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updateLinks="always"/>
  <bookViews>
    <workbookView windowWidth="23895" windowHeight="10350" firstSheet="2" activeTab="3"/>
  </bookViews>
  <sheets>
    <sheet name="换线统计" sheetId="12" state="hidden" r:id="rId1"/>
    <sheet name="工单拆分" sheetId="3" state="hidden" r:id="rId2"/>
    <sheet name="总装" sheetId="4" r:id="rId3"/>
    <sheet name="日计划量" sheetId="5" r:id="rId4"/>
  </sheets>
  <definedNames>
    <definedName name="_xlnm._FilterDatabase" localSheetId="0" hidden="1">换线统计!$A$1:$B$37</definedName>
    <definedName name="_xlnm._FilterDatabase" localSheetId="1" hidden="1">工单拆分!$A$2:$XFC$745</definedName>
    <definedName name="_xlnm._FilterDatabase" localSheetId="2" hidden="1">总装!$A$2:$CV$151</definedName>
    <definedName name="_xlnm._FilterDatabase" localSheetId="3" hidden="1">日计划量!$A$2:$AW$745</definedName>
    <definedName name="_xlnm.Print_Area" localSheetId="1">工单拆分!$A$2:$D$564</definedName>
    <definedName name="_xlnm.Print_Area" localSheetId="2">总装!$A$1:$CR$150</definedName>
    <definedName name="_xlnm.Print_Titles" localSheetId="1">工单拆分!$2:$2</definedName>
    <definedName name="_xlnm.Print_Titles" localSheetId="2">总装!$A:$C,总装!$1:$2</definedName>
  </definedNames>
  <calcPr calcId="144525"/>
</workbook>
</file>

<file path=xl/comments1.xml><?xml version="1.0" encoding="utf-8"?>
<comments xmlns="http://schemas.openxmlformats.org/spreadsheetml/2006/main">
  <authors>
    <author>WANG Jian王建</author>
  </authors>
  <commentList>
    <comment ref="D487" authorId="0">
      <text>
        <r>
          <rPr>
            <b/>
            <sz val="9"/>
            <rFont val="宋体"/>
            <charset val="134"/>
          </rPr>
          <t>原计划4000台
2/22号追加9000台</t>
        </r>
      </text>
    </comment>
    <comment ref="D544" authorId="0">
      <text>
        <r>
          <rPr>
            <b/>
            <sz val="9"/>
            <rFont val="宋体"/>
            <charset val="134"/>
          </rPr>
          <t>原计划24000台 
2/22号追加7000台</t>
        </r>
      </text>
    </comment>
  </commentList>
</comments>
</file>

<file path=xl/comments2.xml><?xml version="1.0" encoding="utf-8"?>
<comments xmlns="http://schemas.openxmlformats.org/spreadsheetml/2006/main">
  <authors>
    <author>WANG Jian王建</author>
  </authors>
  <commentList>
    <comment ref="D15" authorId="0">
      <text>
        <r>
          <rPr>
            <sz val="9"/>
            <rFont val="宋体"/>
            <charset val="134"/>
          </rPr>
          <t xml:space="preserve">2月推迟
</t>
        </r>
      </text>
    </comment>
    <comment ref="AI15" authorId="0">
      <text>
        <r>
          <rPr>
            <b/>
            <sz val="9"/>
            <rFont val="宋体"/>
            <charset val="134"/>
          </rPr>
          <t>9号发货</t>
        </r>
      </text>
    </comment>
    <comment ref="D47" authorId="0">
      <text>
        <r>
          <rPr>
            <b/>
            <sz val="9"/>
            <rFont val="宋体"/>
            <charset val="134"/>
          </rPr>
          <t>2月计划推迟</t>
        </r>
      </text>
    </comment>
    <comment ref="D51" authorId="0">
      <text>
        <r>
          <rPr>
            <b/>
            <sz val="9"/>
            <rFont val="宋体"/>
            <charset val="134"/>
          </rPr>
          <t>2月计划推迟</t>
        </r>
      </text>
    </comment>
    <comment ref="G51" authorId="0">
      <text>
        <r>
          <rPr>
            <b/>
            <sz val="9"/>
            <rFont val="宋体"/>
            <charset val="134"/>
          </rPr>
          <t>2月计划推迟</t>
        </r>
      </text>
    </comment>
    <comment ref="D55" authorId="0">
      <text>
        <r>
          <rPr>
            <b/>
            <sz val="9"/>
            <rFont val="宋体"/>
            <charset val="134"/>
          </rPr>
          <t>2月计划推迟</t>
        </r>
        <r>
          <rPr>
            <sz val="9"/>
            <rFont val="宋体"/>
            <charset val="134"/>
          </rPr>
          <t xml:space="preserve">
</t>
        </r>
      </text>
    </comment>
    <comment ref="D67" authorId="0">
      <text>
        <r>
          <rPr>
            <b/>
            <sz val="9"/>
            <rFont val="宋体"/>
            <charset val="134"/>
          </rPr>
          <t>2月计划推迟</t>
        </r>
      </text>
    </comment>
    <comment ref="AA75" authorId="0">
      <text>
        <r>
          <rPr>
            <b/>
            <sz val="9"/>
            <rFont val="宋体"/>
            <charset val="134"/>
          </rPr>
          <t>蒸笼3/6发货3/8到货  3/8发货</t>
        </r>
      </text>
    </comment>
    <comment ref="D87" authorId="0">
      <text>
        <r>
          <rPr>
            <b/>
            <sz val="9"/>
            <rFont val="宋体"/>
            <charset val="134"/>
          </rPr>
          <t>2月计划推迟</t>
        </r>
      </text>
    </comment>
  </commentList>
</comments>
</file>

<file path=xl/comments3.xml><?xml version="1.0" encoding="utf-8"?>
<comments xmlns="http://schemas.openxmlformats.org/spreadsheetml/2006/main">
  <authors>
    <author>WANG Jian王建</author>
  </authors>
  <commentList>
    <comment ref="F3" authorId="0">
      <text>
        <r>
          <rPr>
            <b/>
            <sz val="9"/>
            <rFont val="宋体"/>
            <charset val="134"/>
          </rPr>
          <t>此列的实际班组需要从《总装》表格中获取</t>
        </r>
      </text>
    </comment>
  </commentList>
</comments>
</file>

<file path=xl/sharedStrings.xml><?xml version="1.0" encoding="utf-8"?>
<sst xmlns="http://schemas.openxmlformats.org/spreadsheetml/2006/main" count="2064">
  <si>
    <t>行标签</t>
  </si>
  <si>
    <t>计划换线次数</t>
  </si>
  <si>
    <t>A1</t>
  </si>
  <si>
    <t>A2</t>
  </si>
  <si>
    <t>A9</t>
  </si>
  <si>
    <t>A4</t>
  </si>
  <si>
    <t>A5/B5</t>
  </si>
  <si>
    <t>B1/B2</t>
  </si>
  <si>
    <t>A6/B8</t>
  </si>
  <si>
    <t>B3/A7</t>
  </si>
  <si>
    <t>A3/B7</t>
  </si>
  <si>
    <t>B4/A8</t>
  </si>
  <si>
    <t>B6</t>
  </si>
  <si>
    <t>C1/C9</t>
  </si>
  <si>
    <t>C2</t>
  </si>
  <si>
    <t>C3</t>
  </si>
  <si>
    <t>C4</t>
  </si>
  <si>
    <t>C5</t>
  </si>
  <si>
    <t>D1</t>
  </si>
  <si>
    <t>D2</t>
  </si>
  <si>
    <t>D3/C8</t>
  </si>
  <si>
    <t>D4</t>
  </si>
  <si>
    <t>D5/D8</t>
  </si>
  <si>
    <t>D6/C6</t>
  </si>
  <si>
    <t>D7/C7</t>
  </si>
  <si>
    <t>E1</t>
  </si>
  <si>
    <t>E4</t>
  </si>
  <si>
    <t>E3</t>
  </si>
  <si>
    <t>F7/E7</t>
  </si>
  <si>
    <t>E5/E8</t>
  </si>
  <si>
    <t>E2白夜班</t>
  </si>
  <si>
    <t>E6/F1</t>
  </si>
  <si>
    <t>F2</t>
  </si>
  <si>
    <t>F3</t>
  </si>
  <si>
    <t>F6</t>
  </si>
  <si>
    <t>F5/F4</t>
  </si>
  <si>
    <t>总计</t>
  </si>
  <si>
    <t>平均换线</t>
  </si>
  <si>
    <t>SAP编码</t>
  </si>
  <si>
    <t>规格及型号</t>
  </si>
  <si>
    <t>销售
计划</t>
  </si>
  <si>
    <t>生产
计划</t>
  </si>
  <si>
    <t>3/22库存</t>
  </si>
  <si>
    <t>工单号</t>
  </si>
  <si>
    <t>型号</t>
  </si>
  <si>
    <t>工单批量</t>
  </si>
  <si>
    <t>生产
班组</t>
  </si>
  <si>
    <t>外贸日期</t>
  </si>
  <si>
    <t>顺位</t>
  </si>
  <si>
    <t>生产订单号</t>
  </si>
  <si>
    <t>下单日期</t>
  </si>
  <si>
    <t>实际上线日期</t>
  </si>
  <si>
    <t>备注</t>
  </si>
  <si>
    <t>电饭煲/CFXB40HC29-166/PFA+纳米</t>
  </si>
  <si>
    <t>7210004162-1</t>
  </si>
  <si>
    <t>40HC29-1</t>
  </si>
  <si>
    <t>40HC29</t>
  </si>
  <si>
    <t>电饭煲/CFXB40HC30-130/PFA+纳米</t>
  </si>
  <si>
    <t>7210004233-1</t>
  </si>
  <si>
    <t>40HC30-1</t>
  </si>
  <si>
    <t>40HC30</t>
  </si>
  <si>
    <t>电饭煲/CFXB40HC41-130/PFA+纳米</t>
  </si>
  <si>
    <t>7210004220-1</t>
  </si>
  <si>
    <t>40HC41-1</t>
  </si>
  <si>
    <t>40HC41</t>
  </si>
  <si>
    <t>7210004220-2</t>
  </si>
  <si>
    <t>40HC41-2</t>
  </si>
  <si>
    <t>100851881/100851880</t>
  </si>
  <si>
    <t>电饭煲/SF40HC32/SF1425/搪瓷+不粘//</t>
  </si>
  <si>
    <t>7210004562-1</t>
  </si>
  <si>
    <t>40HC32-1</t>
  </si>
  <si>
    <t>B4</t>
  </si>
  <si>
    <t>40HC32</t>
  </si>
  <si>
    <t>7210004562-2</t>
  </si>
  <si>
    <t>40HC32-2</t>
  </si>
  <si>
    <t>7210004562-3</t>
  </si>
  <si>
    <t>40HC32-3</t>
  </si>
  <si>
    <t>7210004562-4</t>
  </si>
  <si>
    <t>40HC32-4</t>
  </si>
  <si>
    <t>7210004562-5</t>
  </si>
  <si>
    <t>40HC32-5</t>
  </si>
  <si>
    <t>7210004562-6</t>
  </si>
  <si>
    <t>40HC32-6</t>
  </si>
  <si>
    <t>7210004562-7</t>
  </si>
  <si>
    <t>40HC32-7</t>
  </si>
  <si>
    <t>B3</t>
  </si>
  <si>
    <t>7210004562-8</t>
  </si>
  <si>
    <t>40HC32-8</t>
  </si>
  <si>
    <t>7210004562-9</t>
  </si>
  <si>
    <t>40HC32-9</t>
  </si>
  <si>
    <t>7210004562-10</t>
  </si>
  <si>
    <t>40HC32-10</t>
  </si>
  <si>
    <t>7210004562-11</t>
  </si>
  <si>
    <t>40HC32-11</t>
  </si>
  <si>
    <t>7210004562-12</t>
  </si>
  <si>
    <t>40HC32-12</t>
  </si>
  <si>
    <t>100842689/100842690/100842691/100842692/100842173</t>
  </si>
  <si>
    <t>7210004562-13</t>
  </si>
  <si>
    <t>40HC32-13</t>
  </si>
  <si>
    <t>7210004562-14</t>
  </si>
  <si>
    <t>40HC32-14</t>
  </si>
  <si>
    <t>7210004562-15</t>
  </si>
  <si>
    <t>40HC32-15</t>
  </si>
  <si>
    <t>电饭煲/SF50HC32/SF1426/搪瓷+不粘//</t>
  </si>
  <si>
    <t>7210004563-1</t>
  </si>
  <si>
    <t>50HC32-1</t>
  </si>
  <si>
    <t>50HC32</t>
  </si>
  <si>
    <t>7210004563-2</t>
  </si>
  <si>
    <t>50HC32-2</t>
  </si>
  <si>
    <t>7210004563-3</t>
  </si>
  <si>
    <t>50HC32-3</t>
  </si>
  <si>
    <t>7210004563-4</t>
  </si>
  <si>
    <t>50HC32-4</t>
  </si>
  <si>
    <t>7210004563-5</t>
  </si>
  <si>
    <t>50HC32-5</t>
  </si>
  <si>
    <t>100845949/100847580</t>
  </si>
  <si>
    <t>7210004563-6</t>
  </si>
  <si>
    <t>50HC32-6</t>
  </si>
  <si>
    <t>7210004563-7</t>
  </si>
  <si>
    <t>50HC32-7</t>
  </si>
  <si>
    <t>7210004563-8</t>
  </si>
  <si>
    <t>50HC32-8</t>
  </si>
  <si>
    <t>电饭煲/SF40HC16/不粘+纳米</t>
  </si>
  <si>
    <t>7210004228-1</t>
  </si>
  <si>
    <t>40HC16-1</t>
  </si>
  <si>
    <t>40HC16</t>
  </si>
  <si>
    <t>7210004228-2</t>
  </si>
  <si>
    <t>40HC16-2</t>
  </si>
  <si>
    <t>电饭煲/CFXB40HC35-120/搪瓷</t>
  </si>
  <si>
    <t>7210004112-1</t>
  </si>
  <si>
    <t>40HC35-1</t>
  </si>
  <si>
    <t>40HC35</t>
  </si>
  <si>
    <t>100849238/100849239</t>
  </si>
  <si>
    <t>7210004112-2</t>
  </si>
  <si>
    <t>40HC35-2</t>
  </si>
  <si>
    <t>7210004112-3</t>
  </si>
  <si>
    <t>40HC35-3</t>
  </si>
  <si>
    <t>B5</t>
  </si>
  <si>
    <t>7210004112-4</t>
  </si>
  <si>
    <t>40HC35-4</t>
  </si>
  <si>
    <t>7210004112-5</t>
  </si>
  <si>
    <t>40HC35-5</t>
  </si>
  <si>
    <t>7210004112-6</t>
  </si>
  <si>
    <t>40HC35-6</t>
  </si>
  <si>
    <t>7210004112-7</t>
  </si>
  <si>
    <t>40HC35-7</t>
  </si>
  <si>
    <t>7210004112-8</t>
  </si>
  <si>
    <t>40HC35-8</t>
  </si>
  <si>
    <t>A3</t>
  </si>
  <si>
    <t>7210004112-9</t>
  </si>
  <si>
    <t>40HC35-9</t>
  </si>
  <si>
    <t>7210004112-10</t>
  </si>
  <si>
    <t>40HC35-10</t>
  </si>
  <si>
    <t>7210004112-11</t>
  </si>
  <si>
    <t>40HC35-11</t>
  </si>
  <si>
    <t>100848201/100848203</t>
  </si>
  <si>
    <t>7210004112-12</t>
  </si>
  <si>
    <t>40HC35-12</t>
  </si>
  <si>
    <t>7210004112-13</t>
  </si>
  <si>
    <t>40HC35-13</t>
  </si>
  <si>
    <t>电饭煲/CFXB50HC35-120/搪瓷</t>
  </si>
  <si>
    <t>7210004113-1</t>
  </si>
  <si>
    <t>50HC35-1</t>
  </si>
  <si>
    <t>50HC35</t>
  </si>
  <si>
    <t>7210004113-2</t>
  </si>
  <si>
    <t>50HC35-2</t>
  </si>
  <si>
    <t>7210004113-3</t>
  </si>
  <si>
    <t>50HC35-3</t>
  </si>
  <si>
    <t>7210004113-4</t>
  </si>
  <si>
    <t>50HC35-4</t>
  </si>
  <si>
    <t>7210004113-5</t>
  </si>
  <si>
    <t>50HC35-5</t>
  </si>
  <si>
    <t>7210004113-6</t>
  </si>
  <si>
    <t>50HC35-6</t>
  </si>
  <si>
    <t>7210004113-7</t>
  </si>
  <si>
    <t>50HC35-7</t>
  </si>
  <si>
    <t>7210004113-8</t>
  </si>
  <si>
    <t>50HC35-8</t>
  </si>
  <si>
    <t>电饭煲/CFXB40HC17-130不粘/升级</t>
  </si>
  <si>
    <t>7210004182-1</t>
  </si>
  <si>
    <t>40HC17-1</t>
  </si>
  <si>
    <t>40HC17</t>
  </si>
  <si>
    <t>7210004182-2</t>
  </si>
  <si>
    <t>40HC17-2</t>
  </si>
  <si>
    <t>7210004182-3</t>
  </si>
  <si>
    <t>40HC17-3</t>
  </si>
  <si>
    <t>电饭煲/CFXB40HC19-120/搪</t>
  </si>
  <si>
    <t>7210003841-1</t>
  </si>
  <si>
    <t>40HC19-1</t>
  </si>
  <si>
    <t>40HC19</t>
  </si>
  <si>
    <t>7210003841-2</t>
  </si>
  <si>
    <t>40HC19-2</t>
  </si>
  <si>
    <t>7210003841-3</t>
  </si>
  <si>
    <t>40HC19-3</t>
  </si>
  <si>
    <t>电饭煲/CFXB50HC19-120/搪</t>
  </si>
  <si>
    <t>7210003842-1</t>
  </si>
  <si>
    <t>50HC19-1</t>
  </si>
  <si>
    <t>50HC19</t>
  </si>
  <si>
    <t>7210003842-2</t>
  </si>
  <si>
    <t>50HC19-2</t>
  </si>
  <si>
    <t>7210003842-3</t>
  </si>
  <si>
    <t>50HC19-3</t>
  </si>
  <si>
    <t>未打单</t>
  </si>
  <si>
    <t>7210003842-4</t>
  </si>
  <si>
    <t>50HC19-4</t>
  </si>
  <si>
    <t>7210003842-6</t>
  </si>
  <si>
    <t>50HC19-6</t>
  </si>
  <si>
    <t>7210003842-5</t>
  </si>
  <si>
    <t>50HC19-5</t>
  </si>
  <si>
    <t>电饭煲/CFXB40HC7019-120/搪</t>
  </si>
  <si>
    <t>7210003947-1</t>
  </si>
  <si>
    <t>40HC7019-1</t>
  </si>
  <si>
    <t>40HC7019</t>
  </si>
  <si>
    <t>7210003947-2</t>
  </si>
  <si>
    <t>40HC7019-2</t>
  </si>
  <si>
    <t>7210003947-3</t>
  </si>
  <si>
    <t>40HC7019-3</t>
  </si>
  <si>
    <t>电饭煲/CFXB40HC703-120/搪</t>
  </si>
  <si>
    <t>7210004042-1</t>
  </si>
  <si>
    <t>40HC703-1</t>
  </si>
  <si>
    <t>备用线</t>
  </si>
  <si>
    <t>40HC703</t>
  </si>
  <si>
    <t>7210004042-2</t>
  </si>
  <si>
    <t>40HC703-2</t>
  </si>
  <si>
    <t>7210004042-3</t>
  </si>
  <si>
    <t>40HC703-3</t>
  </si>
  <si>
    <t>7210004042-4</t>
  </si>
  <si>
    <t>40HC703-4</t>
  </si>
  <si>
    <t>7210004042-5</t>
  </si>
  <si>
    <t>40HC703-5</t>
  </si>
  <si>
    <t>电饭煲/SF40HC735/搪瓷/电商</t>
  </si>
  <si>
    <t>7210004186-1</t>
  </si>
  <si>
    <t>40HC735-1</t>
  </si>
  <si>
    <t>40HC735</t>
  </si>
  <si>
    <t>7210004186-2</t>
  </si>
  <si>
    <t>40HC735-2</t>
  </si>
  <si>
    <t>100843105/100843144</t>
  </si>
  <si>
    <t>7210004186-3</t>
  </si>
  <si>
    <t>40HC735-3</t>
  </si>
  <si>
    <t>电饭煲/CFXB40HC817-120/搪/电商</t>
  </si>
  <si>
    <t>7210003423-1</t>
  </si>
  <si>
    <t>40HC817-1</t>
  </si>
  <si>
    <t>40HC817</t>
  </si>
  <si>
    <t>7210003423-2</t>
  </si>
  <si>
    <t>40HC817-2</t>
  </si>
  <si>
    <t>7210003423-3</t>
  </si>
  <si>
    <t>40HC817-3</t>
  </si>
  <si>
    <t>7210003423-4</t>
  </si>
  <si>
    <t>40HC817-4</t>
  </si>
  <si>
    <t>电饭煲/CFXB40HC8013A-130/搪/电商</t>
  </si>
  <si>
    <t>7210003711-1</t>
  </si>
  <si>
    <t>40HC8013A-1</t>
  </si>
  <si>
    <t>40HC8013A</t>
  </si>
  <si>
    <t>电饭煲/CFXB40HC803-120/搪/电商</t>
  </si>
  <si>
    <t>7210003863-1</t>
  </si>
  <si>
    <t>40HC803-1</t>
  </si>
  <si>
    <t>40HC803</t>
  </si>
  <si>
    <t>7210003863-2</t>
  </si>
  <si>
    <t>40HC803-2</t>
  </si>
  <si>
    <t>7210003863-3</t>
  </si>
  <si>
    <t>40HC803-3</t>
  </si>
  <si>
    <t>7210003863-4</t>
  </si>
  <si>
    <t>40HC803-4</t>
  </si>
  <si>
    <t>7210003863-5</t>
  </si>
  <si>
    <t>40HC803-5</t>
  </si>
  <si>
    <t>7210003863-6</t>
  </si>
  <si>
    <t>40HC803-6</t>
  </si>
  <si>
    <t>7210003863-7</t>
  </si>
  <si>
    <t>40HC803-7</t>
  </si>
  <si>
    <t>电饭煲/SF40HC633/搪瓷+电商</t>
  </si>
  <si>
    <t>7210004287-1</t>
  </si>
  <si>
    <t>40HC633-1</t>
  </si>
  <si>
    <t>40HC633</t>
  </si>
  <si>
    <t>7210004287-2</t>
  </si>
  <si>
    <t>40HC633-2</t>
  </si>
  <si>
    <t>7210004287-3</t>
  </si>
  <si>
    <t>40HC633-3</t>
  </si>
  <si>
    <t>7210004287-4</t>
  </si>
  <si>
    <t>40HC633-4</t>
  </si>
  <si>
    <t>电饭煲/SF40PHC808/SF1437/不粘+纳米/电商/</t>
  </si>
  <si>
    <t>7210004635-1</t>
  </si>
  <si>
    <t>40PHC808-1</t>
  </si>
  <si>
    <t>40PHC808</t>
  </si>
  <si>
    <t>7210004635-2</t>
  </si>
  <si>
    <t>40PHC808-2</t>
  </si>
  <si>
    <t>7210004635-3</t>
  </si>
  <si>
    <t>40PHC808-3</t>
  </si>
  <si>
    <t>100850304/100850305</t>
  </si>
  <si>
    <t>电饭煲/CFXB40HC3T-120/升级</t>
  </si>
  <si>
    <t>7210003425-1</t>
  </si>
  <si>
    <t>40HC3T-1</t>
  </si>
  <si>
    <t>40HC3T</t>
  </si>
  <si>
    <t>电饭煲/CFXB50HC3T-120/SF1345/搪瓷+不粘/电商/升级</t>
  </si>
  <si>
    <t>7210003426-1</t>
  </si>
  <si>
    <t>50HC3T-1</t>
  </si>
  <si>
    <t>50HC3T</t>
  </si>
  <si>
    <t>电饭煲/CFXB50FC832-75/不粘+仿硬氧/电商</t>
  </si>
  <si>
    <t>7210004392-1</t>
  </si>
  <si>
    <t>50FC832升级-1</t>
  </si>
  <si>
    <t>50FC832升级</t>
  </si>
  <si>
    <t>7210004392-2</t>
  </si>
  <si>
    <t>50FC832升级-2</t>
  </si>
  <si>
    <t>7210004392-3</t>
  </si>
  <si>
    <t>50FC832升级-3</t>
  </si>
  <si>
    <t>7210004392-4</t>
  </si>
  <si>
    <t>50FC832升级-4</t>
  </si>
  <si>
    <t>7210004392-5</t>
  </si>
  <si>
    <t>50FC832升级-5</t>
  </si>
  <si>
    <t>7210004392-6</t>
  </si>
  <si>
    <t>50FC832升级-6</t>
  </si>
  <si>
    <t>7210004392-7</t>
  </si>
  <si>
    <t>50FC832升级-7</t>
  </si>
  <si>
    <t>7210004392-8</t>
  </si>
  <si>
    <t>50FC832升级-8</t>
  </si>
  <si>
    <t>7210004392-9</t>
  </si>
  <si>
    <t>50FC832升级-9</t>
  </si>
  <si>
    <t>7210004392-10</t>
  </si>
  <si>
    <t>50FC832升级-10</t>
  </si>
  <si>
    <t>7210004392-11</t>
  </si>
  <si>
    <t>50FC832升级-11</t>
  </si>
  <si>
    <t>7210004392-12</t>
  </si>
  <si>
    <t>50FC832升级-12</t>
  </si>
  <si>
    <t>7210004392-13</t>
  </si>
  <si>
    <t>50FC832升级-13</t>
  </si>
  <si>
    <t>7210004392-14</t>
  </si>
  <si>
    <t>50FC832升级-14</t>
  </si>
  <si>
    <t>7210004392-15</t>
  </si>
  <si>
    <t>50FC832升级-15</t>
  </si>
  <si>
    <t>电饭煲/CFXB50FC832-75/SF1328/硬氧+陶晶/电商/</t>
  </si>
  <si>
    <t>7210003301-1</t>
  </si>
  <si>
    <t>50FC832-1</t>
  </si>
  <si>
    <t>50FC832</t>
  </si>
  <si>
    <t>7210003301-2</t>
  </si>
  <si>
    <t>50FC832-2</t>
  </si>
  <si>
    <t>7210003301-3</t>
  </si>
  <si>
    <t>50FC832-3</t>
  </si>
  <si>
    <t>7210003301-4</t>
  </si>
  <si>
    <t>50FC832-4</t>
  </si>
  <si>
    <t>7210003301-5</t>
  </si>
  <si>
    <t>50FC832-5</t>
  </si>
  <si>
    <t>电饭煲/CFXB40FC835-75/电商</t>
  </si>
  <si>
    <t>7210002900-1</t>
  </si>
  <si>
    <t>40FC835-1</t>
  </si>
  <si>
    <t>40FC835</t>
  </si>
  <si>
    <t>7210002900-2</t>
  </si>
  <si>
    <t>40FC835-2</t>
  </si>
  <si>
    <t>7210002900-3</t>
  </si>
  <si>
    <t>40FC835-3</t>
  </si>
  <si>
    <t>7210002900-4</t>
  </si>
  <si>
    <t>40FC835-4</t>
  </si>
  <si>
    <t>7210002900-5</t>
  </si>
  <si>
    <t>40FC835-5</t>
  </si>
  <si>
    <t>7210002900-6</t>
  </si>
  <si>
    <t>40FC835-6</t>
  </si>
  <si>
    <t>7210002900-7</t>
  </si>
  <si>
    <t>40FC835-7</t>
  </si>
  <si>
    <t>7210002900-8</t>
  </si>
  <si>
    <t>40FC835-8</t>
  </si>
  <si>
    <t>7210002900-9</t>
  </si>
  <si>
    <t>40FC835-9</t>
  </si>
  <si>
    <t>7210002900-10</t>
  </si>
  <si>
    <t>40FC835-10</t>
  </si>
  <si>
    <t>7210002900-11</t>
  </si>
  <si>
    <t>40FC835-11</t>
  </si>
  <si>
    <t>7210002900-12</t>
  </si>
  <si>
    <t>40FC835-12</t>
  </si>
  <si>
    <t>A5</t>
  </si>
  <si>
    <t>7210002900-13</t>
  </si>
  <si>
    <t>40FC835-13</t>
  </si>
  <si>
    <t>B2</t>
  </si>
  <si>
    <t>7210002900-14</t>
  </si>
  <si>
    <t>40FC835-14</t>
  </si>
  <si>
    <t>7210002900-15</t>
  </si>
  <si>
    <t>40FC835-15</t>
  </si>
  <si>
    <t>7210002900-16</t>
  </si>
  <si>
    <t>40FC835-16</t>
  </si>
  <si>
    <t>7210002900-17</t>
  </si>
  <si>
    <t>40FC835-17</t>
  </si>
  <si>
    <t>7210002900-18</t>
  </si>
  <si>
    <t>40FC835-18</t>
  </si>
  <si>
    <t>7210002900-19</t>
  </si>
  <si>
    <t>40FC835-19</t>
  </si>
  <si>
    <t>7210002900-20</t>
  </si>
  <si>
    <t>40FC835-20</t>
  </si>
  <si>
    <t>7210002900-21</t>
  </si>
  <si>
    <t>40FC835-21</t>
  </si>
  <si>
    <t>7210002900-22</t>
  </si>
  <si>
    <t>40FC835-22</t>
  </si>
  <si>
    <t>7210002900-23</t>
  </si>
  <si>
    <t>40FC835-23</t>
  </si>
  <si>
    <t>7210002900-24</t>
  </si>
  <si>
    <t>40FC835-24</t>
  </si>
  <si>
    <t>7210002900-25</t>
  </si>
  <si>
    <t>40FC835-25</t>
  </si>
  <si>
    <t>电饭煲/CFXB40FC8633Q-75/电商</t>
  </si>
  <si>
    <t>7210003732-1</t>
  </si>
  <si>
    <t>40FC8633Q-1</t>
  </si>
  <si>
    <t>D5</t>
  </si>
  <si>
    <t>40FC8633Q</t>
  </si>
  <si>
    <t>7210003732-2</t>
  </si>
  <si>
    <t>40FC8633Q-2</t>
  </si>
  <si>
    <t>7210003732-3</t>
  </si>
  <si>
    <t>40FC8633Q-3</t>
  </si>
  <si>
    <t>7210003732-4</t>
  </si>
  <si>
    <t>40FC8633Q-4</t>
  </si>
  <si>
    <t>7210003732-5</t>
  </si>
  <si>
    <t>40FC8633Q-5</t>
  </si>
  <si>
    <t>7210003732-6</t>
  </si>
  <si>
    <t>40FC8633Q-6</t>
  </si>
  <si>
    <t>7210003732-7</t>
  </si>
  <si>
    <t>40FC8633Q-7</t>
  </si>
  <si>
    <t>7210003732-8</t>
  </si>
  <si>
    <t>40FC8633Q-8</t>
  </si>
  <si>
    <t>7210003732-9</t>
  </si>
  <si>
    <t>40FC8633Q-9</t>
  </si>
  <si>
    <t>7210003732-10</t>
  </si>
  <si>
    <t>40FC8633Q-10</t>
  </si>
  <si>
    <t>7210003732-11</t>
  </si>
  <si>
    <t>40FC8633Q-11</t>
  </si>
  <si>
    <t>7210003732-12</t>
  </si>
  <si>
    <t>40FC8633Q-12</t>
  </si>
  <si>
    <t>7210003732-13</t>
  </si>
  <si>
    <t>40FC8633Q-13</t>
  </si>
  <si>
    <t>7210003732-14</t>
  </si>
  <si>
    <t>40FC8633Q-14</t>
  </si>
  <si>
    <t>电饭煲/CFXB40FC9033Q-75/硬氧/电商</t>
  </si>
  <si>
    <t>7210003932-1</t>
  </si>
  <si>
    <t>40FC9033Q-1</t>
  </si>
  <si>
    <t>D3</t>
  </si>
  <si>
    <t>40FC9033Q</t>
  </si>
  <si>
    <t>7210003932-2</t>
  </si>
  <si>
    <t>40FC9033Q-2</t>
  </si>
  <si>
    <t>7210003932-3</t>
  </si>
  <si>
    <t>40FC9033Q-3</t>
  </si>
  <si>
    <t>7210003932-4</t>
  </si>
  <si>
    <t>40FC9033Q-4</t>
  </si>
  <si>
    <t>7210003932-5</t>
  </si>
  <si>
    <t>40FC9033Q-5</t>
  </si>
  <si>
    <t>7210003932-6</t>
  </si>
  <si>
    <t>40FC9033Q-6</t>
  </si>
  <si>
    <t>7210003932-7</t>
  </si>
  <si>
    <t>40FC9033Q-7</t>
  </si>
  <si>
    <t>7210003932-8</t>
  </si>
  <si>
    <t>40FC9033Q-8</t>
  </si>
  <si>
    <t>7210003932-9</t>
  </si>
  <si>
    <t>40FC9033Q-9</t>
  </si>
  <si>
    <t>7210003932-10</t>
  </si>
  <si>
    <t>40FC9033Q-10</t>
  </si>
  <si>
    <t>7210003932-11</t>
  </si>
  <si>
    <t>40FC9033Q-11</t>
  </si>
  <si>
    <t>7210003932-12</t>
  </si>
  <si>
    <t>40FC9033Q-12</t>
  </si>
  <si>
    <t>7210003932-13</t>
  </si>
  <si>
    <t>40FC9033Q-13</t>
  </si>
  <si>
    <t>7210003932-14</t>
  </si>
  <si>
    <t>40FC9033Q-14</t>
  </si>
  <si>
    <t>7210003932-15</t>
  </si>
  <si>
    <t>40FC9033Q-15</t>
  </si>
  <si>
    <t>7210003932-16</t>
  </si>
  <si>
    <t>40FC9033Q-16</t>
  </si>
  <si>
    <t>7210003932-17</t>
  </si>
  <si>
    <t>40FC9033Q-17</t>
  </si>
  <si>
    <t>7210003932-18</t>
  </si>
  <si>
    <t>40FC9033Q-18</t>
  </si>
  <si>
    <t>7210003932-19</t>
  </si>
  <si>
    <t>40FC9033Q-19</t>
  </si>
  <si>
    <t>7210003932-20</t>
  </si>
  <si>
    <t>40FC9033Q-20</t>
  </si>
  <si>
    <t>7210003932-21</t>
  </si>
  <si>
    <t>40FC9033Q-21</t>
  </si>
  <si>
    <t>7210003932-22</t>
  </si>
  <si>
    <t>40FC9033Q-22</t>
  </si>
  <si>
    <t>7210003932-23</t>
  </si>
  <si>
    <t>40FC9033Q-23</t>
  </si>
  <si>
    <t>电饭煲/CFXB50FC9133Q-75/电商</t>
  </si>
  <si>
    <t>7210003933-1</t>
  </si>
  <si>
    <t>50FC9133Q-1</t>
  </si>
  <si>
    <t>50FC9133Q</t>
  </si>
  <si>
    <t>7210003933-2</t>
  </si>
  <si>
    <t>50FC9133Q-2</t>
  </si>
  <si>
    <t>7210003933-3</t>
  </si>
  <si>
    <t>50FC9133Q-3</t>
  </si>
  <si>
    <t>7210003933-4</t>
  </si>
  <si>
    <t>50FC9133Q-4</t>
  </si>
  <si>
    <t>7210003933-5</t>
  </si>
  <si>
    <t>50FC9133Q-5</t>
  </si>
  <si>
    <t>7210003933-6</t>
  </si>
  <si>
    <t>50FC9133Q-6</t>
  </si>
  <si>
    <t>7210003933-7</t>
  </si>
  <si>
    <t>50FC9133Q-7</t>
  </si>
  <si>
    <t>7210003933-8</t>
  </si>
  <si>
    <t>50FC9133Q-8</t>
  </si>
  <si>
    <t>7210003933-9</t>
  </si>
  <si>
    <t>50FC9133Q-9</t>
  </si>
  <si>
    <t>7210003933-10</t>
  </si>
  <si>
    <t>50FC9133Q-10</t>
  </si>
  <si>
    <t>7210003933-11</t>
  </si>
  <si>
    <t>50FC9133Q-11</t>
  </si>
  <si>
    <t>7210003933-12</t>
  </si>
  <si>
    <t>50FC9133Q-12</t>
  </si>
  <si>
    <t>7210003933-13</t>
  </si>
  <si>
    <t>50FC9133Q-13</t>
  </si>
  <si>
    <t>7210003933-14</t>
  </si>
  <si>
    <t>50FC9133Q-14</t>
  </si>
  <si>
    <t>7210003933-15</t>
  </si>
  <si>
    <t>50FC9133Q-15</t>
  </si>
  <si>
    <t>7210003933-16</t>
  </si>
  <si>
    <t>50FC9133Q-16</t>
  </si>
  <si>
    <t>7210003933-17</t>
  </si>
  <si>
    <t>50FC9133Q-17</t>
  </si>
  <si>
    <t>7210003933-18</t>
  </si>
  <si>
    <t>50FC9133Q-18</t>
  </si>
  <si>
    <t>7210003933-19</t>
  </si>
  <si>
    <t>50FC9133Q-19</t>
  </si>
  <si>
    <t>7210003933-20</t>
  </si>
  <si>
    <t>50FC9133Q-20</t>
  </si>
  <si>
    <t>电饭煲/CFXB40FC8155-75/仿硬/电商</t>
  </si>
  <si>
    <t>7210003830-1</t>
  </si>
  <si>
    <t>40FC8155-1</t>
  </si>
  <si>
    <t>40FC8155</t>
  </si>
  <si>
    <t>7210003830-2</t>
  </si>
  <si>
    <t>40FC8155-2</t>
  </si>
  <si>
    <t>7210003830-3</t>
  </si>
  <si>
    <t>40FC8155-3</t>
  </si>
  <si>
    <t>7210003830-4</t>
  </si>
  <si>
    <t>40FC8155-4</t>
  </si>
  <si>
    <t>7210003830-5</t>
  </si>
  <si>
    <t>40FC8155-5</t>
  </si>
  <si>
    <t>7210003830-6</t>
  </si>
  <si>
    <t>40FC8155-6</t>
  </si>
  <si>
    <t>7210003830-7</t>
  </si>
  <si>
    <t>40FC8155-7</t>
  </si>
  <si>
    <t>7210003830-8</t>
  </si>
  <si>
    <t>40FC8155-8</t>
  </si>
  <si>
    <t>电饭煲/SF50FC733/硬+陶/电商</t>
  </si>
  <si>
    <t>7210004320-1</t>
  </si>
  <si>
    <t>50FC733-1</t>
  </si>
  <si>
    <t>50FC733</t>
  </si>
  <si>
    <t>7210004320-2</t>
  </si>
  <si>
    <t>50FC733-2</t>
  </si>
  <si>
    <t>7210004320-3</t>
  </si>
  <si>
    <t>50FC733-3</t>
  </si>
  <si>
    <t>7210004320-4</t>
  </si>
  <si>
    <t>50FC733-4</t>
  </si>
  <si>
    <t>7210004320-5</t>
  </si>
  <si>
    <t>50FC733-5</t>
  </si>
  <si>
    <t>7210004320-6</t>
  </si>
  <si>
    <t>50FC733-6</t>
  </si>
  <si>
    <t>7210004320-7</t>
  </si>
  <si>
    <t>50FC733-7</t>
  </si>
  <si>
    <t>7210004320-8</t>
  </si>
  <si>
    <t>50FC733-8</t>
  </si>
  <si>
    <t>7210004320-9</t>
  </si>
  <si>
    <t>50FC733-9</t>
  </si>
  <si>
    <t>7210004320-10</t>
  </si>
  <si>
    <t>50FC733-10</t>
  </si>
  <si>
    <t>电饭煲/CFXB40FC533T-75</t>
  </si>
  <si>
    <t>7210002960-1</t>
  </si>
  <si>
    <t>40FC533T-1</t>
  </si>
  <si>
    <t>C1</t>
  </si>
  <si>
    <t>40FC533T</t>
  </si>
  <si>
    <t>7210002960-2</t>
  </si>
  <si>
    <t>40FC533T-2</t>
  </si>
  <si>
    <t>7210002960-3</t>
  </si>
  <si>
    <t>40FC533T-3</t>
  </si>
  <si>
    <t>7210002960-4</t>
  </si>
  <si>
    <t>40FC533T-4</t>
  </si>
  <si>
    <t>7210002960-5</t>
  </si>
  <si>
    <t>40FC533T-5</t>
  </si>
  <si>
    <t>7210002960-6</t>
  </si>
  <si>
    <t>40FC533T-6</t>
  </si>
  <si>
    <t>7210002960-7</t>
  </si>
  <si>
    <t>40FC533T-7</t>
  </si>
  <si>
    <t>7210002960-8</t>
  </si>
  <si>
    <t>40FC533T-8</t>
  </si>
  <si>
    <t>7210002960-9</t>
  </si>
  <si>
    <t>40FC533T-9</t>
  </si>
  <si>
    <t>7210002960-10</t>
  </si>
  <si>
    <t>40FC533T-10</t>
  </si>
  <si>
    <t>电饭煲/CFXB50FC533T-75</t>
  </si>
  <si>
    <t>7210002961-1</t>
  </si>
  <si>
    <t>50FC533T-1</t>
  </si>
  <si>
    <t>50FC533T</t>
  </si>
  <si>
    <t>7210002961-2</t>
  </si>
  <si>
    <t>50FC533T-2</t>
  </si>
  <si>
    <t>7210002961-3</t>
  </si>
  <si>
    <t>50FC533T-3</t>
  </si>
  <si>
    <t>7210002961-4</t>
  </si>
  <si>
    <t>50FC533T-4</t>
  </si>
  <si>
    <t>7210002961-5</t>
  </si>
  <si>
    <t>50FC533T-5</t>
  </si>
  <si>
    <t>7210002961-6</t>
  </si>
  <si>
    <t>50FC533T-6</t>
  </si>
  <si>
    <t>7210002961-7</t>
  </si>
  <si>
    <t>50FC533T-7</t>
  </si>
  <si>
    <t>7210002961-8</t>
  </si>
  <si>
    <t>50FC533T-8</t>
  </si>
  <si>
    <t>7210002961-9</t>
  </si>
  <si>
    <t>50FC533T-9</t>
  </si>
  <si>
    <t>7210002961-10</t>
  </si>
  <si>
    <t>50FC533T-10</t>
  </si>
  <si>
    <t>电饭煲/CFXB40FC33A-75</t>
  </si>
  <si>
    <t>7210003317-1</t>
  </si>
  <si>
    <t>40FC33A-1</t>
  </si>
  <si>
    <t>B1</t>
  </si>
  <si>
    <t>40FC33A</t>
  </si>
  <si>
    <t>7210003317-2</t>
  </si>
  <si>
    <t>40FC33A-2</t>
  </si>
  <si>
    <t>7210003317-3</t>
  </si>
  <si>
    <t>40FC33A-3</t>
  </si>
  <si>
    <t>7210003317-4</t>
  </si>
  <si>
    <t>40FC33A-4</t>
  </si>
  <si>
    <t>7210003317-5</t>
  </si>
  <si>
    <t>40FC33A-5</t>
  </si>
  <si>
    <t>7210003317-6</t>
  </si>
  <si>
    <t>40FC33A-6</t>
  </si>
  <si>
    <t>7210003317-7</t>
  </si>
  <si>
    <t>40FC33A-7</t>
  </si>
  <si>
    <t>7210003317-8</t>
  </si>
  <si>
    <t>40FC33A-8</t>
  </si>
  <si>
    <t>7210003317-9</t>
  </si>
  <si>
    <t>40FC33A-9</t>
  </si>
  <si>
    <t>7210003317-10</t>
  </si>
  <si>
    <t>40FC33A-10</t>
  </si>
  <si>
    <t>7210003317-11</t>
  </si>
  <si>
    <t>40FC33A-11</t>
  </si>
  <si>
    <t>7210003317-12</t>
  </si>
  <si>
    <t>40FC33A-12</t>
  </si>
  <si>
    <t>7210003317-13</t>
  </si>
  <si>
    <t>40FC33A-13</t>
  </si>
  <si>
    <t>7210003317-14</t>
  </si>
  <si>
    <t>40FC33A-14</t>
  </si>
  <si>
    <t>7210003317-15</t>
  </si>
  <si>
    <t>40FC33A-15</t>
  </si>
  <si>
    <t>电饭煲/CFXB50FC33A-75</t>
  </si>
  <si>
    <t>7210003318-1</t>
  </si>
  <si>
    <t>50FC33A-1</t>
  </si>
  <si>
    <t>50FC33A</t>
  </si>
  <si>
    <t>7210003318-2</t>
  </si>
  <si>
    <t>50FC33A-2</t>
  </si>
  <si>
    <t>7210003318-3</t>
  </si>
  <si>
    <t>50FC33A-3</t>
  </si>
  <si>
    <t>7210003318-4</t>
  </si>
  <si>
    <t>50FC33A-4</t>
  </si>
  <si>
    <t>7210003318-5</t>
  </si>
  <si>
    <t>50FC33A-5</t>
  </si>
  <si>
    <t>7210003318-6</t>
  </si>
  <si>
    <t>50FC33A-6</t>
  </si>
  <si>
    <t>7210003318-7</t>
  </si>
  <si>
    <t>50FC33A-7</t>
  </si>
  <si>
    <t>7210003318-8</t>
  </si>
  <si>
    <t>50FC33A-8</t>
  </si>
  <si>
    <t>7210003318-9</t>
  </si>
  <si>
    <t>50FC33A-9</t>
  </si>
  <si>
    <t>7210003318-10</t>
  </si>
  <si>
    <t>50FC33A-10</t>
  </si>
  <si>
    <t>电饭煲/CFXB40FC5033A-75</t>
  </si>
  <si>
    <t>7210003762-1</t>
  </si>
  <si>
    <t>40FC5033A-1</t>
  </si>
  <si>
    <t>40FC5033A</t>
  </si>
  <si>
    <t>7210003762-2</t>
  </si>
  <si>
    <t>40FC5033A-2</t>
  </si>
  <si>
    <t>7210003762-3</t>
  </si>
  <si>
    <t>40FC5033A-3</t>
  </si>
  <si>
    <t>7210003762-4</t>
  </si>
  <si>
    <t>40FC5033A-4</t>
  </si>
  <si>
    <t>7210003762-5</t>
  </si>
  <si>
    <t>40FC5033A-5</t>
  </si>
  <si>
    <t>7210003762-6</t>
  </si>
  <si>
    <t>40FC5033A-6</t>
  </si>
  <si>
    <t>7210003762-7</t>
  </si>
  <si>
    <t>40FC5033A-7</t>
  </si>
  <si>
    <t>7210003762-8</t>
  </si>
  <si>
    <t>40FC5033A-8</t>
  </si>
  <si>
    <t>7210003762-9</t>
  </si>
  <si>
    <t>40FC5033A-9</t>
  </si>
  <si>
    <t>7210003762-10</t>
  </si>
  <si>
    <t>40FC5033A-10</t>
  </si>
  <si>
    <t>7210003762-11</t>
  </si>
  <si>
    <t>40FC5033A-11</t>
  </si>
  <si>
    <t>7210003762-12</t>
  </si>
  <si>
    <t>40FC5033A-12</t>
  </si>
  <si>
    <t>7210003762-13</t>
  </si>
  <si>
    <t>40FC5033A-13</t>
  </si>
  <si>
    <t>7210003762-14</t>
  </si>
  <si>
    <t>40FC5033A-14</t>
  </si>
  <si>
    <t>7210003762-15</t>
  </si>
  <si>
    <t>40FC5033A-15</t>
  </si>
  <si>
    <t>7210003762-16</t>
  </si>
  <si>
    <t>40FC5033A-16</t>
  </si>
  <si>
    <t>7210003762-17</t>
  </si>
  <si>
    <t>40FC5033A-17</t>
  </si>
  <si>
    <t>7210003762-18</t>
  </si>
  <si>
    <t>40FC5033A-18</t>
  </si>
  <si>
    <t>7210003762-19</t>
  </si>
  <si>
    <t>40FC5033A-19</t>
  </si>
  <si>
    <t>7210003762-20</t>
  </si>
  <si>
    <t>40FC5033A-20</t>
  </si>
  <si>
    <t>电饭煲/CFXB50FC5033A-75</t>
  </si>
  <si>
    <t>7210003763-1</t>
  </si>
  <si>
    <t>50FC5033A-1</t>
  </si>
  <si>
    <t>50FC5033A</t>
  </si>
  <si>
    <t>7210003763-2</t>
  </si>
  <si>
    <t>50FC5033A-2</t>
  </si>
  <si>
    <t>7210003763-3</t>
  </si>
  <si>
    <t>50FC5033A-3</t>
  </si>
  <si>
    <t>7210003763-4</t>
  </si>
  <si>
    <t>50FC5033A-4</t>
  </si>
  <si>
    <t>7210003763-5</t>
  </si>
  <si>
    <t>50FC5033A-5</t>
  </si>
  <si>
    <t>7210003763-6</t>
  </si>
  <si>
    <t>50FC5033A-6</t>
  </si>
  <si>
    <t>7210003763-7</t>
  </si>
  <si>
    <t>50FC5033A-7</t>
  </si>
  <si>
    <t>7210003763-8</t>
  </si>
  <si>
    <t>50FC5033A-8</t>
  </si>
  <si>
    <t>7210003763-9</t>
  </si>
  <si>
    <t>50FC5033A-9</t>
  </si>
  <si>
    <t>7210003763-10</t>
  </si>
  <si>
    <t>50FC5033A-10</t>
  </si>
  <si>
    <t>7210003763-11</t>
  </si>
  <si>
    <t>50FC5033A-11</t>
  </si>
  <si>
    <t>7210003763-12</t>
  </si>
  <si>
    <t>50FC5033A-12</t>
  </si>
  <si>
    <t>7210003763-13</t>
  </si>
  <si>
    <t>50FC5033A-13</t>
  </si>
  <si>
    <t>7210003763-14</t>
  </si>
  <si>
    <t>50FC5033A-14</t>
  </si>
  <si>
    <t>7210003763-15</t>
  </si>
  <si>
    <t>50FC5033A-15</t>
  </si>
  <si>
    <t>7210003763-16</t>
  </si>
  <si>
    <t>50FC5033A-16</t>
  </si>
  <si>
    <t>7210003763-17</t>
  </si>
  <si>
    <t>50FC5033A-17</t>
  </si>
  <si>
    <t>7210003763-18</t>
  </si>
  <si>
    <t>50FC5033A-18</t>
  </si>
  <si>
    <t>电饭煲/CFXB40FC56-75</t>
  </si>
  <si>
    <t>7210003939-1</t>
  </si>
  <si>
    <t>40FC56-1</t>
  </si>
  <si>
    <t>40FC56</t>
  </si>
  <si>
    <t>7210003939-2</t>
  </si>
  <si>
    <t>40FC56-2</t>
  </si>
  <si>
    <t>电饭煲/CFXB40FC59-75</t>
  </si>
  <si>
    <t>7210004037-1</t>
  </si>
  <si>
    <t>40FC59-1</t>
  </si>
  <si>
    <t>40FC59</t>
  </si>
  <si>
    <t>7210004037-2</t>
  </si>
  <si>
    <t>40FC59-2</t>
  </si>
  <si>
    <t>7210004037-3</t>
  </si>
  <si>
    <t>40FC59-3</t>
  </si>
  <si>
    <t>电饭煲/CFXB40FC3033-75/TV</t>
  </si>
  <si>
    <t>7210003319-1</t>
  </si>
  <si>
    <t>40FC3033-1</t>
  </si>
  <si>
    <t>40FC3033</t>
  </si>
  <si>
    <t>7210003319-2</t>
  </si>
  <si>
    <t>40FC3033-2</t>
  </si>
  <si>
    <t>7210003319-3</t>
  </si>
  <si>
    <t>40FC3033-3</t>
  </si>
  <si>
    <t>7210003319-4</t>
  </si>
  <si>
    <t>40FC3033-4</t>
  </si>
  <si>
    <t>电饭煲/CFXB40FC3133-75</t>
  </si>
  <si>
    <t>7210003441-1</t>
  </si>
  <si>
    <t>40FC3133-1</t>
  </si>
  <si>
    <t>40FC3133</t>
  </si>
  <si>
    <t>7210003441-2</t>
  </si>
  <si>
    <t>40FC3133-2</t>
  </si>
  <si>
    <t>电饭煲/CFXB40FC3233-75订制</t>
  </si>
  <si>
    <t>7210003537-1</t>
  </si>
  <si>
    <t>40FC3233-1</t>
  </si>
  <si>
    <t>40FC3233</t>
  </si>
  <si>
    <t>7210003537-2</t>
  </si>
  <si>
    <t>40FC3233-2</t>
  </si>
  <si>
    <t>7210003537-3</t>
  </si>
  <si>
    <t>40FC3233-3</t>
  </si>
  <si>
    <t>7210003537-4</t>
  </si>
  <si>
    <t>40FC3233-4</t>
  </si>
  <si>
    <t>电饭煲/CFXB40FC833-75/电商改型</t>
  </si>
  <si>
    <t>7210004048-1</t>
  </si>
  <si>
    <t>40FC833电商-1</t>
  </si>
  <si>
    <t>40FC833电商</t>
  </si>
  <si>
    <t>7210004048-2</t>
  </si>
  <si>
    <t>40FC833电商-2</t>
  </si>
  <si>
    <t>电饭煲/CFXB50FC833-75/电商改型</t>
  </si>
  <si>
    <t>7210004049-1</t>
  </si>
  <si>
    <t>50FC833电商-1</t>
  </si>
  <si>
    <t>50FC833电商</t>
  </si>
  <si>
    <t>7210004049-2</t>
  </si>
  <si>
    <t>50FC833电商-2</t>
  </si>
  <si>
    <t>7210004049-3</t>
  </si>
  <si>
    <t>50FC833电商-3</t>
  </si>
  <si>
    <t>7210004049-4</t>
  </si>
  <si>
    <t>50FC833电商-4</t>
  </si>
  <si>
    <t>7210004049-5</t>
  </si>
  <si>
    <t>50FC833电商-5</t>
  </si>
  <si>
    <t>7210004049-6</t>
  </si>
  <si>
    <t>50FC833电商-6</t>
  </si>
  <si>
    <t>7210004049-7</t>
  </si>
  <si>
    <t>50FC833电商-7</t>
  </si>
  <si>
    <t>电饭煲/CFXB40FC8040-75/电商</t>
  </si>
  <si>
    <t>7210003091-1</t>
  </si>
  <si>
    <t>40FC8040-1</t>
  </si>
  <si>
    <t>40FC8040</t>
  </si>
  <si>
    <t>7210003091-2</t>
  </si>
  <si>
    <t>40FC8040-2</t>
  </si>
  <si>
    <t>7210003091-3</t>
  </si>
  <si>
    <t>40FC8040-3</t>
  </si>
  <si>
    <t>7210003091-4</t>
  </si>
  <si>
    <t>40FC8040-4</t>
  </si>
  <si>
    <t>7210003091-5</t>
  </si>
  <si>
    <t>40FC8040-5</t>
  </si>
  <si>
    <t>7210003091-6</t>
  </si>
  <si>
    <t>40FC8040-6</t>
  </si>
  <si>
    <t>7210003091-7</t>
  </si>
  <si>
    <t>40FC8040-7</t>
  </si>
  <si>
    <t>电饭煲/CFXB40FC829D-75/电商</t>
  </si>
  <si>
    <t>7210003442-1</t>
  </si>
  <si>
    <t>40FC829D-1</t>
  </si>
  <si>
    <t>D7</t>
  </si>
  <si>
    <t>40FC829D</t>
  </si>
  <si>
    <t>7210003442-2</t>
  </si>
  <si>
    <t>40FC829D-2</t>
  </si>
  <si>
    <t>7210003442-3</t>
  </si>
  <si>
    <t>40FC829D-3</t>
  </si>
  <si>
    <t>7210003442-4</t>
  </si>
  <si>
    <t>40FC829D-4</t>
  </si>
  <si>
    <t>7210003442-5</t>
  </si>
  <si>
    <t>40FC829D-5</t>
  </si>
  <si>
    <t>7210003442-6</t>
  </si>
  <si>
    <t>40FC829D-6</t>
  </si>
  <si>
    <t>7210003442-7</t>
  </si>
  <si>
    <t>40FC829D-7</t>
  </si>
  <si>
    <t>7210003442-8</t>
  </si>
  <si>
    <t>40FC829D-8</t>
  </si>
  <si>
    <t>7210003442-9</t>
  </si>
  <si>
    <t>40FC829D-9</t>
  </si>
  <si>
    <t>7210003442-10</t>
  </si>
  <si>
    <t>40FC829D-10</t>
  </si>
  <si>
    <t>7210003442-11</t>
  </si>
  <si>
    <t>40FC829D-11</t>
  </si>
  <si>
    <t>7210003442-12</t>
  </si>
  <si>
    <t>40FC829D-12</t>
  </si>
  <si>
    <t>7210003442-13</t>
  </si>
  <si>
    <t>40FC829D-13</t>
  </si>
  <si>
    <t>7210003442-14</t>
  </si>
  <si>
    <t>40FC829D-14</t>
  </si>
  <si>
    <t>100848698/100848699</t>
  </si>
  <si>
    <t>7210003442-15</t>
  </si>
  <si>
    <t>40FC829D-15</t>
  </si>
  <si>
    <t>7210003442-16</t>
  </si>
  <si>
    <t>40FC829D-16</t>
  </si>
  <si>
    <t>7210003442-17</t>
  </si>
  <si>
    <t>40FC829D-17</t>
  </si>
  <si>
    <t>E5</t>
  </si>
  <si>
    <t>7210003442-18</t>
  </si>
  <si>
    <t>40FC829D-18</t>
  </si>
  <si>
    <t>电饭煲/CFXB40FC829E-75/电商</t>
  </si>
  <si>
    <t>7210003444-1</t>
  </si>
  <si>
    <t>40FC829E-1</t>
  </si>
  <si>
    <t>40FC829E</t>
  </si>
  <si>
    <t>7210003444-2</t>
  </si>
  <si>
    <t>40FC829E-2</t>
  </si>
  <si>
    <t>7210003444-3</t>
  </si>
  <si>
    <t>40FC829E-3</t>
  </si>
  <si>
    <t>7210003444-4</t>
  </si>
  <si>
    <t>40FC829E-4</t>
  </si>
  <si>
    <t>7210003444-5</t>
  </si>
  <si>
    <t>40FC829E-5</t>
  </si>
  <si>
    <t>7210003444-6</t>
  </si>
  <si>
    <t>40FC829E-6</t>
  </si>
  <si>
    <t>7210003444-7</t>
  </si>
  <si>
    <t>40FC829E-7</t>
  </si>
  <si>
    <t>7210003444-8</t>
  </si>
  <si>
    <t>40FC829E-8</t>
  </si>
  <si>
    <t>7210003444-9</t>
  </si>
  <si>
    <t>40FC829E-9</t>
  </si>
  <si>
    <t>7210003444-10</t>
  </si>
  <si>
    <t>40FC829E-10</t>
  </si>
  <si>
    <t>7210003444-11</t>
  </si>
  <si>
    <t>40FC829E-11</t>
  </si>
  <si>
    <t>7210003444-12</t>
  </si>
  <si>
    <t>40FC829E-12</t>
  </si>
  <si>
    <t>7210003444-13</t>
  </si>
  <si>
    <t>40FC829E-13</t>
  </si>
  <si>
    <t>7210003444-14</t>
  </si>
  <si>
    <t>40FC829E-14</t>
  </si>
  <si>
    <t>7210003444-15</t>
  </si>
  <si>
    <t>40FC829E-15</t>
  </si>
  <si>
    <t>7210003444-16</t>
  </si>
  <si>
    <t>40FC829E-16</t>
  </si>
  <si>
    <t>7210003444-17</t>
  </si>
  <si>
    <t>40FC829E-17</t>
  </si>
  <si>
    <t>电饭煲/CFXB40FC829F-75/电商</t>
  </si>
  <si>
    <t>7210003443-1</t>
  </si>
  <si>
    <t>40FC829F-1</t>
  </si>
  <si>
    <t>40FC829F</t>
  </si>
  <si>
    <t>7210003443-2</t>
  </si>
  <si>
    <t>40FC829F-2</t>
  </si>
  <si>
    <t>7210003443-3</t>
  </si>
  <si>
    <t>40FC829F-3</t>
  </si>
  <si>
    <t>7210003443-4</t>
  </si>
  <si>
    <t>40FC829F-4</t>
  </si>
  <si>
    <t>7210003443-5</t>
  </si>
  <si>
    <t>40FC829F-5</t>
  </si>
  <si>
    <t>电饭煲/CFXB30FC829-60/电商</t>
  </si>
  <si>
    <t>7210003712-1</t>
  </si>
  <si>
    <t>30FC829-1</t>
  </si>
  <si>
    <t>30FC829</t>
  </si>
  <si>
    <t>7210003712-2</t>
  </si>
  <si>
    <t>30FC829-2</t>
  </si>
  <si>
    <t>7210003712-3</t>
  </si>
  <si>
    <t>30FC829-3</t>
  </si>
  <si>
    <t>7210003712-4</t>
  </si>
  <si>
    <t>30FC829-4</t>
  </si>
  <si>
    <t>7210003712-5</t>
  </si>
  <si>
    <t>30FC829-5</t>
  </si>
  <si>
    <t>7210003712-6</t>
  </si>
  <si>
    <t>30FC829-6</t>
  </si>
  <si>
    <t>7210003712-7</t>
  </si>
  <si>
    <t>30FC829-7</t>
  </si>
  <si>
    <t>7210003712-8</t>
  </si>
  <si>
    <t>30FC829-8</t>
  </si>
  <si>
    <t>7210003712-9</t>
  </si>
  <si>
    <t>30FC829-9</t>
  </si>
  <si>
    <t>100848239/100848695</t>
  </si>
  <si>
    <t>7210003712-10</t>
  </si>
  <si>
    <t>30FC829-10</t>
  </si>
  <si>
    <t>100849826/100849828</t>
  </si>
  <si>
    <t>7210003712-11</t>
  </si>
  <si>
    <t>30FC829-11</t>
  </si>
  <si>
    <t>100849827/100849829</t>
  </si>
  <si>
    <t>7210003712-12</t>
  </si>
  <si>
    <t>30FC829-12</t>
  </si>
  <si>
    <t>7210003712-13</t>
  </si>
  <si>
    <t>30FC829-13</t>
  </si>
  <si>
    <t>7210003712-14</t>
  </si>
  <si>
    <t>30FC829-14</t>
  </si>
  <si>
    <t>7210003712-15</t>
  </si>
  <si>
    <t>30FC829-15</t>
  </si>
  <si>
    <t>7210003712-16</t>
  </si>
  <si>
    <t>30FC829-16</t>
  </si>
  <si>
    <t>7210003712-42</t>
  </si>
  <si>
    <t>30FC829-42</t>
  </si>
  <si>
    <t>F4</t>
  </si>
  <si>
    <t>7210003712-17</t>
  </si>
  <si>
    <t>30FC829-17</t>
  </si>
  <si>
    <t>7210003712-18</t>
  </si>
  <si>
    <t>30FC829-18</t>
  </si>
  <si>
    <t>D6</t>
  </si>
  <si>
    <t>7210003712-19</t>
  </si>
  <si>
    <t>30FC829-19</t>
  </si>
  <si>
    <t>7210003712-20</t>
  </si>
  <si>
    <t>30FC829-20</t>
  </si>
  <si>
    <t>7210003712-21</t>
  </si>
  <si>
    <t>30FC829-21</t>
  </si>
  <si>
    <t>7210003712-22</t>
  </si>
  <si>
    <t>30FC829-22</t>
  </si>
  <si>
    <t>7210003712-23</t>
  </si>
  <si>
    <t>30FC829-23</t>
  </si>
  <si>
    <t>7210003712-24</t>
  </si>
  <si>
    <t>30FC829-24</t>
  </si>
  <si>
    <t>7210003712-25</t>
  </si>
  <si>
    <t>30FC829-25</t>
  </si>
  <si>
    <t>7210003712-26</t>
  </si>
  <si>
    <t>30FC829-26</t>
  </si>
  <si>
    <t>100848694/100848696</t>
  </si>
  <si>
    <t>7210003712-27</t>
  </si>
  <si>
    <t>30FC829-27</t>
  </si>
  <si>
    <t>7210003712-28</t>
  </si>
  <si>
    <t>30FC829-28</t>
  </si>
  <si>
    <t>7210003712-29</t>
  </si>
  <si>
    <t>30FC829-29</t>
  </si>
  <si>
    <t>7210003712-30</t>
  </si>
  <si>
    <t>30FC829-30</t>
  </si>
  <si>
    <t>7210003712-31</t>
  </si>
  <si>
    <t>30FC829-31</t>
  </si>
  <si>
    <t>7210003712-32</t>
  </si>
  <si>
    <t>30FC829-32</t>
  </si>
  <si>
    <t>7210003712-33</t>
  </si>
  <si>
    <t>30FC829-33</t>
  </si>
  <si>
    <t>7210003712-34</t>
  </si>
  <si>
    <t>30FC829-34</t>
  </si>
  <si>
    <t>7210003712-35</t>
  </si>
  <si>
    <t>30FC829-35</t>
  </si>
  <si>
    <t>7210003712-36</t>
  </si>
  <si>
    <t>30FC829-36</t>
  </si>
  <si>
    <t>100848692/100848693</t>
  </si>
  <si>
    <t>7210003712-37</t>
  </si>
  <si>
    <t>30FC829-37</t>
  </si>
  <si>
    <t>7210003712-38</t>
  </si>
  <si>
    <t>30FC829-38</t>
  </si>
  <si>
    <t>7210003712-39</t>
  </si>
  <si>
    <t>30FC829-39</t>
  </si>
  <si>
    <t>7210003712-40</t>
  </si>
  <si>
    <t>30FC829-40</t>
  </si>
  <si>
    <t>7210003712-41</t>
  </si>
  <si>
    <t>30FC829-41</t>
  </si>
  <si>
    <t>电饭煲/CFXB40FC29-75</t>
  </si>
  <si>
    <t>7210002499-1</t>
  </si>
  <si>
    <t>40FC29-1</t>
  </si>
  <si>
    <t>40FC29</t>
  </si>
  <si>
    <t>7210002499-2</t>
  </si>
  <si>
    <t>40FC29-2</t>
  </si>
  <si>
    <t>F5</t>
  </si>
  <si>
    <t>7210002499-3</t>
  </si>
  <si>
    <t>40FC29-3</t>
  </si>
  <si>
    <t>7210002499-4</t>
  </si>
  <si>
    <t>40FC29-4</t>
  </si>
  <si>
    <t>7210002499-5</t>
  </si>
  <si>
    <t>40FC29-5</t>
  </si>
  <si>
    <t>7210002499-6</t>
  </si>
  <si>
    <t>40FC29-6</t>
  </si>
  <si>
    <t>收回</t>
  </si>
  <si>
    <t>7210002499-7</t>
  </si>
  <si>
    <t>40FC29-7</t>
  </si>
  <si>
    <t>电饭煲/CFXB50FC29-75</t>
  </si>
  <si>
    <t>7210002500-1</t>
  </si>
  <si>
    <t>50FC29-1</t>
  </si>
  <si>
    <t>50FC29</t>
  </si>
  <si>
    <t>7210002500-2</t>
  </si>
  <si>
    <t>50FC29-2</t>
  </si>
  <si>
    <t>7210002500-3</t>
  </si>
  <si>
    <t>50FC29-3</t>
  </si>
  <si>
    <t>7210002500-4</t>
  </si>
  <si>
    <t>50FC29-4</t>
  </si>
  <si>
    <t>7210002500-5</t>
  </si>
  <si>
    <t>50FC29-5</t>
  </si>
  <si>
    <t>7210002500-6</t>
  </si>
  <si>
    <t>50FC29-6</t>
  </si>
  <si>
    <t>7210002500-7</t>
  </si>
  <si>
    <t>50FC29-7</t>
  </si>
  <si>
    <t>7210002500-8</t>
  </si>
  <si>
    <t>50FC29-8</t>
  </si>
  <si>
    <t>7210002500-9</t>
  </si>
  <si>
    <t>50FC29-9</t>
  </si>
  <si>
    <t>100835650/100845369</t>
  </si>
  <si>
    <t>7210002500-10</t>
  </si>
  <si>
    <t>50FC29-10</t>
  </si>
  <si>
    <t>电饭煲/CFXB40FC29D-75</t>
  </si>
  <si>
    <t>7210003631-1</t>
  </si>
  <si>
    <t>40FC29D-1</t>
  </si>
  <si>
    <t>40FC29D</t>
  </si>
  <si>
    <t>7210003631-2</t>
  </si>
  <si>
    <t>40FC29D-2</t>
  </si>
  <si>
    <t>7210003631-3</t>
  </si>
  <si>
    <t>40FC29D-3</t>
  </si>
  <si>
    <t>7210003631-4</t>
  </si>
  <si>
    <t>40FC29D-4</t>
  </si>
  <si>
    <t>7210003631-5</t>
  </si>
  <si>
    <t>40FC29D-5</t>
  </si>
  <si>
    <t>7210003631-6</t>
  </si>
  <si>
    <t>40FC29D-6</t>
  </si>
  <si>
    <t>7210003631-7</t>
  </si>
  <si>
    <t>40FC29D-7</t>
  </si>
  <si>
    <t>7210003631-8</t>
  </si>
  <si>
    <t>40FC29D-8</t>
  </si>
  <si>
    <t>7210003631-9</t>
  </si>
  <si>
    <t>40FC29D-9</t>
  </si>
  <si>
    <t>7210003631-10</t>
  </si>
  <si>
    <t>40FC29D-10</t>
  </si>
  <si>
    <t>电饭煲/CFXB40FC3029-75/电视购物</t>
  </si>
  <si>
    <t>7210004084-1</t>
  </si>
  <si>
    <t>40FC3029-1</t>
  </si>
  <si>
    <t>40FC3029</t>
  </si>
  <si>
    <t>7210004084-2</t>
  </si>
  <si>
    <t>40FC3029-2</t>
  </si>
  <si>
    <t>电饭煲/CFXB40FC311E-75特渠</t>
  </si>
  <si>
    <t>7210002540-1</t>
  </si>
  <si>
    <t>40FC311E-1</t>
  </si>
  <si>
    <t>40FC311E</t>
  </si>
  <si>
    <t>100845977/</t>
  </si>
  <si>
    <t>7210002540-2</t>
  </si>
  <si>
    <t>40FC311E-2</t>
  </si>
  <si>
    <t>电饭煲/CFXB40FC118-75/电商</t>
  </si>
  <si>
    <t>7210002112-1</t>
  </si>
  <si>
    <t>40FC118-1</t>
  </si>
  <si>
    <t>40FC118</t>
  </si>
  <si>
    <t>电饭锅/CFXB50A2A-80</t>
  </si>
  <si>
    <t>7210002597-1</t>
  </si>
  <si>
    <t>50A2A-1</t>
  </si>
  <si>
    <t>50A2A</t>
  </si>
  <si>
    <t>7210002597-2</t>
  </si>
  <si>
    <t>50A2A-2</t>
  </si>
  <si>
    <t>电饭锅/CFXB40B2D-65</t>
  </si>
  <si>
    <t>7210002595-1</t>
  </si>
  <si>
    <t>40B2D-1</t>
  </si>
  <si>
    <t>40B2D</t>
  </si>
  <si>
    <t>7210002595-2</t>
  </si>
  <si>
    <t>40B2D-2</t>
  </si>
  <si>
    <t>7210002595-3</t>
  </si>
  <si>
    <t>40B2D-3</t>
  </si>
  <si>
    <t>电饭锅/CFXB50B2D-80</t>
  </si>
  <si>
    <t>7210002598-1</t>
  </si>
  <si>
    <t>50B2D-1</t>
  </si>
  <si>
    <t>50B2D</t>
  </si>
  <si>
    <t>电饭锅/CFXB60A1A-80</t>
  </si>
  <si>
    <t>7210002601-1</t>
  </si>
  <si>
    <t>60A1A-1</t>
  </si>
  <si>
    <t>60A1A</t>
  </si>
  <si>
    <t>7210002601-2</t>
  </si>
  <si>
    <t>60A1A-2</t>
  </si>
  <si>
    <t>电饭锅/CFXB40B2T-65</t>
  </si>
  <si>
    <t>7210002596-1</t>
  </si>
  <si>
    <t>40B2T-1</t>
  </si>
  <si>
    <t>40B2T</t>
  </si>
  <si>
    <t>7210002596-2</t>
  </si>
  <si>
    <t>40B2T-2</t>
  </si>
  <si>
    <t>7210002596-3</t>
  </si>
  <si>
    <t>40B2T-3</t>
  </si>
  <si>
    <t>7210002596-4</t>
  </si>
  <si>
    <t>40B2T-4</t>
  </si>
  <si>
    <t>电饭锅/CFXB50B2T-80</t>
  </si>
  <si>
    <t>7210002600-1</t>
  </si>
  <si>
    <t>50B2T-1</t>
  </si>
  <si>
    <t>50B2T</t>
  </si>
  <si>
    <t>7210002600-2</t>
  </si>
  <si>
    <t>50B2T-2</t>
  </si>
  <si>
    <t>电饭煲/CFXB16YB3-30</t>
  </si>
  <si>
    <t>7210002527-1</t>
  </si>
  <si>
    <t>16YB3-1</t>
  </si>
  <si>
    <t>F1</t>
  </si>
  <si>
    <t>16YB3</t>
  </si>
  <si>
    <t>7210002527-2</t>
  </si>
  <si>
    <t>16YB3-2</t>
  </si>
  <si>
    <t>7210002527-3</t>
  </si>
  <si>
    <t>16YB3-3</t>
  </si>
  <si>
    <t>7210002527-4</t>
  </si>
  <si>
    <t>16YB3-4</t>
  </si>
  <si>
    <t>7210002527-5</t>
  </si>
  <si>
    <t>16YB3-5</t>
  </si>
  <si>
    <t>电饭煲/CFXB30YB7F-50</t>
  </si>
  <si>
    <t>7210002530-1</t>
  </si>
  <si>
    <t>30YB7F-1</t>
  </si>
  <si>
    <t>30YB7F</t>
  </si>
  <si>
    <t>7210002530-2</t>
  </si>
  <si>
    <t>30YB7F-2</t>
  </si>
  <si>
    <t>7210002530-3</t>
  </si>
  <si>
    <t>30YB7F-3</t>
  </si>
  <si>
    <t>7210002530-4</t>
  </si>
  <si>
    <t>30YB7F-4</t>
  </si>
  <si>
    <t>7210002530-5</t>
  </si>
  <si>
    <t>30YB7F-5</t>
  </si>
  <si>
    <t>7210002530-6</t>
  </si>
  <si>
    <t>30YB7F-6</t>
  </si>
  <si>
    <t>7210002530-7</t>
  </si>
  <si>
    <t>30YB7F-7</t>
  </si>
  <si>
    <t>7210002530-8</t>
  </si>
  <si>
    <t>30YB7F-8</t>
  </si>
  <si>
    <t>7210002530-9</t>
  </si>
  <si>
    <t>30YB7F-9</t>
  </si>
  <si>
    <t>7210002530-10</t>
  </si>
  <si>
    <t>30YB7F-10</t>
  </si>
  <si>
    <t>电饭煲/CFXB40YB7F-65</t>
  </si>
  <si>
    <t>7210002531-1</t>
  </si>
  <si>
    <t>40YB7F-1</t>
  </si>
  <si>
    <t>40YB7F</t>
  </si>
  <si>
    <t>7210002531-2</t>
  </si>
  <si>
    <t>40YB7F-2</t>
  </si>
  <si>
    <t>7210002531-3</t>
  </si>
  <si>
    <t>40YB7F-3</t>
  </si>
  <si>
    <t>7210002531-4</t>
  </si>
  <si>
    <t>40YB7F-4</t>
  </si>
  <si>
    <t>E6</t>
  </si>
  <si>
    <t>7210002531-5</t>
  </si>
  <si>
    <t>40YB7F-5</t>
  </si>
  <si>
    <t>电饭煲/CFXB50YB7F-65</t>
  </si>
  <si>
    <t>7210002532-1</t>
  </si>
  <si>
    <t>50YB7F-1</t>
  </si>
  <si>
    <t>50YB7F</t>
  </si>
  <si>
    <t>7210002532-2</t>
  </si>
  <si>
    <t>50YB7F-2</t>
  </si>
  <si>
    <t>7210002532-3</t>
  </si>
  <si>
    <t>50YB7F-3</t>
  </si>
  <si>
    <t>7210002532-4</t>
  </si>
  <si>
    <t>50YB7F-4</t>
  </si>
  <si>
    <t>7210002532-5</t>
  </si>
  <si>
    <t>50YB7F-5</t>
  </si>
  <si>
    <t>7210002532-6</t>
  </si>
  <si>
    <t>50YB7F-6</t>
  </si>
  <si>
    <t>7210002532-7</t>
  </si>
  <si>
    <t>50YB7F-7</t>
  </si>
  <si>
    <t>7210002532-8</t>
  </si>
  <si>
    <t>50YB7F-8</t>
  </si>
  <si>
    <t>电饭煲/CFXB40YB807-65/电商</t>
  </si>
  <si>
    <t>7210003494-1</t>
  </si>
  <si>
    <t>40YB807-1</t>
  </si>
  <si>
    <t>40YB807</t>
  </si>
  <si>
    <t>7210003494-2</t>
  </si>
  <si>
    <t>40YB807-2</t>
  </si>
  <si>
    <t>7210003494-3</t>
  </si>
  <si>
    <t>40YB807-3</t>
  </si>
  <si>
    <t>7210003494-4</t>
  </si>
  <si>
    <t>40YB807-4</t>
  </si>
  <si>
    <t>7210003494-5</t>
  </si>
  <si>
    <t>40YB807-5</t>
  </si>
  <si>
    <t>7210003494-6</t>
  </si>
  <si>
    <t>40YB807-6</t>
  </si>
  <si>
    <t>7210003494-7</t>
  </si>
  <si>
    <t>40YB807-7</t>
  </si>
  <si>
    <t>智能电炖锅/DG40YC11-28/陶锅//</t>
  </si>
  <si>
    <t>7210003819-1</t>
  </si>
  <si>
    <t>DG40YC11-1</t>
  </si>
  <si>
    <t>DG40YC11</t>
  </si>
  <si>
    <t>7210003819-2</t>
  </si>
  <si>
    <t>DG40YC11-2</t>
  </si>
  <si>
    <t>电炖锅/DG40YK6-30/陶瓷//</t>
  </si>
  <si>
    <t>7210004099-1</t>
  </si>
  <si>
    <t>DG40YK6-1</t>
  </si>
  <si>
    <t>DG40YK6</t>
  </si>
  <si>
    <t>7210004099-2</t>
  </si>
  <si>
    <t>DG40YK6-2</t>
  </si>
  <si>
    <t>电炖锅/TG40YC1-60</t>
  </si>
  <si>
    <t>7210002757-1</t>
  </si>
  <si>
    <t>TG40YC1-1</t>
  </si>
  <si>
    <t>TG40YC1</t>
  </si>
  <si>
    <t>7210002757-2</t>
  </si>
  <si>
    <t>TG40YC1-2</t>
  </si>
  <si>
    <t>电炖锅/DG40YC8-60</t>
  </si>
  <si>
    <t>7210002747-1</t>
  </si>
  <si>
    <t>DG40YC8-1</t>
  </si>
  <si>
    <t>DG40YC8</t>
  </si>
  <si>
    <t>7210002747-2</t>
  </si>
  <si>
    <t>DG40YC8-2</t>
  </si>
  <si>
    <t>智能电炖锅/DG50YC12/SD8097/炽陶//</t>
  </si>
  <si>
    <t>7210003865-1</t>
  </si>
  <si>
    <t>DG50YC12-1</t>
  </si>
  <si>
    <t>DG50YC12</t>
  </si>
  <si>
    <t>7210003865-2</t>
  </si>
  <si>
    <t>DG50YC12-2</t>
  </si>
  <si>
    <t>7210003865-3</t>
  </si>
  <si>
    <t>DG50YC12-3</t>
  </si>
  <si>
    <t>电炖锅/DG40YC17/SD8118/陶瓷//</t>
  </si>
  <si>
    <t>7210004279-1</t>
  </si>
  <si>
    <t>40YC17-1</t>
  </si>
  <si>
    <t>40YC17</t>
  </si>
  <si>
    <t>7210004279-2</t>
  </si>
  <si>
    <t>40YC17-2</t>
  </si>
  <si>
    <t>7210004279-3</t>
  </si>
  <si>
    <t>40YC17-3</t>
  </si>
  <si>
    <t>智能电炖盅/DZ25YC868/陶瓷/电商/</t>
  </si>
  <si>
    <t>7210004240-1</t>
  </si>
  <si>
    <t>DZ25YC868-1</t>
  </si>
  <si>
    <t>DZ25YC868</t>
  </si>
  <si>
    <t>7210004240-2</t>
  </si>
  <si>
    <t>DZ25YC868-2</t>
  </si>
  <si>
    <t>7210004240-3</t>
  </si>
  <si>
    <t>DZ25YC868-3</t>
  </si>
  <si>
    <t>100845367/100851986</t>
  </si>
  <si>
    <t>7210004240-4</t>
  </si>
  <si>
    <t>DZ25YC868-4</t>
  </si>
  <si>
    <t>7210004240-5</t>
  </si>
  <si>
    <t>DZ25YC868-5</t>
  </si>
  <si>
    <t>电炖盅/DZ16YC812-35/白陶/电商</t>
  </si>
  <si>
    <t>7210003050-1</t>
  </si>
  <si>
    <t>DZ16YC812-1</t>
  </si>
  <si>
    <t>DZ16YC812</t>
  </si>
  <si>
    <t>7210003050-2</t>
  </si>
  <si>
    <t>DZ16YC812-2</t>
  </si>
  <si>
    <t>7210003050-3</t>
  </si>
  <si>
    <t>DZ16YC812-3</t>
  </si>
  <si>
    <t>7210003050-4</t>
  </si>
  <si>
    <t>DZ16YC812-4</t>
  </si>
  <si>
    <t>7210003050-5</t>
  </si>
  <si>
    <t>DZ16YC812-5</t>
  </si>
  <si>
    <t>7210003050-6</t>
  </si>
  <si>
    <t>DZ16YC812-6</t>
  </si>
  <si>
    <t>7210003050-7</t>
  </si>
  <si>
    <t>DZ16YC812-7</t>
  </si>
  <si>
    <t>7210003050-8</t>
  </si>
  <si>
    <t>DZ16YC812-8</t>
  </si>
  <si>
    <t>7210003050-9</t>
  </si>
  <si>
    <t>DZ16YC812-9</t>
  </si>
  <si>
    <t>7210003050-10</t>
  </si>
  <si>
    <t>DZ16YC812-10</t>
  </si>
  <si>
    <t>7210003050-11</t>
  </si>
  <si>
    <t>DZ16YC812-11</t>
  </si>
  <si>
    <t>7210003050-12</t>
  </si>
  <si>
    <t>DZ16YC812-12</t>
  </si>
  <si>
    <t>7210003050-13</t>
  </si>
  <si>
    <t>DZ16YC812-13</t>
  </si>
  <si>
    <t>7210003050-14</t>
  </si>
  <si>
    <t>DZ16YC812-14</t>
  </si>
  <si>
    <t>7210003050-15</t>
  </si>
  <si>
    <t>DZ16YC812-15</t>
  </si>
  <si>
    <t>智能电炖锅/DG50YC806/陶瓷/电商</t>
  </si>
  <si>
    <t>7210004119-1</t>
  </si>
  <si>
    <t>DG50YC806-1</t>
  </si>
  <si>
    <t>DG50YC806</t>
  </si>
  <si>
    <t>7210004119-2</t>
  </si>
  <si>
    <t>DG50YC806-2</t>
  </si>
  <si>
    <t>7210004119-3</t>
  </si>
  <si>
    <t>DG50YC806-3</t>
  </si>
  <si>
    <t>7210004119-4</t>
  </si>
  <si>
    <t>DG50YC806-4</t>
  </si>
  <si>
    <t>7210004119-5</t>
  </si>
  <si>
    <t>DG50YC806-5</t>
  </si>
  <si>
    <t>7210004119-6</t>
  </si>
  <si>
    <t>DG50YC806-6</t>
  </si>
  <si>
    <t>100851991/100851992</t>
  </si>
  <si>
    <t>7210004119-7</t>
  </si>
  <si>
    <t>DG50YC806-7</t>
  </si>
  <si>
    <t>7210004119-8</t>
  </si>
  <si>
    <t>DG50YC806-8</t>
  </si>
  <si>
    <t>电炖锅/DG30YK801-23/电商</t>
  </si>
  <si>
    <t>7210003293-1</t>
  </si>
  <si>
    <t>DG30YK801-1</t>
  </si>
  <si>
    <t>DG30YK801</t>
  </si>
  <si>
    <t>100849309/100849310</t>
  </si>
  <si>
    <t>7210003293-2</t>
  </si>
  <si>
    <t>DG30YK801-2</t>
  </si>
  <si>
    <t>智能电炖盅/DZ22YC806-40/电商</t>
  </si>
  <si>
    <t>7210003275-1</t>
  </si>
  <si>
    <t>DZ22YC806-1</t>
  </si>
  <si>
    <t>DZ22YC806</t>
  </si>
  <si>
    <t>7210003275-2</t>
  </si>
  <si>
    <t>DZ22YC806-2</t>
  </si>
  <si>
    <t>多功能电蒸锅/ZN28YK7-150</t>
  </si>
  <si>
    <t>7210002520-1</t>
  </si>
  <si>
    <t>ZN28YK7-1</t>
  </si>
  <si>
    <t>ZN28YK7</t>
  </si>
  <si>
    <t>7210002520-2</t>
  </si>
  <si>
    <t>ZN28YK7-2</t>
  </si>
  <si>
    <t>多功能电蒸锅/ZN28YK8-130</t>
  </si>
  <si>
    <t>7210002851-1</t>
  </si>
  <si>
    <t>ZN28YK8-1</t>
  </si>
  <si>
    <t>ZN28YK8</t>
  </si>
  <si>
    <t>智能电蒸锅/ZN28YC8-130</t>
  </si>
  <si>
    <t>7210002850-1</t>
  </si>
  <si>
    <t>ZN28YC8-1</t>
  </si>
  <si>
    <t>ZN28YC8</t>
  </si>
  <si>
    <t>电蒸锅/ZN28YK807-150/电商</t>
  </si>
  <si>
    <t>7210002521-1</t>
  </si>
  <si>
    <t>ZN28YK807-1</t>
  </si>
  <si>
    <t>ZN28YK807</t>
  </si>
  <si>
    <t>7210002521-2</t>
  </si>
  <si>
    <t>ZN28YK807-2</t>
  </si>
  <si>
    <t>7210002521-3</t>
  </si>
  <si>
    <t>ZN28YK807-3</t>
  </si>
  <si>
    <t>7210002521-4</t>
  </si>
  <si>
    <t>ZN28YK807-4</t>
  </si>
  <si>
    <t>7210002521-5</t>
  </si>
  <si>
    <t>ZN28YK807-5</t>
  </si>
  <si>
    <t>7210002521-6</t>
  </si>
  <si>
    <t>ZN28YK807-6</t>
  </si>
  <si>
    <t>7210002521-7</t>
  </si>
  <si>
    <t>ZN28YK807-7</t>
  </si>
  <si>
    <t>7210002521-8</t>
  </si>
  <si>
    <t>ZN28YK807-8</t>
  </si>
  <si>
    <t>7210002521-9</t>
  </si>
  <si>
    <t>ZN28YK807-9</t>
  </si>
  <si>
    <t>7210002521-10</t>
  </si>
  <si>
    <t>ZN28YK807-10</t>
  </si>
  <si>
    <t>7210002521-11</t>
  </si>
  <si>
    <t>ZN28YK807-11</t>
  </si>
  <si>
    <t>7210002521-12</t>
  </si>
  <si>
    <t>ZN28YK807-12</t>
  </si>
  <si>
    <t>7210002521-13</t>
  </si>
  <si>
    <t>ZN28YK807-13</t>
  </si>
  <si>
    <t>7210002521-14</t>
  </si>
  <si>
    <t>ZN28YK807-14</t>
  </si>
  <si>
    <t>7210002521-15</t>
  </si>
  <si>
    <t>ZN28YK807-15</t>
  </si>
  <si>
    <t>电蒸锅/ZN28YC808-130/电商</t>
  </si>
  <si>
    <t>7210002852-1</t>
  </si>
  <si>
    <t>ZN28YC808-1</t>
  </si>
  <si>
    <t>ZN28YC808</t>
  </si>
  <si>
    <t>7210002852-2</t>
  </si>
  <si>
    <t>ZN28YC808-2</t>
  </si>
  <si>
    <t>7210002852-3</t>
  </si>
  <si>
    <t>ZN28YC808-3</t>
  </si>
  <si>
    <t>7210002852-4</t>
  </si>
  <si>
    <t>ZN28YC808-4</t>
  </si>
  <si>
    <t>7210002852-5</t>
  </si>
  <si>
    <t>ZN28YC808-5</t>
  </si>
  <si>
    <t>多功能电蒸锅/ZN28YK809-150/电商</t>
  </si>
  <si>
    <t>7210003917-1</t>
  </si>
  <si>
    <t>ZN28YK809-1</t>
  </si>
  <si>
    <t>ZN28YK809</t>
  </si>
  <si>
    <t>电饭煲/CFXB20FC817-35/电商</t>
  </si>
  <si>
    <t>7210002316-1</t>
  </si>
  <si>
    <t>20FC817-1</t>
  </si>
  <si>
    <t>20FC817</t>
  </si>
  <si>
    <t>电炖锅/DG50YC8-70</t>
  </si>
  <si>
    <t>7210002748-1</t>
  </si>
  <si>
    <t>DG50YC8-1</t>
  </si>
  <si>
    <t>DG50YC8</t>
  </si>
  <si>
    <t>7210002748-2</t>
  </si>
  <si>
    <t>DG50YC8-2</t>
  </si>
  <si>
    <t>电炖锅/DG60YK11-32//陶锅//</t>
  </si>
  <si>
    <t>7210003821-1</t>
  </si>
  <si>
    <t>DG60YK11-1</t>
  </si>
  <si>
    <t>DG60YK11</t>
  </si>
  <si>
    <t>智能电炖锅/DG40YC12-65/陶锅//</t>
  </si>
  <si>
    <t>7210004078-1</t>
  </si>
  <si>
    <t>DG40YC12-1</t>
  </si>
  <si>
    <t>DG40YC12</t>
  </si>
  <si>
    <t>7210004078-2</t>
  </si>
  <si>
    <t>DG40YC12-2</t>
  </si>
  <si>
    <t>智能电炖盅/DZ25YC5-40</t>
  </si>
  <si>
    <t>7210002748-4</t>
  </si>
  <si>
    <t>DZ25YC5-1</t>
  </si>
  <si>
    <t>DZ25YC5</t>
  </si>
  <si>
    <t>电炖锅/TG30YC1-60/SD8076///</t>
  </si>
  <si>
    <t>7210002756-1</t>
  </si>
  <si>
    <t>TG30YC1</t>
  </si>
  <si>
    <t>电饭煲/CFXB50FC56-75/SF1390/硬氧+陶晶//</t>
  </si>
  <si>
    <t>7210003940-1</t>
  </si>
  <si>
    <t>50FC56-1</t>
  </si>
  <si>
    <t>50FC56</t>
  </si>
  <si>
    <t>电饭煲/CFXB20FC610-35/SF1408/硬氧+陶晶/电商/</t>
  </si>
  <si>
    <t>7210004121-1</t>
  </si>
  <si>
    <t>20FC610-1</t>
  </si>
  <si>
    <t>20FC610</t>
  </si>
  <si>
    <t>100851924/100851925</t>
  </si>
  <si>
    <t>电饭煲/SF40HC312/SF1440/搪瓷+不粘//</t>
  </si>
  <si>
    <t>7210004640-1</t>
  </si>
  <si>
    <t>40HC312-1</t>
  </si>
  <si>
    <t>40HC312</t>
  </si>
  <si>
    <t>100848114/100848115/100848116/100848117/100848118</t>
  </si>
  <si>
    <t>7210004640-2</t>
  </si>
  <si>
    <t>40HC312-2</t>
  </si>
  <si>
    <t>7210004640-3</t>
  </si>
  <si>
    <t>40HC312-3</t>
  </si>
  <si>
    <t>7210004640-4</t>
  </si>
  <si>
    <t>40HC312-4</t>
  </si>
  <si>
    <t>7210004640-5</t>
  </si>
  <si>
    <t>40HC312-5</t>
  </si>
  <si>
    <t>电饭煲/SF50HC312/SF1441/搪瓷+不粘//</t>
  </si>
  <si>
    <t>7210004641-1</t>
  </si>
  <si>
    <t>50HC312-1</t>
  </si>
  <si>
    <t>50HC312</t>
  </si>
  <si>
    <t>7210004641-2</t>
  </si>
  <si>
    <t>50HC312-2</t>
  </si>
  <si>
    <t>7210004641-3</t>
  </si>
  <si>
    <t>50HC312-3</t>
  </si>
  <si>
    <t>7210004641-4</t>
  </si>
  <si>
    <t>50HC312-4</t>
  </si>
  <si>
    <t>7210004641-5</t>
  </si>
  <si>
    <t>50HC312-5</t>
  </si>
  <si>
    <t>电饭煲/CFXB40HC12-120/SF1317/搪瓷+不粘//</t>
  </si>
  <si>
    <t>7210003245-1</t>
  </si>
  <si>
    <t>40HC12-1</t>
  </si>
  <si>
    <t>40HC12</t>
  </si>
  <si>
    <t>7210003245-2</t>
  </si>
  <si>
    <t>40HC12-2</t>
  </si>
  <si>
    <t>电饭煲/CFXB40HC27-166/不粘+纳米</t>
  </si>
  <si>
    <t>7210003907-2</t>
  </si>
  <si>
    <t>40HC27-2</t>
  </si>
  <si>
    <t>40HC27</t>
  </si>
  <si>
    <t>电饭煲/CFXB16YB3B-36/IRC-YH16/AMP//</t>
  </si>
  <si>
    <t>1100066351-20</t>
  </si>
  <si>
    <t>16YB3B</t>
  </si>
  <si>
    <t>7211000413-1100066351</t>
  </si>
  <si>
    <t>电饭煲/CFXB50YC5H-70/RK106870/SEB/TEFAL/</t>
  </si>
  <si>
    <t>1100066540-10/30</t>
  </si>
  <si>
    <t>50YC5H</t>
  </si>
  <si>
    <t>100842210/100842211/100842208</t>
  </si>
  <si>
    <t>7211002745-1100066540</t>
  </si>
  <si>
    <t>电饭煲/CFXB20FC8050A-35/RK601165/SEB/TEFAL/</t>
  </si>
  <si>
    <t>1100066541-20</t>
  </si>
  <si>
    <t>20FC8050A</t>
  </si>
  <si>
    <t>7211003058-1100066541</t>
  </si>
  <si>
    <t>煎烤器/CG1101AI-200/GC712D34/SEB/TEFAL/J</t>
  </si>
  <si>
    <t>1100066712-20/40</t>
  </si>
  <si>
    <t>CG1101AI</t>
  </si>
  <si>
    <t>100843294/100843295</t>
  </si>
  <si>
    <t>7211002441-1100066712</t>
  </si>
  <si>
    <t>煎烤器/CG1301H-200/GC722834/SEB/TEFAL/J</t>
  </si>
  <si>
    <t>1100066712-10/30</t>
  </si>
  <si>
    <t>E2</t>
  </si>
  <si>
    <t>CG1301H</t>
  </si>
  <si>
    <t>100842192/100842193</t>
  </si>
  <si>
    <t>7211002992-1100066712</t>
  </si>
  <si>
    <t>煎烤器/CG1101K-200/GC702D16/SEB/TEFAL/J</t>
  </si>
  <si>
    <t>1100066718-10/20</t>
  </si>
  <si>
    <t>CG1101K</t>
  </si>
  <si>
    <t>7211001719-1100066718</t>
  </si>
  <si>
    <t>电烤盘/JF08AG-200/TG391812/SEB/TEFAL/J</t>
  </si>
  <si>
    <t>1100066719-40/70</t>
  </si>
  <si>
    <t>JF08AG</t>
  </si>
  <si>
    <t>100843265/100843266</t>
  </si>
  <si>
    <t>7211001927-1100066719</t>
  </si>
  <si>
    <t>煎烤器/CG1101AF-200/GC712D12/SEB/TEFAL/J</t>
  </si>
  <si>
    <t>1100066719-20/50</t>
  </si>
  <si>
    <t>CG1101AF</t>
  </si>
  <si>
    <t>100844872/100844873</t>
  </si>
  <si>
    <t>7211002207-1100066719</t>
  </si>
  <si>
    <t>煎烤器/CG1101AQ-200/GC712812/SEB/TEFAL/J</t>
  </si>
  <si>
    <t>1100066719-30/60</t>
  </si>
  <si>
    <t>CG1101AQ</t>
  </si>
  <si>
    <t>100845340/100845341</t>
  </si>
  <si>
    <t>7211002746-1100066719</t>
  </si>
  <si>
    <t>煎烤器/CG1102D-200/GC714812/SEB/TEFAL/J</t>
  </si>
  <si>
    <t>1100066720-10/30</t>
  </si>
  <si>
    <t>CG1102D</t>
  </si>
  <si>
    <t>100845953/100845954</t>
  </si>
  <si>
    <t>7211002397-1100066720</t>
  </si>
  <si>
    <t>煎烤器/CG1302A-200/GC724D12/SEB/TEFAL/</t>
  </si>
  <si>
    <t>1100066720-20/40</t>
  </si>
  <si>
    <t>CG1302A</t>
  </si>
  <si>
    <t>100845955/100845956</t>
  </si>
  <si>
    <t>7211002932-1100066720</t>
  </si>
  <si>
    <t>煎烤器/CG1101AL-200/GR712D21/SEB/ROWENTA/J</t>
  </si>
  <si>
    <t>1100066721-10/10</t>
  </si>
  <si>
    <t>CG1101AL</t>
  </si>
  <si>
    <t>100845345/100845346</t>
  </si>
  <si>
    <t>7211002467-1100066721</t>
  </si>
  <si>
    <t>煎烤器/CG1301E-200/GC722D34/SEB/TEFAL/J</t>
  </si>
  <si>
    <t>1100066722-10/20</t>
  </si>
  <si>
    <t>CG1301E</t>
  </si>
  <si>
    <t>100844258/100844259</t>
  </si>
  <si>
    <t>7211002459-1100066722</t>
  </si>
  <si>
    <t>1100066723-10</t>
  </si>
  <si>
    <t>7211002459-1100066723</t>
  </si>
  <si>
    <t>煎烤器/CG1102E-200/GC714834/SEB/TEFAL/J</t>
  </si>
  <si>
    <t>1100066723-20/30</t>
  </si>
  <si>
    <t>CG1102E</t>
  </si>
  <si>
    <t>100843314/100843316</t>
  </si>
  <si>
    <t>7211002749-1100066723</t>
  </si>
  <si>
    <t>煎烤器/CG1102F-183/GC714D66/SEB/TEFAL/J</t>
  </si>
  <si>
    <t>1100066724-10/20</t>
  </si>
  <si>
    <t>CG1102F</t>
  </si>
  <si>
    <t>100843321/100843322</t>
  </si>
  <si>
    <t>7211002780-1100066724</t>
  </si>
  <si>
    <t>电烤盘/JF07DG-150/CB671870/SEB/TEFAL/</t>
  </si>
  <si>
    <t>1100066725-10</t>
  </si>
  <si>
    <t>JF07DG</t>
  </si>
  <si>
    <t>7211002314-1100066725</t>
  </si>
  <si>
    <t>电烤盘/JF06G-200/CB660301/SEB/J</t>
  </si>
  <si>
    <t>1100066726-10</t>
  </si>
  <si>
    <t>JF06G</t>
  </si>
  <si>
    <t>100844302/</t>
  </si>
  <si>
    <t>7211001174-1100066726</t>
  </si>
  <si>
    <t>电烤盘/JF07BG-160/CB670801/SEB/TEFAL/J</t>
  </si>
  <si>
    <t>1100066727-20</t>
  </si>
  <si>
    <t>JF07BG</t>
  </si>
  <si>
    <t>7211001750-1100066727</t>
  </si>
  <si>
    <t>电烤盘/JF08CG-200/CB503813/SEB/TEFAL/J/</t>
  </si>
  <si>
    <t>1100066727-10</t>
  </si>
  <si>
    <t>JF08CG</t>
  </si>
  <si>
    <t>7211002684-1100066727</t>
  </si>
  <si>
    <t>煎烤器/CG1101AH-200/GO712DS0/SEB/OBH-NORDIC</t>
  </si>
  <si>
    <t>1100066728-20/40</t>
  </si>
  <si>
    <t>CG1101AH</t>
  </si>
  <si>
    <t>100844266/100844267</t>
  </si>
  <si>
    <t>7211002434-1100066728</t>
  </si>
  <si>
    <t>煎烤器/CG1301D-200/GO722DS0/SEB/OBH-NORDICA</t>
  </si>
  <si>
    <t>1100066728-10/30</t>
  </si>
  <si>
    <t>CG1301D</t>
  </si>
  <si>
    <t>100844870/100844871</t>
  </si>
  <si>
    <t>7211002435-1100066728</t>
  </si>
  <si>
    <t>煎烤器/CG1101AK-200/GO702DS0/SEB/OBH/J</t>
  </si>
  <si>
    <t>1100066729-10/30</t>
  </si>
  <si>
    <t>CG1101AK</t>
  </si>
  <si>
    <t>100845343/100845344</t>
  </si>
  <si>
    <t>7211002479-1100066729</t>
  </si>
  <si>
    <t>煎烤器/CG1102H-200/GO7148S0/SEB/OBH/</t>
  </si>
  <si>
    <t>1100066729-20/40</t>
  </si>
  <si>
    <t>CG1102H</t>
  </si>
  <si>
    <t>100844868/100844869</t>
  </si>
  <si>
    <t>7211002906-1100066729</t>
  </si>
  <si>
    <t>1100066730-10/20</t>
  </si>
  <si>
    <t>100845337/100845336/100847572</t>
  </si>
  <si>
    <t>7211001719-1100066730</t>
  </si>
  <si>
    <t>1100066732-10/70</t>
  </si>
  <si>
    <t>100847570/100847571</t>
  </si>
  <si>
    <t>7211001719-1100066732</t>
  </si>
  <si>
    <t>1100066732-20/50</t>
  </si>
  <si>
    <t>100847584/100847585</t>
  </si>
  <si>
    <t>7211002207-1100066732</t>
  </si>
  <si>
    <t>煎烤器/CG1301C-200/GC722D16/SEB/TEFAL/J</t>
  </si>
  <si>
    <t>1100066732-40</t>
  </si>
  <si>
    <t>CG1301C</t>
  </si>
  <si>
    <t>7211002208-1100066732</t>
  </si>
  <si>
    <t>煎烤器/CG1104B-200/GC730D12/SEB/TEFAL/J</t>
  </si>
  <si>
    <t>1100066732-30/60</t>
  </si>
  <si>
    <t>CG1104B</t>
  </si>
  <si>
    <t>100847582/100847583</t>
  </si>
  <si>
    <t>7211002605-1100066732</t>
  </si>
  <si>
    <t>1100066733-10</t>
  </si>
  <si>
    <t>7211001927-1100066733</t>
  </si>
  <si>
    <t>电蒸锅/Z06YA3L-S2/VC140165/SEB/TEFAL//</t>
  </si>
  <si>
    <t>1100066734-10</t>
  </si>
  <si>
    <t>Z06YA3L</t>
  </si>
  <si>
    <t>7211001129-1100066734</t>
  </si>
  <si>
    <t>电蒸锅/Z06YA3N-G2/VC145140/SEB/TEFAL/</t>
  </si>
  <si>
    <t>1100066735-10</t>
  </si>
  <si>
    <t>Z06YA3N</t>
  </si>
  <si>
    <t>7211002675-1100066735</t>
  </si>
  <si>
    <t>电饭煲/CFXB50FC52A-75/RK901832/SEB/TEFAL/</t>
  </si>
  <si>
    <t>1100066736-20</t>
  </si>
  <si>
    <t>50FC52A</t>
  </si>
  <si>
    <t>7211003109-1100066736</t>
  </si>
  <si>
    <t>电饭煲/CFXB50FC51C-75/RK745832/SEB/TEFAL/</t>
  </si>
  <si>
    <t>1100066736-10</t>
  </si>
  <si>
    <t>50FC51C</t>
  </si>
  <si>
    <t>7211003141-1100066736</t>
  </si>
  <si>
    <t>煎烤器/CG1101AE-200/GC713D40/SEB/TEFAL/J</t>
  </si>
  <si>
    <t>1100066737-10/10</t>
  </si>
  <si>
    <t>CG1101AE</t>
  </si>
  <si>
    <t>100845959/100845960</t>
  </si>
  <si>
    <t>7211002206-1100066737</t>
  </si>
  <si>
    <t>1100066738-10</t>
  </si>
  <si>
    <t>7211002441-1100066738</t>
  </si>
  <si>
    <t>1100066738-20/30</t>
  </si>
  <si>
    <t>100847074/100847075</t>
  </si>
  <si>
    <t>7211002459-1100066738</t>
  </si>
  <si>
    <t>1100066741-10/20</t>
  </si>
  <si>
    <t>100845957/100845958</t>
  </si>
  <si>
    <t>7211002932-1100066741</t>
  </si>
  <si>
    <t>电饭煲/CFXB50FC28C-75/MK812132/SEB/MOULINEX</t>
  </si>
  <si>
    <t>1100066742-10</t>
  </si>
  <si>
    <t>50FC28C</t>
  </si>
  <si>
    <t>7211002037-1100066742</t>
  </si>
  <si>
    <t>电饭煲/CFXB50FC22S-75/MK708832/SEB/MOULINEX</t>
  </si>
  <si>
    <t>1100066742-20</t>
  </si>
  <si>
    <t>50FC22S</t>
  </si>
  <si>
    <t>7211002354-1100066742</t>
  </si>
  <si>
    <t>1100066743-10/20</t>
  </si>
  <si>
    <t>100846547/100846548</t>
  </si>
  <si>
    <t>7211002459-1100066743</t>
  </si>
  <si>
    <t>电蒸锅/Z06YA3Q-90/VC145130/SEB/TEFAL/</t>
  </si>
  <si>
    <t>1100066745-10</t>
  </si>
  <si>
    <t>Z06YA3Q</t>
  </si>
  <si>
    <t>7211002933-1100066745</t>
  </si>
  <si>
    <t>电饭煲/CFXB50FC22G-75/MK707832/SEB/MOULINEX</t>
  </si>
  <si>
    <t>1100066746-20</t>
  </si>
  <si>
    <t>50FC22G</t>
  </si>
  <si>
    <t>7211001810-1100066746</t>
  </si>
  <si>
    <t>电饭煲/CFXB50FC52-75/RK901F32/SEB/TEFAL/</t>
  </si>
  <si>
    <t>1100066746-10</t>
  </si>
  <si>
    <t>50FC52</t>
  </si>
  <si>
    <t>7211003108-1100066746</t>
  </si>
  <si>
    <t>电蒸锅/Z06YA3I-S2/VC140131/SEB/TEFAL//</t>
  </si>
  <si>
    <t>1100066750-10</t>
  </si>
  <si>
    <t>Z06YA3I</t>
  </si>
  <si>
    <t>7211001105-1100066750</t>
  </si>
  <si>
    <t>电蒸锅/Z06YA3E-G2/VC145100/SEB//</t>
  </si>
  <si>
    <t>1100066754-10</t>
  </si>
  <si>
    <t>Z06YA3E</t>
  </si>
  <si>
    <t>7211001024-1100066754</t>
  </si>
  <si>
    <t>电饭煲/CFXB40FC51B-75/RK7405TH/SEB/TEFAL/</t>
  </si>
  <si>
    <t>1100066756-10</t>
  </si>
  <si>
    <t>40FC51B</t>
  </si>
  <si>
    <t>7211002956-1100066756</t>
  </si>
  <si>
    <t>电饭煲/CFXB50YA5H-67/RK105865/SEB/TEFAL/</t>
  </si>
  <si>
    <t>1100066758-10/20</t>
  </si>
  <si>
    <t>50YA5H</t>
  </si>
  <si>
    <t>100844879/100844880</t>
  </si>
  <si>
    <t>7211002744-1100066758</t>
  </si>
  <si>
    <t>电饭锅/CFXB40B2O-60/MK111E27/SEB/MOULINEX/</t>
  </si>
  <si>
    <t>1100066759-10</t>
  </si>
  <si>
    <t>40B2O</t>
  </si>
  <si>
    <t>7211001054-1100066759</t>
  </si>
  <si>
    <t>电饭煲/CFXB50YC9W-60/MK302121/SEB/MOULINEX/</t>
  </si>
  <si>
    <t>1100066760-20/40</t>
  </si>
  <si>
    <t>50YC9W</t>
  </si>
  <si>
    <t>100845357/100845358</t>
  </si>
  <si>
    <t>7211001589-1100066760</t>
  </si>
  <si>
    <t>电饭煲/CFXB50FC28D-75/MK812121/SEB/MOULINEX</t>
  </si>
  <si>
    <t>1100066760-30</t>
  </si>
  <si>
    <t>50FC28D</t>
  </si>
  <si>
    <t>7211002066-1100066760</t>
  </si>
  <si>
    <t>电饭煲/CFXB50FC22AC-75/MK708820/SEB/MOULINE</t>
  </si>
  <si>
    <t>1100066760-10</t>
  </si>
  <si>
    <t>50FC22AC</t>
  </si>
  <si>
    <t>7211003155-1100066760</t>
  </si>
  <si>
    <t>电饭煲/CFXB50YB5K-70/RK101827/SEB/TEFAL/</t>
  </si>
  <si>
    <t>1100066761-10</t>
  </si>
  <si>
    <t>50YB5K</t>
  </si>
  <si>
    <t>7211001555-1100066761</t>
  </si>
  <si>
    <t>电饭煲/CFXB50FC26R-75/RK814565/SEB/TEFAL/</t>
  </si>
  <si>
    <t>1100066762-30/80</t>
  </si>
  <si>
    <t>50FC26R</t>
  </si>
  <si>
    <t>100842178/100842179</t>
  </si>
  <si>
    <t>7211002071-1100066762</t>
  </si>
  <si>
    <t>电饭煲/CFXB50FZ16R-75/RK810566/SEB/TEFAL/</t>
  </si>
  <si>
    <t>1100066762-40</t>
  </si>
  <si>
    <t>50FZ16R</t>
  </si>
  <si>
    <t>7211002091-1100066762</t>
  </si>
  <si>
    <t>电饭煲/CFXB50HZ6C-120/RK805565/SEB/TEFAL/</t>
  </si>
  <si>
    <t>1100066762-50</t>
  </si>
  <si>
    <t>50HZ6C</t>
  </si>
  <si>
    <t>7211002122-1100066762</t>
  </si>
  <si>
    <t>电饭煲/SF40FC51C/RK740165/SEB/TEFAL/</t>
  </si>
  <si>
    <t>1100066762-10/90</t>
  </si>
  <si>
    <t>40FC51C</t>
  </si>
  <si>
    <t>100842213/100842214</t>
  </si>
  <si>
    <t>7211003570-1100066762</t>
  </si>
  <si>
    <t>1100066763-10</t>
  </si>
  <si>
    <t>7211003058-1100066763</t>
  </si>
  <si>
    <t>电饭煲/SF50YB19D/RK242165/SEB/TEFAL/</t>
  </si>
  <si>
    <t>1100066764-10</t>
  </si>
  <si>
    <t>50YB19D</t>
  </si>
  <si>
    <t>7211003572-1100066764</t>
  </si>
  <si>
    <t>电饭煲/CFXB50FC833B-75/KS-BP18Q/SAMPO//</t>
  </si>
  <si>
    <t>1100066784-10/20/30</t>
  </si>
  <si>
    <t>50FC833B</t>
  </si>
  <si>
    <t>100847093/100847094/100847825</t>
  </si>
  <si>
    <t>7211003323-1100066784</t>
  </si>
  <si>
    <t>电烤盘/JF05G-200/CB540812/SEB/J/</t>
  </si>
  <si>
    <t>1100066785-10</t>
  </si>
  <si>
    <t>JF05G</t>
  </si>
  <si>
    <t>7211000865-1100066785</t>
  </si>
  <si>
    <t>1100066785-30</t>
  </si>
  <si>
    <t>7211002208-1100066785</t>
  </si>
  <si>
    <t>1100066785-20</t>
  </si>
  <si>
    <t>100845929/100845930</t>
  </si>
  <si>
    <t>7211002684-1100066785</t>
  </si>
  <si>
    <t>电烤盘/JF06CG-200/CB660401/SEB/TEFAL/</t>
  </si>
  <si>
    <t>1100066785-40</t>
  </si>
  <si>
    <t>JF06CG</t>
  </si>
  <si>
    <t>7211003394-1100066785</t>
  </si>
  <si>
    <t>1100066786-10</t>
  </si>
  <si>
    <t>7211001024-1100066786</t>
  </si>
  <si>
    <t>电饭锅/CFXB50B3B-60/RK103811/SEB/TEFAL/</t>
  </si>
  <si>
    <t>1100066787-10</t>
  </si>
  <si>
    <t>50B3B</t>
  </si>
  <si>
    <t>7211001951-1100066787</t>
  </si>
  <si>
    <t>电饭煲/SF15YB5F/RRS-AT30WT/AKT//</t>
  </si>
  <si>
    <t>1100066824-10/20</t>
  </si>
  <si>
    <t>15YB5F</t>
  </si>
  <si>
    <t>100851957/100851958/100851959/100851960/100851961</t>
  </si>
  <si>
    <t>7211003695-1100066824</t>
  </si>
  <si>
    <t>1100066882-10</t>
  </si>
  <si>
    <t>7211001927-1100066882</t>
  </si>
  <si>
    <t>电饭煲/CFXB30YA5H-48/RK104E66/SEB/TEFAL/</t>
  </si>
  <si>
    <t>1100066913-10</t>
  </si>
  <si>
    <t>30YA5H</t>
  </si>
  <si>
    <t>7211002954-1100066913</t>
  </si>
  <si>
    <t>1100066914-10</t>
  </si>
  <si>
    <t>7211002954-1100066914</t>
  </si>
  <si>
    <t>电饭煲/CFXB50FC29M-40/SMC2117V/AMA//</t>
  </si>
  <si>
    <t>1100067103-20/40-1</t>
  </si>
  <si>
    <t>SMC2117V</t>
  </si>
  <si>
    <t>100846559/100846560</t>
  </si>
  <si>
    <t>7211003403-1100067103</t>
  </si>
  <si>
    <t>1100067103-60</t>
  </si>
  <si>
    <t>1100067103-61</t>
  </si>
  <si>
    <t>3.21-1</t>
  </si>
  <si>
    <t>1100067103-80</t>
  </si>
  <si>
    <t>电饭煲/CFXB50FC29N-40/SMC2117R/AMA//</t>
  </si>
  <si>
    <t>1100067103-10/30-1</t>
  </si>
  <si>
    <t>SMC2117R</t>
  </si>
  <si>
    <t>100846557/100846558</t>
  </si>
  <si>
    <t>7211003635-1100067103</t>
  </si>
  <si>
    <t>1100067103-50</t>
  </si>
  <si>
    <t>100848704/100848705/100848706</t>
  </si>
  <si>
    <t>1100067103-70</t>
  </si>
  <si>
    <t>100851314/100851313/100851315</t>
  </si>
  <si>
    <t>电饭煲/CFXB30YB7G-30/CRJ-6807/ACO//</t>
  </si>
  <si>
    <t>1100067110-10</t>
  </si>
  <si>
    <t>CRJ6807</t>
  </si>
  <si>
    <t>100849291/100850358/100850359/100851345/100851343</t>
  </si>
  <si>
    <t>7211003212-1100067110</t>
  </si>
  <si>
    <t>1100067110-11</t>
  </si>
  <si>
    <t>电饭锅/CFXB30B3B-50/RK102811/SEB/TEFAL/</t>
  </si>
  <si>
    <t>1100066748-10</t>
  </si>
  <si>
    <t>30B3B</t>
  </si>
  <si>
    <t>2月推迟</t>
  </si>
  <si>
    <t>7211001950-1100066748</t>
  </si>
  <si>
    <t>1100066749-10</t>
  </si>
  <si>
    <t>3.1.1</t>
  </si>
  <si>
    <t>7211001950-1100066749</t>
  </si>
  <si>
    <t>电烤盘/JF08BG-200/TG391866/SEB/TEFAL//</t>
  </si>
  <si>
    <t>1100066558-10/20</t>
  </si>
  <si>
    <t>JF08BG</t>
  </si>
  <si>
    <t>100836897/100836898</t>
  </si>
  <si>
    <t>2月推迟（感温棒3/10交货）</t>
  </si>
  <si>
    <t>7211002097-1100066558</t>
  </si>
  <si>
    <t>电饭煲/SF40FC8053A/KAWAN///</t>
  </si>
  <si>
    <t>1100066825-10/20</t>
  </si>
  <si>
    <t>40FC8053A</t>
  </si>
  <si>
    <t>100844008/100844009</t>
  </si>
  <si>
    <t>7211003689-1100066825</t>
  </si>
  <si>
    <t>电烤盘/JF08G-200/CB501812/SEB/TEFAL/J</t>
  </si>
  <si>
    <t>1100066715-20</t>
  </si>
  <si>
    <t>JF08G</t>
  </si>
  <si>
    <t>2月推迟（电木件把手储油盒）</t>
  </si>
  <si>
    <t>7211001926-1100066715</t>
  </si>
  <si>
    <t>1100066719-10</t>
  </si>
  <si>
    <t>100842185/100842186</t>
  </si>
  <si>
    <t>7211001719-1100066719</t>
  </si>
  <si>
    <t>电饭锅/CFXB30B3X-50/RK100570/SEB/TEFAL/</t>
  </si>
  <si>
    <t>1100066753-10</t>
  </si>
  <si>
    <t>30B3X</t>
  </si>
  <si>
    <t>100841844/100841845</t>
  </si>
  <si>
    <t>7211001876-1100066753</t>
  </si>
  <si>
    <t>1100066710-20/30</t>
  </si>
  <si>
    <t>100842190/100842189</t>
  </si>
  <si>
    <t>7211002397-1100066710</t>
  </si>
  <si>
    <t>1100066762-60</t>
  </si>
  <si>
    <t>7211002675-1100066762</t>
  </si>
  <si>
    <t>1100066755-10</t>
  </si>
  <si>
    <t>2月</t>
  </si>
  <si>
    <t>7211002933-1100066755</t>
  </si>
  <si>
    <t>1100066751-10</t>
  </si>
  <si>
    <t>7211001024-1100066751</t>
  </si>
  <si>
    <t>1100066762-20</t>
  </si>
  <si>
    <t>100842202/100842203</t>
  </si>
  <si>
    <t>7211003572-1100066762</t>
  </si>
  <si>
    <t>1100066739-10</t>
  </si>
  <si>
    <t>7211003108-1100066739</t>
  </si>
  <si>
    <t>电饭锅/CFXB50B3A-60/RK101115/SEB/TEFAL/</t>
  </si>
  <si>
    <t>1100067373-10</t>
  </si>
  <si>
    <t>50B3A</t>
  </si>
  <si>
    <t>7211001465-1100067373</t>
  </si>
  <si>
    <t>电饭煲/CFXB50FC28J-75/RK812B32/SEB/TEFAL/</t>
  </si>
  <si>
    <t>1100067374-10</t>
  </si>
  <si>
    <t>3.20.</t>
  </si>
  <si>
    <t>50FC28J</t>
  </si>
  <si>
    <t>7211002175-1100067374</t>
  </si>
  <si>
    <t>电饭煲/CFXB50HC12A-120/RK807D32/SEB/TEFAL/</t>
  </si>
  <si>
    <t>1100067375-10</t>
  </si>
  <si>
    <t>50HC12A</t>
  </si>
  <si>
    <t>7211003291-1100067375</t>
  </si>
  <si>
    <t>电饭煲/CFXB50FC22V-75/MK708810/SEB/MOULINEX</t>
  </si>
  <si>
    <t>1100067376-10</t>
  </si>
  <si>
    <t>50FC22V</t>
  </si>
  <si>
    <t>7211002554-1100067376</t>
  </si>
  <si>
    <t>电饭锅/CFXB40B2G-60/MK111E00/SEB/MOULINEX/</t>
  </si>
  <si>
    <t>1100067376-20</t>
  </si>
  <si>
    <t>40B2G</t>
  </si>
  <si>
    <t>7211000752-1100067376</t>
  </si>
  <si>
    <t>1100067376-30</t>
  </si>
  <si>
    <t>7211001876-1100067376</t>
  </si>
  <si>
    <t>1100067376-40</t>
  </si>
  <si>
    <t>7211001950-1100067376</t>
  </si>
  <si>
    <t>电饭煲/CFXB20FZ17D-38/RK500166/SEB/TEFAL/</t>
  </si>
  <si>
    <t>1100067377-10</t>
  </si>
  <si>
    <t>20FZ17D</t>
  </si>
  <si>
    <t>7211001946-1100067377</t>
  </si>
  <si>
    <t>1100067377-20</t>
  </si>
  <si>
    <t>7211002091-1100067377</t>
  </si>
  <si>
    <t>电饭煲/CFXB40FC51A-75/RK740565/SEB/TEFAL/</t>
  </si>
  <si>
    <t>1100067377-30</t>
  </si>
  <si>
    <t>40FC51A</t>
  </si>
  <si>
    <t>7211002955-1100067377</t>
  </si>
  <si>
    <t>1100067377-40/50</t>
  </si>
  <si>
    <t>100849301/100849302</t>
  </si>
  <si>
    <t>7211001129-1100067377</t>
  </si>
  <si>
    <t>1100067378-10</t>
  </si>
  <si>
    <t>7211002066-1100067378</t>
  </si>
  <si>
    <t>1100067390-10/20</t>
  </si>
  <si>
    <t>100849267/100849268/100849269/100849270/100849274</t>
  </si>
  <si>
    <t>7211001719-1100067390</t>
  </si>
  <si>
    <t>1100067391-10/20</t>
  </si>
  <si>
    <t>100848682/100848683</t>
  </si>
  <si>
    <t>7211002207-1100067391</t>
  </si>
  <si>
    <t>1100067392-10/30</t>
  </si>
  <si>
    <t>100849805/100849806/100849807</t>
  </si>
  <si>
    <t>7211002208-1100067392</t>
  </si>
  <si>
    <t>1100067392-20/40</t>
  </si>
  <si>
    <t>100849803/100849804</t>
  </si>
  <si>
    <t>7211002932-1100067392</t>
  </si>
  <si>
    <t>煎烤器/CG1102J-200/GC715D40/SEB/TEFAL/</t>
  </si>
  <si>
    <t>1100067393-10/20</t>
  </si>
  <si>
    <t>CG1102J</t>
  </si>
  <si>
    <t>100848126/100848127</t>
  </si>
  <si>
    <t>7211002942-1100067393</t>
  </si>
  <si>
    <t>1100067394-10/20</t>
  </si>
  <si>
    <t>100850807/100850808</t>
  </si>
  <si>
    <t>7211002441-1100067394</t>
  </si>
  <si>
    <t>煎烤器/CG1101AR-200/GC712834/SEB/TEFAL/J</t>
  </si>
  <si>
    <t>1100067395-10/20</t>
  </si>
  <si>
    <t>CG1101AR</t>
  </si>
  <si>
    <t>100850812/100850813</t>
  </si>
  <si>
    <t>7211002834-1100067395</t>
  </si>
  <si>
    <t>1100067396-10/20</t>
  </si>
  <si>
    <t>100848134/100848135</t>
  </si>
  <si>
    <t>7211002992-1100067396</t>
  </si>
  <si>
    <t>1100067397-10/20</t>
  </si>
  <si>
    <t>100848688/100848689</t>
  </si>
  <si>
    <t>7211002441-1100067397</t>
  </si>
  <si>
    <t>1100067398-10/30</t>
  </si>
  <si>
    <t>100849276/100849277</t>
  </si>
  <si>
    <t>7211002459-1100067398</t>
  </si>
  <si>
    <t>1100067398-20/40</t>
  </si>
  <si>
    <t>100849280/100849281</t>
  </si>
  <si>
    <t>7211002834-1100067398</t>
  </si>
  <si>
    <t>1100067399-10/20</t>
  </si>
  <si>
    <t>7211002441-1100067399</t>
  </si>
  <si>
    <t>1100067400-10/20</t>
  </si>
  <si>
    <t>100848130/100848132</t>
  </si>
  <si>
    <t>7211002208-1100067400</t>
  </si>
  <si>
    <t>电烤盘/JF06BG-200/CB660501/SEB/TEFAL/J</t>
  </si>
  <si>
    <t>1100067401-10/30</t>
  </si>
  <si>
    <t>JF06BG</t>
  </si>
  <si>
    <t>100849249/100849250</t>
  </si>
  <si>
    <t>7211002876-1100067401</t>
  </si>
  <si>
    <t>1100067401-20/40</t>
  </si>
  <si>
    <t>100849252/100849253</t>
  </si>
  <si>
    <t>7211001926-1100067401</t>
  </si>
  <si>
    <t>1100067411-10</t>
  </si>
  <si>
    <t>7211003109-1100067411</t>
  </si>
  <si>
    <t>1100067412-10</t>
  </si>
  <si>
    <t>7211003570-1100067412</t>
  </si>
  <si>
    <t>1100067503-10/20</t>
  </si>
  <si>
    <t>100850795/100850796/100851299/100851928/100851929/100851930/100851931/100851933</t>
  </si>
  <si>
    <t>7211001719-1100067503</t>
  </si>
  <si>
    <t>1100067503-10/20-1</t>
  </si>
  <si>
    <t>3.26.1</t>
  </si>
  <si>
    <t>1100067504-10/20</t>
  </si>
  <si>
    <t>100851934/100851935</t>
  </si>
  <si>
    <t>7211002207-1100067504</t>
  </si>
  <si>
    <t>1100067505-10/20</t>
  </si>
  <si>
    <t>100851890/100851891</t>
  </si>
  <si>
    <t>7211001927-1100067505</t>
  </si>
  <si>
    <t>煎烤器/CG1301F-200/GR722D21/SEB/ROWENTA/J</t>
  </si>
  <si>
    <t>1100067507-10/20</t>
  </si>
  <si>
    <t>CG1301F</t>
  </si>
  <si>
    <t>100851937/100851938</t>
  </si>
  <si>
    <t>7211002466-1100067507</t>
  </si>
  <si>
    <t>煎烤器/CG1301A-180/GC722D53/SEB/T-FAL/J</t>
  </si>
  <si>
    <t>1100067509-10/20</t>
  </si>
  <si>
    <t>CG1301A</t>
  </si>
  <si>
    <t>100851303/100851304</t>
  </si>
  <si>
    <t>7211002168-1100067509</t>
  </si>
  <si>
    <t>1100067510-10/20</t>
  </si>
  <si>
    <t>100851300/100851301</t>
  </si>
  <si>
    <t>7211002441-1100067510</t>
  </si>
  <si>
    <t>1100067511-10/30</t>
  </si>
  <si>
    <t>100851892/100851893</t>
  </si>
  <si>
    <t>7211002684-1100067511</t>
  </si>
  <si>
    <t>1100067511-20/40</t>
  </si>
  <si>
    <t>100851895/100851896</t>
  </si>
  <si>
    <t>7211001750-1100067511</t>
  </si>
  <si>
    <t>1100067512-10</t>
  </si>
  <si>
    <t>100851887/100851888</t>
  </si>
  <si>
    <t>7211001927-1100067512</t>
  </si>
  <si>
    <t>1100067506-10</t>
  </si>
  <si>
    <t>7211001465-1100067506</t>
  </si>
  <si>
    <t>1100067508-10</t>
  </si>
  <si>
    <t>7211001810-1100067508</t>
  </si>
  <si>
    <t>1100067513-10/30</t>
  </si>
  <si>
    <t>7211003141-1100067513</t>
  </si>
  <si>
    <t>电饭煲/CFXB50FC22E-75/MK706A32/SEB/MOULINEX</t>
  </si>
  <si>
    <t>1100067513-20</t>
  </si>
  <si>
    <t>50FC22E</t>
  </si>
  <si>
    <t>7211001796-1100067513</t>
  </si>
  <si>
    <t>1100067514-10</t>
  </si>
  <si>
    <t>7211002175-1100067514</t>
  </si>
  <si>
    <t>1100067515-10</t>
  </si>
  <si>
    <t>7211002354-1100067515</t>
  </si>
  <si>
    <t>1100067516-10</t>
  </si>
  <si>
    <t>7211001024-1100067516</t>
  </si>
  <si>
    <t>1100067516-20/50</t>
  </si>
  <si>
    <t>100851348/100851349</t>
  </si>
  <si>
    <t>7211001951-1100067516</t>
  </si>
  <si>
    <t>1100067516-30</t>
  </si>
  <si>
    <t>1100067516-40</t>
  </si>
  <si>
    <t>7211000752-1100067516</t>
  </si>
  <si>
    <t>1100067517-10</t>
  </si>
  <si>
    <t>7211002675-1100067517</t>
  </si>
  <si>
    <t>1100067518-10</t>
  </si>
  <si>
    <t>7211002745-1100067518</t>
  </si>
  <si>
    <t>1100067518-20</t>
  </si>
  <si>
    <t>7211002675-1100067518</t>
  </si>
  <si>
    <t>1100067518-30</t>
  </si>
  <si>
    <t>7211001129-1100067518</t>
  </si>
  <si>
    <t>1100067519-10</t>
  </si>
  <si>
    <t>7211003572-1100067519</t>
  </si>
  <si>
    <t>1100067521-10</t>
  </si>
  <si>
    <t>7211001105-1100067521</t>
  </si>
  <si>
    <t>1100067521-20</t>
  </si>
  <si>
    <t>7211001129-1100067521</t>
  </si>
  <si>
    <t>1100067578-10/20</t>
  </si>
  <si>
    <t>7211003570-1100067578</t>
  </si>
  <si>
    <t>电饭煲/SF40FZ23G/RK902151/SEB/T-FAL/</t>
  </si>
  <si>
    <t>1100067579-10/20</t>
  </si>
  <si>
    <t>40FZ23G</t>
  </si>
  <si>
    <t>100851921/100851922</t>
  </si>
  <si>
    <t>7211003693-1100067579</t>
  </si>
  <si>
    <t>电饭煲/SF20FC17B/SRC-08DX/USI//</t>
  </si>
  <si>
    <t>1100067640-10/20</t>
  </si>
  <si>
    <t>20FC17B</t>
  </si>
  <si>
    <t>100848675/100848676</t>
  </si>
  <si>
    <t>7211003696-1100067640</t>
  </si>
  <si>
    <t>1100067237-10</t>
  </si>
  <si>
    <t>电烤盘/JF05G-180/CB522851/SEB/TEFAL/升级/J</t>
  </si>
  <si>
    <t>1100067726-10/20</t>
  </si>
  <si>
    <t>3.30.</t>
  </si>
  <si>
    <t>JF05G升级</t>
  </si>
  <si>
    <t>100851897/100851898</t>
  </si>
  <si>
    <t>7211001852-1100067726</t>
  </si>
  <si>
    <t>1100067722-10</t>
  </si>
  <si>
    <t>7211002466-1100067722</t>
  </si>
  <si>
    <t>电饭煲/SF50FC56A/KAWAN///</t>
  </si>
  <si>
    <t>1100067379-10/20</t>
  </si>
  <si>
    <t>50FC56A</t>
  </si>
  <si>
    <t>7211003690-1100067379</t>
  </si>
  <si>
    <t>1100067717-10/20</t>
  </si>
  <si>
    <t>1100067717-10/21</t>
  </si>
  <si>
    <t>4.3.1</t>
  </si>
  <si>
    <t>1100067717-10/22</t>
  </si>
  <si>
    <t>4.3.2</t>
  </si>
  <si>
    <t>面盖组件/CFXB40HC8013A</t>
  </si>
  <si>
    <t>内衬组件/CFXB40HC8013A</t>
  </si>
  <si>
    <t>面盖组件/CFXB20FC8050A-00-04////</t>
  </si>
  <si>
    <t>可拆盖组件/CFXB40PHC2-00-05////</t>
  </si>
  <si>
    <t>2019年3月总装车间生产计划表-3.12</t>
  </si>
  <si>
    <t>按生产量求和</t>
  </si>
  <si>
    <t>序号</t>
  </si>
  <si>
    <t>班组</t>
  </si>
  <si>
    <t>按批量求和</t>
  </si>
  <si>
    <t>A1    蔡千</t>
  </si>
  <si>
    <t>机种</t>
  </si>
  <si>
    <t>批量</t>
  </si>
  <si>
    <t>生产量</t>
  </si>
  <si>
    <t>A2    蔡千</t>
  </si>
  <si>
    <t xml:space="preserve"> </t>
  </si>
  <si>
    <t xml:space="preserve">A3
黄晓翔 </t>
  </si>
  <si>
    <t>A4     王万章</t>
  </si>
  <si>
    <t>A5谢海</t>
  </si>
  <si>
    <t>B1黄杰荣</t>
  </si>
  <si>
    <t>B2胡建宝</t>
  </si>
  <si>
    <t>B3王丰岭</t>
  </si>
  <si>
    <t>B4/A7
千雄杰</t>
  </si>
  <si>
    <t>B5何格</t>
  </si>
  <si>
    <t>B6    张灿</t>
  </si>
  <si>
    <t>二车间合计</t>
  </si>
  <si>
    <t>12//13</t>
  </si>
  <si>
    <t>E1    李培武/E7  李冬</t>
  </si>
  <si>
    <t>E2杨二录/E8 刘原兵</t>
  </si>
  <si>
    <t>E3陈敏</t>
  </si>
  <si>
    <t>E4王钊</t>
  </si>
  <si>
    <t>E6王星</t>
  </si>
  <si>
    <t>F1汪真军</t>
  </si>
  <si>
    <t>F2邓国锋</t>
  </si>
  <si>
    <t>F3邓国锋</t>
  </si>
  <si>
    <t>F4何龙飞</t>
  </si>
  <si>
    <t>F5曹伟</t>
  </si>
  <si>
    <t>一车间合计</t>
  </si>
  <si>
    <t>C1江诗德</t>
  </si>
  <si>
    <t>C2
王军林</t>
  </si>
  <si>
    <t>C3
陈重任</t>
  </si>
  <si>
    <t>C4叶庆松</t>
  </si>
  <si>
    <t>C5叶庆松</t>
  </si>
  <si>
    <t>D1宁娜</t>
  </si>
  <si>
    <t xml:space="preserve">D2张伟 </t>
  </si>
  <si>
    <t>D3
沈关兵</t>
  </si>
  <si>
    <t>D4程勇</t>
  </si>
  <si>
    <t>D5
马龙波</t>
  </si>
  <si>
    <t>D6
李厚勇</t>
  </si>
  <si>
    <t>D7
黄成</t>
  </si>
  <si>
    <t>三车间合计</t>
  </si>
  <si>
    <t>备用</t>
  </si>
  <si>
    <t>可生产计划</t>
  </si>
  <si>
    <t>总计划</t>
  </si>
  <si>
    <t>合计</t>
  </si>
  <si>
    <t>二车间</t>
  </si>
  <si>
    <t>一车间</t>
  </si>
  <si>
    <t>三车间</t>
  </si>
  <si>
    <t>料号</t>
  </si>
  <si>
    <t>物料描述</t>
  </si>
  <si>
    <t>工单
数量</t>
  </si>
  <si>
    <t>月计划
总量</t>
  </si>
  <si>
    <t>上线日期</t>
  </si>
  <si>
    <t>换线次数</t>
  </si>
  <si>
    <t>产量</t>
  </si>
  <si>
    <t>生产工单信息</t>
  </si>
  <si>
    <t>总订单</t>
  </si>
  <si>
    <t>差异</t>
  </si>
  <si>
    <t>型号检查是否下生产通知单</t>
  </si>
  <si>
    <t>工单核对检查是否下通知单</t>
  </si>
</sst>
</file>

<file path=xl/styles.xml><?xml version="1.0" encoding="utf-8"?>
<styleSheet xmlns="http://schemas.openxmlformats.org/spreadsheetml/2006/main">
  <numFmts count="8">
    <numFmt numFmtId="176" formatCode="0.0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7" formatCode="m/d;@"/>
    <numFmt numFmtId="178" formatCode="m&quot;月&quot;d&quot;日&quot;;@"/>
    <numFmt numFmtId="179" formatCode="m/d\ \ aaaa"/>
  </numFmts>
  <fonts count="73">
    <font>
      <sz val="12"/>
      <name val="宋体"/>
      <charset val="134"/>
    </font>
    <font>
      <sz val="10"/>
      <name val="宋体"/>
      <charset val="134"/>
    </font>
    <font>
      <sz val="10"/>
      <color rgb="FFFF0000"/>
      <name val="宋体"/>
      <charset val="134"/>
    </font>
    <font>
      <sz val="12"/>
      <color rgb="FF333333"/>
      <name val="微软雅黑"/>
      <charset val="134"/>
    </font>
    <font>
      <b/>
      <sz val="10"/>
      <color indexed="10"/>
      <name val="宋体"/>
      <charset val="134"/>
    </font>
    <font>
      <b/>
      <sz val="9"/>
      <name val="宋体"/>
      <charset val="134"/>
    </font>
    <font>
      <b/>
      <sz val="10"/>
      <name val="宋体"/>
      <charset val="134"/>
    </font>
    <font>
      <sz val="9"/>
      <name val="宋体"/>
      <charset val="134"/>
    </font>
    <font>
      <sz val="8"/>
      <name val="宋体"/>
      <charset val="134"/>
    </font>
    <font>
      <sz val="12"/>
      <name val="华文新魏"/>
      <charset val="134"/>
    </font>
    <font>
      <sz val="14"/>
      <name val="华文新魏"/>
      <charset val="134"/>
    </font>
    <font>
      <sz val="9"/>
      <name val="华文新魏"/>
      <charset val="134"/>
    </font>
    <font>
      <sz val="7"/>
      <name val="Times New Roman"/>
      <charset val="134"/>
    </font>
    <font>
      <b/>
      <sz val="8"/>
      <name val="宋体"/>
      <charset val="134"/>
    </font>
    <font>
      <b/>
      <sz val="10"/>
      <color indexed="8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color indexed="8"/>
      <name val="宋体"/>
      <charset val="134"/>
      <scheme val="minor"/>
    </font>
    <font>
      <sz val="10"/>
      <color rgb="FF00B050"/>
      <name val="宋体"/>
      <charset val="134"/>
      <scheme val="minor"/>
    </font>
    <font>
      <sz val="10"/>
      <name val="宋体"/>
      <charset val="134"/>
      <scheme val="minor"/>
    </font>
    <font>
      <b/>
      <sz val="10"/>
      <name val="宋体"/>
      <charset val="134"/>
      <scheme val="minor"/>
    </font>
    <font>
      <sz val="10"/>
      <color rgb="FF00B0F0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0"/>
      <color rgb="FF3F3F3F"/>
      <name val="宋体"/>
      <charset val="134"/>
      <scheme val="minor"/>
    </font>
    <font>
      <sz val="11"/>
      <color theme="0"/>
      <name val="宋体"/>
      <charset val="0"/>
      <scheme val="minor"/>
    </font>
    <font>
      <sz val="10"/>
      <color theme="0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8"/>
      <name val="Arial"/>
      <charset val="134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color indexed="8"/>
      <name val="Arial"/>
      <charset val="134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i/>
      <sz val="10"/>
      <color rgb="FF7F7F7F"/>
      <name val="宋体"/>
      <charset val="134"/>
      <scheme val="minor"/>
    </font>
    <font>
      <sz val="11"/>
      <color indexed="8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8"/>
      <color theme="3"/>
      <name val="宋体"/>
      <charset val="134"/>
      <scheme val="major"/>
    </font>
    <font>
      <sz val="11"/>
      <color rgb="FF9C0006"/>
      <name val="宋体"/>
      <charset val="134"/>
      <scheme val="minor"/>
    </font>
    <font>
      <sz val="10"/>
      <color rgb="FF9C0006"/>
      <name val="宋体"/>
      <charset val="134"/>
      <scheme val="minor"/>
    </font>
    <font>
      <b/>
      <sz val="11"/>
      <color theme="0"/>
      <name val="宋体"/>
      <charset val="134"/>
      <scheme val="minor"/>
    </font>
    <font>
      <u/>
      <sz val="11"/>
      <color theme="10"/>
      <name val="宋体"/>
      <charset val="134"/>
    </font>
    <font>
      <sz val="11"/>
      <color rgb="FFFA7D00"/>
      <name val="宋体"/>
      <charset val="134"/>
      <scheme val="minor"/>
    </font>
    <font>
      <b/>
      <sz val="10"/>
      <color theme="1"/>
      <name val="宋体"/>
      <charset val="134"/>
      <scheme val="minor"/>
    </font>
    <font>
      <sz val="10"/>
      <color rgb="FFFA7D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rgb="FF0061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0"/>
      <name val="Arial"/>
      <charset val="134"/>
    </font>
    <font>
      <b/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0"/>
      <color rgb="FF3F3F76"/>
      <name val="宋体"/>
      <charset val="134"/>
      <scheme val="minor"/>
    </font>
    <font>
      <b/>
      <sz val="10"/>
      <color theme="0"/>
      <name val="宋体"/>
      <charset val="134"/>
      <scheme val="minor"/>
    </font>
    <font>
      <b/>
      <sz val="10"/>
      <color rgb="FFFA7D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0"/>
      <color rgb="FF9C6500"/>
      <name val="宋体"/>
      <charset val="134"/>
      <scheme val="minor"/>
    </font>
    <font>
      <sz val="10"/>
      <color indexed="8"/>
      <name val="宋体"/>
      <charset val="134"/>
    </font>
  </fonts>
  <fills count="56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79992065187536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2065187536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4" tint="0.39991454817346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1454817346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6" tint="0.399914548173467"/>
        <bgColor indexed="64"/>
      </patternFill>
    </fill>
    <fill>
      <patternFill patternType="solid">
        <fgColor theme="8" tint="0.399914548173467"/>
        <bgColor indexed="64"/>
      </patternFill>
    </fill>
    <fill>
      <patternFill patternType="solid">
        <fgColor theme="9" tint="0.399914548173467"/>
        <bgColor indexed="64"/>
      </patternFill>
    </fill>
    <fill>
      <patternFill patternType="solid">
        <fgColor theme="7" tint="0.399914548173467"/>
        <bgColor indexed="64"/>
      </patternFill>
    </fill>
  </fills>
  <borders count="5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14548173467"/>
      </bottom>
      <diagonal/>
    </border>
    <border>
      <left/>
      <right/>
      <top/>
      <bottom style="medium">
        <color theme="4" tint="0.399975585192419"/>
      </bottom>
      <diagonal/>
    </border>
  </borders>
  <cellStyleXfs count="812">
    <xf numFmtId="0" fontId="0" fillId="0" borderId="0"/>
    <xf numFmtId="0" fontId="24" fillId="13" borderId="0" applyNumberFormat="0" applyBorder="0" applyAlignment="0" applyProtection="0">
      <alignment vertical="center"/>
    </xf>
    <xf numFmtId="42" fontId="24" fillId="0" borderId="0" applyFont="0" applyFill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6" fillId="19" borderId="37" applyNumberFormat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7" fillId="25" borderId="38" applyNumberFormat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44" fontId="24" fillId="0" borderId="0" applyFont="0" applyFill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0" fontId="35" fillId="38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8" fillId="44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48" fillId="0" borderId="43" applyNumberFormat="0" applyFill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40" fillId="0" borderId="43" applyNumberFormat="0" applyFill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38" fillId="0" borderId="44" applyNumberFormat="0" applyFill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33" fillId="25" borderId="38" applyNumberFormat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9" fillId="25" borderId="37" applyNumberFormat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31" fillId="33" borderId="40" applyNumberFormat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49" fillId="0" borderId="45" applyNumberFormat="0" applyFill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36" fillId="39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45" fillId="45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50" fillId="25" borderId="38" applyNumberFormat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4" fontId="34" fillId="36" borderId="41" applyNumberFormat="0" applyProtection="0">
      <alignment horizontal="left" vertical="center" indent="1"/>
    </xf>
    <xf numFmtId="0" fontId="28" fillId="50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8" fillId="47" borderId="0" applyNumberFormat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8" fillId="2" borderId="0" applyNumberFormat="0" applyBorder="0" applyAlignment="0" applyProtection="0">
      <alignment vertical="center"/>
    </xf>
    <xf numFmtId="0" fontId="37" fillId="0" borderId="0">
      <alignment vertical="top"/>
    </xf>
    <xf numFmtId="0" fontId="24" fillId="3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37" fillId="0" borderId="0">
      <alignment vertical="top"/>
    </xf>
    <xf numFmtId="0" fontId="24" fillId="3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1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9" fillId="5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50" fillId="25" borderId="38" applyNumberFormat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37" fillId="0" borderId="0">
      <alignment vertical="top"/>
    </xf>
    <xf numFmtId="0" fontId="24" fillId="4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4" fontId="34" fillId="51" borderId="41" applyNumberForma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52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9" fillId="54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55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9" fillId="5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0" borderId="0"/>
    <xf numFmtId="0" fontId="22" fillId="0" borderId="0">
      <alignment vertical="center"/>
    </xf>
    <xf numFmtId="0" fontId="29" fillId="37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2" fillId="46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9" fillId="53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5" fillId="53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25" fillId="54" borderId="0" applyNumberFormat="0" applyBorder="0" applyAlignment="0" applyProtection="0">
      <alignment vertical="center"/>
    </xf>
    <xf numFmtId="0" fontId="25" fillId="2" borderId="0" applyNumberFormat="0" applyBorder="0" applyAlignment="0" applyProtection="0">
      <alignment vertical="center"/>
    </xf>
    <xf numFmtId="0" fontId="22" fillId="0" borderId="0"/>
    <xf numFmtId="4" fontId="34" fillId="36" borderId="41" applyNumberFormat="0" applyProtection="0">
      <alignment horizontal="left" vertical="center" indent="1"/>
    </xf>
    <xf numFmtId="9" fontId="24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9" fontId="0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48" fillId="0" borderId="46" applyNumberFormat="0" applyFill="0" applyAlignment="0" applyProtection="0">
      <alignment vertical="center"/>
    </xf>
    <xf numFmtId="0" fontId="40" fillId="0" borderId="47" applyNumberFormat="0" applyFill="0" applyAlignment="0" applyProtection="0">
      <alignment vertical="center"/>
    </xf>
    <xf numFmtId="0" fontId="38" fillId="0" borderId="48" applyNumberFormat="0" applyFill="0" applyAlignment="0" applyProtection="0">
      <alignment vertical="center"/>
    </xf>
    <xf numFmtId="0" fontId="38" fillId="0" borderId="49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38" borderId="0" applyNumberFormat="0" applyBorder="0" applyAlignment="0" applyProtection="0">
      <alignment vertical="center"/>
    </xf>
    <xf numFmtId="0" fontId="53" fillId="38" borderId="0" applyNumberFormat="0" applyBorder="0" applyAlignment="0" applyProtection="0">
      <alignment vertical="center"/>
    </xf>
    <xf numFmtId="0" fontId="54" fillId="38" borderId="0" applyNumberFormat="0" applyBorder="0" applyAlignment="0" applyProtection="0">
      <alignment vertical="center"/>
    </xf>
    <xf numFmtId="0" fontId="54" fillId="38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2" fillId="0" borderId="0">
      <alignment vertical="center"/>
    </xf>
    <xf numFmtId="0" fontId="24" fillId="0" borderId="0">
      <alignment vertical="center"/>
    </xf>
    <xf numFmtId="0" fontId="22" fillId="0" borderId="0">
      <alignment vertical="center"/>
    </xf>
    <xf numFmtId="0" fontId="22" fillId="42" borderId="42" applyNumberFormat="0" applyFont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/>
    <xf numFmtId="0" fontId="43" fillId="0" borderId="0">
      <alignment vertical="top"/>
    </xf>
    <xf numFmtId="0" fontId="24" fillId="0" borderId="0">
      <alignment vertical="center"/>
    </xf>
    <xf numFmtId="0" fontId="29" fillId="48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0" fillId="0" borderId="0"/>
    <xf numFmtId="0" fontId="24" fillId="0" borderId="0">
      <alignment vertical="center"/>
    </xf>
    <xf numFmtId="0" fontId="24" fillId="0" borderId="0">
      <alignment vertical="center"/>
    </xf>
    <xf numFmtId="0" fontId="63" fillId="0" borderId="0"/>
    <xf numFmtId="0" fontId="63" fillId="0" borderId="0"/>
    <xf numFmtId="0" fontId="24" fillId="0" borderId="0">
      <alignment vertical="center"/>
    </xf>
    <xf numFmtId="0" fontId="43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66" fillId="19" borderId="37" applyNumberFormat="0" applyAlignment="0" applyProtection="0">
      <alignment vertical="center"/>
    </xf>
    <xf numFmtId="0" fontId="24" fillId="0" borderId="0">
      <alignment vertical="center"/>
    </xf>
    <xf numFmtId="0" fontId="67" fillId="19" borderId="37" applyNumberFormat="0" applyAlignment="0" applyProtection="0">
      <alignment vertical="center"/>
    </xf>
    <xf numFmtId="0" fontId="0" fillId="0" borderId="0"/>
    <xf numFmtId="0" fontId="24" fillId="0" borderId="0">
      <alignment vertical="center"/>
    </xf>
    <xf numFmtId="0" fontId="0" fillId="0" borderId="0"/>
    <xf numFmtId="0" fontId="24" fillId="0" borderId="0">
      <alignment vertical="center"/>
    </xf>
    <xf numFmtId="0" fontId="24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0" fillId="0" borderId="0"/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63" fillId="0" borderId="0"/>
    <xf numFmtId="0" fontId="63" fillId="0" borderId="0"/>
    <xf numFmtId="0" fontId="24" fillId="0" borderId="0">
      <alignment vertical="center"/>
    </xf>
    <xf numFmtId="0" fontId="24" fillId="0" borderId="0">
      <alignment vertical="center"/>
    </xf>
    <xf numFmtId="0" fontId="0" fillId="0" borderId="0"/>
    <xf numFmtId="0" fontId="56" fillId="0" borderId="0" applyNumberFormat="0" applyFill="0" applyBorder="0" applyAlignment="0" applyProtection="0">
      <alignment vertical="top"/>
      <protection locked="0"/>
    </xf>
    <xf numFmtId="0" fontId="62" fillId="39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5" fillId="0" borderId="39" applyNumberFormat="0" applyFill="0" applyAlignment="0" applyProtection="0">
      <alignment vertical="center"/>
    </xf>
    <xf numFmtId="0" fontId="58" fillId="0" borderId="39" applyNumberFormat="0" applyFill="0" applyAlignment="0" applyProtection="0">
      <alignment vertical="center"/>
    </xf>
    <xf numFmtId="0" fontId="64" fillId="25" borderId="37" applyNumberFormat="0" applyAlignment="0" applyProtection="0">
      <alignment vertical="center"/>
    </xf>
    <xf numFmtId="0" fontId="64" fillId="25" borderId="37" applyNumberFormat="0" applyAlignment="0" applyProtection="0">
      <alignment vertical="center"/>
    </xf>
    <xf numFmtId="0" fontId="69" fillId="25" borderId="37" applyNumberFormat="0" applyAlignment="0" applyProtection="0">
      <alignment vertical="center"/>
    </xf>
    <xf numFmtId="0" fontId="69" fillId="25" borderId="37" applyNumberFormat="0" applyAlignment="0" applyProtection="0">
      <alignment vertical="center"/>
    </xf>
    <xf numFmtId="0" fontId="55" fillId="33" borderId="40" applyNumberFormat="0" applyAlignment="0" applyProtection="0">
      <alignment vertical="center"/>
    </xf>
    <xf numFmtId="0" fontId="55" fillId="33" borderId="40" applyNumberFormat="0" applyAlignment="0" applyProtection="0">
      <alignment vertical="center"/>
    </xf>
    <xf numFmtId="0" fontId="68" fillId="33" borderId="40" applyNumberFormat="0" applyAlignment="0" applyProtection="0">
      <alignment vertical="center"/>
    </xf>
    <xf numFmtId="0" fontId="68" fillId="33" borderId="40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7" fillId="0" borderId="45" applyNumberFormat="0" applyFill="0" applyAlignment="0" applyProtection="0">
      <alignment vertical="center"/>
    </xf>
    <xf numFmtId="0" fontId="59" fillId="0" borderId="45" applyNumberFormat="0" applyFill="0" applyAlignment="0" applyProtection="0">
      <alignment vertical="center"/>
    </xf>
    <xf numFmtId="0" fontId="43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43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0" fontId="24" fillId="0" borderId="0" applyFont="0" applyFill="0" applyBorder="0" applyAlignment="0" applyProtection="0">
      <alignment vertical="center"/>
    </xf>
    <xf numFmtId="43" fontId="43" fillId="0" borderId="0" applyFont="0" applyFill="0" applyBorder="0" applyAlignment="0" applyProtection="0">
      <alignment vertical="center"/>
    </xf>
    <xf numFmtId="43" fontId="43" fillId="0" borderId="0" applyFont="0" applyFill="0" applyBorder="0" applyAlignment="0" applyProtection="0">
      <alignment vertical="center"/>
    </xf>
    <xf numFmtId="43" fontId="4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43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24" fillId="0" borderId="0" applyFont="0" applyFill="0" applyBorder="0" applyAlignment="0" applyProtection="0">
      <alignment vertical="center"/>
    </xf>
    <xf numFmtId="43" fontId="4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9" fillId="50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9" fillId="4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0" fillId="45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0" fontId="71" fillId="45" borderId="0" applyNumberFormat="0" applyBorder="0" applyAlignment="0" applyProtection="0">
      <alignment vertical="center"/>
    </xf>
    <xf numFmtId="0" fontId="27" fillId="25" borderId="38" applyNumberFormat="0" applyAlignment="0" applyProtection="0">
      <alignment vertical="center"/>
    </xf>
    <xf numFmtId="0" fontId="66" fillId="19" borderId="37" applyNumberFormat="0" applyAlignment="0" applyProtection="0">
      <alignment vertical="center"/>
    </xf>
    <xf numFmtId="0" fontId="67" fillId="19" borderId="37" applyNumberFormat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  <xf numFmtId="0" fontId="72" fillId="42" borderId="42" applyNumberFormat="0" applyFont="0" applyAlignment="0" applyProtection="0">
      <alignment vertical="center"/>
    </xf>
    <xf numFmtId="0" fontId="43" fillId="42" borderId="42" applyNumberFormat="0" applyFont="0" applyAlignment="0" applyProtection="0">
      <alignment vertical="center"/>
    </xf>
    <xf numFmtId="0" fontId="24" fillId="42" borderId="42" applyNumberFormat="0" applyFont="0" applyAlignment="0" applyProtection="0">
      <alignment vertical="center"/>
    </xf>
  </cellStyleXfs>
  <cellXfs count="189">
    <xf numFmtId="0" fontId="0" fillId="0" borderId="0" xfId="0" applyAlignment="1"/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1" fillId="4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center" vertical="center" wrapText="1"/>
    </xf>
    <xf numFmtId="0" fontId="3" fillId="0" borderId="0" xfId="0" applyFont="1"/>
    <xf numFmtId="177" fontId="1" fillId="0" borderId="0" xfId="0" applyNumberFormat="1" applyFont="1" applyFill="1" applyAlignment="1">
      <alignment horizontal="center" vertical="center"/>
    </xf>
    <xf numFmtId="0" fontId="1" fillId="5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vertical="center"/>
    </xf>
    <xf numFmtId="0" fontId="6" fillId="0" borderId="0" xfId="0" applyNumberFormat="1" applyFont="1" applyFill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Alignment="1">
      <alignment vertical="center"/>
    </xf>
    <xf numFmtId="0" fontId="8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0" fillId="0" borderId="0" xfId="0" applyNumberFormat="1" applyFont="1" applyFill="1" applyAlignment="1">
      <alignment vertical="center"/>
    </xf>
    <xf numFmtId="0" fontId="0" fillId="0" borderId="0" xfId="0" applyFont="1" applyFill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 wrapText="1"/>
    </xf>
    <xf numFmtId="178" fontId="1" fillId="0" borderId="1" xfId="0" applyNumberFormat="1" applyFont="1" applyFill="1" applyBorder="1" applyAlignment="1">
      <alignment horizontal="center" vertical="center" wrapText="1"/>
    </xf>
    <xf numFmtId="178" fontId="6" fillId="0" borderId="1" xfId="0" applyNumberFormat="1" applyFont="1" applyFill="1" applyBorder="1" applyAlignment="1">
      <alignment horizontal="center" vertical="center" wrapText="1"/>
    </xf>
    <xf numFmtId="178" fontId="7" fillId="0" borderId="2" xfId="0" applyNumberFormat="1" applyFont="1" applyFill="1" applyBorder="1" applyAlignment="1">
      <alignment horizontal="center" vertical="center" wrapText="1"/>
    </xf>
    <xf numFmtId="179" fontId="12" fillId="0" borderId="3" xfId="0" applyNumberFormat="1" applyFont="1" applyFill="1" applyBorder="1" applyAlignment="1">
      <alignment horizontal="left" vertical="center" wrapText="1"/>
    </xf>
    <xf numFmtId="179" fontId="12" fillId="0" borderId="4" xfId="0" applyNumberFormat="1" applyFont="1" applyFill="1" applyBorder="1" applyAlignment="1">
      <alignment horizontal="left" vertical="center" wrapText="1"/>
    </xf>
    <xf numFmtId="179" fontId="12" fillId="0" borderId="5" xfId="0" applyNumberFormat="1" applyFont="1" applyFill="1" applyBorder="1" applyAlignment="1">
      <alignment horizontal="left" vertical="center" wrapText="1"/>
    </xf>
    <xf numFmtId="0" fontId="1" fillId="0" borderId="6" xfId="0" applyNumberFormat="1" applyFont="1" applyFill="1" applyBorder="1" applyAlignment="1">
      <alignment horizontal="center" vertical="center" wrapText="1"/>
    </xf>
    <xf numFmtId="0" fontId="13" fillId="0" borderId="7" xfId="0" applyNumberFormat="1" applyFont="1" applyFill="1" applyBorder="1" applyAlignment="1">
      <alignment horizontal="center" vertical="center" wrapText="1"/>
    </xf>
    <xf numFmtId="0" fontId="7" fillId="0" borderId="8" xfId="0" applyNumberFormat="1" applyFont="1" applyFill="1" applyBorder="1" applyAlignment="1">
      <alignment horizontal="center" vertical="center" wrapText="1"/>
    </xf>
    <xf numFmtId="0" fontId="7" fillId="0" borderId="9" xfId="0" applyNumberFormat="1" applyFont="1" applyFill="1" applyBorder="1" applyAlignment="1">
      <alignment horizontal="center" vertical="center"/>
    </xf>
    <xf numFmtId="0" fontId="7" fillId="0" borderId="10" xfId="0" applyNumberFormat="1" applyFont="1" applyFill="1" applyBorder="1" applyAlignment="1">
      <alignment horizontal="center" vertical="center"/>
    </xf>
    <xf numFmtId="0" fontId="5" fillId="0" borderId="11" xfId="587" applyNumberFormat="1" applyFont="1" applyFill="1" applyBorder="1" applyAlignment="1">
      <alignment horizontal="center" vertical="center"/>
    </xf>
    <xf numFmtId="0" fontId="1" fillId="0" borderId="12" xfId="0" applyNumberFormat="1" applyFont="1" applyFill="1" applyBorder="1" applyAlignment="1">
      <alignment horizontal="center" vertical="center" wrapText="1"/>
    </xf>
    <xf numFmtId="0" fontId="13" fillId="0" borderId="13" xfId="0" applyNumberFormat="1" applyFont="1" applyFill="1" applyBorder="1" applyAlignment="1">
      <alignment horizontal="center" vertical="center" wrapText="1"/>
    </xf>
    <xf numFmtId="0" fontId="8" fillId="0" borderId="14" xfId="0" applyNumberFormat="1" applyFont="1" applyFill="1" applyBorder="1" applyAlignment="1">
      <alignment horizontal="center" vertical="center" wrapText="1"/>
    </xf>
    <xf numFmtId="0" fontId="13" fillId="0" borderId="15" xfId="0" applyNumberFormat="1" applyFont="1" applyFill="1" applyBorder="1" applyAlignment="1">
      <alignment horizontal="center" vertical="center" wrapText="1"/>
    </xf>
    <xf numFmtId="0" fontId="13" fillId="0" borderId="16" xfId="0" applyNumberFormat="1" applyFont="1" applyFill="1" applyBorder="1" applyAlignment="1">
      <alignment horizontal="center" vertical="center" wrapText="1"/>
    </xf>
    <xf numFmtId="0" fontId="13" fillId="0" borderId="17" xfId="0" applyNumberFormat="1" applyFont="1" applyFill="1" applyBorder="1" applyAlignment="1">
      <alignment horizontal="center" vertical="center" wrapText="1"/>
    </xf>
    <xf numFmtId="0" fontId="7" fillId="0" borderId="14" xfId="0" applyNumberFormat="1" applyFont="1" applyFill="1" applyBorder="1" applyAlignment="1">
      <alignment horizontal="center" vertical="center" wrapText="1"/>
    </xf>
    <xf numFmtId="0" fontId="6" fillId="0" borderId="15" xfId="0" applyNumberFormat="1" applyFont="1" applyFill="1" applyBorder="1" applyAlignment="1">
      <alignment horizontal="center" vertical="center" wrapText="1"/>
    </xf>
    <xf numFmtId="0" fontId="6" fillId="0" borderId="16" xfId="0" applyNumberFormat="1" applyFont="1" applyFill="1" applyBorder="1" applyAlignment="1">
      <alignment horizontal="center" vertical="center" wrapText="1"/>
    </xf>
    <xf numFmtId="0" fontId="6" fillId="0" borderId="17" xfId="0" applyNumberFormat="1" applyFont="1" applyFill="1" applyBorder="1" applyAlignment="1">
      <alignment horizontal="center" vertical="center" wrapText="1"/>
    </xf>
    <xf numFmtId="0" fontId="1" fillId="0" borderId="18" xfId="0" applyNumberFormat="1" applyFont="1" applyFill="1" applyBorder="1" applyAlignment="1">
      <alignment horizontal="center" vertical="center" wrapText="1"/>
    </xf>
    <xf numFmtId="0" fontId="13" fillId="0" borderId="19" xfId="0" applyNumberFormat="1" applyFont="1" applyFill="1" applyBorder="1" applyAlignment="1">
      <alignment horizontal="center" vertical="center" wrapText="1"/>
    </xf>
    <xf numFmtId="0" fontId="7" fillId="0" borderId="20" xfId="0" applyNumberFormat="1" applyFont="1" applyFill="1" applyBorder="1" applyAlignment="1">
      <alignment horizontal="center" vertical="center" wrapText="1"/>
    </xf>
    <xf numFmtId="0" fontId="6" fillId="0" borderId="21" xfId="0" applyNumberFormat="1" applyFont="1" applyFill="1" applyBorder="1" applyAlignment="1">
      <alignment horizontal="center" vertical="center" wrapText="1"/>
    </xf>
    <xf numFmtId="0" fontId="6" fillId="0" borderId="22" xfId="0" applyNumberFormat="1" applyFont="1" applyFill="1" applyBorder="1" applyAlignment="1">
      <alignment horizontal="center" vertical="center" wrapText="1"/>
    </xf>
    <xf numFmtId="0" fontId="6" fillId="0" borderId="23" xfId="0" applyNumberFormat="1" applyFont="1" applyFill="1" applyBorder="1" applyAlignment="1">
      <alignment horizontal="center" vertical="center" wrapText="1"/>
    </xf>
    <xf numFmtId="58" fontId="1" fillId="0" borderId="6" xfId="0" applyNumberFormat="1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left" vertical="center"/>
    </xf>
    <xf numFmtId="178" fontId="6" fillId="0" borderId="0" xfId="0" applyNumberFormat="1" applyFont="1" applyFill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/>
    </xf>
    <xf numFmtId="0" fontId="1" fillId="0" borderId="0" xfId="0" applyNumberFormat="1" applyFont="1" applyFill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/>
    </xf>
    <xf numFmtId="0" fontId="5" fillId="0" borderId="10" xfId="0" applyNumberFormat="1" applyFont="1" applyFill="1" applyBorder="1" applyAlignment="1">
      <alignment horizontal="center" vertical="center"/>
    </xf>
    <xf numFmtId="0" fontId="6" fillId="0" borderId="24" xfId="0" applyNumberFormat="1" applyFont="1" applyFill="1" applyBorder="1" applyAlignment="1">
      <alignment horizontal="center" vertical="center" wrapText="1"/>
    </xf>
    <xf numFmtId="0" fontId="6" fillId="0" borderId="25" xfId="0" applyNumberFormat="1" applyFont="1" applyFill="1" applyBorder="1" applyAlignment="1">
      <alignment horizontal="center" vertical="center" wrapText="1"/>
    </xf>
    <xf numFmtId="0" fontId="6" fillId="0" borderId="26" xfId="0" applyNumberFormat="1" applyFont="1" applyFill="1" applyBorder="1" applyAlignment="1">
      <alignment horizontal="center" vertical="center" wrapText="1"/>
    </xf>
    <xf numFmtId="0" fontId="6" fillId="0" borderId="2" xfId="0" applyNumberFormat="1" applyFont="1" applyFill="1" applyBorder="1" applyAlignment="1">
      <alignment horizontal="center" vertical="center" wrapText="1"/>
    </xf>
    <xf numFmtId="0" fontId="6" fillId="0" borderId="27" xfId="0" applyNumberFormat="1" applyFont="1" applyFill="1" applyBorder="1" applyAlignment="1">
      <alignment horizontal="center" vertical="center" wrapText="1"/>
    </xf>
    <xf numFmtId="0" fontId="6" fillId="0" borderId="28" xfId="0" applyNumberFormat="1" applyFont="1" applyFill="1" applyBorder="1" applyAlignment="1">
      <alignment horizontal="center" vertical="center" wrapText="1"/>
    </xf>
    <xf numFmtId="0" fontId="5" fillId="0" borderId="15" xfId="0" applyNumberFormat="1" applyFont="1" applyFill="1" applyBorder="1" applyAlignment="1">
      <alignment horizontal="center" vertical="center" wrapText="1"/>
    </xf>
    <xf numFmtId="0" fontId="5" fillId="0" borderId="16" xfId="0" applyNumberFormat="1" applyFont="1" applyFill="1" applyBorder="1" applyAlignment="1">
      <alignment horizontal="center" vertical="center" wrapText="1"/>
    </xf>
    <xf numFmtId="0" fontId="5" fillId="0" borderId="17" xfId="0" applyNumberFormat="1" applyFont="1" applyFill="1" applyBorder="1" applyAlignment="1">
      <alignment horizontal="center" vertical="center" wrapText="1"/>
    </xf>
    <xf numFmtId="0" fontId="6" fillId="0" borderId="29" xfId="0" applyNumberFormat="1" applyFont="1" applyFill="1" applyBorder="1" applyAlignment="1">
      <alignment horizontal="center" vertical="center" wrapText="1"/>
    </xf>
    <xf numFmtId="0" fontId="6" fillId="0" borderId="30" xfId="0" applyNumberFormat="1" applyFont="1" applyFill="1" applyBorder="1" applyAlignment="1">
      <alignment horizontal="center" vertical="center" wrapText="1"/>
    </xf>
    <xf numFmtId="0" fontId="6" fillId="0" borderId="31" xfId="0" applyNumberFormat="1" applyFont="1" applyFill="1" applyBorder="1" applyAlignment="1">
      <alignment horizontal="center" vertical="center" wrapText="1"/>
    </xf>
    <xf numFmtId="0" fontId="6" fillId="0" borderId="32" xfId="0" applyNumberFormat="1" applyFont="1" applyFill="1" applyBorder="1" applyAlignment="1">
      <alignment horizontal="center" vertical="center" wrapText="1"/>
    </xf>
    <xf numFmtId="0" fontId="6" fillId="0" borderId="33" xfId="0" applyNumberFormat="1" applyFont="1" applyFill="1" applyBorder="1" applyAlignment="1">
      <alignment horizontal="center" vertical="center" wrapText="1"/>
    </xf>
    <xf numFmtId="0" fontId="6" fillId="0" borderId="34" xfId="0" applyNumberFormat="1" applyFont="1" applyFill="1" applyBorder="1" applyAlignment="1">
      <alignment horizontal="center" vertical="center" wrapText="1"/>
    </xf>
    <xf numFmtId="0" fontId="5" fillId="0" borderId="21" xfId="0" applyNumberFormat="1" applyFont="1" applyFill="1" applyBorder="1" applyAlignment="1">
      <alignment horizontal="center" vertical="center" wrapText="1"/>
    </xf>
    <xf numFmtId="0" fontId="5" fillId="0" borderId="22" xfId="0" applyNumberFormat="1" applyFont="1" applyFill="1" applyBorder="1" applyAlignment="1">
      <alignment horizontal="center" vertical="center" wrapText="1"/>
    </xf>
    <xf numFmtId="0" fontId="5" fillId="0" borderId="23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 wrapText="1"/>
    </xf>
    <xf numFmtId="0" fontId="7" fillId="0" borderId="0" xfId="0" applyNumberFormat="1" applyFont="1" applyFill="1" applyAlignment="1">
      <alignment horizontal="center" vertical="center" wrapText="1"/>
    </xf>
    <xf numFmtId="0" fontId="8" fillId="0" borderId="0" xfId="0" applyNumberFormat="1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left" vertical="center"/>
    </xf>
    <xf numFmtId="0" fontId="8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horizontal="center" vertical="center"/>
    </xf>
    <xf numFmtId="0" fontId="14" fillId="0" borderId="35" xfId="587" applyNumberFormat="1" applyFont="1" applyFill="1" applyBorder="1" applyAlignment="1">
      <alignment vertical="center" wrapText="1"/>
    </xf>
    <xf numFmtId="0" fontId="15" fillId="0" borderId="35" xfId="587" applyNumberFormat="1" applyFont="1" applyFill="1" applyBorder="1">
      <alignment vertical="center"/>
    </xf>
    <xf numFmtId="0" fontId="16" fillId="7" borderId="35" xfId="587" applyNumberFormat="1" applyFont="1" applyFill="1" applyBorder="1">
      <alignment vertical="center"/>
    </xf>
    <xf numFmtId="0" fontId="16" fillId="8" borderId="35" xfId="587" applyNumberFormat="1" applyFont="1" applyFill="1" applyBorder="1">
      <alignment vertical="center"/>
    </xf>
    <xf numFmtId="0" fontId="16" fillId="5" borderId="35" xfId="587" applyNumberFormat="1" applyFont="1" applyFill="1" applyBorder="1">
      <alignment vertical="center"/>
    </xf>
    <xf numFmtId="0" fontId="17" fillId="0" borderId="35" xfId="587" applyNumberFormat="1" applyFont="1" applyFill="1" applyBorder="1">
      <alignment vertical="center"/>
    </xf>
    <xf numFmtId="0" fontId="18" fillId="0" borderId="35" xfId="587" applyNumberFormat="1" applyFont="1" applyFill="1" applyBorder="1" applyAlignment="1">
      <alignment horizontal="center" vertical="center"/>
    </xf>
    <xf numFmtId="0" fontId="18" fillId="0" borderId="35" xfId="587" applyNumberFormat="1" applyFont="1" applyFill="1" applyBorder="1" applyAlignment="1">
      <alignment horizontal="left" vertical="center"/>
    </xf>
    <xf numFmtId="0" fontId="16" fillId="0" borderId="35" xfId="587" applyNumberFormat="1" applyFont="1" applyFill="1" applyBorder="1" applyAlignment="1">
      <alignment horizontal="center" vertical="center"/>
    </xf>
    <xf numFmtId="178" fontId="18" fillId="0" borderId="35" xfId="587" applyNumberFormat="1" applyFont="1" applyFill="1" applyBorder="1" applyAlignment="1">
      <alignment horizontal="center" vertical="center"/>
    </xf>
    <xf numFmtId="178" fontId="16" fillId="0" borderId="35" xfId="587" applyNumberFormat="1" applyFont="1" applyFill="1" applyBorder="1" applyAlignment="1">
      <alignment horizontal="center" vertical="center"/>
    </xf>
    <xf numFmtId="0" fontId="16" fillId="0" borderId="35" xfId="587" applyNumberFormat="1" applyFont="1" applyFill="1" applyBorder="1">
      <alignment vertical="center"/>
    </xf>
    <xf numFmtId="0" fontId="19" fillId="0" borderId="1" xfId="587" applyNumberFormat="1" applyFont="1" applyFill="1" applyBorder="1" applyAlignment="1" applyProtection="1">
      <alignment horizontal="center" vertical="center" wrapText="1"/>
      <protection locked="0"/>
    </xf>
    <xf numFmtId="0" fontId="19" fillId="0" borderId="36" xfId="587" applyNumberFormat="1" applyFont="1" applyFill="1" applyBorder="1" applyAlignment="1" applyProtection="1">
      <alignment horizontal="center" vertical="center" wrapText="1"/>
      <protection locked="0"/>
    </xf>
    <xf numFmtId="0" fontId="19" fillId="0" borderId="35" xfId="587" applyNumberFormat="1" applyFont="1" applyFill="1" applyBorder="1" applyAlignment="1">
      <alignment horizontal="center" vertical="center" wrapText="1"/>
    </xf>
    <xf numFmtId="58" fontId="19" fillId="0" borderId="35" xfId="587" applyNumberFormat="1" applyFont="1" applyFill="1" applyBorder="1" applyAlignment="1" applyProtection="1">
      <alignment horizontal="center" vertical="center" wrapText="1"/>
      <protection locked="0"/>
    </xf>
    <xf numFmtId="0" fontId="19" fillId="0" borderId="35" xfId="587" applyNumberFormat="1" applyFont="1" applyFill="1" applyBorder="1" applyAlignment="1" applyProtection="1">
      <alignment horizontal="center" vertical="center" wrapText="1"/>
      <protection locked="0"/>
    </xf>
    <xf numFmtId="0" fontId="18" fillId="0" borderId="35" xfId="0" applyNumberFormat="1" applyFont="1" applyFill="1" applyBorder="1" applyAlignment="1">
      <alignment horizontal="center" vertical="center"/>
    </xf>
    <xf numFmtId="0" fontId="18" fillId="0" borderId="35" xfId="0" applyNumberFormat="1" applyFont="1" applyFill="1" applyBorder="1" applyAlignment="1">
      <alignment horizontal="left" vertical="center"/>
    </xf>
    <xf numFmtId="0" fontId="18" fillId="0" borderId="35" xfId="0" applyNumberFormat="1" applyFont="1" applyFill="1" applyBorder="1" applyAlignment="1" applyProtection="1">
      <alignment horizontal="center" vertical="center"/>
      <protection locked="0"/>
    </xf>
    <xf numFmtId="0" fontId="18" fillId="9" borderId="35" xfId="0" applyNumberFormat="1" applyFont="1" applyFill="1" applyBorder="1" applyAlignment="1">
      <alignment horizontal="center" vertical="center"/>
    </xf>
    <xf numFmtId="0" fontId="18" fillId="9" borderId="35" xfId="0" applyNumberFormat="1" applyFont="1" applyFill="1" applyBorder="1" applyAlignment="1">
      <alignment horizontal="left" vertical="center"/>
    </xf>
    <xf numFmtId="0" fontId="18" fillId="9" borderId="35" xfId="0" applyNumberFormat="1" applyFont="1" applyFill="1" applyBorder="1" applyAlignment="1" applyProtection="1">
      <alignment horizontal="center" vertical="center"/>
      <protection locked="0"/>
    </xf>
    <xf numFmtId="0" fontId="18" fillId="9" borderId="35" xfId="587" applyNumberFormat="1" applyFont="1" applyFill="1" applyBorder="1" applyAlignment="1">
      <alignment horizontal="center" vertical="center"/>
    </xf>
    <xf numFmtId="0" fontId="18" fillId="5" borderId="35" xfId="0" applyFont="1" applyFill="1" applyBorder="1" applyAlignment="1">
      <alignment horizontal="center" vertical="center"/>
    </xf>
    <xf numFmtId="0" fontId="18" fillId="5" borderId="35" xfId="0" applyFont="1" applyFill="1" applyBorder="1" applyAlignment="1">
      <alignment horizontal="left" vertical="center"/>
    </xf>
    <xf numFmtId="0" fontId="18" fillId="0" borderId="35" xfId="0" applyFont="1" applyFill="1" applyBorder="1" applyAlignment="1">
      <alignment horizontal="center" vertical="center"/>
    </xf>
    <xf numFmtId="0" fontId="18" fillId="0" borderId="35" xfId="0" applyFont="1" applyFill="1" applyBorder="1" applyAlignment="1">
      <alignment horizontal="left" vertical="center"/>
    </xf>
    <xf numFmtId="0" fontId="18" fillId="10" borderId="35" xfId="0" applyNumberFormat="1" applyFont="1" applyFill="1" applyBorder="1" applyAlignment="1">
      <alignment horizontal="center" vertical="center"/>
    </xf>
    <xf numFmtId="0" fontId="18" fillId="10" borderId="35" xfId="0" applyNumberFormat="1" applyFont="1" applyFill="1" applyBorder="1" applyAlignment="1" applyProtection="1">
      <alignment horizontal="center" vertical="center"/>
      <protection locked="0"/>
    </xf>
    <xf numFmtId="0" fontId="14" fillId="0" borderId="35" xfId="587" applyNumberFormat="1" applyFont="1" applyFill="1" applyBorder="1" applyAlignment="1">
      <alignment horizontal="center" vertical="center" wrapText="1"/>
    </xf>
    <xf numFmtId="0" fontId="15" fillId="0" borderId="35" xfId="587" applyNumberFormat="1" applyFont="1" applyFill="1" applyBorder="1" applyAlignment="1">
      <alignment horizontal="center" vertical="center"/>
    </xf>
    <xf numFmtId="0" fontId="14" fillId="5" borderId="35" xfId="587" applyNumberFormat="1" applyFont="1" applyFill="1" applyBorder="1" applyAlignment="1">
      <alignment horizontal="center" vertical="center" wrapText="1"/>
    </xf>
    <xf numFmtId="0" fontId="14" fillId="11" borderId="35" xfId="587" applyNumberFormat="1" applyFont="1" applyFill="1" applyBorder="1" applyAlignment="1">
      <alignment vertical="center" wrapText="1"/>
    </xf>
    <xf numFmtId="178" fontId="15" fillId="0" borderId="35" xfId="587" applyNumberFormat="1" applyFont="1" applyFill="1" applyBorder="1" applyAlignment="1">
      <alignment horizontal="center" vertical="center"/>
    </xf>
    <xf numFmtId="0" fontId="18" fillId="9" borderId="35" xfId="0" applyFont="1" applyFill="1" applyBorder="1" applyAlignment="1">
      <alignment horizontal="center" vertical="center"/>
    </xf>
    <xf numFmtId="0" fontId="18" fillId="9" borderId="35" xfId="0" applyFont="1" applyFill="1" applyBorder="1" applyAlignment="1">
      <alignment horizontal="left" vertical="center"/>
    </xf>
    <xf numFmtId="0" fontId="18" fillId="10" borderId="35" xfId="587" applyNumberFormat="1" applyFont="1" applyFill="1" applyBorder="1" applyAlignment="1">
      <alignment horizontal="center" vertical="center"/>
    </xf>
    <xf numFmtId="0" fontId="18" fillId="5" borderId="35" xfId="0" applyNumberFormat="1" applyFont="1" applyFill="1" applyBorder="1" applyAlignment="1" applyProtection="1">
      <alignment horizontal="center" vertical="center"/>
      <protection locked="0"/>
    </xf>
    <xf numFmtId="0" fontId="15" fillId="0" borderId="35" xfId="0" applyNumberFormat="1" applyFont="1" applyFill="1" applyBorder="1" applyAlignment="1" applyProtection="1">
      <alignment horizontal="center" vertical="center"/>
      <protection locked="0"/>
    </xf>
    <xf numFmtId="0" fontId="15" fillId="0" borderId="35" xfId="0" applyNumberFormat="1" applyFont="1" applyFill="1" applyBorder="1" applyAlignment="1">
      <alignment horizontal="center" vertical="center"/>
    </xf>
    <xf numFmtId="0" fontId="16" fillId="5" borderId="35" xfId="587" applyNumberFormat="1" applyFont="1" applyFill="1" applyBorder="1" applyAlignment="1">
      <alignment horizontal="center" vertical="center"/>
    </xf>
    <xf numFmtId="0" fontId="18" fillId="5" borderId="35" xfId="587" applyNumberFormat="1" applyFont="1" applyFill="1" applyBorder="1" applyAlignment="1">
      <alignment horizontal="center" vertical="center"/>
    </xf>
    <xf numFmtId="0" fontId="15" fillId="5" borderId="35" xfId="587" applyNumberFormat="1" applyFont="1" applyFill="1" applyBorder="1" applyAlignment="1">
      <alignment horizontal="center" vertical="center"/>
    </xf>
    <xf numFmtId="0" fontId="18" fillId="7" borderId="35" xfId="0" applyFont="1" applyFill="1" applyBorder="1" applyAlignment="1">
      <alignment horizontal="center" vertical="center"/>
    </xf>
    <xf numFmtId="0" fontId="18" fillId="7" borderId="35" xfId="0" applyFont="1" applyFill="1" applyBorder="1" applyAlignment="1">
      <alignment horizontal="left" vertical="center"/>
    </xf>
    <xf numFmtId="0" fontId="18" fillId="7" borderId="35" xfId="0" applyNumberFormat="1" applyFont="1" applyFill="1" applyBorder="1" applyAlignment="1" applyProtection="1">
      <alignment horizontal="center" vertical="center"/>
      <protection locked="0"/>
    </xf>
    <xf numFmtId="0" fontId="18" fillId="7" borderId="35" xfId="587" applyNumberFormat="1" applyFont="1" applyFill="1" applyBorder="1" applyAlignment="1">
      <alignment horizontal="center" vertical="center"/>
    </xf>
    <xf numFmtId="0" fontId="18" fillId="7" borderId="35" xfId="0" applyNumberFormat="1" applyFont="1" applyFill="1" applyBorder="1" applyAlignment="1">
      <alignment horizontal="center" vertical="center"/>
    </xf>
    <xf numFmtId="0" fontId="16" fillId="7" borderId="35" xfId="587" applyNumberFormat="1" applyFont="1" applyFill="1" applyBorder="1" applyAlignment="1">
      <alignment horizontal="center" vertical="center"/>
    </xf>
    <xf numFmtId="0" fontId="15" fillId="7" borderId="35" xfId="587" applyNumberFormat="1" applyFont="1" applyFill="1" applyBorder="1" applyAlignment="1">
      <alignment horizontal="center" vertical="center"/>
    </xf>
    <xf numFmtId="178" fontId="16" fillId="7" borderId="35" xfId="587" applyNumberFormat="1" applyFont="1" applyFill="1" applyBorder="1" applyAlignment="1">
      <alignment horizontal="center" vertical="center"/>
    </xf>
    <xf numFmtId="0" fontId="20" fillId="0" borderId="35" xfId="587" applyNumberFormat="1" applyFont="1" applyFill="1" applyBorder="1" applyAlignment="1">
      <alignment horizontal="center" vertical="center"/>
    </xf>
    <xf numFmtId="0" fontId="18" fillId="3" borderId="35" xfId="0" applyNumberFormat="1" applyFont="1" applyFill="1" applyBorder="1" applyAlignment="1" applyProtection="1">
      <alignment horizontal="center" vertical="center"/>
      <protection locked="0"/>
    </xf>
    <xf numFmtId="0" fontId="16" fillId="12" borderId="35" xfId="587" applyNumberFormat="1" applyFont="1" applyFill="1" applyBorder="1" applyAlignment="1">
      <alignment horizontal="center" vertical="center"/>
    </xf>
    <xf numFmtId="0" fontId="18" fillId="8" borderId="35" xfId="0" applyNumberFormat="1" applyFont="1" applyFill="1" applyBorder="1" applyAlignment="1">
      <alignment horizontal="center" vertical="center"/>
    </xf>
    <xf numFmtId="0" fontId="18" fillId="8" borderId="35" xfId="0" applyNumberFormat="1" applyFont="1" applyFill="1" applyBorder="1" applyAlignment="1" applyProtection="1">
      <alignment horizontal="center" vertical="center"/>
      <protection locked="0"/>
    </xf>
    <xf numFmtId="0" fontId="18" fillId="8" borderId="35" xfId="587" applyNumberFormat="1" applyFont="1" applyFill="1" applyBorder="1" applyAlignment="1">
      <alignment horizontal="center" vertical="center"/>
    </xf>
    <xf numFmtId="0" fontId="15" fillId="0" borderId="35" xfId="0" applyFont="1" applyFill="1" applyBorder="1" applyAlignment="1">
      <alignment horizontal="center" vertical="center"/>
    </xf>
    <xf numFmtId="0" fontId="15" fillId="0" borderId="35" xfId="0" applyFont="1" applyFill="1" applyBorder="1" applyAlignment="1">
      <alignment horizontal="left" vertical="center"/>
    </xf>
    <xf numFmtId="0" fontId="15" fillId="8" borderId="35" xfId="0" applyNumberFormat="1" applyFont="1" applyFill="1" applyBorder="1" applyAlignment="1">
      <alignment horizontal="left" vertical="center"/>
    </xf>
    <xf numFmtId="0" fontId="18" fillId="5" borderId="35" xfId="0" applyNumberFormat="1" applyFont="1" applyFill="1" applyBorder="1" applyAlignment="1">
      <alignment horizontal="center" vertical="center"/>
    </xf>
    <xf numFmtId="0" fontId="15" fillId="5" borderId="35" xfId="0" applyNumberFormat="1" applyFont="1" applyFill="1" applyBorder="1" applyAlignment="1">
      <alignment horizontal="left" vertical="center"/>
    </xf>
    <xf numFmtId="0" fontId="15" fillId="0" borderId="35" xfId="0" applyNumberFormat="1" applyFont="1" applyFill="1" applyBorder="1" applyAlignment="1">
      <alignment horizontal="left" vertical="center"/>
    </xf>
    <xf numFmtId="0" fontId="18" fillId="0" borderId="35" xfId="0" applyNumberFormat="1" applyFont="1" applyFill="1" applyBorder="1" applyAlignment="1">
      <alignment horizontal="center"/>
    </xf>
    <xf numFmtId="0" fontId="15" fillId="0" borderId="35" xfId="587" applyNumberFormat="1" applyFont="1" applyFill="1" applyBorder="1" applyAlignment="1">
      <alignment horizontal="left" vertical="center"/>
    </xf>
    <xf numFmtId="0" fontId="16" fillId="8" borderId="35" xfId="587" applyNumberFormat="1" applyFont="1" applyFill="1" applyBorder="1" applyAlignment="1">
      <alignment horizontal="center" vertical="center"/>
    </xf>
    <xf numFmtId="2" fontId="18" fillId="0" borderId="35" xfId="587" applyNumberFormat="1" applyFont="1" applyFill="1" applyBorder="1" applyAlignment="1">
      <alignment horizontal="center" vertical="center"/>
    </xf>
    <xf numFmtId="176" fontId="18" fillId="0" borderId="35" xfId="587" applyNumberFormat="1" applyFont="1" applyFill="1" applyBorder="1" applyAlignment="1">
      <alignment horizontal="center" vertical="center"/>
    </xf>
    <xf numFmtId="58" fontId="16" fillId="5" borderId="35" xfId="587" applyNumberFormat="1" applyFont="1" applyFill="1" applyBorder="1">
      <alignment vertical="center"/>
    </xf>
    <xf numFmtId="58" fontId="16" fillId="0" borderId="35" xfId="587" applyNumberFormat="1" applyFont="1" applyFill="1" applyBorder="1">
      <alignment vertical="center"/>
    </xf>
    <xf numFmtId="0" fontId="18" fillId="9" borderId="35" xfId="587" applyNumberFormat="1" applyFont="1" applyFill="1" applyBorder="1" applyAlignment="1">
      <alignment horizontal="left" vertical="center"/>
    </xf>
    <xf numFmtId="0" fontId="21" fillId="5" borderId="35" xfId="0" applyNumberFormat="1" applyFont="1" applyFill="1" applyBorder="1" applyAlignment="1">
      <alignment horizontal="center" vertical="center"/>
    </xf>
    <xf numFmtId="0" fontId="15" fillId="4" borderId="35" xfId="587" applyNumberFormat="1" applyFont="1" applyFill="1" applyBorder="1" applyAlignment="1">
      <alignment horizontal="left" vertical="center"/>
    </xf>
    <xf numFmtId="0" fontId="18" fillId="4" borderId="35" xfId="587" applyNumberFormat="1" applyFont="1" applyFill="1" applyBorder="1" applyAlignment="1">
      <alignment horizontal="center" vertical="center"/>
    </xf>
    <xf numFmtId="0" fontId="16" fillId="9" borderId="35" xfId="587" applyNumberFormat="1" applyFont="1" applyFill="1" applyBorder="1" applyAlignment="1">
      <alignment horizontal="center" vertical="center"/>
    </xf>
    <xf numFmtId="0" fontId="16" fillId="9" borderId="35" xfId="587" applyNumberFormat="1" applyFont="1" applyFill="1" applyBorder="1" applyAlignment="1">
      <alignment horizontal="left" vertical="center"/>
    </xf>
    <xf numFmtId="0" fontId="18" fillId="3" borderId="35" xfId="587" applyNumberFormat="1" applyFont="1" applyFill="1" applyBorder="1" applyAlignment="1">
      <alignment horizontal="center" vertical="center"/>
    </xf>
    <xf numFmtId="0" fontId="18" fillId="3" borderId="35" xfId="587" applyNumberFormat="1" applyFont="1" applyFill="1" applyBorder="1" applyAlignment="1">
      <alignment horizontal="left" vertical="center"/>
    </xf>
    <xf numFmtId="0" fontId="18" fillId="4" borderId="35" xfId="587" applyNumberFormat="1" applyFont="1" applyFill="1" applyBorder="1" applyAlignment="1">
      <alignment horizontal="left" vertical="center"/>
    </xf>
    <xf numFmtId="178" fontId="18" fillId="9" borderId="35" xfId="587" applyNumberFormat="1" applyFont="1" applyFill="1" applyBorder="1" applyAlignment="1">
      <alignment horizontal="center" vertical="center"/>
    </xf>
    <xf numFmtId="14" fontId="16" fillId="9" borderId="35" xfId="587" applyNumberFormat="1" applyFont="1" applyFill="1" applyBorder="1" applyAlignment="1">
      <alignment horizontal="center" vertical="center"/>
    </xf>
    <xf numFmtId="2" fontId="16" fillId="9" borderId="35" xfId="587" applyNumberFormat="1" applyFont="1" applyFill="1" applyBorder="1" applyAlignment="1">
      <alignment horizontal="center" vertical="center"/>
    </xf>
    <xf numFmtId="178" fontId="16" fillId="9" borderId="35" xfId="587" applyNumberFormat="1" applyFont="1" applyFill="1" applyBorder="1" applyAlignment="1">
      <alignment horizontal="center" vertical="center"/>
    </xf>
    <xf numFmtId="0" fontId="16" fillId="3" borderId="35" xfId="587" applyNumberFormat="1" applyFont="1" applyFill="1" applyBorder="1" applyAlignment="1">
      <alignment horizontal="center" vertical="center"/>
    </xf>
    <xf numFmtId="0" fontId="15" fillId="5" borderId="35" xfId="587" applyNumberFormat="1" applyFont="1" applyFill="1" applyBorder="1" applyAlignment="1">
      <alignment horizontal="left" vertical="center"/>
    </xf>
    <xf numFmtId="0" fontId="18" fillId="5" borderId="35" xfId="587" applyNumberFormat="1" applyFont="1" applyFill="1" applyBorder="1" applyAlignment="1">
      <alignment horizontal="left" vertical="center"/>
    </xf>
    <xf numFmtId="0" fontId="18" fillId="5" borderId="35" xfId="0" applyNumberFormat="1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35" xfId="0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22" fillId="0" borderId="35" xfId="0" applyFont="1" applyFill="1" applyBorder="1" applyAlignment="1">
      <alignment horizontal="center" vertical="center" wrapText="1"/>
    </xf>
    <xf numFmtId="0" fontId="0" fillId="0" borderId="35" xfId="0" applyNumberFormat="1" applyFont="1" applyBorder="1" applyAlignment="1">
      <alignment horizontal="center"/>
    </xf>
    <xf numFmtId="0" fontId="0" fillId="5" borderId="35" xfId="0" applyFont="1" applyFill="1" applyBorder="1" applyAlignment="1">
      <alignment horizontal="center"/>
    </xf>
  </cellXfs>
  <cellStyles count="812">
    <cellStyle name="常规" xfId="0" builtinId="0"/>
    <cellStyle name="20% - 强调文字颜色 1 3 3 2 2" xfId="1"/>
    <cellStyle name="货币[0]" xfId="2" builtinId="7"/>
    <cellStyle name="强调文字颜色 2 3 2" xfId="3"/>
    <cellStyle name="输入" xfId="4" builtinId="20"/>
    <cellStyle name="20% - 强调文字颜色 3" xfId="5" builtinId="38"/>
    <cellStyle name="20% - 强调文字颜色 2 4 2 3" xfId="6"/>
    <cellStyle name="输出 3" xfId="7"/>
    <cellStyle name="40% - 强调文字颜色 1 3 2 3" xfId="8"/>
    <cellStyle name="20% - 强调文字颜色 1 2" xfId="9"/>
    <cellStyle name="货币" xfId="10" builtinId="4"/>
    <cellStyle name="40% - 强调文字颜色 1 3 5" xfId="11"/>
    <cellStyle name="千位分隔[0]" xfId="12" builtinId="6"/>
    <cellStyle name="差" xfId="13" builtinId="27"/>
    <cellStyle name="40% - 强调文字颜色 3 5 3" xfId="14"/>
    <cellStyle name="40% - 强调文字颜色 2 5 2 2" xfId="15"/>
    <cellStyle name="40% - 强调文字颜色 3 3 3 2" xfId="16"/>
    <cellStyle name="40% - 强调文字颜色 3" xfId="17" builtinId="39"/>
    <cellStyle name="40% - 强调文字颜色 4 3 4" xfId="18"/>
    <cellStyle name="千位分隔" xfId="19" builtinId="3"/>
    <cellStyle name="超链接" xfId="20" builtinId="8"/>
    <cellStyle name="60% - 强调文字颜色 6 3 2" xfId="21"/>
    <cellStyle name="40% - 强调文字颜色 5 4 2 2" xfId="22"/>
    <cellStyle name="20% - 强调文字颜色 6 3 2 2 2" xfId="23"/>
    <cellStyle name="60% - 强调文字颜色 3" xfId="24" builtinId="40"/>
    <cellStyle name="百分比" xfId="25" builtinId="5"/>
    <cellStyle name="40% - 强调文字颜色 5 3 3 2" xfId="26"/>
    <cellStyle name="已访问的超链接" xfId="27" builtinId="9"/>
    <cellStyle name="20% - 强调文字颜色 6 4 2 2" xfId="28"/>
    <cellStyle name="40% - 强调文字颜色 6 4 2" xfId="29"/>
    <cellStyle name="20% - 强调文字颜色 4 5" xfId="30"/>
    <cellStyle name="注释" xfId="31" builtinId="10"/>
    <cellStyle name="60% - 强调文字颜色 2 3" xfId="32"/>
    <cellStyle name="60% - 强调文字颜色 2" xfId="33" builtinId="36"/>
    <cellStyle name="40% - 强调文字颜色 2 3 2 3 2" xfId="34"/>
    <cellStyle name="标题 4" xfId="35" builtinId="19"/>
    <cellStyle name="警告文本" xfId="36" builtinId="11"/>
    <cellStyle name="常规 6 5" xfId="37"/>
    <cellStyle name="常规 4 2 2 3" xfId="38"/>
    <cellStyle name="20% - 强调文字颜色 4 3 2 2 3" xfId="39"/>
    <cellStyle name="20% - 强调文字颜色 4 4 2" xfId="40"/>
    <cellStyle name="60% - 强调文字颜色 2 2 2" xfId="41"/>
    <cellStyle name="标题" xfId="42" builtinId="15"/>
    <cellStyle name="解释性文本" xfId="43" builtinId="53"/>
    <cellStyle name="20% - 强调文字颜色 2 3 2 2 2" xfId="44"/>
    <cellStyle name="20% - 强调文字颜色 5 3 3" xfId="45"/>
    <cellStyle name="标题 1" xfId="46" builtinId="16"/>
    <cellStyle name="20% - 强调文字颜色 2 3 2 2 3" xfId="47"/>
    <cellStyle name="20% - 强调文字颜色 4 4 2 2" xfId="48"/>
    <cellStyle name="20% - 强调文字颜色 5 3 4" xfId="49"/>
    <cellStyle name="标题 2" xfId="50" builtinId="17"/>
    <cellStyle name="40% - 强调文字颜色 1 8 2" xfId="51"/>
    <cellStyle name="40% - 强调文字颜色 3 8" xfId="52"/>
    <cellStyle name="60% - 强调文字颜色 1" xfId="53" builtinId="32"/>
    <cellStyle name="20% - 强调文字颜色 4 4 2 3" xfId="54"/>
    <cellStyle name="20% - 强调文字颜色 5 3 5" xfId="55"/>
    <cellStyle name="标题 3" xfId="56" builtinId="18"/>
    <cellStyle name="注释 3 2 2" xfId="57"/>
    <cellStyle name="40% - 强调文字颜色 6 6 2" xfId="58"/>
    <cellStyle name="60% - 强调文字颜色 4" xfId="59" builtinId="44"/>
    <cellStyle name="输出" xfId="60" builtinId="21"/>
    <cellStyle name="20% - 强调文字颜色 2 4 2" xfId="61"/>
    <cellStyle name="40% - 强调文字颜色 3 3 3" xfId="62"/>
    <cellStyle name="计算" xfId="63" builtinId="22"/>
    <cellStyle name="20% - 强调文字颜色 1 4 3" xfId="64"/>
    <cellStyle name="40% - 强调文字颜色 4 2" xfId="65"/>
    <cellStyle name="检查单元格" xfId="66" builtinId="23"/>
    <cellStyle name="20% - 强调文字颜色 6" xfId="67" builtinId="50"/>
    <cellStyle name="强调文字颜色 2" xfId="68" builtinId="33"/>
    <cellStyle name="链接单元格" xfId="69" builtinId="24"/>
    <cellStyle name="20% - 强调文字颜色 6 3 5" xfId="70"/>
    <cellStyle name="40% - 强调文字颜色 5 7" xfId="71"/>
    <cellStyle name="20% - 强调文字颜色 6 4 3" xfId="72"/>
    <cellStyle name="40% - 强调文字颜色 6 5" xfId="73"/>
    <cellStyle name="汇总" xfId="74" builtinId="25"/>
    <cellStyle name="40% - 强调文字颜色 2 4 2 2" xfId="75"/>
    <cellStyle name="40% - 强调文字颜色 2 5 3" xfId="76"/>
    <cellStyle name="好" xfId="77" builtinId="26"/>
    <cellStyle name="20% - 强调文字颜色 3 3" xfId="78"/>
    <cellStyle name="20% - 强调文字颜色 5 4 3 2" xfId="79"/>
    <cellStyle name="适中" xfId="80" builtinId="28"/>
    <cellStyle name="20% - 强调文字颜色 4 7 2" xfId="81"/>
    <cellStyle name="20% - 强调文字颜色 5" xfId="82" builtinId="46"/>
    <cellStyle name="强调文字颜色 1" xfId="83" builtinId="29"/>
    <cellStyle name="20% - 强调文字颜色 1" xfId="84" builtinId="30"/>
    <cellStyle name="百分比 3 5 2" xfId="85"/>
    <cellStyle name="40% - 强调文字颜色 4 3 2" xfId="86"/>
    <cellStyle name="40% - 强调文字颜色 1" xfId="87" builtinId="31"/>
    <cellStyle name="输出 2" xfId="88"/>
    <cellStyle name="20% - 强调文字颜色 2 4 2 2" xfId="89"/>
    <cellStyle name="20% - 强调文字颜色 2" xfId="90" builtinId="34"/>
    <cellStyle name="40% - 强调文字颜色 4 3 3" xfId="91"/>
    <cellStyle name="40% - 强调文字颜色 2" xfId="92" builtinId="35"/>
    <cellStyle name="强调文字颜色 3" xfId="93" builtinId="37"/>
    <cellStyle name="SAPBEXstdItem" xfId="94"/>
    <cellStyle name="强调文字颜色 4" xfId="95" builtinId="41"/>
    <cellStyle name="20% - 强调文字颜色 4" xfId="96" builtinId="42"/>
    <cellStyle name="40% - 强调文字颜色 4" xfId="97" builtinId="43"/>
    <cellStyle name="40% - 强调文字颜色 3 3 3 3" xfId="98"/>
    <cellStyle name="40% - 强调文字颜色 4 3 5" xfId="99"/>
    <cellStyle name="强调文字颜色 5" xfId="100" builtinId="45"/>
    <cellStyle name="百分比 3 2 3 2" xfId="101"/>
    <cellStyle name="40% - 强调文字颜色 5" xfId="102" builtinId="47"/>
    <cellStyle name="60% - 强调文字颜色 5" xfId="103" builtinId="48"/>
    <cellStyle name="强调文字颜色 6" xfId="104" builtinId="49"/>
    <cellStyle name="百分比 3 2 3 3" xfId="105"/>
    <cellStyle name="20% - 强调文字颜色 3 3 2" xfId="106"/>
    <cellStyle name="40% - 强调文字颜色 6" xfId="107" builtinId="51"/>
    <cellStyle name="60% - 强调文字颜色 6" xfId="108" builtinId="52"/>
    <cellStyle name=" 1 2" xfId="109"/>
    <cellStyle name="40% - 强调文字颜色 2 6" xfId="110"/>
    <cellStyle name="20% - 强调文字颜色 1 3 2 2 2" xfId="111"/>
    <cellStyle name=" 1 2 2" xfId="112"/>
    <cellStyle name="40% - 强调文字颜色 2 6 2" xfId="113"/>
    <cellStyle name="20% - 强调文字颜色 1 3 2 2" xfId="114"/>
    <cellStyle name="20% - 强调文字颜色 1 3" xfId="115"/>
    <cellStyle name="40% - 强调文字颜色 1 3 2 4" xfId="116"/>
    <cellStyle name="20% - 强调文字颜色 1 3 2 3" xfId="117"/>
    <cellStyle name="20% - 强调文字颜色 1 3 2 4" xfId="118"/>
    <cellStyle name="40% - 强调文字颜色 6 4 2 2 2" xfId="119"/>
    <cellStyle name="注释 3 4 2" xfId="120"/>
    <cellStyle name="40% - 强调文字颜色 6 8 2" xfId="121"/>
    <cellStyle name="20% - 强调文字颜色 1 2 2" xfId="122"/>
    <cellStyle name="40% - 强调文字颜色 1 3 2 3 2" xfId="123"/>
    <cellStyle name="20% - 强调文字颜色 1 3 2" xfId="124"/>
    <cellStyle name="20% - 强调文字颜色 1 3 2 2 2 2" xfId="125"/>
    <cellStyle name="常规 16 3 2" xfId="126"/>
    <cellStyle name="20% - 强调文字颜色 1 3 2 2 3" xfId="127"/>
    <cellStyle name="20% - 强调文字颜色 1 3 2 3 2" xfId="128"/>
    <cellStyle name="40% - 强调文字颜色 2 3 4" xfId="129"/>
    <cellStyle name="20% - 强调文字颜色 1 3 3" xfId="130"/>
    <cellStyle name="40% - 强调文字颜色 3 2" xfId="131"/>
    <cellStyle name="40% - 强调文字颜色 3 3 3 2 2" xfId="132"/>
    <cellStyle name="40% - 强调文字颜色 4 3 4 2" xfId="133"/>
    <cellStyle name="20% - 强调文字颜色 1 3 3 2" xfId="134"/>
    <cellStyle name="注释 3 5" xfId="135"/>
    <cellStyle name="40% - 强调文字颜色 3 2 2" xfId="136"/>
    <cellStyle name="40% - 强调文字颜色 6 4 2 3" xfId="137"/>
    <cellStyle name="20% - 强调文字颜色 1 3 3 3" xfId="138"/>
    <cellStyle name="20% - 强调文字颜色 1 3 4" xfId="139"/>
    <cellStyle name="40% - 强调文字颜色 3 3" xfId="140"/>
    <cellStyle name="20% - 强调文字颜色 1 3 4 2" xfId="141"/>
    <cellStyle name="40% - 强调文字颜色 3 3 2" xfId="142"/>
    <cellStyle name="20% - 强调文字颜色 1 3 5" xfId="143"/>
    <cellStyle name="40% - 强调文字颜色 3 4" xfId="144"/>
    <cellStyle name="20% - 强调文字颜色 1 4" xfId="145"/>
    <cellStyle name="40% - 强调文字颜色 3 6 2" xfId="146"/>
    <cellStyle name="20% - 强调文字颜色 1 4 2" xfId="147"/>
    <cellStyle name="20% - 强调文字颜色 1 4 2 2" xfId="148"/>
    <cellStyle name="20% - 强调文字颜色 1 4 2 2 2" xfId="149"/>
    <cellStyle name="20% - 强调文字颜色 3 8" xfId="150"/>
    <cellStyle name="20% - 强调文字颜色 1 4 2 3" xfId="151"/>
    <cellStyle name="20% - 强调文字颜色 1 4 3 2" xfId="152"/>
    <cellStyle name="40% - 强调文字颜色 4 2 2" xfId="153"/>
    <cellStyle name="20% - 强调文字颜色 1 4 4" xfId="154"/>
    <cellStyle name="40% - 强调文字颜色 4 3" xfId="155"/>
    <cellStyle name="20% - 强调文字颜色 1 5" xfId="156"/>
    <cellStyle name="40% - 强调文字颜色 2 4 2 2 2" xfId="157"/>
    <cellStyle name="20% - 强调文字颜色 1 5 2" xfId="158"/>
    <cellStyle name="20% - 强调文字颜色 5 5" xfId="159"/>
    <cellStyle name="20% - 强调文字颜色 1 5 2 2" xfId="160"/>
    <cellStyle name="60% - 强调文字颜色 3 3" xfId="161"/>
    <cellStyle name="20% - 强调文字颜色 1 5 3" xfId="162"/>
    <cellStyle name="40% - 强调文字颜色 5 2" xfId="163"/>
    <cellStyle name="20% - 强调文字颜色 1 6" xfId="164"/>
    <cellStyle name="20% - 强调文字颜色 1 6 2" xfId="165"/>
    <cellStyle name="20% - 强调文字颜色 1 7" xfId="166"/>
    <cellStyle name="20% - 强调文字颜色 1 7 2" xfId="167"/>
    <cellStyle name="20% - 强调文字颜色 1 8" xfId="168"/>
    <cellStyle name="20% - 强调文字颜色 1 8 2" xfId="169"/>
    <cellStyle name="20% - 强调文字颜色 2 2" xfId="170"/>
    <cellStyle name="输出 2 2" xfId="171"/>
    <cellStyle name="20% - 强调文字颜色 2 4 2 2 2" xfId="172"/>
    <cellStyle name="40% - 强调文字颜色 1 3 3 3" xfId="173"/>
    <cellStyle name="20% - 强调文字颜色 2 2 2" xfId="174"/>
    <cellStyle name="20% - 强调文字颜色 2 3" xfId="175"/>
    <cellStyle name="20% - 强调文字颜色 5 4 2 2" xfId="176"/>
    <cellStyle name="20% - 强调文字颜色 2 3 2" xfId="177"/>
    <cellStyle name="20% - 强调文字颜色 5 4 2 2 2" xfId="178"/>
    <cellStyle name="20% - 强调文字颜色 2 3 2 2" xfId="179"/>
    <cellStyle name="20% - 强调文字颜色 2 3 2 2 2 2" xfId="180"/>
    <cellStyle name="20% - 强调文字颜色 5 3 3 2" xfId="181"/>
    <cellStyle name="20% - 强调文字颜色 2 3 2 3" xfId="182"/>
    <cellStyle name="20% - 强调文字颜色 2 3 2 3 2" xfId="183"/>
    <cellStyle name="20% - 强调文字颜色 5 4 3" xfId="184"/>
    <cellStyle name="20% - 强调文字颜色 2 3 2 4" xfId="185"/>
    <cellStyle name="20% - 强调文字颜色 2 3 3" xfId="186"/>
    <cellStyle name="20% - 强调文字颜色 2 3 3 2" xfId="187"/>
    <cellStyle name="20% - 强调文字颜色 2 3 3 2 2" xfId="188"/>
    <cellStyle name="20% - 强调文字颜色 6 3 3" xfId="189"/>
    <cellStyle name="40% - 强调文字颜色 5 5" xfId="190"/>
    <cellStyle name="20% - 强调文字颜色 2 3 3 3" xfId="191"/>
    <cellStyle name="20% - 强调文字颜色 2 3 4" xfId="192"/>
    <cellStyle name="20% - 强调文字颜色 2 3 4 2" xfId="193"/>
    <cellStyle name="20% - 强调文字颜色 2 3 5" xfId="194"/>
    <cellStyle name="20% - 强调文字颜色 2 4" xfId="195"/>
    <cellStyle name="20% - 强调文字颜色 5 4 2 3" xfId="196"/>
    <cellStyle name="40% - 强调文字颜色 3 7 2" xfId="197"/>
    <cellStyle name="20% - 强调文字颜色 2 4 3" xfId="198"/>
    <cellStyle name="20% - 强调文字颜色 2 4 3 2" xfId="199"/>
    <cellStyle name="20% - 强调文字颜色 2 4 4" xfId="200"/>
    <cellStyle name="20% - 强调文字颜色 2 5" xfId="201"/>
    <cellStyle name="20% - 强调文字颜色 2 5 2" xfId="202"/>
    <cellStyle name="20% - 强调文字颜色 2 5 2 2" xfId="203"/>
    <cellStyle name="20% - 强调文字颜色 2 5 3" xfId="204"/>
    <cellStyle name="20% - 强调文字颜色 2 6" xfId="205"/>
    <cellStyle name="20% - 强调文字颜色 2 6 2" xfId="206"/>
    <cellStyle name="20% - 强调文字颜色 2 7" xfId="207"/>
    <cellStyle name="20% - 强调文字颜色 2 7 2" xfId="208"/>
    <cellStyle name="样式 1" xfId="209"/>
    <cellStyle name="20% - 强调文字颜色 2 8" xfId="210"/>
    <cellStyle name="20% - 强调文字颜色 2 8 2" xfId="211"/>
    <cellStyle name="20% - 强调文字颜色 3 2" xfId="212"/>
    <cellStyle name="20% - 强调文字颜色 3 2 2" xfId="213"/>
    <cellStyle name="20% - 强调文字颜色 3 3 2 2" xfId="214"/>
    <cellStyle name="40% - 强调文字颜色 6 2" xfId="215"/>
    <cellStyle name="20% - 强调文字颜色 3 3 2 2 2" xfId="216"/>
    <cellStyle name="40% - 强调文字颜色 6 2 2" xfId="217"/>
    <cellStyle name="20% - 强调文字颜色 3 3 2 2 2 2" xfId="218"/>
    <cellStyle name="20% - 强调文字颜色 3 3 2 2 3" xfId="219"/>
    <cellStyle name="20% - 强调文字颜色 3 3 2 3" xfId="220"/>
    <cellStyle name="40% - 强调文字颜色 6 3" xfId="221"/>
    <cellStyle name="20% - 强调文字颜色 3 3 2 3 2" xfId="222"/>
    <cellStyle name="解释性文本 3" xfId="223"/>
    <cellStyle name="40% - 强调文字颜色 2 3 2 4" xfId="224"/>
    <cellStyle name="40% - 强调文字颜色 6 3 2" xfId="225"/>
    <cellStyle name="20% - 强调文字颜色 3 3 2 4" xfId="226"/>
    <cellStyle name="20% - 强调文字颜色 6 4 2" xfId="227"/>
    <cellStyle name="40% - 强调文字颜色 6 4" xfId="228"/>
    <cellStyle name="60% - 强调文字颜色 4 2 2" xfId="229"/>
    <cellStyle name="20% - 强调文字颜色 3 3 3" xfId="230"/>
    <cellStyle name="20% - 强调文字颜色 3 3 3 2" xfId="231"/>
    <cellStyle name="20% - 强调文字颜色 3 3 3 2 2" xfId="232"/>
    <cellStyle name="20% - 强调文字颜色 3 3 3 3" xfId="233"/>
    <cellStyle name="20% - 强调文字颜色 3 3 4" xfId="234"/>
    <cellStyle name="20% - 强调文字颜色 3 3 4 2" xfId="235"/>
    <cellStyle name="20% - 强调文字颜色 3 3 5" xfId="236"/>
    <cellStyle name="20% - 强调文字颜色 3 4" xfId="237"/>
    <cellStyle name="40% - 强调文字颜色 3 8 2" xfId="238"/>
    <cellStyle name="60% - 强调文字颜色 1 2" xfId="239"/>
    <cellStyle name="20% - 强调文字颜色 3 4 2" xfId="240"/>
    <cellStyle name="60% - 强调文字颜色 1 2 2" xfId="241"/>
    <cellStyle name="20% - 强调文字颜色 3 4 2 2" xfId="242"/>
    <cellStyle name="20% - 强调文字颜色 3 4 2 2 2" xfId="243"/>
    <cellStyle name="20% - 强调文字颜色 3 4 2 3" xfId="244"/>
    <cellStyle name="20% - 强调文字颜色 3 4 3" xfId="245"/>
    <cellStyle name="20% - 强调文字颜色 3 4 3 2" xfId="246"/>
    <cellStyle name="20% - 强调文字颜色 3 4 4" xfId="247"/>
    <cellStyle name="20% - 强调文字颜色 3 5" xfId="248"/>
    <cellStyle name="60% - 强调文字颜色 1 3" xfId="249"/>
    <cellStyle name="20% - 强调文字颜色 3 5 2" xfId="250"/>
    <cellStyle name="60% - 强调文字颜色 1 3 2" xfId="251"/>
    <cellStyle name="20% - 强调文字颜色 3 5 2 2" xfId="252"/>
    <cellStyle name="20% - 强调文字颜色 3 5 3" xfId="253"/>
    <cellStyle name="20% - 强调文字颜色 3 6" xfId="254"/>
    <cellStyle name="20% - 强调文字颜色 3 6 2" xfId="255"/>
    <cellStyle name="20% - 强调文字颜色 3 7" xfId="256"/>
    <cellStyle name="20% - 强调文字颜色 3 7 2" xfId="257"/>
    <cellStyle name="20% - 强调文字颜色 3 8 2" xfId="258"/>
    <cellStyle name="20% - 强调文字颜色 4 2" xfId="259"/>
    <cellStyle name="20% - 强调文字颜色 4 2 2" xfId="260"/>
    <cellStyle name="20% - 强调文字颜色 4 3" xfId="261"/>
    <cellStyle name="20% - 强调文字颜色 4 3 2" xfId="262"/>
    <cellStyle name="40% - 强调文字颜色 5 3 2 2 3" xfId="263"/>
    <cellStyle name="20% - 强调文字颜色 4 3 2 2" xfId="264"/>
    <cellStyle name="20% - 强调文字颜色 4 3 4" xfId="265"/>
    <cellStyle name="20% - 强调文字颜色 4 3 2 2 2" xfId="266"/>
    <cellStyle name="20% - 强调文字颜色 4 3 4 2" xfId="267"/>
    <cellStyle name="20% - 强调文字颜色 4 3 2 2 2 2" xfId="268"/>
    <cellStyle name="20% - 强调文字颜色 4 3 2 3" xfId="269"/>
    <cellStyle name="20% - 强调文字颜色 4 3 5" xfId="270"/>
    <cellStyle name="20% - 强调文字颜色 4 3 2 3 2" xfId="271"/>
    <cellStyle name="20% - 强调文字颜色 4 3 2 4" xfId="272"/>
    <cellStyle name="20% - 强调文字颜色 4 3 3" xfId="273"/>
    <cellStyle name="20% - 强调文字颜色 4 3 3 2" xfId="274"/>
    <cellStyle name="20% - 强调文字颜色 4 4 4" xfId="275"/>
    <cellStyle name="20% - 强调文字颜色 4 3 3 2 2" xfId="276"/>
    <cellStyle name="20% - 强调文字颜色 4 3 3 3" xfId="277"/>
    <cellStyle name="20% - 强调文字颜色 4 4" xfId="278"/>
    <cellStyle name="60% - 强调文字颜色 2 2" xfId="279"/>
    <cellStyle name="20% - 强调文字颜色 4 4 2 2 2" xfId="280"/>
    <cellStyle name="20% - 强调文字颜色 5 3 4 2" xfId="281"/>
    <cellStyle name="20% - 强调文字颜色 4 4 3" xfId="282"/>
    <cellStyle name="SAPBEXaggData" xfId="283"/>
    <cellStyle name="20% - 强调文字颜色 4 4 3 2" xfId="284"/>
    <cellStyle name="20% - 强调文字颜色 5 4 4" xfId="285"/>
    <cellStyle name="20% - 强调文字颜色 4 5 2" xfId="286"/>
    <cellStyle name="注释 2" xfId="287"/>
    <cellStyle name="60% - 强调文字颜色 2 3 2" xfId="288"/>
    <cellStyle name="20% - 强调文字颜色 4 5 2 2" xfId="289"/>
    <cellStyle name="20% - 强调文字颜色 6 3 4" xfId="290"/>
    <cellStyle name="注释 2 2" xfId="291"/>
    <cellStyle name="40% - 强调文字颜色 5 6" xfId="292"/>
    <cellStyle name="20% - 强调文字颜色 4 5 3" xfId="293"/>
    <cellStyle name="20% - 强调文字颜色 4 6" xfId="294"/>
    <cellStyle name="20% - 强调文字颜色 4 6 2" xfId="295"/>
    <cellStyle name="20% - 强调文字颜色 4 7" xfId="296"/>
    <cellStyle name="20% - 强调文字颜色 4 8" xfId="297"/>
    <cellStyle name="20% - 强调文字颜色 4 8 2" xfId="298"/>
    <cellStyle name="40% - 强调文字颜色 1 3" xfId="299"/>
    <cellStyle name="40% - 强调文字颜色 4 3 2 3" xfId="300"/>
    <cellStyle name="20% - 强调文字颜色 5 2" xfId="301"/>
    <cellStyle name="20% - 强调文字颜色 5 2 2" xfId="302"/>
    <cellStyle name="20% - 强调文字颜色 5 3" xfId="303"/>
    <cellStyle name="20% - 强调文字颜色 5 3 2" xfId="304"/>
    <cellStyle name="20% - 强调文字颜色 5 3 2 2" xfId="305"/>
    <cellStyle name="20% - 强调文字颜色 5 3 2 2 2" xfId="306"/>
    <cellStyle name="20% - 强调文字颜色 6 3 2 3" xfId="307"/>
    <cellStyle name="40% - 强调文字颜色 5 4 3" xfId="308"/>
    <cellStyle name="20% - 强调文字颜色 5 3 2 2 2 2" xfId="309"/>
    <cellStyle name="20% - 强调文字颜色 6 3 2 3 2" xfId="310"/>
    <cellStyle name="40% - 强调文字颜色 5 4 3 2" xfId="311"/>
    <cellStyle name="20% - 强调文字颜色 5 3 2 2 3" xfId="312"/>
    <cellStyle name="20% - 强调文字颜色 6 3 2 4" xfId="313"/>
    <cellStyle name="40% - 强调文字颜色 5 4 4" xfId="314"/>
    <cellStyle name="20% - 强调文字颜色 5 3 2 3" xfId="315"/>
    <cellStyle name="40% - 强调文字颜色 2 7 2" xfId="316"/>
    <cellStyle name="20% - 强调文字颜色 5 3 2 3 2" xfId="317"/>
    <cellStyle name="20% - 强调文字颜色 6 3 3 3" xfId="318"/>
    <cellStyle name="40% - 强调文字颜色 5 5 3" xfId="319"/>
    <cellStyle name="20% - 强调文字颜色 5 3 2 4" xfId="320"/>
    <cellStyle name="20% - 强调文字颜色 5 3 3 2 2" xfId="321"/>
    <cellStyle name="20% - 强调文字颜色 6 4 2 3" xfId="322"/>
    <cellStyle name="40% - 强调文字颜色 6 4 3" xfId="323"/>
    <cellStyle name="20% - 强调文字颜色 5 3 3 3" xfId="324"/>
    <cellStyle name="40% - 强调文字颜色 2 8 2" xfId="325"/>
    <cellStyle name="20% - 强调文字颜色 5 4" xfId="326"/>
    <cellStyle name="60% - 强调文字颜色 3 2" xfId="327"/>
    <cellStyle name="20% - 强调文字颜色 5 4 2" xfId="328"/>
    <cellStyle name="60% - 强调文字颜色 3 2 2" xfId="329"/>
    <cellStyle name="20% - 强调文字颜色 5 5 2" xfId="330"/>
    <cellStyle name="60% - 强调文字颜色 3 3 2" xfId="331"/>
    <cellStyle name="20% - 强调文字颜色 5 5 2 2" xfId="332"/>
    <cellStyle name="20% - 强调文字颜色 5 5 3" xfId="333"/>
    <cellStyle name="20% - 强调文字颜色 5 6" xfId="334"/>
    <cellStyle name="20% - 强调文字颜色 5 6 2" xfId="335"/>
    <cellStyle name="20% - 强调文字颜色 5 7" xfId="336"/>
    <cellStyle name="20% - 强调文字颜色 5 7 2" xfId="337"/>
    <cellStyle name="20% - 强调文字颜色 5 8" xfId="338"/>
    <cellStyle name="20% - 强调文字颜色 5 8 2" xfId="339"/>
    <cellStyle name="40% - 强调文字颜色 4 4 2 3" xfId="340"/>
    <cellStyle name="20% - 强调文字颜色 6 2" xfId="341"/>
    <cellStyle name="20% - 强调文字颜色 6 2 2" xfId="342"/>
    <cellStyle name="40% - 强调文字颜色 4 4" xfId="343"/>
    <cellStyle name="20% - 强调文字颜色 6 3" xfId="344"/>
    <cellStyle name="40% - 强调文字颜色 6 3 2 2 2" xfId="345"/>
    <cellStyle name="20% - 强调文字颜色 6 3 2" xfId="346"/>
    <cellStyle name="40% - 强调文字颜色 5 4" xfId="347"/>
    <cellStyle name="40% - 强调文字颜色 6 3 2 2 2 2" xfId="348"/>
    <cellStyle name="20% - 强调文字颜色 6 3 2 2" xfId="349"/>
    <cellStyle name="40% - 强调文字颜色 5 4 2" xfId="350"/>
    <cellStyle name="60% - 强调文字颜色 6 3" xfId="351"/>
    <cellStyle name="20% - 强调文字颜色 6 3 2 2 2 2" xfId="352"/>
    <cellStyle name="40% - 强调文字颜色 5 4 2 2 2" xfId="353"/>
    <cellStyle name="20% - 强调文字颜色 6 3 2 2 3" xfId="354"/>
    <cellStyle name="40% - 强调文字颜色 3 3 2 2 2 2" xfId="355"/>
    <cellStyle name="40% - 强调文字颜色 5 4 2 3" xfId="356"/>
    <cellStyle name="20% - 强调文字颜色 6 3 3 2" xfId="357"/>
    <cellStyle name="40% - 强调文字颜色 5 5 2" xfId="358"/>
    <cellStyle name="20% - 强调文字颜色 6 3 3 2 2" xfId="359"/>
    <cellStyle name="40% - 强调文字颜色 5 5 2 2" xfId="360"/>
    <cellStyle name="20% - 强调文字颜色 6 3 4 2" xfId="361"/>
    <cellStyle name="40% - 强调文字颜色 5 6 2" xfId="362"/>
    <cellStyle name="20% - 强调文字颜色 6 4" xfId="363"/>
    <cellStyle name="40% - 强调文字颜色 6 3 2 2 3" xfId="364"/>
    <cellStyle name="60% - 强调文字颜色 4 2" xfId="365"/>
    <cellStyle name="20% - 强调文字颜色 6 4 2 2 2" xfId="366"/>
    <cellStyle name="40% - 强调文字颜色 6 4 2 2" xfId="367"/>
    <cellStyle name="注释 3 4" xfId="368"/>
    <cellStyle name="40% - 强调文字颜色 6 8" xfId="369"/>
    <cellStyle name="20% - 强调文字颜色 6 4 3 2" xfId="370"/>
    <cellStyle name="40% - 强调文字颜色 6 5 2" xfId="371"/>
    <cellStyle name="20% - 强调文字颜色 6 4 4" xfId="372"/>
    <cellStyle name="注释 3 2" xfId="373"/>
    <cellStyle name="40% - 强调文字颜色 6 6" xfId="374"/>
    <cellStyle name="20% - 强调文字颜色 6 5" xfId="375"/>
    <cellStyle name="40% - 强调文字颜色 5 2 2" xfId="376"/>
    <cellStyle name="60% - 强调文字颜色 4 3" xfId="377"/>
    <cellStyle name="20% - 强调文字颜色 6 5 2" xfId="378"/>
    <cellStyle name="常规 20" xfId="379"/>
    <cellStyle name="常规 15" xfId="380"/>
    <cellStyle name="60% - 强调文字颜色 4 3 2" xfId="381"/>
    <cellStyle name="20% - 强调文字颜色 6 5 2 2" xfId="382"/>
    <cellStyle name="20% - 强调文字颜色 6 5 3" xfId="383"/>
    <cellStyle name="20% - 强调文字颜色 6 6" xfId="384"/>
    <cellStyle name="20% - 强调文字颜色 6 6 2" xfId="385"/>
    <cellStyle name="20% - 强调文字颜色 6 7" xfId="386"/>
    <cellStyle name="40% - 强调文字颜色 3 4 2 2" xfId="387"/>
    <cellStyle name="20% - 强调文字颜色 6 7 2" xfId="388"/>
    <cellStyle name="40% - 强调文字颜色 3 4 2 2 2" xfId="389"/>
    <cellStyle name="20% - 强调文字颜色 6 8" xfId="390"/>
    <cellStyle name="40% - 强调文字颜色 3 4 2 3" xfId="391"/>
    <cellStyle name="20% - 强调文字颜色 6 8 2" xfId="392"/>
    <cellStyle name="40% - 强调文字颜色 1 2" xfId="393"/>
    <cellStyle name="40% - 强调文字颜色 1 3 2 2 3" xfId="394"/>
    <cellStyle name="40% - 强调文字颜色 4 3 2 2" xfId="395"/>
    <cellStyle name="40% - 强调文字颜色 1 2 2" xfId="396"/>
    <cellStyle name="40% - 强调文字颜色 4 3 2 2 2" xfId="397"/>
    <cellStyle name="40% - 强调文字颜色 1 3 2" xfId="398"/>
    <cellStyle name="40% - 强调文字颜色 4 3 2 3 2" xfId="399"/>
    <cellStyle name="40% - 强调文字颜色 1 3 2 2" xfId="400"/>
    <cellStyle name="40% - 强调文字颜色 1 3 2 2 2" xfId="401"/>
    <cellStyle name="40% - 强调文字颜色 1 3 2 2 2 2" xfId="402"/>
    <cellStyle name="40% - 强调文字颜色 1 3 3" xfId="403"/>
    <cellStyle name="40% - 强调文字颜色 1 3 3 2" xfId="404"/>
    <cellStyle name="40% - 强调文字颜色 1 3 3 2 2" xfId="405"/>
    <cellStyle name="40% - 强调文字颜色 1 3 4" xfId="406"/>
    <cellStyle name="40% - 强调文字颜色 1 3 4 2" xfId="407"/>
    <cellStyle name="40% - 强调文字颜色 1 4" xfId="408"/>
    <cellStyle name="40% - 强调文字颜色 4 3 2 4" xfId="409"/>
    <cellStyle name="40% - 强调文字颜色 1 4 2" xfId="410"/>
    <cellStyle name="40% - 强调文字颜色 1 4 2 2" xfId="411"/>
    <cellStyle name="40% - 强调文字颜色 1 4 2 2 2" xfId="412"/>
    <cellStyle name="40% - 强调文字颜色 1 4 2 3" xfId="413"/>
    <cellStyle name="40% - 强调文字颜色 1 4 3" xfId="414"/>
    <cellStyle name="40% - 强调文字颜色 6 3 3 2 2" xfId="415"/>
    <cellStyle name="40% - 强调文字颜色 1 4 3 2" xfId="416"/>
    <cellStyle name="注释 3 3 2 2" xfId="417"/>
    <cellStyle name="40% - 强调文字颜色 1 4 4" xfId="418"/>
    <cellStyle name="40% - 强调文字颜色 1 5" xfId="419"/>
    <cellStyle name="40% - 强调文字颜色 1 5 2" xfId="420"/>
    <cellStyle name="40% - 强调文字颜色 1 5 2 2" xfId="421"/>
    <cellStyle name="40% - 强调文字颜色 1 5 3" xfId="422"/>
    <cellStyle name="40% - 强调文字颜色 2 3 2 2" xfId="423"/>
    <cellStyle name="40% - 强调文字颜色 1 6" xfId="424"/>
    <cellStyle name="40% - 强调文字颜色 1 6 2" xfId="425"/>
    <cellStyle name="40% - 强调文字颜色 1 8" xfId="426"/>
    <cellStyle name="40% - 强调文字颜色 1 7" xfId="427"/>
    <cellStyle name="40% - 强调文字颜色 1 7 2" xfId="428"/>
    <cellStyle name="40% - 强调文字颜色 2 8" xfId="429"/>
    <cellStyle name="40% - 强调文字颜色 2 2" xfId="430"/>
    <cellStyle name="40% - 强调文字颜色 4 3 3 2" xfId="431"/>
    <cellStyle name="40% - 强调文字颜色 2 2 2" xfId="432"/>
    <cellStyle name="40% - 强调文字颜色 4 3 3 2 2" xfId="433"/>
    <cellStyle name="40% - 强调文字颜色 6 3 2 3" xfId="434"/>
    <cellStyle name="40% - 强调文字颜色 2 3" xfId="435"/>
    <cellStyle name="40% - 强调文字颜色 4 3 3 3" xfId="436"/>
    <cellStyle name="40% - 强调文字颜色 2 3 2" xfId="437"/>
    <cellStyle name="40% - 强调文字颜色 6 3 3 3" xfId="438"/>
    <cellStyle name="40% - 强调文字颜色 2 3 2 2 2" xfId="439"/>
    <cellStyle name="注释 3 3" xfId="440"/>
    <cellStyle name="40% - 强调文字颜色 2 3 2 2 2 2" xfId="441"/>
    <cellStyle name="40% - 强调文字颜色 6 7" xfId="442"/>
    <cellStyle name="40% - 强调文字颜色 2 3 2 2 3" xfId="443"/>
    <cellStyle name="解释性文本 2" xfId="444"/>
    <cellStyle name="40% - 强调文字颜色 2 3 2 3" xfId="445"/>
    <cellStyle name="40% - 强调文字颜色 2 3 3" xfId="446"/>
    <cellStyle name="40% - 强调文字颜色 2 3 3 2" xfId="447"/>
    <cellStyle name="40% - 强调文字颜色 2 3 3 2 2" xfId="448"/>
    <cellStyle name="40% - 强调文字颜色 4 8" xfId="449"/>
    <cellStyle name="40% - 强调文字颜色 2 3 3 3" xfId="450"/>
    <cellStyle name="40% - 强调文字颜色 2 3 4 2" xfId="451"/>
    <cellStyle name="40% - 强调文字颜色 2 3 5" xfId="452"/>
    <cellStyle name="40% - 强调文字颜色 2 4" xfId="453"/>
    <cellStyle name="40% - 强调文字颜色 2 4 2" xfId="454"/>
    <cellStyle name="40% - 强调文字颜色 2 4 2 3" xfId="455"/>
    <cellStyle name="40% - 强调文字颜色 2 4 3" xfId="456"/>
    <cellStyle name="40% - 强调文字颜色 2 4 3 2" xfId="457"/>
    <cellStyle name="注释 3 4 2 2" xfId="458"/>
    <cellStyle name="40% - 强调文字颜色 2 4 4" xfId="459"/>
    <cellStyle name="40% - 强调文字颜色 2 5" xfId="460"/>
    <cellStyle name="40% - 强调文字颜色 2 5 2" xfId="461"/>
    <cellStyle name="40% - 强调文字颜色 2 7" xfId="462"/>
    <cellStyle name="40% - 强调文字颜色 3 3 2 2" xfId="463"/>
    <cellStyle name="40% - 强调文字颜色 3 3 2 2 2" xfId="464"/>
    <cellStyle name="40% - 强调文字颜色 3 3 2 2 3" xfId="465"/>
    <cellStyle name="40% - 强调文字颜色 3 3 2 3" xfId="466"/>
    <cellStyle name="40% - 强调文字颜色 3 3 2 3 2" xfId="467"/>
    <cellStyle name="40% - 强调文字颜色 3 3 2 4" xfId="468"/>
    <cellStyle name="40% - 强调文字颜色 3 3 4" xfId="469"/>
    <cellStyle name="40% - 强调文字颜色 3 3 4 2" xfId="470"/>
    <cellStyle name="40% - 强调文字颜色 4 4 4" xfId="471"/>
    <cellStyle name="40% - 强调文字颜色 3 3 5" xfId="472"/>
    <cellStyle name="40% - 强调文字颜色 3 4 2" xfId="473"/>
    <cellStyle name="40% - 强调文字颜色 3 4 3" xfId="474"/>
    <cellStyle name="40% - 强调文字颜色 3 4 3 2" xfId="475"/>
    <cellStyle name="40% - 强调文字颜色 5 3 4" xfId="476"/>
    <cellStyle name="40% - 强调文字颜色 3 4 4" xfId="477"/>
    <cellStyle name="40% - 强调文字颜色 3 5" xfId="478"/>
    <cellStyle name="40% - 强调文字颜色 3 5 2" xfId="479"/>
    <cellStyle name="40% - 强调文字颜色 3 5 2 2" xfId="480"/>
    <cellStyle name="40% - 强调文字颜色 3 6" xfId="481"/>
    <cellStyle name="40% - 强调文字颜色 3 7" xfId="482"/>
    <cellStyle name="40% - 强调文字颜色 4 3 2 2 2 2" xfId="483"/>
    <cellStyle name="40% - 强调文字颜色 4 3 2 2 3" xfId="484"/>
    <cellStyle name="40% - 强调文字颜色 4 4 2" xfId="485"/>
    <cellStyle name="40% - 强调文字颜色 4 4 2 2" xfId="486"/>
    <cellStyle name="40% - 强调文字颜色 4 4 2 2 2" xfId="487"/>
    <cellStyle name="40% - 强调文字颜色 4 4 3" xfId="488"/>
    <cellStyle name="40% - 强调文字颜色 4 4 3 2" xfId="489"/>
    <cellStyle name="40% - 强调文字颜色 4 5" xfId="490"/>
    <cellStyle name="40% - 强调文字颜色 4 5 2" xfId="491"/>
    <cellStyle name="40% - 强调文字颜色 4 5 2 2" xfId="492"/>
    <cellStyle name="40% - 强调文字颜色 4 5 3" xfId="493"/>
    <cellStyle name="40% - 强调文字颜色 4 6" xfId="494"/>
    <cellStyle name="40% - 强调文字颜色 4 6 2" xfId="495"/>
    <cellStyle name="40% - 强调文字颜色 4 7" xfId="496"/>
    <cellStyle name="40% - 强调文字颜色 4 7 2" xfId="497"/>
    <cellStyle name="40% - 强调文字颜色 4 8 2" xfId="498"/>
    <cellStyle name="40% - 强调文字颜色 5 3" xfId="499"/>
    <cellStyle name="40% - 强调文字颜色 5 3 2" xfId="500"/>
    <cellStyle name="60% - 强调文字颜色 5 3" xfId="501"/>
    <cellStyle name="40% - 强调文字颜色 5 3 2 2" xfId="502"/>
    <cellStyle name="60% - 强调文字颜色 5 3 2" xfId="503"/>
    <cellStyle name="40% - 强调文字颜色 5 3 2 2 2" xfId="504"/>
    <cellStyle name="40% - 强调文字颜色 5 3 2 2 2 2" xfId="505"/>
    <cellStyle name="40% - 强调文字颜色 5 3 2 3" xfId="506"/>
    <cellStyle name="40% - 强调文字颜色 5 3 2 3 2" xfId="507"/>
    <cellStyle name="千位分隔 3 3 3 2" xfId="508"/>
    <cellStyle name="40% - 强调文字颜色 5 3 2 4" xfId="509"/>
    <cellStyle name="40% - 强调文字颜色 5 3 3" xfId="510"/>
    <cellStyle name="40% - 强调文字颜色 5 3 3 2 2" xfId="511"/>
    <cellStyle name="百分比 2" xfId="512"/>
    <cellStyle name="40% - 强调文字颜色 5 3 3 3" xfId="513"/>
    <cellStyle name="40% - 强调文字颜色 5 3 4 2" xfId="514"/>
    <cellStyle name="40% - 强调文字颜色 5 3 5" xfId="515"/>
    <cellStyle name="40% - 强调文字颜色 5 7 2" xfId="516"/>
    <cellStyle name="40% - 强调文字颜色 5 8" xfId="517"/>
    <cellStyle name="40% - 强调文字颜色 5 8 2" xfId="518"/>
    <cellStyle name="40% - 强调文字颜色 6 3 2 2" xfId="519"/>
    <cellStyle name="40% - 强调文字颜色 6 3 2 3 2" xfId="520"/>
    <cellStyle name="40% - 强调文字颜色 6 3 2 4" xfId="521"/>
    <cellStyle name="40% - 强调文字颜色 6 3 3" xfId="522"/>
    <cellStyle name="40% - 强调文字颜色 6 3 3 2" xfId="523"/>
    <cellStyle name="40% - 强调文字颜色 6 3 4" xfId="524"/>
    <cellStyle name="40% - 强调文字颜色 6 3 4 2" xfId="525"/>
    <cellStyle name="40% - 强调文字颜色 6 3 5" xfId="526"/>
    <cellStyle name="40% - 强调文字颜色 6 4 3 2" xfId="527"/>
    <cellStyle name="40% - 强调文字颜色 6 4 4" xfId="528"/>
    <cellStyle name="40% - 强调文字颜色 6 5 2 2" xfId="529"/>
    <cellStyle name="40% - 强调文字颜色 6 5 3" xfId="530"/>
    <cellStyle name="40% - 强调文字颜色 6 7 2" xfId="531"/>
    <cellStyle name="注释 3 3 2" xfId="532"/>
    <cellStyle name="60% - 强调文字颜色 5 2" xfId="533"/>
    <cellStyle name="60% - 强调文字颜色 5 2 2" xfId="534"/>
    <cellStyle name="60% - 强调文字颜色 6 2" xfId="535"/>
    <cellStyle name="60% - 强调文字颜色 6 2 2" xfId="536"/>
    <cellStyle name="Normal 2" xfId="537"/>
    <cellStyle name="SAPBEXstdItem 2" xfId="538"/>
    <cellStyle name="百分比 2 2" xfId="539"/>
    <cellStyle name="百分比 3" xfId="540"/>
    <cellStyle name="百分比 3 2" xfId="541"/>
    <cellStyle name="百分比 3 2 2" xfId="542"/>
    <cellStyle name="百分比 3 2 2 2" xfId="543"/>
    <cellStyle name="百分比 3 2 2 2 2" xfId="544"/>
    <cellStyle name="百分比 3 2 2 2 2 2" xfId="545"/>
    <cellStyle name="百分比 3 2 2 2 3" xfId="546"/>
    <cellStyle name="百分比 3 2 2 3" xfId="547"/>
    <cellStyle name="百分比 3 2 2 3 2" xfId="548"/>
    <cellStyle name="百分比 3 2 2 4" xfId="549"/>
    <cellStyle name="百分比 3 2 3" xfId="550"/>
    <cellStyle name="百分比 3 2 3 2 2" xfId="551"/>
    <cellStyle name="强调文字颜色 5 2" xfId="552"/>
    <cellStyle name="百分比 3 2 4" xfId="553"/>
    <cellStyle name="百分比 3 2 4 2" xfId="554"/>
    <cellStyle name="百分比 3 2 5" xfId="555"/>
    <cellStyle name="百分比 3 3" xfId="556"/>
    <cellStyle name="百分比 3 3 2" xfId="557"/>
    <cellStyle name="百分比 3 3 2 2" xfId="558"/>
    <cellStyle name="百分比 3 3 2 2 2" xfId="559"/>
    <cellStyle name="百分比 3 3 2 3" xfId="560"/>
    <cellStyle name="百分比 3 3 3" xfId="561"/>
    <cellStyle name="百分比 3 3 3 2" xfId="562"/>
    <cellStyle name="百分比 3 3 4" xfId="563"/>
    <cellStyle name="百分比 3 4" xfId="564"/>
    <cellStyle name="百分比 3 4 2" xfId="565"/>
    <cellStyle name="百分比 3 4 2 2" xfId="566"/>
    <cellStyle name="百分比 3 4 3" xfId="567"/>
    <cellStyle name="百分比 3 5" xfId="568"/>
    <cellStyle name="百分比 3 6" xfId="569"/>
    <cellStyle name="常规 16 2" xfId="570"/>
    <cellStyle name="百分比 4" xfId="571"/>
    <cellStyle name="百分比 5" xfId="572"/>
    <cellStyle name="百分比 5 2" xfId="573"/>
    <cellStyle name="百分比 6" xfId="574"/>
    <cellStyle name="百分比 6 2" xfId="575"/>
    <cellStyle name="标题 1 2" xfId="576"/>
    <cellStyle name="标题 2 2" xfId="577"/>
    <cellStyle name="标题 3 2" xfId="578"/>
    <cellStyle name="标题 3 2 2" xfId="579"/>
    <cellStyle name="标题 4 2" xfId="580"/>
    <cellStyle name="千位分隔 3" xfId="581"/>
    <cellStyle name="标题 5" xfId="582"/>
    <cellStyle name="差 2" xfId="583"/>
    <cellStyle name="差 2 2" xfId="584"/>
    <cellStyle name="差 3" xfId="585"/>
    <cellStyle name="差 3 2" xfId="586"/>
    <cellStyle name="常规 10" xfId="587"/>
    <cellStyle name="常规 10 2" xfId="588"/>
    <cellStyle name="常规 10 2 2" xfId="589"/>
    <cellStyle name="常规 10 3" xfId="590"/>
    <cellStyle name="常规 11" xfId="591"/>
    <cellStyle name="常规 12" xfId="592"/>
    <cellStyle name="常规 13" xfId="593"/>
    <cellStyle name="常规 14" xfId="594"/>
    <cellStyle name="常规 16" xfId="595"/>
    <cellStyle name="常规 16 3" xfId="596"/>
    <cellStyle name="常规 17" xfId="597"/>
    <cellStyle name="注释 4 2" xfId="598"/>
    <cellStyle name="常规 17 2" xfId="599"/>
    <cellStyle name="常规 18" xfId="600"/>
    <cellStyle name="常规 19" xfId="601"/>
    <cellStyle name="常规 19 2" xfId="602"/>
    <cellStyle name="常规 2" xfId="603"/>
    <cellStyle name="常规 2 10" xfId="604"/>
    <cellStyle name="强调文字颜色 3 3" xfId="605"/>
    <cellStyle name="常规 2 11" xfId="606"/>
    <cellStyle name="常规 2 11 3" xfId="607"/>
    <cellStyle name="常规 2 12" xfId="608"/>
    <cellStyle name="常规 2 2" xfId="609"/>
    <cellStyle name="常规 2 3" xfId="610"/>
    <cellStyle name="常规 2 3 2" xfId="611"/>
    <cellStyle name="常规 2 3 3" xfId="612"/>
    <cellStyle name="常规 2 4" xfId="613"/>
    <cellStyle name="常规 2 4 3 3" xfId="614"/>
    <cellStyle name="常规 2 5" xfId="615"/>
    <cellStyle name="常规 2 6" xfId="616"/>
    <cellStyle name="常规 2 7" xfId="617"/>
    <cellStyle name="常规 2 8" xfId="618"/>
    <cellStyle name="输入 2" xfId="619"/>
    <cellStyle name="常规 2 9" xfId="620"/>
    <cellStyle name="输入 3" xfId="621"/>
    <cellStyle name="常规 3" xfId="622"/>
    <cellStyle name="常规 3 2" xfId="623"/>
    <cellStyle name="常规 3 2 2" xfId="624"/>
    <cellStyle name="常规 3 3" xfId="625"/>
    <cellStyle name="常规 3 4" xfId="626"/>
    <cellStyle name="常规 4" xfId="627"/>
    <cellStyle name="常规 4 2" xfId="628"/>
    <cellStyle name="常规 4 2 2" xfId="629"/>
    <cellStyle name="常规 4 4" xfId="630"/>
    <cellStyle name="常规 4 2 2 2" xfId="631"/>
    <cellStyle name="常规 4 4 2" xfId="632"/>
    <cellStyle name="常规 6 4" xfId="633"/>
    <cellStyle name="常规 4 2 2 2 2" xfId="634"/>
    <cellStyle name="常规 6 4 2" xfId="635"/>
    <cellStyle name="常规 4 2 3" xfId="636"/>
    <cellStyle name="常规 4 5" xfId="637"/>
    <cellStyle name="常规 4 2 3 2" xfId="638"/>
    <cellStyle name="常规 7 4" xfId="639"/>
    <cellStyle name="常规 4 2 4" xfId="640"/>
    <cellStyle name="常规 4 6" xfId="641"/>
    <cellStyle name="常规 4 3" xfId="642"/>
    <cellStyle name="常规 4 3 2" xfId="643"/>
    <cellStyle name="常规 5 4" xfId="644"/>
    <cellStyle name="常规 4 3 2 2" xfId="645"/>
    <cellStyle name="常规 5 4 2" xfId="646"/>
    <cellStyle name="常规 4 3 3" xfId="647"/>
    <cellStyle name="常规 5 5" xfId="648"/>
    <cellStyle name="常规 5" xfId="649"/>
    <cellStyle name="常规 5 2" xfId="650"/>
    <cellStyle name="常规 5 2 2" xfId="651"/>
    <cellStyle name="常规 5 2 2 2" xfId="652"/>
    <cellStyle name="常规 5 2 2 2 2" xfId="653"/>
    <cellStyle name="常规 5 2 2 3" xfId="654"/>
    <cellStyle name="常规 5 2 3" xfId="655"/>
    <cellStyle name="常规 5 2 3 2" xfId="656"/>
    <cellStyle name="常规 5 2 4" xfId="657"/>
    <cellStyle name="常规 5 3" xfId="658"/>
    <cellStyle name="常规 5 3 2" xfId="659"/>
    <cellStyle name="常规 5 3 2 2" xfId="660"/>
    <cellStyle name="常规 5 3 3" xfId="661"/>
    <cellStyle name="常规 6" xfId="662"/>
    <cellStyle name="常规 6 2" xfId="663"/>
    <cellStyle name="常规 6 2 2" xfId="664"/>
    <cellStyle name="常规 6 2 2 2" xfId="665"/>
    <cellStyle name="常规 6 2 2 2 2" xfId="666"/>
    <cellStyle name="常规 6 2 2 3" xfId="667"/>
    <cellStyle name="常规 6 2 3" xfId="668"/>
    <cellStyle name="常规 6 2 3 2" xfId="669"/>
    <cellStyle name="常规 6 2 4" xfId="670"/>
    <cellStyle name="常规 6 3" xfId="671"/>
    <cellStyle name="常规 6 3 2" xfId="672"/>
    <cellStyle name="常规 6 3 2 2" xfId="673"/>
    <cellStyle name="常规 6 3 3" xfId="674"/>
    <cellStyle name="常规 7" xfId="675"/>
    <cellStyle name="常规 7 2" xfId="676"/>
    <cellStyle name="常规 7 2 2" xfId="677"/>
    <cellStyle name="常规 7 2 2 2" xfId="678"/>
    <cellStyle name="常规 7 2 2 2 2" xfId="679"/>
    <cellStyle name="常规 7 2 2 3" xfId="680"/>
    <cellStyle name="常规 7 2 3" xfId="681"/>
    <cellStyle name="常规 7 2 3 2" xfId="682"/>
    <cellStyle name="常规 7 2 4" xfId="683"/>
    <cellStyle name="常规 7 3" xfId="684"/>
    <cellStyle name="常规 7 3 2" xfId="685"/>
    <cellStyle name="常规 7 3 2 2" xfId="686"/>
    <cellStyle name="常规 7 3 3" xfId="687"/>
    <cellStyle name="常规 7 4 2" xfId="688"/>
    <cellStyle name="常规 7 5" xfId="689"/>
    <cellStyle name="常规 7 6" xfId="690"/>
    <cellStyle name="常规 8" xfId="691"/>
    <cellStyle name="常规 8 2" xfId="692"/>
    <cellStyle name="常规 83 2" xfId="693"/>
    <cellStyle name="常规 83 2 2" xfId="694"/>
    <cellStyle name="常规 9" xfId="695"/>
    <cellStyle name="超链接 2" xfId="696"/>
    <cellStyle name="好 2" xfId="697"/>
    <cellStyle name="好 2 2" xfId="698"/>
    <cellStyle name="好 3" xfId="699"/>
    <cellStyle name="好 3 2" xfId="700"/>
    <cellStyle name="汇总 2" xfId="701"/>
    <cellStyle name="汇总 3" xfId="702"/>
    <cellStyle name="计算 2" xfId="703"/>
    <cellStyle name="计算 2 2" xfId="704"/>
    <cellStyle name="计算 3" xfId="705"/>
    <cellStyle name="计算 3 2" xfId="706"/>
    <cellStyle name="检查单元格 2" xfId="707"/>
    <cellStyle name="检查单元格 2 2" xfId="708"/>
    <cellStyle name="检查单元格 3" xfId="709"/>
    <cellStyle name="检查单元格 3 2" xfId="710"/>
    <cellStyle name="警告文本 2" xfId="711"/>
    <cellStyle name="警告文本 3" xfId="712"/>
    <cellStyle name="链接单元格 2" xfId="713"/>
    <cellStyle name="链接单元格 3" xfId="714"/>
    <cellStyle name="千位分隔 2" xfId="715"/>
    <cellStyle name="千位分隔 2 2" xfId="716"/>
    <cellStyle name="千位分隔 3 2" xfId="717"/>
    <cellStyle name="千位分隔 3 2 2" xfId="718"/>
    <cellStyle name="千位分隔 3 2 2 2" xfId="719"/>
    <cellStyle name="千位分隔 3 2 2 2 2" xfId="720"/>
    <cellStyle name="千位分隔 3 2 2 2 2 2" xfId="721"/>
    <cellStyle name="千位分隔 3 2 2 2 3" xfId="722"/>
    <cellStyle name="千位分隔 3 2 2 3" xfId="723"/>
    <cellStyle name="千位分隔 3 2 2 3 2" xfId="724"/>
    <cellStyle name="千位分隔 3 2 2 4" xfId="725"/>
    <cellStyle name="千位分隔 3 2 3" xfId="726"/>
    <cellStyle name="千位分隔 3 2 3 2" xfId="727"/>
    <cellStyle name="千位分隔 3 2 3 2 2" xfId="728"/>
    <cellStyle name="千位分隔 3 2 3 3" xfId="729"/>
    <cellStyle name="千位分隔 3 2 4" xfId="730"/>
    <cellStyle name="千位分隔 3 2 4 2" xfId="731"/>
    <cellStyle name="千位分隔 3 2 5" xfId="732"/>
    <cellStyle name="千位分隔 3 3" xfId="733"/>
    <cellStyle name="千位分隔 3 3 2" xfId="734"/>
    <cellStyle name="千位分隔 3 3 2 2" xfId="735"/>
    <cellStyle name="千位分隔 3 3 2 2 2" xfId="736"/>
    <cellStyle name="千位分隔 3 3 2 3" xfId="737"/>
    <cellStyle name="千位分隔 3 3 3" xfId="738"/>
    <cellStyle name="千位分隔 3 3 4" xfId="739"/>
    <cellStyle name="千位分隔 3 4" xfId="740"/>
    <cellStyle name="千位分隔 3 4 2" xfId="741"/>
    <cellStyle name="千位分隔 3 4 2 2" xfId="742"/>
    <cellStyle name="千位分隔 3 4 3" xfId="743"/>
    <cellStyle name="千位分隔 3 5" xfId="744"/>
    <cellStyle name="千位分隔 3 5 2" xfId="745"/>
    <cellStyle name="千位分隔 3 6" xfId="746"/>
    <cellStyle name="千位分隔 4" xfId="747"/>
    <cellStyle name="千位分隔 4 2" xfId="748"/>
    <cellStyle name="千位分隔 4 2 2" xfId="749"/>
    <cellStyle name="千位分隔 4 2 2 2" xfId="750"/>
    <cellStyle name="千位分隔 4 2 3" xfId="751"/>
    <cellStyle name="千位分隔 4 3" xfId="752"/>
    <cellStyle name="千位分隔 4 3 2" xfId="753"/>
    <cellStyle name="千位分隔 4 4" xfId="754"/>
    <cellStyle name="千位分隔 5" xfId="755"/>
    <cellStyle name="千位分隔 5 2" xfId="756"/>
    <cellStyle name="千位分隔 6" xfId="757"/>
    <cellStyle name="强调文字颜色 1 2" xfId="758"/>
    <cellStyle name="强调文字颜色 1 2 2" xfId="759"/>
    <cellStyle name="强调文字颜色 1 3" xfId="760"/>
    <cellStyle name="强调文字颜色 1 3 2" xfId="761"/>
    <cellStyle name="强调文字颜色 2 2" xfId="762"/>
    <cellStyle name="强调文字颜色 2 2 2" xfId="763"/>
    <cellStyle name="强调文字颜色 2 3" xfId="764"/>
    <cellStyle name="强调文字颜色 3 2" xfId="765"/>
    <cellStyle name="强调文字颜色 3 2 2" xfId="766"/>
    <cellStyle name="强调文字颜色 3 3 2" xfId="767"/>
    <cellStyle name="强调文字颜色 4 2" xfId="768"/>
    <cellStyle name="强调文字颜色 4 2 2" xfId="769"/>
    <cellStyle name="强调文字颜色 4 3" xfId="770"/>
    <cellStyle name="强调文字颜色 4 3 2" xfId="771"/>
    <cellStyle name="强调文字颜色 5 2 2" xfId="772"/>
    <cellStyle name="强调文字颜色 5 3" xfId="773"/>
    <cellStyle name="强调文字颜色 5 3 2" xfId="774"/>
    <cellStyle name="强调文字颜色 6 2" xfId="775"/>
    <cellStyle name="强调文字颜色 6 2 2" xfId="776"/>
    <cellStyle name="强调文字颜色 6 3" xfId="777"/>
    <cellStyle name="强调文字颜色 6 3 2" xfId="778"/>
    <cellStyle name="适中 2" xfId="779"/>
    <cellStyle name="适中 2 2" xfId="780"/>
    <cellStyle name="适中 3" xfId="781"/>
    <cellStyle name="适中 3 2" xfId="782"/>
    <cellStyle name="输出 3 2" xfId="783"/>
    <cellStyle name="输入 2 2" xfId="784"/>
    <cellStyle name="输入 3 2" xfId="785"/>
    <cellStyle name="注释 3" xfId="786"/>
    <cellStyle name="注释 3 2 2 2" xfId="787"/>
    <cellStyle name="注释 3 2 2 2 2" xfId="788"/>
    <cellStyle name="注释 3 2 2 2 2 2" xfId="789"/>
    <cellStyle name="注释 3 2 2 2 3" xfId="790"/>
    <cellStyle name="注释 3 2 2 3" xfId="791"/>
    <cellStyle name="注释 3 2 2 3 2" xfId="792"/>
    <cellStyle name="注释 3 2 2 4" xfId="793"/>
    <cellStyle name="注释 3 2 3" xfId="794"/>
    <cellStyle name="注释 3 2 3 2" xfId="795"/>
    <cellStyle name="注释 3 2 3 2 2" xfId="796"/>
    <cellStyle name="注释 3 2 3 3" xfId="797"/>
    <cellStyle name="注释 3 2 4" xfId="798"/>
    <cellStyle name="注释 3 2 4 2" xfId="799"/>
    <cellStyle name="注释 3 2 5" xfId="800"/>
    <cellStyle name="注释 3 3 2 2 2" xfId="801"/>
    <cellStyle name="注释 3 3 2 3" xfId="802"/>
    <cellStyle name="注释 3 3 3" xfId="803"/>
    <cellStyle name="注释 3 3 3 2" xfId="804"/>
    <cellStyle name="注释 3 3 4" xfId="805"/>
    <cellStyle name="注释 3 4 3" xfId="806"/>
    <cellStyle name="注释 3 5 2" xfId="807"/>
    <cellStyle name="注释 3 6" xfId="808"/>
    <cellStyle name="注释 4" xfId="809"/>
    <cellStyle name="注释 5" xfId="810"/>
    <cellStyle name="注释 5 2" xfId="811"/>
  </cellStyles>
  <dxfs count="4">
    <dxf>
      <fill>
        <patternFill patternType="solid">
          <bgColor rgb="FFFF0000"/>
        </patternFill>
      </fill>
    </dxf>
    <dxf>
      <fill>
        <patternFill patternType="solid">
          <bgColor theme="9" tint="-0.249946592608417"/>
        </patternFill>
      </fill>
    </dxf>
    <dxf>
      <fill>
        <patternFill patternType="solid">
          <bgColor theme="0" tint="-0.0499893185216834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/>
  <colors>
    <mruColors>
      <color rgb="00F9FEB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097" name="Picture 1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098" name="Picture 2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099" name="Picture 3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0" name="Picture 4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1" name="Picture 5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2" name="Picture 6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3" name="Picture 7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4" name="Picture 8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5" name="Picture 9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6" name="Picture 10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7" name="Picture 1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8" name="Picture 2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09" name="Picture 3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0" name="Picture 4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1" name="Picture 5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2" name="Picture 6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3" name="Picture 7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4" name="Picture 8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5" name="Picture 9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371475</xdr:colOff>
      <xdr:row>0</xdr:row>
      <xdr:rowOff>0</xdr:rowOff>
    </xdr:to>
    <xdr:pic>
      <xdr:nvPicPr>
        <xdr:cNvPr id="4116" name="Picture 10" descr="商标图案(小)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0"/>
          <a:ext cx="1076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7"/>
  <sheetViews>
    <sheetView workbookViewId="0">
      <pane ySplit="1" topLeftCell="A2" activePane="bottomLeft" state="frozen"/>
      <selection/>
      <selection pane="bottomLeft" activeCell="B15" sqref="B15"/>
    </sheetView>
  </sheetViews>
  <sheetFormatPr defaultColWidth="9" defaultRowHeight="14.25" outlineLevelCol="1"/>
  <cols>
    <col min="1" max="1" width="13.375" style="183" customWidth="1"/>
    <col min="2" max="2" width="16.5" style="183" customWidth="1"/>
  </cols>
  <sheetData>
    <row r="1" spans="1:2">
      <c r="A1" s="184" t="s">
        <v>0</v>
      </c>
      <c r="B1" s="185" t="s">
        <v>1</v>
      </c>
    </row>
    <row r="2" spans="1:2">
      <c r="A2" s="186" t="s">
        <v>2</v>
      </c>
      <c r="B2" s="187">
        <f t="array" ref="B2">MAX(IF(日计划量!F:F=A2,日计划量!#REF!))</f>
        <v>0</v>
      </c>
    </row>
    <row r="3" spans="1:2">
      <c r="A3" s="186" t="s">
        <v>3</v>
      </c>
      <c r="B3" s="187">
        <f t="array" ref="B3">MAX(IF(日计划量!F:F=A3,日计划量!#REF!))</f>
        <v>0</v>
      </c>
    </row>
    <row r="4" spans="1:2">
      <c r="A4" s="186" t="s">
        <v>4</v>
      </c>
      <c r="B4" s="187">
        <f t="array" ref="B4">MAX(IF(日计划量!F:F=A4,日计划量!#REF!))</f>
        <v>0</v>
      </c>
    </row>
    <row r="5" spans="1:2">
      <c r="A5" s="186" t="s">
        <v>5</v>
      </c>
      <c r="B5" s="187">
        <f t="array" ref="B5">MAX(IF(日计划量!F:F=A5,日计划量!#REF!))</f>
        <v>0</v>
      </c>
    </row>
    <row r="6" spans="1:2">
      <c r="A6" s="186" t="s">
        <v>6</v>
      </c>
      <c r="B6" s="187">
        <f t="array" ref="B6">MAX(IF(日计划量!F:F=A6,日计划量!#REF!))</f>
        <v>0</v>
      </c>
    </row>
    <row r="7" spans="1:2">
      <c r="A7" s="186" t="s">
        <v>7</v>
      </c>
      <c r="B7" s="187">
        <f t="array" ref="B7">MAX(IF(日计划量!F:F=A7,日计划量!#REF!))</f>
        <v>0</v>
      </c>
    </row>
    <row r="8" spans="1:2">
      <c r="A8" s="186" t="s">
        <v>8</v>
      </c>
      <c r="B8" s="187">
        <f t="array" ref="B8">MAX(IF(日计划量!F:F=A8,日计划量!#REF!))</f>
        <v>0</v>
      </c>
    </row>
    <row r="9" spans="1:2">
      <c r="A9" s="186" t="s">
        <v>9</v>
      </c>
      <c r="B9" s="187">
        <f t="array" ref="B9">MAX(IF(日计划量!F:F=A9,日计划量!#REF!))</f>
        <v>0</v>
      </c>
    </row>
    <row r="10" spans="1:2">
      <c r="A10" s="186" t="s">
        <v>10</v>
      </c>
      <c r="B10" s="187">
        <f t="array" ref="B10">MAX(IF(日计划量!F:F=A10,日计划量!#REF!))</f>
        <v>0</v>
      </c>
    </row>
    <row r="11" spans="1:2">
      <c r="A11" s="186" t="s">
        <v>11</v>
      </c>
      <c r="B11" s="187">
        <f t="array" ref="B11">MAX(IF(日计划量!F:F=A11,日计划量!#REF!))</f>
        <v>0</v>
      </c>
    </row>
    <row r="12" spans="1:2">
      <c r="A12" s="186" t="s">
        <v>12</v>
      </c>
      <c r="B12" s="187">
        <f t="array" ref="B12">MAX(IF(日计划量!F:F=A12,日计划量!#REF!))</f>
        <v>0</v>
      </c>
    </row>
    <row r="13" spans="1:2">
      <c r="A13" s="186" t="s">
        <v>13</v>
      </c>
      <c r="B13" s="187">
        <f t="array" ref="B13">MAX(IF(日计划量!F:F=A13,日计划量!#REF!))</f>
        <v>0</v>
      </c>
    </row>
    <row r="14" spans="1:2">
      <c r="A14" s="186" t="s">
        <v>14</v>
      </c>
      <c r="B14" s="187">
        <f t="array" ref="B14">MAX(IF(日计划量!F:F=A14,日计划量!#REF!))</f>
        <v>0</v>
      </c>
    </row>
    <row r="15" spans="1:2">
      <c r="A15" s="186" t="s">
        <v>15</v>
      </c>
      <c r="B15" s="187">
        <f t="array" ref="B15">MAX(IF(日计划量!F:F=A15,日计划量!#REF!))</f>
        <v>0</v>
      </c>
    </row>
    <row r="16" spans="1:2">
      <c r="A16" s="186" t="s">
        <v>16</v>
      </c>
      <c r="B16" s="187">
        <f t="array" ref="B16">MAX(IF(日计划量!F:F=A16,日计划量!#REF!))</f>
        <v>0</v>
      </c>
    </row>
    <row r="17" spans="1:2">
      <c r="A17" s="186" t="s">
        <v>17</v>
      </c>
      <c r="B17" s="187">
        <f t="array" ref="B17">MAX(IF(日计划量!F:F=A17,日计划量!#REF!))</f>
        <v>0</v>
      </c>
    </row>
    <row r="18" spans="1:2">
      <c r="A18" s="186" t="s">
        <v>18</v>
      </c>
      <c r="B18" s="187">
        <f t="array" ref="B18">MAX(IF(日计划量!F:F=A18,日计划量!#REF!))</f>
        <v>0</v>
      </c>
    </row>
    <row r="19" spans="1:2">
      <c r="A19" s="186" t="s">
        <v>19</v>
      </c>
      <c r="B19" s="187">
        <f t="array" ref="B19">MAX(IF(日计划量!F:F=A19,日计划量!#REF!))</f>
        <v>0</v>
      </c>
    </row>
    <row r="20" spans="1:2">
      <c r="A20" s="186" t="s">
        <v>20</v>
      </c>
      <c r="B20" s="187">
        <f t="array" ref="B20">MAX(IF(日计划量!F:F=A20,日计划量!#REF!))</f>
        <v>0</v>
      </c>
    </row>
    <row r="21" spans="1:2">
      <c r="A21" s="186" t="s">
        <v>21</v>
      </c>
      <c r="B21" s="187">
        <f t="array" ref="B21">MAX(IF(日计划量!F:F=A21,日计划量!#REF!))</f>
        <v>0</v>
      </c>
    </row>
    <row r="22" spans="1:2">
      <c r="A22" s="186" t="s">
        <v>22</v>
      </c>
      <c r="B22" s="187">
        <f t="array" ref="B22">MAX(IF(日计划量!F:F=A22,日计划量!#REF!))</f>
        <v>0</v>
      </c>
    </row>
    <row r="23" spans="1:2">
      <c r="A23" s="186" t="s">
        <v>23</v>
      </c>
      <c r="B23" s="187">
        <f t="array" ref="B23">MAX(IF(日计划量!F:F=A23,日计划量!#REF!))</f>
        <v>0</v>
      </c>
    </row>
    <row r="24" spans="1:2">
      <c r="A24" s="186" t="s">
        <v>24</v>
      </c>
      <c r="B24" s="187">
        <f t="array" ref="B24">MAX(IF(日计划量!F:F=A24,日计划量!#REF!))</f>
        <v>0</v>
      </c>
    </row>
    <row r="25" spans="1:2">
      <c r="A25" s="186" t="s">
        <v>25</v>
      </c>
      <c r="B25" s="187">
        <f t="array" ref="B25">MAX(IF(日计划量!F:F=A25,日计划量!#REF!))</f>
        <v>0</v>
      </c>
    </row>
    <row r="26" customFormat="1" spans="1:2">
      <c r="A26" s="186" t="s">
        <v>26</v>
      </c>
      <c r="B26" s="187">
        <f t="array" ref="B26">MAX(IF(日计划量!F:F=A26,日计划量!#REF!))</f>
        <v>0</v>
      </c>
    </row>
    <row r="27" spans="1:2">
      <c r="A27" s="186" t="s">
        <v>27</v>
      </c>
      <c r="B27" s="187">
        <f t="array" ref="B27">MAX(IF(日计划量!F:F=A27,日计划量!#REF!))</f>
        <v>0</v>
      </c>
    </row>
    <row r="28" spans="1:2">
      <c r="A28" s="186" t="s">
        <v>28</v>
      </c>
      <c r="B28" s="187">
        <f t="array" ref="B28">MAX(IF(日计划量!F:F=A28,日计划量!#REF!))</f>
        <v>0</v>
      </c>
    </row>
    <row r="29" spans="1:2">
      <c r="A29" s="186" t="s">
        <v>29</v>
      </c>
      <c r="B29" s="187">
        <f t="array" ref="B29">MAX(IF(日计划量!F:F=A29,日计划量!#REF!))</f>
        <v>0</v>
      </c>
    </row>
    <row r="30" customFormat="1" spans="1:2">
      <c r="A30" s="186" t="s">
        <v>30</v>
      </c>
      <c r="B30" s="187">
        <f t="array" ref="B30">MAX(IF(日计划量!F:F=A30,日计划量!#REF!))</f>
        <v>0</v>
      </c>
    </row>
    <row r="31" spans="1:2">
      <c r="A31" s="186" t="s">
        <v>31</v>
      </c>
      <c r="B31" s="187">
        <f t="array" ref="B31">MAX(IF(日计划量!F:F=A31,日计划量!#REF!))</f>
        <v>0</v>
      </c>
    </row>
    <row r="32" spans="1:2">
      <c r="A32" s="186" t="s">
        <v>32</v>
      </c>
      <c r="B32" s="187">
        <f t="array" ref="B32">MAX(IF(日计划量!F:F=A32,日计划量!#REF!))</f>
        <v>0</v>
      </c>
    </row>
    <row r="33" spans="1:2">
      <c r="A33" s="186" t="s">
        <v>33</v>
      </c>
      <c r="B33" s="187">
        <f t="array" ref="B33">MAX(IF(日计划量!F:F=A33,日计划量!#REF!))</f>
        <v>0</v>
      </c>
    </row>
    <row r="34" spans="1:2">
      <c r="A34" s="186" t="s">
        <v>34</v>
      </c>
      <c r="B34" s="187">
        <f t="array" ref="B34">MAX(IF(日计划量!F:F=A34,日计划量!#REF!))</f>
        <v>0</v>
      </c>
    </row>
    <row r="35" spans="1:2">
      <c r="A35" s="186" t="s">
        <v>35</v>
      </c>
      <c r="B35" s="187">
        <f t="array" ref="B35">MAX(IF(日计划量!F:F=A35,日计划量!#REF!))</f>
        <v>0</v>
      </c>
    </row>
    <row r="36" spans="1:2">
      <c r="A36" s="185" t="s">
        <v>36</v>
      </c>
      <c r="B36" s="187">
        <f t="array" ref="B36">MAX(IF(日计划量!F:F=A36,日计划量!#REF!))</f>
        <v>0</v>
      </c>
    </row>
    <row r="37" spans="1:2">
      <c r="A37" s="188" t="s">
        <v>37</v>
      </c>
      <c r="B37" s="187">
        <f t="array" ref="B37">MAX(IF(日计划量!F:F=A37,日计划量!#REF!))</f>
        <v>0</v>
      </c>
    </row>
  </sheetData>
  <autoFilter ref="A1:B37">
    <extLst/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Y772"/>
  <sheetViews>
    <sheetView workbookViewId="0">
      <pane xSplit="2" ySplit="2" topLeftCell="E537" activePane="bottomRight" state="frozen"/>
      <selection/>
      <selection pane="topRight"/>
      <selection pane="bottomLeft"/>
      <selection pane="bottomRight" activeCell="I578" sqref="H578:I578"/>
    </sheetView>
  </sheetViews>
  <sheetFormatPr defaultColWidth="9" defaultRowHeight="12.75" customHeight="1"/>
  <cols>
    <col min="1" max="1" width="13.375" style="101" customWidth="1"/>
    <col min="2" max="2" width="32.25" style="102" customWidth="1"/>
    <col min="3" max="3" width="10.25" style="101" customWidth="1"/>
    <col min="4" max="4" width="9.375" style="101" customWidth="1"/>
    <col min="5" max="5" width="11.625" style="101" customWidth="1"/>
    <col min="6" max="6" width="11.75" style="101" customWidth="1"/>
    <col min="7" max="7" width="18.375" style="101" customWidth="1"/>
    <col min="8" max="8" width="16.125" style="101" customWidth="1"/>
    <col min="9" max="9" width="8.125" style="101" customWidth="1"/>
    <col min="10" max="10" width="11.625" style="101" customWidth="1"/>
    <col min="11" max="11" width="9.125" style="103" customWidth="1"/>
    <col min="12" max="12" width="10.75" style="103" customWidth="1"/>
    <col min="13" max="13" width="5.25" style="103" customWidth="1"/>
    <col min="14" max="14" width="17.375" style="101" customWidth="1"/>
    <col min="15" max="15" width="8.125" style="104" customWidth="1"/>
    <col min="16" max="16" width="10.5" style="105" customWidth="1"/>
    <col min="17" max="17" width="7.875" style="103" customWidth="1"/>
    <col min="18" max="18" width="12.5" style="103" customWidth="1"/>
    <col min="19" max="19" width="12.125" style="105" customWidth="1"/>
    <col min="20" max="20" width="8.125" style="105" customWidth="1"/>
    <col min="21" max="21" width="21" style="106" customWidth="1"/>
    <col min="22" max="16384" width="9" style="106"/>
  </cols>
  <sheetData>
    <row r="1" customHeight="1" spans="1:10">
      <c r="A1" s="107" t="s">
        <v>38</v>
      </c>
      <c r="B1" s="107" t="s">
        <v>39</v>
      </c>
      <c r="C1" s="107" t="s">
        <v>40</v>
      </c>
      <c r="D1" s="101">
        <f>SUM(D3:D587)</f>
        <v>1121100</v>
      </c>
      <c r="E1" s="101">
        <v>1136600</v>
      </c>
      <c r="G1" s="101">
        <f>D1-E1</f>
        <v>-15500</v>
      </c>
      <c r="H1" s="101">
        <f>SUM($I$2:$I$1063)</f>
        <v>1343425</v>
      </c>
      <c r="J1" s="101">
        <v>0</v>
      </c>
    </row>
    <row r="2" s="95" customFormat="1" ht="24" spans="1:21">
      <c r="A2" s="108"/>
      <c r="B2" s="108"/>
      <c r="C2" s="108"/>
      <c r="D2" s="109" t="s">
        <v>41</v>
      </c>
      <c r="E2" s="110" t="s">
        <v>42</v>
      </c>
      <c r="F2" s="111" t="s">
        <v>38</v>
      </c>
      <c r="G2" s="111" t="s">
        <v>43</v>
      </c>
      <c r="H2" s="109" t="s">
        <v>44</v>
      </c>
      <c r="I2" s="109" t="s">
        <v>45</v>
      </c>
      <c r="J2" s="109" t="s">
        <v>46</v>
      </c>
      <c r="K2" s="125" t="s">
        <v>47</v>
      </c>
      <c r="L2" s="125" t="s">
        <v>44</v>
      </c>
      <c r="M2" s="125" t="s">
        <v>48</v>
      </c>
      <c r="N2" s="109" t="s">
        <v>49</v>
      </c>
      <c r="O2" s="109" t="s">
        <v>50</v>
      </c>
      <c r="P2" s="125" t="s">
        <v>51</v>
      </c>
      <c r="Q2" s="125" t="s">
        <v>52</v>
      </c>
      <c r="R2" s="127"/>
      <c r="S2" s="105"/>
      <c r="T2" s="125"/>
      <c r="U2" s="128"/>
    </row>
    <row r="3" s="96" customFormat="1" customHeight="1" spans="1:22">
      <c r="A3" s="112">
        <v>7210004162</v>
      </c>
      <c r="B3" s="113" t="s">
        <v>53</v>
      </c>
      <c r="C3" s="114">
        <v>6000</v>
      </c>
      <c r="D3" s="114">
        <f t="shared" ref="D3:D34" si="0">SUMIF(F:F,A:A,I:I)</f>
        <v>2000</v>
      </c>
      <c r="E3" s="114">
        <v>6654</v>
      </c>
      <c r="F3" s="101">
        <f>IF(A3&gt;0,A3,F2)</f>
        <v>7210004162</v>
      </c>
      <c r="G3" s="112" t="s">
        <v>54</v>
      </c>
      <c r="H3" s="114" t="s">
        <v>55</v>
      </c>
      <c r="I3" s="114">
        <v>2000</v>
      </c>
      <c r="J3" s="101" t="s">
        <v>2</v>
      </c>
      <c r="K3" s="126"/>
      <c r="L3" s="101" t="s">
        <v>56</v>
      </c>
      <c r="M3" s="126" t="e">
        <f>VLOOKUP(F:F,#REF!,10,0)</f>
        <v>#REF!</v>
      </c>
      <c r="N3" s="101">
        <v>100844853</v>
      </c>
      <c r="O3" s="104">
        <v>43529</v>
      </c>
      <c r="P3" s="105">
        <f ca="1">VLOOKUP(G3,日计划量!B:G,6,0)</f>
        <v>43532</v>
      </c>
      <c r="Q3" s="126"/>
      <c r="R3" s="126"/>
      <c r="S3" s="105"/>
      <c r="T3" s="129"/>
      <c r="V3" s="106">
        <v>0</v>
      </c>
    </row>
    <row r="4" customHeight="1" spans="1:20">
      <c r="A4" s="115">
        <v>7210004233</v>
      </c>
      <c r="B4" s="116" t="s">
        <v>57</v>
      </c>
      <c r="C4" s="117">
        <v>8000</v>
      </c>
      <c r="D4" s="117">
        <f t="shared" si="0"/>
        <v>0</v>
      </c>
      <c r="E4" s="114">
        <v>6951</v>
      </c>
      <c r="F4" s="118">
        <f t="shared" ref="F4:F69" si="1">IF(A4&gt;0,A4,F3)</f>
        <v>7210004233</v>
      </c>
      <c r="G4" s="115" t="s">
        <v>58</v>
      </c>
      <c r="H4" s="117" t="s">
        <v>59</v>
      </c>
      <c r="I4" s="117"/>
      <c r="L4" s="101" t="s">
        <v>60</v>
      </c>
      <c r="M4" s="126" t="e">
        <f>VLOOKUP(F:F,#REF!,10,0)</f>
        <v>#REF!</v>
      </c>
      <c r="N4" s="101">
        <v>0</v>
      </c>
      <c r="O4" s="104">
        <v>0</v>
      </c>
      <c r="P4" s="105" t="e">
        <f ca="1">VLOOKUP(G4,日计划量!B:G,6,0)</f>
        <v>#N/A</v>
      </c>
      <c r="R4" s="126"/>
      <c r="T4" s="129"/>
    </row>
    <row r="5" s="96" customFormat="1" customHeight="1" spans="1:22">
      <c r="A5" s="112">
        <v>7210004220</v>
      </c>
      <c r="B5" s="113" t="s">
        <v>61</v>
      </c>
      <c r="C5" s="114">
        <v>2000</v>
      </c>
      <c r="D5" s="114">
        <f t="shared" si="0"/>
        <v>2000</v>
      </c>
      <c r="E5" s="114">
        <v>1891</v>
      </c>
      <c r="F5" s="101">
        <f t="shared" si="1"/>
        <v>7210004220</v>
      </c>
      <c r="G5" s="112" t="s">
        <v>62</v>
      </c>
      <c r="H5" s="114" t="s">
        <v>63</v>
      </c>
      <c r="I5" s="114">
        <v>500</v>
      </c>
      <c r="J5" s="101" t="s">
        <v>2</v>
      </c>
      <c r="K5" s="126"/>
      <c r="L5" s="101" t="s">
        <v>64</v>
      </c>
      <c r="M5" s="126" t="e">
        <f>VLOOKUP(F:F,#REF!,10,0)</f>
        <v>#REF!</v>
      </c>
      <c r="N5" s="101">
        <v>100844289</v>
      </c>
      <c r="O5" s="104">
        <v>43528</v>
      </c>
      <c r="P5" s="105">
        <f ca="1">VLOOKUP(G5,日计划量!B:G,6,0)</f>
        <v>43531</v>
      </c>
      <c r="Q5" s="126"/>
      <c r="R5" s="126"/>
      <c r="S5" s="105"/>
      <c r="T5" s="129"/>
      <c r="V5" s="106"/>
    </row>
    <row r="6" s="96" customFormat="1" customHeight="1" spans="1:22">
      <c r="A6" s="112"/>
      <c r="B6" s="113"/>
      <c r="C6" s="114"/>
      <c r="D6" s="114">
        <f t="shared" si="0"/>
        <v>0</v>
      </c>
      <c r="E6" s="114">
        <v>0</v>
      </c>
      <c r="F6" s="101">
        <f t="shared" si="1"/>
        <v>7210004220</v>
      </c>
      <c r="G6" s="112" t="s">
        <v>65</v>
      </c>
      <c r="H6" s="114" t="s">
        <v>66</v>
      </c>
      <c r="I6" s="114">
        <v>1500</v>
      </c>
      <c r="J6" s="101" t="s">
        <v>2</v>
      </c>
      <c r="K6" s="126"/>
      <c r="L6" s="101" t="s">
        <v>64</v>
      </c>
      <c r="M6" s="126" t="e">
        <f>VLOOKUP(F:F,#REF!,10,0)</f>
        <v>#REF!</v>
      </c>
      <c r="N6" s="101" t="s">
        <v>67</v>
      </c>
      <c r="O6" s="104">
        <v>43546</v>
      </c>
      <c r="P6" s="105"/>
      <c r="Q6" s="126"/>
      <c r="R6" s="126"/>
      <c r="S6" s="105"/>
      <c r="T6" s="129"/>
      <c r="V6" s="106"/>
    </row>
    <row r="7" customHeight="1" spans="1:20">
      <c r="A7" s="112">
        <v>7210004562</v>
      </c>
      <c r="B7" s="113" t="s">
        <v>68</v>
      </c>
      <c r="C7" s="114">
        <v>20000</v>
      </c>
      <c r="D7" s="114">
        <f t="shared" si="0"/>
        <v>30000</v>
      </c>
      <c r="E7" s="114">
        <v>4371</v>
      </c>
      <c r="F7" s="101">
        <f t="shared" si="1"/>
        <v>7210004562</v>
      </c>
      <c r="G7" s="112" t="s">
        <v>69</v>
      </c>
      <c r="H7" s="114" t="s">
        <v>70</v>
      </c>
      <c r="I7" s="114">
        <v>2000</v>
      </c>
      <c r="J7" s="101" t="s">
        <v>71</v>
      </c>
      <c r="L7" s="101" t="s">
        <v>72</v>
      </c>
      <c r="M7" s="126" t="e">
        <f>VLOOKUP(F:F,#REF!,10,0)</f>
        <v>#REF!</v>
      </c>
      <c r="N7" s="101">
        <v>100842900</v>
      </c>
      <c r="O7" s="104">
        <v>43524</v>
      </c>
      <c r="P7" s="105">
        <f ca="1">VLOOKUP(G7,日计划量!B:G,6,0)</f>
        <v>43529</v>
      </c>
      <c r="R7" s="126"/>
      <c r="T7" s="129"/>
    </row>
    <row r="8" customHeight="1" spans="1:20">
      <c r="A8" s="112"/>
      <c r="B8" s="113"/>
      <c r="C8" s="114">
        <v>0</v>
      </c>
      <c r="D8" s="114">
        <f t="shared" si="0"/>
        <v>0</v>
      </c>
      <c r="E8" s="114">
        <v>0</v>
      </c>
      <c r="F8" s="101">
        <f t="shared" si="1"/>
        <v>7210004562</v>
      </c>
      <c r="G8" s="112" t="s">
        <v>73</v>
      </c>
      <c r="H8" s="114" t="s">
        <v>74</v>
      </c>
      <c r="I8" s="114">
        <v>2000</v>
      </c>
      <c r="J8" s="101" t="s">
        <v>71</v>
      </c>
      <c r="L8" s="101" t="s">
        <v>72</v>
      </c>
      <c r="M8" s="126" t="e">
        <f>VLOOKUP(F:F,#REF!,10,0)</f>
        <v>#REF!</v>
      </c>
      <c r="N8" s="101">
        <v>100844866</v>
      </c>
      <c r="O8" s="104">
        <v>43529</v>
      </c>
      <c r="P8" s="105">
        <f ca="1">VLOOKUP(G8,日计划量!B:G,6,0)</f>
        <v>43531</v>
      </c>
      <c r="R8" s="126"/>
      <c r="T8" s="129"/>
    </row>
    <row r="9" customHeight="1" spans="1:20">
      <c r="A9" s="112"/>
      <c r="B9" s="113"/>
      <c r="C9" s="114">
        <v>0</v>
      </c>
      <c r="D9" s="114">
        <f t="shared" si="0"/>
        <v>0</v>
      </c>
      <c r="E9" s="114">
        <v>0</v>
      </c>
      <c r="F9" s="101">
        <f t="shared" si="1"/>
        <v>7210004562</v>
      </c>
      <c r="G9" s="112" t="s">
        <v>75</v>
      </c>
      <c r="H9" s="114" t="s">
        <v>76</v>
      </c>
      <c r="I9" s="114">
        <v>2000</v>
      </c>
      <c r="J9" s="101" t="s">
        <v>71</v>
      </c>
      <c r="L9" s="101" t="s">
        <v>72</v>
      </c>
      <c r="M9" s="126" t="e">
        <f>VLOOKUP(F:F,#REF!,10,0)</f>
        <v>#REF!</v>
      </c>
      <c r="N9" s="101">
        <v>100845329</v>
      </c>
      <c r="O9" s="104">
        <v>43530</v>
      </c>
      <c r="P9" s="105">
        <f ca="1">VLOOKUP(G9,日计划量!B:G,6,0)</f>
        <v>43533</v>
      </c>
      <c r="R9" s="126"/>
      <c r="T9" s="129"/>
    </row>
    <row r="10" customHeight="1" spans="1:20">
      <c r="A10" s="112"/>
      <c r="B10" s="113"/>
      <c r="C10" s="114">
        <v>0</v>
      </c>
      <c r="D10" s="114">
        <f t="shared" si="0"/>
        <v>0</v>
      </c>
      <c r="E10" s="114">
        <v>0</v>
      </c>
      <c r="F10" s="101">
        <f t="shared" si="1"/>
        <v>7210004562</v>
      </c>
      <c r="G10" s="112" t="s">
        <v>77</v>
      </c>
      <c r="H10" s="114" t="s">
        <v>78</v>
      </c>
      <c r="I10" s="114">
        <v>2000</v>
      </c>
      <c r="J10" s="101" t="s">
        <v>71</v>
      </c>
      <c r="L10" s="101" t="s">
        <v>72</v>
      </c>
      <c r="M10" s="126" t="e">
        <f>VLOOKUP(F:F,#REF!,10,0)</f>
        <v>#REF!</v>
      </c>
      <c r="N10" s="101">
        <v>100847102</v>
      </c>
      <c r="O10" s="104">
        <v>43535</v>
      </c>
      <c r="P10" s="105">
        <f ca="1">VLOOKUP(G10,日计划量!B:G,6,0)</f>
        <v>43536</v>
      </c>
      <c r="R10" s="126"/>
      <c r="T10" s="129"/>
    </row>
    <row r="11" customHeight="1" spans="1:20">
      <c r="A11" s="112"/>
      <c r="B11" s="113"/>
      <c r="C11" s="114">
        <v>0</v>
      </c>
      <c r="D11" s="114">
        <f t="shared" si="0"/>
        <v>0</v>
      </c>
      <c r="E11" s="114">
        <v>0</v>
      </c>
      <c r="F11" s="101">
        <f t="shared" si="1"/>
        <v>7210004562</v>
      </c>
      <c r="G11" s="112" t="s">
        <v>79</v>
      </c>
      <c r="H11" s="114" t="s">
        <v>80</v>
      </c>
      <c r="I11" s="114">
        <v>1000</v>
      </c>
      <c r="J11" s="101" t="s">
        <v>71</v>
      </c>
      <c r="L11" s="101" t="s">
        <v>72</v>
      </c>
      <c r="M11" s="126" t="e">
        <f>VLOOKUP(F:F,#REF!,10,0)</f>
        <v>#REF!</v>
      </c>
      <c r="N11" s="101">
        <v>100847562</v>
      </c>
      <c r="O11" s="104">
        <v>43536</v>
      </c>
      <c r="P11" s="105">
        <f ca="1">VLOOKUP(G11,日计划量!B:G,6,0)</f>
        <v>43538</v>
      </c>
      <c r="R11" s="126"/>
      <c r="T11" s="129"/>
    </row>
    <row r="12" customHeight="1" spans="1:20">
      <c r="A12" s="112"/>
      <c r="B12" s="113"/>
      <c r="C12" s="114">
        <v>0</v>
      </c>
      <c r="D12" s="114">
        <f t="shared" si="0"/>
        <v>0</v>
      </c>
      <c r="E12" s="114">
        <v>0</v>
      </c>
      <c r="F12" s="101">
        <f t="shared" si="1"/>
        <v>7210004562</v>
      </c>
      <c r="G12" s="112" t="s">
        <v>81</v>
      </c>
      <c r="H12" s="114" t="s">
        <v>82</v>
      </c>
      <c r="I12" s="114">
        <v>3000</v>
      </c>
      <c r="J12" s="101" t="s">
        <v>71</v>
      </c>
      <c r="L12" s="101" t="s">
        <v>72</v>
      </c>
      <c r="M12" s="126" t="e">
        <f>VLOOKUP(F:F,#REF!,10,0)</f>
        <v>#REF!</v>
      </c>
      <c r="N12" s="101">
        <v>100847100</v>
      </c>
      <c r="O12" s="104">
        <v>43535</v>
      </c>
      <c r="P12" s="105">
        <f ca="1">VLOOKUP(G12,日计划量!B:G,6,0)</f>
        <v>43539</v>
      </c>
      <c r="R12" s="126"/>
      <c r="T12" s="129"/>
    </row>
    <row r="13" customHeight="1" spans="1:20">
      <c r="A13" s="112"/>
      <c r="B13" s="113"/>
      <c r="C13" s="114">
        <v>0</v>
      </c>
      <c r="D13" s="114">
        <f t="shared" si="0"/>
        <v>0</v>
      </c>
      <c r="E13" s="114">
        <v>0</v>
      </c>
      <c r="F13" s="101">
        <f t="shared" si="1"/>
        <v>7210004562</v>
      </c>
      <c r="G13" s="112" t="s">
        <v>83</v>
      </c>
      <c r="H13" s="114" t="s">
        <v>84</v>
      </c>
      <c r="I13" s="114">
        <v>2000</v>
      </c>
      <c r="J13" s="101" t="s">
        <v>85</v>
      </c>
      <c r="L13" s="101" t="s">
        <v>72</v>
      </c>
      <c r="M13" s="126" t="e">
        <f>VLOOKUP(F:F,#REF!,10,0)</f>
        <v>#REF!</v>
      </c>
      <c r="N13" s="101">
        <v>100849260</v>
      </c>
      <c r="O13" s="104">
        <v>43539</v>
      </c>
      <c r="P13" s="105">
        <f ca="1">VLOOKUP(G13,日计划量!B:G,6,0)</f>
        <v>43545</v>
      </c>
      <c r="R13" s="126"/>
      <c r="T13" s="129"/>
    </row>
    <row r="14" customHeight="1" spans="1:20">
      <c r="A14" s="112"/>
      <c r="B14" s="113"/>
      <c r="C14" s="114">
        <v>0</v>
      </c>
      <c r="D14" s="114">
        <f t="shared" si="0"/>
        <v>0</v>
      </c>
      <c r="E14" s="114">
        <v>0</v>
      </c>
      <c r="F14" s="101">
        <f t="shared" si="1"/>
        <v>7210004562</v>
      </c>
      <c r="G14" s="112" t="s">
        <v>86</v>
      </c>
      <c r="H14" s="114" t="s">
        <v>87</v>
      </c>
      <c r="I14" s="114">
        <v>2000</v>
      </c>
      <c r="J14" s="101" t="s">
        <v>85</v>
      </c>
      <c r="L14" s="101" t="s">
        <v>72</v>
      </c>
      <c r="M14" s="126" t="e">
        <f>VLOOKUP(F:F,#REF!,10,0)</f>
        <v>#REF!</v>
      </c>
      <c r="N14" s="101">
        <v>0</v>
      </c>
      <c r="O14" s="104">
        <v>0</v>
      </c>
      <c r="P14" s="105">
        <f ca="1">VLOOKUP(G14,日计划量!B:G,6,0)</f>
        <v>43546</v>
      </c>
      <c r="R14" s="126"/>
      <c r="T14" s="129"/>
    </row>
    <row r="15" customHeight="1" spans="1:20">
      <c r="A15" s="112"/>
      <c r="B15" s="113"/>
      <c r="C15" s="114">
        <v>0</v>
      </c>
      <c r="D15" s="114">
        <f t="shared" si="0"/>
        <v>0</v>
      </c>
      <c r="E15" s="114">
        <v>0</v>
      </c>
      <c r="F15" s="101">
        <f t="shared" si="1"/>
        <v>7210004562</v>
      </c>
      <c r="G15" s="112" t="s">
        <v>88</v>
      </c>
      <c r="H15" s="114" t="s">
        <v>89</v>
      </c>
      <c r="I15" s="114">
        <v>2000</v>
      </c>
      <c r="J15" s="101" t="s">
        <v>71</v>
      </c>
      <c r="L15" s="101" t="s">
        <v>72</v>
      </c>
      <c r="M15" s="126" t="e">
        <f>VLOOKUP(F:F,#REF!,10,0)</f>
        <v>#REF!</v>
      </c>
      <c r="N15" s="101">
        <v>100849797</v>
      </c>
      <c r="O15" s="104">
        <v>43543</v>
      </c>
      <c r="P15" s="105">
        <f ca="1">VLOOKUP(G15,日计划量!B:G,6,0)</f>
        <v>43546</v>
      </c>
      <c r="R15" s="126"/>
      <c r="T15" s="129"/>
    </row>
    <row r="16" customHeight="1" spans="1:20">
      <c r="A16" s="112"/>
      <c r="B16" s="113"/>
      <c r="C16" s="114">
        <v>0</v>
      </c>
      <c r="D16" s="114">
        <f t="shared" si="0"/>
        <v>0</v>
      </c>
      <c r="E16" s="114">
        <v>0</v>
      </c>
      <c r="F16" s="101">
        <f t="shared" si="1"/>
        <v>7210004562</v>
      </c>
      <c r="G16" s="112" t="s">
        <v>90</v>
      </c>
      <c r="H16" s="114" t="s">
        <v>91</v>
      </c>
      <c r="I16" s="114">
        <v>2000</v>
      </c>
      <c r="J16" s="101" t="s">
        <v>85</v>
      </c>
      <c r="L16" s="101" t="s">
        <v>72</v>
      </c>
      <c r="M16" s="126" t="e">
        <f>VLOOKUP(F:F,#REF!,10,0)</f>
        <v>#REF!</v>
      </c>
      <c r="N16" s="101">
        <v>100849796</v>
      </c>
      <c r="O16" s="104">
        <v>43542</v>
      </c>
      <c r="P16" s="105">
        <f ca="1">VLOOKUP(G16,日计划量!B:G,6,0)</f>
        <v>43544</v>
      </c>
      <c r="R16" s="126"/>
      <c r="T16" s="129"/>
    </row>
    <row r="17" customHeight="1" spans="1:20">
      <c r="A17" s="112"/>
      <c r="B17" s="113"/>
      <c r="C17" s="114">
        <v>0</v>
      </c>
      <c r="D17" s="114">
        <f t="shared" si="0"/>
        <v>0</v>
      </c>
      <c r="E17" s="114">
        <v>0</v>
      </c>
      <c r="F17" s="101">
        <f t="shared" si="1"/>
        <v>7210004562</v>
      </c>
      <c r="G17" s="112" t="s">
        <v>92</v>
      </c>
      <c r="H17" s="114" t="s">
        <v>93</v>
      </c>
      <c r="I17" s="114">
        <v>2000</v>
      </c>
      <c r="J17" s="101" t="s">
        <v>85</v>
      </c>
      <c r="L17" s="101" t="s">
        <v>72</v>
      </c>
      <c r="M17" s="126" t="e">
        <f>VLOOKUP(F:F,#REF!,10,0)</f>
        <v>#REF!</v>
      </c>
      <c r="N17" s="101">
        <v>100849259</v>
      </c>
      <c r="O17" s="104">
        <v>43539</v>
      </c>
      <c r="P17" s="105">
        <f ca="1">VLOOKUP(G17,日计划量!B:G,6,0)</f>
        <v>43543</v>
      </c>
      <c r="R17" s="126"/>
      <c r="T17" s="129"/>
    </row>
    <row r="18" customHeight="1" spans="1:20">
      <c r="A18" s="112"/>
      <c r="B18" s="113"/>
      <c r="C18" s="114">
        <v>0</v>
      </c>
      <c r="D18" s="114">
        <f t="shared" si="0"/>
        <v>0</v>
      </c>
      <c r="E18" s="114">
        <v>0</v>
      </c>
      <c r="F18" s="101">
        <f t="shared" si="1"/>
        <v>7210004562</v>
      </c>
      <c r="G18" s="112" t="s">
        <v>94</v>
      </c>
      <c r="H18" s="114" t="s">
        <v>95</v>
      </c>
      <c r="I18" s="114">
        <v>2000</v>
      </c>
      <c r="J18" s="101" t="s">
        <v>85</v>
      </c>
      <c r="L18" s="101" t="s">
        <v>72</v>
      </c>
      <c r="M18" s="126" t="e">
        <f>VLOOKUP(F:F,#REF!,10,0)</f>
        <v>#REF!</v>
      </c>
      <c r="N18" s="101" t="s">
        <v>96</v>
      </c>
      <c r="O18" s="104">
        <v>43523</v>
      </c>
      <c r="P18" s="105">
        <f ca="1">VLOOKUP(G18,日计划量!B:G,6,0)</f>
        <v>43526</v>
      </c>
      <c r="R18" s="126"/>
      <c r="T18" s="129"/>
    </row>
    <row r="19" customHeight="1" spans="1:20">
      <c r="A19" s="112"/>
      <c r="B19" s="113"/>
      <c r="C19" s="114">
        <v>0</v>
      </c>
      <c r="D19" s="114">
        <f t="shared" si="0"/>
        <v>0</v>
      </c>
      <c r="E19" s="114">
        <v>0</v>
      </c>
      <c r="F19" s="101">
        <f t="shared" si="1"/>
        <v>7210004562</v>
      </c>
      <c r="G19" s="112" t="s">
        <v>97</v>
      </c>
      <c r="H19" s="114" t="s">
        <v>98</v>
      </c>
      <c r="I19" s="114">
        <v>2000</v>
      </c>
      <c r="J19" s="101" t="s">
        <v>85</v>
      </c>
      <c r="L19" s="101" t="s">
        <v>72</v>
      </c>
      <c r="M19" s="126" t="e">
        <f>VLOOKUP(F:F,#REF!,10,0)</f>
        <v>#REF!</v>
      </c>
      <c r="N19" s="101">
        <v>100844345</v>
      </c>
      <c r="O19" s="104">
        <v>43528</v>
      </c>
      <c r="P19" s="105">
        <f ca="1">VLOOKUP(G19,日计划量!B:G,6,0)</f>
        <v>43530</v>
      </c>
      <c r="R19" s="126"/>
      <c r="T19" s="129"/>
    </row>
    <row r="20" customHeight="1" spans="1:20">
      <c r="A20" s="112"/>
      <c r="B20" s="113"/>
      <c r="C20" s="114">
        <v>0</v>
      </c>
      <c r="D20" s="114">
        <f t="shared" si="0"/>
        <v>0</v>
      </c>
      <c r="E20" s="114">
        <v>0</v>
      </c>
      <c r="F20" s="101">
        <f t="shared" si="1"/>
        <v>7210004562</v>
      </c>
      <c r="G20" s="112" t="s">
        <v>99</v>
      </c>
      <c r="H20" s="114" t="s">
        <v>100</v>
      </c>
      <c r="I20" s="114">
        <v>2000</v>
      </c>
      <c r="J20" s="101" t="s">
        <v>85</v>
      </c>
      <c r="L20" s="101" t="s">
        <v>72</v>
      </c>
      <c r="M20" s="126" t="e">
        <f>VLOOKUP(F:F,#REF!,10,0)</f>
        <v>#REF!</v>
      </c>
      <c r="N20" s="101">
        <v>100845327</v>
      </c>
      <c r="O20" s="104">
        <v>43530</v>
      </c>
      <c r="P20" s="105">
        <f ca="1">VLOOKUP(G20,日计划量!B:G,6,0)</f>
        <v>43532</v>
      </c>
      <c r="R20" s="126"/>
      <c r="T20" s="129"/>
    </row>
    <row r="21" customHeight="1" spans="1:20">
      <c r="A21" s="112"/>
      <c r="B21" s="113"/>
      <c r="C21" s="114">
        <v>0</v>
      </c>
      <c r="D21" s="114">
        <f t="shared" si="0"/>
        <v>0</v>
      </c>
      <c r="E21" s="114">
        <v>0</v>
      </c>
      <c r="F21" s="101">
        <f t="shared" si="1"/>
        <v>7210004562</v>
      </c>
      <c r="G21" s="112" t="s">
        <v>101</v>
      </c>
      <c r="H21" s="114" t="s">
        <v>102</v>
      </c>
      <c r="I21" s="114">
        <v>2000</v>
      </c>
      <c r="J21" s="101" t="s">
        <v>85</v>
      </c>
      <c r="L21" s="101" t="s">
        <v>72</v>
      </c>
      <c r="M21" s="126" t="e">
        <f>VLOOKUP(F:F,#REF!,10,0)</f>
        <v>#REF!</v>
      </c>
      <c r="N21" s="101">
        <v>100845328</v>
      </c>
      <c r="O21" s="104">
        <v>43530</v>
      </c>
      <c r="P21" s="105">
        <f ca="1">VLOOKUP(G21,日计划量!B:G,6,0)</f>
        <v>43533</v>
      </c>
      <c r="R21" s="126"/>
      <c r="T21" s="129"/>
    </row>
    <row r="22" customHeight="1" spans="1:20">
      <c r="A22" s="112">
        <v>7210004563</v>
      </c>
      <c r="B22" s="113" t="s">
        <v>103</v>
      </c>
      <c r="C22" s="114">
        <v>10000</v>
      </c>
      <c r="D22" s="114">
        <f t="shared" si="0"/>
        <v>15000</v>
      </c>
      <c r="E22" s="114">
        <v>100</v>
      </c>
      <c r="F22" s="101">
        <f t="shared" si="1"/>
        <v>7210004563</v>
      </c>
      <c r="G22" s="112" t="s">
        <v>104</v>
      </c>
      <c r="H22" s="114" t="s">
        <v>105</v>
      </c>
      <c r="I22" s="114">
        <v>2000</v>
      </c>
      <c r="J22" s="101" t="s">
        <v>71</v>
      </c>
      <c r="L22" s="101" t="s">
        <v>106</v>
      </c>
      <c r="M22" s="126" t="e">
        <f>VLOOKUP(F:F,#REF!,10,0)</f>
        <v>#REF!</v>
      </c>
      <c r="N22" s="101">
        <v>100851295</v>
      </c>
      <c r="O22" s="104">
        <v>43545</v>
      </c>
      <c r="P22" s="105">
        <f ca="1">VLOOKUP(G22,日计划量!B:G,6,0)</f>
        <v>43548</v>
      </c>
      <c r="R22" s="126"/>
      <c r="T22" s="129"/>
    </row>
    <row r="23" customHeight="1" spans="1:20">
      <c r="A23" s="112"/>
      <c r="B23" s="113"/>
      <c r="C23" s="114">
        <v>0</v>
      </c>
      <c r="D23" s="114">
        <f t="shared" si="0"/>
        <v>0</v>
      </c>
      <c r="E23" s="114">
        <v>0</v>
      </c>
      <c r="F23" s="101">
        <f t="shared" si="1"/>
        <v>7210004563</v>
      </c>
      <c r="G23" s="112" t="s">
        <v>107</v>
      </c>
      <c r="H23" s="114" t="s">
        <v>108</v>
      </c>
      <c r="I23" s="114">
        <v>2000</v>
      </c>
      <c r="J23" s="101" t="s">
        <v>85</v>
      </c>
      <c r="L23" s="101" t="s">
        <v>106</v>
      </c>
      <c r="M23" s="126" t="e">
        <f>VLOOKUP(F:F,#REF!,10,0)</f>
        <v>#REF!</v>
      </c>
      <c r="N23" s="101">
        <v>0</v>
      </c>
      <c r="O23" s="104">
        <v>0</v>
      </c>
      <c r="P23" s="105">
        <f ca="1">VLOOKUP(G23,日计划量!B:G,6,0)</f>
        <v>43552</v>
      </c>
      <c r="R23" s="126"/>
      <c r="T23" s="129"/>
    </row>
    <row r="24" customHeight="1" spans="1:20">
      <c r="A24" s="112"/>
      <c r="B24" s="113"/>
      <c r="C24" s="114">
        <v>0</v>
      </c>
      <c r="D24" s="114">
        <f t="shared" si="0"/>
        <v>0</v>
      </c>
      <c r="E24" s="114">
        <v>0</v>
      </c>
      <c r="F24" s="101">
        <f t="shared" si="1"/>
        <v>7210004563</v>
      </c>
      <c r="G24" s="112" t="s">
        <v>109</v>
      </c>
      <c r="H24" s="114" t="s">
        <v>110</v>
      </c>
      <c r="I24" s="114">
        <v>2000</v>
      </c>
      <c r="J24" s="101" t="s">
        <v>85</v>
      </c>
      <c r="L24" s="101" t="s">
        <v>106</v>
      </c>
      <c r="M24" s="126" t="e">
        <f>VLOOKUP(F:F,#REF!,10,0)</f>
        <v>#REF!</v>
      </c>
      <c r="N24" s="101">
        <v>0</v>
      </c>
      <c r="O24" s="104">
        <v>0</v>
      </c>
      <c r="P24" s="105">
        <f ca="1">VLOOKUP(G24,日计划量!B:G,6,0)</f>
        <v>43551</v>
      </c>
      <c r="R24" s="126"/>
      <c r="T24" s="129"/>
    </row>
    <row r="25" customHeight="1" spans="1:20">
      <c r="A25" s="112"/>
      <c r="B25" s="113"/>
      <c r="C25" s="114">
        <v>0</v>
      </c>
      <c r="D25" s="114">
        <f t="shared" si="0"/>
        <v>0</v>
      </c>
      <c r="E25" s="114">
        <v>0</v>
      </c>
      <c r="F25" s="101">
        <f t="shared" si="1"/>
        <v>7210004563</v>
      </c>
      <c r="G25" s="112" t="s">
        <v>111</v>
      </c>
      <c r="H25" s="114" t="s">
        <v>112</v>
      </c>
      <c r="I25" s="114">
        <v>2000</v>
      </c>
      <c r="J25" s="101" t="s">
        <v>85</v>
      </c>
      <c r="L25" s="101" t="s">
        <v>106</v>
      </c>
      <c r="M25" s="126" t="e">
        <f>VLOOKUP(F:F,#REF!,10,0)</f>
        <v>#REF!</v>
      </c>
      <c r="N25" s="101">
        <v>100851909</v>
      </c>
      <c r="O25" s="104">
        <v>43546</v>
      </c>
      <c r="P25" s="105">
        <f ca="1">VLOOKUP(G25,日计划量!B:G,6,0)</f>
        <v>43549</v>
      </c>
      <c r="R25" s="126"/>
      <c r="T25" s="129"/>
    </row>
    <row r="26" customHeight="1" spans="1:20">
      <c r="A26" s="112"/>
      <c r="B26" s="113"/>
      <c r="C26" s="114">
        <v>0</v>
      </c>
      <c r="D26" s="114">
        <f t="shared" si="0"/>
        <v>0</v>
      </c>
      <c r="E26" s="114">
        <v>0</v>
      </c>
      <c r="F26" s="101">
        <f t="shared" si="1"/>
        <v>7210004563</v>
      </c>
      <c r="G26" s="112" t="s">
        <v>113</v>
      </c>
      <c r="H26" s="114" t="s">
        <v>114</v>
      </c>
      <c r="I26" s="114">
        <v>3000</v>
      </c>
      <c r="J26" s="101" t="s">
        <v>85</v>
      </c>
      <c r="L26" s="101" t="s">
        <v>106</v>
      </c>
      <c r="M26" s="126" t="e">
        <f>VLOOKUP(F:F,#REF!,10,0)</f>
        <v>#REF!</v>
      </c>
      <c r="N26" s="101" t="s">
        <v>115</v>
      </c>
      <c r="O26" s="104">
        <v>43531</v>
      </c>
      <c r="P26" s="105">
        <f ca="1">VLOOKUP(G26,日计划量!B:G,6,0)</f>
        <v>43537</v>
      </c>
      <c r="R26" s="126"/>
      <c r="T26" s="129"/>
    </row>
    <row r="27" customHeight="1" spans="1:20">
      <c r="A27" s="112"/>
      <c r="B27" s="113"/>
      <c r="C27" s="114">
        <v>0</v>
      </c>
      <c r="D27" s="114">
        <f t="shared" si="0"/>
        <v>0</v>
      </c>
      <c r="E27" s="114">
        <v>0</v>
      </c>
      <c r="F27" s="101">
        <f t="shared" si="1"/>
        <v>7210004563</v>
      </c>
      <c r="G27" s="112" t="s">
        <v>116</v>
      </c>
      <c r="H27" s="114" t="s">
        <v>117</v>
      </c>
      <c r="I27" s="114">
        <v>2000</v>
      </c>
      <c r="J27" s="101" t="s">
        <v>85</v>
      </c>
      <c r="L27" s="101" t="s">
        <v>106</v>
      </c>
      <c r="M27" s="126" t="e">
        <f>VLOOKUP(F:F,#REF!,10,0)</f>
        <v>#REF!</v>
      </c>
      <c r="N27" s="101">
        <v>100847561</v>
      </c>
      <c r="O27" s="104">
        <v>43536</v>
      </c>
      <c r="P27" s="105">
        <f ca="1">VLOOKUP(G27,日计划量!B:G,6,0)</f>
        <v>43539</v>
      </c>
      <c r="R27" s="126"/>
      <c r="T27" s="129"/>
    </row>
    <row r="28" customHeight="1" spans="1:20">
      <c r="A28" s="112"/>
      <c r="B28" s="113"/>
      <c r="C28" s="114">
        <v>0</v>
      </c>
      <c r="D28" s="114">
        <f t="shared" si="0"/>
        <v>0</v>
      </c>
      <c r="E28" s="114">
        <v>0</v>
      </c>
      <c r="F28" s="101">
        <f t="shared" si="1"/>
        <v>7210004563</v>
      </c>
      <c r="G28" s="112" t="s">
        <v>118</v>
      </c>
      <c r="H28" s="114" t="s">
        <v>119</v>
      </c>
      <c r="I28" s="114">
        <v>2000</v>
      </c>
      <c r="J28" s="101" t="s">
        <v>85</v>
      </c>
      <c r="L28" s="101" t="s">
        <v>106</v>
      </c>
      <c r="M28" s="126" t="e">
        <f>VLOOKUP(F:F,#REF!,10,0)</f>
        <v>#REF!</v>
      </c>
      <c r="N28" s="101">
        <v>100851908</v>
      </c>
      <c r="O28" s="104">
        <v>43546</v>
      </c>
      <c r="P28" s="105">
        <f ca="1">VLOOKUP(G28,日计划量!B:G,6,0)</f>
        <v>43548</v>
      </c>
      <c r="R28" s="126"/>
      <c r="T28" s="129"/>
    </row>
    <row r="29" customHeight="1" spans="1:20">
      <c r="A29" s="112"/>
      <c r="B29" s="113"/>
      <c r="C29" s="114">
        <v>0</v>
      </c>
      <c r="D29" s="114">
        <f t="shared" si="0"/>
        <v>0</v>
      </c>
      <c r="E29" s="114">
        <v>0</v>
      </c>
      <c r="F29" s="101">
        <f t="shared" si="1"/>
        <v>7210004563</v>
      </c>
      <c r="G29" s="112" t="s">
        <v>120</v>
      </c>
      <c r="H29" s="114" t="s">
        <v>121</v>
      </c>
      <c r="I29" s="114"/>
      <c r="L29" s="101" t="s">
        <v>106</v>
      </c>
      <c r="M29" s="126" t="e">
        <f>VLOOKUP(F:F,#REF!,10,0)</f>
        <v>#REF!</v>
      </c>
      <c r="N29" s="101">
        <v>0</v>
      </c>
      <c r="O29" s="104">
        <v>0</v>
      </c>
      <c r="P29" s="105" t="e">
        <f ca="1">VLOOKUP(G29,日计划量!B:G,6,0)</f>
        <v>#N/A</v>
      </c>
      <c r="R29" s="126"/>
      <c r="T29" s="129"/>
    </row>
    <row r="30" customHeight="1" spans="1:20">
      <c r="A30" s="112">
        <v>7210004228</v>
      </c>
      <c r="B30" s="113" t="s">
        <v>122</v>
      </c>
      <c r="C30" s="114">
        <v>3000</v>
      </c>
      <c r="D30" s="114">
        <f t="shared" si="0"/>
        <v>3000</v>
      </c>
      <c r="E30" s="114">
        <v>1254</v>
      </c>
      <c r="F30" s="101">
        <f t="shared" si="1"/>
        <v>7210004228</v>
      </c>
      <c r="G30" s="112" t="s">
        <v>123</v>
      </c>
      <c r="H30" s="114" t="s">
        <v>124</v>
      </c>
      <c r="I30" s="114">
        <v>2000</v>
      </c>
      <c r="J30" s="101" t="s">
        <v>2</v>
      </c>
      <c r="L30" s="101" t="s">
        <v>125</v>
      </c>
      <c r="M30" s="126" t="e">
        <f>VLOOKUP(F:F,#REF!,10,0)</f>
        <v>#REF!</v>
      </c>
      <c r="N30" s="101">
        <v>100842160</v>
      </c>
      <c r="O30" s="104">
        <v>43523</v>
      </c>
      <c r="P30" s="105">
        <f ca="1">VLOOKUP(G30,日计划量!B:G,6,0)</f>
        <v>43525</v>
      </c>
      <c r="R30" s="126"/>
      <c r="T30" s="129"/>
    </row>
    <row r="31" customHeight="1" spans="1:20">
      <c r="A31" s="112"/>
      <c r="B31" s="113"/>
      <c r="C31" s="114">
        <v>0</v>
      </c>
      <c r="D31" s="114">
        <f t="shared" si="0"/>
        <v>0</v>
      </c>
      <c r="E31" s="114">
        <v>0</v>
      </c>
      <c r="F31" s="101">
        <f t="shared" si="1"/>
        <v>7210004228</v>
      </c>
      <c r="G31" s="112" t="s">
        <v>126</v>
      </c>
      <c r="H31" s="114" t="s">
        <v>127</v>
      </c>
      <c r="I31" s="114">
        <v>1000</v>
      </c>
      <c r="J31" s="101" t="s">
        <v>2</v>
      </c>
      <c r="L31" s="101" t="s">
        <v>125</v>
      </c>
      <c r="M31" s="126" t="e">
        <f>VLOOKUP(F:F,#REF!,10,0)</f>
        <v>#REF!</v>
      </c>
      <c r="N31" s="101">
        <v>100843554</v>
      </c>
      <c r="O31" s="104">
        <v>43525</v>
      </c>
      <c r="P31" s="105">
        <f ca="1">VLOOKUP(G31,日计划量!B:G,6,0)</f>
        <v>43528</v>
      </c>
      <c r="R31" s="126"/>
      <c r="T31" s="129"/>
    </row>
    <row r="32" customHeight="1" spans="1:20">
      <c r="A32" s="112">
        <v>7210004112</v>
      </c>
      <c r="B32" s="113" t="s">
        <v>128</v>
      </c>
      <c r="C32" s="114">
        <v>20000</v>
      </c>
      <c r="D32" s="114">
        <f t="shared" si="0"/>
        <v>25000</v>
      </c>
      <c r="E32" s="114">
        <v>421</v>
      </c>
      <c r="F32" s="101">
        <f t="shared" si="1"/>
        <v>7210004112</v>
      </c>
      <c r="G32" s="112" t="s">
        <v>129</v>
      </c>
      <c r="H32" s="114" t="s">
        <v>130</v>
      </c>
      <c r="I32" s="114">
        <v>3000</v>
      </c>
      <c r="J32" s="101" t="s">
        <v>3</v>
      </c>
      <c r="L32" s="101" t="s">
        <v>131</v>
      </c>
      <c r="M32" s="126" t="e">
        <f>VLOOKUP(F:F,#REF!,10,0)</f>
        <v>#REF!</v>
      </c>
      <c r="N32" s="101" t="s">
        <v>132</v>
      </c>
      <c r="O32" s="104">
        <v>43539</v>
      </c>
      <c r="P32" s="105">
        <f ca="1">VLOOKUP(G32,日计划量!B:G,6,0)</f>
        <v>43543</v>
      </c>
      <c r="R32" s="126"/>
      <c r="T32" s="129"/>
    </row>
    <row r="33" customHeight="1" spans="1:20">
      <c r="A33" s="112"/>
      <c r="B33" s="113"/>
      <c r="C33" s="114">
        <v>0</v>
      </c>
      <c r="D33" s="114">
        <f t="shared" si="0"/>
        <v>0</v>
      </c>
      <c r="E33" s="114">
        <v>0</v>
      </c>
      <c r="F33" s="101">
        <f t="shared" si="1"/>
        <v>7210004112</v>
      </c>
      <c r="G33" s="112" t="s">
        <v>133</v>
      </c>
      <c r="H33" s="114" t="s">
        <v>134</v>
      </c>
      <c r="I33" s="114">
        <v>2000</v>
      </c>
      <c r="J33" s="101" t="s">
        <v>3</v>
      </c>
      <c r="L33" s="101" t="s">
        <v>131</v>
      </c>
      <c r="M33" s="126" t="e">
        <f>VLOOKUP(F:F,#REF!,10,0)</f>
        <v>#REF!</v>
      </c>
      <c r="N33" s="101">
        <v>0</v>
      </c>
      <c r="O33" s="104">
        <v>0</v>
      </c>
      <c r="P33" s="105">
        <f ca="1">VLOOKUP(G33,日计划量!B:G,6,0)</f>
        <v>43553</v>
      </c>
      <c r="R33" s="126"/>
      <c r="T33" s="129"/>
    </row>
    <row r="34" customHeight="1" spans="1:20">
      <c r="A34" s="112"/>
      <c r="B34" s="113"/>
      <c r="C34" s="114">
        <v>0</v>
      </c>
      <c r="D34" s="114">
        <f t="shared" si="0"/>
        <v>0</v>
      </c>
      <c r="E34" s="114">
        <v>0</v>
      </c>
      <c r="F34" s="101">
        <f t="shared" si="1"/>
        <v>7210004112</v>
      </c>
      <c r="G34" s="112" t="s">
        <v>135</v>
      </c>
      <c r="H34" s="114" t="s">
        <v>136</v>
      </c>
      <c r="I34" s="114">
        <v>2000</v>
      </c>
      <c r="J34" s="101" t="s">
        <v>137</v>
      </c>
      <c r="L34" s="101" t="s">
        <v>131</v>
      </c>
      <c r="M34" s="126" t="e">
        <f>VLOOKUP(F:F,#REF!,10,0)</f>
        <v>#REF!</v>
      </c>
      <c r="N34" s="101">
        <v>0</v>
      </c>
      <c r="O34" s="104">
        <v>0</v>
      </c>
      <c r="P34" s="105">
        <f ca="1">VLOOKUP(G34,日计划量!B:G,6,0)</f>
        <v>43551</v>
      </c>
      <c r="R34" s="126"/>
      <c r="T34" s="129"/>
    </row>
    <row r="35" customHeight="1" spans="1:20">
      <c r="A35" s="112"/>
      <c r="B35" s="113"/>
      <c r="C35" s="114">
        <v>0</v>
      </c>
      <c r="D35" s="114">
        <f t="shared" ref="D35:D66" si="2">SUMIF(F:F,A:A,I:I)</f>
        <v>0</v>
      </c>
      <c r="E35" s="114">
        <v>0</v>
      </c>
      <c r="F35" s="101">
        <f t="shared" si="1"/>
        <v>7210004112</v>
      </c>
      <c r="G35" s="112" t="s">
        <v>138</v>
      </c>
      <c r="H35" s="114" t="s">
        <v>139</v>
      </c>
      <c r="I35" s="114">
        <v>2000</v>
      </c>
      <c r="J35" s="101" t="s">
        <v>85</v>
      </c>
      <c r="L35" s="101" t="s">
        <v>131</v>
      </c>
      <c r="M35" s="126" t="e">
        <f>VLOOKUP(F:F,#REF!,10,0)</f>
        <v>#REF!</v>
      </c>
      <c r="N35" s="101">
        <v>0</v>
      </c>
      <c r="O35" s="104">
        <v>0</v>
      </c>
      <c r="P35" s="105">
        <f ca="1">VLOOKUP(G35,日计划量!B:G,6,0)</f>
        <v>43554</v>
      </c>
      <c r="R35" s="126"/>
      <c r="T35" s="129"/>
    </row>
    <row r="36" customHeight="1" spans="1:20">
      <c r="A36" s="112"/>
      <c r="B36" s="113"/>
      <c r="C36" s="114">
        <v>0</v>
      </c>
      <c r="D36" s="114">
        <f t="shared" si="2"/>
        <v>0</v>
      </c>
      <c r="E36" s="114">
        <v>0</v>
      </c>
      <c r="F36" s="101">
        <f t="shared" si="1"/>
        <v>7210004112</v>
      </c>
      <c r="G36" s="112" t="s">
        <v>140</v>
      </c>
      <c r="H36" s="114" t="s">
        <v>141</v>
      </c>
      <c r="I36" s="114">
        <v>1000</v>
      </c>
      <c r="J36" s="101" t="s">
        <v>3</v>
      </c>
      <c r="L36" s="101" t="s">
        <v>131</v>
      </c>
      <c r="M36" s="126" t="e">
        <f>VLOOKUP(F:F,#REF!,10,0)</f>
        <v>#REF!</v>
      </c>
      <c r="N36" s="101">
        <v>100850311</v>
      </c>
      <c r="O36" s="104">
        <v>43546</v>
      </c>
      <c r="P36" s="105">
        <f ca="1">VLOOKUP(G36,日计划量!B:G,6,0)</f>
        <v>43552</v>
      </c>
      <c r="R36" s="126"/>
      <c r="T36" s="129"/>
    </row>
    <row r="37" customHeight="1" spans="1:20">
      <c r="A37" s="112"/>
      <c r="B37" s="113"/>
      <c r="C37" s="114">
        <v>0</v>
      </c>
      <c r="D37" s="114">
        <f t="shared" si="2"/>
        <v>0</v>
      </c>
      <c r="E37" s="114">
        <v>0</v>
      </c>
      <c r="F37" s="101">
        <f t="shared" si="1"/>
        <v>7210004112</v>
      </c>
      <c r="G37" s="112" t="s">
        <v>142</v>
      </c>
      <c r="H37" s="114" t="s">
        <v>143</v>
      </c>
      <c r="I37" s="114">
        <v>2000</v>
      </c>
      <c r="J37" s="101" t="s">
        <v>2</v>
      </c>
      <c r="L37" s="101" t="s">
        <v>131</v>
      </c>
      <c r="M37" s="126" t="e">
        <f>VLOOKUP(F:F,#REF!,10,0)</f>
        <v>#REF!</v>
      </c>
      <c r="N37" s="101">
        <v>100850308</v>
      </c>
      <c r="O37" s="104">
        <v>43543</v>
      </c>
      <c r="P37" s="105">
        <f ca="1">VLOOKUP(G37,日计划量!B:G,6,0)</f>
        <v>43546</v>
      </c>
      <c r="R37" s="126"/>
      <c r="T37" s="129"/>
    </row>
    <row r="38" customHeight="1" spans="1:20">
      <c r="A38" s="112"/>
      <c r="B38" s="113"/>
      <c r="C38" s="114">
        <v>0</v>
      </c>
      <c r="D38" s="114">
        <f t="shared" si="2"/>
        <v>0</v>
      </c>
      <c r="E38" s="114">
        <v>0</v>
      </c>
      <c r="F38" s="101">
        <f t="shared" si="1"/>
        <v>7210004112</v>
      </c>
      <c r="G38" s="112" t="s">
        <v>144</v>
      </c>
      <c r="H38" s="114" t="s">
        <v>145</v>
      </c>
      <c r="I38" s="114">
        <v>2000</v>
      </c>
      <c r="J38" s="101" t="s">
        <v>3</v>
      </c>
      <c r="L38" s="101" t="s">
        <v>131</v>
      </c>
      <c r="M38" s="126" t="e">
        <f>VLOOKUP(F:F,#REF!,10,0)</f>
        <v>#REF!</v>
      </c>
      <c r="N38" s="101">
        <v>100848111</v>
      </c>
      <c r="O38" s="104">
        <v>43537</v>
      </c>
      <c r="P38" s="105">
        <f ca="1">VLOOKUP(G38,日计划量!B:G,6,0)</f>
        <v>43539</v>
      </c>
      <c r="R38" s="126"/>
      <c r="T38" s="129"/>
    </row>
    <row r="39" customHeight="1" spans="1:20">
      <c r="A39" s="112"/>
      <c r="B39" s="113"/>
      <c r="C39" s="114">
        <v>0</v>
      </c>
      <c r="D39" s="114">
        <f t="shared" si="2"/>
        <v>0</v>
      </c>
      <c r="E39" s="114">
        <v>0</v>
      </c>
      <c r="F39" s="101">
        <f t="shared" si="1"/>
        <v>7210004112</v>
      </c>
      <c r="G39" s="112" t="s">
        <v>146</v>
      </c>
      <c r="H39" s="114" t="s">
        <v>147</v>
      </c>
      <c r="I39" s="114">
        <v>2000</v>
      </c>
      <c r="J39" s="101" t="s">
        <v>148</v>
      </c>
      <c r="L39" s="101" t="s">
        <v>131</v>
      </c>
      <c r="M39" s="126" t="e">
        <f>VLOOKUP(F:F,#REF!,10,0)</f>
        <v>#REF!</v>
      </c>
      <c r="N39" s="101">
        <v>100846218</v>
      </c>
      <c r="O39" s="104">
        <v>43532</v>
      </c>
      <c r="P39" s="105">
        <f ca="1">VLOOKUP(G39,日计划量!B:G,6,0)</f>
        <v>43536</v>
      </c>
      <c r="R39" s="126"/>
      <c r="T39" s="129"/>
    </row>
    <row r="40" customHeight="1" spans="1:20">
      <c r="A40" s="112"/>
      <c r="B40" s="113"/>
      <c r="C40" s="114">
        <v>0</v>
      </c>
      <c r="D40" s="114">
        <f t="shared" si="2"/>
        <v>0</v>
      </c>
      <c r="E40" s="114">
        <v>0</v>
      </c>
      <c r="F40" s="101">
        <f t="shared" si="1"/>
        <v>7210004112</v>
      </c>
      <c r="G40" s="112" t="s">
        <v>149</v>
      </c>
      <c r="H40" s="114" t="s">
        <v>150</v>
      </c>
      <c r="I40" s="114">
        <v>2000</v>
      </c>
      <c r="J40" s="101" t="s">
        <v>148</v>
      </c>
      <c r="L40" s="101" t="s">
        <v>131</v>
      </c>
      <c r="M40" s="126" t="e">
        <f>VLOOKUP(F:F,#REF!,10,0)</f>
        <v>#REF!</v>
      </c>
      <c r="N40" s="101">
        <v>100847550</v>
      </c>
      <c r="O40" s="104">
        <v>43536</v>
      </c>
      <c r="P40" s="105">
        <f ca="1">VLOOKUP(G40,日计划量!B:G,6,0)</f>
        <v>43538</v>
      </c>
      <c r="R40" s="126"/>
      <c r="T40" s="129"/>
    </row>
    <row r="41" customHeight="1" spans="1:20">
      <c r="A41" s="112"/>
      <c r="B41" s="113"/>
      <c r="C41" s="114">
        <v>0</v>
      </c>
      <c r="D41" s="114">
        <f t="shared" si="2"/>
        <v>0</v>
      </c>
      <c r="E41" s="114">
        <v>0</v>
      </c>
      <c r="F41" s="101">
        <f t="shared" si="1"/>
        <v>7210004112</v>
      </c>
      <c r="G41" s="112" t="s">
        <v>151</v>
      </c>
      <c r="H41" s="114" t="s">
        <v>152</v>
      </c>
      <c r="I41" s="114">
        <v>2000</v>
      </c>
      <c r="J41" s="101" t="s">
        <v>137</v>
      </c>
      <c r="L41" s="101" t="s">
        <v>131</v>
      </c>
      <c r="M41" s="126" t="e">
        <f>VLOOKUP(F:F,#REF!,10,0)</f>
        <v>#REF!</v>
      </c>
      <c r="N41" s="101">
        <v>0</v>
      </c>
      <c r="O41" s="104">
        <v>0</v>
      </c>
      <c r="P41" s="105">
        <f ca="1">VLOOKUP(G41,日计划量!B:G,6,0)</f>
        <v>43553</v>
      </c>
      <c r="R41" s="126"/>
      <c r="T41" s="129"/>
    </row>
    <row r="42" customHeight="1" spans="1:20">
      <c r="A42" s="112"/>
      <c r="B42" s="113"/>
      <c r="C42" s="114">
        <v>0</v>
      </c>
      <c r="D42" s="114">
        <f t="shared" si="2"/>
        <v>0</v>
      </c>
      <c r="E42" s="114">
        <v>0</v>
      </c>
      <c r="F42" s="101">
        <f t="shared" si="1"/>
        <v>7210004112</v>
      </c>
      <c r="G42" s="112" t="s">
        <v>153</v>
      </c>
      <c r="H42" s="114" t="s">
        <v>154</v>
      </c>
      <c r="I42" s="114">
        <v>2000</v>
      </c>
      <c r="J42" s="101" t="s">
        <v>2</v>
      </c>
      <c r="L42" s="101" t="s">
        <v>131</v>
      </c>
      <c r="M42" s="126" t="e">
        <f>VLOOKUP(F:F,#REF!,10,0)</f>
        <v>#REF!</v>
      </c>
      <c r="N42" s="101" t="s">
        <v>155</v>
      </c>
      <c r="O42" s="104">
        <v>43537</v>
      </c>
      <c r="P42" s="105">
        <v>43537</v>
      </c>
      <c r="R42" s="126"/>
      <c r="T42" s="129"/>
    </row>
    <row r="43" customHeight="1" spans="1:20">
      <c r="A43" s="112"/>
      <c r="B43" s="113"/>
      <c r="C43" s="114">
        <v>0</v>
      </c>
      <c r="D43" s="114">
        <f t="shared" si="2"/>
        <v>0</v>
      </c>
      <c r="E43" s="114">
        <v>0</v>
      </c>
      <c r="F43" s="101">
        <f t="shared" si="1"/>
        <v>7210004112</v>
      </c>
      <c r="G43" s="112" t="s">
        <v>156</v>
      </c>
      <c r="H43" s="114" t="s">
        <v>157</v>
      </c>
      <c r="I43" s="114">
        <v>2000</v>
      </c>
      <c r="J43" s="101" t="s">
        <v>148</v>
      </c>
      <c r="L43" s="101" t="s">
        <v>131</v>
      </c>
      <c r="M43" s="126" t="e">
        <f>VLOOKUP(F:F,#REF!,10,0)</f>
        <v>#REF!</v>
      </c>
      <c r="N43" s="101">
        <v>100843049</v>
      </c>
      <c r="O43" s="104">
        <v>43524</v>
      </c>
      <c r="P43" s="105">
        <f ca="1">VLOOKUP(G43,日计划量!B:G,6,0)</f>
        <v>43530</v>
      </c>
      <c r="R43" s="126"/>
      <c r="T43" s="129"/>
    </row>
    <row r="44" customHeight="1" spans="1:20">
      <c r="A44" s="112"/>
      <c r="B44" s="113"/>
      <c r="C44" s="114">
        <v>0</v>
      </c>
      <c r="D44" s="114">
        <f t="shared" si="2"/>
        <v>0</v>
      </c>
      <c r="E44" s="114">
        <v>0</v>
      </c>
      <c r="F44" s="101">
        <f t="shared" si="1"/>
        <v>7210004112</v>
      </c>
      <c r="G44" s="112" t="s">
        <v>158</v>
      </c>
      <c r="H44" s="114" t="s">
        <v>159</v>
      </c>
      <c r="I44" s="114">
        <v>1000</v>
      </c>
      <c r="J44" s="101" t="s">
        <v>2</v>
      </c>
      <c r="L44" s="101" t="s">
        <v>131</v>
      </c>
      <c r="M44" s="126" t="e">
        <f>VLOOKUP(F:F,#REF!,10,0)</f>
        <v>#REF!</v>
      </c>
      <c r="N44" s="101">
        <v>100848665</v>
      </c>
      <c r="O44" s="104">
        <v>43538</v>
      </c>
      <c r="P44" s="105">
        <f ca="1">VLOOKUP(G44,日计划量!B:G,6,0)</f>
        <v>43539</v>
      </c>
      <c r="R44" s="126"/>
      <c r="T44" s="129"/>
    </row>
    <row r="45" customHeight="1" spans="1:20">
      <c r="A45" s="119">
        <v>7210004113</v>
      </c>
      <c r="B45" s="120" t="s">
        <v>160</v>
      </c>
      <c r="C45" s="114">
        <v>7000</v>
      </c>
      <c r="D45" s="114">
        <f t="shared" si="2"/>
        <v>7000</v>
      </c>
      <c r="E45" s="114">
        <v>11</v>
      </c>
      <c r="F45" s="101">
        <f t="shared" si="1"/>
        <v>7210004113</v>
      </c>
      <c r="G45" s="112" t="s">
        <v>161</v>
      </c>
      <c r="H45" s="114" t="s">
        <v>162</v>
      </c>
      <c r="I45" s="114">
        <v>2000</v>
      </c>
      <c r="J45" s="101" t="s">
        <v>3</v>
      </c>
      <c r="L45" s="101" t="s">
        <v>163</v>
      </c>
      <c r="M45" s="126" t="e">
        <f>VLOOKUP(F:F,#REF!,10,0)</f>
        <v>#REF!</v>
      </c>
      <c r="N45" s="101">
        <v>100851883</v>
      </c>
      <c r="O45" s="104">
        <v>43546</v>
      </c>
      <c r="P45" s="105">
        <f ca="1">VLOOKUP(G45,日计划量!B:G,6,0)</f>
        <v>43551</v>
      </c>
      <c r="R45" s="126"/>
      <c r="T45" s="129"/>
    </row>
    <row r="46" customHeight="1" spans="1:20">
      <c r="A46" s="121"/>
      <c r="B46" s="122"/>
      <c r="C46" s="114">
        <v>0</v>
      </c>
      <c r="D46" s="114">
        <f t="shared" si="2"/>
        <v>0</v>
      </c>
      <c r="E46" s="114">
        <v>0</v>
      </c>
      <c r="F46" s="101">
        <f t="shared" si="1"/>
        <v>7210004113</v>
      </c>
      <c r="G46" s="112" t="s">
        <v>164</v>
      </c>
      <c r="H46" s="114" t="s">
        <v>165</v>
      </c>
      <c r="I46" s="114">
        <v>2000</v>
      </c>
      <c r="J46" s="101" t="s">
        <v>3</v>
      </c>
      <c r="L46" s="101" t="s">
        <v>163</v>
      </c>
      <c r="M46" s="126" t="e">
        <f>VLOOKUP(F:F,#REF!,10,0)</f>
        <v>#REF!</v>
      </c>
      <c r="N46" s="101">
        <v>100850777</v>
      </c>
      <c r="O46" s="104">
        <v>43544</v>
      </c>
      <c r="P46" s="105">
        <f ca="1">VLOOKUP(G46,日计划量!B:G,6,0)</f>
        <v>43545</v>
      </c>
      <c r="R46" s="126"/>
      <c r="T46" s="129"/>
    </row>
    <row r="47" customHeight="1" spans="1:20">
      <c r="A47" s="121"/>
      <c r="B47" s="122"/>
      <c r="C47" s="114">
        <v>0</v>
      </c>
      <c r="D47" s="114">
        <f t="shared" si="2"/>
        <v>0</v>
      </c>
      <c r="E47" s="114">
        <v>0</v>
      </c>
      <c r="F47" s="101">
        <f t="shared" si="1"/>
        <v>7210004113</v>
      </c>
      <c r="G47" s="112" t="s">
        <v>166</v>
      </c>
      <c r="H47" s="114" t="s">
        <v>167</v>
      </c>
      <c r="I47" s="114">
        <v>2000</v>
      </c>
      <c r="J47" s="101" t="s">
        <v>3</v>
      </c>
      <c r="L47" s="101" t="s">
        <v>163</v>
      </c>
      <c r="M47" s="126" t="e">
        <f>VLOOKUP(F:F,#REF!,10,0)</f>
        <v>#REF!</v>
      </c>
      <c r="N47" s="101">
        <v>100851882</v>
      </c>
      <c r="O47" s="104">
        <v>43546</v>
      </c>
      <c r="P47" s="105">
        <f ca="1">VLOOKUP(G47,日计划量!B:G,6,0)</f>
        <v>43549</v>
      </c>
      <c r="R47" s="126"/>
      <c r="T47" s="129"/>
    </row>
    <row r="48" customHeight="1" spans="1:20">
      <c r="A48" s="121"/>
      <c r="B48" s="122"/>
      <c r="C48" s="114">
        <v>0</v>
      </c>
      <c r="D48" s="114">
        <f t="shared" si="2"/>
        <v>0</v>
      </c>
      <c r="E48" s="114">
        <v>0</v>
      </c>
      <c r="F48" s="101">
        <f t="shared" si="1"/>
        <v>7210004113</v>
      </c>
      <c r="G48" s="112" t="s">
        <v>168</v>
      </c>
      <c r="H48" s="114" t="s">
        <v>169</v>
      </c>
      <c r="I48" s="114"/>
      <c r="L48" s="101" t="s">
        <v>163</v>
      </c>
      <c r="M48" s="126" t="e">
        <f>VLOOKUP(F:F,#REF!,10,0)</f>
        <v>#REF!</v>
      </c>
      <c r="N48" s="101">
        <v>0</v>
      </c>
      <c r="O48" s="104">
        <v>0</v>
      </c>
      <c r="P48" s="105" t="e">
        <f ca="1">VLOOKUP(G48,日计划量!B:G,6,0)</f>
        <v>#N/A</v>
      </c>
      <c r="R48" s="126"/>
      <c r="T48" s="129"/>
    </row>
    <row r="49" customHeight="1" spans="1:20">
      <c r="A49" s="121"/>
      <c r="B49" s="122"/>
      <c r="C49" s="114">
        <v>0</v>
      </c>
      <c r="D49" s="114">
        <f t="shared" si="2"/>
        <v>0</v>
      </c>
      <c r="E49" s="114">
        <v>0</v>
      </c>
      <c r="F49" s="101">
        <f t="shared" si="1"/>
        <v>7210004113</v>
      </c>
      <c r="G49" s="112" t="s">
        <v>170</v>
      </c>
      <c r="H49" s="114" t="s">
        <v>171</v>
      </c>
      <c r="I49" s="114"/>
      <c r="L49" s="101" t="s">
        <v>163</v>
      </c>
      <c r="M49" s="126" t="e">
        <f>VLOOKUP(F:F,#REF!,10,0)</f>
        <v>#REF!</v>
      </c>
      <c r="N49" s="101">
        <v>0</v>
      </c>
      <c r="O49" s="104">
        <v>0</v>
      </c>
      <c r="P49" s="105" t="e">
        <f ca="1">VLOOKUP(G49,日计划量!B:G,6,0)</f>
        <v>#N/A</v>
      </c>
      <c r="R49" s="126"/>
      <c r="T49" s="129"/>
    </row>
    <row r="50" customHeight="1" spans="1:20">
      <c r="A50" s="121"/>
      <c r="B50" s="122"/>
      <c r="C50" s="114">
        <v>0</v>
      </c>
      <c r="D50" s="114">
        <f t="shared" si="2"/>
        <v>0</v>
      </c>
      <c r="E50" s="114">
        <v>0</v>
      </c>
      <c r="F50" s="101">
        <f t="shared" si="1"/>
        <v>7210004113</v>
      </c>
      <c r="G50" s="112" t="s">
        <v>172</v>
      </c>
      <c r="H50" s="114" t="s">
        <v>173</v>
      </c>
      <c r="I50" s="114"/>
      <c r="L50" s="101" t="s">
        <v>163</v>
      </c>
      <c r="M50" s="126" t="e">
        <f>VLOOKUP(F:F,#REF!,10,0)</f>
        <v>#REF!</v>
      </c>
      <c r="N50" s="101">
        <v>0</v>
      </c>
      <c r="O50" s="104">
        <v>0</v>
      </c>
      <c r="P50" s="105" t="e">
        <f ca="1">VLOOKUP(G50,日计划量!B:G,6,0)</f>
        <v>#N/A</v>
      </c>
      <c r="R50" s="126"/>
      <c r="T50" s="129"/>
    </row>
    <row r="51" customHeight="1" spans="1:20">
      <c r="A51" s="121"/>
      <c r="B51" s="122"/>
      <c r="C51" s="114">
        <v>0</v>
      </c>
      <c r="D51" s="114">
        <f t="shared" si="2"/>
        <v>0</v>
      </c>
      <c r="E51" s="114">
        <v>0</v>
      </c>
      <c r="F51" s="101">
        <f t="shared" si="1"/>
        <v>7210004113</v>
      </c>
      <c r="G51" s="112" t="s">
        <v>174</v>
      </c>
      <c r="H51" s="114" t="s">
        <v>175</v>
      </c>
      <c r="I51" s="114"/>
      <c r="L51" s="101" t="s">
        <v>163</v>
      </c>
      <c r="M51" s="126" t="e">
        <f>VLOOKUP(F:F,#REF!,10,0)</f>
        <v>#REF!</v>
      </c>
      <c r="N51" s="101">
        <v>0</v>
      </c>
      <c r="O51" s="104">
        <v>0</v>
      </c>
      <c r="P51" s="105" t="e">
        <f ca="1">VLOOKUP(G51,日计划量!B:G,6,0)</f>
        <v>#N/A</v>
      </c>
      <c r="R51" s="126"/>
      <c r="T51" s="129"/>
    </row>
    <row r="52" customHeight="1" spans="1:20">
      <c r="A52" s="121"/>
      <c r="B52" s="122"/>
      <c r="C52" s="114">
        <v>0</v>
      </c>
      <c r="D52" s="114">
        <f t="shared" si="2"/>
        <v>0</v>
      </c>
      <c r="E52" s="114">
        <v>0</v>
      </c>
      <c r="F52" s="101">
        <f t="shared" si="1"/>
        <v>7210004113</v>
      </c>
      <c r="G52" s="112" t="s">
        <v>176</v>
      </c>
      <c r="H52" s="114" t="s">
        <v>177</v>
      </c>
      <c r="I52" s="114">
        <v>1000</v>
      </c>
      <c r="J52" s="101" t="s">
        <v>3</v>
      </c>
      <c r="L52" s="101" t="s">
        <v>163</v>
      </c>
      <c r="M52" s="126" t="e">
        <f>VLOOKUP(F:F,#REF!,10,0)</f>
        <v>#REF!</v>
      </c>
      <c r="N52" s="101">
        <v>100850778</v>
      </c>
      <c r="O52" s="104">
        <v>43544</v>
      </c>
      <c r="P52" s="105">
        <f ca="1">VLOOKUP(G52,日计划量!B:G,6,0)</f>
        <v>43547</v>
      </c>
      <c r="R52" s="126"/>
      <c r="T52" s="129"/>
    </row>
    <row r="53" customHeight="1" spans="1:20">
      <c r="A53" s="121">
        <v>7210004182</v>
      </c>
      <c r="B53" s="122" t="s">
        <v>178</v>
      </c>
      <c r="C53" s="114">
        <v>8000</v>
      </c>
      <c r="D53" s="114">
        <f t="shared" si="2"/>
        <v>2000</v>
      </c>
      <c r="E53" s="114">
        <v>21</v>
      </c>
      <c r="F53" s="101">
        <f t="shared" si="1"/>
        <v>7210004182</v>
      </c>
      <c r="G53" s="112" t="s">
        <v>179</v>
      </c>
      <c r="H53" s="114" t="s">
        <v>180</v>
      </c>
      <c r="I53" s="114">
        <v>2000</v>
      </c>
      <c r="J53" s="101" t="s">
        <v>12</v>
      </c>
      <c r="L53" s="101" t="s">
        <v>181</v>
      </c>
      <c r="M53" s="126" t="e">
        <f>VLOOKUP(F:F,#REF!,10,0)</f>
        <v>#REF!</v>
      </c>
      <c r="N53" s="101">
        <v>100851298</v>
      </c>
      <c r="O53" s="104">
        <v>43545</v>
      </c>
      <c r="P53" s="105">
        <f ca="1">VLOOKUP(G53,日计划量!B:G,6,0)</f>
        <v>43547</v>
      </c>
      <c r="R53" s="126"/>
      <c r="T53" s="129"/>
    </row>
    <row r="54" customHeight="1" spans="1:20">
      <c r="A54" s="121"/>
      <c r="B54" s="122"/>
      <c r="C54" s="114">
        <v>0</v>
      </c>
      <c r="D54" s="114">
        <f t="shared" si="2"/>
        <v>0</v>
      </c>
      <c r="E54" s="114">
        <v>0</v>
      </c>
      <c r="F54" s="101">
        <f t="shared" si="1"/>
        <v>7210004182</v>
      </c>
      <c r="G54" s="123" t="s">
        <v>182</v>
      </c>
      <c r="H54" s="124" t="s">
        <v>183</v>
      </c>
      <c r="I54" s="124"/>
      <c r="L54" s="101" t="s">
        <v>181</v>
      </c>
      <c r="M54" s="126" t="e">
        <f>VLOOKUP(F:F,#REF!,10,0)</f>
        <v>#REF!</v>
      </c>
      <c r="N54" s="101">
        <v>0</v>
      </c>
      <c r="O54" s="104">
        <v>0</v>
      </c>
      <c r="P54" s="105" t="e">
        <f ca="1">VLOOKUP(G54,日计划量!B:G,6,0)</f>
        <v>#N/A</v>
      </c>
      <c r="R54" s="126"/>
      <c r="T54" s="129"/>
    </row>
    <row r="55" customHeight="1" spans="1:20">
      <c r="A55" s="121"/>
      <c r="B55" s="122"/>
      <c r="C55" s="114">
        <v>0</v>
      </c>
      <c r="D55" s="114">
        <f t="shared" si="2"/>
        <v>0</v>
      </c>
      <c r="E55" s="114">
        <v>0</v>
      </c>
      <c r="F55" s="101">
        <f t="shared" si="1"/>
        <v>7210004182</v>
      </c>
      <c r="G55" s="123" t="s">
        <v>184</v>
      </c>
      <c r="H55" s="124" t="s">
        <v>185</v>
      </c>
      <c r="I55" s="124"/>
      <c r="L55" s="101" t="s">
        <v>181</v>
      </c>
      <c r="M55" s="126" t="e">
        <f>VLOOKUP(F:F,#REF!,10,0)</f>
        <v>#REF!</v>
      </c>
      <c r="N55" s="101">
        <v>0</v>
      </c>
      <c r="O55" s="104">
        <v>0</v>
      </c>
      <c r="P55" s="105" t="e">
        <f ca="1">VLOOKUP(G55,日计划量!B:G,6,0)</f>
        <v>#N/A</v>
      </c>
      <c r="R55" s="126"/>
      <c r="T55" s="129"/>
    </row>
    <row r="56" customHeight="1" spans="1:20">
      <c r="A56" s="121">
        <v>7210003841</v>
      </c>
      <c r="B56" s="122" t="s">
        <v>186</v>
      </c>
      <c r="C56" s="114">
        <v>18000</v>
      </c>
      <c r="D56" s="114">
        <f t="shared" si="2"/>
        <v>1000</v>
      </c>
      <c r="E56" s="114">
        <v>8072</v>
      </c>
      <c r="F56" s="101">
        <f t="shared" si="1"/>
        <v>7210003841</v>
      </c>
      <c r="G56" s="123" t="s">
        <v>187</v>
      </c>
      <c r="H56" s="124" t="s">
        <v>188</v>
      </c>
      <c r="I56" s="124"/>
      <c r="L56" s="101" t="s">
        <v>189</v>
      </c>
      <c r="M56" s="126" t="e">
        <f>VLOOKUP(F:F,#REF!,10,0)</f>
        <v>#REF!</v>
      </c>
      <c r="N56" s="101">
        <v>0</v>
      </c>
      <c r="O56" s="104">
        <v>0</v>
      </c>
      <c r="P56" s="105" t="e">
        <f ca="1">VLOOKUP(G56,日计划量!B:G,6,0)</f>
        <v>#N/A</v>
      </c>
      <c r="R56" s="126"/>
      <c r="T56" s="129"/>
    </row>
    <row r="57" customHeight="1" spans="1:20">
      <c r="A57" s="121"/>
      <c r="B57" s="122"/>
      <c r="C57" s="114">
        <v>0</v>
      </c>
      <c r="D57" s="114">
        <f t="shared" si="2"/>
        <v>0</v>
      </c>
      <c r="E57" s="114">
        <v>0</v>
      </c>
      <c r="F57" s="101">
        <f t="shared" si="1"/>
        <v>7210003841</v>
      </c>
      <c r="G57" s="123" t="s">
        <v>190</v>
      </c>
      <c r="H57" s="124" t="s">
        <v>191</v>
      </c>
      <c r="I57" s="124"/>
      <c r="L57" s="101" t="s">
        <v>189</v>
      </c>
      <c r="M57" s="126" t="e">
        <f>VLOOKUP(F:F,#REF!,10,0)</f>
        <v>#REF!</v>
      </c>
      <c r="N57" s="101">
        <v>0</v>
      </c>
      <c r="O57" s="104">
        <v>0</v>
      </c>
      <c r="P57" s="105" t="e">
        <f ca="1">VLOOKUP(G57,日计划量!B:G,6,0)</f>
        <v>#N/A</v>
      </c>
      <c r="R57" s="126"/>
      <c r="T57" s="129"/>
    </row>
    <row r="58" customHeight="1" spans="1:20">
      <c r="A58" s="121"/>
      <c r="B58" s="122"/>
      <c r="C58" s="114">
        <v>0</v>
      </c>
      <c r="D58" s="114">
        <f t="shared" si="2"/>
        <v>0</v>
      </c>
      <c r="E58" s="114">
        <v>0</v>
      </c>
      <c r="F58" s="101">
        <f t="shared" si="1"/>
        <v>7210003841</v>
      </c>
      <c r="G58" s="112" t="s">
        <v>192</v>
      </c>
      <c r="H58" s="114" t="s">
        <v>193</v>
      </c>
      <c r="I58" s="114">
        <v>1000</v>
      </c>
      <c r="J58" s="101" t="s">
        <v>12</v>
      </c>
      <c r="L58" s="101" t="s">
        <v>189</v>
      </c>
      <c r="M58" s="126" t="e">
        <f>VLOOKUP(F:F,#REF!,10,0)</f>
        <v>#REF!</v>
      </c>
      <c r="N58" s="101">
        <v>0</v>
      </c>
      <c r="O58" s="104">
        <v>0</v>
      </c>
      <c r="P58" s="105">
        <f ca="1">VLOOKUP(G58,日计划量!B:G,6,0)</f>
        <v>43554</v>
      </c>
      <c r="R58" s="126"/>
      <c r="T58" s="129"/>
    </row>
    <row r="59" customHeight="1" spans="1:20">
      <c r="A59" s="121">
        <v>7210003842</v>
      </c>
      <c r="B59" s="122" t="s">
        <v>194</v>
      </c>
      <c r="C59" s="114">
        <v>10000</v>
      </c>
      <c r="D59" s="114">
        <f t="shared" si="2"/>
        <v>9000</v>
      </c>
      <c r="E59" s="114">
        <v>3386</v>
      </c>
      <c r="F59" s="101">
        <f t="shared" si="1"/>
        <v>7210003842</v>
      </c>
      <c r="G59" s="112" t="s">
        <v>195</v>
      </c>
      <c r="H59" s="114" t="s">
        <v>196</v>
      </c>
      <c r="I59" s="114">
        <v>2000</v>
      </c>
      <c r="J59" s="101" t="s">
        <v>12</v>
      </c>
      <c r="L59" s="101" t="s">
        <v>197</v>
      </c>
      <c r="M59" s="126" t="e">
        <f>VLOOKUP(F:F,#REF!,10,0)</f>
        <v>#REF!</v>
      </c>
      <c r="N59" s="101">
        <v>100847106</v>
      </c>
      <c r="O59" s="104">
        <v>43535</v>
      </c>
      <c r="P59" s="105">
        <f ca="1">VLOOKUP(G59,日计划量!B:G,6,0)</f>
        <v>43538</v>
      </c>
      <c r="R59" s="126"/>
      <c r="T59" s="129"/>
    </row>
    <row r="60" customHeight="1" spans="1:20">
      <c r="A60" s="121"/>
      <c r="B60" s="122"/>
      <c r="C60" s="114">
        <v>0</v>
      </c>
      <c r="D60" s="114">
        <f t="shared" si="2"/>
        <v>0</v>
      </c>
      <c r="E60" s="114">
        <v>0</v>
      </c>
      <c r="F60" s="101">
        <f t="shared" si="1"/>
        <v>7210003842</v>
      </c>
      <c r="G60" s="112" t="s">
        <v>198</v>
      </c>
      <c r="H60" s="114" t="s">
        <v>199</v>
      </c>
      <c r="I60" s="114">
        <v>2000</v>
      </c>
      <c r="J60" s="101" t="s">
        <v>12</v>
      </c>
      <c r="L60" s="101" t="s">
        <v>197</v>
      </c>
      <c r="M60" s="126" t="e">
        <f>VLOOKUP(F:F,#REF!,10,0)</f>
        <v>#REF!</v>
      </c>
      <c r="N60" s="101">
        <v>100847107</v>
      </c>
      <c r="O60" s="104">
        <v>43535</v>
      </c>
      <c r="P60" s="105">
        <f ca="1">VLOOKUP(G60,日计划量!B:G,6,0)</f>
        <v>43543</v>
      </c>
      <c r="R60" s="126"/>
      <c r="T60" s="129"/>
    </row>
    <row r="61" customHeight="1" spans="1:20">
      <c r="A61" s="121"/>
      <c r="B61" s="122"/>
      <c r="C61" s="114">
        <v>0</v>
      </c>
      <c r="D61" s="114">
        <f t="shared" si="2"/>
        <v>0</v>
      </c>
      <c r="E61" s="114">
        <v>0</v>
      </c>
      <c r="F61" s="101">
        <f t="shared" si="1"/>
        <v>7210003842</v>
      </c>
      <c r="G61" s="112" t="s">
        <v>200</v>
      </c>
      <c r="H61" s="114" t="s">
        <v>201</v>
      </c>
      <c r="I61" s="114">
        <v>2000</v>
      </c>
      <c r="J61" s="101" t="s">
        <v>12</v>
      </c>
      <c r="L61" s="101" t="s">
        <v>197</v>
      </c>
      <c r="M61" s="126" t="e">
        <f>VLOOKUP(F:F,#REF!,10,0)</f>
        <v>#REF!</v>
      </c>
      <c r="N61" s="101">
        <v>100851267</v>
      </c>
      <c r="O61" s="104">
        <v>43549</v>
      </c>
      <c r="P61" s="105">
        <f ca="1">VLOOKUP(G61,日计划量!B:G,6,0)</f>
        <v>43552</v>
      </c>
      <c r="Q61" s="103" t="s">
        <v>202</v>
      </c>
      <c r="R61" s="126"/>
      <c r="T61" s="129"/>
    </row>
    <row r="62" customHeight="1" spans="1:20">
      <c r="A62" s="121"/>
      <c r="B62" s="122"/>
      <c r="C62" s="114">
        <v>0</v>
      </c>
      <c r="D62" s="114">
        <f t="shared" si="2"/>
        <v>0</v>
      </c>
      <c r="E62" s="114">
        <v>0</v>
      </c>
      <c r="F62" s="101">
        <f t="shared" si="1"/>
        <v>7210003842</v>
      </c>
      <c r="G62" s="112" t="s">
        <v>203</v>
      </c>
      <c r="H62" s="114" t="s">
        <v>204</v>
      </c>
      <c r="I62" s="114">
        <v>2000</v>
      </c>
      <c r="J62" s="101" t="s">
        <v>12</v>
      </c>
      <c r="L62" s="101" t="s">
        <v>197</v>
      </c>
      <c r="M62" s="126" t="e">
        <f>VLOOKUP(F:F,#REF!,10,0)</f>
        <v>#REF!</v>
      </c>
      <c r="N62" s="101">
        <v>100849798</v>
      </c>
      <c r="O62" s="104">
        <v>43542</v>
      </c>
      <c r="P62" s="105">
        <f ca="1">VLOOKUP(G62,日计划量!B:G,6,0)</f>
        <v>43544</v>
      </c>
      <c r="R62" s="126"/>
      <c r="T62" s="129"/>
    </row>
    <row r="63" customHeight="1" spans="1:20">
      <c r="A63" s="121"/>
      <c r="B63" s="122"/>
      <c r="C63" s="114">
        <v>0</v>
      </c>
      <c r="D63" s="114">
        <f t="shared" si="2"/>
        <v>0</v>
      </c>
      <c r="E63" s="114">
        <v>0</v>
      </c>
      <c r="F63" s="101">
        <f t="shared" si="1"/>
        <v>7210003842</v>
      </c>
      <c r="G63" s="123" t="s">
        <v>205</v>
      </c>
      <c r="H63" s="124" t="s">
        <v>206</v>
      </c>
      <c r="I63" s="124"/>
      <c r="L63" s="101" t="s">
        <v>197</v>
      </c>
      <c r="M63" s="126" t="e">
        <f>VLOOKUP(F:F,#REF!,10,0)</f>
        <v>#REF!</v>
      </c>
      <c r="N63" s="101">
        <v>0</v>
      </c>
      <c r="O63" s="104">
        <v>0</v>
      </c>
      <c r="P63" s="105" t="e">
        <f ca="1">VLOOKUP(G63,日计划量!B:G,6,0)</f>
        <v>#N/A</v>
      </c>
      <c r="R63" s="126"/>
      <c r="T63" s="129"/>
    </row>
    <row r="64" customHeight="1" spans="1:20">
      <c r="A64" s="121"/>
      <c r="B64" s="122"/>
      <c r="C64" s="114">
        <v>0</v>
      </c>
      <c r="D64" s="114">
        <f t="shared" si="2"/>
        <v>0</v>
      </c>
      <c r="E64" s="114">
        <v>0</v>
      </c>
      <c r="F64" s="101">
        <f t="shared" si="1"/>
        <v>7210003842</v>
      </c>
      <c r="G64" s="112" t="s">
        <v>207</v>
      </c>
      <c r="H64" s="114" t="s">
        <v>208</v>
      </c>
      <c r="I64" s="114">
        <v>1000</v>
      </c>
      <c r="J64" s="101" t="s">
        <v>12</v>
      </c>
      <c r="L64" s="101" t="s">
        <v>197</v>
      </c>
      <c r="M64" s="126" t="e">
        <f>VLOOKUP(F:F,#REF!,10,0)</f>
        <v>#REF!</v>
      </c>
      <c r="N64" s="101">
        <v>100850828</v>
      </c>
      <c r="O64" s="104">
        <v>43544</v>
      </c>
      <c r="P64" s="105">
        <f ca="1">VLOOKUP(G64,日计划量!B:G,6,0)</f>
        <v>43546</v>
      </c>
      <c r="R64" s="126"/>
      <c r="T64" s="129"/>
    </row>
    <row r="65" customHeight="1" spans="1:20">
      <c r="A65" s="121">
        <v>7210003947</v>
      </c>
      <c r="B65" s="122" t="s">
        <v>209</v>
      </c>
      <c r="C65" s="114">
        <v>3000</v>
      </c>
      <c r="D65" s="114">
        <f t="shared" si="2"/>
        <v>6500</v>
      </c>
      <c r="E65" s="114">
        <v>4320</v>
      </c>
      <c r="F65" s="101">
        <f t="shared" si="1"/>
        <v>7210003947</v>
      </c>
      <c r="G65" s="112" t="s">
        <v>210</v>
      </c>
      <c r="H65" s="114" t="s">
        <v>211</v>
      </c>
      <c r="I65" s="114">
        <v>2500</v>
      </c>
      <c r="J65" s="101" t="s">
        <v>12</v>
      </c>
      <c r="L65" s="101" t="s">
        <v>212</v>
      </c>
      <c r="M65" s="126" t="e">
        <f>VLOOKUP(F:F,#REF!,10,0)</f>
        <v>#REF!</v>
      </c>
      <c r="N65" s="101">
        <v>100842906</v>
      </c>
      <c r="O65" s="104">
        <v>43524</v>
      </c>
      <c r="P65" s="105">
        <f ca="1">VLOOKUP(G65,日计划量!B:G,6,0)</f>
        <v>43528</v>
      </c>
      <c r="R65" s="126"/>
      <c r="T65" s="129"/>
    </row>
    <row r="66" customHeight="1" spans="1:20">
      <c r="A66" s="121"/>
      <c r="B66" s="122"/>
      <c r="C66" s="114">
        <v>0</v>
      </c>
      <c r="D66" s="114">
        <f t="shared" si="2"/>
        <v>0</v>
      </c>
      <c r="E66" s="114">
        <v>0</v>
      </c>
      <c r="F66" s="101">
        <f t="shared" si="1"/>
        <v>7210003947</v>
      </c>
      <c r="G66" s="112" t="s">
        <v>213</v>
      </c>
      <c r="H66" s="114" t="s">
        <v>214</v>
      </c>
      <c r="I66" s="114">
        <v>2000</v>
      </c>
      <c r="J66" s="101" t="s">
        <v>12</v>
      </c>
      <c r="L66" s="101" t="s">
        <v>212</v>
      </c>
      <c r="M66" s="126" t="e">
        <f>VLOOKUP(F:F,#REF!,10,0)</f>
        <v>#REF!</v>
      </c>
      <c r="N66" s="101">
        <v>100843292</v>
      </c>
      <c r="O66" s="104">
        <v>43525</v>
      </c>
      <c r="P66" s="105">
        <f ca="1">VLOOKUP(G66,日计划量!B:G,6,0)</f>
        <v>43530</v>
      </c>
      <c r="R66" s="126"/>
      <c r="T66" s="129"/>
    </row>
    <row r="67" customHeight="1" spans="1:20">
      <c r="A67" s="121"/>
      <c r="B67" s="122"/>
      <c r="C67" s="114">
        <v>0</v>
      </c>
      <c r="D67" s="114">
        <f t="shared" ref="D67:D95" si="3">SUMIF(F:F,A:A,I:I)</f>
        <v>0</v>
      </c>
      <c r="E67" s="114">
        <v>0</v>
      </c>
      <c r="F67" s="101">
        <f t="shared" si="1"/>
        <v>7210003947</v>
      </c>
      <c r="G67" s="112" t="s">
        <v>215</v>
      </c>
      <c r="H67" s="114" t="s">
        <v>216</v>
      </c>
      <c r="I67" s="114">
        <v>2000</v>
      </c>
      <c r="J67" s="101" t="s">
        <v>12</v>
      </c>
      <c r="L67" s="101" t="s">
        <v>212</v>
      </c>
      <c r="M67" s="126" t="e">
        <f>VLOOKUP(F:F,#REF!,10,0)</f>
        <v>#REF!</v>
      </c>
      <c r="N67" s="101">
        <v>100845334</v>
      </c>
      <c r="O67" s="104">
        <v>43530</v>
      </c>
      <c r="P67" s="105">
        <f ca="1">VLOOKUP(G67,日计划量!B:G,6,0)</f>
        <v>43532</v>
      </c>
      <c r="R67" s="126"/>
      <c r="T67" s="129"/>
    </row>
    <row r="68" customHeight="1" spans="1:20">
      <c r="A68" s="121">
        <v>7210004042</v>
      </c>
      <c r="B68" s="122" t="s">
        <v>217</v>
      </c>
      <c r="C68" s="114">
        <v>15000</v>
      </c>
      <c r="D68" s="114">
        <f t="shared" si="3"/>
        <v>6000</v>
      </c>
      <c r="E68" s="114">
        <v>3771</v>
      </c>
      <c r="F68" s="101">
        <f t="shared" si="1"/>
        <v>7210004042</v>
      </c>
      <c r="G68" s="112" t="s">
        <v>218</v>
      </c>
      <c r="H68" s="114" t="s">
        <v>219</v>
      </c>
      <c r="I68" s="114">
        <v>2000</v>
      </c>
      <c r="J68" s="101" t="s">
        <v>220</v>
      </c>
      <c r="L68" s="101" t="s">
        <v>221</v>
      </c>
      <c r="M68" s="126" t="e">
        <f>VLOOKUP(F:F,#REF!,10,0)</f>
        <v>#REF!</v>
      </c>
      <c r="N68" s="101">
        <v>0</v>
      </c>
      <c r="O68" s="104">
        <v>0</v>
      </c>
      <c r="P68" s="105" t="e">
        <f ca="1">VLOOKUP(G68,日计划量!B:G,6,0)</f>
        <v>#N/A</v>
      </c>
      <c r="R68" s="126"/>
      <c r="T68" s="129"/>
    </row>
    <row r="69" customHeight="1" spans="1:20">
      <c r="A69" s="121"/>
      <c r="B69" s="122"/>
      <c r="C69" s="114">
        <v>0</v>
      </c>
      <c r="D69" s="114">
        <f t="shared" si="3"/>
        <v>0</v>
      </c>
      <c r="E69" s="114">
        <v>0</v>
      </c>
      <c r="F69" s="101">
        <f t="shared" si="1"/>
        <v>7210004042</v>
      </c>
      <c r="G69" s="123" t="s">
        <v>222</v>
      </c>
      <c r="H69" s="124" t="s">
        <v>223</v>
      </c>
      <c r="I69" s="124"/>
      <c r="L69" s="101" t="s">
        <v>221</v>
      </c>
      <c r="M69" s="126" t="e">
        <f>VLOOKUP(F:F,#REF!,10,0)</f>
        <v>#REF!</v>
      </c>
      <c r="N69" s="101">
        <v>0</v>
      </c>
      <c r="O69" s="104">
        <v>0</v>
      </c>
      <c r="P69" s="105" t="e">
        <f ca="1">VLOOKUP(G69,日计划量!B:G,6,0)</f>
        <v>#N/A</v>
      </c>
      <c r="R69" s="126"/>
      <c r="T69" s="129"/>
    </row>
    <row r="70" customHeight="1" spans="1:20">
      <c r="A70" s="121"/>
      <c r="B70" s="122"/>
      <c r="C70" s="114">
        <v>0</v>
      </c>
      <c r="D70" s="114">
        <f t="shared" si="3"/>
        <v>0</v>
      </c>
      <c r="E70" s="114">
        <v>0</v>
      </c>
      <c r="F70" s="101">
        <f t="shared" ref="F70:F145" si="4">IF(A70&gt;0,A70,F69)</f>
        <v>7210004042</v>
      </c>
      <c r="G70" s="123" t="s">
        <v>224</v>
      </c>
      <c r="H70" s="124" t="s">
        <v>225</v>
      </c>
      <c r="I70" s="124"/>
      <c r="L70" s="101" t="s">
        <v>221</v>
      </c>
      <c r="M70" s="126" t="e">
        <f>VLOOKUP(F:F,#REF!,10,0)</f>
        <v>#REF!</v>
      </c>
      <c r="N70" s="101">
        <v>0</v>
      </c>
      <c r="O70" s="104">
        <v>0</v>
      </c>
      <c r="P70" s="105" t="e">
        <f ca="1">VLOOKUP(G70,日计划量!B:G,6,0)</f>
        <v>#N/A</v>
      </c>
      <c r="R70" s="126"/>
      <c r="T70" s="129"/>
    </row>
    <row r="71" customHeight="1" spans="1:20">
      <c r="A71" s="121"/>
      <c r="B71" s="122"/>
      <c r="C71" s="114">
        <v>0</v>
      </c>
      <c r="D71" s="114">
        <f t="shared" si="3"/>
        <v>0</v>
      </c>
      <c r="E71" s="114">
        <v>0</v>
      </c>
      <c r="F71" s="101">
        <f t="shared" si="4"/>
        <v>7210004042</v>
      </c>
      <c r="G71" s="112" t="s">
        <v>226</v>
      </c>
      <c r="H71" s="114" t="s">
        <v>227</v>
      </c>
      <c r="I71" s="114">
        <v>2000</v>
      </c>
      <c r="J71" s="101" t="s">
        <v>3</v>
      </c>
      <c r="L71" s="101" t="s">
        <v>221</v>
      </c>
      <c r="M71" s="126" t="e">
        <f>VLOOKUP(F:F,#REF!,10,0)</f>
        <v>#REF!</v>
      </c>
      <c r="N71" s="101">
        <v>100844298</v>
      </c>
      <c r="O71" s="104">
        <v>43528</v>
      </c>
      <c r="P71" s="105">
        <f ca="1">VLOOKUP(G71,日计划量!B:G,6,0)</f>
        <v>43530</v>
      </c>
      <c r="R71" s="126"/>
      <c r="T71" s="129"/>
    </row>
    <row r="72" customHeight="1" spans="1:20">
      <c r="A72" s="121"/>
      <c r="B72" s="122"/>
      <c r="C72" s="114">
        <v>0</v>
      </c>
      <c r="D72" s="114">
        <f t="shared" si="3"/>
        <v>0</v>
      </c>
      <c r="E72" s="114">
        <v>0</v>
      </c>
      <c r="F72" s="101">
        <f t="shared" si="4"/>
        <v>7210004042</v>
      </c>
      <c r="G72" s="112" t="s">
        <v>228</v>
      </c>
      <c r="H72" s="114" t="s">
        <v>229</v>
      </c>
      <c r="I72" s="114">
        <v>2000</v>
      </c>
      <c r="J72" s="101" t="s">
        <v>3</v>
      </c>
      <c r="L72" s="101" t="s">
        <v>221</v>
      </c>
      <c r="M72" s="126" t="e">
        <f>VLOOKUP(F:F,#REF!,10,0)</f>
        <v>#REF!</v>
      </c>
      <c r="N72" s="101">
        <v>100845315</v>
      </c>
      <c r="O72" s="104">
        <v>43530</v>
      </c>
      <c r="P72" s="105">
        <f ca="1">VLOOKUP(G72,日计划量!B:G,6,0)</f>
        <v>43532</v>
      </c>
      <c r="R72" s="126"/>
      <c r="T72" s="129"/>
    </row>
    <row r="73" customHeight="1" spans="1:20">
      <c r="A73" s="121">
        <v>7210004186</v>
      </c>
      <c r="B73" s="122" t="s">
        <v>230</v>
      </c>
      <c r="C73" s="114">
        <v>5000</v>
      </c>
      <c r="D73" s="114">
        <f t="shared" si="3"/>
        <v>5000</v>
      </c>
      <c r="E73" s="114">
        <v>2427</v>
      </c>
      <c r="F73" s="101">
        <f t="shared" si="4"/>
        <v>7210004186</v>
      </c>
      <c r="G73" s="112" t="s">
        <v>231</v>
      </c>
      <c r="H73" s="114" t="s">
        <v>232</v>
      </c>
      <c r="I73" s="114">
        <v>2000</v>
      </c>
      <c r="J73" s="101" t="s">
        <v>71</v>
      </c>
      <c r="L73" s="101" t="s">
        <v>233</v>
      </c>
      <c r="M73" s="126" t="e">
        <f>VLOOKUP(F:F,#REF!,10,0)</f>
        <v>#REF!</v>
      </c>
      <c r="N73" s="101">
        <v>100842175</v>
      </c>
      <c r="O73" s="104">
        <v>43523</v>
      </c>
      <c r="P73" s="105">
        <f ca="1">VLOOKUP(G73,日计划量!B:G,6,0)</f>
        <v>43525</v>
      </c>
      <c r="R73" s="126"/>
      <c r="T73" s="129"/>
    </row>
    <row r="74" customHeight="1" spans="1:20">
      <c r="A74" s="121"/>
      <c r="B74" s="122"/>
      <c r="C74" s="114">
        <v>0</v>
      </c>
      <c r="D74" s="114">
        <f t="shared" si="3"/>
        <v>0</v>
      </c>
      <c r="E74" s="114">
        <v>0</v>
      </c>
      <c r="F74" s="101">
        <f t="shared" si="4"/>
        <v>7210004186</v>
      </c>
      <c r="G74" s="112" t="s">
        <v>234</v>
      </c>
      <c r="H74" s="114" t="s">
        <v>235</v>
      </c>
      <c r="I74" s="133">
        <v>1500</v>
      </c>
      <c r="J74" s="101" t="s">
        <v>85</v>
      </c>
      <c r="K74" s="126"/>
      <c r="L74" s="101" t="s">
        <v>233</v>
      </c>
      <c r="M74" s="126" t="e">
        <f>VLOOKUP(F:F,#REF!,10,0)</f>
        <v>#REF!</v>
      </c>
      <c r="N74" s="101" t="s">
        <v>236</v>
      </c>
      <c r="O74" s="104">
        <v>43524</v>
      </c>
      <c r="P74" s="105">
        <f ca="1">VLOOKUP(G74,日计划量!B:G,6,0)</f>
        <v>43525</v>
      </c>
      <c r="R74" s="126"/>
      <c r="T74" s="129"/>
    </row>
    <row r="75" customHeight="1" spans="1:20">
      <c r="A75" s="121"/>
      <c r="B75" s="122"/>
      <c r="C75" s="114">
        <v>0</v>
      </c>
      <c r="D75" s="114">
        <f t="shared" si="3"/>
        <v>0</v>
      </c>
      <c r="E75" s="114">
        <v>0</v>
      </c>
      <c r="F75" s="101">
        <f t="shared" si="4"/>
        <v>7210004186</v>
      </c>
      <c r="G75" s="112" t="s">
        <v>237</v>
      </c>
      <c r="H75" s="114" t="s">
        <v>238</v>
      </c>
      <c r="I75" s="134">
        <v>1500</v>
      </c>
      <c r="J75" s="101" t="s">
        <v>71</v>
      </c>
      <c r="L75" s="101" t="s">
        <v>233</v>
      </c>
      <c r="M75" s="126" t="e">
        <f>VLOOKUP(F:F,#REF!,10,0)</f>
        <v>#REF!</v>
      </c>
      <c r="N75" s="101">
        <v>100842901</v>
      </c>
      <c r="O75" s="104">
        <v>43524</v>
      </c>
      <c r="P75" s="105">
        <f ca="1">VLOOKUP(G75,日计划量!B:G,6,0)</f>
        <v>43526</v>
      </c>
      <c r="R75" s="126"/>
      <c r="T75" s="129"/>
    </row>
    <row r="76" customHeight="1" spans="1:20">
      <c r="A76" s="121">
        <v>7210003423</v>
      </c>
      <c r="B76" s="122" t="s">
        <v>239</v>
      </c>
      <c r="C76" s="114">
        <v>5000</v>
      </c>
      <c r="D76" s="114">
        <f t="shared" si="3"/>
        <v>7000</v>
      </c>
      <c r="E76" s="114">
        <v>1239</v>
      </c>
      <c r="F76" s="101">
        <f t="shared" si="4"/>
        <v>7210003423</v>
      </c>
      <c r="G76" s="112" t="s">
        <v>240</v>
      </c>
      <c r="H76" s="114" t="s">
        <v>241</v>
      </c>
      <c r="I76" s="114">
        <v>2000</v>
      </c>
      <c r="J76" s="101" t="s">
        <v>148</v>
      </c>
      <c r="L76" s="101" t="s">
        <v>242</v>
      </c>
      <c r="M76" s="126" t="e">
        <f>VLOOKUP(F:F,#REF!,10,0)</f>
        <v>#REF!</v>
      </c>
      <c r="N76" s="101">
        <v>100842162</v>
      </c>
      <c r="O76" s="104">
        <v>43523</v>
      </c>
      <c r="P76" s="105">
        <f ca="1">VLOOKUP(G76,日计划量!B:G,6,0)</f>
        <v>43525</v>
      </c>
      <c r="R76" s="126"/>
      <c r="T76" s="129"/>
    </row>
    <row r="77" customHeight="1" spans="1:20">
      <c r="A77" s="121"/>
      <c r="B77" s="122"/>
      <c r="C77" s="114">
        <v>0</v>
      </c>
      <c r="D77" s="114">
        <f t="shared" si="3"/>
        <v>0</v>
      </c>
      <c r="E77" s="114">
        <v>0</v>
      </c>
      <c r="F77" s="101">
        <f t="shared" si="4"/>
        <v>7210003423</v>
      </c>
      <c r="G77" s="112" t="s">
        <v>243</v>
      </c>
      <c r="H77" s="114" t="s">
        <v>244</v>
      </c>
      <c r="I77" s="114">
        <v>2000</v>
      </c>
      <c r="J77" s="101" t="s">
        <v>148</v>
      </c>
      <c r="L77" s="101" t="s">
        <v>242</v>
      </c>
      <c r="M77" s="126" t="e">
        <f>VLOOKUP(F:F,#REF!,10,0)</f>
        <v>#REF!</v>
      </c>
      <c r="N77" s="101">
        <v>100842894</v>
      </c>
      <c r="O77" s="104">
        <v>43524</v>
      </c>
      <c r="P77" s="105">
        <f ca="1">VLOOKUP(G77,日计划量!B:G,6,0)</f>
        <v>43528</v>
      </c>
      <c r="R77" s="126"/>
      <c r="T77" s="129"/>
    </row>
    <row r="78" customHeight="1" spans="1:20">
      <c r="A78" s="121"/>
      <c r="B78" s="122"/>
      <c r="C78" s="114">
        <v>0</v>
      </c>
      <c r="D78" s="114">
        <f t="shared" si="3"/>
        <v>0</v>
      </c>
      <c r="E78" s="114">
        <v>0</v>
      </c>
      <c r="F78" s="101">
        <f t="shared" si="4"/>
        <v>7210003423</v>
      </c>
      <c r="G78" s="112" t="s">
        <v>245</v>
      </c>
      <c r="H78" s="114" t="s">
        <v>246</v>
      </c>
      <c r="I78" s="114">
        <v>2000</v>
      </c>
      <c r="J78" s="101" t="s">
        <v>2</v>
      </c>
      <c r="L78" s="101" t="s">
        <v>242</v>
      </c>
      <c r="M78" s="126" t="e">
        <f>VLOOKUP(F:F,#REF!,10,0)</f>
        <v>#REF!</v>
      </c>
      <c r="N78" s="101">
        <v>100851276</v>
      </c>
      <c r="O78" s="104">
        <v>43545</v>
      </c>
      <c r="P78" s="105">
        <f ca="1">VLOOKUP(G78,日计划量!B:G,6,0)</f>
        <v>43547</v>
      </c>
      <c r="R78" s="126"/>
      <c r="T78" s="129"/>
    </row>
    <row r="79" customHeight="1" spans="1:20">
      <c r="A79" s="121"/>
      <c r="B79" s="122"/>
      <c r="C79" s="114">
        <v>0</v>
      </c>
      <c r="D79" s="114">
        <f t="shared" si="3"/>
        <v>0</v>
      </c>
      <c r="E79" s="114">
        <v>0</v>
      </c>
      <c r="F79" s="101">
        <f t="shared" si="4"/>
        <v>7210003423</v>
      </c>
      <c r="G79" s="112" t="s">
        <v>247</v>
      </c>
      <c r="H79" s="114" t="s">
        <v>248</v>
      </c>
      <c r="I79" s="114">
        <v>1000</v>
      </c>
      <c r="J79" s="101" t="s">
        <v>2</v>
      </c>
      <c r="L79" s="101" t="s">
        <v>242</v>
      </c>
      <c r="M79" s="126" t="e">
        <f>VLOOKUP(F:F,#REF!,10,0)</f>
        <v>#REF!</v>
      </c>
      <c r="N79" s="101">
        <v>100851879</v>
      </c>
      <c r="O79" s="104">
        <v>43546</v>
      </c>
      <c r="P79" s="105">
        <f ca="1">VLOOKUP(G79,日计划量!B:G,6,0)</f>
        <v>43549</v>
      </c>
      <c r="R79" s="126"/>
      <c r="T79" s="129"/>
    </row>
    <row r="80" customHeight="1" spans="1:20">
      <c r="A80" s="121">
        <v>7210003711</v>
      </c>
      <c r="B80" s="122" t="s">
        <v>249</v>
      </c>
      <c r="C80" s="114">
        <v>2000</v>
      </c>
      <c r="D80" s="114">
        <f t="shared" si="3"/>
        <v>1500</v>
      </c>
      <c r="E80" s="114">
        <v>2449</v>
      </c>
      <c r="F80" s="101">
        <f t="shared" si="4"/>
        <v>7210003711</v>
      </c>
      <c r="G80" s="112" t="s">
        <v>250</v>
      </c>
      <c r="H80" s="114" t="s">
        <v>251</v>
      </c>
      <c r="I80" s="114">
        <v>1500</v>
      </c>
      <c r="J80" s="101" t="s">
        <v>2</v>
      </c>
      <c r="L80" s="101" t="s">
        <v>252</v>
      </c>
      <c r="M80" s="126" t="e">
        <f>VLOOKUP(F:F,#REF!,10,0)</f>
        <v>#REF!</v>
      </c>
      <c r="N80" s="101">
        <v>100843257</v>
      </c>
      <c r="O80" s="104">
        <v>43525</v>
      </c>
      <c r="P80" s="105">
        <f ca="1">VLOOKUP(G80,日计划量!B:G,6,0)</f>
        <v>43529</v>
      </c>
      <c r="R80" s="126"/>
      <c r="T80" s="129"/>
    </row>
    <row r="81" customHeight="1" spans="1:20">
      <c r="A81" s="121">
        <v>7210003863</v>
      </c>
      <c r="B81" s="122" t="s">
        <v>253</v>
      </c>
      <c r="C81" s="114">
        <v>10000</v>
      </c>
      <c r="D81" s="114">
        <f t="shared" si="3"/>
        <v>13000</v>
      </c>
      <c r="E81" s="114">
        <v>6866</v>
      </c>
      <c r="F81" s="101">
        <f t="shared" si="4"/>
        <v>7210003863</v>
      </c>
      <c r="G81" s="112" t="s">
        <v>254</v>
      </c>
      <c r="H81" s="114" t="s">
        <v>255</v>
      </c>
      <c r="I81" s="114">
        <v>2000</v>
      </c>
      <c r="J81" s="101" t="s">
        <v>3</v>
      </c>
      <c r="L81" s="101" t="s">
        <v>256</v>
      </c>
      <c r="M81" s="126" t="e">
        <f>VLOOKUP(F:F,#REF!,10,0)</f>
        <v>#REF!</v>
      </c>
      <c r="N81" s="101">
        <v>100842161</v>
      </c>
      <c r="O81" s="104">
        <v>43523</v>
      </c>
      <c r="P81" s="105">
        <f ca="1">VLOOKUP(G81,日计划量!B:G,6,0)</f>
        <v>43525</v>
      </c>
      <c r="R81" s="126"/>
      <c r="T81" s="129"/>
    </row>
    <row r="82" customHeight="1" spans="1:20">
      <c r="A82" s="121"/>
      <c r="B82" s="122"/>
      <c r="C82" s="114">
        <v>0</v>
      </c>
      <c r="D82" s="114">
        <f t="shared" si="3"/>
        <v>0</v>
      </c>
      <c r="E82" s="114">
        <v>0</v>
      </c>
      <c r="F82" s="101">
        <f t="shared" si="4"/>
        <v>7210003863</v>
      </c>
      <c r="G82" s="112" t="s">
        <v>257</v>
      </c>
      <c r="H82" s="114" t="s">
        <v>258</v>
      </c>
      <c r="I82" s="114">
        <v>2000</v>
      </c>
      <c r="J82" s="101" t="s">
        <v>3</v>
      </c>
      <c r="L82" s="101" t="s">
        <v>256</v>
      </c>
      <c r="M82" s="126" t="e">
        <f>VLOOKUP(F:F,#REF!,10,0)</f>
        <v>#REF!</v>
      </c>
      <c r="N82" s="101">
        <v>100842891</v>
      </c>
      <c r="O82" s="104">
        <v>43524</v>
      </c>
      <c r="P82" s="105">
        <f ca="1">VLOOKUP(G82,日计划量!B:G,6,0)</f>
        <v>43526</v>
      </c>
      <c r="R82" s="126"/>
      <c r="T82" s="129"/>
    </row>
    <row r="83" customHeight="1" spans="1:20">
      <c r="A83" s="121"/>
      <c r="B83" s="122"/>
      <c r="C83" s="114">
        <v>0</v>
      </c>
      <c r="D83" s="114">
        <f t="shared" si="3"/>
        <v>0</v>
      </c>
      <c r="E83" s="114">
        <v>0</v>
      </c>
      <c r="F83" s="101">
        <f t="shared" si="4"/>
        <v>7210003863</v>
      </c>
      <c r="G83" s="112" t="s">
        <v>259</v>
      </c>
      <c r="H83" s="114" t="s">
        <v>260</v>
      </c>
      <c r="I83" s="101">
        <v>2000</v>
      </c>
      <c r="J83" s="101" t="s">
        <v>3</v>
      </c>
      <c r="L83" s="101" t="s">
        <v>256</v>
      </c>
      <c r="M83" s="126" t="e">
        <f>VLOOKUP(F:F,#REF!,10,0)</f>
        <v>#REF!</v>
      </c>
      <c r="N83" s="101">
        <v>100843259</v>
      </c>
      <c r="O83" s="104">
        <v>43525</v>
      </c>
      <c r="P83" s="105">
        <f ca="1">VLOOKUP(G83,日计划量!B:G,6,0)</f>
        <v>43529</v>
      </c>
      <c r="R83" s="126"/>
      <c r="T83" s="129"/>
    </row>
    <row r="84" customHeight="1" spans="1:20">
      <c r="A84" s="121"/>
      <c r="B84" s="122"/>
      <c r="C84" s="114">
        <v>0</v>
      </c>
      <c r="D84" s="114">
        <f t="shared" si="3"/>
        <v>0</v>
      </c>
      <c r="E84" s="114">
        <v>0</v>
      </c>
      <c r="F84" s="101">
        <f t="shared" si="4"/>
        <v>7210003863</v>
      </c>
      <c r="G84" s="112" t="s">
        <v>261</v>
      </c>
      <c r="H84" s="114" t="s">
        <v>262</v>
      </c>
      <c r="I84" s="114">
        <v>2000</v>
      </c>
      <c r="J84" s="101" t="s">
        <v>3</v>
      </c>
      <c r="L84" s="101" t="s">
        <v>256</v>
      </c>
      <c r="M84" s="126" t="e">
        <f>VLOOKUP(F:F,#REF!,10,0)</f>
        <v>#REF!</v>
      </c>
      <c r="N84" s="101">
        <v>100845924</v>
      </c>
      <c r="O84" s="104">
        <v>43531</v>
      </c>
      <c r="P84" s="105">
        <f ca="1">VLOOKUP(G84,日计划量!B:G,6,0)</f>
        <v>43535</v>
      </c>
      <c r="R84" s="126"/>
      <c r="T84" s="129"/>
    </row>
    <row r="85" customHeight="1" spans="1:20">
      <c r="A85" s="121"/>
      <c r="B85" s="122"/>
      <c r="C85" s="114">
        <v>0</v>
      </c>
      <c r="D85" s="114">
        <f t="shared" si="3"/>
        <v>0</v>
      </c>
      <c r="E85" s="114">
        <v>0</v>
      </c>
      <c r="F85" s="101">
        <f t="shared" si="4"/>
        <v>7210003863</v>
      </c>
      <c r="G85" s="112" t="s">
        <v>263</v>
      </c>
      <c r="H85" s="114" t="s">
        <v>264</v>
      </c>
      <c r="I85" s="114">
        <v>2000</v>
      </c>
      <c r="J85" s="101" t="s">
        <v>3</v>
      </c>
      <c r="L85" s="101" t="s">
        <v>256</v>
      </c>
      <c r="M85" s="126" t="e">
        <f>VLOOKUP(F:F,#REF!,10,0)</f>
        <v>#REF!</v>
      </c>
      <c r="N85" s="101">
        <v>100847087</v>
      </c>
      <c r="O85" s="104">
        <v>43535</v>
      </c>
      <c r="P85" s="105">
        <f ca="1">VLOOKUP(G85,日计划量!B:G,6,0)</f>
        <v>43537</v>
      </c>
      <c r="R85" s="126"/>
      <c r="T85" s="129"/>
    </row>
    <row r="86" customHeight="1" spans="1:20">
      <c r="A86" s="121"/>
      <c r="B86" s="122"/>
      <c r="C86" s="114">
        <v>0</v>
      </c>
      <c r="D86" s="114">
        <f t="shared" si="3"/>
        <v>0</v>
      </c>
      <c r="E86" s="114">
        <v>0</v>
      </c>
      <c r="F86" s="101">
        <f t="shared" si="4"/>
        <v>7210003863</v>
      </c>
      <c r="G86" s="112" t="s">
        <v>265</v>
      </c>
      <c r="H86" s="114" t="s">
        <v>266</v>
      </c>
      <c r="I86" s="114">
        <v>2000</v>
      </c>
      <c r="J86" s="101" t="s">
        <v>3</v>
      </c>
      <c r="L86" s="101" t="s">
        <v>256</v>
      </c>
      <c r="M86" s="126" t="e">
        <f>VLOOKUP(F:F,#REF!,10,0)</f>
        <v>#REF!</v>
      </c>
      <c r="N86" s="101">
        <v>100847548</v>
      </c>
      <c r="O86" s="104">
        <v>43536</v>
      </c>
      <c r="P86" s="105">
        <f ca="1">VLOOKUP(G86,日计划量!B:G,6,0)</f>
        <v>43538</v>
      </c>
      <c r="R86" s="126"/>
      <c r="T86" s="129"/>
    </row>
    <row r="87" customHeight="1" spans="1:20">
      <c r="A87" s="121"/>
      <c r="B87" s="122"/>
      <c r="C87" s="114">
        <v>0</v>
      </c>
      <c r="D87" s="114">
        <f t="shared" si="3"/>
        <v>0</v>
      </c>
      <c r="E87" s="114">
        <v>0</v>
      </c>
      <c r="F87" s="101">
        <f t="shared" si="4"/>
        <v>7210003863</v>
      </c>
      <c r="G87" s="112" t="s">
        <v>267</v>
      </c>
      <c r="H87" s="114" t="s">
        <v>268</v>
      </c>
      <c r="I87" s="114">
        <v>1000</v>
      </c>
      <c r="J87" s="101" t="s">
        <v>3</v>
      </c>
      <c r="L87" s="101" t="s">
        <v>256</v>
      </c>
      <c r="M87" s="126" t="e">
        <f>VLOOKUP(F:F,#REF!,10,0)</f>
        <v>#REF!</v>
      </c>
      <c r="N87" s="101">
        <v>0</v>
      </c>
      <c r="O87" s="104">
        <v>0</v>
      </c>
      <c r="P87" s="105">
        <f ca="1">VLOOKUP(G87,日计划量!B:G,6,0)</f>
        <v>43554</v>
      </c>
      <c r="R87" s="126"/>
      <c r="T87" s="129"/>
    </row>
    <row r="88" customHeight="1" spans="1:20">
      <c r="A88" s="130">
        <v>7210004287</v>
      </c>
      <c r="B88" s="131" t="s">
        <v>269</v>
      </c>
      <c r="C88" s="117">
        <v>3000</v>
      </c>
      <c r="D88" s="117">
        <f t="shared" si="3"/>
        <v>4000</v>
      </c>
      <c r="E88" s="114">
        <v>5631</v>
      </c>
      <c r="F88" s="118">
        <f t="shared" si="4"/>
        <v>7210004287</v>
      </c>
      <c r="G88" s="112" t="s">
        <v>270</v>
      </c>
      <c r="H88" s="114" t="s">
        <v>271</v>
      </c>
      <c r="I88" s="114">
        <v>2000</v>
      </c>
      <c r="J88" s="101" t="s">
        <v>148</v>
      </c>
      <c r="L88" s="101" t="s">
        <v>272</v>
      </c>
      <c r="M88" s="126" t="e">
        <f>VLOOKUP(F:F,#REF!,10,0)</f>
        <v>#REF!</v>
      </c>
      <c r="N88" s="101">
        <v>100843264</v>
      </c>
      <c r="O88" s="104">
        <v>43525</v>
      </c>
      <c r="P88" s="105">
        <f ca="1">VLOOKUP(G88,日计划量!B:G,6,0)</f>
        <v>43532</v>
      </c>
      <c r="R88" s="126"/>
      <c r="T88" s="129"/>
    </row>
    <row r="89" customHeight="1" spans="1:20">
      <c r="A89" s="121"/>
      <c r="B89" s="122"/>
      <c r="C89" s="114">
        <v>0</v>
      </c>
      <c r="D89" s="114">
        <f t="shared" si="3"/>
        <v>0</v>
      </c>
      <c r="E89" s="114">
        <v>0</v>
      </c>
      <c r="F89" s="101">
        <f t="shared" si="4"/>
        <v>7210004287</v>
      </c>
      <c r="G89" s="112" t="s">
        <v>273</v>
      </c>
      <c r="H89" s="114" t="s">
        <v>274</v>
      </c>
      <c r="I89" s="114">
        <v>2000</v>
      </c>
      <c r="J89" s="101" t="s">
        <v>148</v>
      </c>
      <c r="L89" s="101" t="s">
        <v>272</v>
      </c>
      <c r="M89" s="126" t="e">
        <f>VLOOKUP(F:F,#REF!,10,0)</f>
        <v>#REF!</v>
      </c>
      <c r="N89" s="101">
        <v>100845319</v>
      </c>
      <c r="O89" s="104">
        <v>43530</v>
      </c>
      <c r="P89" s="105">
        <f ca="1">VLOOKUP(G89,日计划量!B:G,6,0)</f>
        <v>43535</v>
      </c>
      <c r="R89" s="126"/>
      <c r="T89" s="129"/>
    </row>
    <row r="90" customHeight="1" spans="1:20">
      <c r="A90" s="121"/>
      <c r="B90" s="122"/>
      <c r="C90" s="114">
        <v>0</v>
      </c>
      <c r="D90" s="114">
        <f t="shared" si="3"/>
        <v>0</v>
      </c>
      <c r="E90" s="114">
        <v>0</v>
      </c>
      <c r="F90" s="101">
        <f t="shared" si="4"/>
        <v>7210004287</v>
      </c>
      <c r="G90" s="112" t="s">
        <v>275</v>
      </c>
      <c r="H90" s="114" t="s">
        <v>276</v>
      </c>
      <c r="I90" s="114"/>
      <c r="L90" s="101" t="s">
        <v>272</v>
      </c>
      <c r="M90" s="126" t="e">
        <f>VLOOKUP(F:F,#REF!,10,0)</f>
        <v>#REF!</v>
      </c>
      <c r="N90" s="101">
        <v>0</v>
      </c>
      <c r="O90" s="104">
        <v>0</v>
      </c>
      <c r="P90" s="105" t="e">
        <f ca="1">VLOOKUP(G90,日计划量!B:G,6,0)</f>
        <v>#N/A</v>
      </c>
      <c r="R90" s="126"/>
      <c r="T90" s="129"/>
    </row>
    <row r="91" customHeight="1" spans="1:20">
      <c r="A91" s="121"/>
      <c r="B91" s="122"/>
      <c r="C91" s="114">
        <v>0</v>
      </c>
      <c r="D91" s="114">
        <f t="shared" si="3"/>
        <v>0</v>
      </c>
      <c r="E91" s="114">
        <v>0</v>
      </c>
      <c r="F91" s="101">
        <f t="shared" si="4"/>
        <v>7210004287</v>
      </c>
      <c r="G91" s="112" t="s">
        <v>277</v>
      </c>
      <c r="H91" s="114" t="s">
        <v>278</v>
      </c>
      <c r="I91" s="114"/>
      <c r="L91" s="101" t="s">
        <v>272</v>
      </c>
      <c r="M91" s="126" t="e">
        <f>VLOOKUP(F:F,#REF!,10,0)</f>
        <v>#REF!</v>
      </c>
      <c r="N91" s="101">
        <v>0</v>
      </c>
      <c r="O91" s="104">
        <v>0</v>
      </c>
      <c r="P91" s="105" t="e">
        <f ca="1">VLOOKUP(G91,日计划量!B:G,6,0)</f>
        <v>#N/A</v>
      </c>
      <c r="R91" s="126"/>
      <c r="T91" s="129"/>
    </row>
    <row r="92" customHeight="1" spans="1:20">
      <c r="A92" s="121">
        <v>7210004635</v>
      </c>
      <c r="B92" s="122" t="s">
        <v>279</v>
      </c>
      <c r="C92" s="114">
        <v>3000</v>
      </c>
      <c r="D92" s="114">
        <f t="shared" si="3"/>
        <v>2000</v>
      </c>
      <c r="E92" s="114">
        <v>1748</v>
      </c>
      <c r="F92" s="101">
        <f t="shared" si="4"/>
        <v>7210004635</v>
      </c>
      <c r="G92" s="112" t="s">
        <v>280</v>
      </c>
      <c r="H92" s="114" t="s">
        <v>281</v>
      </c>
      <c r="I92" s="114">
        <v>1000</v>
      </c>
      <c r="J92" s="101" t="s">
        <v>2</v>
      </c>
      <c r="L92" s="101" t="s">
        <v>282</v>
      </c>
      <c r="M92" s="126" t="e">
        <f>VLOOKUP(F:F,#REF!,10,0)</f>
        <v>#REF!</v>
      </c>
      <c r="N92" s="101">
        <v>100846211</v>
      </c>
      <c r="O92" s="104">
        <v>43532</v>
      </c>
      <c r="P92" s="105">
        <f ca="1">VLOOKUP(G92,日计划量!B:G,6,0)</f>
        <v>43536</v>
      </c>
      <c r="R92" s="126"/>
      <c r="T92" s="129"/>
    </row>
    <row r="93" customHeight="1" spans="1:20">
      <c r="A93" s="121"/>
      <c r="B93" s="122"/>
      <c r="C93" s="114">
        <v>0</v>
      </c>
      <c r="D93" s="114">
        <f t="shared" si="3"/>
        <v>0</v>
      </c>
      <c r="E93" s="114">
        <v>0</v>
      </c>
      <c r="F93" s="101">
        <f t="shared" si="4"/>
        <v>7210004635</v>
      </c>
      <c r="G93" s="112" t="s">
        <v>283</v>
      </c>
      <c r="H93" s="114" t="s">
        <v>284</v>
      </c>
      <c r="I93" s="114">
        <v>1000</v>
      </c>
      <c r="J93" s="101" t="s">
        <v>2</v>
      </c>
      <c r="L93" s="101" t="s">
        <v>282</v>
      </c>
      <c r="M93" s="126" t="e">
        <f>VLOOKUP(F:F,#REF!,10,0)</f>
        <v>#REF!</v>
      </c>
      <c r="N93" s="101">
        <v>100848110</v>
      </c>
      <c r="O93" s="104">
        <v>43537</v>
      </c>
      <c r="P93" s="105">
        <f ca="1">VLOOKUP(G93,日计划量!B:G,6,0)</f>
        <v>43543</v>
      </c>
      <c r="R93" s="126"/>
      <c r="T93" s="129"/>
    </row>
    <row r="94" customHeight="1" spans="1:20">
      <c r="A94" s="121"/>
      <c r="B94" s="122"/>
      <c r="C94" s="114">
        <v>0</v>
      </c>
      <c r="D94" s="114">
        <f t="shared" si="3"/>
        <v>0</v>
      </c>
      <c r="E94" s="114">
        <v>0</v>
      </c>
      <c r="F94" s="132">
        <f t="shared" si="4"/>
        <v>7210004635</v>
      </c>
      <c r="G94" s="123" t="s">
        <v>285</v>
      </c>
      <c r="H94" s="124" t="s">
        <v>286</v>
      </c>
      <c r="I94" s="114"/>
      <c r="L94" s="101" t="s">
        <v>282</v>
      </c>
      <c r="M94" s="126" t="e">
        <f>VLOOKUP(F:F,#REF!,10,0)</f>
        <v>#REF!</v>
      </c>
      <c r="N94" s="101" t="s">
        <v>287</v>
      </c>
      <c r="O94" s="104">
        <v>43543</v>
      </c>
      <c r="P94" s="105" t="e">
        <f ca="1">VLOOKUP(G94,日计划量!B:G,6,0)</f>
        <v>#N/A</v>
      </c>
      <c r="R94" s="126"/>
      <c r="T94" s="129"/>
    </row>
    <row r="95" customHeight="1" spans="1:20">
      <c r="A95" s="121">
        <v>7210003425</v>
      </c>
      <c r="B95" s="122" t="s">
        <v>288</v>
      </c>
      <c r="C95" s="114">
        <v>1000</v>
      </c>
      <c r="D95" s="114">
        <f t="shared" si="3"/>
        <v>2000</v>
      </c>
      <c r="E95" s="114">
        <v>1555</v>
      </c>
      <c r="F95" s="101">
        <f t="shared" si="4"/>
        <v>7210003425</v>
      </c>
      <c r="G95" s="112" t="s">
        <v>289</v>
      </c>
      <c r="H95" s="114" t="s">
        <v>290</v>
      </c>
      <c r="I95" s="114">
        <v>2000</v>
      </c>
      <c r="J95" s="101" t="s">
        <v>3</v>
      </c>
      <c r="L95" s="101" t="s">
        <v>291</v>
      </c>
      <c r="M95" s="126" t="e">
        <f>VLOOKUP(F:F,#REF!,10,0)</f>
        <v>#REF!</v>
      </c>
      <c r="N95" s="101">
        <v>100845316</v>
      </c>
      <c r="O95" s="104">
        <v>43530</v>
      </c>
      <c r="P95" s="105">
        <f ca="1">VLOOKUP(G95,日计划量!B:G,6,0)</f>
        <v>43533</v>
      </c>
      <c r="R95" s="126"/>
      <c r="T95" s="129"/>
    </row>
    <row r="96" customHeight="1" spans="1:20">
      <c r="A96" s="119">
        <v>7210003426</v>
      </c>
      <c r="B96" s="120" t="s">
        <v>292</v>
      </c>
      <c r="C96" s="114"/>
      <c r="D96" s="114">
        <v>2000</v>
      </c>
      <c r="E96" s="114">
        <v>0</v>
      </c>
      <c r="F96" s="101">
        <f t="shared" si="4"/>
        <v>7210003426</v>
      </c>
      <c r="G96" s="112" t="s">
        <v>293</v>
      </c>
      <c r="H96" s="114" t="s">
        <v>294</v>
      </c>
      <c r="I96" s="114">
        <v>2000</v>
      </c>
      <c r="J96" s="101" t="s">
        <v>3</v>
      </c>
      <c r="L96" s="101" t="s">
        <v>295</v>
      </c>
      <c r="M96" s="126"/>
      <c r="N96" s="101">
        <v>100851282</v>
      </c>
      <c r="O96" s="104">
        <v>43545</v>
      </c>
      <c r="P96" s="105">
        <f ca="1">VLOOKUP(G96,日计划量!B:G,6,0)</f>
        <v>43548</v>
      </c>
      <c r="R96" s="126"/>
      <c r="T96" s="129"/>
    </row>
    <row r="97" customHeight="1" spans="1:20">
      <c r="A97" s="121">
        <v>7210004392</v>
      </c>
      <c r="B97" s="122" t="s">
        <v>296</v>
      </c>
      <c r="C97" s="114">
        <v>20000</v>
      </c>
      <c r="D97" s="114">
        <f t="shared" ref="D97:D136" si="5">SUMIF(F:F,A:A,I:I)</f>
        <v>30000</v>
      </c>
      <c r="E97" s="114">
        <v>6873</v>
      </c>
      <c r="F97" s="101">
        <f t="shared" si="4"/>
        <v>7210004392</v>
      </c>
      <c r="G97" s="112" t="s">
        <v>297</v>
      </c>
      <c r="H97" s="114" t="s">
        <v>298</v>
      </c>
      <c r="I97" s="114">
        <v>2000</v>
      </c>
      <c r="J97" s="101" t="s">
        <v>137</v>
      </c>
      <c r="L97" s="101" t="s">
        <v>299</v>
      </c>
      <c r="M97" s="126" t="e">
        <f>VLOOKUP(F:F,#REF!,10,0)</f>
        <v>#REF!</v>
      </c>
      <c r="N97" s="101">
        <v>100842176</v>
      </c>
      <c r="O97" s="104">
        <v>43523</v>
      </c>
      <c r="P97" s="105">
        <f ca="1">VLOOKUP(G97,日计划量!B:G,6,0)</f>
        <v>43525</v>
      </c>
      <c r="R97" s="126"/>
      <c r="T97" s="129"/>
    </row>
    <row r="98" customHeight="1" spans="1:20">
      <c r="A98" s="121"/>
      <c r="B98" s="122"/>
      <c r="C98" s="114">
        <v>0</v>
      </c>
      <c r="D98" s="114">
        <f t="shared" si="5"/>
        <v>0</v>
      </c>
      <c r="E98" s="114">
        <v>0</v>
      </c>
      <c r="F98" s="101">
        <f t="shared" si="4"/>
        <v>7210004392</v>
      </c>
      <c r="G98" s="112" t="s">
        <v>300</v>
      </c>
      <c r="H98" s="114" t="s">
        <v>301</v>
      </c>
      <c r="I98" s="114">
        <v>2000</v>
      </c>
      <c r="J98" s="101" t="s">
        <v>137</v>
      </c>
      <c r="L98" s="101" t="s">
        <v>299</v>
      </c>
      <c r="M98" s="126" t="e">
        <f>VLOOKUP(F:F,#REF!,10,0)</f>
        <v>#REF!</v>
      </c>
      <c r="N98" s="101">
        <v>100842902</v>
      </c>
      <c r="O98" s="104">
        <v>43524</v>
      </c>
      <c r="P98" s="105">
        <f ca="1">VLOOKUP(G98,日计划量!B:G,6,0)</f>
        <v>43526</v>
      </c>
      <c r="R98" s="126"/>
      <c r="T98" s="129"/>
    </row>
    <row r="99" customHeight="1" spans="1:20">
      <c r="A99" s="121"/>
      <c r="B99" s="122"/>
      <c r="C99" s="114">
        <v>0</v>
      </c>
      <c r="D99" s="114">
        <f t="shared" si="5"/>
        <v>0</v>
      </c>
      <c r="E99" s="114">
        <v>0</v>
      </c>
      <c r="F99" s="101">
        <f t="shared" si="4"/>
        <v>7210004392</v>
      </c>
      <c r="G99" s="112" t="s">
        <v>302</v>
      </c>
      <c r="H99" s="114" t="s">
        <v>303</v>
      </c>
      <c r="I99" s="114">
        <v>2000</v>
      </c>
      <c r="J99" s="101" t="s">
        <v>137</v>
      </c>
      <c r="L99" s="101" t="s">
        <v>299</v>
      </c>
      <c r="M99" s="126" t="e">
        <f>VLOOKUP(F:F,#REF!,10,0)</f>
        <v>#REF!</v>
      </c>
      <c r="N99" s="101">
        <v>100843290</v>
      </c>
      <c r="O99" s="104">
        <v>43525</v>
      </c>
      <c r="P99" s="105">
        <f ca="1">VLOOKUP(G99,日计划量!B:G,6,0)</f>
        <v>43528</v>
      </c>
      <c r="R99" s="126"/>
      <c r="T99" s="129"/>
    </row>
    <row r="100" customHeight="1" spans="1:20">
      <c r="A100" s="121"/>
      <c r="B100" s="122"/>
      <c r="C100" s="114">
        <v>0</v>
      </c>
      <c r="D100" s="114">
        <f t="shared" si="5"/>
        <v>0</v>
      </c>
      <c r="E100" s="114">
        <v>0</v>
      </c>
      <c r="F100" s="101">
        <f t="shared" si="4"/>
        <v>7210004392</v>
      </c>
      <c r="G100" s="112" t="s">
        <v>304</v>
      </c>
      <c r="H100" s="114" t="s">
        <v>305</v>
      </c>
      <c r="I100" s="114">
        <v>2000</v>
      </c>
      <c r="J100" s="101" t="s">
        <v>137</v>
      </c>
      <c r="L100" s="101" t="s">
        <v>299</v>
      </c>
      <c r="M100" s="126" t="e">
        <f>VLOOKUP(F:F,#REF!,10,0)</f>
        <v>#REF!</v>
      </c>
      <c r="N100" s="101">
        <v>100843291</v>
      </c>
      <c r="O100" s="104">
        <v>43525</v>
      </c>
      <c r="P100" s="105">
        <f ca="1">VLOOKUP(G100,日计划量!B:G,6,0)</f>
        <v>43529</v>
      </c>
      <c r="R100" s="126"/>
      <c r="T100" s="129"/>
    </row>
    <row r="101" customHeight="1" spans="1:20">
      <c r="A101" s="121"/>
      <c r="B101" s="122"/>
      <c r="C101" s="114">
        <v>0</v>
      </c>
      <c r="D101" s="114">
        <f t="shared" si="5"/>
        <v>0</v>
      </c>
      <c r="E101" s="114">
        <v>0</v>
      </c>
      <c r="F101" s="101">
        <f t="shared" si="4"/>
        <v>7210004392</v>
      </c>
      <c r="G101" s="112" t="s">
        <v>306</v>
      </c>
      <c r="H101" s="114" t="s">
        <v>307</v>
      </c>
      <c r="I101" s="114">
        <v>2000</v>
      </c>
      <c r="J101" s="101" t="s">
        <v>137</v>
      </c>
      <c r="L101" s="101" t="s">
        <v>299</v>
      </c>
      <c r="M101" s="126" t="e">
        <f>VLOOKUP(F:F,#REF!,10,0)</f>
        <v>#REF!</v>
      </c>
      <c r="N101" s="101">
        <v>100845333</v>
      </c>
      <c r="O101" s="104">
        <v>43530</v>
      </c>
      <c r="P101" s="105">
        <f ca="1">VLOOKUP(G101,日计划量!B:G,6,0)</f>
        <v>43533</v>
      </c>
      <c r="R101" s="126"/>
      <c r="T101" s="129"/>
    </row>
    <row r="102" customHeight="1" spans="1:20">
      <c r="A102" s="121"/>
      <c r="B102" s="122"/>
      <c r="C102" s="114">
        <v>0</v>
      </c>
      <c r="D102" s="114">
        <f t="shared" si="5"/>
        <v>0</v>
      </c>
      <c r="E102" s="114">
        <v>0</v>
      </c>
      <c r="F102" s="101">
        <f t="shared" si="4"/>
        <v>7210004392</v>
      </c>
      <c r="G102" s="112" t="s">
        <v>308</v>
      </c>
      <c r="H102" s="114" t="s">
        <v>309</v>
      </c>
      <c r="I102" s="114">
        <v>2000</v>
      </c>
      <c r="J102" s="101" t="s">
        <v>137</v>
      </c>
      <c r="L102" s="101" t="s">
        <v>299</v>
      </c>
      <c r="M102" s="126" t="e">
        <f>VLOOKUP(F:F,#REF!,10,0)</f>
        <v>#REF!</v>
      </c>
      <c r="N102" s="101">
        <v>100845950</v>
      </c>
      <c r="O102" s="104">
        <v>43531</v>
      </c>
      <c r="P102" s="105">
        <f ca="1">VLOOKUP(G102,日计划量!B:G,6,0)</f>
        <v>43535</v>
      </c>
      <c r="R102" s="126"/>
      <c r="T102" s="129"/>
    </row>
    <row r="103" customHeight="1" spans="1:20">
      <c r="A103" s="121"/>
      <c r="B103" s="122"/>
      <c r="C103" s="114">
        <v>0</v>
      </c>
      <c r="D103" s="114">
        <f t="shared" si="5"/>
        <v>0</v>
      </c>
      <c r="E103" s="114">
        <v>0</v>
      </c>
      <c r="F103" s="101">
        <f t="shared" si="4"/>
        <v>7210004392</v>
      </c>
      <c r="G103" s="112" t="s">
        <v>310</v>
      </c>
      <c r="H103" s="114" t="s">
        <v>311</v>
      </c>
      <c r="I103" s="114">
        <v>2000</v>
      </c>
      <c r="J103" s="101" t="s">
        <v>137</v>
      </c>
      <c r="L103" s="101" t="s">
        <v>299</v>
      </c>
      <c r="M103" s="126" t="e">
        <f>VLOOKUP(F:F,#REF!,10,0)</f>
        <v>#REF!</v>
      </c>
      <c r="N103" s="101">
        <v>100847104</v>
      </c>
      <c r="O103" s="104">
        <v>43532</v>
      </c>
      <c r="P103" s="105">
        <f ca="1">VLOOKUP(G103,日计划量!B:G,6,0)</f>
        <v>43536</v>
      </c>
      <c r="R103" s="126"/>
      <c r="T103" s="129"/>
    </row>
    <row r="104" customHeight="1" spans="1:20">
      <c r="A104" s="121"/>
      <c r="B104" s="122"/>
      <c r="C104" s="114">
        <v>0</v>
      </c>
      <c r="D104" s="114">
        <f t="shared" si="5"/>
        <v>0</v>
      </c>
      <c r="E104" s="114">
        <v>0</v>
      </c>
      <c r="F104" s="101">
        <f t="shared" si="4"/>
        <v>7210004392</v>
      </c>
      <c r="G104" s="112" t="s">
        <v>312</v>
      </c>
      <c r="H104" s="114" t="s">
        <v>313</v>
      </c>
      <c r="I104" s="114">
        <v>2000</v>
      </c>
      <c r="J104" s="101" t="s">
        <v>137</v>
      </c>
      <c r="L104" s="101" t="s">
        <v>299</v>
      </c>
      <c r="M104" s="126" t="e">
        <f>VLOOKUP(F:F,#REF!,10,0)</f>
        <v>#REF!</v>
      </c>
      <c r="N104" s="101">
        <v>100847105</v>
      </c>
      <c r="O104" s="104">
        <v>43532</v>
      </c>
      <c r="P104" s="105">
        <f ca="1">VLOOKUP(G104,日计划量!B:G,6,0)</f>
        <v>43537</v>
      </c>
      <c r="R104" s="126"/>
      <c r="T104" s="129"/>
    </row>
    <row r="105" customHeight="1" spans="1:20">
      <c r="A105" s="121"/>
      <c r="B105" s="122"/>
      <c r="C105" s="114">
        <v>0</v>
      </c>
      <c r="D105" s="114">
        <f t="shared" si="5"/>
        <v>0</v>
      </c>
      <c r="E105" s="114">
        <v>0</v>
      </c>
      <c r="F105" s="101">
        <f t="shared" si="4"/>
        <v>7210004392</v>
      </c>
      <c r="G105" s="112" t="s">
        <v>314</v>
      </c>
      <c r="H105" s="114" t="s">
        <v>315</v>
      </c>
      <c r="I105" s="114">
        <v>2000</v>
      </c>
      <c r="J105" s="101" t="s">
        <v>137</v>
      </c>
      <c r="L105" s="101" t="s">
        <v>299</v>
      </c>
      <c r="M105" s="126" t="e">
        <f>VLOOKUP(F:F,#REF!,10,0)</f>
        <v>#REF!</v>
      </c>
      <c r="N105" s="101">
        <v>100847566</v>
      </c>
      <c r="O105" s="104">
        <v>43536</v>
      </c>
      <c r="P105" s="105">
        <f ca="1">VLOOKUP(G105,日计划量!B:G,6,0)</f>
        <v>43538</v>
      </c>
      <c r="R105" s="126"/>
      <c r="T105" s="129"/>
    </row>
    <row r="106" customHeight="1" spans="1:20">
      <c r="A106" s="121"/>
      <c r="B106" s="122"/>
      <c r="C106" s="114">
        <v>0</v>
      </c>
      <c r="D106" s="114">
        <f t="shared" si="5"/>
        <v>0</v>
      </c>
      <c r="E106" s="114">
        <v>0</v>
      </c>
      <c r="F106" s="101">
        <f t="shared" si="4"/>
        <v>7210004392</v>
      </c>
      <c r="G106" s="112" t="s">
        <v>316</v>
      </c>
      <c r="H106" s="114" t="s">
        <v>317</v>
      </c>
      <c r="I106" s="114">
        <v>2000</v>
      </c>
      <c r="J106" s="101" t="s">
        <v>137</v>
      </c>
      <c r="L106" s="101" t="s">
        <v>299</v>
      </c>
      <c r="M106" s="126" t="e">
        <f>VLOOKUP(F:F,#REF!,10,0)</f>
        <v>#REF!</v>
      </c>
      <c r="N106" s="101">
        <v>100847567</v>
      </c>
      <c r="O106" s="104">
        <v>43536</v>
      </c>
      <c r="P106" s="105">
        <f ca="1">VLOOKUP(G106,日计划量!B:G,6,0)</f>
        <v>43539</v>
      </c>
      <c r="R106" s="126"/>
      <c r="T106" s="129"/>
    </row>
    <row r="107" customHeight="1" spans="1:20">
      <c r="A107" s="121"/>
      <c r="B107" s="122"/>
      <c r="C107" s="114">
        <v>0</v>
      </c>
      <c r="D107" s="114">
        <f t="shared" si="5"/>
        <v>0</v>
      </c>
      <c r="E107" s="114">
        <v>0</v>
      </c>
      <c r="F107" s="101">
        <f t="shared" si="4"/>
        <v>7210004392</v>
      </c>
      <c r="G107" s="112" t="s">
        <v>318</v>
      </c>
      <c r="H107" s="114" t="s">
        <v>319</v>
      </c>
      <c r="I107" s="114">
        <v>2000</v>
      </c>
      <c r="J107" s="101" t="s">
        <v>137</v>
      </c>
      <c r="L107" s="101" t="s">
        <v>299</v>
      </c>
      <c r="M107" s="126" t="e">
        <f>VLOOKUP(F:F,#REF!,10,0)</f>
        <v>#REF!</v>
      </c>
      <c r="N107" s="101">
        <v>100851917</v>
      </c>
      <c r="O107" s="104">
        <v>43546</v>
      </c>
      <c r="P107" s="105">
        <f ca="1">VLOOKUP(G107,日计划量!B:G,6,0)</f>
        <v>43550</v>
      </c>
      <c r="R107" s="126"/>
      <c r="T107" s="129"/>
    </row>
    <row r="108" customHeight="1" spans="1:20">
      <c r="A108" s="121"/>
      <c r="B108" s="122"/>
      <c r="C108" s="114">
        <v>0</v>
      </c>
      <c r="D108" s="114">
        <f t="shared" si="5"/>
        <v>0</v>
      </c>
      <c r="E108" s="114">
        <v>0</v>
      </c>
      <c r="F108" s="101">
        <f t="shared" si="4"/>
        <v>7210004392</v>
      </c>
      <c r="G108" s="112" t="s">
        <v>320</v>
      </c>
      <c r="H108" s="114" t="s">
        <v>321</v>
      </c>
      <c r="I108" s="114">
        <v>2000</v>
      </c>
      <c r="J108" s="101" t="s">
        <v>137</v>
      </c>
      <c r="L108" s="101" t="s">
        <v>299</v>
      </c>
      <c r="M108" s="126" t="e">
        <f>VLOOKUP(F:F,#REF!,10,0)</f>
        <v>#REF!</v>
      </c>
      <c r="N108" s="101">
        <v>100850803</v>
      </c>
      <c r="O108" s="104">
        <v>43544</v>
      </c>
      <c r="P108" s="105">
        <f ca="1">VLOOKUP(G108,日计划量!B:G,6,0)</f>
        <v>43546</v>
      </c>
      <c r="R108" s="126"/>
      <c r="T108" s="129"/>
    </row>
    <row r="109" customHeight="1" spans="1:20">
      <c r="A109" s="121"/>
      <c r="B109" s="122"/>
      <c r="C109" s="114">
        <v>0</v>
      </c>
      <c r="D109" s="114">
        <f t="shared" si="5"/>
        <v>0</v>
      </c>
      <c r="E109" s="114">
        <v>0</v>
      </c>
      <c r="F109" s="101">
        <f t="shared" si="4"/>
        <v>7210004392</v>
      </c>
      <c r="G109" s="112" t="s">
        <v>322</v>
      </c>
      <c r="H109" s="114" t="s">
        <v>323</v>
      </c>
      <c r="I109" s="114">
        <v>2000</v>
      </c>
      <c r="J109" s="101" t="s">
        <v>137</v>
      </c>
      <c r="L109" s="101" t="s">
        <v>299</v>
      </c>
      <c r="M109" s="126" t="e">
        <f>VLOOKUP(F:F,#REF!,10,0)</f>
        <v>#REF!</v>
      </c>
      <c r="N109" s="101">
        <v>100850804</v>
      </c>
      <c r="O109" s="104">
        <v>43544</v>
      </c>
      <c r="P109" s="105">
        <f ca="1">VLOOKUP(G109,日计划量!B:G,6,0)</f>
        <v>43547</v>
      </c>
      <c r="R109" s="126"/>
      <c r="T109" s="129"/>
    </row>
    <row r="110" customHeight="1" spans="1:20">
      <c r="A110" s="121"/>
      <c r="B110" s="122"/>
      <c r="C110" s="114">
        <v>0</v>
      </c>
      <c r="D110" s="114">
        <f t="shared" si="5"/>
        <v>0</v>
      </c>
      <c r="E110" s="114">
        <v>0</v>
      </c>
      <c r="F110" s="101">
        <f t="shared" si="4"/>
        <v>7210004392</v>
      </c>
      <c r="G110" s="112" t="s">
        <v>324</v>
      </c>
      <c r="H110" s="114" t="s">
        <v>325</v>
      </c>
      <c r="I110" s="114">
        <v>2000</v>
      </c>
      <c r="J110" s="101" t="s">
        <v>137</v>
      </c>
      <c r="L110" s="101" t="s">
        <v>299</v>
      </c>
      <c r="M110" s="126" t="e">
        <f>VLOOKUP(F:F,#REF!,10,0)</f>
        <v>#REF!</v>
      </c>
      <c r="N110" s="101">
        <v>100851914</v>
      </c>
      <c r="O110" s="104">
        <v>43546</v>
      </c>
      <c r="P110" s="105">
        <f ca="1">VLOOKUP(G110,日计划量!B:G,6,0)</f>
        <v>43548</v>
      </c>
      <c r="R110" s="126"/>
      <c r="T110" s="129"/>
    </row>
    <row r="111" customHeight="1" spans="1:20">
      <c r="A111" s="121"/>
      <c r="B111" s="122"/>
      <c r="C111" s="114">
        <v>0</v>
      </c>
      <c r="D111" s="114">
        <f t="shared" si="5"/>
        <v>0</v>
      </c>
      <c r="E111" s="114">
        <v>0</v>
      </c>
      <c r="F111" s="101">
        <f t="shared" si="4"/>
        <v>7210004392</v>
      </c>
      <c r="G111" s="112" t="s">
        <v>326</v>
      </c>
      <c r="H111" s="114" t="s">
        <v>327</v>
      </c>
      <c r="I111" s="114">
        <v>2000</v>
      </c>
      <c r="J111" s="101" t="s">
        <v>137</v>
      </c>
      <c r="L111" s="101" t="s">
        <v>299</v>
      </c>
      <c r="M111" s="126" t="e">
        <f>VLOOKUP(F:F,#REF!,10,0)</f>
        <v>#REF!</v>
      </c>
      <c r="N111" s="101">
        <v>100851915</v>
      </c>
      <c r="O111" s="104">
        <v>43546</v>
      </c>
      <c r="P111" s="105">
        <f ca="1">VLOOKUP(G111,日计划量!B:G,6,0)</f>
        <v>43549</v>
      </c>
      <c r="R111" s="126"/>
      <c r="T111" s="129"/>
    </row>
    <row r="112" customHeight="1" spans="1:20">
      <c r="A112" s="121">
        <v>7210003301</v>
      </c>
      <c r="B112" s="122" t="s">
        <v>328</v>
      </c>
      <c r="C112" s="114">
        <v>10000</v>
      </c>
      <c r="D112" s="114">
        <f t="shared" si="5"/>
        <v>10000</v>
      </c>
      <c r="E112" s="114">
        <v>5771</v>
      </c>
      <c r="F112" s="101">
        <f t="shared" si="4"/>
        <v>7210003301</v>
      </c>
      <c r="G112" s="112" t="s">
        <v>329</v>
      </c>
      <c r="H112" s="114" t="s">
        <v>330</v>
      </c>
      <c r="I112" s="114">
        <v>2000</v>
      </c>
      <c r="J112" s="101" t="s">
        <v>137</v>
      </c>
      <c r="L112" s="101" t="s">
        <v>331</v>
      </c>
      <c r="M112" s="126"/>
      <c r="N112" s="101">
        <v>100848671</v>
      </c>
      <c r="O112" s="104">
        <v>43538</v>
      </c>
      <c r="P112" s="105">
        <f ca="1">VLOOKUP(G112,日计划量!B:G,6,0)</f>
        <v>43542</v>
      </c>
      <c r="R112" s="126"/>
      <c r="T112" s="129"/>
    </row>
    <row r="113" customHeight="1" spans="1:20">
      <c r="A113" s="121"/>
      <c r="B113" s="122"/>
      <c r="C113" s="114">
        <v>0</v>
      </c>
      <c r="D113" s="114">
        <f t="shared" si="5"/>
        <v>0</v>
      </c>
      <c r="E113" s="114">
        <v>0</v>
      </c>
      <c r="F113" s="101">
        <f t="shared" si="4"/>
        <v>7210003301</v>
      </c>
      <c r="G113" s="112" t="s">
        <v>332</v>
      </c>
      <c r="H113" s="114" t="s">
        <v>333</v>
      </c>
      <c r="I113" s="114">
        <v>2000</v>
      </c>
      <c r="J113" s="101" t="s">
        <v>137</v>
      </c>
      <c r="L113" s="101" t="s">
        <v>331</v>
      </c>
      <c r="M113" s="126"/>
      <c r="N113" s="101">
        <v>100848672</v>
      </c>
      <c r="O113" s="104">
        <v>43538</v>
      </c>
      <c r="P113" s="105">
        <f ca="1">VLOOKUP(G113,日计划量!B:G,6,0)</f>
        <v>43544</v>
      </c>
      <c r="R113" s="126"/>
      <c r="T113" s="129"/>
    </row>
    <row r="114" customHeight="1" spans="1:20">
      <c r="A114" s="121"/>
      <c r="B114" s="122"/>
      <c r="C114" s="114">
        <v>0</v>
      </c>
      <c r="D114" s="114">
        <f t="shared" si="5"/>
        <v>0</v>
      </c>
      <c r="E114" s="114">
        <v>0</v>
      </c>
      <c r="F114" s="101">
        <f t="shared" si="4"/>
        <v>7210003301</v>
      </c>
      <c r="G114" s="112" t="s">
        <v>334</v>
      </c>
      <c r="H114" s="114" t="s">
        <v>335</v>
      </c>
      <c r="I114" s="114">
        <v>2000</v>
      </c>
      <c r="J114" s="101" t="s">
        <v>137</v>
      </c>
      <c r="L114" s="101" t="s">
        <v>331</v>
      </c>
      <c r="M114" s="126"/>
      <c r="N114" s="101">
        <v>100850324</v>
      </c>
      <c r="O114" s="104">
        <v>43543</v>
      </c>
      <c r="P114" s="105">
        <f ca="1">VLOOKUP(G114,日计划量!B:G,6,0)</f>
        <v>43545</v>
      </c>
      <c r="R114" s="126"/>
      <c r="T114" s="129"/>
    </row>
    <row r="115" customHeight="1" spans="1:20">
      <c r="A115" s="121"/>
      <c r="B115" s="122"/>
      <c r="C115" s="114">
        <v>0</v>
      </c>
      <c r="D115" s="114">
        <f t="shared" si="5"/>
        <v>0</v>
      </c>
      <c r="E115" s="114">
        <v>0</v>
      </c>
      <c r="F115" s="101">
        <f t="shared" si="4"/>
        <v>7210003301</v>
      </c>
      <c r="G115" s="112" t="s">
        <v>336</v>
      </c>
      <c r="H115" s="114" t="s">
        <v>337</v>
      </c>
      <c r="I115" s="114">
        <v>2000</v>
      </c>
      <c r="J115" s="101" t="s">
        <v>137</v>
      </c>
      <c r="L115" s="101" t="s">
        <v>331</v>
      </c>
      <c r="M115" s="126"/>
      <c r="N115" s="101">
        <v>100844867</v>
      </c>
      <c r="O115" s="104">
        <v>43529</v>
      </c>
      <c r="P115" s="105">
        <f ca="1">VLOOKUP(G115,日计划量!B:G,6,0)</f>
        <v>43531</v>
      </c>
      <c r="R115" s="126"/>
      <c r="T115" s="129"/>
    </row>
    <row r="116" customHeight="1" spans="1:20">
      <c r="A116" s="121"/>
      <c r="B116" s="122"/>
      <c r="C116" s="114">
        <v>0</v>
      </c>
      <c r="D116" s="114">
        <f t="shared" si="5"/>
        <v>0</v>
      </c>
      <c r="E116" s="114">
        <v>0</v>
      </c>
      <c r="F116" s="101">
        <f t="shared" si="4"/>
        <v>7210003301</v>
      </c>
      <c r="G116" s="112" t="s">
        <v>338</v>
      </c>
      <c r="H116" s="114" t="s">
        <v>339</v>
      </c>
      <c r="I116" s="114">
        <v>2000</v>
      </c>
      <c r="J116" s="101" t="s">
        <v>137</v>
      </c>
      <c r="L116" s="101" t="s">
        <v>331</v>
      </c>
      <c r="M116" s="126"/>
      <c r="N116" s="101">
        <v>100845331</v>
      </c>
      <c r="O116" s="104">
        <v>43530</v>
      </c>
      <c r="P116" s="105">
        <f ca="1">VLOOKUP(G116,日计划量!B:G,6,0)</f>
        <v>43532</v>
      </c>
      <c r="R116" s="126"/>
      <c r="T116" s="129"/>
    </row>
    <row r="117" customHeight="1" spans="1:20">
      <c r="A117" s="119">
        <v>7210002900</v>
      </c>
      <c r="B117" s="120" t="s">
        <v>340</v>
      </c>
      <c r="C117" s="114">
        <v>40000</v>
      </c>
      <c r="D117" s="114">
        <f t="shared" si="5"/>
        <v>48000</v>
      </c>
      <c r="E117" s="114">
        <v>7168</v>
      </c>
      <c r="F117" s="101">
        <f t="shared" si="4"/>
        <v>7210002900</v>
      </c>
      <c r="G117" s="112" t="s">
        <v>341</v>
      </c>
      <c r="H117" s="114" t="s">
        <v>342</v>
      </c>
      <c r="I117" s="114">
        <v>2000</v>
      </c>
      <c r="J117" s="101" t="s">
        <v>5</v>
      </c>
      <c r="L117" s="101" t="s">
        <v>343</v>
      </c>
      <c r="M117" s="126" t="e">
        <f>VLOOKUP(F:F,#REF!,10,0)</f>
        <v>#REF!</v>
      </c>
      <c r="N117" s="101">
        <v>100842166</v>
      </c>
      <c r="O117" s="104">
        <v>43523</v>
      </c>
      <c r="P117" s="105">
        <f ca="1">VLOOKUP(G117,日计划量!B:G,6,0)</f>
        <v>43526</v>
      </c>
      <c r="R117" s="126"/>
      <c r="T117" s="129"/>
    </row>
    <row r="118" customHeight="1" spans="1:20">
      <c r="A118" s="121"/>
      <c r="B118" s="122"/>
      <c r="C118" s="114">
        <v>0</v>
      </c>
      <c r="D118" s="114">
        <f t="shared" si="5"/>
        <v>0</v>
      </c>
      <c r="E118" s="114">
        <v>0</v>
      </c>
      <c r="F118" s="101">
        <f t="shared" si="4"/>
        <v>7210002900</v>
      </c>
      <c r="G118" s="112" t="s">
        <v>344</v>
      </c>
      <c r="H118" s="114" t="s">
        <v>345</v>
      </c>
      <c r="I118" s="114">
        <v>3000</v>
      </c>
      <c r="J118" s="101" t="s">
        <v>5</v>
      </c>
      <c r="L118" s="101" t="s">
        <v>343</v>
      </c>
      <c r="M118" s="126" t="e">
        <f>VLOOKUP(F:F,#REF!,10,0)</f>
        <v>#REF!</v>
      </c>
      <c r="N118" s="101">
        <v>100844859</v>
      </c>
      <c r="O118" s="104">
        <v>43529</v>
      </c>
      <c r="P118" s="105">
        <f ca="1">VLOOKUP(G118,日计划量!B:G,6,0)</f>
        <v>43531</v>
      </c>
      <c r="R118" s="126"/>
      <c r="T118" s="129"/>
    </row>
    <row r="119" customHeight="1" spans="1:20">
      <c r="A119" s="121"/>
      <c r="B119" s="122"/>
      <c r="C119" s="114">
        <v>0</v>
      </c>
      <c r="D119" s="114">
        <f t="shared" si="5"/>
        <v>0</v>
      </c>
      <c r="E119" s="114">
        <v>0</v>
      </c>
      <c r="F119" s="132">
        <f t="shared" si="4"/>
        <v>7210002900</v>
      </c>
      <c r="G119" s="123" t="s">
        <v>346</v>
      </c>
      <c r="H119" s="124" t="s">
        <v>347</v>
      </c>
      <c r="I119" s="124"/>
      <c r="L119" s="101" t="s">
        <v>343</v>
      </c>
      <c r="M119" s="126" t="e">
        <f>VLOOKUP(F:F,#REF!,10,0)</f>
        <v>#REF!</v>
      </c>
      <c r="N119" s="101">
        <v>0</v>
      </c>
      <c r="O119" s="104">
        <v>0</v>
      </c>
      <c r="P119" s="105" t="e">
        <f ca="1">VLOOKUP(G119,日计划量!B:G,6,0)</f>
        <v>#N/A</v>
      </c>
      <c r="R119" s="126"/>
      <c r="T119" s="129"/>
    </row>
    <row r="120" customHeight="1" spans="1:20">
      <c r="A120" s="121"/>
      <c r="B120" s="122"/>
      <c r="C120" s="114">
        <v>0</v>
      </c>
      <c r="D120" s="114">
        <f t="shared" si="5"/>
        <v>0</v>
      </c>
      <c r="E120" s="114">
        <v>0</v>
      </c>
      <c r="F120" s="101">
        <f t="shared" si="4"/>
        <v>7210002900</v>
      </c>
      <c r="G120" s="112" t="s">
        <v>348</v>
      </c>
      <c r="H120" s="114" t="s">
        <v>349</v>
      </c>
      <c r="I120" s="114">
        <v>2000</v>
      </c>
      <c r="J120" s="101" t="s">
        <v>5</v>
      </c>
      <c r="L120" s="101" t="s">
        <v>343</v>
      </c>
      <c r="M120" s="126" t="e">
        <f>VLOOKUP(F:F,#REF!,10,0)</f>
        <v>#REF!</v>
      </c>
      <c r="N120" s="101">
        <v>100848120</v>
      </c>
      <c r="O120" s="104">
        <v>43537</v>
      </c>
      <c r="P120" s="105">
        <f ca="1">VLOOKUP(G120,日计划量!B:G,6,0)</f>
        <v>43538</v>
      </c>
      <c r="R120" s="126"/>
      <c r="T120" s="129"/>
    </row>
    <row r="121" customHeight="1" spans="1:20">
      <c r="A121" s="121"/>
      <c r="B121" s="122"/>
      <c r="C121" s="114">
        <v>0</v>
      </c>
      <c r="D121" s="114">
        <f t="shared" si="5"/>
        <v>0</v>
      </c>
      <c r="E121" s="114">
        <v>0</v>
      </c>
      <c r="F121" s="101">
        <f t="shared" si="4"/>
        <v>7210002900</v>
      </c>
      <c r="G121" s="112" t="s">
        <v>350</v>
      </c>
      <c r="H121" s="114" t="s">
        <v>351</v>
      </c>
      <c r="I121" s="114">
        <v>2000</v>
      </c>
      <c r="J121" s="101" t="s">
        <v>5</v>
      </c>
      <c r="L121" s="101" t="s">
        <v>343</v>
      </c>
      <c r="M121" s="126" t="e">
        <f>VLOOKUP(F:F,#REF!,10,0)</f>
        <v>#REF!</v>
      </c>
      <c r="N121" s="101">
        <v>100848121</v>
      </c>
      <c r="O121" s="104">
        <v>43537</v>
      </c>
      <c r="P121" s="105">
        <f ca="1">VLOOKUP(G121,日计划量!B:G,6,0)</f>
        <v>43539</v>
      </c>
      <c r="R121" s="126"/>
      <c r="T121" s="129"/>
    </row>
    <row r="122" customHeight="1" spans="1:20">
      <c r="A122" s="121"/>
      <c r="B122" s="122"/>
      <c r="C122" s="114">
        <v>0</v>
      </c>
      <c r="D122" s="114">
        <f t="shared" si="5"/>
        <v>0</v>
      </c>
      <c r="E122" s="114">
        <v>0</v>
      </c>
      <c r="F122" s="101">
        <f t="shared" si="4"/>
        <v>7210002900</v>
      </c>
      <c r="G122" s="112" t="s">
        <v>352</v>
      </c>
      <c r="H122" s="114" t="s">
        <v>353</v>
      </c>
      <c r="I122" s="114">
        <v>2000</v>
      </c>
      <c r="J122" s="101" t="s">
        <v>5</v>
      </c>
      <c r="L122" s="101" t="s">
        <v>343</v>
      </c>
      <c r="M122" s="126" t="e">
        <f>VLOOKUP(F:F,#REF!,10,0)</f>
        <v>#REF!</v>
      </c>
      <c r="N122" s="101">
        <v>100849784</v>
      </c>
      <c r="O122" s="104">
        <v>43542</v>
      </c>
      <c r="P122" s="105">
        <f ca="1">VLOOKUP(G122,日计划量!B:G,6,0)</f>
        <v>43545</v>
      </c>
      <c r="R122" s="126"/>
      <c r="T122" s="129"/>
    </row>
    <row r="123" customHeight="1" spans="1:20">
      <c r="A123" s="121"/>
      <c r="B123" s="122"/>
      <c r="C123" s="114">
        <v>0</v>
      </c>
      <c r="D123" s="114">
        <f t="shared" si="5"/>
        <v>0</v>
      </c>
      <c r="E123" s="114">
        <v>0</v>
      </c>
      <c r="F123" s="101">
        <f t="shared" si="4"/>
        <v>7210002900</v>
      </c>
      <c r="G123" s="112" t="s">
        <v>354</v>
      </c>
      <c r="H123" s="114" t="s">
        <v>355</v>
      </c>
      <c r="I123" s="114">
        <v>2000</v>
      </c>
      <c r="J123" s="101" t="s">
        <v>5</v>
      </c>
      <c r="L123" s="101" t="s">
        <v>343</v>
      </c>
      <c r="M123" s="126" t="e">
        <f>VLOOKUP(F:F,#REF!,10,0)</f>
        <v>#REF!</v>
      </c>
      <c r="N123" s="101">
        <v>100849785</v>
      </c>
      <c r="O123" s="104">
        <v>43542</v>
      </c>
      <c r="P123" s="105">
        <f ca="1">VLOOKUP(G123,日计划量!B:G,6,0)</f>
        <v>43546</v>
      </c>
      <c r="R123" s="126"/>
      <c r="T123" s="129"/>
    </row>
    <row r="124" customHeight="1" spans="1:20">
      <c r="A124" s="121"/>
      <c r="B124" s="122"/>
      <c r="C124" s="114">
        <v>0</v>
      </c>
      <c r="D124" s="114">
        <f t="shared" si="5"/>
        <v>0</v>
      </c>
      <c r="E124" s="114">
        <v>0</v>
      </c>
      <c r="F124" s="101">
        <f t="shared" si="4"/>
        <v>7210002900</v>
      </c>
      <c r="G124" s="112" t="s">
        <v>356</v>
      </c>
      <c r="H124" s="114" t="s">
        <v>357</v>
      </c>
      <c r="I124" s="114">
        <v>2000</v>
      </c>
      <c r="J124" s="101" t="s">
        <v>5</v>
      </c>
      <c r="L124" s="101" t="s">
        <v>343</v>
      </c>
      <c r="M124" s="126" t="e">
        <f>VLOOKUP(F:F,#REF!,10,0)</f>
        <v>#REF!</v>
      </c>
      <c r="N124" s="101">
        <v>100851285</v>
      </c>
      <c r="O124" s="104">
        <v>43545</v>
      </c>
      <c r="P124" s="105">
        <f ca="1">VLOOKUP(G124,日计划量!B:G,6,0)</f>
        <v>43547</v>
      </c>
      <c r="R124" s="126"/>
      <c r="T124" s="129"/>
    </row>
    <row r="125" customHeight="1" spans="1:20">
      <c r="A125" s="121"/>
      <c r="B125" s="122"/>
      <c r="C125" s="114">
        <v>0</v>
      </c>
      <c r="D125" s="114">
        <f t="shared" si="5"/>
        <v>0</v>
      </c>
      <c r="E125" s="114">
        <v>0</v>
      </c>
      <c r="F125" s="101">
        <f t="shared" si="4"/>
        <v>7210002900</v>
      </c>
      <c r="G125" s="112" t="s">
        <v>358</v>
      </c>
      <c r="H125" s="114" t="s">
        <v>359</v>
      </c>
      <c r="I125" s="114">
        <v>2000</v>
      </c>
      <c r="J125" s="101" t="s">
        <v>5</v>
      </c>
      <c r="L125" s="101" t="s">
        <v>343</v>
      </c>
      <c r="M125" s="126" t="e">
        <f>VLOOKUP(F:F,#REF!,10,0)</f>
        <v>#REF!</v>
      </c>
      <c r="N125" s="101">
        <v>100852094</v>
      </c>
      <c r="O125" s="104">
        <v>43546</v>
      </c>
      <c r="P125" s="105">
        <f ca="1">VLOOKUP(G125,日计划量!B:G,6,0)</f>
        <v>43551</v>
      </c>
      <c r="R125" s="126"/>
      <c r="T125" s="129"/>
    </row>
    <row r="126" customHeight="1" spans="1:20">
      <c r="A126" s="121"/>
      <c r="B126" s="122"/>
      <c r="C126" s="114">
        <v>0</v>
      </c>
      <c r="D126" s="114">
        <f t="shared" si="5"/>
        <v>0</v>
      </c>
      <c r="E126" s="114">
        <v>0</v>
      </c>
      <c r="F126" s="101">
        <f t="shared" si="4"/>
        <v>7210002900</v>
      </c>
      <c r="G126" s="112" t="s">
        <v>360</v>
      </c>
      <c r="H126" s="114" t="s">
        <v>361</v>
      </c>
      <c r="I126" s="114">
        <v>2000</v>
      </c>
      <c r="J126" s="101" t="s">
        <v>5</v>
      </c>
      <c r="L126" s="101" t="s">
        <v>343</v>
      </c>
      <c r="M126" s="126" t="e">
        <f>VLOOKUP(F:F,#REF!,10,0)</f>
        <v>#REF!</v>
      </c>
      <c r="N126" s="101">
        <v>0</v>
      </c>
      <c r="O126" s="104">
        <v>0</v>
      </c>
      <c r="P126" s="105">
        <f ca="1">VLOOKUP(G126,日计划量!B:G,6,0)</f>
        <v>43552</v>
      </c>
      <c r="R126" s="126"/>
      <c r="T126" s="129"/>
    </row>
    <row r="127" customHeight="1" spans="1:20">
      <c r="A127" s="121"/>
      <c r="B127" s="122"/>
      <c r="C127" s="114">
        <v>0</v>
      </c>
      <c r="D127" s="114">
        <f t="shared" si="5"/>
        <v>0</v>
      </c>
      <c r="E127" s="114">
        <v>0</v>
      </c>
      <c r="F127" s="101">
        <f t="shared" si="4"/>
        <v>7210002900</v>
      </c>
      <c r="G127" s="112" t="s">
        <v>362</v>
      </c>
      <c r="H127" s="114" t="s">
        <v>363</v>
      </c>
      <c r="I127" s="114">
        <v>2000</v>
      </c>
      <c r="J127" s="101" t="s">
        <v>5</v>
      </c>
      <c r="L127" s="101" t="s">
        <v>343</v>
      </c>
      <c r="M127" s="126" t="e">
        <f>VLOOKUP(F:F,#REF!,10,0)</f>
        <v>#REF!</v>
      </c>
      <c r="N127" s="101">
        <v>0</v>
      </c>
      <c r="O127" s="104">
        <v>0</v>
      </c>
      <c r="P127" s="105">
        <f ca="1">VLOOKUP(G127,日计划量!B:G,6,0)</f>
        <v>43553</v>
      </c>
      <c r="R127" s="126"/>
      <c r="T127" s="129"/>
    </row>
    <row r="128" customHeight="1" spans="1:20">
      <c r="A128" s="121"/>
      <c r="B128" s="122"/>
      <c r="C128" s="114">
        <v>0</v>
      </c>
      <c r="D128" s="114">
        <f t="shared" si="5"/>
        <v>0</v>
      </c>
      <c r="E128" s="114">
        <v>0</v>
      </c>
      <c r="F128" s="101">
        <f t="shared" si="4"/>
        <v>7210002900</v>
      </c>
      <c r="G128" s="112" t="s">
        <v>364</v>
      </c>
      <c r="H128" s="114" t="s">
        <v>365</v>
      </c>
      <c r="I128" s="114">
        <v>2000</v>
      </c>
      <c r="J128" s="101" t="s">
        <v>366</v>
      </c>
      <c r="L128" s="101" t="s">
        <v>343</v>
      </c>
      <c r="M128" s="126" t="e">
        <f>VLOOKUP(F:F,#REF!,10,0)</f>
        <v>#REF!</v>
      </c>
      <c r="N128" s="101">
        <v>0</v>
      </c>
      <c r="O128" s="104">
        <v>0</v>
      </c>
      <c r="P128" s="105">
        <f ca="1">VLOOKUP(G128,日计划量!B:G,6,0)</f>
        <v>43554</v>
      </c>
      <c r="R128" s="126"/>
      <c r="T128" s="129"/>
    </row>
    <row r="129" customHeight="1" spans="1:20">
      <c r="A129" s="121"/>
      <c r="B129" s="122"/>
      <c r="C129" s="114">
        <v>0</v>
      </c>
      <c r="D129" s="114">
        <f t="shared" si="5"/>
        <v>0</v>
      </c>
      <c r="E129" s="114">
        <v>0</v>
      </c>
      <c r="F129" s="101">
        <f t="shared" si="4"/>
        <v>7210002900</v>
      </c>
      <c r="G129" s="112" t="s">
        <v>367</v>
      </c>
      <c r="H129" s="114" t="s">
        <v>368</v>
      </c>
      <c r="I129" s="114">
        <v>2000</v>
      </c>
      <c r="J129" s="101" t="s">
        <v>369</v>
      </c>
      <c r="L129" s="101" t="s">
        <v>343</v>
      </c>
      <c r="M129" s="126" t="e">
        <f>VLOOKUP(F:F,#REF!,10,0)</f>
        <v>#REF!</v>
      </c>
      <c r="N129" s="101">
        <v>0</v>
      </c>
      <c r="O129" s="104">
        <v>0</v>
      </c>
      <c r="P129" s="105">
        <f ca="1">VLOOKUP(G129,日计划量!B:G,6,0)</f>
        <v>43553</v>
      </c>
      <c r="R129" s="126"/>
      <c r="T129" s="129"/>
    </row>
    <row r="130" customHeight="1" spans="1:20">
      <c r="A130" s="121"/>
      <c r="B130" s="122"/>
      <c r="C130" s="114">
        <v>0</v>
      </c>
      <c r="D130" s="114">
        <f t="shared" si="5"/>
        <v>0</v>
      </c>
      <c r="E130" s="114">
        <v>0</v>
      </c>
      <c r="F130" s="101">
        <f t="shared" si="4"/>
        <v>7210002900</v>
      </c>
      <c r="G130" s="112" t="s">
        <v>370</v>
      </c>
      <c r="H130" s="114" t="s">
        <v>371</v>
      </c>
      <c r="I130" s="114">
        <v>2000</v>
      </c>
      <c r="J130" s="101" t="s">
        <v>369</v>
      </c>
      <c r="L130" s="101" t="s">
        <v>343</v>
      </c>
      <c r="M130" s="126" t="e">
        <f>VLOOKUP(F:F,#REF!,10,0)</f>
        <v>#REF!</v>
      </c>
      <c r="N130" s="101">
        <v>100842169</v>
      </c>
      <c r="O130" s="104">
        <v>43523</v>
      </c>
      <c r="P130" s="105">
        <f ca="1">VLOOKUP(G130,日计划量!B:G,6,0)</f>
        <v>43525</v>
      </c>
      <c r="R130" s="126"/>
      <c r="T130" s="129"/>
    </row>
    <row r="131" customHeight="1" spans="1:20">
      <c r="A131" s="121"/>
      <c r="B131" s="122"/>
      <c r="C131" s="114">
        <v>0</v>
      </c>
      <c r="D131" s="114">
        <f t="shared" si="5"/>
        <v>0</v>
      </c>
      <c r="E131" s="114">
        <v>0</v>
      </c>
      <c r="F131" s="101">
        <f t="shared" si="4"/>
        <v>7210002900</v>
      </c>
      <c r="G131" s="112" t="s">
        <v>372</v>
      </c>
      <c r="H131" s="114" t="s">
        <v>373</v>
      </c>
      <c r="I131" s="114">
        <v>2000</v>
      </c>
      <c r="J131" s="101" t="s">
        <v>369</v>
      </c>
      <c r="L131" s="101" t="s">
        <v>343</v>
      </c>
      <c r="M131" s="126" t="e">
        <f>VLOOKUP(F:F,#REF!,10,0)</f>
        <v>#REF!</v>
      </c>
      <c r="N131" s="101">
        <v>100842899</v>
      </c>
      <c r="O131" s="104">
        <v>43524</v>
      </c>
      <c r="P131" s="105">
        <f ca="1">VLOOKUP(G131,日计划量!B:G,6,0)</f>
        <v>43526</v>
      </c>
      <c r="R131" s="126"/>
      <c r="T131" s="129"/>
    </row>
    <row r="132" customHeight="1" spans="1:20">
      <c r="A132" s="121"/>
      <c r="B132" s="122"/>
      <c r="C132" s="114">
        <v>0</v>
      </c>
      <c r="D132" s="114">
        <f t="shared" si="5"/>
        <v>0</v>
      </c>
      <c r="E132" s="114">
        <v>0</v>
      </c>
      <c r="F132" s="101">
        <f t="shared" si="4"/>
        <v>7210002900</v>
      </c>
      <c r="G132" s="112" t="s">
        <v>374</v>
      </c>
      <c r="H132" s="114" t="s">
        <v>375</v>
      </c>
      <c r="I132" s="114">
        <v>2000</v>
      </c>
      <c r="J132" s="101" t="s">
        <v>369</v>
      </c>
      <c r="L132" s="101" t="s">
        <v>343</v>
      </c>
      <c r="M132" s="126" t="e">
        <f>VLOOKUP(F:F,#REF!,10,0)</f>
        <v>#REF!</v>
      </c>
      <c r="N132" s="101">
        <v>100843280</v>
      </c>
      <c r="O132" s="104">
        <v>43525</v>
      </c>
      <c r="P132" s="105">
        <f ca="1">VLOOKUP(G132,日计划量!B:G,6,0)</f>
        <v>43528</v>
      </c>
      <c r="R132" s="126"/>
      <c r="T132" s="129"/>
    </row>
    <row r="133" customHeight="1" spans="1:20">
      <c r="A133" s="121"/>
      <c r="B133" s="122"/>
      <c r="C133" s="114">
        <v>0</v>
      </c>
      <c r="D133" s="114">
        <f t="shared" si="5"/>
        <v>0</v>
      </c>
      <c r="E133" s="114">
        <v>0</v>
      </c>
      <c r="F133" s="101">
        <f t="shared" si="4"/>
        <v>7210002900</v>
      </c>
      <c r="G133" s="112" t="s">
        <v>376</v>
      </c>
      <c r="H133" s="114" t="s">
        <v>377</v>
      </c>
      <c r="I133" s="114">
        <v>2000</v>
      </c>
      <c r="J133" s="101" t="s">
        <v>369</v>
      </c>
      <c r="L133" s="101" t="s">
        <v>343</v>
      </c>
      <c r="M133" s="126" t="e">
        <f>VLOOKUP(F:F,#REF!,10,0)</f>
        <v>#REF!</v>
      </c>
      <c r="N133" s="101">
        <v>0</v>
      </c>
      <c r="O133" s="104">
        <v>0</v>
      </c>
      <c r="P133" s="105">
        <f ca="1">VLOOKUP(G133,日计划量!B:G,6,0)</f>
        <v>43552</v>
      </c>
      <c r="R133" s="126"/>
      <c r="T133" s="129"/>
    </row>
    <row r="134" customHeight="1" spans="1:20">
      <c r="A134" s="121"/>
      <c r="B134" s="122"/>
      <c r="C134" s="114">
        <v>0</v>
      </c>
      <c r="D134" s="114">
        <f t="shared" si="5"/>
        <v>0</v>
      </c>
      <c r="E134" s="114">
        <v>0</v>
      </c>
      <c r="F134" s="101">
        <f t="shared" si="4"/>
        <v>7210002900</v>
      </c>
      <c r="G134" s="112" t="s">
        <v>378</v>
      </c>
      <c r="H134" s="114" t="s">
        <v>379</v>
      </c>
      <c r="I134" s="114">
        <v>1000</v>
      </c>
      <c r="J134" s="101" t="s">
        <v>369</v>
      </c>
      <c r="L134" s="101" t="s">
        <v>343</v>
      </c>
      <c r="M134" s="126" t="e">
        <f>VLOOKUP(F:F,#REF!,10,0)</f>
        <v>#REF!</v>
      </c>
      <c r="N134" s="101">
        <v>0</v>
      </c>
      <c r="O134" s="104">
        <v>0</v>
      </c>
      <c r="P134" s="105">
        <f ca="1">VLOOKUP(G134,日计划量!B:G,6,0)</f>
        <v>43554</v>
      </c>
      <c r="R134" s="126"/>
      <c r="T134" s="129"/>
    </row>
    <row r="135" customHeight="1" spans="1:20">
      <c r="A135" s="121"/>
      <c r="B135" s="122"/>
      <c r="C135" s="114">
        <v>0</v>
      </c>
      <c r="D135" s="114">
        <f t="shared" si="5"/>
        <v>0</v>
      </c>
      <c r="E135" s="114">
        <v>0</v>
      </c>
      <c r="F135" s="101">
        <f t="shared" si="4"/>
        <v>7210002900</v>
      </c>
      <c r="G135" s="112" t="s">
        <v>380</v>
      </c>
      <c r="H135" s="114" t="s">
        <v>381</v>
      </c>
      <c r="I135" s="114">
        <v>2000</v>
      </c>
      <c r="J135" s="101" t="s">
        <v>369</v>
      </c>
      <c r="L135" s="101" t="s">
        <v>343</v>
      </c>
      <c r="M135" s="126" t="e">
        <f>VLOOKUP(F:F,#REF!,10,0)</f>
        <v>#REF!</v>
      </c>
      <c r="N135" s="101">
        <v>100851292</v>
      </c>
      <c r="O135" s="104">
        <v>43545</v>
      </c>
      <c r="P135" s="105">
        <f ca="1">VLOOKUP(G135,日计划量!B:G,6,0)</f>
        <v>43548</v>
      </c>
      <c r="R135" s="126"/>
      <c r="T135" s="129"/>
    </row>
    <row r="136" customHeight="1" spans="1:20">
      <c r="A136" s="121"/>
      <c r="B136" s="122"/>
      <c r="C136" s="114">
        <v>0</v>
      </c>
      <c r="D136" s="114">
        <f t="shared" si="5"/>
        <v>0</v>
      </c>
      <c r="E136" s="114">
        <v>0</v>
      </c>
      <c r="F136" s="101">
        <f t="shared" si="4"/>
        <v>7210002900</v>
      </c>
      <c r="G136" s="112" t="s">
        <v>382</v>
      </c>
      <c r="H136" s="114" t="s">
        <v>383</v>
      </c>
      <c r="I136" s="114">
        <v>2000</v>
      </c>
      <c r="J136" s="101" t="s">
        <v>5</v>
      </c>
      <c r="L136" s="101" t="s">
        <v>343</v>
      </c>
      <c r="M136" s="126" t="e">
        <f>VLOOKUP(F:F,#REF!,10,0)</f>
        <v>#REF!</v>
      </c>
      <c r="N136" s="101">
        <v>100846098</v>
      </c>
      <c r="O136" s="104">
        <v>43531</v>
      </c>
      <c r="P136" s="105">
        <f ca="1">VLOOKUP(G136,日计划量!B:G,6,0)</f>
        <v>43532</v>
      </c>
      <c r="R136" s="126"/>
      <c r="T136" s="129"/>
    </row>
    <row r="137" customHeight="1" spans="1:20">
      <c r="A137" s="121"/>
      <c r="B137" s="122"/>
      <c r="C137" s="114">
        <v>0</v>
      </c>
      <c r="D137" s="114"/>
      <c r="E137" s="114">
        <v>0</v>
      </c>
      <c r="F137" s="101">
        <f t="shared" si="4"/>
        <v>7210002900</v>
      </c>
      <c r="G137" s="112" t="s">
        <v>384</v>
      </c>
      <c r="H137" s="114" t="s">
        <v>385</v>
      </c>
      <c r="I137" s="114">
        <v>2000</v>
      </c>
      <c r="J137" s="101" t="s">
        <v>369</v>
      </c>
      <c r="L137" s="101" t="s">
        <v>343</v>
      </c>
      <c r="M137" s="126"/>
      <c r="N137" s="101">
        <v>100848656</v>
      </c>
      <c r="O137" s="104">
        <v>43538</v>
      </c>
      <c r="P137" s="105">
        <f ca="1">VLOOKUP(G137,日计划量!B:G,6,0)</f>
        <v>43543</v>
      </c>
      <c r="R137" s="126"/>
      <c r="T137" s="129"/>
    </row>
    <row r="138" customHeight="1" spans="1:20">
      <c r="A138" s="121"/>
      <c r="B138" s="122"/>
      <c r="C138" s="114">
        <v>0</v>
      </c>
      <c r="D138" s="114"/>
      <c r="E138" s="114">
        <v>0</v>
      </c>
      <c r="F138" s="101">
        <f t="shared" si="4"/>
        <v>7210002900</v>
      </c>
      <c r="G138" s="112" t="s">
        <v>386</v>
      </c>
      <c r="H138" s="114" t="s">
        <v>387</v>
      </c>
      <c r="I138" s="114">
        <v>2000</v>
      </c>
      <c r="J138" s="101" t="s">
        <v>369</v>
      </c>
      <c r="L138" s="101" t="s">
        <v>343</v>
      </c>
      <c r="M138" s="126"/>
      <c r="N138" s="101">
        <v>100850783</v>
      </c>
      <c r="O138" s="104">
        <v>43544</v>
      </c>
      <c r="P138" s="105">
        <f ca="1">VLOOKUP(G138,日计划量!B:G,6,0)</f>
        <v>43546</v>
      </c>
      <c r="R138" s="126"/>
      <c r="T138" s="129"/>
    </row>
    <row r="139" customHeight="1" spans="1:20">
      <c r="A139" s="121"/>
      <c r="B139" s="122"/>
      <c r="C139" s="114">
        <v>0</v>
      </c>
      <c r="D139" s="114"/>
      <c r="E139" s="114">
        <v>0</v>
      </c>
      <c r="F139" s="101">
        <f t="shared" si="4"/>
        <v>7210002900</v>
      </c>
      <c r="G139" s="112" t="s">
        <v>388</v>
      </c>
      <c r="H139" s="114" t="s">
        <v>389</v>
      </c>
      <c r="I139" s="114">
        <v>2000</v>
      </c>
      <c r="J139" s="101" t="s">
        <v>369</v>
      </c>
      <c r="L139" s="101" t="s">
        <v>343</v>
      </c>
      <c r="M139" s="126"/>
      <c r="N139" s="101">
        <v>100847557</v>
      </c>
      <c r="O139" s="104">
        <v>43536</v>
      </c>
      <c r="P139" s="105">
        <f ca="1">VLOOKUP(G139,日计划量!B:G,6,0)</f>
        <v>43538</v>
      </c>
      <c r="R139" s="126"/>
      <c r="T139" s="129"/>
    </row>
    <row r="140" customHeight="1" spans="1:20">
      <c r="A140" s="121"/>
      <c r="B140" s="122"/>
      <c r="C140" s="114">
        <v>0</v>
      </c>
      <c r="D140" s="114"/>
      <c r="E140" s="114">
        <v>0</v>
      </c>
      <c r="F140" s="101">
        <f t="shared" si="4"/>
        <v>7210002900</v>
      </c>
      <c r="G140" s="112" t="s">
        <v>390</v>
      </c>
      <c r="H140" s="114" t="s">
        <v>391</v>
      </c>
      <c r="I140" s="114">
        <v>2000</v>
      </c>
      <c r="J140" s="101" t="s">
        <v>369</v>
      </c>
      <c r="L140" s="101" t="s">
        <v>343</v>
      </c>
      <c r="M140" s="126"/>
      <c r="N140" s="101">
        <v>100847559</v>
      </c>
      <c r="O140" s="104">
        <v>43536</v>
      </c>
      <c r="P140" s="105">
        <f ca="1">VLOOKUP(G140,日计划量!B:G,6,0)</f>
        <v>43539</v>
      </c>
      <c r="R140" s="126"/>
      <c r="T140" s="129"/>
    </row>
    <row r="141" customHeight="1" spans="1:20">
      <c r="A141" s="121"/>
      <c r="B141" s="122"/>
      <c r="C141" s="114">
        <v>0</v>
      </c>
      <c r="D141" s="114"/>
      <c r="E141" s="114">
        <v>0</v>
      </c>
      <c r="F141" s="101">
        <f t="shared" si="4"/>
        <v>7210002900</v>
      </c>
      <c r="G141" s="112" t="s">
        <v>392</v>
      </c>
      <c r="H141" s="114" t="s">
        <v>393</v>
      </c>
      <c r="I141" s="114">
        <v>2000</v>
      </c>
      <c r="J141" s="101" t="s">
        <v>369</v>
      </c>
      <c r="L141" s="101" t="s">
        <v>343</v>
      </c>
      <c r="M141" s="126"/>
      <c r="N141" s="101">
        <v>100848655</v>
      </c>
      <c r="O141" s="104">
        <v>43538</v>
      </c>
      <c r="P141" s="105">
        <f ca="1">VLOOKUP(G141,日计划量!B:G,6,0)</f>
        <v>43542</v>
      </c>
      <c r="R141" s="126"/>
      <c r="T141" s="129"/>
    </row>
    <row r="142" customHeight="1" spans="1:20">
      <c r="A142" s="119">
        <v>7210003732</v>
      </c>
      <c r="B142" s="120" t="s">
        <v>394</v>
      </c>
      <c r="C142" s="114">
        <v>25000</v>
      </c>
      <c r="D142" s="114">
        <f t="shared" ref="D142:D152" si="6">SUMIF(F:F,A:A,I:I)</f>
        <v>29000</v>
      </c>
      <c r="E142" s="114">
        <v>5858</v>
      </c>
      <c r="F142" s="101">
        <f t="shared" si="4"/>
        <v>7210003732</v>
      </c>
      <c r="G142" s="112" t="s">
        <v>395</v>
      </c>
      <c r="H142" s="114" t="s">
        <v>396</v>
      </c>
      <c r="I142" s="114">
        <v>3000</v>
      </c>
      <c r="J142" s="101" t="s">
        <v>397</v>
      </c>
      <c r="L142" s="101" t="s">
        <v>398</v>
      </c>
      <c r="M142" s="126" t="e">
        <f>VLOOKUP(F:F,#REF!,10,0)</f>
        <v>#REF!</v>
      </c>
      <c r="N142" s="101">
        <v>100842247</v>
      </c>
      <c r="O142" s="104">
        <v>43523</v>
      </c>
      <c r="P142" s="105">
        <f ca="1">VLOOKUP(G142,日计划量!B:G,6,0)</f>
        <v>43525</v>
      </c>
      <c r="R142" s="126"/>
      <c r="T142" s="129"/>
    </row>
    <row r="143" customHeight="1" spans="1:20">
      <c r="A143" s="121"/>
      <c r="B143" s="122"/>
      <c r="C143" s="114">
        <v>0</v>
      </c>
      <c r="D143" s="114">
        <f t="shared" si="6"/>
        <v>0</v>
      </c>
      <c r="E143" s="114">
        <v>0</v>
      </c>
      <c r="F143" s="101">
        <f t="shared" si="4"/>
        <v>7210003732</v>
      </c>
      <c r="G143" s="112" t="s">
        <v>399</v>
      </c>
      <c r="H143" s="114" t="s">
        <v>400</v>
      </c>
      <c r="I143" s="114">
        <v>2000</v>
      </c>
      <c r="J143" s="101" t="s">
        <v>397</v>
      </c>
      <c r="L143" s="101" t="s">
        <v>398</v>
      </c>
      <c r="M143" s="126" t="e">
        <f>VLOOKUP(F:F,#REF!,10,0)</f>
        <v>#REF!</v>
      </c>
      <c r="N143" s="101">
        <v>100842950</v>
      </c>
      <c r="O143" s="104">
        <v>43524</v>
      </c>
      <c r="P143" s="105">
        <f ca="1">VLOOKUP(G143,日计划量!B:G,6,0)</f>
        <v>43528</v>
      </c>
      <c r="R143" s="126"/>
      <c r="T143" s="129"/>
    </row>
    <row r="144" customHeight="1" spans="1:20">
      <c r="A144" s="121"/>
      <c r="B144" s="122"/>
      <c r="C144" s="114">
        <v>0</v>
      </c>
      <c r="D144" s="114">
        <f t="shared" si="6"/>
        <v>0</v>
      </c>
      <c r="E144" s="114">
        <v>0</v>
      </c>
      <c r="F144" s="101">
        <f t="shared" si="4"/>
        <v>7210003732</v>
      </c>
      <c r="G144" s="112" t="s">
        <v>401</v>
      </c>
      <c r="H144" s="114" t="s">
        <v>402</v>
      </c>
      <c r="I144" s="114">
        <v>2000</v>
      </c>
      <c r="J144" s="101" t="s">
        <v>397</v>
      </c>
      <c r="L144" s="101" t="s">
        <v>398</v>
      </c>
      <c r="M144" s="126" t="e">
        <f>VLOOKUP(F:F,#REF!,10,0)</f>
        <v>#REF!</v>
      </c>
      <c r="N144" s="101">
        <v>100844191</v>
      </c>
      <c r="O144" s="104">
        <v>43528</v>
      </c>
      <c r="P144" s="105">
        <f ca="1">VLOOKUP(G144,日计划量!B:G,6,0)</f>
        <v>43529</v>
      </c>
      <c r="R144" s="126"/>
      <c r="T144" s="129"/>
    </row>
    <row r="145" customHeight="1" spans="1:20">
      <c r="A145" s="121"/>
      <c r="B145" s="122"/>
      <c r="C145" s="114">
        <v>0</v>
      </c>
      <c r="D145" s="114">
        <f t="shared" si="6"/>
        <v>0</v>
      </c>
      <c r="E145" s="114">
        <v>0</v>
      </c>
      <c r="F145" s="101">
        <f t="shared" si="4"/>
        <v>7210003732</v>
      </c>
      <c r="G145" s="112" t="s">
        <v>403</v>
      </c>
      <c r="H145" s="114" t="s">
        <v>404</v>
      </c>
      <c r="I145" s="114">
        <v>2000</v>
      </c>
      <c r="J145" s="101" t="s">
        <v>397</v>
      </c>
      <c r="L145" s="101" t="s">
        <v>398</v>
      </c>
      <c r="M145" s="126" t="e">
        <f>VLOOKUP(F:F,#REF!,10,0)</f>
        <v>#REF!</v>
      </c>
      <c r="N145" s="101">
        <v>100844192</v>
      </c>
      <c r="O145" s="104">
        <v>43528</v>
      </c>
      <c r="P145" s="105">
        <f ca="1">VLOOKUP(G145,日计划量!B:G,6,0)</f>
        <v>43530</v>
      </c>
      <c r="R145" s="126"/>
      <c r="T145" s="129"/>
    </row>
    <row r="146" customHeight="1" spans="1:20">
      <c r="A146" s="121"/>
      <c r="B146" s="122"/>
      <c r="C146" s="114">
        <v>0</v>
      </c>
      <c r="D146" s="114">
        <f t="shared" si="6"/>
        <v>0</v>
      </c>
      <c r="E146" s="114">
        <v>0</v>
      </c>
      <c r="F146" s="101">
        <f t="shared" ref="F146:F209" si="7">IF(A146&gt;0,A146,F145)</f>
        <v>7210003732</v>
      </c>
      <c r="G146" s="112" t="s">
        <v>405</v>
      </c>
      <c r="H146" s="114" t="s">
        <v>406</v>
      </c>
      <c r="I146" s="114">
        <v>2000</v>
      </c>
      <c r="J146" s="101" t="s">
        <v>397</v>
      </c>
      <c r="L146" s="101" t="s">
        <v>398</v>
      </c>
      <c r="M146" s="126" t="e">
        <f>VLOOKUP(F:F,#REF!,10,0)</f>
        <v>#REF!</v>
      </c>
      <c r="N146" s="101">
        <v>100844849</v>
      </c>
      <c r="O146" s="104">
        <v>43529</v>
      </c>
      <c r="P146" s="105">
        <f ca="1">VLOOKUP(G146,日计划量!B:G,6,0)</f>
        <v>43531</v>
      </c>
      <c r="R146" s="126"/>
      <c r="T146" s="129"/>
    </row>
    <row r="147" customHeight="1" spans="1:20">
      <c r="A147" s="121"/>
      <c r="B147" s="122"/>
      <c r="C147" s="114">
        <v>0</v>
      </c>
      <c r="D147" s="114">
        <f t="shared" si="6"/>
        <v>0</v>
      </c>
      <c r="E147" s="114">
        <v>0</v>
      </c>
      <c r="F147" s="101">
        <f t="shared" si="7"/>
        <v>7210003732</v>
      </c>
      <c r="G147" s="112" t="s">
        <v>407</v>
      </c>
      <c r="H147" s="114" t="s">
        <v>408</v>
      </c>
      <c r="I147" s="114">
        <v>2000</v>
      </c>
      <c r="J147" s="101" t="s">
        <v>397</v>
      </c>
      <c r="L147" s="101" t="s">
        <v>398</v>
      </c>
      <c r="M147" s="126" t="e">
        <f>VLOOKUP(F:F,#REF!,10,0)</f>
        <v>#REF!</v>
      </c>
      <c r="N147" s="101">
        <v>100845382</v>
      </c>
      <c r="O147" s="104">
        <v>43530</v>
      </c>
      <c r="P147" s="105">
        <f ca="1">VLOOKUP(G147,日计划量!B:G,6,0)</f>
        <v>43532</v>
      </c>
      <c r="R147" s="126"/>
      <c r="T147" s="129"/>
    </row>
    <row r="148" customHeight="1" spans="1:20">
      <c r="A148" s="121"/>
      <c r="B148" s="122"/>
      <c r="C148" s="114">
        <v>0</v>
      </c>
      <c r="D148" s="114">
        <f t="shared" si="6"/>
        <v>0</v>
      </c>
      <c r="E148" s="114">
        <v>0</v>
      </c>
      <c r="F148" s="101">
        <f t="shared" si="7"/>
        <v>7210003732</v>
      </c>
      <c r="G148" s="112" t="s">
        <v>409</v>
      </c>
      <c r="H148" s="114" t="s">
        <v>410</v>
      </c>
      <c r="I148" s="114">
        <v>2000</v>
      </c>
      <c r="J148" s="101" t="s">
        <v>397</v>
      </c>
      <c r="L148" s="101" t="s">
        <v>398</v>
      </c>
      <c r="M148" s="126" t="e">
        <f>VLOOKUP(F:F,#REF!,10,0)</f>
        <v>#REF!</v>
      </c>
      <c r="N148" s="101">
        <v>100845383</v>
      </c>
      <c r="O148" s="104">
        <v>43530</v>
      </c>
      <c r="P148" s="105">
        <f ca="1">VLOOKUP(G148,日计划量!B:G,6,0)</f>
        <v>43535</v>
      </c>
      <c r="R148" s="126"/>
      <c r="T148" s="129"/>
    </row>
    <row r="149" customHeight="1" spans="1:20">
      <c r="A149" s="121"/>
      <c r="B149" s="122"/>
      <c r="C149" s="114">
        <v>0</v>
      </c>
      <c r="D149" s="114">
        <f t="shared" si="6"/>
        <v>0</v>
      </c>
      <c r="E149" s="114">
        <v>0</v>
      </c>
      <c r="F149" s="101">
        <f t="shared" si="7"/>
        <v>7210003732</v>
      </c>
      <c r="G149" s="112" t="s">
        <v>411</v>
      </c>
      <c r="H149" s="114" t="s">
        <v>412</v>
      </c>
      <c r="I149" s="114">
        <v>2000</v>
      </c>
      <c r="J149" s="101" t="s">
        <v>397</v>
      </c>
      <c r="L149" s="101" t="s">
        <v>398</v>
      </c>
      <c r="M149" s="126" t="e">
        <f>VLOOKUP(F:F,#REF!,10,0)</f>
        <v>#REF!</v>
      </c>
      <c r="N149" s="101">
        <v>100849836</v>
      </c>
      <c r="O149" s="104">
        <v>43542</v>
      </c>
      <c r="P149" s="105">
        <f ca="1">VLOOKUP(G149,日计划量!B:G,6,0)</f>
        <v>43544</v>
      </c>
      <c r="R149" s="126"/>
      <c r="T149" s="129"/>
    </row>
    <row r="150" customHeight="1" spans="1:20">
      <c r="A150" s="121"/>
      <c r="B150" s="122"/>
      <c r="C150" s="114">
        <v>0</v>
      </c>
      <c r="D150" s="114">
        <f t="shared" si="6"/>
        <v>0</v>
      </c>
      <c r="E150" s="114">
        <v>0</v>
      </c>
      <c r="F150" s="101">
        <f t="shared" si="7"/>
        <v>7210003732</v>
      </c>
      <c r="G150" s="112" t="s">
        <v>413</v>
      </c>
      <c r="H150" s="114" t="s">
        <v>414</v>
      </c>
      <c r="I150" s="114">
        <v>2000</v>
      </c>
      <c r="J150" s="101" t="s">
        <v>397</v>
      </c>
      <c r="L150" s="101" t="s">
        <v>398</v>
      </c>
      <c r="M150" s="126" t="e">
        <f>VLOOKUP(F:F,#REF!,10,0)</f>
        <v>#REF!</v>
      </c>
      <c r="N150" s="101">
        <v>100849837</v>
      </c>
      <c r="O150" s="104">
        <v>43542</v>
      </c>
      <c r="P150" s="105">
        <f ca="1">VLOOKUP(G150,日计划量!B:G,6,0)</f>
        <v>43546</v>
      </c>
      <c r="R150" s="126"/>
      <c r="T150" s="129"/>
    </row>
    <row r="151" customHeight="1" spans="1:20">
      <c r="A151" s="121"/>
      <c r="B151" s="122"/>
      <c r="C151" s="114">
        <v>0</v>
      </c>
      <c r="D151" s="114">
        <f t="shared" si="6"/>
        <v>0</v>
      </c>
      <c r="E151" s="114">
        <v>0</v>
      </c>
      <c r="F151" s="101">
        <f t="shared" si="7"/>
        <v>7210003732</v>
      </c>
      <c r="G151" s="112" t="s">
        <v>415</v>
      </c>
      <c r="H151" s="114" t="s">
        <v>416</v>
      </c>
      <c r="I151" s="114">
        <v>2000</v>
      </c>
      <c r="J151" s="101" t="s">
        <v>397</v>
      </c>
      <c r="L151" s="101" t="s">
        <v>398</v>
      </c>
      <c r="M151" s="126" t="e">
        <f>VLOOKUP(F:F,#REF!,10,0)</f>
        <v>#REF!</v>
      </c>
      <c r="N151" s="101">
        <v>100850845</v>
      </c>
      <c r="O151" s="104">
        <v>43544</v>
      </c>
      <c r="P151" s="105">
        <f ca="1">VLOOKUP(G151,日计划量!B:G,6,0)</f>
        <v>43547</v>
      </c>
      <c r="R151" s="126"/>
      <c r="T151" s="129"/>
    </row>
    <row r="152" customHeight="1" spans="1:20">
      <c r="A152" s="121"/>
      <c r="B152" s="122"/>
      <c r="C152" s="114">
        <v>0</v>
      </c>
      <c r="D152" s="114">
        <f t="shared" si="6"/>
        <v>0</v>
      </c>
      <c r="E152" s="114">
        <v>0</v>
      </c>
      <c r="F152" s="101">
        <f t="shared" si="7"/>
        <v>7210003732</v>
      </c>
      <c r="G152" s="112" t="s">
        <v>417</v>
      </c>
      <c r="H152" s="114" t="s">
        <v>418</v>
      </c>
      <c r="I152" s="114">
        <v>2000</v>
      </c>
      <c r="J152" s="101" t="s">
        <v>397</v>
      </c>
      <c r="L152" s="101" t="s">
        <v>398</v>
      </c>
      <c r="M152" s="126" t="e">
        <f>VLOOKUP(F:F,#REF!,10,0)</f>
        <v>#REF!</v>
      </c>
      <c r="N152" s="101">
        <v>100852055</v>
      </c>
      <c r="O152" s="104">
        <v>43546</v>
      </c>
      <c r="P152" s="105">
        <f ca="1">VLOOKUP(G152,日计划量!B:G,6,0)</f>
        <v>43548</v>
      </c>
      <c r="R152" s="126"/>
      <c r="T152" s="129"/>
    </row>
    <row r="153" customHeight="1" spans="1:20">
      <c r="A153" s="121"/>
      <c r="B153" s="122"/>
      <c r="C153" s="114">
        <v>0</v>
      </c>
      <c r="D153" s="114"/>
      <c r="E153" s="114">
        <v>0</v>
      </c>
      <c r="F153" s="101">
        <f t="shared" si="7"/>
        <v>7210003732</v>
      </c>
      <c r="G153" s="112" t="s">
        <v>419</v>
      </c>
      <c r="H153" s="114" t="s">
        <v>420</v>
      </c>
      <c r="I153" s="114">
        <v>2000</v>
      </c>
      <c r="J153" s="101" t="s">
        <v>397</v>
      </c>
      <c r="L153" s="101"/>
      <c r="M153" s="126"/>
      <c r="N153" s="101">
        <v>100852056</v>
      </c>
      <c r="O153" s="104">
        <v>43546</v>
      </c>
      <c r="P153" s="105">
        <f ca="1">VLOOKUP(G153,日计划量!B:G,6,0)</f>
        <v>43549</v>
      </c>
      <c r="R153" s="126"/>
      <c r="T153" s="129"/>
    </row>
    <row r="154" customHeight="1" spans="1:20">
      <c r="A154" s="121"/>
      <c r="B154" s="122"/>
      <c r="C154" s="114">
        <v>0</v>
      </c>
      <c r="D154" s="114"/>
      <c r="E154" s="114">
        <v>0</v>
      </c>
      <c r="F154" s="101">
        <f t="shared" si="7"/>
        <v>7210003732</v>
      </c>
      <c r="G154" s="112" t="s">
        <v>421</v>
      </c>
      <c r="H154" s="114" t="s">
        <v>422</v>
      </c>
      <c r="I154" s="114">
        <v>2000</v>
      </c>
      <c r="J154" s="101" t="s">
        <v>397</v>
      </c>
      <c r="L154" s="101"/>
      <c r="M154" s="126"/>
      <c r="N154" s="101">
        <v>100852058</v>
      </c>
      <c r="O154" s="104">
        <v>43546</v>
      </c>
      <c r="P154" s="105">
        <f ca="1">VLOOKUP(G154,日计划量!B:G,6,0)</f>
        <v>43550</v>
      </c>
      <c r="R154" s="126"/>
      <c r="T154" s="129"/>
    </row>
    <row r="155" customHeight="1" spans="1:20">
      <c r="A155" s="121"/>
      <c r="B155" s="122"/>
      <c r="C155" s="114">
        <v>0</v>
      </c>
      <c r="D155" s="114"/>
      <c r="E155" s="114">
        <v>0</v>
      </c>
      <c r="F155" s="101">
        <f t="shared" si="7"/>
        <v>7210003732</v>
      </c>
      <c r="G155" s="112" t="s">
        <v>423</v>
      </c>
      <c r="H155" s="114" t="s">
        <v>424</v>
      </c>
      <c r="I155" s="114">
        <v>2000</v>
      </c>
      <c r="J155" s="101" t="s">
        <v>397</v>
      </c>
      <c r="L155" s="101"/>
      <c r="M155" s="126"/>
      <c r="N155" s="101">
        <v>0</v>
      </c>
      <c r="O155" s="104">
        <v>0</v>
      </c>
      <c r="P155" s="105">
        <f ca="1">VLOOKUP(G155,日计划量!B:G,6,0)</f>
        <v>43551</v>
      </c>
      <c r="R155" s="126"/>
      <c r="T155" s="129"/>
    </row>
    <row r="156" customHeight="1" spans="1:20">
      <c r="A156" s="121">
        <v>7210003932</v>
      </c>
      <c r="B156" s="122" t="s">
        <v>425</v>
      </c>
      <c r="C156" s="114">
        <v>35000</v>
      </c>
      <c r="D156" s="114">
        <f t="shared" ref="D156:D187" si="8">SUMIF(F:F,A:A,I:I)</f>
        <v>47000</v>
      </c>
      <c r="E156" s="114">
        <v>1012</v>
      </c>
      <c r="F156" s="101">
        <f t="shared" si="7"/>
        <v>7210003932</v>
      </c>
      <c r="G156" s="112" t="s">
        <v>426</v>
      </c>
      <c r="H156" s="114" t="s">
        <v>427</v>
      </c>
      <c r="I156" s="114">
        <v>2000</v>
      </c>
      <c r="J156" s="101" t="s">
        <v>428</v>
      </c>
      <c r="L156" s="101" t="s">
        <v>429</v>
      </c>
      <c r="M156" s="126" t="e">
        <f>VLOOKUP(F:F,#REF!,10,0)</f>
        <v>#REF!</v>
      </c>
      <c r="N156" s="101">
        <v>100842245</v>
      </c>
      <c r="O156" s="104">
        <v>43523</v>
      </c>
      <c r="P156" s="105">
        <f ca="1">VLOOKUP(G156,日计划量!B:G,6,0)</f>
        <v>43525</v>
      </c>
      <c r="R156" s="126"/>
      <c r="T156" s="129"/>
    </row>
    <row r="157" customHeight="1" spans="1:20">
      <c r="A157" s="121"/>
      <c r="B157" s="122"/>
      <c r="C157" s="114">
        <v>0</v>
      </c>
      <c r="D157" s="114">
        <f t="shared" si="8"/>
        <v>0</v>
      </c>
      <c r="E157" s="114">
        <v>0</v>
      </c>
      <c r="F157" s="101">
        <f t="shared" si="7"/>
        <v>7210003932</v>
      </c>
      <c r="G157" s="112" t="s">
        <v>430</v>
      </c>
      <c r="H157" s="114" t="s">
        <v>431</v>
      </c>
      <c r="I157" s="114">
        <v>2000</v>
      </c>
      <c r="J157" s="101" t="s">
        <v>428</v>
      </c>
      <c r="L157" s="101" t="s">
        <v>429</v>
      </c>
      <c r="M157" s="126" t="e">
        <f>VLOOKUP(F:F,#REF!,10,0)</f>
        <v>#REF!</v>
      </c>
      <c r="N157" s="101">
        <v>100842948</v>
      </c>
      <c r="O157" s="104">
        <v>43524</v>
      </c>
      <c r="P157" s="105">
        <f ca="1">VLOOKUP(G157,日计划量!B:G,6,0)</f>
        <v>43526</v>
      </c>
      <c r="R157" s="126"/>
      <c r="T157" s="129"/>
    </row>
    <row r="158" customHeight="1" spans="1:20">
      <c r="A158" s="121"/>
      <c r="B158" s="122"/>
      <c r="C158" s="114">
        <v>0</v>
      </c>
      <c r="D158" s="114">
        <f t="shared" si="8"/>
        <v>0</v>
      </c>
      <c r="E158" s="114">
        <v>0</v>
      </c>
      <c r="F158" s="101">
        <f t="shared" si="7"/>
        <v>7210003932</v>
      </c>
      <c r="G158" s="112" t="s">
        <v>432</v>
      </c>
      <c r="H158" s="114" t="s">
        <v>433</v>
      </c>
      <c r="I158" s="114">
        <v>2000</v>
      </c>
      <c r="J158" s="101" t="s">
        <v>428</v>
      </c>
      <c r="L158" s="101" t="s">
        <v>429</v>
      </c>
      <c r="M158" s="126" t="e">
        <f>VLOOKUP(F:F,#REF!,10,0)</f>
        <v>#REF!</v>
      </c>
      <c r="N158" s="101">
        <v>100843509</v>
      </c>
      <c r="O158" s="104">
        <v>43525</v>
      </c>
      <c r="P158" s="105">
        <f ca="1">VLOOKUP(G158,日计划量!B:G,6,0)</f>
        <v>43528</v>
      </c>
      <c r="R158" s="126"/>
      <c r="T158" s="129"/>
    </row>
    <row r="159" customHeight="1" spans="1:20">
      <c r="A159" s="121"/>
      <c r="B159" s="122"/>
      <c r="C159" s="114">
        <v>0</v>
      </c>
      <c r="D159" s="114">
        <f t="shared" si="8"/>
        <v>0</v>
      </c>
      <c r="E159" s="114">
        <v>0</v>
      </c>
      <c r="F159" s="101">
        <f t="shared" si="7"/>
        <v>7210003932</v>
      </c>
      <c r="G159" s="112" t="s">
        <v>434</v>
      </c>
      <c r="H159" s="114" t="s">
        <v>435</v>
      </c>
      <c r="I159" s="114">
        <v>2000</v>
      </c>
      <c r="J159" s="101" t="s">
        <v>428</v>
      </c>
      <c r="L159" s="101" t="s">
        <v>429</v>
      </c>
      <c r="M159" s="126" t="e">
        <f>VLOOKUP(F:F,#REF!,10,0)</f>
        <v>#REF!</v>
      </c>
      <c r="N159" s="101">
        <v>100844183</v>
      </c>
      <c r="O159" s="104">
        <v>43528</v>
      </c>
      <c r="P159" s="105">
        <f ca="1">VLOOKUP(G159,日计划量!B:G,6,0)</f>
        <v>43529</v>
      </c>
      <c r="R159" s="126"/>
      <c r="T159" s="129"/>
    </row>
    <row r="160" customHeight="1" spans="1:20">
      <c r="A160" s="121"/>
      <c r="B160" s="122"/>
      <c r="C160" s="114">
        <v>0</v>
      </c>
      <c r="D160" s="114">
        <f t="shared" si="8"/>
        <v>0</v>
      </c>
      <c r="E160" s="114">
        <v>0</v>
      </c>
      <c r="F160" s="101">
        <f t="shared" si="7"/>
        <v>7210003932</v>
      </c>
      <c r="G160" s="112" t="s">
        <v>436</v>
      </c>
      <c r="H160" s="114" t="s">
        <v>437</v>
      </c>
      <c r="I160" s="114">
        <v>2000</v>
      </c>
      <c r="J160" s="101" t="s">
        <v>428</v>
      </c>
      <c r="L160" s="101" t="s">
        <v>429</v>
      </c>
      <c r="M160" s="126" t="e">
        <f>VLOOKUP(F:F,#REF!,10,0)</f>
        <v>#REF!</v>
      </c>
      <c r="N160" s="101">
        <v>100844184</v>
      </c>
      <c r="O160" s="104">
        <v>43528</v>
      </c>
      <c r="P160" s="105">
        <f ca="1">VLOOKUP(G160,日计划量!B:G,6,0)</f>
        <v>43530</v>
      </c>
      <c r="R160" s="126"/>
      <c r="T160" s="129"/>
    </row>
    <row r="161" customHeight="1" spans="1:20">
      <c r="A161" s="121"/>
      <c r="B161" s="122"/>
      <c r="C161" s="114">
        <v>0</v>
      </c>
      <c r="D161" s="114">
        <f t="shared" si="8"/>
        <v>0</v>
      </c>
      <c r="E161" s="114">
        <v>0</v>
      </c>
      <c r="F161" s="101">
        <f t="shared" si="7"/>
        <v>7210003932</v>
      </c>
      <c r="G161" s="112" t="s">
        <v>438</v>
      </c>
      <c r="H161" s="114" t="s">
        <v>439</v>
      </c>
      <c r="I161" s="114">
        <v>2000</v>
      </c>
      <c r="J161" s="101" t="s">
        <v>428</v>
      </c>
      <c r="L161" s="101" t="s">
        <v>429</v>
      </c>
      <c r="M161" s="126" t="e">
        <f>VLOOKUP(F:F,#REF!,10,0)</f>
        <v>#REF!</v>
      </c>
      <c r="N161" s="101">
        <v>100844847</v>
      </c>
      <c r="O161" s="104">
        <v>43529</v>
      </c>
      <c r="P161" s="105">
        <f ca="1">VLOOKUP(G161,日计划量!B:G,6,0)</f>
        <v>43531</v>
      </c>
      <c r="R161" s="126"/>
      <c r="T161" s="129"/>
    </row>
    <row r="162" customHeight="1" spans="1:20">
      <c r="A162" s="121"/>
      <c r="B162" s="122"/>
      <c r="C162" s="114">
        <v>0</v>
      </c>
      <c r="D162" s="114">
        <f t="shared" si="8"/>
        <v>0</v>
      </c>
      <c r="E162" s="114">
        <v>0</v>
      </c>
      <c r="F162" s="101">
        <f t="shared" si="7"/>
        <v>7210003932</v>
      </c>
      <c r="G162" s="112" t="s">
        <v>440</v>
      </c>
      <c r="H162" s="114" t="s">
        <v>441</v>
      </c>
      <c r="I162" s="114">
        <v>2000</v>
      </c>
      <c r="J162" s="101" t="s">
        <v>428</v>
      </c>
      <c r="L162" s="101" t="s">
        <v>429</v>
      </c>
      <c r="M162" s="126" t="e">
        <f>VLOOKUP(F:F,#REF!,10,0)</f>
        <v>#REF!</v>
      </c>
      <c r="N162" s="101">
        <v>100845378</v>
      </c>
      <c r="O162" s="104">
        <v>43530</v>
      </c>
      <c r="P162" s="105">
        <f ca="1">VLOOKUP(G162,日计划量!B:G,6,0)</f>
        <v>43532</v>
      </c>
      <c r="R162" s="126"/>
      <c r="T162" s="129"/>
    </row>
    <row r="163" customHeight="1" spans="1:20">
      <c r="A163" s="121"/>
      <c r="B163" s="122"/>
      <c r="C163" s="114">
        <v>0</v>
      </c>
      <c r="D163" s="114">
        <f t="shared" si="8"/>
        <v>0</v>
      </c>
      <c r="E163" s="114">
        <v>0</v>
      </c>
      <c r="F163" s="101">
        <f t="shared" si="7"/>
        <v>7210003932</v>
      </c>
      <c r="G163" s="112" t="s">
        <v>442</v>
      </c>
      <c r="H163" s="114" t="s">
        <v>443</v>
      </c>
      <c r="I163" s="114">
        <v>2000</v>
      </c>
      <c r="J163" s="101" t="s">
        <v>428</v>
      </c>
      <c r="L163" s="101" t="s">
        <v>429</v>
      </c>
      <c r="M163" s="126" t="e">
        <f>VLOOKUP(F:F,#REF!,10,0)</f>
        <v>#REF!</v>
      </c>
      <c r="N163" s="101">
        <v>100845379</v>
      </c>
      <c r="O163" s="104">
        <v>43530</v>
      </c>
      <c r="P163" s="105">
        <f ca="1">VLOOKUP(G163,日计划量!B:G,6,0)</f>
        <v>43533</v>
      </c>
      <c r="R163" s="126"/>
      <c r="T163" s="129"/>
    </row>
    <row r="164" customHeight="1" spans="1:20">
      <c r="A164" s="121"/>
      <c r="B164" s="122"/>
      <c r="C164" s="114">
        <v>0</v>
      </c>
      <c r="D164" s="114">
        <f t="shared" si="8"/>
        <v>0</v>
      </c>
      <c r="E164" s="114">
        <v>0</v>
      </c>
      <c r="F164" s="101">
        <f t="shared" si="7"/>
        <v>7210003932</v>
      </c>
      <c r="G164" s="112" t="s">
        <v>444</v>
      </c>
      <c r="H164" s="114" t="s">
        <v>445</v>
      </c>
      <c r="I164" s="114">
        <v>2000</v>
      </c>
      <c r="J164" s="101" t="s">
        <v>428</v>
      </c>
      <c r="L164" s="101" t="s">
        <v>429</v>
      </c>
      <c r="M164" s="126" t="e">
        <f>VLOOKUP(F:F,#REF!,10,0)</f>
        <v>#REF!</v>
      </c>
      <c r="N164" s="101">
        <v>100845984</v>
      </c>
      <c r="O164" s="104">
        <v>43531</v>
      </c>
      <c r="P164" s="105">
        <f ca="1">VLOOKUP(G164,日计划量!B:G,6,0)</f>
        <v>43535</v>
      </c>
      <c r="R164" s="126"/>
      <c r="T164" s="129"/>
    </row>
    <row r="165" customHeight="1" spans="1:20">
      <c r="A165" s="121"/>
      <c r="B165" s="122"/>
      <c r="C165" s="114">
        <v>0</v>
      </c>
      <c r="D165" s="114">
        <f t="shared" si="8"/>
        <v>0</v>
      </c>
      <c r="E165" s="114">
        <v>0</v>
      </c>
      <c r="F165" s="101">
        <f t="shared" si="7"/>
        <v>7210003932</v>
      </c>
      <c r="G165" s="112" t="s">
        <v>446</v>
      </c>
      <c r="H165" s="114" t="s">
        <v>447</v>
      </c>
      <c r="I165" s="114">
        <v>2000</v>
      </c>
      <c r="J165" s="101" t="s">
        <v>428</v>
      </c>
      <c r="L165" s="101" t="s">
        <v>429</v>
      </c>
      <c r="M165" s="126" t="e">
        <f>VLOOKUP(F:F,#REF!,10,0)</f>
        <v>#REF!</v>
      </c>
      <c r="N165" s="101">
        <v>100845986</v>
      </c>
      <c r="O165" s="104">
        <v>43531</v>
      </c>
      <c r="P165" s="105">
        <f ca="1">VLOOKUP(G165,日计划量!B:G,6,0)</f>
        <v>43536</v>
      </c>
      <c r="R165" s="126"/>
      <c r="T165" s="129"/>
    </row>
    <row r="166" customHeight="1" spans="1:20">
      <c r="A166" s="121"/>
      <c r="B166" s="122"/>
      <c r="C166" s="114">
        <v>0</v>
      </c>
      <c r="D166" s="114">
        <f t="shared" si="8"/>
        <v>0</v>
      </c>
      <c r="E166" s="114">
        <v>0</v>
      </c>
      <c r="F166" s="101">
        <f t="shared" si="7"/>
        <v>7210003932</v>
      </c>
      <c r="G166" s="112" t="s">
        <v>448</v>
      </c>
      <c r="H166" s="114" t="s">
        <v>449</v>
      </c>
      <c r="I166" s="114">
        <v>2000</v>
      </c>
      <c r="J166" s="101" t="s">
        <v>428</v>
      </c>
      <c r="L166" s="101" t="s">
        <v>429</v>
      </c>
      <c r="M166" s="126" t="e">
        <f>VLOOKUP(F:F,#REF!,10,0)</f>
        <v>#REF!</v>
      </c>
      <c r="N166" s="101">
        <v>100847165</v>
      </c>
      <c r="O166" s="104">
        <v>43535</v>
      </c>
      <c r="P166" s="105">
        <f ca="1">VLOOKUP(G166,日计划量!B:G,6,0)</f>
        <v>43537</v>
      </c>
      <c r="R166" s="126"/>
      <c r="T166" s="129"/>
    </row>
    <row r="167" customHeight="1" spans="1:20">
      <c r="A167" s="121"/>
      <c r="B167" s="122"/>
      <c r="C167" s="114">
        <v>0</v>
      </c>
      <c r="D167" s="114">
        <f t="shared" si="8"/>
        <v>0</v>
      </c>
      <c r="E167" s="114">
        <v>0</v>
      </c>
      <c r="F167" s="101">
        <f t="shared" si="7"/>
        <v>7210003932</v>
      </c>
      <c r="G167" s="112" t="s">
        <v>450</v>
      </c>
      <c r="H167" s="114" t="s">
        <v>451</v>
      </c>
      <c r="I167" s="114">
        <v>2000</v>
      </c>
      <c r="J167" s="101" t="s">
        <v>428</v>
      </c>
      <c r="L167" s="101" t="s">
        <v>429</v>
      </c>
      <c r="M167" s="126" t="e">
        <f>VLOOKUP(F:F,#REF!,10,0)</f>
        <v>#REF!</v>
      </c>
      <c r="N167" s="101">
        <v>100847605</v>
      </c>
      <c r="O167" s="104">
        <v>43536</v>
      </c>
      <c r="P167" s="105">
        <f ca="1">VLOOKUP(G167,日计划量!B:G,6,0)</f>
        <v>43538</v>
      </c>
      <c r="R167" s="126"/>
      <c r="T167" s="129"/>
    </row>
    <row r="168" customHeight="1" spans="1:20">
      <c r="A168" s="121"/>
      <c r="B168" s="122"/>
      <c r="C168" s="114">
        <v>0</v>
      </c>
      <c r="D168" s="114">
        <f t="shared" si="8"/>
        <v>0</v>
      </c>
      <c r="E168" s="114">
        <v>0</v>
      </c>
      <c r="F168" s="101">
        <f t="shared" si="7"/>
        <v>7210003932</v>
      </c>
      <c r="G168" s="112" t="s">
        <v>452</v>
      </c>
      <c r="H168" s="114" t="s">
        <v>453</v>
      </c>
      <c r="I168" s="114">
        <v>2000</v>
      </c>
      <c r="J168" s="101" t="s">
        <v>428</v>
      </c>
      <c r="L168" s="101" t="s">
        <v>429</v>
      </c>
      <c r="M168" s="126" t="e">
        <f>VLOOKUP(F:F,#REF!,10,0)</f>
        <v>#REF!</v>
      </c>
      <c r="N168" s="101">
        <v>100847606</v>
      </c>
      <c r="O168" s="104">
        <v>43536</v>
      </c>
      <c r="P168" s="105">
        <f ca="1">VLOOKUP(G168,日计划量!B:G,6,0)</f>
        <v>43539</v>
      </c>
      <c r="R168" s="126"/>
      <c r="T168" s="129"/>
    </row>
    <row r="169" customHeight="1" spans="1:20">
      <c r="A169" s="121"/>
      <c r="B169" s="122"/>
      <c r="C169" s="114">
        <v>0</v>
      </c>
      <c r="D169" s="114">
        <f t="shared" si="8"/>
        <v>0</v>
      </c>
      <c r="E169" s="114">
        <v>0</v>
      </c>
      <c r="F169" s="101">
        <f t="shared" si="7"/>
        <v>7210003932</v>
      </c>
      <c r="G169" s="112" t="s">
        <v>454</v>
      </c>
      <c r="H169" s="114" t="s">
        <v>455</v>
      </c>
      <c r="I169" s="114">
        <v>2000</v>
      </c>
      <c r="J169" s="101" t="s">
        <v>428</v>
      </c>
      <c r="L169" s="101" t="s">
        <v>429</v>
      </c>
      <c r="M169" s="126" t="e">
        <f>VLOOKUP(F:F,#REF!,10,0)</f>
        <v>#REF!</v>
      </c>
      <c r="N169" s="101">
        <v>100848724</v>
      </c>
      <c r="O169" s="104">
        <v>43538</v>
      </c>
      <c r="P169" s="105">
        <f ca="1">VLOOKUP(G169,日计划量!B:G,6,0)</f>
        <v>43542</v>
      </c>
      <c r="R169" s="126"/>
      <c r="T169" s="129"/>
    </row>
    <row r="170" customHeight="1" spans="1:20">
      <c r="A170" s="121"/>
      <c r="B170" s="122"/>
      <c r="C170" s="114">
        <v>0</v>
      </c>
      <c r="D170" s="114">
        <f t="shared" si="8"/>
        <v>0</v>
      </c>
      <c r="E170" s="114">
        <v>0</v>
      </c>
      <c r="F170" s="101">
        <f t="shared" si="7"/>
        <v>7210003932</v>
      </c>
      <c r="G170" s="112" t="s">
        <v>456</v>
      </c>
      <c r="H170" s="114" t="s">
        <v>457</v>
      </c>
      <c r="I170" s="114">
        <v>2000</v>
      </c>
      <c r="J170" s="101" t="s">
        <v>428</v>
      </c>
      <c r="L170" s="101" t="s">
        <v>429</v>
      </c>
      <c r="M170" s="126" t="e">
        <f>VLOOKUP(F:F,#REF!,10,0)</f>
        <v>#REF!</v>
      </c>
      <c r="N170" s="101">
        <v>100848725</v>
      </c>
      <c r="O170" s="104">
        <v>43538</v>
      </c>
      <c r="P170" s="105">
        <f ca="1">VLOOKUP(G170,日计划量!B:G,6,0)</f>
        <v>43543</v>
      </c>
      <c r="R170" s="126"/>
      <c r="T170" s="129"/>
    </row>
    <row r="171" customHeight="1" spans="1:20">
      <c r="A171" s="121"/>
      <c r="B171" s="122"/>
      <c r="C171" s="114">
        <v>0</v>
      </c>
      <c r="D171" s="114">
        <f t="shared" si="8"/>
        <v>0</v>
      </c>
      <c r="E171" s="114">
        <v>0</v>
      </c>
      <c r="F171" s="101">
        <f t="shared" si="7"/>
        <v>7210003932</v>
      </c>
      <c r="G171" s="112" t="s">
        <v>458</v>
      </c>
      <c r="H171" s="114" t="s">
        <v>459</v>
      </c>
      <c r="I171" s="114">
        <v>2000</v>
      </c>
      <c r="J171" s="101" t="s">
        <v>428</v>
      </c>
      <c r="L171" s="101" t="s">
        <v>429</v>
      </c>
      <c r="M171" s="126" t="e">
        <f>VLOOKUP(F:F,#REF!,10,0)</f>
        <v>#REF!</v>
      </c>
      <c r="N171" s="101">
        <v>100849830</v>
      </c>
      <c r="O171" s="104">
        <v>43542</v>
      </c>
      <c r="P171" s="105">
        <f ca="1">VLOOKUP(G171,日计划量!B:G,6,0)</f>
        <v>43544</v>
      </c>
      <c r="R171" s="126"/>
      <c r="T171" s="129"/>
    </row>
    <row r="172" customHeight="1" spans="1:20">
      <c r="A172" s="121"/>
      <c r="B172" s="122"/>
      <c r="C172" s="114">
        <v>0</v>
      </c>
      <c r="D172" s="114">
        <f t="shared" si="8"/>
        <v>0</v>
      </c>
      <c r="E172" s="114">
        <v>0</v>
      </c>
      <c r="F172" s="101">
        <f t="shared" si="7"/>
        <v>7210003932</v>
      </c>
      <c r="G172" s="112" t="s">
        <v>460</v>
      </c>
      <c r="H172" s="114" t="s">
        <v>461</v>
      </c>
      <c r="I172" s="114">
        <v>2000</v>
      </c>
      <c r="J172" s="101" t="s">
        <v>428</v>
      </c>
      <c r="L172" s="101" t="s">
        <v>429</v>
      </c>
      <c r="M172" s="126" t="e">
        <f>VLOOKUP(F:F,#REF!,10,0)</f>
        <v>#REF!</v>
      </c>
      <c r="N172" s="101">
        <v>100849831</v>
      </c>
      <c r="O172" s="104">
        <v>43542</v>
      </c>
      <c r="P172" s="105">
        <f ca="1">VLOOKUP(G172,日计划量!B:G,6,0)</f>
        <v>43545</v>
      </c>
      <c r="R172" s="126"/>
      <c r="T172" s="129"/>
    </row>
    <row r="173" customHeight="1" spans="1:20">
      <c r="A173" s="121"/>
      <c r="B173" s="122"/>
      <c r="C173" s="114">
        <v>0</v>
      </c>
      <c r="D173" s="114">
        <f t="shared" si="8"/>
        <v>0</v>
      </c>
      <c r="E173" s="114">
        <v>0</v>
      </c>
      <c r="F173" s="101">
        <f t="shared" si="7"/>
        <v>7210003932</v>
      </c>
      <c r="G173" s="112" t="s">
        <v>462</v>
      </c>
      <c r="H173" s="114" t="s">
        <v>463</v>
      </c>
      <c r="I173" s="114">
        <v>2000</v>
      </c>
      <c r="J173" s="101" t="s">
        <v>428</v>
      </c>
      <c r="L173" s="101" t="s">
        <v>429</v>
      </c>
      <c r="M173" s="126" t="e">
        <f>VLOOKUP(F:F,#REF!,10,0)</f>
        <v>#REF!</v>
      </c>
      <c r="N173" s="101">
        <v>100850839</v>
      </c>
      <c r="O173" s="104">
        <v>43544</v>
      </c>
      <c r="P173" s="105">
        <f ca="1">VLOOKUP(G173,日计划量!B:G,6,0)</f>
        <v>43546</v>
      </c>
      <c r="R173" s="126"/>
      <c r="T173" s="129"/>
    </row>
    <row r="174" customHeight="1" spans="1:20">
      <c r="A174" s="121"/>
      <c r="B174" s="122"/>
      <c r="C174" s="114">
        <v>0</v>
      </c>
      <c r="D174" s="114">
        <f t="shared" si="8"/>
        <v>0</v>
      </c>
      <c r="E174" s="114">
        <v>0</v>
      </c>
      <c r="F174" s="101">
        <f t="shared" si="7"/>
        <v>7210003932</v>
      </c>
      <c r="G174" s="112" t="s">
        <v>464</v>
      </c>
      <c r="H174" s="114" t="s">
        <v>465</v>
      </c>
      <c r="I174" s="114">
        <v>2000</v>
      </c>
      <c r="J174" s="101" t="s">
        <v>428</v>
      </c>
      <c r="L174" s="101" t="s">
        <v>429</v>
      </c>
      <c r="M174" s="126" t="e">
        <f>VLOOKUP(F:F,#REF!,10,0)</f>
        <v>#REF!</v>
      </c>
      <c r="N174" s="101">
        <v>100850840</v>
      </c>
      <c r="O174" s="104">
        <v>43544</v>
      </c>
      <c r="P174" s="105">
        <f ca="1">VLOOKUP(G174,日计划量!B:G,6,0)</f>
        <v>43547</v>
      </c>
      <c r="R174" s="126"/>
      <c r="T174" s="129"/>
    </row>
    <row r="175" customHeight="1" spans="1:20">
      <c r="A175" s="121"/>
      <c r="B175" s="122"/>
      <c r="C175" s="114">
        <v>0</v>
      </c>
      <c r="D175" s="114">
        <f t="shared" si="8"/>
        <v>0</v>
      </c>
      <c r="E175" s="114">
        <v>0</v>
      </c>
      <c r="F175" s="101">
        <f t="shared" si="7"/>
        <v>7210003932</v>
      </c>
      <c r="G175" s="112" t="s">
        <v>466</v>
      </c>
      <c r="H175" s="114" t="s">
        <v>467</v>
      </c>
      <c r="I175" s="114">
        <v>2000</v>
      </c>
      <c r="J175" s="101" t="s">
        <v>428</v>
      </c>
      <c r="L175" s="101" t="s">
        <v>429</v>
      </c>
      <c r="M175" s="126" t="e">
        <f>VLOOKUP(F:F,#REF!,10,0)</f>
        <v>#REF!</v>
      </c>
      <c r="N175" s="101">
        <v>100852006</v>
      </c>
      <c r="O175" s="104">
        <v>43546</v>
      </c>
      <c r="P175" s="105">
        <f ca="1">VLOOKUP(G175,日计划量!B:G,6,0)</f>
        <v>43549</v>
      </c>
      <c r="R175" s="126"/>
      <c r="T175" s="129"/>
    </row>
    <row r="176" customHeight="1" spans="1:20">
      <c r="A176" s="121"/>
      <c r="B176" s="122"/>
      <c r="C176" s="114">
        <v>0</v>
      </c>
      <c r="D176" s="114">
        <f t="shared" si="8"/>
        <v>0</v>
      </c>
      <c r="E176" s="114">
        <v>0</v>
      </c>
      <c r="F176" s="101">
        <f t="shared" si="7"/>
        <v>7210003932</v>
      </c>
      <c r="G176" s="112" t="s">
        <v>468</v>
      </c>
      <c r="H176" s="114" t="s">
        <v>469</v>
      </c>
      <c r="I176" s="114">
        <v>2000</v>
      </c>
      <c r="J176" s="101" t="s">
        <v>428</v>
      </c>
      <c r="L176" s="101" t="s">
        <v>429</v>
      </c>
      <c r="M176" s="126" t="e">
        <f>VLOOKUP(F:F,#REF!,10,0)</f>
        <v>#REF!</v>
      </c>
      <c r="N176" s="101">
        <v>100852007</v>
      </c>
      <c r="O176" s="104">
        <v>43546</v>
      </c>
      <c r="P176" s="105">
        <f ca="1">VLOOKUP(G176,日计划量!B:G,6,0)</f>
        <v>43548</v>
      </c>
      <c r="R176" s="126"/>
      <c r="T176" s="129"/>
    </row>
    <row r="177" customHeight="1" spans="1:20">
      <c r="A177" s="121"/>
      <c r="B177" s="122"/>
      <c r="C177" s="114">
        <v>0</v>
      </c>
      <c r="D177" s="114">
        <f t="shared" si="8"/>
        <v>0</v>
      </c>
      <c r="E177" s="114">
        <v>0</v>
      </c>
      <c r="F177" s="101">
        <f t="shared" si="7"/>
        <v>7210003932</v>
      </c>
      <c r="G177" s="112" t="s">
        <v>470</v>
      </c>
      <c r="H177" s="114" t="s">
        <v>471</v>
      </c>
      <c r="I177" s="114">
        <v>2000</v>
      </c>
      <c r="J177" s="101" t="s">
        <v>428</v>
      </c>
      <c r="L177" s="101" t="s">
        <v>429</v>
      </c>
      <c r="M177" s="126" t="e">
        <f>VLOOKUP(F:F,#REF!,10,0)</f>
        <v>#REF!</v>
      </c>
      <c r="N177" s="101">
        <v>100852008</v>
      </c>
      <c r="O177" s="104">
        <v>43546</v>
      </c>
      <c r="P177" s="105">
        <f ca="1">VLOOKUP(G177,日计划量!B:G,6,0)</f>
        <v>43550</v>
      </c>
      <c r="R177" s="126"/>
      <c r="T177" s="129"/>
    </row>
    <row r="178" customHeight="1" spans="1:20">
      <c r="A178" s="121"/>
      <c r="B178" s="122"/>
      <c r="C178" s="114">
        <v>0</v>
      </c>
      <c r="D178" s="114">
        <f t="shared" si="8"/>
        <v>0</v>
      </c>
      <c r="E178" s="114">
        <v>0</v>
      </c>
      <c r="F178" s="101">
        <f t="shared" si="7"/>
        <v>7210003932</v>
      </c>
      <c r="G178" s="112" t="s">
        <v>472</v>
      </c>
      <c r="H178" s="114" t="s">
        <v>473</v>
      </c>
      <c r="I178" s="114">
        <v>3000</v>
      </c>
      <c r="J178" s="101" t="s">
        <v>428</v>
      </c>
      <c r="L178" s="101" t="s">
        <v>429</v>
      </c>
      <c r="M178" s="126" t="e">
        <f>VLOOKUP(F:F,#REF!,10,0)</f>
        <v>#REF!</v>
      </c>
      <c r="N178" s="101">
        <v>0</v>
      </c>
      <c r="O178" s="104">
        <v>0</v>
      </c>
      <c r="P178" s="105">
        <f ca="1">VLOOKUP(G178,日计划量!B:G,6,0)</f>
        <v>43551</v>
      </c>
      <c r="R178" s="126"/>
      <c r="T178" s="129"/>
    </row>
    <row r="179" customHeight="1" spans="1:20">
      <c r="A179" s="121">
        <v>7210003933</v>
      </c>
      <c r="B179" s="122" t="s">
        <v>474</v>
      </c>
      <c r="C179" s="114">
        <v>40000</v>
      </c>
      <c r="D179" s="114">
        <f t="shared" si="8"/>
        <v>40000</v>
      </c>
      <c r="E179" s="114">
        <v>12151</v>
      </c>
      <c r="F179" s="101">
        <f t="shared" si="7"/>
        <v>7210003933</v>
      </c>
      <c r="G179" s="112" t="s">
        <v>475</v>
      </c>
      <c r="H179" s="114" t="s">
        <v>476</v>
      </c>
      <c r="I179" s="114">
        <v>2000</v>
      </c>
      <c r="J179" s="101" t="s">
        <v>21</v>
      </c>
      <c r="L179" s="101" t="s">
        <v>477</v>
      </c>
      <c r="M179" s="126" t="e">
        <f>VLOOKUP(F:F,#REF!,10,0)</f>
        <v>#REF!</v>
      </c>
      <c r="N179" s="101">
        <v>100842246</v>
      </c>
      <c r="O179" s="104">
        <v>43523</v>
      </c>
      <c r="P179" s="105">
        <f ca="1">VLOOKUP(G179,日计划量!B:G,6,0)</f>
        <v>43525</v>
      </c>
      <c r="R179" s="126"/>
      <c r="T179" s="129"/>
    </row>
    <row r="180" customHeight="1" spans="1:20">
      <c r="A180" s="121"/>
      <c r="B180" s="122"/>
      <c r="C180" s="114">
        <v>0</v>
      </c>
      <c r="D180" s="114">
        <f t="shared" si="8"/>
        <v>0</v>
      </c>
      <c r="E180" s="114">
        <v>0</v>
      </c>
      <c r="F180" s="101">
        <f t="shared" si="7"/>
        <v>7210003933</v>
      </c>
      <c r="G180" s="112" t="s">
        <v>478</v>
      </c>
      <c r="H180" s="114" t="s">
        <v>479</v>
      </c>
      <c r="I180" s="114">
        <v>2000</v>
      </c>
      <c r="J180" s="101" t="s">
        <v>21</v>
      </c>
      <c r="L180" s="101" t="s">
        <v>477</v>
      </c>
      <c r="M180" s="126" t="e">
        <f>VLOOKUP(F:F,#REF!,10,0)</f>
        <v>#REF!</v>
      </c>
      <c r="N180" s="101">
        <v>100842949</v>
      </c>
      <c r="O180" s="104">
        <v>43524</v>
      </c>
      <c r="P180" s="105">
        <f ca="1">VLOOKUP(G180,日计划量!B:G,6,0)</f>
        <v>43526</v>
      </c>
      <c r="R180" s="126"/>
      <c r="T180" s="129"/>
    </row>
    <row r="181" customHeight="1" spans="1:20">
      <c r="A181" s="121"/>
      <c r="B181" s="122"/>
      <c r="C181" s="114">
        <v>0</v>
      </c>
      <c r="D181" s="114">
        <f t="shared" si="8"/>
        <v>0</v>
      </c>
      <c r="E181" s="114">
        <v>0</v>
      </c>
      <c r="F181" s="101">
        <f t="shared" si="7"/>
        <v>7210003933</v>
      </c>
      <c r="G181" s="112" t="s">
        <v>480</v>
      </c>
      <c r="H181" s="114" t="s">
        <v>481</v>
      </c>
      <c r="I181" s="114">
        <v>2000</v>
      </c>
      <c r="J181" s="101" t="s">
        <v>21</v>
      </c>
      <c r="L181" s="101" t="s">
        <v>477</v>
      </c>
      <c r="M181" s="126" t="e">
        <f>VLOOKUP(F:F,#REF!,10,0)</f>
        <v>#REF!</v>
      </c>
      <c r="N181" s="101">
        <v>100843510</v>
      </c>
      <c r="O181" s="104">
        <v>43525</v>
      </c>
      <c r="P181" s="105">
        <f ca="1">VLOOKUP(G181,日计划量!B:G,6,0)</f>
        <v>43528</v>
      </c>
      <c r="R181" s="126"/>
      <c r="T181" s="129"/>
    </row>
    <row r="182" customHeight="1" spans="1:20">
      <c r="A182" s="121"/>
      <c r="B182" s="122"/>
      <c r="C182" s="114">
        <v>0</v>
      </c>
      <c r="D182" s="114">
        <f t="shared" si="8"/>
        <v>0</v>
      </c>
      <c r="E182" s="114">
        <v>0</v>
      </c>
      <c r="F182" s="101">
        <f t="shared" si="7"/>
        <v>7210003933</v>
      </c>
      <c r="G182" s="112" t="s">
        <v>482</v>
      </c>
      <c r="H182" s="114" t="s">
        <v>483</v>
      </c>
      <c r="I182" s="114">
        <v>2000</v>
      </c>
      <c r="J182" s="101" t="s">
        <v>21</v>
      </c>
      <c r="L182" s="101" t="s">
        <v>477</v>
      </c>
      <c r="M182" s="126" t="e">
        <f>VLOOKUP(F:F,#REF!,10,0)</f>
        <v>#REF!</v>
      </c>
      <c r="N182" s="101">
        <v>100844189</v>
      </c>
      <c r="O182" s="104">
        <v>43528</v>
      </c>
      <c r="P182" s="105">
        <f ca="1">VLOOKUP(G182,日计划量!B:G,6,0)</f>
        <v>43529</v>
      </c>
      <c r="R182" s="126"/>
      <c r="T182" s="129"/>
    </row>
    <row r="183" customHeight="1" spans="1:20">
      <c r="A183" s="121"/>
      <c r="B183" s="122"/>
      <c r="C183" s="114">
        <v>0</v>
      </c>
      <c r="D183" s="114">
        <f t="shared" si="8"/>
        <v>0</v>
      </c>
      <c r="E183" s="114">
        <v>0</v>
      </c>
      <c r="F183" s="101">
        <f t="shared" si="7"/>
        <v>7210003933</v>
      </c>
      <c r="G183" s="112" t="s">
        <v>484</v>
      </c>
      <c r="H183" s="114" t="s">
        <v>485</v>
      </c>
      <c r="I183" s="114">
        <v>2000</v>
      </c>
      <c r="J183" s="101" t="s">
        <v>21</v>
      </c>
      <c r="L183" s="101" t="s">
        <v>477</v>
      </c>
      <c r="M183" s="126" t="e">
        <f>VLOOKUP(F:F,#REF!,10,0)</f>
        <v>#REF!</v>
      </c>
      <c r="N183" s="101">
        <v>100844190</v>
      </c>
      <c r="O183" s="104">
        <v>43528</v>
      </c>
      <c r="P183" s="105">
        <f ca="1">VLOOKUP(G183,日计划量!B:G,6,0)</f>
        <v>43531</v>
      </c>
      <c r="R183" s="126"/>
      <c r="T183" s="129"/>
    </row>
    <row r="184" customHeight="1" spans="1:20">
      <c r="A184" s="121"/>
      <c r="B184" s="122"/>
      <c r="C184" s="114">
        <v>0</v>
      </c>
      <c r="D184" s="114">
        <f t="shared" si="8"/>
        <v>0</v>
      </c>
      <c r="E184" s="114">
        <v>0</v>
      </c>
      <c r="F184" s="101">
        <f t="shared" si="7"/>
        <v>7210003933</v>
      </c>
      <c r="G184" s="112" t="s">
        <v>486</v>
      </c>
      <c r="H184" s="114" t="s">
        <v>487</v>
      </c>
      <c r="I184" s="114">
        <v>2000</v>
      </c>
      <c r="J184" s="101" t="s">
        <v>21</v>
      </c>
      <c r="L184" s="101" t="s">
        <v>477</v>
      </c>
      <c r="M184" s="126" t="e">
        <f>VLOOKUP(F:F,#REF!,10,0)</f>
        <v>#REF!</v>
      </c>
      <c r="N184" s="101">
        <v>100844848</v>
      </c>
      <c r="O184" s="104">
        <v>43529</v>
      </c>
      <c r="P184" s="105">
        <f ca="1">VLOOKUP(G184,日计划量!B:G,6,0)</f>
        <v>43532</v>
      </c>
      <c r="R184" s="126"/>
      <c r="T184" s="129"/>
    </row>
    <row r="185" customHeight="1" spans="1:20">
      <c r="A185" s="121"/>
      <c r="B185" s="122"/>
      <c r="C185" s="114">
        <v>0</v>
      </c>
      <c r="D185" s="114">
        <f t="shared" si="8"/>
        <v>0</v>
      </c>
      <c r="E185" s="114">
        <v>0</v>
      </c>
      <c r="F185" s="101">
        <f t="shared" si="7"/>
        <v>7210003933</v>
      </c>
      <c r="G185" s="112" t="s">
        <v>488</v>
      </c>
      <c r="H185" s="114" t="s">
        <v>489</v>
      </c>
      <c r="I185" s="114">
        <v>2000</v>
      </c>
      <c r="J185" s="101" t="s">
        <v>21</v>
      </c>
      <c r="L185" s="101" t="s">
        <v>477</v>
      </c>
      <c r="M185" s="126" t="e">
        <f>VLOOKUP(F:F,#REF!,10,0)</f>
        <v>#REF!</v>
      </c>
      <c r="N185" s="101">
        <v>100845381</v>
      </c>
      <c r="O185" s="104">
        <v>43530</v>
      </c>
      <c r="P185" s="105">
        <f ca="1">VLOOKUP(G185,日计划量!B:G,6,0)</f>
        <v>43533</v>
      </c>
      <c r="R185" s="126"/>
      <c r="T185" s="129"/>
    </row>
    <row r="186" customHeight="1" spans="1:20">
      <c r="A186" s="121"/>
      <c r="B186" s="122"/>
      <c r="C186" s="114">
        <v>0</v>
      </c>
      <c r="D186" s="114">
        <f t="shared" si="8"/>
        <v>0</v>
      </c>
      <c r="E186" s="114">
        <v>0</v>
      </c>
      <c r="F186" s="101">
        <f t="shared" si="7"/>
        <v>7210003933</v>
      </c>
      <c r="G186" s="112" t="s">
        <v>490</v>
      </c>
      <c r="H186" s="114" t="s">
        <v>491</v>
      </c>
      <c r="I186" s="114">
        <v>2000</v>
      </c>
      <c r="J186" s="101" t="s">
        <v>21</v>
      </c>
      <c r="L186" s="101" t="s">
        <v>477</v>
      </c>
      <c r="M186" s="126" t="e">
        <f>VLOOKUP(F:F,#REF!,10,0)</f>
        <v>#REF!</v>
      </c>
      <c r="N186" s="101">
        <v>100845987</v>
      </c>
      <c r="O186" s="104">
        <v>43531</v>
      </c>
      <c r="P186" s="105">
        <f ca="1">VLOOKUP(G186,日计划量!B:G,6,0)</f>
        <v>43535</v>
      </c>
      <c r="R186" s="126"/>
      <c r="T186" s="129"/>
    </row>
    <row r="187" customHeight="1" spans="1:20">
      <c r="A187" s="121"/>
      <c r="B187" s="122"/>
      <c r="C187" s="114">
        <v>0</v>
      </c>
      <c r="D187" s="114">
        <f t="shared" si="8"/>
        <v>0</v>
      </c>
      <c r="E187" s="114">
        <v>0</v>
      </c>
      <c r="F187" s="101">
        <f t="shared" si="7"/>
        <v>7210003933</v>
      </c>
      <c r="G187" s="112" t="s">
        <v>492</v>
      </c>
      <c r="H187" s="114" t="s">
        <v>493</v>
      </c>
      <c r="I187" s="114">
        <v>2000</v>
      </c>
      <c r="J187" s="101" t="s">
        <v>21</v>
      </c>
      <c r="L187" s="101" t="s">
        <v>477</v>
      </c>
      <c r="M187" s="126" t="e">
        <f>VLOOKUP(F:F,#REF!,10,0)</f>
        <v>#REF!</v>
      </c>
      <c r="N187" s="101">
        <v>100845988</v>
      </c>
      <c r="O187" s="104">
        <v>43531</v>
      </c>
      <c r="P187" s="105">
        <f ca="1">VLOOKUP(G187,日计划量!B:G,6,0)</f>
        <v>43536</v>
      </c>
      <c r="R187" s="126"/>
      <c r="T187" s="129"/>
    </row>
    <row r="188" customHeight="1" spans="1:20">
      <c r="A188" s="121"/>
      <c r="B188" s="122"/>
      <c r="C188" s="114">
        <v>0</v>
      </c>
      <c r="D188" s="114">
        <f t="shared" ref="D188:D219" si="9">SUMIF(F:F,A:A,I:I)</f>
        <v>0</v>
      </c>
      <c r="E188" s="114">
        <v>0</v>
      </c>
      <c r="F188" s="101">
        <f t="shared" si="7"/>
        <v>7210003933</v>
      </c>
      <c r="G188" s="112" t="s">
        <v>494</v>
      </c>
      <c r="H188" s="114" t="s">
        <v>495</v>
      </c>
      <c r="I188" s="114">
        <v>2000</v>
      </c>
      <c r="J188" s="101" t="s">
        <v>21</v>
      </c>
      <c r="L188" s="101" t="s">
        <v>477</v>
      </c>
      <c r="M188" s="126" t="e">
        <f>VLOOKUP(F:F,#REF!,10,0)</f>
        <v>#REF!</v>
      </c>
      <c r="N188" s="101">
        <v>100847166</v>
      </c>
      <c r="O188" s="104">
        <v>43535</v>
      </c>
      <c r="P188" s="105">
        <f ca="1">VLOOKUP(G188,日计划量!B:G,6,0)</f>
        <v>43537</v>
      </c>
      <c r="R188" s="126"/>
      <c r="T188" s="129"/>
    </row>
    <row r="189" customHeight="1" spans="1:20">
      <c r="A189" s="121"/>
      <c r="B189" s="122"/>
      <c r="C189" s="114">
        <v>0</v>
      </c>
      <c r="D189" s="114">
        <f t="shared" si="9"/>
        <v>0</v>
      </c>
      <c r="E189" s="114">
        <v>0</v>
      </c>
      <c r="F189" s="101">
        <f t="shared" si="7"/>
        <v>7210003933</v>
      </c>
      <c r="G189" s="112" t="s">
        <v>496</v>
      </c>
      <c r="H189" s="114" t="s">
        <v>497</v>
      </c>
      <c r="I189" s="114">
        <v>2000</v>
      </c>
      <c r="J189" s="101" t="s">
        <v>21</v>
      </c>
      <c r="L189" s="101" t="s">
        <v>477</v>
      </c>
      <c r="M189" s="126" t="e">
        <f>VLOOKUP(F:F,#REF!,10,0)</f>
        <v>#REF!</v>
      </c>
      <c r="N189" s="101">
        <v>100847167</v>
      </c>
      <c r="O189" s="104">
        <v>43535</v>
      </c>
      <c r="P189" s="105">
        <f ca="1">VLOOKUP(G189,日计划量!B:G,6,0)</f>
        <v>43538</v>
      </c>
      <c r="R189" s="126"/>
      <c r="T189" s="129"/>
    </row>
    <row r="190" customHeight="1" spans="1:20">
      <c r="A190" s="121"/>
      <c r="B190" s="122"/>
      <c r="C190" s="114">
        <v>0</v>
      </c>
      <c r="D190" s="114">
        <f t="shared" si="9"/>
        <v>0</v>
      </c>
      <c r="E190" s="114">
        <v>0</v>
      </c>
      <c r="F190" s="101">
        <f t="shared" si="7"/>
        <v>7210003933</v>
      </c>
      <c r="G190" s="112" t="s">
        <v>498</v>
      </c>
      <c r="H190" s="114" t="s">
        <v>499</v>
      </c>
      <c r="I190" s="114">
        <v>2000</v>
      </c>
      <c r="J190" s="101" t="s">
        <v>21</v>
      </c>
      <c r="L190" s="101" t="s">
        <v>477</v>
      </c>
      <c r="M190" s="126" t="e">
        <f>VLOOKUP(F:F,#REF!,10,0)</f>
        <v>#REF!</v>
      </c>
      <c r="N190" s="101">
        <v>100847608</v>
      </c>
      <c r="O190" s="104">
        <v>43536</v>
      </c>
      <c r="P190" s="105">
        <f ca="1">VLOOKUP(G190,日计划量!B:G,6,0)</f>
        <v>43542</v>
      </c>
      <c r="R190" s="126"/>
      <c r="T190" s="129"/>
    </row>
    <row r="191" customHeight="1" spans="1:20">
      <c r="A191" s="121"/>
      <c r="B191" s="122"/>
      <c r="C191" s="114">
        <v>0</v>
      </c>
      <c r="D191" s="114">
        <f t="shared" si="9"/>
        <v>0</v>
      </c>
      <c r="E191" s="114">
        <v>0</v>
      </c>
      <c r="F191" s="101">
        <f t="shared" si="7"/>
        <v>7210003933</v>
      </c>
      <c r="G191" s="112" t="s">
        <v>500</v>
      </c>
      <c r="H191" s="114" t="s">
        <v>501</v>
      </c>
      <c r="I191" s="114">
        <v>2000</v>
      </c>
      <c r="J191" s="101" t="s">
        <v>21</v>
      </c>
      <c r="L191" s="101" t="s">
        <v>477</v>
      </c>
      <c r="M191" s="126" t="e">
        <f>VLOOKUP(F:F,#REF!,10,0)</f>
        <v>#REF!</v>
      </c>
      <c r="N191" s="101">
        <v>100849313</v>
      </c>
      <c r="O191" s="104">
        <v>43539</v>
      </c>
      <c r="P191" s="105">
        <f ca="1">VLOOKUP(G191,日计划量!B:G,6,0)</f>
        <v>43543</v>
      </c>
      <c r="R191" s="126"/>
      <c r="T191" s="129"/>
    </row>
    <row r="192" customHeight="1" spans="1:20">
      <c r="A192" s="121"/>
      <c r="B192" s="122"/>
      <c r="C192" s="114">
        <v>0</v>
      </c>
      <c r="D192" s="114">
        <f t="shared" si="9"/>
        <v>0</v>
      </c>
      <c r="E192" s="114">
        <v>0</v>
      </c>
      <c r="F192" s="101">
        <f t="shared" si="7"/>
        <v>7210003933</v>
      </c>
      <c r="G192" s="112" t="s">
        <v>502</v>
      </c>
      <c r="H192" s="114" t="s">
        <v>503</v>
      </c>
      <c r="I192" s="114">
        <v>2000</v>
      </c>
      <c r="J192" s="101" t="s">
        <v>21</v>
      </c>
      <c r="L192" s="101" t="s">
        <v>477</v>
      </c>
      <c r="M192" s="126" t="e">
        <f>VLOOKUP(F:F,#REF!,10,0)</f>
        <v>#REF!</v>
      </c>
      <c r="N192" s="101">
        <v>100849832</v>
      </c>
      <c r="O192" s="104">
        <v>43542</v>
      </c>
      <c r="P192" s="105">
        <f ca="1">VLOOKUP(G192,日计划量!B:G,6,0)</f>
        <v>43544</v>
      </c>
      <c r="R192" s="126"/>
      <c r="T192" s="129"/>
    </row>
    <row r="193" customHeight="1" spans="1:20">
      <c r="A193" s="121"/>
      <c r="B193" s="122"/>
      <c r="C193" s="114">
        <v>0</v>
      </c>
      <c r="D193" s="114">
        <f t="shared" si="9"/>
        <v>0</v>
      </c>
      <c r="E193" s="114">
        <v>0</v>
      </c>
      <c r="F193" s="101">
        <f t="shared" si="7"/>
        <v>7210003933</v>
      </c>
      <c r="G193" s="112" t="s">
        <v>504</v>
      </c>
      <c r="H193" s="114" t="s">
        <v>505</v>
      </c>
      <c r="I193" s="114">
        <v>2000</v>
      </c>
      <c r="J193" s="101" t="s">
        <v>21</v>
      </c>
      <c r="L193" s="101" t="s">
        <v>477</v>
      </c>
      <c r="M193" s="126" t="e">
        <f>VLOOKUP(F:F,#REF!,10,0)</f>
        <v>#REF!</v>
      </c>
      <c r="N193" s="101">
        <v>100849833</v>
      </c>
      <c r="O193" s="104">
        <v>43542</v>
      </c>
      <c r="P193" s="105">
        <f ca="1">VLOOKUP(G193,日计划量!B:G,6,0)</f>
        <v>43545</v>
      </c>
      <c r="R193" s="126"/>
      <c r="T193" s="129"/>
    </row>
    <row r="194" customHeight="1" spans="1:20">
      <c r="A194" s="121"/>
      <c r="B194" s="122"/>
      <c r="C194" s="114">
        <v>0</v>
      </c>
      <c r="D194" s="114">
        <f t="shared" si="9"/>
        <v>0</v>
      </c>
      <c r="E194" s="114">
        <v>0</v>
      </c>
      <c r="F194" s="101">
        <f t="shared" si="7"/>
        <v>7210003933</v>
      </c>
      <c r="G194" s="112" t="s">
        <v>506</v>
      </c>
      <c r="H194" s="114" t="s">
        <v>507</v>
      </c>
      <c r="I194" s="114">
        <v>2000</v>
      </c>
      <c r="J194" s="101" t="s">
        <v>21</v>
      </c>
      <c r="L194" s="101" t="s">
        <v>477</v>
      </c>
      <c r="M194" s="126" t="e">
        <f>VLOOKUP(F:F,#REF!,10,0)</f>
        <v>#REF!</v>
      </c>
      <c r="N194" s="101">
        <v>100850841</v>
      </c>
      <c r="O194" s="104">
        <v>43544</v>
      </c>
      <c r="P194" s="105">
        <f ca="1">VLOOKUP(G194,日计划量!B:G,6,0)</f>
        <v>43546</v>
      </c>
      <c r="R194" s="126"/>
      <c r="T194" s="129"/>
    </row>
    <row r="195" customHeight="1" spans="1:20">
      <c r="A195" s="121"/>
      <c r="B195" s="122"/>
      <c r="C195" s="114">
        <v>0</v>
      </c>
      <c r="D195" s="114">
        <f t="shared" si="9"/>
        <v>0</v>
      </c>
      <c r="E195" s="114">
        <v>0</v>
      </c>
      <c r="F195" s="101">
        <f t="shared" si="7"/>
        <v>7210003933</v>
      </c>
      <c r="G195" s="112" t="s">
        <v>508</v>
      </c>
      <c r="H195" s="114" t="s">
        <v>509</v>
      </c>
      <c r="I195" s="114">
        <v>2000</v>
      </c>
      <c r="J195" s="101" t="s">
        <v>21</v>
      </c>
      <c r="L195" s="101" t="s">
        <v>477</v>
      </c>
      <c r="M195" s="126" t="e">
        <f>VLOOKUP(F:F,#REF!,10,0)</f>
        <v>#REF!</v>
      </c>
      <c r="N195" s="101">
        <v>100850842</v>
      </c>
      <c r="O195" s="104">
        <v>43544</v>
      </c>
      <c r="P195" s="105">
        <f ca="1">VLOOKUP(G195,日计划量!B:G,6,0)</f>
        <v>43547</v>
      </c>
      <c r="R195" s="126"/>
      <c r="T195" s="129"/>
    </row>
    <row r="196" customHeight="1" spans="1:20">
      <c r="A196" s="121"/>
      <c r="B196" s="122"/>
      <c r="C196" s="114">
        <v>0</v>
      </c>
      <c r="D196" s="114">
        <f t="shared" si="9"/>
        <v>0</v>
      </c>
      <c r="E196" s="114">
        <v>0</v>
      </c>
      <c r="F196" s="101">
        <f t="shared" si="7"/>
        <v>7210003933</v>
      </c>
      <c r="G196" s="112" t="s">
        <v>510</v>
      </c>
      <c r="H196" s="114" t="s">
        <v>511</v>
      </c>
      <c r="I196" s="114">
        <v>2000</v>
      </c>
      <c r="J196" s="101" t="s">
        <v>21</v>
      </c>
      <c r="L196" s="101" t="s">
        <v>477</v>
      </c>
      <c r="M196" s="126" t="e">
        <f>VLOOKUP(F:F,#REF!,10,0)</f>
        <v>#REF!</v>
      </c>
      <c r="N196" s="101">
        <v>100852012</v>
      </c>
      <c r="O196" s="104">
        <v>43546</v>
      </c>
      <c r="P196" s="105">
        <f ca="1">VLOOKUP(G196,日计划量!B:G,6,0)</f>
        <v>43549</v>
      </c>
      <c r="R196" s="126"/>
      <c r="T196" s="129"/>
    </row>
    <row r="197" customHeight="1" spans="1:20">
      <c r="A197" s="121"/>
      <c r="B197" s="122"/>
      <c r="C197" s="114">
        <v>0</v>
      </c>
      <c r="D197" s="114">
        <f t="shared" si="9"/>
        <v>0</v>
      </c>
      <c r="E197" s="114">
        <v>0</v>
      </c>
      <c r="F197" s="101">
        <f t="shared" si="7"/>
        <v>7210003933</v>
      </c>
      <c r="G197" s="112" t="s">
        <v>512</v>
      </c>
      <c r="H197" s="114" t="s">
        <v>513</v>
      </c>
      <c r="I197" s="114">
        <v>2000</v>
      </c>
      <c r="J197" s="101" t="s">
        <v>21</v>
      </c>
      <c r="L197" s="101" t="s">
        <v>477</v>
      </c>
      <c r="M197" s="126" t="e">
        <f>VLOOKUP(F:F,#REF!,10,0)</f>
        <v>#REF!</v>
      </c>
      <c r="N197" s="101">
        <v>100852013</v>
      </c>
      <c r="O197" s="104">
        <v>43546</v>
      </c>
      <c r="P197" s="105">
        <f ca="1">VLOOKUP(G197,日计划量!B:G,6,0)</f>
        <v>43550</v>
      </c>
      <c r="R197" s="126"/>
      <c r="T197" s="129"/>
    </row>
    <row r="198" customHeight="1" spans="1:20">
      <c r="A198" s="121"/>
      <c r="B198" s="122"/>
      <c r="C198" s="114">
        <v>0</v>
      </c>
      <c r="D198" s="114">
        <f t="shared" si="9"/>
        <v>0</v>
      </c>
      <c r="E198" s="114">
        <v>0</v>
      </c>
      <c r="F198" s="101">
        <f t="shared" si="7"/>
        <v>7210003933</v>
      </c>
      <c r="G198" s="112" t="s">
        <v>514</v>
      </c>
      <c r="H198" s="114" t="s">
        <v>515</v>
      </c>
      <c r="I198" s="114">
        <v>2000</v>
      </c>
      <c r="J198" s="101" t="s">
        <v>21</v>
      </c>
      <c r="L198" s="101" t="s">
        <v>477</v>
      </c>
      <c r="M198" s="126" t="e">
        <f>VLOOKUP(F:F,#REF!,10,0)</f>
        <v>#REF!</v>
      </c>
      <c r="N198" s="101">
        <v>100852014</v>
      </c>
      <c r="O198" s="104">
        <v>43546</v>
      </c>
      <c r="P198" s="105">
        <f ca="1">VLOOKUP(G198,日计划量!B:G,6,0)</f>
        <v>43551</v>
      </c>
      <c r="R198" s="126"/>
      <c r="T198" s="129"/>
    </row>
    <row r="199" customHeight="1" spans="1:20">
      <c r="A199" s="121">
        <v>7210003830</v>
      </c>
      <c r="B199" s="122" t="s">
        <v>516</v>
      </c>
      <c r="C199" s="114">
        <v>10000</v>
      </c>
      <c r="D199" s="114">
        <f t="shared" si="9"/>
        <v>10000</v>
      </c>
      <c r="E199" s="114">
        <v>7517</v>
      </c>
      <c r="F199" s="101">
        <f t="shared" si="7"/>
        <v>7210003830</v>
      </c>
      <c r="G199" s="112" t="s">
        <v>517</v>
      </c>
      <c r="H199" s="114" t="s">
        <v>518</v>
      </c>
      <c r="I199" s="114">
        <v>2000</v>
      </c>
      <c r="J199" s="101" t="s">
        <v>397</v>
      </c>
      <c r="L199" s="101" t="s">
        <v>519</v>
      </c>
      <c r="M199" s="126" t="e">
        <f>VLOOKUP(F:F,#REF!,10,0)</f>
        <v>#REF!</v>
      </c>
      <c r="N199" s="101">
        <v>100846562</v>
      </c>
      <c r="O199" s="104">
        <v>43532</v>
      </c>
      <c r="P199" s="105">
        <f ca="1">VLOOKUP(G199,日计划量!B:G,6,0)</f>
        <v>43536</v>
      </c>
      <c r="R199" s="126"/>
      <c r="T199" s="129"/>
    </row>
    <row r="200" customHeight="1" spans="1:20">
      <c r="A200" s="121"/>
      <c r="B200" s="122"/>
      <c r="C200" s="114">
        <v>0</v>
      </c>
      <c r="D200" s="114">
        <f t="shared" si="9"/>
        <v>0</v>
      </c>
      <c r="E200" s="114">
        <v>0</v>
      </c>
      <c r="F200" s="101">
        <f t="shared" si="7"/>
        <v>7210003830</v>
      </c>
      <c r="G200" s="112" t="s">
        <v>520</v>
      </c>
      <c r="H200" s="114" t="s">
        <v>521</v>
      </c>
      <c r="I200" s="114">
        <v>2000</v>
      </c>
      <c r="J200" s="101" t="s">
        <v>397</v>
      </c>
      <c r="L200" s="101" t="s">
        <v>519</v>
      </c>
      <c r="M200" s="126" t="e">
        <f>VLOOKUP(F:F,#REF!,10,0)</f>
        <v>#REF!</v>
      </c>
      <c r="N200" s="101">
        <v>100846563</v>
      </c>
      <c r="O200" s="104">
        <v>43532</v>
      </c>
      <c r="P200" s="105">
        <f ca="1">VLOOKUP(G200,日计划量!B:G,6,0)</f>
        <v>43537</v>
      </c>
      <c r="R200" s="126"/>
      <c r="T200" s="129"/>
    </row>
    <row r="201" customHeight="1" spans="1:20">
      <c r="A201" s="121"/>
      <c r="B201" s="122"/>
      <c r="C201" s="114">
        <v>0</v>
      </c>
      <c r="D201" s="114">
        <f t="shared" si="9"/>
        <v>0</v>
      </c>
      <c r="E201" s="114">
        <v>0</v>
      </c>
      <c r="F201" s="101">
        <f t="shared" si="7"/>
        <v>7210003830</v>
      </c>
      <c r="G201" s="112" t="s">
        <v>522</v>
      </c>
      <c r="H201" s="114" t="s">
        <v>523</v>
      </c>
      <c r="I201" s="114">
        <v>2000</v>
      </c>
      <c r="J201" s="101" t="s">
        <v>397</v>
      </c>
      <c r="L201" s="101" t="s">
        <v>519</v>
      </c>
      <c r="M201" s="126" t="e">
        <f>VLOOKUP(F:F,#REF!,10,0)</f>
        <v>#REF!</v>
      </c>
      <c r="N201" s="101">
        <v>100847610</v>
      </c>
      <c r="O201" s="104">
        <v>43536</v>
      </c>
      <c r="P201" s="105">
        <f ca="1">VLOOKUP(G201,日计划量!B:G,6,0)</f>
        <v>43538</v>
      </c>
      <c r="R201" s="126"/>
      <c r="T201" s="129"/>
    </row>
    <row r="202" customHeight="1" spans="1:20">
      <c r="A202" s="121"/>
      <c r="B202" s="122"/>
      <c r="C202" s="114">
        <v>0</v>
      </c>
      <c r="D202" s="114">
        <f t="shared" si="9"/>
        <v>0</v>
      </c>
      <c r="E202" s="114">
        <v>0</v>
      </c>
      <c r="F202" s="101">
        <f t="shared" si="7"/>
        <v>7210003830</v>
      </c>
      <c r="G202" s="112" t="s">
        <v>524</v>
      </c>
      <c r="H202" s="114" t="s">
        <v>525</v>
      </c>
      <c r="I202" s="114">
        <v>2000</v>
      </c>
      <c r="J202" s="101" t="s">
        <v>397</v>
      </c>
      <c r="L202" s="101" t="s">
        <v>519</v>
      </c>
      <c r="M202" s="126" t="e">
        <f>VLOOKUP(F:F,#REF!,10,0)</f>
        <v>#REF!</v>
      </c>
      <c r="N202" s="101">
        <v>100848727</v>
      </c>
      <c r="O202" s="104">
        <v>43538</v>
      </c>
      <c r="P202" s="105">
        <f ca="1">VLOOKUP(G202,日计划量!B:G,6,0)</f>
        <v>43542</v>
      </c>
      <c r="R202" s="126"/>
      <c r="T202" s="129"/>
    </row>
    <row r="203" customHeight="1" spans="1:20">
      <c r="A203" s="121"/>
      <c r="B203" s="122"/>
      <c r="C203" s="114">
        <v>0</v>
      </c>
      <c r="D203" s="114">
        <f t="shared" si="9"/>
        <v>0</v>
      </c>
      <c r="E203" s="114">
        <v>0</v>
      </c>
      <c r="F203" s="101">
        <f t="shared" si="7"/>
        <v>7210003830</v>
      </c>
      <c r="G203" s="112" t="s">
        <v>526</v>
      </c>
      <c r="H203" s="114" t="s">
        <v>527</v>
      </c>
      <c r="I203" s="114">
        <v>2000</v>
      </c>
      <c r="J203" s="101" t="s">
        <v>397</v>
      </c>
      <c r="L203" s="101" t="s">
        <v>519</v>
      </c>
      <c r="M203" s="126" t="e">
        <f>VLOOKUP(F:F,#REF!,10,0)</f>
        <v>#REF!</v>
      </c>
      <c r="N203" s="101">
        <v>100848728</v>
      </c>
      <c r="O203" s="104">
        <v>43538</v>
      </c>
      <c r="P203" s="105">
        <f ca="1">VLOOKUP(G203,日计划量!B:G,6,0)</f>
        <v>43543</v>
      </c>
      <c r="R203" s="126"/>
      <c r="T203" s="129"/>
    </row>
    <row r="204" customHeight="1" spans="1:20">
      <c r="A204" s="121"/>
      <c r="B204" s="122"/>
      <c r="C204" s="114">
        <v>0</v>
      </c>
      <c r="D204" s="114">
        <f t="shared" si="9"/>
        <v>0</v>
      </c>
      <c r="E204" s="114">
        <v>0</v>
      </c>
      <c r="F204" s="101">
        <f t="shared" si="7"/>
        <v>7210003830</v>
      </c>
      <c r="G204" s="112" t="s">
        <v>528</v>
      </c>
      <c r="H204" s="114" t="s">
        <v>529</v>
      </c>
      <c r="I204" s="114"/>
      <c r="L204" s="101" t="s">
        <v>519</v>
      </c>
      <c r="M204" s="126" t="e">
        <f>VLOOKUP(F:F,#REF!,10,0)</f>
        <v>#REF!</v>
      </c>
      <c r="N204" s="101">
        <v>0</v>
      </c>
      <c r="O204" s="104">
        <v>0</v>
      </c>
      <c r="P204" s="105" t="e">
        <f ca="1">VLOOKUP(G204,日计划量!B:G,6,0)</f>
        <v>#N/A</v>
      </c>
      <c r="R204" s="126"/>
      <c r="T204" s="129"/>
    </row>
    <row r="205" customHeight="1" spans="1:20">
      <c r="A205" s="121"/>
      <c r="B205" s="122"/>
      <c r="C205" s="114">
        <v>0</v>
      </c>
      <c r="D205" s="114">
        <f t="shared" si="9"/>
        <v>0</v>
      </c>
      <c r="E205" s="114">
        <v>0</v>
      </c>
      <c r="F205" s="101">
        <f t="shared" si="7"/>
        <v>7210003830</v>
      </c>
      <c r="G205" s="112" t="s">
        <v>530</v>
      </c>
      <c r="H205" s="114" t="s">
        <v>531</v>
      </c>
      <c r="I205" s="114"/>
      <c r="L205" s="101" t="s">
        <v>519</v>
      </c>
      <c r="M205" s="126" t="e">
        <f>VLOOKUP(F:F,#REF!,10,0)</f>
        <v>#REF!</v>
      </c>
      <c r="N205" s="101">
        <v>0</v>
      </c>
      <c r="O205" s="104">
        <v>0</v>
      </c>
      <c r="P205" s="105" t="e">
        <f ca="1">VLOOKUP(G205,日计划量!B:G,6,0)</f>
        <v>#N/A</v>
      </c>
      <c r="R205" s="126"/>
      <c r="T205" s="129"/>
    </row>
    <row r="206" customHeight="1" spans="1:20">
      <c r="A206" s="121"/>
      <c r="B206" s="122"/>
      <c r="C206" s="114">
        <v>0</v>
      </c>
      <c r="D206" s="114">
        <f t="shared" si="9"/>
        <v>0</v>
      </c>
      <c r="E206" s="114">
        <v>0</v>
      </c>
      <c r="F206" s="101">
        <f t="shared" si="7"/>
        <v>7210003830</v>
      </c>
      <c r="G206" s="112" t="s">
        <v>532</v>
      </c>
      <c r="H206" s="114" t="s">
        <v>533</v>
      </c>
      <c r="I206" s="114"/>
      <c r="L206" s="101" t="s">
        <v>519</v>
      </c>
      <c r="M206" s="126" t="e">
        <f>VLOOKUP(F:F,#REF!,10,0)</f>
        <v>#REF!</v>
      </c>
      <c r="N206" s="101">
        <v>0</v>
      </c>
      <c r="O206" s="104">
        <v>0</v>
      </c>
      <c r="P206" s="105" t="e">
        <f ca="1">VLOOKUP(G206,日计划量!B:G,6,0)</f>
        <v>#N/A</v>
      </c>
      <c r="R206" s="126"/>
      <c r="T206" s="129"/>
    </row>
    <row r="207" customHeight="1" spans="1:20">
      <c r="A207" s="121">
        <v>7210004320</v>
      </c>
      <c r="B207" s="122" t="s">
        <v>534</v>
      </c>
      <c r="C207" s="114">
        <v>20000</v>
      </c>
      <c r="D207" s="114">
        <f t="shared" si="9"/>
        <v>20000</v>
      </c>
      <c r="E207" s="114">
        <v>1843</v>
      </c>
      <c r="F207" s="101">
        <f t="shared" si="7"/>
        <v>7210004320</v>
      </c>
      <c r="G207" s="112" t="s">
        <v>535</v>
      </c>
      <c r="H207" s="114" t="s">
        <v>536</v>
      </c>
      <c r="I207" s="114">
        <v>2000</v>
      </c>
      <c r="J207" s="101" t="s">
        <v>18</v>
      </c>
      <c r="L207" s="101" t="s">
        <v>537</v>
      </c>
      <c r="M207" s="126" t="e">
        <f>VLOOKUP(F:F,#REF!,10,0)</f>
        <v>#REF!</v>
      </c>
      <c r="N207" s="101">
        <v>100844843</v>
      </c>
      <c r="O207" s="104">
        <v>43529</v>
      </c>
      <c r="P207" s="105">
        <f ca="1">VLOOKUP(G207,日计划量!B:G,6,0)</f>
        <v>43531</v>
      </c>
      <c r="R207" s="126"/>
      <c r="T207" s="129"/>
    </row>
    <row r="208" customHeight="1" spans="1:20">
      <c r="A208" s="121"/>
      <c r="B208" s="122"/>
      <c r="C208" s="114">
        <v>0</v>
      </c>
      <c r="D208" s="114">
        <f t="shared" si="9"/>
        <v>0</v>
      </c>
      <c r="E208" s="114">
        <v>0</v>
      </c>
      <c r="F208" s="101">
        <f t="shared" si="7"/>
        <v>7210004320</v>
      </c>
      <c r="G208" s="112" t="s">
        <v>538</v>
      </c>
      <c r="H208" s="114" t="s">
        <v>539</v>
      </c>
      <c r="I208" s="114">
        <v>2000</v>
      </c>
      <c r="J208" s="101" t="s">
        <v>18</v>
      </c>
      <c r="L208" s="101" t="s">
        <v>537</v>
      </c>
      <c r="M208" s="126" t="e">
        <f>VLOOKUP(F:F,#REF!,10,0)</f>
        <v>#REF!</v>
      </c>
      <c r="N208" s="101">
        <v>100845376</v>
      </c>
      <c r="O208" s="104">
        <v>43530</v>
      </c>
      <c r="P208" s="105">
        <f ca="1">VLOOKUP(G208,日计划量!B:G,6,0)</f>
        <v>43532</v>
      </c>
      <c r="R208" s="126"/>
      <c r="T208" s="129"/>
    </row>
    <row r="209" customHeight="1" spans="1:20">
      <c r="A209" s="121"/>
      <c r="B209" s="122"/>
      <c r="C209" s="114">
        <v>0</v>
      </c>
      <c r="D209" s="114">
        <f t="shared" si="9"/>
        <v>0</v>
      </c>
      <c r="E209" s="114">
        <v>0</v>
      </c>
      <c r="F209" s="101">
        <f t="shared" si="7"/>
        <v>7210004320</v>
      </c>
      <c r="G209" s="112" t="s">
        <v>540</v>
      </c>
      <c r="H209" s="114" t="s">
        <v>541</v>
      </c>
      <c r="I209" s="114">
        <v>2000</v>
      </c>
      <c r="J209" s="101" t="s">
        <v>18</v>
      </c>
      <c r="L209" s="101" t="s">
        <v>537</v>
      </c>
      <c r="M209" s="126" t="e">
        <f>VLOOKUP(F:F,#REF!,10,0)</f>
        <v>#REF!</v>
      </c>
      <c r="N209" s="101">
        <v>100848722</v>
      </c>
      <c r="O209" s="104">
        <v>43538</v>
      </c>
      <c r="P209" s="105">
        <f ca="1">VLOOKUP(G209,日计划量!B:G,6,0)</f>
        <v>43542</v>
      </c>
      <c r="R209" s="126"/>
      <c r="T209" s="129"/>
    </row>
    <row r="210" customHeight="1" spans="1:20">
      <c r="A210" s="121"/>
      <c r="B210" s="122"/>
      <c r="C210" s="114">
        <v>0</v>
      </c>
      <c r="D210" s="114">
        <f t="shared" si="9"/>
        <v>0</v>
      </c>
      <c r="E210" s="114">
        <v>0</v>
      </c>
      <c r="F210" s="101">
        <f t="shared" ref="F210:F273" si="10">IF(A210&gt;0,A210,F209)</f>
        <v>7210004320</v>
      </c>
      <c r="G210" s="112" t="s">
        <v>542</v>
      </c>
      <c r="H210" s="114" t="s">
        <v>543</v>
      </c>
      <c r="I210" s="114">
        <v>2000</v>
      </c>
      <c r="J210" s="101" t="s">
        <v>18</v>
      </c>
      <c r="L210" s="101" t="s">
        <v>537</v>
      </c>
      <c r="M210" s="126" t="e">
        <f>VLOOKUP(F:F,#REF!,10,0)</f>
        <v>#REF!</v>
      </c>
      <c r="N210" s="101">
        <v>100848723</v>
      </c>
      <c r="O210" s="104">
        <v>43538</v>
      </c>
      <c r="P210" s="105">
        <f ca="1">VLOOKUP(G210,日计划量!B:G,6,0)</f>
        <v>43543</v>
      </c>
      <c r="R210" s="126"/>
      <c r="T210" s="129"/>
    </row>
    <row r="211" customHeight="1" spans="1:20">
      <c r="A211" s="121"/>
      <c r="B211" s="122"/>
      <c r="C211" s="114">
        <v>0</v>
      </c>
      <c r="D211" s="114">
        <f t="shared" si="9"/>
        <v>0</v>
      </c>
      <c r="E211" s="114">
        <v>0</v>
      </c>
      <c r="F211" s="101">
        <f t="shared" si="10"/>
        <v>7210004320</v>
      </c>
      <c r="G211" s="112" t="s">
        <v>544</v>
      </c>
      <c r="H211" s="114" t="s">
        <v>545</v>
      </c>
      <c r="I211" s="114">
        <v>2000</v>
      </c>
      <c r="J211" s="101" t="s">
        <v>18</v>
      </c>
      <c r="L211" s="101" t="s">
        <v>537</v>
      </c>
      <c r="M211" s="126" t="e">
        <f>VLOOKUP(F:F,#REF!,10,0)</f>
        <v>#REF!</v>
      </c>
      <c r="N211" s="101">
        <v>100849825</v>
      </c>
      <c r="O211" s="104">
        <v>43542</v>
      </c>
      <c r="P211" s="105">
        <f ca="1">VLOOKUP(G211,日计划量!B:G,6,0)</f>
        <v>43544</v>
      </c>
      <c r="R211" s="126"/>
      <c r="T211" s="129"/>
    </row>
    <row r="212" customHeight="1" spans="1:20">
      <c r="A212" s="121"/>
      <c r="B212" s="122"/>
      <c r="C212" s="114">
        <v>0</v>
      </c>
      <c r="D212" s="114">
        <f t="shared" si="9"/>
        <v>0</v>
      </c>
      <c r="E212" s="114">
        <v>0</v>
      </c>
      <c r="F212" s="101">
        <f t="shared" si="10"/>
        <v>7210004320</v>
      </c>
      <c r="G212" s="112" t="s">
        <v>546</v>
      </c>
      <c r="H212" s="114" t="s">
        <v>547</v>
      </c>
      <c r="I212" s="114">
        <v>2000</v>
      </c>
      <c r="J212" s="101" t="s">
        <v>18</v>
      </c>
      <c r="L212" s="101" t="s">
        <v>537</v>
      </c>
      <c r="M212" s="126" t="e">
        <f>VLOOKUP(F:F,#REF!,10,0)</f>
        <v>#REF!</v>
      </c>
      <c r="N212" s="101">
        <v>100850836</v>
      </c>
      <c r="O212" s="104">
        <v>43544</v>
      </c>
      <c r="P212" s="105">
        <f ca="1">VLOOKUP(G212,日计划量!B:G,6,0)</f>
        <v>43546</v>
      </c>
      <c r="R212" s="126"/>
      <c r="T212" s="129"/>
    </row>
    <row r="213" customHeight="1" spans="1:20">
      <c r="A213" s="121"/>
      <c r="B213" s="122"/>
      <c r="C213" s="114">
        <v>0</v>
      </c>
      <c r="D213" s="114">
        <f t="shared" si="9"/>
        <v>0</v>
      </c>
      <c r="E213" s="114">
        <v>0</v>
      </c>
      <c r="F213" s="101">
        <f t="shared" si="10"/>
        <v>7210004320</v>
      </c>
      <c r="G213" s="112" t="s">
        <v>548</v>
      </c>
      <c r="H213" s="114" t="s">
        <v>549</v>
      </c>
      <c r="I213" s="114">
        <v>2000</v>
      </c>
      <c r="J213" s="101" t="s">
        <v>18</v>
      </c>
      <c r="L213" s="101" t="s">
        <v>537</v>
      </c>
      <c r="M213" s="126" t="e">
        <f>VLOOKUP(F:F,#REF!,10,0)</f>
        <v>#REF!</v>
      </c>
      <c r="N213" s="101">
        <v>100850838</v>
      </c>
      <c r="O213" s="104">
        <v>43544</v>
      </c>
      <c r="P213" s="105">
        <f ca="1">VLOOKUP(G213,日计划量!B:G,6,0)</f>
        <v>43547</v>
      </c>
      <c r="R213" s="126"/>
      <c r="T213" s="129"/>
    </row>
    <row r="214" customHeight="1" spans="1:20">
      <c r="A214" s="121"/>
      <c r="B214" s="122"/>
      <c r="C214" s="114">
        <v>0</v>
      </c>
      <c r="D214" s="114">
        <f t="shared" si="9"/>
        <v>0</v>
      </c>
      <c r="E214" s="114">
        <v>0</v>
      </c>
      <c r="F214" s="101">
        <f t="shared" si="10"/>
        <v>7210004320</v>
      </c>
      <c r="G214" s="112" t="s">
        <v>550</v>
      </c>
      <c r="H214" s="114" t="s">
        <v>551</v>
      </c>
      <c r="I214" s="114">
        <v>2000</v>
      </c>
      <c r="J214" s="101" t="s">
        <v>18</v>
      </c>
      <c r="L214" s="101" t="s">
        <v>537</v>
      </c>
      <c r="M214" s="126" t="e">
        <f>VLOOKUP(F:F,#REF!,10,0)</f>
        <v>#REF!</v>
      </c>
      <c r="N214" s="101">
        <v>100851995</v>
      </c>
      <c r="O214" s="104">
        <v>43546</v>
      </c>
      <c r="P214" s="105">
        <f ca="1">VLOOKUP(G214,日计划量!B:G,6,0)</f>
        <v>43548</v>
      </c>
      <c r="R214" s="126"/>
      <c r="T214" s="129"/>
    </row>
    <row r="215" customHeight="1" spans="1:20">
      <c r="A215" s="121"/>
      <c r="B215" s="122"/>
      <c r="C215" s="114">
        <v>0</v>
      </c>
      <c r="D215" s="114">
        <f t="shared" si="9"/>
        <v>0</v>
      </c>
      <c r="E215" s="114">
        <v>0</v>
      </c>
      <c r="F215" s="101">
        <f t="shared" si="10"/>
        <v>7210004320</v>
      </c>
      <c r="G215" s="112" t="s">
        <v>552</v>
      </c>
      <c r="H215" s="114" t="s">
        <v>553</v>
      </c>
      <c r="I215" s="114">
        <v>2000</v>
      </c>
      <c r="J215" s="101" t="s">
        <v>18</v>
      </c>
      <c r="L215" s="101" t="s">
        <v>537</v>
      </c>
      <c r="M215" s="126" t="e">
        <f>VLOOKUP(F:F,#REF!,10,0)</f>
        <v>#REF!</v>
      </c>
      <c r="N215" s="101">
        <v>100847155</v>
      </c>
      <c r="O215" s="104">
        <v>43535</v>
      </c>
      <c r="P215" s="105">
        <f ca="1">VLOOKUP(G215,日计划量!B:G,6,0)</f>
        <v>43538</v>
      </c>
      <c r="R215" s="126"/>
      <c r="T215" s="129"/>
    </row>
    <row r="216" customHeight="1" spans="1:20">
      <c r="A216" s="121"/>
      <c r="B216" s="122"/>
      <c r="C216" s="114">
        <v>0</v>
      </c>
      <c r="D216" s="114">
        <f t="shared" si="9"/>
        <v>0</v>
      </c>
      <c r="E216" s="114">
        <v>0</v>
      </c>
      <c r="F216" s="101">
        <f t="shared" si="10"/>
        <v>7210004320</v>
      </c>
      <c r="G216" s="112" t="s">
        <v>554</v>
      </c>
      <c r="H216" s="114" t="s">
        <v>555</v>
      </c>
      <c r="I216" s="114">
        <v>2000</v>
      </c>
      <c r="J216" s="101" t="s">
        <v>18</v>
      </c>
      <c r="L216" s="101" t="s">
        <v>537</v>
      </c>
      <c r="M216" s="126" t="e">
        <f>VLOOKUP(F:F,#REF!,10,0)</f>
        <v>#REF!</v>
      </c>
      <c r="N216" s="101">
        <v>100847156</v>
      </c>
      <c r="O216" s="104">
        <v>43535</v>
      </c>
      <c r="P216" s="105">
        <f ca="1">VLOOKUP(G216,日计划量!B:G,6,0)</f>
        <v>43539</v>
      </c>
      <c r="R216" s="126"/>
      <c r="T216" s="129"/>
    </row>
    <row r="217" customHeight="1" spans="1:20">
      <c r="A217" s="121">
        <v>7210002960</v>
      </c>
      <c r="B217" s="122" t="s">
        <v>556</v>
      </c>
      <c r="C217" s="114">
        <v>10000</v>
      </c>
      <c r="D217" s="114">
        <f t="shared" si="9"/>
        <v>20000</v>
      </c>
      <c r="E217" s="114">
        <v>2593</v>
      </c>
      <c r="F217" s="101">
        <f t="shared" si="10"/>
        <v>7210002960</v>
      </c>
      <c r="G217" s="112" t="s">
        <v>557</v>
      </c>
      <c r="H217" s="114" t="s">
        <v>558</v>
      </c>
      <c r="I217" s="114">
        <v>2000</v>
      </c>
      <c r="J217" s="101" t="s">
        <v>559</v>
      </c>
      <c r="L217" s="101" t="s">
        <v>560</v>
      </c>
      <c r="M217" s="126" t="e">
        <f>VLOOKUP(F:F,#REF!,10,0)</f>
        <v>#REF!</v>
      </c>
      <c r="N217" s="101">
        <v>100842215</v>
      </c>
      <c r="O217" s="104">
        <v>43523</v>
      </c>
      <c r="P217" s="105">
        <f ca="1">VLOOKUP(G217,日计划量!B:G,6,0)</f>
        <v>43525</v>
      </c>
      <c r="R217" s="126"/>
      <c r="T217" s="129"/>
    </row>
    <row r="218" customHeight="1" spans="1:20">
      <c r="A218" s="121"/>
      <c r="B218" s="122"/>
      <c r="C218" s="114">
        <v>0</v>
      </c>
      <c r="D218" s="114">
        <f t="shared" si="9"/>
        <v>0</v>
      </c>
      <c r="E218" s="114">
        <v>0</v>
      </c>
      <c r="F218" s="101">
        <f t="shared" si="10"/>
        <v>7210002960</v>
      </c>
      <c r="G218" s="112" t="s">
        <v>561</v>
      </c>
      <c r="H218" s="114" t="s">
        <v>562</v>
      </c>
      <c r="I218" s="114">
        <v>2000</v>
      </c>
      <c r="J218" s="101" t="s">
        <v>559</v>
      </c>
      <c r="L218" s="101" t="s">
        <v>560</v>
      </c>
      <c r="M218" s="126" t="e">
        <f>VLOOKUP(F:F,#REF!,10,0)</f>
        <v>#REF!</v>
      </c>
      <c r="N218" s="101">
        <v>100842926</v>
      </c>
      <c r="O218" s="104">
        <v>43524</v>
      </c>
      <c r="P218" s="105">
        <f ca="1">VLOOKUP(G218,日计划量!B:G,6,0)</f>
        <v>43526</v>
      </c>
      <c r="R218" s="126"/>
      <c r="T218" s="129"/>
    </row>
    <row r="219" customHeight="1" spans="1:20">
      <c r="A219" s="121"/>
      <c r="B219" s="122"/>
      <c r="C219" s="114">
        <v>0</v>
      </c>
      <c r="D219" s="114">
        <f t="shared" si="9"/>
        <v>0</v>
      </c>
      <c r="E219" s="114">
        <v>0</v>
      </c>
      <c r="F219" s="101">
        <f t="shared" si="10"/>
        <v>7210002960</v>
      </c>
      <c r="G219" s="112" t="s">
        <v>563</v>
      </c>
      <c r="H219" s="114" t="s">
        <v>564</v>
      </c>
      <c r="I219" s="114">
        <v>2000</v>
      </c>
      <c r="J219" s="101" t="s">
        <v>559</v>
      </c>
      <c r="L219" s="101" t="s">
        <v>560</v>
      </c>
      <c r="M219" s="126" t="e">
        <f>VLOOKUP(F:F,#REF!,10,0)</f>
        <v>#REF!</v>
      </c>
      <c r="N219" s="101">
        <v>100844167</v>
      </c>
      <c r="O219" s="104">
        <v>43528</v>
      </c>
      <c r="P219" s="105">
        <f ca="1">VLOOKUP(G219,日计划量!B:G,6,0)</f>
        <v>43530</v>
      </c>
      <c r="R219" s="126"/>
      <c r="T219" s="129"/>
    </row>
    <row r="220" customHeight="1" spans="1:20">
      <c r="A220" s="121"/>
      <c r="B220" s="122"/>
      <c r="C220" s="114">
        <v>0</v>
      </c>
      <c r="D220" s="114">
        <f t="shared" ref="D220:D251" si="11">SUMIF(F:F,A:A,I:I)</f>
        <v>0</v>
      </c>
      <c r="E220" s="114">
        <v>0</v>
      </c>
      <c r="F220" s="101">
        <f t="shared" si="10"/>
        <v>7210002960</v>
      </c>
      <c r="G220" s="112" t="s">
        <v>565</v>
      </c>
      <c r="H220" s="114" t="s">
        <v>566</v>
      </c>
      <c r="I220" s="114">
        <v>2000</v>
      </c>
      <c r="J220" s="101" t="s">
        <v>559</v>
      </c>
      <c r="L220" s="101" t="s">
        <v>560</v>
      </c>
      <c r="M220" s="126" t="e">
        <f>VLOOKUP(F:F,#REF!,10,0)</f>
        <v>#REF!</v>
      </c>
      <c r="N220" s="101">
        <v>100844835</v>
      </c>
      <c r="O220" s="104">
        <v>43529</v>
      </c>
      <c r="P220" s="105">
        <f ca="1">VLOOKUP(G220,日计划量!B:G,6,0)</f>
        <v>43531</v>
      </c>
      <c r="R220" s="126"/>
      <c r="T220" s="129"/>
    </row>
    <row r="221" customHeight="1" spans="1:20">
      <c r="A221" s="121"/>
      <c r="B221" s="122"/>
      <c r="C221" s="114">
        <v>0</v>
      </c>
      <c r="D221" s="114">
        <f t="shared" si="11"/>
        <v>0</v>
      </c>
      <c r="E221" s="114">
        <v>0</v>
      </c>
      <c r="F221" s="101">
        <f t="shared" si="10"/>
        <v>7210002960</v>
      </c>
      <c r="G221" s="112" t="s">
        <v>567</v>
      </c>
      <c r="H221" s="114" t="s">
        <v>568</v>
      </c>
      <c r="I221" s="114">
        <v>2000</v>
      </c>
      <c r="J221" s="101" t="s">
        <v>559</v>
      </c>
      <c r="L221" s="101" t="s">
        <v>560</v>
      </c>
      <c r="M221" s="126" t="e">
        <f>VLOOKUP(F:F,#REF!,10,0)</f>
        <v>#REF!</v>
      </c>
      <c r="N221" s="101">
        <v>100851984</v>
      </c>
      <c r="O221" s="104">
        <v>43546</v>
      </c>
      <c r="P221" s="105">
        <f ca="1">VLOOKUP(G221,日计划量!B:G,6,0)</f>
        <v>43549</v>
      </c>
      <c r="R221" s="126"/>
      <c r="T221" s="129"/>
    </row>
    <row r="222" customHeight="1" spans="1:20">
      <c r="A222" s="121"/>
      <c r="B222" s="122"/>
      <c r="C222" s="114">
        <v>0</v>
      </c>
      <c r="D222" s="114">
        <f t="shared" si="11"/>
        <v>0</v>
      </c>
      <c r="E222" s="114">
        <v>0</v>
      </c>
      <c r="F222" s="101">
        <f t="shared" si="10"/>
        <v>7210002960</v>
      </c>
      <c r="G222" s="112" t="s">
        <v>569</v>
      </c>
      <c r="H222" s="114" t="s">
        <v>570</v>
      </c>
      <c r="I222" s="114">
        <v>2000</v>
      </c>
      <c r="J222" s="101" t="s">
        <v>369</v>
      </c>
      <c r="L222" s="101" t="s">
        <v>560</v>
      </c>
      <c r="M222" s="126" t="e">
        <f>VLOOKUP(F:F,#REF!,10,0)</f>
        <v>#REF!</v>
      </c>
      <c r="N222" s="101">
        <v>0</v>
      </c>
      <c r="O222" s="104">
        <v>0</v>
      </c>
      <c r="P222" s="105">
        <f ca="1">VLOOKUP(G222,日计划量!B:G,6,0)</f>
        <v>43551</v>
      </c>
      <c r="R222" s="126"/>
      <c r="T222" s="129"/>
    </row>
    <row r="223" customHeight="1" spans="1:20">
      <c r="A223" s="121"/>
      <c r="B223" s="122"/>
      <c r="C223" s="114">
        <v>0</v>
      </c>
      <c r="D223" s="114">
        <f t="shared" si="11"/>
        <v>0</v>
      </c>
      <c r="E223" s="114">
        <v>0</v>
      </c>
      <c r="F223" s="101">
        <f t="shared" si="10"/>
        <v>7210002960</v>
      </c>
      <c r="G223" s="112" t="s">
        <v>571</v>
      </c>
      <c r="H223" s="114" t="s">
        <v>572</v>
      </c>
      <c r="I223" s="114">
        <v>2000</v>
      </c>
      <c r="J223" s="101" t="s">
        <v>559</v>
      </c>
      <c r="L223" s="101" t="s">
        <v>560</v>
      </c>
      <c r="M223" s="126" t="e">
        <f>VLOOKUP(F:F,#REF!,10,0)</f>
        <v>#REF!</v>
      </c>
      <c r="N223" s="101">
        <v>100851317</v>
      </c>
      <c r="O223" s="104">
        <v>43545</v>
      </c>
      <c r="P223" s="105">
        <f ca="1">VLOOKUP(G223,日计划量!B:G,6,0)</f>
        <v>43548</v>
      </c>
      <c r="R223" s="126"/>
      <c r="T223" s="129"/>
    </row>
    <row r="224" customHeight="1" spans="1:20">
      <c r="A224" s="121"/>
      <c r="B224" s="122"/>
      <c r="C224" s="114">
        <v>0</v>
      </c>
      <c r="D224" s="114">
        <f t="shared" si="11"/>
        <v>0</v>
      </c>
      <c r="E224" s="114">
        <v>0</v>
      </c>
      <c r="F224" s="101">
        <f t="shared" si="10"/>
        <v>7210002960</v>
      </c>
      <c r="G224" s="112" t="s">
        <v>573</v>
      </c>
      <c r="H224" s="114" t="s">
        <v>574</v>
      </c>
      <c r="I224" s="114">
        <v>2000</v>
      </c>
      <c r="J224" s="101" t="s">
        <v>369</v>
      </c>
      <c r="L224" s="101" t="s">
        <v>560</v>
      </c>
      <c r="M224" s="126" t="e">
        <f>VLOOKUP(F:F,#REF!,10,0)</f>
        <v>#REF!</v>
      </c>
      <c r="N224" s="101">
        <v>100851985</v>
      </c>
      <c r="O224" s="104">
        <v>43546</v>
      </c>
      <c r="P224" s="105">
        <f ca="1">VLOOKUP(G224,日计划量!B:G,6,0)</f>
        <v>43550</v>
      </c>
      <c r="R224" s="126"/>
      <c r="T224" s="129"/>
    </row>
    <row r="225" customHeight="1" spans="1:20">
      <c r="A225" s="121"/>
      <c r="B225" s="122"/>
      <c r="C225" s="114">
        <v>0</v>
      </c>
      <c r="D225" s="114">
        <f t="shared" si="11"/>
        <v>0</v>
      </c>
      <c r="E225" s="114">
        <v>0</v>
      </c>
      <c r="F225" s="101">
        <f t="shared" si="10"/>
        <v>7210002960</v>
      </c>
      <c r="G225" s="112" t="s">
        <v>575</v>
      </c>
      <c r="H225" s="114" t="s">
        <v>576</v>
      </c>
      <c r="I225" s="114">
        <v>2000</v>
      </c>
      <c r="J225" s="101" t="s">
        <v>559</v>
      </c>
      <c r="L225" s="101" t="s">
        <v>560</v>
      </c>
      <c r="M225" s="126" t="e">
        <f>VLOOKUP(F:F,#REF!,10,0)</f>
        <v>#REF!</v>
      </c>
      <c r="N225" s="101">
        <v>100851316</v>
      </c>
      <c r="O225" s="104">
        <v>43545</v>
      </c>
      <c r="P225" s="105">
        <f ca="1">VLOOKUP(G225,日计划量!B:G,6,0)</f>
        <v>43547</v>
      </c>
      <c r="R225" s="126"/>
      <c r="T225" s="129"/>
    </row>
    <row r="226" customHeight="1" spans="1:20">
      <c r="A226" s="121"/>
      <c r="B226" s="122"/>
      <c r="C226" s="114">
        <v>0</v>
      </c>
      <c r="D226" s="114">
        <f t="shared" si="11"/>
        <v>0</v>
      </c>
      <c r="E226" s="114">
        <v>0</v>
      </c>
      <c r="F226" s="101">
        <f t="shared" si="10"/>
        <v>7210002960</v>
      </c>
      <c r="G226" s="112" t="s">
        <v>577</v>
      </c>
      <c r="H226" s="114" t="s">
        <v>578</v>
      </c>
      <c r="I226" s="114">
        <v>2000</v>
      </c>
      <c r="J226" s="101" t="s">
        <v>559</v>
      </c>
      <c r="L226" s="101" t="s">
        <v>560</v>
      </c>
      <c r="M226" s="126" t="e">
        <f>VLOOKUP(F:F,#REF!,10,0)</f>
        <v>#REF!</v>
      </c>
      <c r="N226" s="101">
        <v>0</v>
      </c>
      <c r="O226" s="104">
        <v>0</v>
      </c>
      <c r="P226" s="105">
        <f ca="1">VLOOKUP(G226,日计划量!B:G,6,0)</f>
        <v>43551</v>
      </c>
      <c r="R226" s="126"/>
      <c r="T226" s="129"/>
    </row>
    <row r="227" customHeight="1" spans="1:20">
      <c r="A227" s="121">
        <v>7210002961</v>
      </c>
      <c r="B227" s="122" t="s">
        <v>579</v>
      </c>
      <c r="C227" s="114">
        <v>10000</v>
      </c>
      <c r="D227" s="114">
        <f t="shared" si="11"/>
        <v>20000</v>
      </c>
      <c r="E227" s="114">
        <v>6889</v>
      </c>
      <c r="F227" s="101">
        <f t="shared" si="10"/>
        <v>7210002961</v>
      </c>
      <c r="G227" s="112" t="s">
        <v>580</v>
      </c>
      <c r="H227" s="114" t="s">
        <v>581</v>
      </c>
      <c r="I227" s="114">
        <v>2000</v>
      </c>
      <c r="J227" s="101" t="s">
        <v>559</v>
      </c>
      <c r="L227" s="101" t="s">
        <v>582</v>
      </c>
      <c r="M227" s="126" t="e">
        <f>VLOOKUP(F:F,#REF!,10,0)</f>
        <v>#REF!</v>
      </c>
      <c r="N227" s="101">
        <v>100843505</v>
      </c>
      <c r="O227" s="104">
        <v>43525</v>
      </c>
      <c r="P227" s="105">
        <f ca="1">VLOOKUP(G227,日计划量!B:G,6,0)</f>
        <v>43529</v>
      </c>
      <c r="R227" s="126"/>
      <c r="T227" s="129"/>
    </row>
    <row r="228" customHeight="1" spans="1:20">
      <c r="A228" s="121"/>
      <c r="B228" s="122"/>
      <c r="C228" s="114">
        <v>0</v>
      </c>
      <c r="D228" s="114">
        <f t="shared" si="11"/>
        <v>0</v>
      </c>
      <c r="E228" s="114">
        <v>0</v>
      </c>
      <c r="F228" s="101">
        <f t="shared" si="10"/>
        <v>7210002961</v>
      </c>
      <c r="G228" s="112" t="s">
        <v>583</v>
      </c>
      <c r="H228" s="114" t="s">
        <v>584</v>
      </c>
      <c r="I228" s="114">
        <v>2000</v>
      </c>
      <c r="J228" s="101" t="s">
        <v>559</v>
      </c>
      <c r="L228" s="101" t="s">
        <v>582</v>
      </c>
      <c r="M228" s="126" t="e">
        <f>VLOOKUP(F:F,#REF!,10,0)</f>
        <v>#REF!</v>
      </c>
      <c r="N228" s="101">
        <v>100843506</v>
      </c>
      <c r="O228" s="104">
        <v>43525</v>
      </c>
      <c r="P228" s="105">
        <f ca="1">VLOOKUP(G228,日计划量!B:G,6,0)</f>
        <v>43528</v>
      </c>
      <c r="R228" s="126"/>
      <c r="T228" s="129"/>
    </row>
    <row r="229" customHeight="1" spans="1:20">
      <c r="A229" s="121"/>
      <c r="B229" s="122"/>
      <c r="C229" s="114">
        <v>0</v>
      </c>
      <c r="D229" s="114">
        <f t="shared" si="11"/>
        <v>0</v>
      </c>
      <c r="E229" s="114">
        <v>0</v>
      </c>
      <c r="F229" s="101">
        <f t="shared" si="10"/>
        <v>7210002961</v>
      </c>
      <c r="G229" s="112" t="s">
        <v>585</v>
      </c>
      <c r="H229" s="114" t="s">
        <v>586</v>
      </c>
      <c r="I229" s="114">
        <v>2000</v>
      </c>
      <c r="J229" s="101" t="s">
        <v>559</v>
      </c>
      <c r="L229" s="101" t="s">
        <v>582</v>
      </c>
      <c r="M229" s="126" t="e">
        <f>VLOOKUP(F:F,#REF!,10,0)</f>
        <v>#REF!</v>
      </c>
      <c r="N229" s="101">
        <v>0</v>
      </c>
      <c r="O229" s="104">
        <v>0</v>
      </c>
      <c r="P229" s="105">
        <f ca="1">VLOOKUP(G229,日计划量!B:G,6,0)</f>
        <v>43552</v>
      </c>
      <c r="R229" s="126"/>
      <c r="T229" s="129"/>
    </row>
    <row r="230" customHeight="1" spans="1:20">
      <c r="A230" s="121"/>
      <c r="B230" s="122"/>
      <c r="C230" s="114">
        <v>0</v>
      </c>
      <c r="D230" s="114">
        <f t="shared" si="11"/>
        <v>0</v>
      </c>
      <c r="E230" s="114">
        <v>0</v>
      </c>
      <c r="F230" s="101">
        <f t="shared" si="10"/>
        <v>7210002961</v>
      </c>
      <c r="G230" s="112" t="s">
        <v>587</v>
      </c>
      <c r="H230" s="114" t="s">
        <v>588</v>
      </c>
      <c r="I230" s="114">
        <v>2000</v>
      </c>
      <c r="J230" s="101" t="s">
        <v>369</v>
      </c>
      <c r="L230" s="101" t="s">
        <v>582</v>
      </c>
      <c r="M230" s="126" t="e">
        <f>VLOOKUP(F:F,#REF!,10,0)</f>
        <v>#REF!</v>
      </c>
      <c r="N230" s="101">
        <v>100851907</v>
      </c>
      <c r="O230" s="104">
        <v>43546</v>
      </c>
      <c r="P230" s="105">
        <f ca="1">VLOOKUP(G230,日计划量!B:G,6,0)</f>
        <v>43550</v>
      </c>
      <c r="R230" s="126"/>
      <c r="T230" s="129"/>
    </row>
    <row r="231" customHeight="1" spans="1:20">
      <c r="A231" s="121"/>
      <c r="B231" s="122"/>
      <c r="C231" s="114">
        <v>0</v>
      </c>
      <c r="D231" s="114">
        <f t="shared" si="11"/>
        <v>0</v>
      </c>
      <c r="E231" s="114">
        <v>0</v>
      </c>
      <c r="F231" s="101">
        <f t="shared" si="10"/>
        <v>7210002961</v>
      </c>
      <c r="G231" s="112" t="s">
        <v>589</v>
      </c>
      <c r="H231" s="114" t="s">
        <v>590</v>
      </c>
      <c r="I231" s="114">
        <v>2000</v>
      </c>
      <c r="J231" s="101" t="s">
        <v>369</v>
      </c>
      <c r="L231" s="101" t="s">
        <v>582</v>
      </c>
      <c r="M231" s="126" t="e">
        <f>VLOOKUP(F:F,#REF!,10,0)</f>
        <v>#REF!</v>
      </c>
      <c r="N231" s="101">
        <v>100851906</v>
      </c>
      <c r="O231" s="104">
        <v>43546</v>
      </c>
      <c r="P231" s="105">
        <f ca="1">VLOOKUP(G231,日计划量!B:G,6,0)</f>
        <v>43549</v>
      </c>
      <c r="R231" s="126"/>
      <c r="T231" s="129"/>
    </row>
    <row r="232" customHeight="1" spans="1:20">
      <c r="A232" s="121"/>
      <c r="B232" s="122"/>
      <c r="C232" s="114">
        <v>0</v>
      </c>
      <c r="D232" s="114">
        <f t="shared" si="11"/>
        <v>0</v>
      </c>
      <c r="E232" s="114">
        <v>0</v>
      </c>
      <c r="F232" s="101">
        <f t="shared" si="10"/>
        <v>7210002961</v>
      </c>
      <c r="G232" s="112" t="s">
        <v>591</v>
      </c>
      <c r="H232" s="114" t="s">
        <v>592</v>
      </c>
      <c r="I232" s="114">
        <v>2000</v>
      </c>
      <c r="J232" s="101" t="s">
        <v>369</v>
      </c>
      <c r="L232" s="101" t="s">
        <v>582</v>
      </c>
      <c r="M232" s="126" t="e">
        <f>VLOOKUP(F:F,#REF!,10,0)</f>
        <v>#REF!</v>
      </c>
      <c r="N232" s="101">
        <v>100847598</v>
      </c>
      <c r="O232" s="104">
        <v>43536</v>
      </c>
      <c r="P232" s="105">
        <f ca="1">VLOOKUP(G232,日计划量!B:G,6,0)</f>
        <v>43538</v>
      </c>
      <c r="R232" s="126"/>
      <c r="T232" s="129"/>
    </row>
    <row r="233" customHeight="1" spans="1:20">
      <c r="A233" s="121"/>
      <c r="B233" s="122"/>
      <c r="C233" s="114">
        <v>0</v>
      </c>
      <c r="D233" s="114">
        <f t="shared" si="11"/>
        <v>0</v>
      </c>
      <c r="E233" s="114">
        <v>0</v>
      </c>
      <c r="F233" s="101">
        <f t="shared" si="10"/>
        <v>7210002961</v>
      </c>
      <c r="G233" s="112" t="s">
        <v>593</v>
      </c>
      <c r="H233" s="114" t="s">
        <v>594</v>
      </c>
      <c r="I233" s="114">
        <v>2000</v>
      </c>
      <c r="J233" s="101" t="s">
        <v>369</v>
      </c>
      <c r="L233" s="101" t="s">
        <v>582</v>
      </c>
      <c r="M233" s="126" t="e">
        <f>VLOOKUP(F:F,#REF!,10,0)</f>
        <v>#REF!</v>
      </c>
      <c r="N233" s="101">
        <v>100847599</v>
      </c>
      <c r="O233" s="104">
        <v>43536</v>
      </c>
      <c r="P233" s="105">
        <f ca="1">VLOOKUP(G233,日计划量!B:G,6,0)</f>
        <v>43539</v>
      </c>
      <c r="R233" s="126"/>
      <c r="T233" s="129"/>
    </row>
    <row r="234" customHeight="1" spans="1:20">
      <c r="A234" s="121"/>
      <c r="B234" s="122"/>
      <c r="C234" s="114">
        <v>0</v>
      </c>
      <c r="D234" s="114">
        <f t="shared" si="11"/>
        <v>0</v>
      </c>
      <c r="E234" s="114">
        <v>0</v>
      </c>
      <c r="F234" s="101">
        <f t="shared" si="10"/>
        <v>7210002961</v>
      </c>
      <c r="G234" s="112" t="s">
        <v>595</v>
      </c>
      <c r="H234" s="114" t="s">
        <v>596</v>
      </c>
      <c r="I234" s="114">
        <v>2000</v>
      </c>
      <c r="J234" s="101" t="s">
        <v>559</v>
      </c>
      <c r="L234" s="101" t="s">
        <v>582</v>
      </c>
      <c r="M234" s="126" t="e">
        <f>VLOOKUP(F:F,#REF!,10,0)</f>
        <v>#REF!</v>
      </c>
      <c r="N234" s="101">
        <v>100848710</v>
      </c>
      <c r="O234" s="104">
        <v>43538</v>
      </c>
      <c r="P234" s="105">
        <f ca="1">VLOOKUP(G234,日计划量!B:G,6,0)</f>
        <v>43542</v>
      </c>
      <c r="R234" s="126"/>
      <c r="T234" s="129"/>
    </row>
    <row r="235" customHeight="1" spans="1:20">
      <c r="A235" s="121"/>
      <c r="B235" s="122"/>
      <c r="C235" s="114">
        <v>0</v>
      </c>
      <c r="D235" s="114">
        <f t="shared" si="11"/>
        <v>0</v>
      </c>
      <c r="E235" s="114">
        <v>0</v>
      </c>
      <c r="F235" s="101">
        <f t="shared" si="10"/>
        <v>7210002961</v>
      </c>
      <c r="G235" s="112" t="s">
        <v>597</v>
      </c>
      <c r="H235" s="114" t="s">
        <v>598</v>
      </c>
      <c r="I235" s="114">
        <v>2000</v>
      </c>
      <c r="J235" s="101" t="s">
        <v>559</v>
      </c>
      <c r="L235" s="101" t="s">
        <v>582</v>
      </c>
      <c r="M235" s="126" t="e">
        <f>VLOOKUP(F:F,#REF!,10,0)</f>
        <v>#REF!</v>
      </c>
      <c r="N235" s="101">
        <v>100848711</v>
      </c>
      <c r="O235" s="104">
        <v>43538</v>
      </c>
      <c r="P235" s="105">
        <f ca="1">VLOOKUP(G235,日计划量!B:G,6,0)</f>
        <v>43543</v>
      </c>
      <c r="R235" s="126"/>
      <c r="T235" s="129"/>
    </row>
    <row r="236" customHeight="1" spans="1:20">
      <c r="A236" s="121"/>
      <c r="B236" s="122"/>
      <c r="C236" s="114">
        <v>0</v>
      </c>
      <c r="D236" s="114">
        <f t="shared" si="11"/>
        <v>0</v>
      </c>
      <c r="E236" s="114">
        <v>0</v>
      </c>
      <c r="F236" s="101">
        <f t="shared" si="10"/>
        <v>7210002961</v>
      </c>
      <c r="G236" s="112" t="s">
        <v>599</v>
      </c>
      <c r="H236" s="114" t="s">
        <v>600</v>
      </c>
      <c r="I236" s="114">
        <v>2000</v>
      </c>
      <c r="J236" s="101" t="s">
        <v>559</v>
      </c>
      <c r="L236" s="101" t="s">
        <v>582</v>
      </c>
      <c r="M236" s="126" t="e">
        <f>VLOOKUP(F:F,#REF!,10,0)</f>
        <v>#REF!</v>
      </c>
      <c r="N236" s="101">
        <v>100849815</v>
      </c>
      <c r="O236" s="104">
        <v>43542</v>
      </c>
      <c r="P236" s="105">
        <f ca="1">VLOOKUP(G236,日计划量!B:G,6,0)</f>
        <v>43544</v>
      </c>
      <c r="R236" s="126"/>
      <c r="T236" s="129"/>
    </row>
    <row r="237" customHeight="1" spans="1:20">
      <c r="A237" s="121">
        <v>7210003317</v>
      </c>
      <c r="B237" s="122" t="s">
        <v>601</v>
      </c>
      <c r="C237" s="114">
        <v>25000</v>
      </c>
      <c r="D237" s="114">
        <f t="shared" si="11"/>
        <v>30000</v>
      </c>
      <c r="E237" s="114">
        <v>412</v>
      </c>
      <c r="F237" s="101">
        <f t="shared" si="10"/>
        <v>7210003317</v>
      </c>
      <c r="G237" s="112" t="s">
        <v>602</v>
      </c>
      <c r="H237" s="114" t="s">
        <v>603</v>
      </c>
      <c r="I237" s="114">
        <v>2000</v>
      </c>
      <c r="J237" s="101" t="s">
        <v>604</v>
      </c>
      <c r="L237" s="101" t="s">
        <v>605</v>
      </c>
      <c r="M237" s="126" t="e">
        <f>VLOOKUP(F:F,#REF!,10,0)</f>
        <v>#REF!</v>
      </c>
      <c r="N237" s="101">
        <v>100844863</v>
      </c>
      <c r="O237" s="104">
        <v>43529</v>
      </c>
      <c r="P237" s="105">
        <f ca="1">VLOOKUP(G237,日计划量!B:G,6,0)</f>
        <v>43531</v>
      </c>
      <c r="R237" s="126"/>
      <c r="T237" s="129"/>
    </row>
    <row r="238" customHeight="1" spans="1:20">
      <c r="A238" s="121"/>
      <c r="B238" s="122"/>
      <c r="C238" s="114">
        <v>0</v>
      </c>
      <c r="D238" s="114">
        <f t="shared" si="11"/>
        <v>0</v>
      </c>
      <c r="E238" s="114">
        <v>0</v>
      </c>
      <c r="F238" s="101">
        <f t="shared" si="10"/>
        <v>7210003317</v>
      </c>
      <c r="G238" s="112" t="s">
        <v>606</v>
      </c>
      <c r="H238" s="114" t="s">
        <v>607</v>
      </c>
      <c r="I238" s="114">
        <v>2000</v>
      </c>
      <c r="J238" s="101" t="s">
        <v>604</v>
      </c>
      <c r="L238" s="101" t="s">
        <v>605</v>
      </c>
      <c r="M238" s="126" t="e">
        <f>VLOOKUP(F:F,#REF!,10,0)</f>
        <v>#REF!</v>
      </c>
      <c r="N238" s="101">
        <v>100845323</v>
      </c>
      <c r="O238" s="104">
        <v>43530</v>
      </c>
      <c r="P238" s="105">
        <f ca="1">VLOOKUP(G238,日计划量!B:G,6,0)</f>
        <v>43532</v>
      </c>
      <c r="R238" s="126"/>
      <c r="T238" s="129"/>
    </row>
    <row r="239" customHeight="1" spans="1:20">
      <c r="A239" s="121"/>
      <c r="B239" s="122"/>
      <c r="C239" s="114">
        <v>0</v>
      </c>
      <c r="D239" s="114">
        <f t="shared" si="11"/>
        <v>0</v>
      </c>
      <c r="E239" s="114">
        <v>0</v>
      </c>
      <c r="F239" s="101">
        <f t="shared" si="10"/>
        <v>7210003317</v>
      </c>
      <c r="G239" s="112" t="s">
        <v>608</v>
      </c>
      <c r="H239" s="114" t="s">
        <v>609</v>
      </c>
      <c r="I239" s="114">
        <v>2000</v>
      </c>
      <c r="J239" s="101" t="s">
        <v>604</v>
      </c>
      <c r="L239" s="101" t="s">
        <v>605</v>
      </c>
      <c r="M239" s="126" t="e">
        <f>VLOOKUP(F:F,#REF!,10,0)</f>
        <v>#REF!</v>
      </c>
      <c r="N239" s="101">
        <v>100845324</v>
      </c>
      <c r="O239" s="104">
        <v>43530</v>
      </c>
      <c r="P239" s="105">
        <f ca="1">VLOOKUP(G239,日计划量!B:G,6,0)</f>
        <v>43533</v>
      </c>
      <c r="R239" s="126"/>
      <c r="T239" s="129"/>
    </row>
    <row r="240" customHeight="1" spans="1:20">
      <c r="A240" s="121"/>
      <c r="B240" s="122"/>
      <c r="C240" s="114">
        <v>0</v>
      </c>
      <c r="D240" s="114">
        <f t="shared" si="11"/>
        <v>0</v>
      </c>
      <c r="E240" s="114">
        <v>0</v>
      </c>
      <c r="F240" s="101">
        <f t="shared" si="10"/>
        <v>7210003317</v>
      </c>
      <c r="G240" s="112" t="s">
        <v>610</v>
      </c>
      <c r="H240" s="114" t="s">
        <v>611</v>
      </c>
      <c r="I240" s="114">
        <v>2000</v>
      </c>
      <c r="J240" s="101" t="s">
        <v>604</v>
      </c>
      <c r="L240" s="101" t="s">
        <v>605</v>
      </c>
      <c r="M240" s="126" t="e">
        <f>VLOOKUP(F:F,#REF!,10,0)</f>
        <v>#REF!</v>
      </c>
      <c r="N240" s="101">
        <v>100845935</v>
      </c>
      <c r="O240" s="104">
        <v>43531</v>
      </c>
      <c r="P240" s="105">
        <f ca="1">VLOOKUP(G240,日计划量!B:G,6,0)</f>
        <v>43535</v>
      </c>
      <c r="R240" s="126"/>
      <c r="T240" s="129"/>
    </row>
    <row r="241" customHeight="1" spans="1:20">
      <c r="A241" s="121"/>
      <c r="B241" s="122"/>
      <c r="C241" s="114">
        <v>0</v>
      </c>
      <c r="D241" s="114">
        <f t="shared" si="11"/>
        <v>0</v>
      </c>
      <c r="E241" s="114">
        <v>0</v>
      </c>
      <c r="F241" s="101">
        <f t="shared" si="10"/>
        <v>7210003317</v>
      </c>
      <c r="G241" s="112" t="s">
        <v>612</v>
      </c>
      <c r="H241" s="114" t="s">
        <v>613</v>
      </c>
      <c r="I241" s="114">
        <v>2000</v>
      </c>
      <c r="J241" s="101" t="s">
        <v>604</v>
      </c>
      <c r="L241" s="101" t="s">
        <v>605</v>
      </c>
      <c r="M241" s="126" t="e">
        <f>VLOOKUP(F:F,#REF!,10,0)</f>
        <v>#REF!</v>
      </c>
      <c r="N241" s="101">
        <v>100844342</v>
      </c>
      <c r="O241" s="104">
        <v>43528</v>
      </c>
      <c r="P241" s="105">
        <f ca="1">VLOOKUP(G241,日计划量!B:G,6,0)</f>
        <v>43530</v>
      </c>
      <c r="R241" s="126"/>
      <c r="T241" s="129"/>
    </row>
    <row r="242" customHeight="1" spans="1:20">
      <c r="A242" s="121"/>
      <c r="B242" s="122"/>
      <c r="C242" s="114">
        <v>0</v>
      </c>
      <c r="D242" s="114">
        <f t="shared" si="11"/>
        <v>0</v>
      </c>
      <c r="E242" s="114">
        <v>0</v>
      </c>
      <c r="F242" s="101">
        <f t="shared" si="10"/>
        <v>7210003317</v>
      </c>
      <c r="G242" s="112" t="s">
        <v>614</v>
      </c>
      <c r="H242" s="114" t="s">
        <v>615</v>
      </c>
      <c r="I242" s="114">
        <v>2000</v>
      </c>
      <c r="J242" s="101" t="s">
        <v>604</v>
      </c>
      <c r="L242" s="101" t="s">
        <v>605</v>
      </c>
      <c r="M242" s="126" t="e">
        <f>VLOOKUP(F:F,#REF!,10,0)</f>
        <v>#REF!</v>
      </c>
      <c r="N242" s="101">
        <v>100850781</v>
      </c>
      <c r="O242" s="104">
        <v>43544</v>
      </c>
      <c r="P242" s="105">
        <f ca="1">VLOOKUP(G242,日计划量!B:G,6,0)</f>
        <v>43546</v>
      </c>
      <c r="R242" s="126"/>
      <c r="T242" s="129"/>
    </row>
    <row r="243" customHeight="1" spans="1:20">
      <c r="A243" s="121"/>
      <c r="B243" s="122"/>
      <c r="C243" s="114">
        <v>0</v>
      </c>
      <c r="D243" s="114">
        <f t="shared" si="11"/>
        <v>0</v>
      </c>
      <c r="E243" s="114">
        <v>0</v>
      </c>
      <c r="F243" s="101">
        <f t="shared" si="10"/>
        <v>7210003317</v>
      </c>
      <c r="G243" s="112" t="s">
        <v>616</v>
      </c>
      <c r="H243" s="114" t="s">
        <v>617</v>
      </c>
      <c r="I243" s="114">
        <v>2000</v>
      </c>
      <c r="J243" s="101" t="s">
        <v>604</v>
      </c>
      <c r="L243" s="101" t="s">
        <v>605</v>
      </c>
      <c r="M243" s="126" t="e">
        <f>VLOOKUP(F:F,#REF!,10,0)</f>
        <v>#REF!</v>
      </c>
      <c r="N243" s="101">
        <v>100850782</v>
      </c>
      <c r="O243" s="104">
        <v>43544</v>
      </c>
      <c r="P243" s="105">
        <f ca="1">VLOOKUP(G243,日计划量!B:G,6,0)</f>
        <v>43547</v>
      </c>
      <c r="R243" s="126"/>
      <c r="T243" s="129"/>
    </row>
    <row r="244" customHeight="1" spans="1:20">
      <c r="A244" s="121"/>
      <c r="B244" s="122"/>
      <c r="C244" s="114">
        <v>0</v>
      </c>
      <c r="D244" s="114">
        <f t="shared" si="11"/>
        <v>0</v>
      </c>
      <c r="E244" s="114">
        <v>0</v>
      </c>
      <c r="F244" s="101">
        <f t="shared" si="10"/>
        <v>7210003317</v>
      </c>
      <c r="G244" s="112" t="s">
        <v>618</v>
      </c>
      <c r="H244" s="114" t="s">
        <v>619</v>
      </c>
      <c r="I244" s="114">
        <v>2000</v>
      </c>
      <c r="J244" s="101" t="s">
        <v>604</v>
      </c>
      <c r="L244" s="101" t="s">
        <v>605</v>
      </c>
      <c r="M244" s="126" t="e">
        <f>VLOOKUP(F:F,#REF!,10,0)</f>
        <v>#REF!</v>
      </c>
      <c r="N244" s="101">
        <v>100851902</v>
      </c>
      <c r="O244" s="104">
        <v>43546</v>
      </c>
      <c r="P244" s="105">
        <f ca="1">VLOOKUP(G244,日计划量!B:G,6,0)</f>
        <v>43548</v>
      </c>
      <c r="R244" s="126"/>
      <c r="T244" s="129"/>
    </row>
    <row r="245" customHeight="1" spans="1:20">
      <c r="A245" s="121"/>
      <c r="B245" s="122"/>
      <c r="C245" s="114">
        <v>0</v>
      </c>
      <c r="D245" s="114">
        <f t="shared" si="11"/>
        <v>0</v>
      </c>
      <c r="E245" s="114">
        <v>0</v>
      </c>
      <c r="F245" s="101">
        <f t="shared" si="10"/>
        <v>7210003317</v>
      </c>
      <c r="G245" s="112" t="s">
        <v>620</v>
      </c>
      <c r="H245" s="114" t="s">
        <v>621</v>
      </c>
      <c r="I245" s="114">
        <v>2000</v>
      </c>
      <c r="J245" s="101" t="s">
        <v>604</v>
      </c>
      <c r="L245" s="101" t="s">
        <v>605</v>
      </c>
      <c r="M245" s="126" t="e">
        <f>VLOOKUP(F:F,#REF!,10,0)</f>
        <v>#REF!</v>
      </c>
      <c r="N245" s="101">
        <v>100851904</v>
      </c>
      <c r="O245" s="104">
        <v>43546</v>
      </c>
      <c r="P245" s="105">
        <f ca="1">VLOOKUP(G245,日计划量!B:G,6,0)</f>
        <v>43549</v>
      </c>
      <c r="R245" s="126"/>
      <c r="T245" s="129"/>
    </row>
    <row r="246" customHeight="1" spans="1:20">
      <c r="A246" s="121"/>
      <c r="B246" s="122"/>
      <c r="C246" s="114">
        <v>0</v>
      </c>
      <c r="D246" s="114">
        <f t="shared" si="11"/>
        <v>0</v>
      </c>
      <c r="E246" s="114">
        <v>0</v>
      </c>
      <c r="F246" s="101">
        <f t="shared" si="10"/>
        <v>7210003317</v>
      </c>
      <c r="G246" s="112" t="s">
        <v>622</v>
      </c>
      <c r="H246" s="114" t="s">
        <v>623</v>
      </c>
      <c r="I246" s="114">
        <v>2000</v>
      </c>
      <c r="J246" s="101" t="s">
        <v>604</v>
      </c>
      <c r="L246" s="101" t="s">
        <v>605</v>
      </c>
      <c r="M246" s="126" t="e">
        <f>VLOOKUP(F:F,#REF!,10,0)</f>
        <v>#REF!</v>
      </c>
      <c r="N246" s="101">
        <v>100851905</v>
      </c>
      <c r="O246" s="104">
        <v>43546</v>
      </c>
      <c r="P246" s="105">
        <f ca="1">VLOOKUP(G246,日计划量!B:G,6,0)</f>
        <v>43550</v>
      </c>
      <c r="R246" s="126"/>
      <c r="T246" s="129"/>
    </row>
    <row r="247" customHeight="1" spans="1:20">
      <c r="A247" s="121"/>
      <c r="B247" s="122"/>
      <c r="C247" s="114">
        <v>0</v>
      </c>
      <c r="D247" s="114">
        <f t="shared" si="11"/>
        <v>0</v>
      </c>
      <c r="E247" s="114">
        <v>0</v>
      </c>
      <c r="F247" s="101">
        <f t="shared" si="10"/>
        <v>7210003317</v>
      </c>
      <c r="G247" s="112" t="s">
        <v>624</v>
      </c>
      <c r="H247" s="114" t="s">
        <v>625</v>
      </c>
      <c r="I247" s="114">
        <v>2000</v>
      </c>
      <c r="J247" s="101" t="s">
        <v>604</v>
      </c>
      <c r="L247" s="101" t="s">
        <v>605</v>
      </c>
      <c r="M247" s="126" t="e">
        <f>VLOOKUP(F:F,#REF!,10,0)</f>
        <v>#REF!</v>
      </c>
      <c r="N247" s="101">
        <v>0</v>
      </c>
      <c r="O247" s="104">
        <v>0</v>
      </c>
      <c r="P247" s="105">
        <f ca="1">VLOOKUP(G247,日计划量!B:G,6,0)</f>
        <v>43551</v>
      </c>
      <c r="R247" s="126"/>
      <c r="T247" s="129"/>
    </row>
    <row r="248" customHeight="1" spans="1:20">
      <c r="A248" s="121"/>
      <c r="B248" s="122"/>
      <c r="C248" s="114">
        <v>0</v>
      </c>
      <c r="D248" s="114">
        <f t="shared" si="11"/>
        <v>0</v>
      </c>
      <c r="E248" s="114">
        <v>0</v>
      </c>
      <c r="F248" s="101">
        <f t="shared" si="10"/>
        <v>7210003317</v>
      </c>
      <c r="G248" s="135" t="s">
        <v>626</v>
      </c>
      <c r="H248" s="134" t="s">
        <v>627</v>
      </c>
      <c r="I248" s="134">
        <v>2000</v>
      </c>
      <c r="J248" s="126" t="s">
        <v>17</v>
      </c>
      <c r="L248" s="101" t="s">
        <v>605</v>
      </c>
      <c r="M248" s="126" t="e">
        <f>VLOOKUP(F:F,#REF!,10,0)</f>
        <v>#REF!</v>
      </c>
      <c r="N248" s="101">
        <v>100849822</v>
      </c>
      <c r="O248" s="104">
        <v>43542</v>
      </c>
      <c r="P248" s="105">
        <f ca="1">VLOOKUP(G248,日计划量!B:G,6,0)</f>
        <v>43544</v>
      </c>
      <c r="R248" s="126"/>
      <c r="T248" s="129"/>
    </row>
    <row r="249" customHeight="1" spans="1:20">
      <c r="A249" s="121"/>
      <c r="B249" s="122"/>
      <c r="C249" s="114">
        <v>0</v>
      </c>
      <c r="D249" s="114">
        <f t="shared" si="11"/>
        <v>0</v>
      </c>
      <c r="E249" s="114">
        <v>0</v>
      </c>
      <c r="F249" s="101">
        <f t="shared" si="10"/>
        <v>7210003317</v>
      </c>
      <c r="G249" s="135" t="s">
        <v>628</v>
      </c>
      <c r="H249" s="134" t="s">
        <v>629</v>
      </c>
      <c r="I249" s="134">
        <v>2000</v>
      </c>
      <c r="J249" s="126" t="s">
        <v>17</v>
      </c>
      <c r="L249" s="101" t="s">
        <v>605</v>
      </c>
      <c r="M249" s="126" t="e">
        <f>VLOOKUP(F:F,#REF!,10,0)</f>
        <v>#REF!</v>
      </c>
      <c r="N249" s="101">
        <v>100849823</v>
      </c>
      <c r="O249" s="104">
        <v>43542</v>
      </c>
      <c r="P249" s="105">
        <f ca="1">VLOOKUP(G249,日计划量!B:G,6,0)</f>
        <v>43545</v>
      </c>
      <c r="R249" s="126"/>
      <c r="T249" s="129"/>
    </row>
    <row r="250" customHeight="1" spans="1:20">
      <c r="A250" s="121"/>
      <c r="B250" s="122"/>
      <c r="C250" s="114">
        <v>0</v>
      </c>
      <c r="D250" s="114">
        <f t="shared" si="11"/>
        <v>0</v>
      </c>
      <c r="E250" s="114">
        <v>0</v>
      </c>
      <c r="F250" s="101">
        <f t="shared" si="10"/>
        <v>7210003317</v>
      </c>
      <c r="G250" s="135" t="s">
        <v>630</v>
      </c>
      <c r="H250" s="134" t="s">
        <v>631</v>
      </c>
      <c r="I250" s="134">
        <v>2000</v>
      </c>
      <c r="J250" s="126" t="s">
        <v>17</v>
      </c>
      <c r="L250" s="101" t="s">
        <v>605</v>
      </c>
      <c r="M250" s="126" t="e">
        <f>VLOOKUP(F:F,#REF!,10,0)</f>
        <v>#REF!</v>
      </c>
      <c r="N250" s="101">
        <v>100850834</v>
      </c>
      <c r="O250" s="104">
        <v>43544</v>
      </c>
      <c r="P250" s="105">
        <f ca="1">VLOOKUP(G250,日计划量!B:G,6,0)</f>
        <v>43546</v>
      </c>
      <c r="R250" s="126"/>
      <c r="T250" s="129"/>
    </row>
    <row r="251" customHeight="1" spans="1:20">
      <c r="A251" s="121"/>
      <c r="B251" s="122"/>
      <c r="C251" s="114">
        <v>0</v>
      </c>
      <c r="D251" s="114">
        <f t="shared" si="11"/>
        <v>0</v>
      </c>
      <c r="E251" s="114">
        <v>0</v>
      </c>
      <c r="F251" s="101">
        <f t="shared" si="10"/>
        <v>7210003317</v>
      </c>
      <c r="G251" s="135" t="s">
        <v>632</v>
      </c>
      <c r="H251" s="134" t="s">
        <v>633</v>
      </c>
      <c r="I251" s="134">
        <v>2000</v>
      </c>
      <c r="J251" s="126" t="s">
        <v>604</v>
      </c>
      <c r="L251" s="101" t="s">
        <v>605</v>
      </c>
      <c r="M251" s="126" t="e">
        <f>VLOOKUP(F:F,#REF!,10,0)</f>
        <v>#REF!</v>
      </c>
      <c r="N251" s="101">
        <v>100850317</v>
      </c>
      <c r="O251" s="104">
        <v>43543</v>
      </c>
      <c r="P251" s="105">
        <f ca="1">VLOOKUP(G251,日计划量!B:G,6,0)</f>
        <v>43545</v>
      </c>
      <c r="R251" s="126"/>
      <c r="T251" s="129"/>
    </row>
    <row r="252" customHeight="1" spans="1:20">
      <c r="A252" s="121">
        <v>7210003318</v>
      </c>
      <c r="B252" s="122" t="s">
        <v>634</v>
      </c>
      <c r="C252" s="114">
        <v>15000</v>
      </c>
      <c r="D252" s="114">
        <f t="shared" ref="D252:D283" si="12">SUMIF(F:F,A:A,I:I)</f>
        <v>20000</v>
      </c>
      <c r="E252" s="114">
        <v>860</v>
      </c>
      <c r="F252" s="101">
        <f t="shared" si="10"/>
        <v>7210003318</v>
      </c>
      <c r="G252" s="112" t="s">
        <v>635</v>
      </c>
      <c r="H252" s="114" t="s">
        <v>636</v>
      </c>
      <c r="I252" s="114">
        <v>2000</v>
      </c>
      <c r="J252" s="126" t="s">
        <v>366</v>
      </c>
      <c r="L252" s="101" t="s">
        <v>637</v>
      </c>
      <c r="M252" s="126" t="e">
        <f>VLOOKUP(F:F,#REF!,10,0)</f>
        <v>#REF!</v>
      </c>
      <c r="N252" s="101">
        <v>100844861</v>
      </c>
      <c r="O252" s="104">
        <v>43529</v>
      </c>
      <c r="P252" s="105">
        <f ca="1">VLOOKUP(G252,日计划量!B:G,6,0)</f>
        <v>43531</v>
      </c>
      <c r="R252" s="126"/>
      <c r="T252" s="129"/>
    </row>
    <row r="253" customHeight="1" spans="1:20">
      <c r="A253" s="121"/>
      <c r="B253" s="122"/>
      <c r="C253" s="114">
        <v>0</v>
      </c>
      <c r="D253" s="114">
        <f t="shared" si="12"/>
        <v>0</v>
      </c>
      <c r="E253" s="114">
        <v>0</v>
      </c>
      <c r="F253" s="101">
        <f t="shared" si="10"/>
        <v>7210003318</v>
      </c>
      <c r="G253" s="112" t="s">
        <v>638</v>
      </c>
      <c r="H253" s="114" t="s">
        <v>639</v>
      </c>
      <c r="I253" s="114">
        <v>2000</v>
      </c>
      <c r="J253" s="126" t="s">
        <v>366</v>
      </c>
      <c r="L253" s="101" t="s">
        <v>637</v>
      </c>
      <c r="M253" s="126" t="e">
        <f>VLOOKUP(F:F,#REF!,10,0)</f>
        <v>#REF!</v>
      </c>
      <c r="N253" s="101">
        <v>100845321</v>
      </c>
      <c r="O253" s="104">
        <v>43530</v>
      </c>
      <c r="P253" s="105">
        <f ca="1">VLOOKUP(G253,日计划量!B:G,6,0)</f>
        <v>43532</v>
      </c>
      <c r="R253" s="126"/>
      <c r="T253" s="129"/>
    </row>
    <row r="254" customHeight="1" spans="1:20">
      <c r="A254" s="121"/>
      <c r="B254" s="122"/>
      <c r="C254" s="114">
        <v>0</v>
      </c>
      <c r="D254" s="114">
        <f t="shared" si="12"/>
        <v>0</v>
      </c>
      <c r="E254" s="114">
        <v>0</v>
      </c>
      <c r="F254" s="101">
        <f t="shared" si="10"/>
        <v>7210003318</v>
      </c>
      <c r="G254" s="112" t="s">
        <v>640</v>
      </c>
      <c r="H254" s="114" t="s">
        <v>641</v>
      </c>
      <c r="I254" s="114">
        <v>2000</v>
      </c>
      <c r="J254" s="126" t="s">
        <v>366</v>
      </c>
      <c r="L254" s="101" t="s">
        <v>637</v>
      </c>
      <c r="M254" s="126" t="e">
        <f>VLOOKUP(F:F,#REF!,10,0)</f>
        <v>#REF!</v>
      </c>
      <c r="N254" s="101">
        <v>100845322</v>
      </c>
      <c r="O254" s="104">
        <v>43530</v>
      </c>
      <c r="P254" s="105">
        <f ca="1">VLOOKUP(G254,日计划量!B:G,6,0)</f>
        <v>43533</v>
      </c>
      <c r="R254" s="126"/>
      <c r="T254" s="129"/>
    </row>
    <row r="255" customHeight="1" spans="1:20">
      <c r="A255" s="121"/>
      <c r="B255" s="122"/>
      <c r="C255" s="114">
        <v>0</v>
      </c>
      <c r="D255" s="114">
        <f t="shared" si="12"/>
        <v>0</v>
      </c>
      <c r="E255" s="114">
        <v>0</v>
      </c>
      <c r="F255" s="101">
        <f t="shared" si="10"/>
        <v>7210003318</v>
      </c>
      <c r="G255" s="112" t="s">
        <v>642</v>
      </c>
      <c r="H255" s="114" t="s">
        <v>643</v>
      </c>
      <c r="I255" s="114">
        <v>2000</v>
      </c>
      <c r="J255" s="126" t="s">
        <v>366</v>
      </c>
      <c r="L255" s="101" t="s">
        <v>637</v>
      </c>
      <c r="M255" s="126" t="e">
        <f>VLOOKUP(F:F,#REF!,10,0)</f>
        <v>#REF!</v>
      </c>
      <c r="N255" s="101">
        <v>100849789</v>
      </c>
      <c r="O255" s="104">
        <v>43542</v>
      </c>
      <c r="P255" s="105">
        <f ca="1">VLOOKUP(G255,日计划量!B:G,6,0)</f>
        <v>43545</v>
      </c>
      <c r="R255" s="126"/>
      <c r="T255" s="129"/>
    </row>
    <row r="256" customHeight="1" spans="1:20">
      <c r="A256" s="121"/>
      <c r="B256" s="122"/>
      <c r="C256" s="114">
        <v>0</v>
      </c>
      <c r="D256" s="114">
        <f t="shared" si="12"/>
        <v>0</v>
      </c>
      <c r="E256" s="114">
        <v>0</v>
      </c>
      <c r="F256" s="101">
        <f t="shared" si="10"/>
        <v>7210003318</v>
      </c>
      <c r="G256" s="112" t="s">
        <v>644</v>
      </c>
      <c r="H256" s="114" t="s">
        <v>645</v>
      </c>
      <c r="I256" s="114">
        <v>2000</v>
      </c>
      <c r="J256" s="126" t="s">
        <v>366</v>
      </c>
      <c r="L256" s="101" t="s">
        <v>637</v>
      </c>
      <c r="M256" s="126" t="e">
        <f>VLOOKUP(F:F,#REF!,10,0)</f>
        <v>#REF!</v>
      </c>
      <c r="N256" s="101">
        <v>100844341</v>
      </c>
      <c r="O256" s="104">
        <v>43528</v>
      </c>
      <c r="P256" s="105">
        <f ca="1">VLOOKUP(G256,日计划量!B:G,6,0)</f>
        <v>43530</v>
      </c>
      <c r="R256" s="126"/>
      <c r="T256" s="129"/>
    </row>
    <row r="257" customHeight="1" spans="1:20">
      <c r="A257" s="121"/>
      <c r="B257" s="122"/>
      <c r="C257" s="114">
        <v>0</v>
      </c>
      <c r="D257" s="114">
        <f t="shared" si="12"/>
        <v>0</v>
      </c>
      <c r="E257" s="114">
        <v>0</v>
      </c>
      <c r="F257" s="101">
        <f t="shared" si="10"/>
        <v>7210003318</v>
      </c>
      <c r="G257" s="135" t="s">
        <v>646</v>
      </c>
      <c r="H257" s="134" t="s">
        <v>647</v>
      </c>
      <c r="I257" s="134">
        <v>2000</v>
      </c>
      <c r="J257" s="126" t="s">
        <v>21</v>
      </c>
      <c r="L257" s="101" t="s">
        <v>637</v>
      </c>
      <c r="M257" s="126" t="e">
        <f>VLOOKUP(F:F,#REF!,10,0)</f>
        <v>#REF!</v>
      </c>
      <c r="N257" s="101">
        <v>0</v>
      </c>
      <c r="O257" s="104">
        <v>0</v>
      </c>
      <c r="P257" s="105">
        <f ca="1">VLOOKUP(G257,日计划量!B:G,6,0)</f>
        <v>43552</v>
      </c>
      <c r="R257" s="126"/>
      <c r="T257" s="129"/>
    </row>
    <row r="258" customHeight="1" spans="1:20">
      <c r="A258" s="121"/>
      <c r="B258" s="122"/>
      <c r="C258" s="114">
        <v>0</v>
      </c>
      <c r="D258" s="114">
        <f t="shared" si="12"/>
        <v>0</v>
      </c>
      <c r="E258" s="114">
        <v>0</v>
      </c>
      <c r="F258" s="101">
        <f t="shared" si="10"/>
        <v>7210003318</v>
      </c>
      <c r="G258" s="135" t="s">
        <v>648</v>
      </c>
      <c r="H258" s="134" t="s">
        <v>649</v>
      </c>
      <c r="I258" s="134">
        <v>2000</v>
      </c>
      <c r="J258" s="126" t="s">
        <v>21</v>
      </c>
      <c r="L258" s="101" t="s">
        <v>637</v>
      </c>
      <c r="M258" s="126" t="e">
        <f>VLOOKUP(F:F,#REF!,10,0)</f>
        <v>#REF!</v>
      </c>
      <c r="N258" s="101">
        <v>0</v>
      </c>
      <c r="O258" s="104">
        <v>0</v>
      </c>
      <c r="P258" s="105">
        <f ca="1">VLOOKUP(G258,日计划量!B:G,6,0)</f>
        <v>43553</v>
      </c>
      <c r="R258" s="126"/>
      <c r="T258" s="129"/>
    </row>
    <row r="259" customHeight="1" spans="1:20">
      <c r="A259" s="121"/>
      <c r="B259" s="122"/>
      <c r="C259" s="114">
        <v>0</v>
      </c>
      <c r="D259" s="114">
        <f t="shared" si="12"/>
        <v>0</v>
      </c>
      <c r="E259" s="114">
        <v>0</v>
      </c>
      <c r="F259" s="101">
        <f t="shared" si="10"/>
        <v>7210003318</v>
      </c>
      <c r="G259" s="112" t="s">
        <v>650</v>
      </c>
      <c r="H259" s="114" t="s">
        <v>651</v>
      </c>
      <c r="I259" s="114">
        <v>2000</v>
      </c>
      <c r="J259" s="126" t="s">
        <v>366</v>
      </c>
      <c r="L259" s="101" t="s">
        <v>637</v>
      </c>
      <c r="M259" s="126" t="e">
        <f>VLOOKUP(F:F,#REF!,10,0)</f>
        <v>#REF!</v>
      </c>
      <c r="N259" s="101">
        <v>100850780</v>
      </c>
      <c r="O259" s="104">
        <v>43544</v>
      </c>
      <c r="P259" s="105">
        <f ca="1">VLOOKUP(G259,日计划量!B:G,6,0)</f>
        <v>43546</v>
      </c>
      <c r="R259" s="126"/>
      <c r="T259" s="129"/>
    </row>
    <row r="260" customHeight="1" spans="1:20">
      <c r="A260" s="121"/>
      <c r="B260" s="122"/>
      <c r="C260" s="114">
        <v>0</v>
      </c>
      <c r="D260" s="114">
        <f t="shared" si="12"/>
        <v>0</v>
      </c>
      <c r="E260" s="114">
        <v>0</v>
      </c>
      <c r="F260" s="101">
        <f t="shared" si="10"/>
        <v>7210003318</v>
      </c>
      <c r="G260" s="112" t="s">
        <v>652</v>
      </c>
      <c r="H260" s="114" t="s">
        <v>653</v>
      </c>
      <c r="I260" s="114">
        <v>2000</v>
      </c>
      <c r="J260" s="126" t="s">
        <v>366</v>
      </c>
      <c r="L260" s="101" t="s">
        <v>637</v>
      </c>
      <c r="M260" s="126" t="e">
        <f>VLOOKUP(F:F,#REF!,10,0)</f>
        <v>#REF!</v>
      </c>
      <c r="N260" s="101">
        <v>100844340</v>
      </c>
      <c r="O260" s="104">
        <v>43528</v>
      </c>
      <c r="P260" s="105">
        <f ca="1">VLOOKUP(G260,日计划量!B:G,6,0)</f>
        <v>43529</v>
      </c>
      <c r="R260" s="126"/>
      <c r="T260" s="129"/>
    </row>
    <row r="261" customHeight="1" spans="1:20">
      <c r="A261" s="121"/>
      <c r="B261" s="122"/>
      <c r="C261" s="114">
        <v>0</v>
      </c>
      <c r="D261" s="114">
        <f t="shared" si="12"/>
        <v>0</v>
      </c>
      <c r="E261" s="114">
        <v>0</v>
      </c>
      <c r="F261" s="101">
        <f t="shared" si="10"/>
        <v>7210003318</v>
      </c>
      <c r="G261" s="112" t="s">
        <v>654</v>
      </c>
      <c r="H261" s="114" t="s">
        <v>655</v>
      </c>
      <c r="I261" s="114">
        <v>2000</v>
      </c>
      <c r="J261" s="126" t="s">
        <v>366</v>
      </c>
      <c r="L261" s="101" t="s">
        <v>637</v>
      </c>
      <c r="M261" s="126" t="e">
        <f>VLOOKUP(F:F,#REF!,10,0)</f>
        <v>#REF!</v>
      </c>
      <c r="N261" s="101">
        <v>100849788</v>
      </c>
      <c r="O261" s="104">
        <v>43542</v>
      </c>
      <c r="P261" s="105">
        <f ca="1">VLOOKUP(G261,日计划量!B:G,6,0)</f>
        <v>43544</v>
      </c>
      <c r="R261" s="126"/>
      <c r="T261" s="129"/>
    </row>
    <row r="262" customHeight="1" spans="1:20">
      <c r="A262" s="121">
        <v>7210003762</v>
      </c>
      <c r="B262" s="122" t="s">
        <v>656</v>
      </c>
      <c r="C262" s="114">
        <v>30000</v>
      </c>
      <c r="D262" s="114">
        <f t="shared" si="12"/>
        <v>40000</v>
      </c>
      <c r="E262" s="114">
        <v>648</v>
      </c>
      <c r="F262" s="101">
        <f t="shared" si="10"/>
        <v>7210003762</v>
      </c>
      <c r="G262" s="112" t="s">
        <v>657</v>
      </c>
      <c r="H262" s="114" t="s">
        <v>658</v>
      </c>
      <c r="I262" s="114">
        <v>2000</v>
      </c>
      <c r="J262" s="101" t="s">
        <v>604</v>
      </c>
      <c r="L262" s="101" t="s">
        <v>659</v>
      </c>
      <c r="M262" s="126" t="e">
        <f>VLOOKUP(F:F,#REF!,10,0)</f>
        <v>#REF!</v>
      </c>
      <c r="N262" s="101">
        <v>100842168</v>
      </c>
      <c r="O262" s="104">
        <v>43523</v>
      </c>
      <c r="P262" s="105">
        <f ca="1">VLOOKUP(G262,日计划量!B:G,6,0)</f>
        <v>43525</v>
      </c>
      <c r="R262" s="126"/>
      <c r="T262" s="129"/>
    </row>
    <row r="263" customHeight="1" spans="1:20">
      <c r="A263" s="121"/>
      <c r="B263" s="122"/>
      <c r="C263" s="114">
        <v>0</v>
      </c>
      <c r="D263" s="114">
        <f t="shared" si="12"/>
        <v>0</v>
      </c>
      <c r="E263" s="114">
        <v>0</v>
      </c>
      <c r="F263" s="101">
        <f t="shared" si="10"/>
        <v>7210003762</v>
      </c>
      <c r="G263" s="112" t="s">
        <v>660</v>
      </c>
      <c r="H263" s="114" t="s">
        <v>661</v>
      </c>
      <c r="I263" s="114">
        <v>2000</v>
      </c>
      <c r="J263" s="101" t="s">
        <v>604</v>
      </c>
      <c r="L263" s="101" t="s">
        <v>659</v>
      </c>
      <c r="M263" s="126" t="e">
        <f>VLOOKUP(F:F,#REF!,10,0)</f>
        <v>#REF!</v>
      </c>
      <c r="N263" s="101">
        <v>100842897</v>
      </c>
      <c r="O263" s="104">
        <v>43524</v>
      </c>
      <c r="P263" s="105">
        <f ca="1">VLOOKUP(G263,日计划量!B:G,6,0)</f>
        <v>43526</v>
      </c>
      <c r="R263" s="126"/>
      <c r="T263" s="129"/>
    </row>
    <row r="264" customHeight="1" spans="1:20">
      <c r="A264" s="121"/>
      <c r="B264" s="122"/>
      <c r="C264" s="114">
        <v>0</v>
      </c>
      <c r="D264" s="114">
        <f t="shared" si="12"/>
        <v>0</v>
      </c>
      <c r="E264" s="114">
        <v>0</v>
      </c>
      <c r="F264" s="101">
        <f t="shared" si="10"/>
        <v>7210003762</v>
      </c>
      <c r="G264" s="112" t="s">
        <v>662</v>
      </c>
      <c r="H264" s="114" t="s">
        <v>663</v>
      </c>
      <c r="I264" s="114">
        <v>2000</v>
      </c>
      <c r="J264" s="101" t="s">
        <v>604</v>
      </c>
      <c r="L264" s="101" t="s">
        <v>659</v>
      </c>
      <c r="M264" s="126" t="e">
        <f>VLOOKUP(F:F,#REF!,10,0)</f>
        <v>#REF!</v>
      </c>
      <c r="N264" s="101">
        <v>100843271</v>
      </c>
      <c r="O264" s="104">
        <v>43525</v>
      </c>
      <c r="P264" s="105">
        <f ca="1">VLOOKUP(G264,日计划量!B:G,6,0)</f>
        <v>43528</v>
      </c>
      <c r="R264" s="126"/>
      <c r="T264" s="129"/>
    </row>
    <row r="265" customHeight="1" spans="1:20">
      <c r="A265" s="121"/>
      <c r="B265" s="122"/>
      <c r="C265" s="114">
        <v>0</v>
      </c>
      <c r="D265" s="114">
        <f t="shared" si="12"/>
        <v>0</v>
      </c>
      <c r="E265" s="114">
        <v>0</v>
      </c>
      <c r="F265" s="101">
        <f t="shared" si="10"/>
        <v>7210003762</v>
      </c>
      <c r="G265" s="112" t="s">
        <v>664</v>
      </c>
      <c r="H265" s="114" t="s">
        <v>665</v>
      </c>
      <c r="I265" s="114">
        <v>2000</v>
      </c>
      <c r="J265" s="101" t="s">
        <v>604</v>
      </c>
      <c r="L265" s="101" t="s">
        <v>659</v>
      </c>
      <c r="M265" s="126" t="e">
        <f>VLOOKUP(F:F,#REF!,10,0)</f>
        <v>#REF!</v>
      </c>
      <c r="N265" s="101">
        <v>100843272</v>
      </c>
      <c r="O265" s="104">
        <v>43525</v>
      </c>
      <c r="P265" s="105">
        <f ca="1">VLOOKUP(G265,日计划量!B:G,6,0)</f>
        <v>43529</v>
      </c>
      <c r="R265" s="126"/>
      <c r="T265" s="129"/>
    </row>
    <row r="266" customHeight="1" spans="1:20">
      <c r="A266" s="121"/>
      <c r="B266" s="122"/>
      <c r="C266" s="114">
        <v>0</v>
      </c>
      <c r="D266" s="114">
        <f t="shared" si="12"/>
        <v>0</v>
      </c>
      <c r="E266" s="114">
        <v>0</v>
      </c>
      <c r="F266" s="101">
        <f t="shared" si="10"/>
        <v>7210003762</v>
      </c>
      <c r="G266" s="112" t="s">
        <v>666</v>
      </c>
      <c r="H266" s="114" t="s">
        <v>667</v>
      </c>
      <c r="I266" s="114">
        <v>2000</v>
      </c>
      <c r="J266" s="101" t="s">
        <v>604</v>
      </c>
      <c r="L266" s="101" t="s">
        <v>659</v>
      </c>
      <c r="M266" s="126" t="e">
        <f>VLOOKUP(F:F,#REF!,10,0)</f>
        <v>#REF!</v>
      </c>
      <c r="N266" s="101">
        <v>100847097</v>
      </c>
      <c r="O266" s="104">
        <v>43535</v>
      </c>
      <c r="P266" s="105">
        <f ca="1">VLOOKUP(G266,日计划量!B:G,6,0)</f>
        <v>43536</v>
      </c>
      <c r="R266" s="126"/>
      <c r="T266" s="129"/>
    </row>
    <row r="267" customHeight="1" spans="1:20">
      <c r="A267" s="121"/>
      <c r="B267" s="122"/>
      <c r="C267" s="114">
        <v>0</v>
      </c>
      <c r="D267" s="114">
        <f t="shared" si="12"/>
        <v>0</v>
      </c>
      <c r="E267" s="114">
        <v>0</v>
      </c>
      <c r="F267" s="101">
        <f t="shared" si="10"/>
        <v>7210003762</v>
      </c>
      <c r="G267" s="112" t="s">
        <v>668</v>
      </c>
      <c r="H267" s="114" t="s">
        <v>669</v>
      </c>
      <c r="I267" s="114">
        <v>2000</v>
      </c>
      <c r="J267" s="101" t="s">
        <v>604</v>
      </c>
      <c r="L267" s="101" t="s">
        <v>659</v>
      </c>
      <c r="M267" s="126" t="e">
        <f>VLOOKUP(F:F,#REF!,10,0)</f>
        <v>#REF!</v>
      </c>
      <c r="N267" s="101">
        <v>100847098</v>
      </c>
      <c r="O267" s="104">
        <v>43535</v>
      </c>
      <c r="P267" s="105">
        <f ca="1">VLOOKUP(G267,日计划量!B:G,6,0)</f>
        <v>43538</v>
      </c>
      <c r="R267" s="126"/>
      <c r="T267" s="129"/>
    </row>
    <row r="268" customHeight="1" spans="1:20">
      <c r="A268" s="121"/>
      <c r="B268" s="122"/>
      <c r="C268" s="114">
        <v>0</v>
      </c>
      <c r="D268" s="114">
        <f t="shared" si="12"/>
        <v>0</v>
      </c>
      <c r="E268" s="114">
        <v>0</v>
      </c>
      <c r="F268" s="101">
        <f t="shared" si="10"/>
        <v>7210003762</v>
      </c>
      <c r="G268" s="112" t="s">
        <v>670</v>
      </c>
      <c r="H268" s="114" t="s">
        <v>671</v>
      </c>
      <c r="I268" s="114">
        <v>2000</v>
      </c>
      <c r="J268" s="101" t="s">
        <v>604</v>
      </c>
      <c r="L268" s="101" t="s">
        <v>659</v>
      </c>
      <c r="M268" s="126" t="e">
        <f>VLOOKUP(F:F,#REF!,10,0)</f>
        <v>#REF!</v>
      </c>
      <c r="N268" s="101">
        <v>100848122</v>
      </c>
      <c r="O268" s="104">
        <v>43537</v>
      </c>
      <c r="P268" s="105">
        <f ca="1">VLOOKUP(G268,日计划量!B:G,6,0)</f>
        <v>43539</v>
      </c>
      <c r="R268" s="126"/>
      <c r="T268" s="129"/>
    </row>
    <row r="269" customHeight="1" spans="1:20">
      <c r="A269" s="121"/>
      <c r="B269" s="122"/>
      <c r="C269" s="114">
        <v>0</v>
      </c>
      <c r="D269" s="114">
        <f t="shared" si="12"/>
        <v>0</v>
      </c>
      <c r="E269" s="114">
        <v>0</v>
      </c>
      <c r="F269" s="101">
        <f t="shared" si="10"/>
        <v>7210003762</v>
      </c>
      <c r="G269" s="112" t="s">
        <v>672</v>
      </c>
      <c r="H269" s="114" t="s">
        <v>673</v>
      </c>
      <c r="I269" s="114">
        <v>2000</v>
      </c>
      <c r="J269" s="101" t="s">
        <v>604</v>
      </c>
      <c r="L269" s="101" t="s">
        <v>659</v>
      </c>
      <c r="M269" s="126" t="e">
        <f>VLOOKUP(F:F,#REF!,10,0)</f>
        <v>#REF!</v>
      </c>
      <c r="N269" s="101">
        <v>100848123</v>
      </c>
      <c r="O269" s="104">
        <v>43537</v>
      </c>
      <c r="P269" s="105">
        <f ca="1">VLOOKUP(G269,日计划量!B:G,6,0)</f>
        <v>43542</v>
      </c>
      <c r="R269" s="126"/>
      <c r="T269" s="129"/>
    </row>
    <row r="270" customHeight="1" spans="1:20">
      <c r="A270" s="121"/>
      <c r="B270" s="122"/>
      <c r="C270" s="114">
        <v>0</v>
      </c>
      <c r="D270" s="114">
        <f t="shared" si="12"/>
        <v>0</v>
      </c>
      <c r="E270" s="114">
        <v>0</v>
      </c>
      <c r="F270" s="101">
        <f t="shared" si="10"/>
        <v>7210003762</v>
      </c>
      <c r="G270" s="112" t="s">
        <v>674</v>
      </c>
      <c r="H270" s="114" t="s">
        <v>675</v>
      </c>
      <c r="I270" s="114">
        <v>2000</v>
      </c>
      <c r="J270" s="101" t="s">
        <v>604</v>
      </c>
      <c r="L270" s="101" t="s">
        <v>659</v>
      </c>
      <c r="M270" s="126" t="e">
        <f>VLOOKUP(F:F,#REF!,10,0)</f>
        <v>#REF!</v>
      </c>
      <c r="N270" s="101">
        <v>100849256</v>
      </c>
      <c r="O270" s="104">
        <v>43539</v>
      </c>
      <c r="P270" s="105">
        <f ca="1">VLOOKUP(G270,日计划量!B:G,6,0)</f>
        <v>43543</v>
      </c>
      <c r="R270" s="126"/>
      <c r="T270" s="129"/>
    </row>
    <row r="271" customHeight="1" spans="1:20">
      <c r="A271" s="121"/>
      <c r="B271" s="122"/>
      <c r="C271" s="114">
        <v>0</v>
      </c>
      <c r="D271" s="114">
        <f t="shared" si="12"/>
        <v>0</v>
      </c>
      <c r="E271" s="114">
        <v>0</v>
      </c>
      <c r="F271" s="101">
        <f t="shared" si="10"/>
        <v>7210003762</v>
      </c>
      <c r="G271" s="112" t="s">
        <v>676</v>
      </c>
      <c r="H271" s="114" t="s">
        <v>677</v>
      </c>
      <c r="I271" s="114">
        <v>2000</v>
      </c>
      <c r="J271" s="101" t="s">
        <v>604</v>
      </c>
      <c r="L271" s="101" t="s">
        <v>659</v>
      </c>
      <c r="M271" s="126" t="e">
        <f>VLOOKUP(F:F,#REF!,10,0)</f>
        <v>#REF!</v>
      </c>
      <c r="N271" s="101">
        <v>100849257</v>
      </c>
      <c r="O271" s="104">
        <v>43539</v>
      </c>
      <c r="P271" s="105">
        <f ca="1">VLOOKUP(G271,日计划量!B:G,6,0)</f>
        <v>43544</v>
      </c>
      <c r="R271" s="126"/>
      <c r="T271" s="129"/>
    </row>
    <row r="272" customHeight="1" spans="1:20">
      <c r="A272" s="121"/>
      <c r="B272" s="122"/>
      <c r="C272" s="114">
        <v>0</v>
      </c>
      <c r="D272" s="114">
        <f t="shared" si="12"/>
        <v>0</v>
      </c>
      <c r="E272" s="114">
        <v>0</v>
      </c>
      <c r="F272" s="101">
        <f t="shared" si="10"/>
        <v>7210003762</v>
      </c>
      <c r="G272" s="112" t="s">
        <v>678</v>
      </c>
      <c r="H272" s="114" t="s">
        <v>679</v>
      </c>
      <c r="I272" s="114">
        <v>2000</v>
      </c>
      <c r="J272" s="101" t="s">
        <v>17</v>
      </c>
      <c r="L272" s="101" t="s">
        <v>659</v>
      </c>
      <c r="M272" s="126" t="e">
        <f>VLOOKUP(F:F,#REF!,10,0)</f>
        <v>#REF!</v>
      </c>
      <c r="N272" s="101">
        <v>100851993</v>
      </c>
      <c r="O272" s="104">
        <v>43546</v>
      </c>
      <c r="P272" s="105">
        <f ca="1">VLOOKUP(G272,日计划量!B:G,6,0)</f>
        <v>43549</v>
      </c>
      <c r="R272" s="126"/>
      <c r="T272" s="129"/>
    </row>
    <row r="273" customHeight="1" spans="1:20">
      <c r="A273" s="121"/>
      <c r="B273" s="122"/>
      <c r="C273" s="114">
        <v>0</v>
      </c>
      <c r="D273" s="114">
        <f t="shared" si="12"/>
        <v>0</v>
      </c>
      <c r="E273" s="114">
        <v>0</v>
      </c>
      <c r="F273" s="101">
        <f t="shared" si="10"/>
        <v>7210003762</v>
      </c>
      <c r="G273" s="112" t="s">
        <v>680</v>
      </c>
      <c r="H273" s="114" t="s">
        <v>681</v>
      </c>
      <c r="I273" s="114">
        <v>2000</v>
      </c>
      <c r="J273" s="101" t="s">
        <v>604</v>
      </c>
      <c r="L273" s="101" t="s">
        <v>659</v>
      </c>
      <c r="M273" s="126" t="e">
        <f>VLOOKUP(F:F,#REF!,10,0)</f>
        <v>#REF!</v>
      </c>
      <c r="N273" s="101">
        <v>0</v>
      </c>
      <c r="O273" s="104">
        <v>0</v>
      </c>
      <c r="P273" s="105">
        <f ca="1">VLOOKUP(G273,日计划量!B:G,6,0)</f>
        <v>43552</v>
      </c>
      <c r="R273" s="126"/>
      <c r="T273" s="129"/>
    </row>
    <row r="274" customHeight="1" spans="1:20">
      <c r="A274" s="121"/>
      <c r="B274" s="122"/>
      <c r="C274" s="114">
        <v>0</v>
      </c>
      <c r="D274" s="114">
        <f t="shared" si="12"/>
        <v>0</v>
      </c>
      <c r="E274" s="114">
        <v>0</v>
      </c>
      <c r="F274" s="101">
        <f t="shared" ref="F274:F337" si="13">IF(A274&gt;0,A274,F273)</f>
        <v>7210003762</v>
      </c>
      <c r="G274" s="112" t="s">
        <v>682</v>
      </c>
      <c r="H274" s="114" t="s">
        <v>683</v>
      </c>
      <c r="I274" s="114">
        <v>2000</v>
      </c>
      <c r="J274" s="101" t="s">
        <v>604</v>
      </c>
      <c r="L274" s="101" t="s">
        <v>659</v>
      </c>
      <c r="M274" s="126" t="e">
        <f>VLOOKUP(F:F,#REF!,10,0)</f>
        <v>#REF!</v>
      </c>
      <c r="N274" s="101">
        <v>0</v>
      </c>
      <c r="O274" s="104">
        <v>0</v>
      </c>
      <c r="P274" s="105">
        <f ca="1">VLOOKUP(G274,日计划量!B:G,6,0)</f>
        <v>43553</v>
      </c>
      <c r="R274" s="126"/>
      <c r="T274" s="129"/>
    </row>
    <row r="275" customHeight="1" spans="1:20">
      <c r="A275" s="121"/>
      <c r="B275" s="122"/>
      <c r="C275" s="114">
        <v>0</v>
      </c>
      <c r="D275" s="114">
        <f t="shared" si="12"/>
        <v>0</v>
      </c>
      <c r="E275" s="114">
        <v>0</v>
      </c>
      <c r="F275" s="101">
        <f t="shared" si="13"/>
        <v>7210003762</v>
      </c>
      <c r="G275" s="112" t="s">
        <v>684</v>
      </c>
      <c r="H275" s="114" t="s">
        <v>685</v>
      </c>
      <c r="I275" s="114">
        <v>3000</v>
      </c>
      <c r="J275" s="101" t="s">
        <v>428</v>
      </c>
      <c r="L275" s="101" t="s">
        <v>659</v>
      </c>
      <c r="M275" s="126" t="e">
        <f>VLOOKUP(F:F,#REF!,10,0)</f>
        <v>#REF!</v>
      </c>
      <c r="N275" s="101">
        <v>0</v>
      </c>
      <c r="O275" s="104">
        <v>0</v>
      </c>
      <c r="P275" s="105">
        <f ca="1">VLOOKUP(G275,日计划量!B:G,6,0)</f>
        <v>43553</v>
      </c>
      <c r="R275" s="126"/>
      <c r="T275" s="129"/>
    </row>
    <row r="276" customHeight="1" spans="1:20">
      <c r="A276" s="121"/>
      <c r="B276" s="122"/>
      <c r="C276" s="114">
        <v>0</v>
      </c>
      <c r="D276" s="114">
        <f t="shared" si="12"/>
        <v>0</v>
      </c>
      <c r="E276" s="114">
        <v>0</v>
      </c>
      <c r="F276" s="101">
        <f t="shared" si="13"/>
        <v>7210003762</v>
      </c>
      <c r="G276" s="135" t="s">
        <v>686</v>
      </c>
      <c r="H276" s="134" t="s">
        <v>687</v>
      </c>
      <c r="I276" s="134">
        <v>2000</v>
      </c>
      <c r="J276" s="126" t="s">
        <v>17</v>
      </c>
      <c r="L276" s="101" t="s">
        <v>659</v>
      </c>
      <c r="M276" s="126" t="e">
        <f>VLOOKUP(F:F,#REF!,10,0)</f>
        <v>#REF!</v>
      </c>
      <c r="N276" s="101">
        <v>100851994</v>
      </c>
      <c r="O276" s="104">
        <v>43546</v>
      </c>
      <c r="P276" s="105">
        <f ca="1">VLOOKUP(G276,日计划量!B:G,6,0)</f>
        <v>43550</v>
      </c>
      <c r="R276" s="126"/>
      <c r="T276" s="129"/>
    </row>
    <row r="277" customHeight="1" spans="1:20">
      <c r="A277" s="121"/>
      <c r="B277" s="122"/>
      <c r="C277" s="114">
        <v>0</v>
      </c>
      <c r="D277" s="114">
        <f t="shared" si="12"/>
        <v>0</v>
      </c>
      <c r="E277" s="114">
        <v>0</v>
      </c>
      <c r="F277" s="101">
        <f t="shared" si="13"/>
        <v>7210003762</v>
      </c>
      <c r="G277" s="135" t="s">
        <v>688</v>
      </c>
      <c r="H277" s="134" t="s">
        <v>689</v>
      </c>
      <c r="I277" s="134">
        <v>2000</v>
      </c>
      <c r="J277" s="126" t="s">
        <v>17</v>
      </c>
      <c r="L277" s="101" t="s">
        <v>659</v>
      </c>
      <c r="M277" s="126" t="e">
        <f>VLOOKUP(F:F,#REF!,10,0)</f>
        <v>#REF!</v>
      </c>
      <c r="N277" s="101">
        <v>0</v>
      </c>
      <c r="O277" s="104">
        <v>0</v>
      </c>
      <c r="P277" s="105">
        <f ca="1">VLOOKUP(G277,日计划量!B:G,6,0)</f>
        <v>43551</v>
      </c>
      <c r="R277" s="126"/>
      <c r="T277" s="129"/>
    </row>
    <row r="278" customHeight="1" spans="1:20">
      <c r="A278" s="121"/>
      <c r="B278" s="122"/>
      <c r="C278" s="114">
        <v>0</v>
      </c>
      <c r="D278" s="114">
        <f t="shared" si="12"/>
        <v>0</v>
      </c>
      <c r="E278" s="114">
        <v>0</v>
      </c>
      <c r="F278" s="101">
        <f t="shared" si="13"/>
        <v>7210003762</v>
      </c>
      <c r="G278" s="135" t="s">
        <v>690</v>
      </c>
      <c r="H278" s="134" t="s">
        <v>691</v>
      </c>
      <c r="I278" s="134">
        <v>2000</v>
      </c>
      <c r="J278" s="126" t="s">
        <v>17</v>
      </c>
      <c r="L278" s="101" t="s">
        <v>659</v>
      </c>
      <c r="M278" s="126" t="e">
        <f>VLOOKUP(F:F,#REF!,10,0)</f>
        <v>#REF!</v>
      </c>
      <c r="N278" s="101">
        <v>0</v>
      </c>
      <c r="O278" s="104">
        <v>0</v>
      </c>
      <c r="P278" s="105">
        <f ca="1">VLOOKUP(G278,日计划量!B:G,6,0)</f>
        <v>43552</v>
      </c>
      <c r="R278" s="126"/>
      <c r="T278" s="129"/>
    </row>
    <row r="279" customHeight="1" spans="1:20">
      <c r="A279" s="121"/>
      <c r="B279" s="122"/>
      <c r="C279" s="114">
        <v>0</v>
      </c>
      <c r="D279" s="114">
        <f t="shared" si="12"/>
        <v>0</v>
      </c>
      <c r="E279" s="114">
        <v>0</v>
      </c>
      <c r="F279" s="101">
        <f t="shared" si="13"/>
        <v>7210003762</v>
      </c>
      <c r="G279" s="135" t="s">
        <v>692</v>
      </c>
      <c r="H279" s="134" t="s">
        <v>693</v>
      </c>
      <c r="I279" s="134">
        <v>2000</v>
      </c>
      <c r="J279" s="126" t="s">
        <v>17</v>
      </c>
      <c r="L279" s="101" t="s">
        <v>659</v>
      </c>
      <c r="M279" s="126" t="e">
        <f>VLOOKUP(F:F,#REF!,10,0)</f>
        <v>#REF!</v>
      </c>
      <c r="N279" s="101">
        <v>0</v>
      </c>
      <c r="O279" s="104">
        <v>0</v>
      </c>
      <c r="P279" s="105">
        <f ca="1">VLOOKUP(G279,日计划量!B:G,6,0)</f>
        <v>43553</v>
      </c>
      <c r="R279" s="126"/>
      <c r="T279" s="129"/>
    </row>
    <row r="280" customHeight="1" spans="1:20">
      <c r="A280" s="121"/>
      <c r="B280" s="122"/>
      <c r="C280" s="114">
        <v>0</v>
      </c>
      <c r="D280" s="114">
        <f t="shared" si="12"/>
        <v>0</v>
      </c>
      <c r="E280" s="114">
        <v>0</v>
      </c>
      <c r="F280" s="101">
        <f t="shared" si="13"/>
        <v>7210003762</v>
      </c>
      <c r="G280" s="135" t="s">
        <v>694</v>
      </c>
      <c r="H280" s="134" t="s">
        <v>695</v>
      </c>
      <c r="I280" s="134">
        <v>1000</v>
      </c>
      <c r="J280" s="126" t="s">
        <v>17</v>
      </c>
      <c r="L280" s="101" t="s">
        <v>659</v>
      </c>
      <c r="M280" s="126" t="e">
        <f>VLOOKUP(F:F,#REF!,10,0)</f>
        <v>#REF!</v>
      </c>
      <c r="N280" s="101">
        <v>0</v>
      </c>
      <c r="O280" s="104">
        <v>0</v>
      </c>
      <c r="P280" s="105">
        <f ca="1">VLOOKUP(G280,日计划量!B:G,6,0)</f>
        <v>43554</v>
      </c>
      <c r="R280" s="126"/>
      <c r="T280" s="129"/>
    </row>
    <row r="281" customHeight="1" spans="1:20">
      <c r="A281" s="121"/>
      <c r="B281" s="122"/>
      <c r="C281" s="114">
        <v>0</v>
      </c>
      <c r="D281" s="114">
        <f t="shared" si="12"/>
        <v>0</v>
      </c>
      <c r="E281" s="114">
        <v>0</v>
      </c>
      <c r="F281" s="101">
        <f t="shared" si="13"/>
        <v>7210003762</v>
      </c>
      <c r="G281" s="112" t="s">
        <v>696</v>
      </c>
      <c r="H281" s="114" t="s">
        <v>697</v>
      </c>
      <c r="I281" s="114">
        <v>2000</v>
      </c>
      <c r="J281" s="101" t="s">
        <v>428</v>
      </c>
      <c r="L281" s="101" t="s">
        <v>659</v>
      </c>
      <c r="M281" s="126" t="e">
        <f>VLOOKUP(F:F,#REF!,10,0)</f>
        <v>#REF!</v>
      </c>
      <c r="N281" s="101">
        <v>0</v>
      </c>
      <c r="O281" s="104">
        <v>0</v>
      </c>
      <c r="P281" s="105">
        <f ca="1">VLOOKUP(G281,日计划量!B:G,6,0)</f>
        <v>43552</v>
      </c>
      <c r="R281" s="126"/>
      <c r="T281" s="129"/>
    </row>
    <row r="282" customHeight="1" spans="1:20">
      <c r="A282" s="121">
        <v>7210003763</v>
      </c>
      <c r="B282" s="122" t="s">
        <v>698</v>
      </c>
      <c r="C282" s="114">
        <v>23000</v>
      </c>
      <c r="D282" s="114">
        <f t="shared" si="12"/>
        <v>35000</v>
      </c>
      <c r="E282" s="114">
        <v>236</v>
      </c>
      <c r="F282" s="101">
        <f t="shared" si="13"/>
        <v>7210003763</v>
      </c>
      <c r="G282" s="112" t="s">
        <v>699</v>
      </c>
      <c r="H282" s="114" t="s">
        <v>700</v>
      </c>
      <c r="I282" s="114">
        <v>2000</v>
      </c>
      <c r="J282" s="126" t="s">
        <v>366</v>
      </c>
      <c r="L282" s="101" t="s">
        <v>701</v>
      </c>
      <c r="M282" s="126" t="e">
        <f>VLOOKUP(F:F,#REF!,10,0)</f>
        <v>#REF!</v>
      </c>
      <c r="N282" s="101">
        <v>100842167</v>
      </c>
      <c r="O282" s="104">
        <v>43523</v>
      </c>
      <c r="P282" s="105">
        <f ca="1">VLOOKUP(G282,日计划量!B:G,6,0)</f>
        <v>43525</v>
      </c>
      <c r="R282" s="126"/>
      <c r="T282" s="129"/>
    </row>
    <row r="283" customHeight="1" spans="1:20">
      <c r="A283" s="121"/>
      <c r="B283" s="122"/>
      <c r="C283" s="114">
        <v>0</v>
      </c>
      <c r="D283" s="114">
        <f t="shared" si="12"/>
        <v>0</v>
      </c>
      <c r="E283" s="114">
        <v>0</v>
      </c>
      <c r="F283" s="101">
        <f t="shared" si="13"/>
        <v>7210003763</v>
      </c>
      <c r="G283" s="112" t="s">
        <v>702</v>
      </c>
      <c r="H283" s="114" t="s">
        <v>703</v>
      </c>
      <c r="I283" s="114">
        <v>2000</v>
      </c>
      <c r="J283" s="126" t="s">
        <v>366</v>
      </c>
      <c r="L283" s="101" t="s">
        <v>701</v>
      </c>
      <c r="M283" s="126" t="e">
        <f>VLOOKUP(F:F,#REF!,10,0)</f>
        <v>#REF!</v>
      </c>
      <c r="N283" s="101">
        <v>100842896</v>
      </c>
      <c r="O283" s="104">
        <v>43524</v>
      </c>
      <c r="P283" s="105">
        <f ca="1">VLOOKUP(G283,日计划量!B:G,6,0)</f>
        <v>43526</v>
      </c>
      <c r="R283" s="126"/>
      <c r="T283" s="129"/>
    </row>
    <row r="284" customHeight="1" spans="1:20">
      <c r="A284" s="121"/>
      <c r="B284" s="122"/>
      <c r="C284" s="114">
        <v>0</v>
      </c>
      <c r="D284" s="114">
        <f t="shared" ref="D284:D303" si="14">SUMIF(F:F,A:A,I:I)</f>
        <v>0</v>
      </c>
      <c r="E284" s="114">
        <v>0</v>
      </c>
      <c r="F284" s="101">
        <f t="shared" si="13"/>
        <v>7210003763</v>
      </c>
      <c r="G284" s="112" t="s">
        <v>704</v>
      </c>
      <c r="H284" s="114" t="s">
        <v>705</v>
      </c>
      <c r="I284" s="114">
        <v>2000</v>
      </c>
      <c r="J284" s="126" t="s">
        <v>366</v>
      </c>
      <c r="L284" s="101" t="s">
        <v>701</v>
      </c>
      <c r="M284" s="126" t="e">
        <f>VLOOKUP(F:F,#REF!,10,0)</f>
        <v>#REF!</v>
      </c>
      <c r="N284" s="101">
        <v>100843268</v>
      </c>
      <c r="O284" s="104">
        <v>43525</v>
      </c>
      <c r="P284" s="105">
        <f ca="1">VLOOKUP(G284,日计划量!B:G,6,0)</f>
        <v>43528</v>
      </c>
      <c r="R284" s="126"/>
      <c r="T284" s="129"/>
    </row>
    <row r="285" customHeight="1" spans="1:20">
      <c r="A285" s="121"/>
      <c r="B285" s="122"/>
      <c r="C285" s="114">
        <v>0</v>
      </c>
      <c r="D285" s="114">
        <f t="shared" si="14"/>
        <v>0</v>
      </c>
      <c r="E285" s="114">
        <v>0</v>
      </c>
      <c r="F285" s="101">
        <f t="shared" si="13"/>
        <v>7210003763</v>
      </c>
      <c r="G285" s="112" t="s">
        <v>706</v>
      </c>
      <c r="H285" s="114" t="s">
        <v>707</v>
      </c>
      <c r="I285" s="114">
        <v>2000</v>
      </c>
      <c r="J285" s="126" t="s">
        <v>366</v>
      </c>
      <c r="L285" s="101" t="s">
        <v>701</v>
      </c>
      <c r="M285" s="126" t="e">
        <f>VLOOKUP(F:F,#REF!,10,0)</f>
        <v>#REF!</v>
      </c>
      <c r="N285" s="101">
        <v>100851288</v>
      </c>
      <c r="O285" s="104">
        <v>43545</v>
      </c>
      <c r="P285" s="105">
        <f ca="1">VLOOKUP(G285,日计划量!B:G,6,0)</f>
        <v>43548</v>
      </c>
      <c r="R285" s="126"/>
      <c r="T285" s="129"/>
    </row>
    <row r="286" customHeight="1" spans="1:20">
      <c r="A286" s="121"/>
      <c r="B286" s="122"/>
      <c r="C286" s="114">
        <v>0</v>
      </c>
      <c r="D286" s="114">
        <f t="shared" si="14"/>
        <v>0</v>
      </c>
      <c r="E286" s="114">
        <v>0</v>
      </c>
      <c r="F286" s="101">
        <f t="shared" si="13"/>
        <v>7210003763</v>
      </c>
      <c r="G286" s="112" t="s">
        <v>708</v>
      </c>
      <c r="H286" s="114" t="s">
        <v>709</v>
      </c>
      <c r="I286" s="114">
        <v>2000</v>
      </c>
      <c r="J286" s="126" t="s">
        <v>366</v>
      </c>
      <c r="L286" s="101" t="s">
        <v>701</v>
      </c>
      <c r="M286" s="126" t="e">
        <f>VLOOKUP(F:F,#REF!,10,0)</f>
        <v>#REF!</v>
      </c>
      <c r="N286" s="101">
        <v>100847095</v>
      </c>
      <c r="O286" s="104">
        <v>43535</v>
      </c>
      <c r="P286" s="105">
        <f ca="1">VLOOKUP(G286,日计划量!B:G,6,0)</f>
        <v>43536</v>
      </c>
      <c r="R286" s="126"/>
      <c r="T286" s="129"/>
    </row>
    <row r="287" customHeight="1" spans="1:20">
      <c r="A287" s="121"/>
      <c r="B287" s="122"/>
      <c r="C287" s="114">
        <v>0</v>
      </c>
      <c r="D287" s="114">
        <f t="shared" si="14"/>
        <v>0</v>
      </c>
      <c r="E287" s="114">
        <v>0</v>
      </c>
      <c r="F287" s="101">
        <f t="shared" si="13"/>
        <v>7210003763</v>
      </c>
      <c r="G287" s="112" t="s">
        <v>710</v>
      </c>
      <c r="H287" s="114" t="s">
        <v>711</v>
      </c>
      <c r="I287" s="114">
        <v>2000</v>
      </c>
      <c r="J287" s="126" t="s">
        <v>366</v>
      </c>
      <c r="L287" s="101" t="s">
        <v>701</v>
      </c>
      <c r="M287" s="126" t="e">
        <f>VLOOKUP(F:F,#REF!,10,0)</f>
        <v>#REF!</v>
      </c>
      <c r="N287" s="101">
        <v>100847096</v>
      </c>
      <c r="O287" s="104">
        <v>43535</v>
      </c>
      <c r="P287" s="105">
        <f ca="1">VLOOKUP(G287,日计划量!B:G,6,0)</f>
        <v>43537</v>
      </c>
      <c r="R287" s="126"/>
      <c r="T287" s="129"/>
    </row>
    <row r="288" customHeight="1" spans="1:20">
      <c r="A288" s="121"/>
      <c r="B288" s="122"/>
      <c r="C288" s="114">
        <v>0</v>
      </c>
      <c r="D288" s="114">
        <f t="shared" si="14"/>
        <v>0</v>
      </c>
      <c r="E288" s="114">
        <v>0</v>
      </c>
      <c r="F288" s="101">
        <f t="shared" si="13"/>
        <v>7210003763</v>
      </c>
      <c r="G288" s="112" t="s">
        <v>712</v>
      </c>
      <c r="H288" s="114" t="s">
        <v>713</v>
      </c>
      <c r="I288" s="114">
        <v>2000</v>
      </c>
      <c r="J288" s="126" t="s">
        <v>366</v>
      </c>
      <c r="L288" s="101" t="s">
        <v>701</v>
      </c>
      <c r="M288" s="126" t="e">
        <f>VLOOKUP(F:F,#REF!,10,0)</f>
        <v>#REF!</v>
      </c>
      <c r="N288" s="101">
        <v>100843269</v>
      </c>
      <c r="O288" s="104">
        <v>43536</v>
      </c>
      <c r="P288" s="105">
        <f ca="1">VLOOKUP(G288,日计划量!B:G,6,0)</f>
        <v>43539</v>
      </c>
      <c r="R288" s="126"/>
      <c r="T288" s="129"/>
    </row>
    <row r="289" customHeight="1" spans="1:20">
      <c r="A289" s="121"/>
      <c r="B289" s="122"/>
      <c r="C289" s="114">
        <v>0</v>
      </c>
      <c r="D289" s="114">
        <f t="shared" si="14"/>
        <v>0</v>
      </c>
      <c r="E289" s="114">
        <v>0</v>
      </c>
      <c r="F289" s="101">
        <f t="shared" si="13"/>
        <v>7210003763</v>
      </c>
      <c r="G289" s="112" t="s">
        <v>714</v>
      </c>
      <c r="H289" s="114" t="s">
        <v>715</v>
      </c>
      <c r="I289" s="114">
        <v>2000</v>
      </c>
      <c r="J289" s="126" t="s">
        <v>366</v>
      </c>
      <c r="L289" s="101" t="s">
        <v>701</v>
      </c>
      <c r="M289" s="126" t="e">
        <f>VLOOKUP(F:F,#REF!,10,0)</f>
        <v>#REF!</v>
      </c>
      <c r="N289" s="101">
        <v>100848651</v>
      </c>
      <c r="O289" s="104">
        <v>43538</v>
      </c>
      <c r="P289" s="105">
        <f ca="1">VLOOKUP(G289,日计划量!B:G,6,0)</f>
        <v>43542</v>
      </c>
      <c r="R289" s="126"/>
      <c r="T289" s="129"/>
    </row>
    <row r="290" customHeight="1" spans="1:20">
      <c r="A290" s="121"/>
      <c r="B290" s="122"/>
      <c r="C290" s="114">
        <v>0</v>
      </c>
      <c r="D290" s="114">
        <f t="shared" si="14"/>
        <v>0</v>
      </c>
      <c r="E290" s="114">
        <v>0</v>
      </c>
      <c r="F290" s="101">
        <f t="shared" si="13"/>
        <v>7210003763</v>
      </c>
      <c r="G290" s="112" t="s">
        <v>716</v>
      </c>
      <c r="H290" s="114" t="s">
        <v>717</v>
      </c>
      <c r="I290" s="114">
        <v>2000</v>
      </c>
      <c r="J290" s="126" t="s">
        <v>366</v>
      </c>
      <c r="L290" s="101" t="s">
        <v>701</v>
      </c>
      <c r="M290" s="126" t="e">
        <f>VLOOKUP(F:F,#REF!,10,0)</f>
        <v>#REF!</v>
      </c>
      <c r="N290" s="101">
        <v>100848652</v>
      </c>
      <c r="O290" s="104">
        <v>43538</v>
      </c>
      <c r="P290" s="105">
        <f ca="1">VLOOKUP(G290,日计划量!B:G,6,0)</f>
        <v>43543</v>
      </c>
      <c r="R290" s="126"/>
      <c r="T290" s="129"/>
    </row>
    <row r="291" customHeight="1" spans="1:20">
      <c r="A291" s="121"/>
      <c r="B291" s="122"/>
      <c r="C291" s="114">
        <v>0</v>
      </c>
      <c r="D291" s="114">
        <f t="shared" si="14"/>
        <v>0</v>
      </c>
      <c r="E291" s="114">
        <v>0</v>
      </c>
      <c r="F291" s="101">
        <f t="shared" si="13"/>
        <v>7210003763</v>
      </c>
      <c r="G291" s="112" t="s">
        <v>718</v>
      </c>
      <c r="H291" s="114" t="s">
        <v>719</v>
      </c>
      <c r="I291" s="114">
        <v>2000</v>
      </c>
      <c r="J291" s="126" t="s">
        <v>366</v>
      </c>
      <c r="L291" s="101" t="s">
        <v>701</v>
      </c>
      <c r="M291" s="126" t="e">
        <f>VLOOKUP(F:F,#REF!,10,0)</f>
        <v>#REF!</v>
      </c>
      <c r="N291" s="101">
        <v>100851287</v>
      </c>
      <c r="O291" s="104">
        <v>43545</v>
      </c>
      <c r="P291" s="105">
        <f ca="1">VLOOKUP(G291,日计划量!B:G,6,0)</f>
        <v>43547</v>
      </c>
      <c r="R291" s="126"/>
      <c r="T291" s="129"/>
    </row>
    <row r="292" customHeight="1" spans="1:20">
      <c r="A292" s="121"/>
      <c r="B292" s="122"/>
      <c r="C292" s="114">
        <v>0</v>
      </c>
      <c r="D292" s="114">
        <f t="shared" si="14"/>
        <v>0</v>
      </c>
      <c r="E292" s="114">
        <v>0</v>
      </c>
      <c r="F292" s="101">
        <f t="shared" si="13"/>
        <v>7210003763</v>
      </c>
      <c r="G292" s="112" t="s">
        <v>720</v>
      </c>
      <c r="H292" s="114" t="s">
        <v>721</v>
      </c>
      <c r="I292" s="114">
        <v>2000</v>
      </c>
      <c r="J292" s="126" t="s">
        <v>366</v>
      </c>
      <c r="L292" s="101" t="s">
        <v>701</v>
      </c>
      <c r="M292" s="126" t="e">
        <f>VLOOKUP(F:F,#REF!,10,0)</f>
        <v>#REF!</v>
      </c>
      <c r="N292" s="101">
        <v>100845934</v>
      </c>
      <c r="O292" s="104">
        <v>43531</v>
      </c>
      <c r="P292" s="105">
        <f ca="1">VLOOKUP(G292,日计划量!B:G,6,0)</f>
        <v>43535</v>
      </c>
      <c r="R292" s="126"/>
      <c r="T292" s="129"/>
    </row>
    <row r="293" customHeight="1" spans="1:20">
      <c r="A293" s="121"/>
      <c r="B293" s="122"/>
      <c r="C293" s="114">
        <v>0</v>
      </c>
      <c r="D293" s="114">
        <f t="shared" si="14"/>
        <v>0</v>
      </c>
      <c r="E293" s="114">
        <v>0</v>
      </c>
      <c r="F293" s="101">
        <f t="shared" si="13"/>
        <v>7210003763</v>
      </c>
      <c r="G293" s="112" t="s">
        <v>722</v>
      </c>
      <c r="H293" s="114" t="s">
        <v>723</v>
      </c>
      <c r="I293" s="114">
        <v>2000</v>
      </c>
      <c r="J293" s="126" t="s">
        <v>366</v>
      </c>
      <c r="L293" s="101" t="s">
        <v>701</v>
      </c>
      <c r="M293" s="126" t="e">
        <f>VLOOKUP(F:F,#REF!,10,0)</f>
        <v>#REF!</v>
      </c>
      <c r="N293" s="101">
        <v>100851900</v>
      </c>
      <c r="O293" s="104">
        <v>43546</v>
      </c>
      <c r="P293" s="105">
        <f ca="1">VLOOKUP(G293,日计划量!B:G,6,0)</f>
        <v>43549</v>
      </c>
      <c r="R293" s="126"/>
      <c r="T293" s="129"/>
    </row>
    <row r="294" customHeight="1" spans="1:20">
      <c r="A294" s="121"/>
      <c r="B294" s="122"/>
      <c r="C294" s="114">
        <v>0</v>
      </c>
      <c r="D294" s="114">
        <f t="shared" si="14"/>
        <v>0</v>
      </c>
      <c r="E294" s="114">
        <v>0</v>
      </c>
      <c r="F294" s="101">
        <f t="shared" si="13"/>
        <v>7210003763</v>
      </c>
      <c r="G294" s="112" t="s">
        <v>724</v>
      </c>
      <c r="H294" s="114" t="s">
        <v>725</v>
      </c>
      <c r="I294" s="114">
        <v>2000</v>
      </c>
      <c r="J294" s="126" t="s">
        <v>366</v>
      </c>
      <c r="L294" s="101" t="s">
        <v>701</v>
      </c>
      <c r="M294" s="126" t="e">
        <f>VLOOKUP(F:F,#REF!,10,0)</f>
        <v>#REF!</v>
      </c>
      <c r="N294" s="101">
        <v>100851901</v>
      </c>
      <c r="O294" s="104">
        <v>43546</v>
      </c>
      <c r="P294" s="105">
        <f ca="1">VLOOKUP(G294,日计划量!B:G,6,0)</f>
        <v>43550</v>
      </c>
      <c r="R294" s="126"/>
      <c r="T294" s="129"/>
    </row>
    <row r="295" customHeight="1" spans="1:20">
      <c r="A295" s="121"/>
      <c r="B295" s="122"/>
      <c r="C295" s="114">
        <v>0</v>
      </c>
      <c r="D295" s="114">
        <f t="shared" si="14"/>
        <v>0</v>
      </c>
      <c r="E295" s="114">
        <v>0</v>
      </c>
      <c r="F295" s="101">
        <f t="shared" si="13"/>
        <v>7210003763</v>
      </c>
      <c r="G295" s="112" t="s">
        <v>726</v>
      </c>
      <c r="H295" s="114" t="s">
        <v>727</v>
      </c>
      <c r="I295" s="114">
        <v>2000</v>
      </c>
      <c r="J295" s="126" t="s">
        <v>366</v>
      </c>
      <c r="L295" s="101" t="s">
        <v>701</v>
      </c>
      <c r="M295" s="126" t="e">
        <f>VLOOKUP(F:F,#REF!,10,0)</f>
        <v>#REF!</v>
      </c>
      <c r="N295" s="101">
        <v>0</v>
      </c>
      <c r="O295" s="104">
        <v>0</v>
      </c>
      <c r="P295" s="105">
        <f ca="1">VLOOKUP(G295,日计划量!B:G,6,0)</f>
        <v>43551</v>
      </c>
      <c r="R295" s="126"/>
      <c r="T295" s="129"/>
    </row>
    <row r="296" customHeight="1" spans="1:20">
      <c r="A296" s="121"/>
      <c r="B296" s="122"/>
      <c r="C296" s="114">
        <v>0</v>
      </c>
      <c r="D296" s="114">
        <f t="shared" si="14"/>
        <v>0</v>
      </c>
      <c r="E296" s="114">
        <v>0</v>
      </c>
      <c r="F296" s="101">
        <f t="shared" si="13"/>
        <v>7210003763</v>
      </c>
      <c r="G296" s="112" t="s">
        <v>728</v>
      </c>
      <c r="H296" s="114" t="s">
        <v>729</v>
      </c>
      <c r="I296" s="114">
        <v>2000</v>
      </c>
      <c r="J296" s="126" t="s">
        <v>366</v>
      </c>
      <c r="L296" s="101" t="s">
        <v>701</v>
      </c>
      <c r="M296" s="126" t="e">
        <f>VLOOKUP(F:F,#REF!,10,0)</f>
        <v>#REF!</v>
      </c>
      <c r="N296" s="101">
        <v>0</v>
      </c>
      <c r="O296" s="104">
        <v>0</v>
      </c>
      <c r="P296" s="105">
        <f ca="1">VLOOKUP(G296,日计划量!B:G,6,0)</f>
        <v>43552</v>
      </c>
      <c r="R296" s="126"/>
      <c r="T296" s="129"/>
    </row>
    <row r="297" customHeight="1" spans="1:20">
      <c r="A297" s="121"/>
      <c r="B297" s="122"/>
      <c r="C297" s="114">
        <v>0</v>
      </c>
      <c r="D297" s="114">
        <f t="shared" si="14"/>
        <v>0</v>
      </c>
      <c r="E297" s="114">
        <v>0</v>
      </c>
      <c r="F297" s="101">
        <f t="shared" si="13"/>
        <v>7210003763</v>
      </c>
      <c r="G297" s="135" t="s">
        <v>730</v>
      </c>
      <c r="H297" s="134" t="s">
        <v>731</v>
      </c>
      <c r="I297" s="134">
        <v>2000</v>
      </c>
      <c r="J297" s="126" t="s">
        <v>18</v>
      </c>
      <c r="L297" s="101" t="s">
        <v>701</v>
      </c>
      <c r="M297" s="126" t="e">
        <f>VLOOKUP(F:F,#REF!,10,0)</f>
        <v>#REF!</v>
      </c>
      <c r="N297" s="101">
        <v>100851996</v>
      </c>
      <c r="O297" s="104">
        <v>43546</v>
      </c>
      <c r="P297" s="105">
        <f ca="1">VLOOKUP(G297,日计划量!B:G,6,0)</f>
        <v>43549</v>
      </c>
      <c r="R297" s="126"/>
      <c r="T297" s="129"/>
    </row>
    <row r="298" customHeight="1" spans="1:20">
      <c r="A298" s="121"/>
      <c r="B298" s="122"/>
      <c r="C298" s="114">
        <v>0</v>
      </c>
      <c r="D298" s="114">
        <f t="shared" si="14"/>
        <v>0</v>
      </c>
      <c r="E298" s="114">
        <v>0</v>
      </c>
      <c r="F298" s="101">
        <f t="shared" si="13"/>
        <v>7210003763</v>
      </c>
      <c r="G298" s="112" t="s">
        <v>732</v>
      </c>
      <c r="H298" s="114" t="s">
        <v>733</v>
      </c>
      <c r="I298" s="114">
        <v>2000</v>
      </c>
      <c r="J298" s="101" t="s">
        <v>21</v>
      </c>
      <c r="L298" s="101" t="s">
        <v>701</v>
      </c>
      <c r="M298" s="126" t="e">
        <f>VLOOKUP(F:F,#REF!,10,0)</f>
        <v>#REF!</v>
      </c>
      <c r="N298" s="101">
        <v>0</v>
      </c>
      <c r="O298" s="104">
        <v>0</v>
      </c>
      <c r="P298" s="105">
        <f ca="1">VLOOKUP(G298,日计划量!B:G,6,0)</f>
        <v>43554</v>
      </c>
      <c r="R298" s="126"/>
      <c r="T298" s="129"/>
    </row>
    <row r="299" customHeight="1" spans="1:20">
      <c r="A299" s="121"/>
      <c r="B299" s="122"/>
      <c r="C299" s="114">
        <v>0</v>
      </c>
      <c r="D299" s="114">
        <f t="shared" si="14"/>
        <v>0</v>
      </c>
      <c r="E299" s="114">
        <v>0</v>
      </c>
      <c r="F299" s="101">
        <f t="shared" si="13"/>
        <v>7210003763</v>
      </c>
      <c r="G299" s="112" t="s">
        <v>734</v>
      </c>
      <c r="H299" s="114" t="s">
        <v>735</v>
      </c>
      <c r="I299" s="114">
        <v>1000</v>
      </c>
      <c r="J299" s="126" t="s">
        <v>366</v>
      </c>
      <c r="L299" s="101" t="s">
        <v>701</v>
      </c>
      <c r="M299" s="126" t="e">
        <f>VLOOKUP(F:F,#REF!,10,0)</f>
        <v>#REF!</v>
      </c>
      <c r="N299" s="101">
        <v>0</v>
      </c>
      <c r="O299" s="104">
        <v>0</v>
      </c>
      <c r="P299" s="105">
        <f ca="1">VLOOKUP(G299,日计划量!B:G,6,0)</f>
        <v>43554</v>
      </c>
      <c r="R299" s="126"/>
      <c r="T299" s="129"/>
    </row>
    <row r="300" customHeight="1" spans="1:20">
      <c r="A300" s="121">
        <v>7210003939</v>
      </c>
      <c r="B300" s="122" t="s">
        <v>736</v>
      </c>
      <c r="C300" s="114">
        <v>3000</v>
      </c>
      <c r="D300" s="114">
        <f t="shared" si="14"/>
        <v>4000</v>
      </c>
      <c r="E300" s="114">
        <v>2326</v>
      </c>
      <c r="F300" s="101">
        <f t="shared" si="13"/>
        <v>7210003939</v>
      </c>
      <c r="G300" s="112" t="s">
        <v>737</v>
      </c>
      <c r="H300" s="114" t="s">
        <v>738</v>
      </c>
      <c r="I300" s="114">
        <v>2000</v>
      </c>
      <c r="J300" s="101" t="s">
        <v>17</v>
      </c>
      <c r="L300" s="101" t="s">
        <v>739</v>
      </c>
      <c r="M300" s="126" t="e">
        <f>VLOOKUP(F:F,#REF!,10,0)</f>
        <v>#REF!</v>
      </c>
      <c r="N300" s="101">
        <v>100844841</v>
      </c>
      <c r="O300" s="104">
        <v>43529</v>
      </c>
      <c r="P300" s="105">
        <f ca="1">VLOOKUP(G300,日计划量!B:G,6,0)</f>
        <v>43531</v>
      </c>
      <c r="R300" s="126"/>
      <c r="T300" s="129"/>
    </row>
    <row r="301" customHeight="1" spans="1:20">
      <c r="A301" s="121"/>
      <c r="B301" s="122"/>
      <c r="C301" s="114">
        <v>0</v>
      </c>
      <c r="D301" s="114">
        <f t="shared" si="14"/>
        <v>0</v>
      </c>
      <c r="E301" s="114">
        <v>0</v>
      </c>
      <c r="F301" s="101">
        <f t="shared" si="13"/>
        <v>7210003939</v>
      </c>
      <c r="G301" s="112" t="s">
        <v>740</v>
      </c>
      <c r="H301" s="114" t="s">
        <v>741</v>
      </c>
      <c r="I301" s="114">
        <v>2000</v>
      </c>
      <c r="J301" s="101" t="s">
        <v>17</v>
      </c>
      <c r="L301" s="101" t="s">
        <v>739</v>
      </c>
      <c r="M301" s="126" t="e">
        <f>VLOOKUP(F:F,#REF!,10,0)</f>
        <v>#REF!</v>
      </c>
      <c r="N301" s="101">
        <v>100845374</v>
      </c>
      <c r="O301" s="104">
        <v>43530</v>
      </c>
      <c r="P301" s="105">
        <f ca="1">VLOOKUP(G301,日计划量!B:G,6,0)</f>
        <v>43532</v>
      </c>
      <c r="R301" s="126"/>
      <c r="T301" s="129"/>
    </row>
    <row r="302" customHeight="1" spans="1:20">
      <c r="A302" s="119">
        <v>7210004037</v>
      </c>
      <c r="B302" s="120" t="s">
        <v>742</v>
      </c>
      <c r="C302" s="114">
        <v>5000</v>
      </c>
      <c r="D302" s="114">
        <f t="shared" si="14"/>
        <v>7000</v>
      </c>
      <c r="E302" s="114">
        <v>375</v>
      </c>
      <c r="F302" s="101">
        <f t="shared" si="13"/>
        <v>7210004037</v>
      </c>
      <c r="G302" s="112" t="s">
        <v>743</v>
      </c>
      <c r="H302" s="114" t="s">
        <v>744</v>
      </c>
      <c r="I302" s="114">
        <v>2000</v>
      </c>
      <c r="J302" s="101" t="s">
        <v>17</v>
      </c>
      <c r="L302" s="101" t="s">
        <v>745</v>
      </c>
      <c r="M302" s="126" t="e">
        <f>VLOOKUP(F:F,#REF!,10,0)</f>
        <v>#REF!</v>
      </c>
      <c r="N302" s="101">
        <v>100843508</v>
      </c>
      <c r="O302" s="104">
        <v>43525</v>
      </c>
      <c r="P302" s="105">
        <f ca="1">VLOOKUP(G302,日计划量!B:G,6,0)</f>
        <v>43529</v>
      </c>
      <c r="R302" s="126"/>
      <c r="T302" s="129"/>
    </row>
    <row r="303" customHeight="1" spans="1:20">
      <c r="A303" s="121"/>
      <c r="B303" s="122"/>
      <c r="C303" s="114">
        <v>0</v>
      </c>
      <c r="D303" s="114">
        <f t="shared" si="14"/>
        <v>0</v>
      </c>
      <c r="E303" s="114">
        <v>0</v>
      </c>
      <c r="F303" s="101">
        <f t="shared" si="13"/>
        <v>7210004037</v>
      </c>
      <c r="G303" s="112" t="s">
        <v>746</v>
      </c>
      <c r="H303" s="114" t="s">
        <v>747</v>
      </c>
      <c r="I303" s="114">
        <v>2000</v>
      </c>
      <c r="J303" s="101" t="s">
        <v>17</v>
      </c>
      <c r="L303" s="101" t="s">
        <v>745</v>
      </c>
      <c r="M303" s="126" t="e">
        <f>VLOOKUP(F:F,#REF!,10,0)</f>
        <v>#REF!</v>
      </c>
      <c r="N303" s="101">
        <v>100844216</v>
      </c>
      <c r="O303" s="104">
        <v>43528</v>
      </c>
      <c r="P303" s="105">
        <f ca="1">VLOOKUP(G303,日计划量!B:G,6,0)</f>
        <v>43530</v>
      </c>
      <c r="R303" s="126"/>
      <c r="T303" s="129"/>
    </row>
    <row r="304" customHeight="1" spans="1:20">
      <c r="A304" s="121"/>
      <c r="B304" s="122"/>
      <c r="C304" s="114">
        <v>0</v>
      </c>
      <c r="D304" s="114"/>
      <c r="E304" s="114">
        <v>0</v>
      </c>
      <c r="F304" s="101">
        <f t="shared" si="13"/>
        <v>7210004037</v>
      </c>
      <c r="G304" s="112" t="s">
        <v>748</v>
      </c>
      <c r="H304" s="114" t="s">
        <v>749</v>
      </c>
      <c r="I304" s="114">
        <v>3000</v>
      </c>
      <c r="J304" s="101" t="s">
        <v>17</v>
      </c>
      <c r="L304" s="101"/>
      <c r="M304" s="126"/>
      <c r="N304" s="101">
        <v>100848721</v>
      </c>
      <c r="O304" s="104">
        <v>43538</v>
      </c>
      <c r="P304" s="105">
        <f ca="1">VLOOKUP(G304,日计划量!B:G,6,0)</f>
        <v>43542</v>
      </c>
      <c r="R304" s="126"/>
      <c r="T304" s="129"/>
    </row>
    <row r="305" customHeight="1" spans="1:20">
      <c r="A305" s="130">
        <v>7210003319</v>
      </c>
      <c r="B305" s="131" t="s">
        <v>750</v>
      </c>
      <c r="C305" s="117">
        <v>5000</v>
      </c>
      <c r="D305" s="117">
        <f t="shared" ref="D305:D321" si="15">SUMIF(F:F,A:A,I:I)</f>
        <v>4000</v>
      </c>
      <c r="E305" s="114">
        <v>4095</v>
      </c>
      <c r="F305" s="101">
        <f t="shared" si="13"/>
        <v>7210003319</v>
      </c>
      <c r="G305" s="112" t="s">
        <v>751</v>
      </c>
      <c r="H305" s="114" t="s">
        <v>752</v>
      </c>
      <c r="I305" s="114">
        <v>2000</v>
      </c>
      <c r="J305" s="101" t="s">
        <v>18</v>
      </c>
      <c r="L305" s="101" t="s">
        <v>753</v>
      </c>
      <c r="M305" s="126" t="e">
        <f>VLOOKUP(F:F,#REF!,10,0)</f>
        <v>#REF!</v>
      </c>
      <c r="N305" s="101">
        <v>100844175</v>
      </c>
      <c r="O305" s="104">
        <v>43528</v>
      </c>
      <c r="P305" s="105">
        <f ca="1">VLOOKUP(G305,日计划量!B:G,6,0)</f>
        <v>43529</v>
      </c>
      <c r="R305" s="126"/>
      <c r="T305" s="129"/>
    </row>
    <row r="306" customHeight="1" spans="1:20">
      <c r="A306" s="121"/>
      <c r="B306" s="122"/>
      <c r="C306" s="114">
        <v>0</v>
      </c>
      <c r="D306" s="114">
        <f t="shared" si="15"/>
        <v>0</v>
      </c>
      <c r="E306" s="114">
        <v>0</v>
      </c>
      <c r="F306" s="101">
        <f t="shared" si="13"/>
        <v>7210003319</v>
      </c>
      <c r="G306" s="112" t="s">
        <v>754</v>
      </c>
      <c r="H306" s="114" t="s">
        <v>755</v>
      </c>
      <c r="I306" s="114">
        <v>2000</v>
      </c>
      <c r="J306" s="101" t="s">
        <v>18</v>
      </c>
      <c r="L306" s="101" t="s">
        <v>753</v>
      </c>
      <c r="M306" s="126" t="e">
        <f>VLOOKUP(F:F,#REF!,10,0)</f>
        <v>#REF!</v>
      </c>
      <c r="N306" s="101">
        <v>100844372</v>
      </c>
      <c r="O306" s="104">
        <v>43528</v>
      </c>
      <c r="P306" s="105">
        <f ca="1">VLOOKUP(G306,日计划量!B:G,6,0)</f>
        <v>43530</v>
      </c>
      <c r="R306" s="126"/>
      <c r="T306" s="129"/>
    </row>
    <row r="307" customHeight="1" spans="1:20">
      <c r="A307" s="121"/>
      <c r="B307" s="122"/>
      <c r="C307" s="114">
        <v>0</v>
      </c>
      <c r="D307" s="114">
        <f t="shared" si="15"/>
        <v>0</v>
      </c>
      <c r="E307" s="114">
        <v>0</v>
      </c>
      <c r="F307" s="101">
        <f t="shared" si="13"/>
        <v>7210003319</v>
      </c>
      <c r="G307" s="112" t="s">
        <v>756</v>
      </c>
      <c r="H307" s="114" t="s">
        <v>757</v>
      </c>
      <c r="I307" s="114"/>
      <c r="L307" s="101" t="s">
        <v>753</v>
      </c>
      <c r="M307" s="126" t="e">
        <f>VLOOKUP(F:F,#REF!,10,0)</f>
        <v>#REF!</v>
      </c>
      <c r="N307" s="101">
        <v>0</v>
      </c>
      <c r="O307" s="104">
        <v>0</v>
      </c>
      <c r="P307" s="105" t="e">
        <f ca="1">VLOOKUP(G307,日计划量!B:G,6,0)</f>
        <v>#N/A</v>
      </c>
      <c r="R307" s="126"/>
      <c r="T307" s="129"/>
    </row>
    <row r="308" customHeight="1" spans="1:20">
      <c r="A308" s="121"/>
      <c r="B308" s="122"/>
      <c r="C308" s="114">
        <v>0</v>
      </c>
      <c r="D308" s="114">
        <f t="shared" si="15"/>
        <v>0</v>
      </c>
      <c r="E308" s="114">
        <v>0</v>
      </c>
      <c r="F308" s="101">
        <f t="shared" si="13"/>
        <v>7210003319</v>
      </c>
      <c r="G308" s="112" t="s">
        <v>758</v>
      </c>
      <c r="H308" s="114" t="s">
        <v>759</v>
      </c>
      <c r="I308" s="114"/>
      <c r="L308" s="101" t="s">
        <v>753</v>
      </c>
      <c r="M308" s="126" t="e">
        <f>VLOOKUP(F:F,#REF!,10,0)</f>
        <v>#REF!</v>
      </c>
      <c r="N308" s="101">
        <v>0</v>
      </c>
      <c r="O308" s="104">
        <v>0</v>
      </c>
      <c r="P308" s="105" t="e">
        <f ca="1">VLOOKUP(G308,日计划量!B:G,6,0)</f>
        <v>#N/A</v>
      </c>
      <c r="R308" s="126"/>
      <c r="T308" s="129"/>
    </row>
    <row r="309" customHeight="1" spans="1:20">
      <c r="A309" s="121">
        <v>7210003441</v>
      </c>
      <c r="B309" s="122" t="s">
        <v>760</v>
      </c>
      <c r="C309" s="114">
        <v>2500</v>
      </c>
      <c r="D309" s="114">
        <f t="shared" si="15"/>
        <v>4500</v>
      </c>
      <c r="E309" s="114">
        <v>4262</v>
      </c>
      <c r="F309" s="101">
        <f t="shared" si="13"/>
        <v>7210003441</v>
      </c>
      <c r="G309" s="112" t="s">
        <v>761</v>
      </c>
      <c r="H309" s="114" t="s">
        <v>762</v>
      </c>
      <c r="I309" s="114">
        <v>2500</v>
      </c>
      <c r="J309" s="101" t="s">
        <v>559</v>
      </c>
      <c r="L309" s="101" t="s">
        <v>763</v>
      </c>
      <c r="M309" s="126" t="e">
        <f>VLOOKUP(F:F,#REF!,10,0)</f>
        <v>#REF!</v>
      </c>
      <c r="N309" s="101">
        <v>100845364</v>
      </c>
      <c r="O309" s="104">
        <v>43530</v>
      </c>
      <c r="P309" s="105">
        <f ca="1">VLOOKUP(G309,日计划量!B:G,6,0)</f>
        <v>43532</v>
      </c>
      <c r="R309" s="126"/>
      <c r="T309" s="129"/>
    </row>
    <row r="310" customHeight="1" spans="1:20">
      <c r="A310" s="121"/>
      <c r="B310" s="122"/>
      <c r="C310" s="114">
        <v>0</v>
      </c>
      <c r="D310" s="114">
        <f t="shared" si="15"/>
        <v>0</v>
      </c>
      <c r="E310" s="114">
        <v>0</v>
      </c>
      <c r="F310" s="101">
        <f t="shared" si="13"/>
        <v>7210003441</v>
      </c>
      <c r="G310" s="112" t="s">
        <v>764</v>
      </c>
      <c r="H310" s="114" t="s">
        <v>765</v>
      </c>
      <c r="I310" s="114">
        <v>2000</v>
      </c>
      <c r="J310" s="101" t="s">
        <v>559</v>
      </c>
      <c r="L310" s="101" t="s">
        <v>763</v>
      </c>
      <c r="M310" s="126" t="e">
        <f>VLOOKUP(F:F,#REF!,10,0)</f>
        <v>#REF!</v>
      </c>
      <c r="N310" s="101">
        <v>100845365</v>
      </c>
      <c r="O310" s="104">
        <v>43530</v>
      </c>
      <c r="P310" s="105">
        <f ca="1">VLOOKUP(G310,日计划量!B:G,6,0)</f>
        <v>43533</v>
      </c>
      <c r="R310" s="126"/>
      <c r="T310" s="129"/>
    </row>
    <row r="311" customHeight="1" spans="1:20">
      <c r="A311" s="121">
        <v>7210003537</v>
      </c>
      <c r="B311" s="120" t="s">
        <v>766</v>
      </c>
      <c r="C311" s="114">
        <v>9000</v>
      </c>
      <c r="D311" s="114">
        <f t="shared" si="15"/>
        <v>9000</v>
      </c>
      <c r="E311" s="114">
        <v>72</v>
      </c>
      <c r="F311" s="101">
        <f t="shared" si="13"/>
        <v>7210003537</v>
      </c>
      <c r="G311" s="112" t="s">
        <v>767</v>
      </c>
      <c r="H311" s="114" t="s">
        <v>768</v>
      </c>
      <c r="I311" s="114">
        <v>3000</v>
      </c>
      <c r="J311" s="101" t="s">
        <v>18</v>
      </c>
      <c r="K311" s="136"/>
      <c r="L311" s="137" t="s">
        <v>769</v>
      </c>
      <c r="M311" s="138" t="e">
        <f>VLOOKUP(F:F,#REF!,10,0)</f>
        <v>#REF!</v>
      </c>
      <c r="N311" s="101">
        <v>100842238</v>
      </c>
      <c r="O311" s="104">
        <v>43523</v>
      </c>
      <c r="P311" s="105">
        <f ca="1">VLOOKUP(G311,日计划量!B:G,6,0)</f>
        <v>43525</v>
      </c>
      <c r="R311" s="126"/>
      <c r="T311" s="129"/>
    </row>
    <row r="312" customHeight="1" spans="1:20">
      <c r="A312" s="121"/>
      <c r="B312" s="122"/>
      <c r="C312" s="114">
        <v>0</v>
      </c>
      <c r="D312" s="114">
        <f t="shared" si="15"/>
        <v>0</v>
      </c>
      <c r="E312" s="114">
        <v>0</v>
      </c>
      <c r="F312" s="101">
        <f t="shared" si="13"/>
        <v>7210003537</v>
      </c>
      <c r="G312" s="112" t="s">
        <v>770</v>
      </c>
      <c r="H312" s="114" t="s">
        <v>771</v>
      </c>
      <c r="I312" s="114">
        <v>2000</v>
      </c>
      <c r="J312" s="101" t="s">
        <v>18</v>
      </c>
      <c r="L312" s="101" t="s">
        <v>769</v>
      </c>
      <c r="M312" s="126" t="e">
        <f>VLOOKUP(F:F,#REF!,10,0)</f>
        <v>#REF!</v>
      </c>
      <c r="N312" s="101">
        <v>100842937</v>
      </c>
      <c r="O312" s="104">
        <v>43524</v>
      </c>
      <c r="P312" s="105">
        <f ca="1">VLOOKUP(G312,日计划量!B:G,6,0)</f>
        <v>43528</v>
      </c>
      <c r="R312" s="126"/>
      <c r="T312" s="129"/>
    </row>
    <row r="313" customHeight="1" spans="1:20">
      <c r="A313" s="121"/>
      <c r="B313" s="122"/>
      <c r="C313" s="114">
        <v>0</v>
      </c>
      <c r="D313" s="114">
        <f t="shared" si="15"/>
        <v>0</v>
      </c>
      <c r="E313" s="114">
        <v>0</v>
      </c>
      <c r="F313" s="101">
        <f t="shared" si="13"/>
        <v>7210003537</v>
      </c>
      <c r="G313" s="112" t="s">
        <v>772</v>
      </c>
      <c r="H313" s="114" t="s">
        <v>773</v>
      </c>
      <c r="I313" s="114">
        <v>2000</v>
      </c>
      <c r="J313" s="101" t="s">
        <v>18</v>
      </c>
      <c r="L313" s="101" t="s">
        <v>769</v>
      </c>
      <c r="M313" s="126" t="e">
        <f>VLOOKUP(F:F,#REF!,10,0)</f>
        <v>#REF!</v>
      </c>
      <c r="N313" s="101">
        <v>100845980</v>
      </c>
      <c r="O313" s="104">
        <v>43531</v>
      </c>
      <c r="P313" s="105">
        <f ca="1">VLOOKUP(G313,日计划量!B:G,6,0)</f>
        <v>43535</v>
      </c>
      <c r="R313" s="126"/>
      <c r="T313" s="129"/>
    </row>
    <row r="314" customHeight="1" spans="1:20">
      <c r="A314" s="121"/>
      <c r="B314" s="122"/>
      <c r="C314" s="114">
        <v>0</v>
      </c>
      <c r="D314" s="114">
        <f t="shared" si="15"/>
        <v>0</v>
      </c>
      <c r="E314" s="114">
        <v>0</v>
      </c>
      <c r="F314" s="101">
        <f t="shared" si="13"/>
        <v>7210003537</v>
      </c>
      <c r="G314" s="112" t="s">
        <v>774</v>
      </c>
      <c r="H314" s="114" t="s">
        <v>775</v>
      </c>
      <c r="I314" s="114">
        <v>2000</v>
      </c>
      <c r="J314" s="101" t="s">
        <v>18</v>
      </c>
      <c r="L314" s="101" t="s">
        <v>769</v>
      </c>
      <c r="M314" s="126" t="e">
        <f>VLOOKUP(F:F,#REF!,10,0)</f>
        <v>#REF!</v>
      </c>
      <c r="N314" s="101">
        <v>100845981</v>
      </c>
      <c r="O314" s="104">
        <v>43531</v>
      </c>
      <c r="P314" s="105">
        <f ca="1">VLOOKUP(G314,日计划量!B:G,6,0)</f>
        <v>43536</v>
      </c>
      <c r="R314" s="126"/>
      <c r="T314" s="129"/>
    </row>
    <row r="315" customHeight="1" spans="1:20">
      <c r="A315" s="121">
        <v>7210004048</v>
      </c>
      <c r="B315" s="122" t="s">
        <v>776</v>
      </c>
      <c r="C315" s="114">
        <v>4000</v>
      </c>
      <c r="D315" s="114">
        <f t="shared" si="15"/>
        <v>4000</v>
      </c>
      <c r="E315" s="114">
        <v>2271</v>
      </c>
      <c r="F315" s="101">
        <f t="shared" si="13"/>
        <v>7210004048</v>
      </c>
      <c r="G315" s="112" t="s">
        <v>777</v>
      </c>
      <c r="H315" s="114" t="s">
        <v>778</v>
      </c>
      <c r="I315" s="114">
        <v>2000</v>
      </c>
      <c r="J315" s="101" t="s">
        <v>369</v>
      </c>
      <c r="L315" s="101" t="s">
        <v>779</v>
      </c>
      <c r="M315" s="126" t="e">
        <f>VLOOKUP(F:F,#REF!,10,0)</f>
        <v>#REF!</v>
      </c>
      <c r="N315" s="101">
        <v>100844864</v>
      </c>
      <c r="O315" s="104">
        <v>43529</v>
      </c>
      <c r="P315" s="105">
        <f ca="1">VLOOKUP(G315,日计划量!B:G,6,0)</f>
        <v>43531</v>
      </c>
      <c r="R315" s="126"/>
      <c r="T315" s="129"/>
    </row>
    <row r="316" customHeight="1" spans="1:20">
      <c r="A316" s="121"/>
      <c r="B316" s="122"/>
      <c r="C316" s="114">
        <v>0</v>
      </c>
      <c r="D316" s="114">
        <f t="shared" si="15"/>
        <v>0</v>
      </c>
      <c r="E316" s="114">
        <v>0</v>
      </c>
      <c r="F316" s="101">
        <f t="shared" si="13"/>
        <v>7210004048</v>
      </c>
      <c r="G316" s="112" t="s">
        <v>780</v>
      </c>
      <c r="H316" s="114" t="s">
        <v>781</v>
      </c>
      <c r="I316" s="114">
        <v>2000</v>
      </c>
      <c r="J316" s="101" t="s">
        <v>369</v>
      </c>
      <c r="L316" s="101" t="s">
        <v>779</v>
      </c>
      <c r="M316" s="126" t="e">
        <f>VLOOKUP(F:F,#REF!,10,0)</f>
        <v>#REF!</v>
      </c>
      <c r="N316" s="101">
        <v>100845325</v>
      </c>
      <c r="O316" s="104">
        <v>43530</v>
      </c>
      <c r="P316" s="105">
        <f ca="1">VLOOKUP(G316,日计划量!B:G,6,0)</f>
        <v>43532</v>
      </c>
      <c r="R316" s="126"/>
      <c r="T316" s="129"/>
    </row>
    <row r="317" customHeight="1" spans="1:20">
      <c r="A317" s="119">
        <v>7210004049</v>
      </c>
      <c r="B317" s="120" t="s">
        <v>782</v>
      </c>
      <c r="C317" s="114">
        <v>15000</v>
      </c>
      <c r="D317" s="114">
        <f t="shared" si="15"/>
        <v>15000</v>
      </c>
      <c r="E317" s="114">
        <v>3349</v>
      </c>
      <c r="F317" s="101">
        <f t="shared" si="13"/>
        <v>7210004049</v>
      </c>
      <c r="G317" s="112" t="s">
        <v>783</v>
      </c>
      <c r="H317" s="114" t="s">
        <v>784</v>
      </c>
      <c r="I317" s="114">
        <v>2000</v>
      </c>
      <c r="J317" s="101" t="s">
        <v>369</v>
      </c>
      <c r="L317" s="101" t="s">
        <v>785</v>
      </c>
      <c r="M317" s="126" t="e">
        <f>VLOOKUP(F:F,#REF!,10,0)</f>
        <v>#REF!</v>
      </c>
      <c r="N317" s="101">
        <v>100844343</v>
      </c>
      <c r="O317" s="104">
        <v>43528</v>
      </c>
      <c r="P317" s="105">
        <f ca="1">VLOOKUP(G317,日计划量!B:G,6,0)</f>
        <v>43529</v>
      </c>
      <c r="R317" s="126"/>
      <c r="T317" s="129"/>
    </row>
    <row r="318" customHeight="1" spans="1:20">
      <c r="A318" s="121"/>
      <c r="B318" s="122"/>
      <c r="C318" s="114">
        <v>0</v>
      </c>
      <c r="D318" s="114">
        <f t="shared" si="15"/>
        <v>0</v>
      </c>
      <c r="E318" s="114">
        <v>0</v>
      </c>
      <c r="F318" s="101">
        <f t="shared" si="13"/>
        <v>7210004049</v>
      </c>
      <c r="G318" s="112" t="s">
        <v>786</v>
      </c>
      <c r="H318" s="114" t="s">
        <v>787</v>
      </c>
      <c r="I318" s="114">
        <v>2000</v>
      </c>
      <c r="J318" s="101" t="s">
        <v>369</v>
      </c>
      <c r="L318" s="101" t="s">
        <v>785</v>
      </c>
      <c r="M318" s="126" t="e">
        <f>VLOOKUP(F:F,#REF!,10,0)</f>
        <v>#REF!</v>
      </c>
      <c r="N318" s="101">
        <v>100844344</v>
      </c>
      <c r="O318" s="104">
        <v>43528</v>
      </c>
      <c r="P318" s="105">
        <f ca="1">VLOOKUP(G318,日计划量!B:G,6,0)</f>
        <v>43530</v>
      </c>
      <c r="R318" s="126"/>
      <c r="T318" s="129"/>
    </row>
    <row r="319" customHeight="1" spans="1:20">
      <c r="A319" s="121"/>
      <c r="B319" s="122"/>
      <c r="C319" s="114">
        <v>0</v>
      </c>
      <c r="D319" s="114">
        <f t="shared" si="15"/>
        <v>0</v>
      </c>
      <c r="E319" s="114">
        <v>0</v>
      </c>
      <c r="F319" s="101">
        <f t="shared" si="13"/>
        <v>7210004049</v>
      </c>
      <c r="G319" s="112" t="s">
        <v>788</v>
      </c>
      <c r="H319" s="114" t="s">
        <v>789</v>
      </c>
      <c r="I319" s="114">
        <v>2000</v>
      </c>
      <c r="J319" s="101" t="s">
        <v>369</v>
      </c>
      <c r="L319" s="101" t="s">
        <v>785</v>
      </c>
      <c r="M319" s="126" t="e">
        <f>VLOOKUP(F:F,#REF!,10,0)</f>
        <v>#REF!</v>
      </c>
      <c r="N319" s="101">
        <v>100847099</v>
      </c>
      <c r="O319" s="104">
        <v>43535</v>
      </c>
      <c r="P319" s="105">
        <f ca="1">VLOOKUP(G319,日计划量!B:G,6,0)</f>
        <v>43536</v>
      </c>
      <c r="R319" s="126"/>
      <c r="T319" s="129"/>
    </row>
    <row r="320" customHeight="1" spans="1:20">
      <c r="A320" s="121"/>
      <c r="B320" s="122"/>
      <c r="C320" s="114">
        <v>0</v>
      </c>
      <c r="D320" s="114">
        <f t="shared" si="15"/>
        <v>0</v>
      </c>
      <c r="E320" s="114">
        <v>0</v>
      </c>
      <c r="F320" s="101">
        <f t="shared" si="13"/>
        <v>7210004049</v>
      </c>
      <c r="G320" s="112" t="s">
        <v>790</v>
      </c>
      <c r="H320" s="114" t="s">
        <v>791</v>
      </c>
      <c r="I320" s="114">
        <v>2000</v>
      </c>
      <c r="J320" s="101" t="s">
        <v>369</v>
      </c>
      <c r="L320" s="101" t="s">
        <v>785</v>
      </c>
      <c r="M320" s="126" t="e">
        <f>VLOOKUP(F:F,#REF!,10,0)</f>
        <v>#REF!</v>
      </c>
      <c r="N320" s="101">
        <v>100845326</v>
      </c>
      <c r="O320" s="104">
        <v>43530</v>
      </c>
      <c r="P320" s="105">
        <f ca="1">VLOOKUP(G320,日计划量!B:G,6,0)</f>
        <v>43533</v>
      </c>
      <c r="R320" s="126"/>
      <c r="T320" s="129"/>
    </row>
    <row r="321" customHeight="1" spans="1:20">
      <c r="A321" s="121"/>
      <c r="B321" s="122"/>
      <c r="C321" s="114">
        <v>0</v>
      </c>
      <c r="D321" s="114">
        <f t="shared" si="15"/>
        <v>0</v>
      </c>
      <c r="E321" s="114">
        <v>0</v>
      </c>
      <c r="F321" s="101">
        <f t="shared" si="13"/>
        <v>7210004049</v>
      </c>
      <c r="G321" s="112" t="s">
        <v>792</v>
      </c>
      <c r="H321" s="114" t="s">
        <v>793</v>
      </c>
      <c r="I321" s="114">
        <v>2000</v>
      </c>
      <c r="J321" s="101" t="s">
        <v>369</v>
      </c>
      <c r="L321" s="101" t="s">
        <v>785</v>
      </c>
      <c r="M321" s="126" t="e">
        <f>VLOOKUP(F:F,#REF!,10,0)</f>
        <v>#REF!</v>
      </c>
      <c r="N321" s="101">
        <v>100845948</v>
      </c>
      <c r="O321" s="104">
        <v>43531</v>
      </c>
      <c r="P321" s="105">
        <f ca="1">VLOOKUP(G321,日计划量!B:G,6,0)</f>
        <v>43535</v>
      </c>
      <c r="R321" s="126"/>
      <c r="T321" s="129"/>
    </row>
    <row r="322" customHeight="1" spans="1:20">
      <c r="A322" s="121"/>
      <c r="B322" s="122"/>
      <c r="C322" s="114">
        <v>0</v>
      </c>
      <c r="D322" s="114"/>
      <c r="E322" s="114">
        <v>0</v>
      </c>
      <c r="F322" s="101">
        <f t="shared" si="13"/>
        <v>7210004049</v>
      </c>
      <c r="G322" s="112" t="s">
        <v>794</v>
      </c>
      <c r="H322" s="114" t="s">
        <v>795</v>
      </c>
      <c r="I322" s="114">
        <v>2000</v>
      </c>
      <c r="J322" s="101" t="s">
        <v>369</v>
      </c>
      <c r="L322" s="101" t="s">
        <v>785</v>
      </c>
      <c r="M322" s="126"/>
      <c r="N322" s="101">
        <v>100849790</v>
      </c>
      <c r="O322" s="104">
        <v>43542</v>
      </c>
      <c r="P322" s="105">
        <f ca="1">VLOOKUP(G322,日计划量!B:G,6,0)</f>
        <v>43544</v>
      </c>
      <c r="R322" s="126"/>
      <c r="T322" s="129"/>
    </row>
    <row r="323" customHeight="1" spans="1:20">
      <c r="A323" s="121"/>
      <c r="B323" s="122"/>
      <c r="C323" s="114">
        <v>0</v>
      </c>
      <c r="D323" s="114"/>
      <c r="E323" s="114">
        <v>0</v>
      </c>
      <c r="F323" s="101">
        <f t="shared" si="13"/>
        <v>7210004049</v>
      </c>
      <c r="G323" s="112" t="s">
        <v>796</v>
      </c>
      <c r="H323" s="114" t="s">
        <v>797</v>
      </c>
      <c r="I323" s="114">
        <v>3000</v>
      </c>
      <c r="J323" s="101" t="s">
        <v>369</v>
      </c>
      <c r="L323" s="101" t="s">
        <v>785</v>
      </c>
      <c r="M323" s="126"/>
      <c r="N323" s="101">
        <v>100849791</v>
      </c>
      <c r="O323" s="104">
        <v>43542</v>
      </c>
      <c r="P323" s="105">
        <f ca="1">VLOOKUP(G323,日计划量!B:G,6,0)</f>
        <v>43545</v>
      </c>
      <c r="R323" s="126"/>
      <c r="T323" s="129"/>
    </row>
    <row r="324" customHeight="1" spans="1:20">
      <c r="A324" s="121">
        <v>7210003091</v>
      </c>
      <c r="B324" s="122" t="s">
        <v>798</v>
      </c>
      <c r="C324" s="114">
        <v>10000</v>
      </c>
      <c r="D324" s="114">
        <f t="shared" ref="D324:D355" si="16">SUMIF(F:F,A:A,I:I)</f>
        <v>15000</v>
      </c>
      <c r="E324" s="114">
        <v>7621</v>
      </c>
      <c r="F324" s="101">
        <f t="shared" si="13"/>
        <v>7210003091</v>
      </c>
      <c r="G324" s="112" t="s">
        <v>799</v>
      </c>
      <c r="H324" s="114" t="s">
        <v>800</v>
      </c>
      <c r="I324" s="114">
        <v>3000</v>
      </c>
      <c r="J324" s="101" t="s">
        <v>17</v>
      </c>
      <c r="L324" s="101" t="s">
        <v>801</v>
      </c>
      <c r="M324" s="126" t="e">
        <f>VLOOKUP(F:F,#REF!,10,0)</f>
        <v>#REF!</v>
      </c>
      <c r="N324" s="101">
        <v>100842236</v>
      </c>
      <c r="O324" s="104">
        <v>43523</v>
      </c>
      <c r="P324" s="105">
        <f ca="1">VLOOKUP(G324,日计划量!B:G,6,0)</f>
        <v>43525</v>
      </c>
      <c r="R324" s="126"/>
      <c r="T324" s="129"/>
    </row>
    <row r="325" customHeight="1" spans="1:20">
      <c r="A325" s="121"/>
      <c r="B325" s="122"/>
      <c r="C325" s="114">
        <v>0</v>
      </c>
      <c r="D325" s="114">
        <f t="shared" si="16"/>
        <v>0</v>
      </c>
      <c r="E325" s="114">
        <v>0</v>
      </c>
      <c r="F325" s="101">
        <f t="shared" si="13"/>
        <v>7210003091</v>
      </c>
      <c r="G325" s="112" t="s">
        <v>802</v>
      </c>
      <c r="H325" s="114" t="s">
        <v>803</v>
      </c>
      <c r="I325" s="114">
        <v>2000</v>
      </c>
      <c r="J325" s="101" t="s">
        <v>17</v>
      </c>
      <c r="L325" s="101" t="s">
        <v>801</v>
      </c>
      <c r="M325" s="126" t="e">
        <f>VLOOKUP(F:F,#REF!,10,0)</f>
        <v>#REF!</v>
      </c>
      <c r="N325" s="101">
        <v>100842935</v>
      </c>
      <c r="O325" s="104">
        <v>43524</v>
      </c>
      <c r="P325" s="105">
        <f ca="1">VLOOKUP(G325,日计划量!B:G,6,0)</f>
        <v>43528</v>
      </c>
      <c r="R325" s="126"/>
      <c r="T325" s="129"/>
    </row>
    <row r="326" customHeight="1" spans="1:20">
      <c r="A326" s="121"/>
      <c r="B326" s="122"/>
      <c r="C326" s="114">
        <v>0</v>
      </c>
      <c r="D326" s="114">
        <f t="shared" si="16"/>
        <v>0</v>
      </c>
      <c r="E326" s="114">
        <v>0</v>
      </c>
      <c r="F326" s="101">
        <f t="shared" si="13"/>
        <v>7210003091</v>
      </c>
      <c r="G326" s="112" t="s">
        <v>804</v>
      </c>
      <c r="H326" s="114" t="s">
        <v>805</v>
      </c>
      <c r="I326" s="114">
        <v>2000</v>
      </c>
      <c r="J326" s="101" t="s">
        <v>17</v>
      </c>
      <c r="L326" s="101" t="s">
        <v>801</v>
      </c>
      <c r="M326" s="126" t="e">
        <f>VLOOKUP(F:F,#REF!,10,0)</f>
        <v>#REF!</v>
      </c>
      <c r="N326" s="101">
        <v>100845375</v>
      </c>
      <c r="O326" s="104">
        <v>43530</v>
      </c>
      <c r="P326" s="105">
        <f ca="1">VLOOKUP(G326,日计划量!B:G,6,0)</f>
        <v>43535</v>
      </c>
      <c r="R326" s="126"/>
      <c r="T326" s="129"/>
    </row>
    <row r="327" customHeight="1" spans="1:20">
      <c r="A327" s="121"/>
      <c r="B327" s="122"/>
      <c r="C327" s="114">
        <v>0</v>
      </c>
      <c r="D327" s="114">
        <f t="shared" si="16"/>
        <v>0</v>
      </c>
      <c r="E327" s="114">
        <v>0</v>
      </c>
      <c r="F327" s="101">
        <f t="shared" si="13"/>
        <v>7210003091</v>
      </c>
      <c r="G327" s="112" t="s">
        <v>806</v>
      </c>
      <c r="H327" s="114" t="s">
        <v>807</v>
      </c>
      <c r="I327" s="114">
        <v>2000</v>
      </c>
      <c r="J327" s="101" t="s">
        <v>17</v>
      </c>
      <c r="L327" s="101" t="s">
        <v>801</v>
      </c>
      <c r="M327" s="126" t="e">
        <f>VLOOKUP(F:F,#REF!,10,0)</f>
        <v>#REF!</v>
      </c>
      <c r="N327" s="101">
        <v>100845979</v>
      </c>
      <c r="O327" s="104">
        <v>43531</v>
      </c>
      <c r="P327" s="105">
        <f ca="1">VLOOKUP(G327,日计划量!B:G,6,0)</f>
        <v>43536</v>
      </c>
      <c r="R327" s="126"/>
      <c r="T327" s="129"/>
    </row>
    <row r="328" customHeight="1" spans="1:20">
      <c r="A328" s="121"/>
      <c r="B328" s="122"/>
      <c r="C328" s="114">
        <v>0</v>
      </c>
      <c r="D328" s="114">
        <f t="shared" si="16"/>
        <v>0</v>
      </c>
      <c r="E328" s="114">
        <v>0</v>
      </c>
      <c r="F328" s="101">
        <f t="shared" si="13"/>
        <v>7210003091</v>
      </c>
      <c r="G328" s="112" t="s">
        <v>808</v>
      </c>
      <c r="H328" s="114" t="s">
        <v>809</v>
      </c>
      <c r="I328" s="114">
        <v>2000</v>
      </c>
      <c r="J328" s="101" t="s">
        <v>17</v>
      </c>
      <c r="L328" s="101" t="s">
        <v>801</v>
      </c>
      <c r="M328" s="126" t="e">
        <f>VLOOKUP(F:F,#REF!,10,0)</f>
        <v>#REF!</v>
      </c>
      <c r="N328" s="101">
        <v>100847152</v>
      </c>
      <c r="O328" s="104">
        <v>43535</v>
      </c>
      <c r="P328" s="105">
        <f ca="1">VLOOKUP(G328,日计划量!B:G,6,0)</f>
        <v>43537</v>
      </c>
      <c r="R328" s="126"/>
      <c r="T328" s="129"/>
    </row>
    <row r="329" customHeight="1" spans="1:20">
      <c r="A329" s="121"/>
      <c r="B329" s="122"/>
      <c r="C329" s="114">
        <v>0</v>
      </c>
      <c r="D329" s="114">
        <f t="shared" si="16"/>
        <v>0</v>
      </c>
      <c r="E329" s="114">
        <v>0</v>
      </c>
      <c r="F329" s="101">
        <f t="shared" si="13"/>
        <v>7210003091</v>
      </c>
      <c r="G329" s="112" t="s">
        <v>810</v>
      </c>
      <c r="H329" s="114" t="s">
        <v>811</v>
      </c>
      <c r="I329" s="114">
        <v>2000</v>
      </c>
      <c r="J329" s="101" t="s">
        <v>17</v>
      </c>
      <c r="L329" s="101" t="s">
        <v>801</v>
      </c>
      <c r="M329" s="126" t="e">
        <f>VLOOKUP(F:F,#REF!,10,0)</f>
        <v>#REF!</v>
      </c>
      <c r="N329" s="101">
        <v>100847153</v>
      </c>
      <c r="O329" s="104">
        <v>43535</v>
      </c>
      <c r="P329" s="105">
        <f ca="1">VLOOKUP(G329,日计划量!B:G,6,0)</f>
        <v>43538</v>
      </c>
      <c r="R329" s="126"/>
      <c r="T329" s="129"/>
    </row>
    <row r="330" customHeight="1" spans="1:20">
      <c r="A330" s="121"/>
      <c r="B330" s="122"/>
      <c r="C330" s="114">
        <v>0</v>
      </c>
      <c r="D330" s="114">
        <f t="shared" si="16"/>
        <v>0</v>
      </c>
      <c r="E330" s="114">
        <v>0</v>
      </c>
      <c r="F330" s="101">
        <f t="shared" si="13"/>
        <v>7210003091</v>
      </c>
      <c r="G330" s="112" t="s">
        <v>812</v>
      </c>
      <c r="H330" s="114" t="s">
        <v>813</v>
      </c>
      <c r="I330" s="114">
        <v>2000</v>
      </c>
      <c r="J330" s="101" t="s">
        <v>17</v>
      </c>
      <c r="L330" s="101" t="s">
        <v>801</v>
      </c>
      <c r="M330" s="126" t="e">
        <f>VLOOKUP(F:F,#REF!,10,0)</f>
        <v>#REF!</v>
      </c>
      <c r="N330" s="101">
        <v>100848232</v>
      </c>
      <c r="O330" s="104">
        <v>43537</v>
      </c>
      <c r="P330" s="105">
        <f ca="1">VLOOKUP(G330,日计划量!B:G,6,0)</f>
        <v>43539</v>
      </c>
      <c r="R330" s="126"/>
      <c r="T330" s="129"/>
    </row>
    <row r="331" customHeight="1" spans="1:20">
      <c r="A331" s="121">
        <v>7210003442</v>
      </c>
      <c r="B331" s="122" t="s">
        <v>814</v>
      </c>
      <c r="C331" s="114">
        <v>40000</v>
      </c>
      <c r="D331" s="114">
        <f t="shared" si="16"/>
        <v>31000</v>
      </c>
      <c r="E331" s="114">
        <v>177</v>
      </c>
      <c r="F331" s="101">
        <f t="shared" si="13"/>
        <v>7210003442</v>
      </c>
      <c r="G331" s="112" t="s">
        <v>815</v>
      </c>
      <c r="H331" s="114" t="s">
        <v>816</v>
      </c>
      <c r="I331" s="114">
        <v>2000</v>
      </c>
      <c r="J331" s="101" t="s">
        <v>817</v>
      </c>
      <c r="L331" s="101" t="s">
        <v>818</v>
      </c>
      <c r="M331" s="126" t="e">
        <f>VLOOKUP(F:F,#REF!,10,0)</f>
        <v>#REF!</v>
      </c>
      <c r="N331" s="101">
        <v>100847171</v>
      </c>
      <c r="O331" s="104">
        <v>43535</v>
      </c>
      <c r="P331" s="105">
        <f ca="1">VLOOKUP(G331,日计划量!B:G,6,0)</f>
        <v>43537</v>
      </c>
      <c r="R331" s="126"/>
      <c r="T331" s="129"/>
    </row>
    <row r="332" customHeight="1" spans="1:20">
      <c r="A332" s="121"/>
      <c r="B332" s="122"/>
      <c r="C332" s="114">
        <v>0</v>
      </c>
      <c r="D332" s="114">
        <f t="shared" si="16"/>
        <v>0</v>
      </c>
      <c r="E332" s="114">
        <v>0</v>
      </c>
      <c r="F332" s="101">
        <f t="shared" si="13"/>
        <v>7210003442</v>
      </c>
      <c r="G332" s="112" t="s">
        <v>819</v>
      </c>
      <c r="H332" s="114" t="s">
        <v>820</v>
      </c>
      <c r="I332" s="114">
        <v>2000</v>
      </c>
      <c r="J332" s="101" t="s">
        <v>817</v>
      </c>
      <c r="L332" s="101" t="s">
        <v>818</v>
      </c>
      <c r="M332" s="126" t="e">
        <f>VLOOKUP(F:F,#REF!,10,0)</f>
        <v>#REF!</v>
      </c>
      <c r="N332" s="101">
        <v>100847172</v>
      </c>
      <c r="O332" s="104">
        <v>43535</v>
      </c>
      <c r="P332" s="105">
        <f ca="1">VLOOKUP(G332,日计划量!B:G,6,0)</f>
        <v>43538</v>
      </c>
      <c r="R332" s="126"/>
      <c r="T332" s="129"/>
    </row>
    <row r="333" customHeight="1" spans="1:20">
      <c r="A333" s="121"/>
      <c r="B333" s="122"/>
      <c r="C333" s="114">
        <v>0</v>
      </c>
      <c r="D333" s="114">
        <f t="shared" si="16"/>
        <v>0</v>
      </c>
      <c r="E333" s="114">
        <v>0</v>
      </c>
      <c r="F333" s="101">
        <f t="shared" si="13"/>
        <v>7210003442</v>
      </c>
      <c r="G333" s="112" t="s">
        <v>821</v>
      </c>
      <c r="H333" s="114" t="s">
        <v>822</v>
      </c>
      <c r="I333" s="114">
        <v>2000</v>
      </c>
      <c r="J333" s="101" t="s">
        <v>817</v>
      </c>
      <c r="L333" s="101" t="s">
        <v>818</v>
      </c>
      <c r="M333" s="126" t="e">
        <f>VLOOKUP(F:F,#REF!,10,0)</f>
        <v>#REF!</v>
      </c>
      <c r="N333" s="101">
        <v>100848244</v>
      </c>
      <c r="O333" s="104">
        <v>43537</v>
      </c>
      <c r="P333" s="105">
        <f ca="1">VLOOKUP(G333,日计划量!B:G,6,0)</f>
        <v>43539</v>
      </c>
      <c r="R333" s="126"/>
      <c r="T333" s="129"/>
    </row>
    <row r="334" s="97" customFormat="1" customHeight="1" spans="1:20">
      <c r="A334" s="139"/>
      <c r="B334" s="140"/>
      <c r="C334" s="141">
        <v>0</v>
      </c>
      <c r="D334" s="141">
        <f t="shared" si="16"/>
        <v>0</v>
      </c>
      <c r="E334" s="114">
        <v>0</v>
      </c>
      <c r="F334" s="142">
        <f t="shared" si="13"/>
        <v>7210003442</v>
      </c>
      <c r="G334" s="143" t="s">
        <v>823</v>
      </c>
      <c r="H334" s="141" t="s">
        <v>824</v>
      </c>
      <c r="I334" s="141">
        <v>2000</v>
      </c>
      <c r="J334" s="142" t="s">
        <v>817</v>
      </c>
      <c r="K334" s="144"/>
      <c r="L334" s="142" t="s">
        <v>818</v>
      </c>
      <c r="M334" s="145" t="e">
        <f>VLOOKUP(F:F,#REF!,10,0)</f>
        <v>#REF!</v>
      </c>
      <c r="N334" s="101">
        <v>100848245</v>
      </c>
      <c r="O334" s="104">
        <v>43537</v>
      </c>
      <c r="P334" s="146">
        <f ca="1">VLOOKUP(G334,日计划量!B:G,6,0)</f>
        <v>43542</v>
      </c>
      <c r="Q334" s="144"/>
      <c r="R334" s="126"/>
      <c r="S334" s="105"/>
      <c r="T334" s="129"/>
    </row>
    <row r="335" customHeight="1" spans="1:20">
      <c r="A335" s="121"/>
      <c r="B335" s="122"/>
      <c r="C335" s="114">
        <v>0</v>
      </c>
      <c r="D335" s="114">
        <f t="shared" si="16"/>
        <v>0</v>
      </c>
      <c r="E335" s="114">
        <v>0</v>
      </c>
      <c r="F335" s="101">
        <f t="shared" si="13"/>
        <v>7210003442</v>
      </c>
      <c r="G335" s="112" t="s">
        <v>825</v>
      </c>
      <c r="H335" s="114" t="s">
        <v>826</v>
      </c>
      <c r="I335" s="114">
        <v>2000</v>
      </c>
      <c r="J335" s="101" t="s">
        <v>817</v>
      </c>
      <c r="L335" s="101" t="s">
        <v>818</v>
      </c>
      <c r="M335" s="126" t="e">
        <f>VLOOKUP(F:F,#REF!,10,0)</f>
        <v>#REF!</v>
      </c>
      <c r="N335" s="101">
        <v>100849315</v>
      </c>
      <c r="O335" s="104">
        <v>43539</v>
      </c>
      <c r="P335" s="105">
        <f ca="1">VLOOKUP(G335,日计划量!B:G,6,0)</f>
        <v>43543</v>
      </c>
      <c r="R335" s="126"/>
      <c r="T335" s="129"/>
    </row>
    <row r="336" customHeight="1" spans="1:20">
      <c r="A336" s="121"/>
      <c r="B336" s="122"/>
      <c r="C336" s="114">
        <v>0</v>
      </c>
      <c r="D336" s="114">
        <f t="shared" si="16"/>
        <v>0</v>
      </c>
      <c r="E336" s="114">
        <v>0</v>
      </c>
      <c r="F336" s="101">
        <f t="shared" si="13"/>
        <v>7210003442</v>
      </c>
      <c r="G336" s="112" t="s">
        <v>827</v>
      </c>
      <c r="H336" s="114" t="s">
        <v>828</v>
      </c>
      <c r="I336" s="114">
        <v>2000</v>
      </c>
      <c r="J336" s="101" t="s">
        <v>817</v>
      </c>
      <c r="L336" s="101" t="s">
        <v>818</v>
      </c>
      <c r="M336" s="126" t="e">
        <f>VLOOKUP(F:F,#REF!,10,0)</f>
        <v>#REF!</v>
      </c>
      <c r="N336" s="147">
        <v>100852071</v>
      </c>
      <c r="O336" s="104">
        <v>43546</v>
      </c>
      <c r="P336" s="105">
        <f ca="1">VLOOKUP(G336,日计划量!B:G,6,0)</f>
        <v>43552</v>
      </c>
      <c r="R336" s="126"/>
      <c r="T336" s="129"/>
    </row>
    <row r="337" customHeight="1" spans="1:20">
      <c r="A337" s="121"/>
      <c r="B337" s="122"/>
      <c r="C337" s="114">
        <v>0</v>
      </c>
      <c r="D337" s="114">
        <f t="shared" si="16"/>
        <v>0</v>
      </c>
      <c r="E337" s="114">
        <v>0</v>
      </c>
      <c r="F337" s="101">
        <f t="shared" si="13"/>
        <v>7210003442</v>
      </c>
      <c r="G337" s="112" t="s">
        <v>829</v>
      </c>
      <c r="H337" s="114" t="s">
        <v>830</v>
      </c>
      <c r="I337" s="114">
        <v>2000</v>
      </c>
      <c r="J337" s="101" t="s">
        <v>817</v>
      </c>
      <c r="L337" s="101" t="s">
        <v>818</v>
      </c>
      <c r="M337" s="126" t="e">
        <f>VLOOKUP(F:F,#REF!,10,0)</f>
        <v>#REF!</v>
      </c>
      <c r="N337" s="101">
        <v>0</v>
      </c>
      <c r="O337" s="104">
        <v>0</v>
      </c>
      <c r="P337" s="105">
        <f ca="1">VLOOKUP(G337,日计划量!B:G,6,0)</f>
        <v>43553</v>
      </c>
      <c r="R337" s="126"/>
      <c r="T337" s="129"/>
    </row>
    <row r="338" customHeight="1" spans="1:20">
      <c r="A338" s="121"/>
      <c r="B338" s="122"/>
      <c r="C338" s="114">
        <v>0</v>
      </c>
      <c r="D338" s="114">
        <f t="shared" si="16"/>
        <v>0</v>
      </c>
      <c r="E338" s="114">
        <v>0</v>
      </c>
      <c r="F338" s="101">
        <f t="shared" ref="F338:F405" si="17">IF(A338&gt;0,A338,F337)</f>
        <v>7210003442</v>
      </c>
      <c r="G338" s="112" t="s">
        <v>831</v>
      </c>
      <c r="H338" s="114" t="s">
        <v>832</v>
      </c>
      <c r="I338" s="114">
        <v>2000</v>
      </c>
      <c r="J338" s="101" t="s">
        <v>18</v>
      </c>
      <c r="L338" s="101" t="s">
        <v>818</v>
      </c>
      <c r="M338" s="126" t="e">
        <f>VLOOKUP(F:F,#REF!,10,0)</f>
        <v>#REF!</v>
      </c>
      <c r="N338" s="101">
        <v>0</v>
      </c>
      <c r="O338" s="104">
        <v>0</v>
      </c>
      <c r="P338" s="105">
        <f ca="1">VLOOKUP(G338,日计划量!B:G,6,0)</f>
        <v>43553</v>
      </c>
      <c r="R338" s="126"/>
      <c r="T338" s="129"/>
    </row>
    <row r="339" customHeight="1" spans="1:20">
      <c r="A339" s="121"/>
      <c r="B339" s="122"/>
      <c r="C339" s="114">
        <v>0</v>
      </c>
      <c r="D339" s="114">
        <f t="shared" si="16"/>
        <v>0</v>
      </c>
      <c r="E339" s="114">
        <v>0</v>
      </c>
      <c r="F339" s="101">
        <f t="shared" si="17"/>
        <v>7210003442</v>
      </c>
      <c r="G339" s="112" t="s">
        <v>833</v>
      </c>
      <c r="H339" s="114" t="s">
        <v>834</v>
      </c>
      <c r="I339" s="114">
        <v>2000</v>
      </c>
      <c r="J339" s="101" t="s">
        <v>19</v>
      </c>
      <c r="L339" s="101" t="s">
        <v>818</v>
      </c>
      <c r="M339" s="126" t="e">
        <f>VLOOKUP(F:F,#REF!,10,0)</f>
        <v>#REF!</v>
      </c>
      <c r="N339" s="101">
        <v>100844844</v>
      </c>
      <c r="O339" s="104">
        <v>43529</v>
      </c>
      <c r="P339" s="105">
        <f ca="1">VLOOKUP(G339,日计划量!B:G,6,0)</f>
        <v>43530</v>
      </c>
      <c r="R339" s="126"/>
      <c r="T339" s="129"/>
    </row>
    <row r="340" customHeight="1" spans="1:20">
      <c r="A340" s="121"/>
      <c r="B340" s="122"/>
      <c r="C340" s="114">
        <v>0</v>
      </c>
      <c r="D340" s="114">
        <f t="shared" si="16"/>
        <v>0</v>
      </c>
      <c r="E340" s="114">
        <v>0</v>
      </c>
      <c r="F340" s="101">
        <f t="shared" si="17"/>
        <v>7210003442</v>
      </c>
      <c r="G340" s="112" t="s">
        <v>835</v>
      </c>
      <c r="H340" s="114" t="s">
        <v>836</v>
      </c>
      <c r="I340" s="114">
        <v>2000</v>
      </c>
      <c r="J340" s="101" t="s">
        <v>15</v>
      </c>
      <c r="L340" s="101" t="s">
        <v>818</v>
      </c>
      <c r="M340" s="126" t="e">
        <f>VLOOKUP(F:F,#REF!,10,0)</f>
        <v>#REF!</v>
      </c>
      <c r="N340" s="101">
        <v>100851989</v>
      </c>
      <c r="O340" s="104">
        <v>43546</v>
      </c>
      <c r="P340" s="105">
        <f ca="1">VLOOKUP(G340,日计划量!B:G,6,0)</f>
        <v>43550</v>
      </c>
      <c r="R340" s="126"/>
      <c r="T340" s="129"/>
    </row>
    <row r="341" customHeight="1" spans="1:20">
      <c r="A341" s="121"/>
      <c r="B341" s="122"/>
      <c r="C341" s="114">
        <v>0</v>
      </c>
      <c r="D341" s="114">
        <f t="shared" si="16"/>
        <v>0</v>
      </c>
      <c r="E341" s="114">
        <v>0</v>
      </c>
      <c r="F341" s="132">
        <f t="shared" si="17"/>
        <v>7210003442</v>
      </c>
      <c r="G341" s="123" t="s">
        <v>837</v>
      </c>
      <c r="H341" s="124" t="s">
        <v>838</v>
      </c>
      <c r="I341" s="124"/>
      <c r="J341" s="132"/>
      <c r="L341" s="101" t="s">
        <v>818</v>
      </c>
      <c r="M341" s="126" t="e">
        <f>VLOOKUP(F:F,#REF!,10,0)</f>
        <v>#REF!</v>
      </c>
      <c r="N341" s="101">
        <v>0</v>
      </c>
      <c r="O341" s="104">
        <v>0</v>
      </c>
      <c r="P341" s="105" t="e">
        <f ca="1">VLOOKUP(G341,日计划量!B:G,6,0)</f>
        <v>#N/A</v>
      </c>
      <c r="R341" s="126"/>
      <c r="T341" s="129"/>
    </row>
    <row r="342" customHeight="1" spans="1:20">
      <c r="A342" s="121"/>
      <c r="B342" s="122"/>
      <c r="C342" s="114">
        <v>0</v>
      </c>
      <c r="D342" s="114">
        <f t="shared" si="16"/>
        <v>0</v>
      </c>
      <c r="E342" s="114">
        <v>0</v>
      </c>
      <c r="F342" s="132">
        <f t="shared" si="17"/>
        <v>7210003442</v>
      </c>
      <c r="G342" s="123" t="s">
        <v>839</v>
      </c>
      <c r="H342" s="124" t="s">
        <v>840</v>
      </c>
      <c r="I342" s="124"/>
      <c r="J342" s="132"/>
      <c r="L342" s="101" t="s">
        <v>818</v>
      </c>
      <c r="M342" s="126" t="e">
        <f>VLOOKUP(F:F,#REF!,10,0)</f>
        <v>#REF!</v>
      </c>
      <c r="N342" s="101">
        <v>0</v>
      </c>
      <c r="O342" s="104">
        <v>0</v>
      </c>
      <c r="P342" s="105" t="e">
        <f ca="1">VLOOKUP(G342,日计划量!B:G,6,0)</f>
        <v>#N/A</v>
      </c>
      <c r="R342" s="126"/>
      <c r="T342" s="129"/>
    </row>
    <row r="343" customHeight="1" spans="1:20">
      <c r="A343" s="121"/>
      <c r="B343" s="122"/>
      <c r="C343" s="114">
        <v>0</v>
      </c>
      <c r="D343" s="114">
        <f t="shared" si="16"/>
        <v>0</v>
      </c>
      <c r="E343" s="114">
        <v>0</v>
      </c>
      <c r="F343" s="101">
        <f t="shared" si="17"/>
        <v>7210003442</v>
      </c>
      <c r="G343" s="112" t="s">
        <v>841</v>
      </c>
      <c r="H343" s="114" t="s">
        <v>842</v>
      </c>
      <c r="I343" s="114">
        <v>2000</v>
      </c>
      <c r="J343" s="101" t="s">
        <v>220</v>
      </c>
      <c r="L343" s="101" t="s">
        <v>818</v>
      </c>
      <c r="M343" s="126" t="e">
        <f>VLOOKUP(F:F,#REF!,10,0)</f>
        <v>#REF!</v>
      </c>
      <c r="N343" s="101">
        <v>100844473</v>
      </c>
      <c r="O343" s="104">
        <v>43528</v>
      </c>
      <c r="P343" s="105">
        <f ca="1">VLOOKUP(G343,日计划量!B:G,6,0)</f>
        <v>43529</v>
      </c>
      <c r="R343" s="126"/>
      <c r="T343" s="129"/>
    </row>
    <row r="344" customHeight="1" spans="1:20">
      <c r="A344" s="121"/>
      <c r="B344" s="122"/>
      <c r="C344" s="114">
        <v>0</v>
      </c>
      <c r="D344" s="114">
        <f t="shared" si="16"/>
        <v>0</v>
      </c>
      <c r="E344" s="114">
        <v>0</v>
      </c>
      <c r="F344" s="101">
        <f t="shared" si="17"/>
        <v>7210003442</v>
      </c>
      <c r="G344" s="112" t="s">
        <v>843</v>
      </c>
      <c r="H344" s="114" t="s">
        <v>844</v>
      </c>
      <c r="I344" s="114">
        <v>2000</v>
      </c>
      <c r="J344" s="101" t="s">
        <v>817</v>
      </c>
      <c r="L344" s="101" t="s">
        <v>818</v>
      </c>
      <c r="M344" s="126" t="e">
        <f>VLOOKUP(F:F,#REF!,10,0)</f>
        <v>#REF!</v>
      </c>
      <c r="N344" s="147" t="s">
        <v>845</v>
      </c>
      <c r="O344" s="104">
        <v>43545</v>
      </c>
      <c r="P344" s="105">
        <f ca="1">VLOOKUP(G344,日计划量!B:G,6,0)</f>
        <v>43548</v>
      </c>
      <c r="R344" s="126"/>
      <c r="T344" s="129"/>
    </row>
    <row r="345" customHeight="1" spans="1:20">
      <c r="A345" s="121"/>
      <c r="B345" s="122"/>
      <c r="C345" s="114">
        <v>0</v>
      </c>
      <c r="D345" s="114">
        <f t="shared" si="16"/>
        <v>0</v>
      </c>
      <c r="E345" s="114">
        <v>0</v>
      </c>
      <c r="F345" s="101">
        <f t="shared" si="17"/>
        <v>7210003442</v>
      </c>
      <c r="G345" s="112" t="s">
        <v>846</v>
      </c>
      <c r="H345" s="114" t="s">
        <v>847</v>
      </c>
      <c r="I345" s="114">
        <v>2000</v>
      </c>
      <c r="J345" s="101" t="s">
        <v>817</v>
      </c>
      <c r="L345" s="101" t="s">
        <v>818</v>
      </c>
      <c r="M345" s="126" t="e">
        <f>VLOOKUP(F:F,#REF!,10,0)</f>
        <v>#REF!</v>
      </c>
      <c r="N345" s="126">
        <v>100849808</v>
      </c>
      <c r="O345" s="104">
        <v>43542</v>
      </c>
      <c r="P345" s="105">
        <f ca="1">VLOOKUP(G345,日计划量!B:G,6,0)</f>
        <v>43549</v>
      </c>
      <c r="R345" s="126"/>
      <c r="T345" s="129"/>
    </row>
    <row r="346" customHeight="1" spans="1:20">
      <c r="A346" s="121"/>
      <c r="B346" s="122"/>
      <c r="C346" s="114"/>
      <c r="D346" s="114">
        <f t="shared" si="16"/>
        <v>0</v>
      </c>
      <c r="E346" s="114">
        <v>0</v>
      </c>
      <c r="F346" s="101">
        <f t="shared" ref="F346:F352" si="18">IF(A346&gt;0,A346,F345)</f>
        <v>7210003442</v>
      </c>
      <c r="G346" s="112" t="s">
        <v>848</v>
      </c>
      <c r="H346" s="114" t="s">
        <v>849</v>
      </c>
      <c r="I346" s="114">
        <v>2000</v>
      </c>
      <c r="J346" s="101" t="s">
        <v>817</v>
      </c>
      <c r="L346" s="101"/>
      <c r="M346" s="126"/>
      <c r="N346" s="126">
        <v>100852066</v>
      </c>
      <c r="O346" s="104">
        <v>43546</v>
      </c>
      <c r="R346" s="126"/>
      <c r="T346" s="129"/>
    </row>
    <row r="347" customHeight="1" spans="1:20">
      <c r="A347" s="121"/>
      <c r="B347" s="122"/>
      <c r="C347" s="114"/>
      <c r="D347" s="114">
        <f t="shared" si="16"/>
        <v>0</v>
      </c>
      <c r="E347" s="114">
        <v>0</v>
      </c>
      <c r="F347" s="101">
        <f t="shared" si="18"/>
        <v>7210003442</v>
      </c>
      <c r="G347" s="112" t="s">
        <v>850</v>
      </c>
      <c r="H347" s="114" t="s">
        <v>851</v>
      </c>
      <c r="I347" s="114">
        <v>2000</v>
      </c>
      <c r="J347" s="101" t="s">
        <v>852</v>
      </c>
      <c r="L347" s="101"/>
      <c r="M347" s="126"/>
      <c r="N347" s="101">
        <v>100852070</v>
      </c>
      <c r="O347" s="104">
        <v>43546</v>
      </c>
      <c r="R347" s="126"/>
      <c r="T347" s="129"/>
    </row>
    <row r="348" customHeight="1" spans="1:20">
      <c r="A348" s="121"/>
      <c r="B348" s="122"/>
      <c r="C348" s="114"/>
      <c r="D348" s="114">
        <f t="shared" si="16"/>
        <v>0</v>
      </c>
      <c r="E348" s="114">
        <v>0</v>
      </c>
      <c r="F348" s="101">
        <f t="shared" si="18"/>
        <v>7210003442</v>
      </c>
      <c r="G348" s="112" t="s">
        <v>853</v>
      </c>
      <c r="H348" s="114" t="s">
        <v>854</v>
      </c>
      <c r="I348" s="114">
        <v>1000</v>
      </c>
      <c r="J348" s="101" t="s">
        <v>817</v>
      </c>
      <c r="L348" s="101"/>
      <c r="M348" s="126"/>
      <c r="N348" s="101">
        <v>0</v>
      </c>
      <c r="O348" s="104">
        <v>0</v>
      </c>
      <c r="R348" s="126"/>
      <c r="T348" s="129"/>
    </row>
    <row r="349" customHeight="1" spans="1:20">
      <c r="A349" s="121">
        <v>7210003444</v>
      </c>
      <c r="B349" s="122" t="s">
        <v>855</v>
      </c>
      <c r="C349" s="114">
        <v>30000</v>
      </c>
      <c r="D349" s="114">
        <f t="shared" si="16"/>
        <v>32000</v>
      </c>
      <c r="E349" s="114">
        <v>10546</v>
      </c>
      <c r="F349" s="101">
        <f t="shared" si="18"/>
        <v>7210003444</v>
      </c>
      <c r="G349" s="112" t="s">
        <v>856</v>
      </c>
      <c r="H349" s="114" t="s">
        <v>857</v>
      </c>
      <c r="I349" s="114">
        <v>3000</v>
      </c>
      <c r="J349" s="101" t="s">
        <v>817</v>
      </c>
      <c r="L349" s="101" t="s">
        <v>858</v>
      </c>
      <c r="M349" s="126" t="e">
        <f>VLOOKUP(F:F,#REF!,10,0)</f>
        <v>#REF!</v>
      </c>
      <c r="N349" s="101">
        <v>100842249</v>
      </c>
      <c r="O349" s="104">
        <v>43523</v>
      </c>
      <c r="P349" s="105">
        <f ca="1">VLOOKUP(G349,日计划量!B:G,6,0)</f>
        <v>43525</v>
      </c>
      <c r="R349" s="126"/>
      <c r="T349" s="129"/>
    </row>
    <row r="350" customHeight="1" spans="1:20">
      <c r="A350" s="121"/>
      <c r="B350" s="122"/>
      <c r="C350" s="114">
        <v>0</v>
      </c>
      <c r="D350" s="114">
        <f t="shared" si="16"/>
        <v>0</v>
      </c>
      <c r="E350" s="114">
        <v>0</v>
      </c>
      <c r="F350" s="101">
        <f t="shared" si="18"/>
        <v>7210003444</v>
      </c>
      <c r="G350" s="112" t="s">
        <v>859</v>
      </c>
      <c r="H350" s="114" t="s">
        <v>860</v>
      </c>
      <c r="I350" s="114">
        <v>2000</v>
      </c>
      <c r="J350" s="101" t="s">
        <v>817</v>
      </c>
      <c r="L350" s="101" t="s">
        <v>858</v>
      </c>
      <c r="M350" s="126" t="e">
        <f>VLOOKUP(F:F,#REF!,10,0)</f>
        <v>#REF!</v>
      </c>
      <c r="N350" s="101">
        <v>100842953</v>
      </c>
      <c r="O350" s="104">
        <v>43524</v>
      </c>
      <c r="P350" s="105">
        <f ca="1">VLOOKUP(G350,日计划量!B:G,6,0)</f>
        <v>43526</v>
      </c>
      <c r="R350" s="126"/>
      <c r="T350" s="129"/>
    </row>
    <row r="351" customHeight="1" spans="1:20">
      <c r="A351" s="121"/>
      <c r="B351" s="122"/>
      <c r="C351" s="114">
        <v>0</v>
      </c>
      <c r="D351" s="114">
        <f t="shared" si="16"/>
        <v>0</v>
      </c>
      <c r="E351" s="114">
        <v>0</v>
      </c>
      <c r="F351" s="101">
        <f t="shared" si="18"/>
        <v>7210003444</v>
      </c>
      <c r="G351" s="112" t="s">
        <v>861</v>
      </c>
      <c r="H351" s="114" t="s">
        <v>862</v>
      </c>
      <c r="I351" s="114">
        <v>2000</v>
      </c>
      <c r="J351" s="101" t="s">
        <v>817</v>
      </c>
      <c r="L351" s="101" t="s">
        <v>858</v>
      </c>
      <c r="M351" s="126" t="e">
        <f>VLOOKUP(F:F,#REF!,10,0)</f>
        <v>#REF!</v>
      </c>
      <c r="N351" s="101">
        <v>100843511</v>
      </c>
      <c r="O351" s="104">
        <v>43525</v>
      </c>
      <c r="P351" s="105">
        <f ca="1">VLOOKUP(G351,日计划量!B:G,6,0)</f>
        <v>43528</v>
      </c>
      <c r="R351" s="126"/>
      <c r="T351" s="129"/>
    </row>
    <row r="352" customHeight="1" spans="1:20">
      <c r="A352" s="121"/>
      <c r="B352" s="122"/>
      <c r="C352" s="114">
        <v>0</v>
      </c>
      <c r="D352" s="114">
        <f t="shared" si="16"/>
        <v>0</v>
      </c>
      <c r="E352" s="114">
        <v>0</v>
      </c>
      <c r="F352" s="101">
        <f t="shared" si="18"/>
        <v>7210003444</v>
      </c>
      <c r="G352" s="112" t="s">
        <v>863</v>
      </c>
      <c r="H352" s="114" t="s">
        <v>864</v>
      </c>
      <c r="I352" s="114">
        <v>2000</v>
      </c>
      <c r="J352" s="101" t="s">
        <v>817</v>
      </c>
      <c r="L352" s="101" t="s">
        <v>858</v>
      </c>
      <c r="M352" s="126" t="e">
        <f>VLOOKUP(F:F,#REF!,10,0)</f>
        <v>#REF!</v>
      </c>
      <c r="N352" s="101">
        <v>100844195</v>
      </c>
      <c r="O352" s="104">
        <v>43528</v>
      </c>
      <c r="P352" s="105">
        <f ca="1">VLOOKUP(G352,日计划量!B:G,6,0)</f>
        <v>43529</v>
      </c>
      <c r="R352" s="126"/>
      <c r="T352" s="129"/>
    </row>
    <row r="353" customHeight="1" spans="1:20">
      <c r="A353" s="121"/>
      <c r="B353" s="122"/>
      <c r="C353" s="114">
        <v>0</v>
      </c>
      <c r="D353" s="114">
        <f t="shared" si="16"/>
        <v>0</v>
      </c>
      <c r="E353" s="114">
        <v>0</v>
      </c>
      <c r="F353" s="101">
        <f t="shared" si="17"/>
        <v>7210003444</v>
      </c>
      <c r="G353" s="112" t="s">
        <v>865</v>
      </c>
      <c r="H353" s="114" t="s">
        <v>866</v>
      </c>
      <c r="I353" s="114">
        <v>2000</v>
      </c>
      <c r="J353" s="101" t="s">
        <v>817</v>
      </c>
      <c r="L353" s="101" t="s">
        <v>858</v>
      </c>
      <c r="M353" s="126" t="e">
        <f>VLOOKUP(F:F,#REF!,10,0)</f>
        <v>#REF!</v>
      </c>
      <c r="N353" s="101">
        <v>100844196</v>
      </c>
      <c r="O353" s="104">
        <v>43528</v>
      </c>
      <c r="P353" s="105">
        <f ca="1">VLOOKUP(G353,日计划量!B:G,6,0)</f>
        <v>43530</v>
      </c>
      <c r="R353" s="126"/>
      <c r="T353" s="129"/>
    </row>
    <row r="354" customHeight="1" spans="1:20">
      <c r="A354" s="121"/>
      <c r="B354" s="122"/>
      <c r="C354" s="114">
        <v>0</v>
      </c>
      <c r="D354" s="114">
        <f t="shared" si="16"/>
        <v>0</v>
      </c>
      <c r="E354" s="114">
        <v>0</v>
      </c>
      <c r="F354" s="101">
        <f t="shared" si="17"/>
        <v>7210003444</v>
      </c>
      <c r="G354" s="112" t="s">
        <v>867</v>
      </c>
      <c r="H354" s="114" t="s">
        <v>868</v>
      </c>
      <c r="I354" s="114">
        <v>2000</v>
      </c>
      <c r="J354" s="101" t="s">
        <v>817</v>
      </c>
      <c r="L354" s="101" t="s">
        <v>858</v>
      </c>
      <c r="M354" s="126" t="e">
        <f>VLOOKUP(F:F,#REF!,10,0)</f>
        <v>#REF!</v>
      </c>
      <c r="N354" s="101">
        <v>100844851</v>
      </c>
      <c r="O354" s="104">
        <v>43529</v>
      </c>
      <c r="P354" s="105">
        <f ca="1">VLOOKUP(G354,日计划量!B:G,6,0)</f>
        <v>43531</v>
      </c>
      <c r="R354" s="126"/>
      <c r="T354" s="129"/>
    </row>
    <row r="355" customHeight="1" spans="1:20">
      <c r="A355" s="121"/>
      <c r="B355" s="122"/>
      <c r="C355" s="114">
        <v>0</v>
      </c>
      <c r="D355" s="114">
        <f t="shared" si="16"/>
        <v>0</v>
      </c>
      <c r="E355" s="114">
        <v>0</v>
      </c>
      <c r="F355" s="101">
        <f t="shared" si="17"/>
        <v>7210003444</v>
      </c>
      <c r="G355" s="112" t="s">
        <v>869</v>
      </c>
      <c r="H355" s="114" t="s">
        <v>870</v>
      </c>
      <c r="I355" s="114">
        <v>2000</v>
      </c>
      <c r="J355" s="101" t="s">
        <v>817</v>
      </c>
      <c r="L355" s="101" t="s">
        <v>858</v>
      </c>
      <c r="M355" s="126" t="e">
        <f>VLOOKUP(F:F,#REF!,10,0)</f>
        <v>#REF!</v>
      </c>
      <c r="N355" s="101">
        <v>100845384</v>
      </c>
      <c r="O355" s="104">
        <v>43530</v>
      </c>
      <c r="P355" s="105">
        <f ca="1">VLOOKUP(G355,日计划量!B:G,6,0)</f>
        <v>43532</v>
      </c>
      <c r="R355" s="126"/>
      <c r="T355" s="129"/>
    </row>
    <row r="356" customHeight="1" spans="1:20">
      <c r="A356" s="121"/>
      <c r="B356" s="122"/>
      <c r="C356" s="114">
        <v>0</v>
      </c>
      <c r="D356" s="114">
        <f t="shared" ref="D356:D387" si="19">SUMIF(F:F,A:A,I:I)</f>
        <v>0</v>
      </c>
      <c r="E356" s="114">
        <v>0</v>
      </c>
      <c r="F356" s="101">
        <f t="shared" si="17"/>
        <v>7210003444</v>
      </c>
      <c r="G356" s="112" t="s">
        <v>871</v>
      </c>
      <c r="H356" s="114" t="s">
        <v>872</v>
      </c>
      <c r="I356" s="114">
        <v>2000</v>
      </c>
      <c r="J356" s="101" t="s">
        <v>817</v>
      </c>
      <c r="L356" s="101" t="s">
        <v>858</v>
      </c>
      <c r="M356" s="126" t="e">
        <f>VLOOKUP(F:F,#REF!,10,0)</f>
        <v>#REF!</v>
      </c>
      <c r="N356" s="101">
        <v>100845385</v>
      </c>
      <c r="O356" s="104">
        <v>43530</v>
      </c>
      <c r="P356" s="105">
        <f ca="1">VLOOKUP(G356,日计划量!B:G,6,0)</f>
        <v>43533</v>
      </c>
      <c r="R356" s="126"/>
      <c r="T356" s="129"/>
    </row>
    <row r="357" customHeight="1" spans="1:20">
      <c r="A357" s="121"/>
      <c r="B357" s="122"/>
      <c r="C357" s="114">
        <v>0</v>
      </c>
      <c r="D357" s="114">
        <f t="shared" si="19"/>
        <v>0</v>
      </c>
      <c r="E357" s="114">
        <v>0</v>
      </c>
      <c r="F357" s="101">
        <f t="shared" si="17"/>
        <v>7210003444</v>
      </c>
      <c r="G357" s="112" t="s">
        <v>873</v>
      </c>
      <c r="H357" s="114" t="s">
        <v>874</v>
      </c>
      <c r="I357" s="114">
        <v>2000</v>
      </c>
      <c r="J357" s="101" t="s">
        <v>817</v>
      </c>
      <c r="L357" s="101" t="s">
        <v>858</v>
      </c>
      <c r="M357" s="126" t="e">
        <f>VLOOKUP(F:F,#REF!,10,0)</f>
        <v>#REF!</v>
      </c>
      <c r="N357" s="101">
        <v>100845989</v>
      </c>
      <c r="O357" s="104">
        <v>43531</v>
      </c>
      <c r="P357" s="105">
        <f ca="1">VLOOKUP(G357,日计划量!B:G,6,0)</f>
        <v>43535</v>
      </c>
      <c r="R357" s="126"/>
      <c r="T357" s="129"/>
    </row>
    <row r="358" customHeight="1" spans="1:20">
      <c r="A358" s="121"/>
      <c r="B358" s="122"/>
      <c r="C358" s="114">
        <v>0</v>
      </c>
      <c r="D358" s="114">
        <f t="shared" si="19"/>
        <v>0</v>
      </c>
      <c r="E358" s="114">
        <v>0</v>
      </c>
      <c r="F358" s="101">
        <f t="shared" si="17"/>
        <v>7210003444</v>
      </c>
      <c r="G358" s="112" t="s">
        <v>875</v>
      </c>
      <c r="H358" s="114" t="s">
        <v>876</v>
      </c>
      <c r="I358" s="114">
        <v>2000</v>
      </c>
      <c r="J358" s="101" t="s">
        <v>817</v>
      </c>
      <c r="L358" s="101" t="s">
        <v>858</v>
      </c>
      <c r="M358" s="126" t="e">
        <f>VLOOKUP(F:F,#REF!,10,0)</f>
        <v>#REF!</v>
      </c>
      <c r="N358" s="101">
        <v>100845990</v>
      </c>
      <c r="O358" s="104">
        <v>43531</v>
      </c>
      <c r="P358" s="105">
        <f ca="1">VLOOKUP(G358,日计划量!B:G,6,0)</f>
        <v>43536</v>
      </c>
      <c r="R358" s="126"/>
      <c r="T358" s="129"/>
    </row>
    <row r="359" customHeight="1" spans="1:20">
      <c r="A359" s="121"/>
      <c r="B359" s="122"/>
      <c r="C359" s="114">
        <v>0</v>
      </c>
      <c r="D359" s="114">
        <f t="shared" si="19"/>
        <v>0</v>
      </c>
      <c r="E359" s="114">
        <v>0</v>
      </c>
      <c r="F359" s="101">
        <f t="shared" si="17"/>
        <v>7210003444</v>
      </c>
      <c r="G359" s="112" t="s">
        <v>877</v>
      </c>
      <c r="H359" s="114" t="s">
        <v>878</v>
      </c>
      <c r="I359" s="114">
        <v>2000</v>
      </c>
      <c r="J359" s="101" t="s">
        <v>817</v>
      </c>
      <c r="L359" s="101" t="s">
        <v>858</v>
      </c>
      <c r="M359" s="126" t="e">
        <f>VLOOKUP(F:F,#REF!,10,0)</f>
        <v>#REF!</v>
      </c>
      <c r="N359" s="101">
        <v>100849839</v>
      </c>
      <c r="O359" s="104">
        <v>43542</v>
      </c>
      <c r="P359" s="105">
        <f ca="1">VLOOKUP(G359,日计划量!B:G,6,0)</f>
        <v>43545</v>
      </c>
      <c r="R359" s="126"/>
      <c r="T359" s="129"/>
    </row>
    <row r="360" customHeight="1" spans="1:20">
      <c r="A360" s="121"/>
      <c r="B360" s="122"/>
      <c r="C360" s="114">
        <v>0</v>
      </c>
      <c r="D360" s="114">
        <f t="shared" si="19"/>
        <v>0</v>
      </c>
      <c r="E360" s="114">
        <v>0</v>
      </c>
      <c r="F360" s="101">
        <f t="shared" si="17"/>
        <v>7210003444</v>
      </c>
      <c r="G360" s="112" t="s">
        <v>879</v>
      </c>
      <c r="H360" s="114" t="s">
        <v>880</v>
      </c>
      <c r="I360" s="114">
        <v>2000</v>
      </c>
      <c r="J360" s="101" t="s">
        <v>817</v>
      </c>
      <c r="L360" s="101" t="s">
        <v>858</v>
      </c>
      <c r="M360" s="126" t="e">
        <f>VLOOKUP(F:F,#REF!,10,0)</f>
        <v>#REF!</v>
      </c>
      <c r="N360" s="101">
        <v>100849840</v>
      </c>
      <c r="O360" s="104">
        <v>43542</v>
      </c>
      <c r="P360" s="105">
        <f ca="1">VLOOKUP(G360,日计划量!B:G,6,0)</f>
        <v>43546</v>
      </c>
      <c r="R360" s="126"/>
      <c r="T360" s="129"/>
    </row>
    <row r="361" customHeight="1" spans="1:20">
      <c r="A361" s="121"/>
      <c r="B361" s="122"/>
      <c r="C361" s="114">
        <v>0</v>
      </c>
      <c r="D361" s="114">
        <f t="shared" si="19"/>
        <v>0</v>
      </c>
      <c r="E361" s="114">
        <v>0</v>
      </c>
      <c r="F361" s="101">
        <f t="shared" si="17"/>
        <v>7210003444</v>
      </c>
      <c r="G361" s="112" t="s">
        <v>881</v>
      </c>
      <c r="H361" s="114" t="s">
        <v>882</v>
      </c>
      <c r="I361" s="114">
        <v>2000</v>
      </c>
      <c r="J361" s="101" t="s">
        <v>817</v>
      </c>
      <c r="L361" s="101" t="s">
        <v>858</v>
      </c>
      <c r="M361" s="126" t="e">
        <f>VLOOKUP(F:F,#REF!,10,0)</f>
        <v>#REF!</v>
      </c>
      <c r="N361" s="101">
        <v>100851328</v>
      </c>
      <c r="O361" s="104">
        <v>43545</v>
      </c>
      <c r="P361" s="105">
        <f ca="1">VLOOKUP(G361,日计划量!B:G,6,0)</f>
        <v>43547</v>
      </c>
      <c r="R361" s="126"/>
      <c r="T361" s="129"/>
    </row>
    <row r="362" customHeight="1" spans="1:20">
      <c r="A362" s="121"/>
      <c r="B362" s="122"/>
      <c r="C362" s="114">
        <v>0</v>
      </c>
      <c r="D362" s="114">
        <f t="shared" si="19"/>
        <v>0</v>
      </c>
      <c r="E362" s="114">
        <v>0</v>
      </c>
      <c r="F362" s="101">
        <f t="shared" si="17"/>
        <v>7210003444</v>
      </c>
      <c r="G362" s="112" t="s">
        <v>883</v>
      </c>
      <c r="H362" s="114" t="s">
        <v>884</v>
      </c>
      <c r="I362" s="114">
        <v>2000</v>
      </c>
      <c r="J362" s="101" t="s">
        <v>18</v>
      </c>
      <c r="L362" s="101" t="s">
        <v>858</v>
      </c>
      <c r="M362" s="126" t="e">
        <f>VLOOKUP(F:F,#REF!,10,0)</f>
        <v>#REF!</v>
      </c>
      <c r="N362" s="101">
        <v>0</v>
      </c>
      <c r="O362" s="104">
        <v>0</v>
      </c>
      <c r="P362" s="105">
        <f ca="1">VLOOKUP(G362,日计划量!B:G,6,0)</f>
        <v>43551</v>
      </c>
      <c r="R362" s="126"/>
      <c r="T362" s="129"/>
    </row>
    <row r="363" customHeight="1" spans="1:20">
      <c r="A363" s="121"/>
      <c r="B363" s="122"/>
      <c r="C363" s="114">
        <v>0</v>
      </c>
      <c r="D363" s="114">
        <f t="shared" si="19"/>
        <v>0</v>
      </c>
      <c r="E363" s="114">
        <v>0</v>
      </c>
      <c r="F363" s="101">
        <f t="shared" si="17"/>
        <v>7210003444</v>
      </c>
      <c r="G363" s="112" t="s">
        <v>885</v>
      </c>
      <c r="H363" s="114" t="s">
        <v>886</v>
      </c>
      <c r="I363" s="114">
        <v>2000</v>
      </c>
      <c r="J363" s="101" t="s">
        <v>559</v>
      </c>
      <c r="L363" s="101" t="s">
        <v>858</v>
      </c>
      <c r="M363" s="126" t="e">
        <f>VLOOKUP(F:F,#REF!,10,0)</f>
        <v>#REF!</v>
      </c>
      <c r="N363" s="101">
        <v>0</v>
      </c>
      <c r="O363" s="104">
        <v>0</v>
      </c>
      <c r="P363" s="105">
        <f ca="1">VLOOKUP(G363,日计划量!B:G,6,0)</f>
        <v>43553</v>
      </c>
      <c r="R363" s="126"/>
      <c r="T363" s="129"/>
    </row>
    <row r="364" customHeight="1" spans="1:20">
      <c r="A364" s="121"/>
      <c r="B364" s="122"/>
      <c r="C364" s="114">
        <v>0</v>
      </c>
      <c r="D364" s="114">
        <f t="shared" si="19"/>
        <v>0</v>
      </c>
      <c r="E364" s="114">
        <v>0</v>
      </c>
      <c r="F364" s="101">
        <f t="shared" si="17"/>
        <v>7210003444</v>
      </c>
      <c r="G364" s="112" t="s">
        <v>887</v>
      </c>
      <c r="H364" s="114" t="s">
        <v>888</v>
      </c>
      <c r="I364" s="114">
        <v>1000</v>
      </c>
      <c r="J364" s="101" t="s">
        <v>559</v>
      </c>
      <c r="L364" s="101" t="s">
        <v>858</v>
      </c>
      <c r="M364" s="126" t="e">
        <f>VLOOKUP(F:F,#REF!,10,0)</f>
        <v>#REF!</v>
      </c>
      <c r="N364" s="101">
        <v>0</v>
      </c>
      <c r="O364" s="104">
        <v>0</v>
      </c>
      <c r="P364" s="105">
        <f ca="1">VLOOKUP(G364,日计划量!B:G,6,0)</f>
        <v>43554</v>
      </c>
      <c r="R364" s="126"/>
      <c r="T364" s="129"/>
    </row>
    <row r="365" customHeight="1" spans="1:20">
      <c r="A365" s="121"/>
      <c r="B365" s="122"/>
      <c r="C365" s="114">
        <v>0</v>
      </c>
      <c r="D365" s="114">
        <f t="shared" si="19"/>
        <v>0</v>
      </c>
      <c r="E365" s="114">
        <v>0</v>
      </c>
      <c r="F365" s="132">
        <f t="shared" si="17"/>
        <v>7210003444</v>
      </c>
      <c r="G365" s="123" t="s">
        <v>889</v>
      </c>
      <c r="H365" s="124" t="s">
        <v>890</v>
      </c>
      <c r="I365" s="124"/>
      <c r="J365" s="132"/>
      <c r="L365" s="101" t="s">
        <v>858</v>
      </c>
      <c r="M365" s="126" t="e">
        <f>VLOOKUP(F:F,#REF!,10,0)</f>
        <v>#REF!</v>
      </c>
      <c r="N365" s="101">
        <v>0</v>
      </c>
      <c r="O365" s="104">
        <v>0</v>
      </c>
      <c r="P365" s="105" t="e">
        <f ca="1">VLOOKUP(G365,日计划量!B:G,6,0)</f>
        <v>#N/A</v>
      </c>
      <c r="R365" s="126"/>
      <c r="T365" s="129"/>
    </row>
    <row r="366" customHeight="1" spans="1:20">
      <c r="A366" s="121">
        <v>7210003443</v>
      </c>
      <c r="B366" s="122" t="s">
        <v>891</v>
      </c>
      <c r="C366" s="114">
        <v>10000</v>
      </c>
      <c r="D366" s="114">
        <f t="shared" si="19"/>
        <v>10000</v>
      </c>
      <c r="E366" s="114">
        <v>2899</v>
      </c>
      <c r="F366" s="101">
        <f t="shared" si="17"/>
        <v>7210003443</v>
      </c>
      <c r="G366" s="112" t="s">
        <v>892</v>
      </c>
      <c r="H366" s="114" t="s">
        <v>893</v>
      </c>
      <c r="I366" s="114">
        <v>2000</v>
      </c>
      <c r="J366" s="101" t="s">
        <v>15</v>
      </c>
      <c r="L366" s="101" t="s">
        <v>894</v>
      </c>
      <c r="M366" s="126" t="e">
        <f>VLOOKUP(F:F,#REF!,10,0)</f>
        <v>#REF!</v>
      </c>
      <c r="N366" s="101">
        <v>0</v>
      </c>
      <c r="O366" s="104">
        <v>43546</v>
      </c>
      <c r="P366" s="105">
        <f ca="1">VLOOKUP(G366,日计划量!B:G,6,0)</f>
        <v>43548</v>
      </c>
      <c r="R366" s="126"/>
      <c r="T366" s="129"/>
    </row>
    <row r="367" customHeight="1" spans="1:20">
      <c r="A367" s="121"/>
      <c r="B367" s="122"/>
      <c r="C367" s="114">
        <v>0</v>
      </c>
      <c r="D367" s="114">
        <f t="shared" si="19"/>
        <v>0</v>
      </c>
      <c r="E367" s="114">
        <v>0</v>
      </c>
      <c r="F367" s="101">
        <f t="shared" si="17"/>
        <v>7210003443</v>
      </c>
      <c r="G367" s="112" t="s">
        <v>895</v>
      </c>
      <c r="H367" s="114" t="s">
        <v>896</v>
      </c>
      <c r="I367" s="114">
        <v>2000</v>
      </c>
      <c r="J367" s="101" t="s">
        <v>15</v>
      </c>
      <c r="L367" s="101" t="s">
        <v>894</v>
      </c>
      <c r="M367" s="126" t="e">
        <f>VLOOKUP(F:F,#REF!,10,0)</f>
        <v>#REF!</v>
      </c>
      <c r="N367" s="101">
        <v>100851987</v>
      </c>
      <c r="O367" s="104">
        <v>43546</v>
      </c>
      <c r="P367" s="105">
        <f ca="1">VLOOKUP(G367,日计划量!B:G,6,0)</f>
        <v>43549</v>
      </c>
      <c r="R367" s="126"/>
      <c r="T367" s="129"/>
    </row>
    <row r="368" customHeight="1" spans="1:20">
      <c r="A368" s="121"/>
      <c r="B368" s="122"/>
      <c r="C368" s="114">
        <v>0</v>
      </c>
      <c r="D368" s="114">
        <f t="shared" si="19"/>
        <v>0</v>
      </c>
      <c r="E368" s="114">
        <v>0</v>
      </c>
      <c r="F368" s="101">
        <f t="shared" si="17"/>
        <v>7210003443</v>
      </c>
      <c r="G368" s="112" t="s">
        <v>897</v>
      </c>
      <c r="H368" s="114" t="s">
        <v>898</v>
      </c>
      <c r="I368" s="114">
        <v>2000</v>
      </c>
      <c r="J368" s="101" t="s">
        <v>18</v>
      </c>
      <c r="L368" s="101" t="s">
        <v>894</v>
      </c>
      <c r="M368" s="126" t="e">
        <f>VLOOKUP(F:F,#REF!,10,0)</f>
        <v>#REF!</v>
      </c>
      <c r="N368" s="101">
        <v>0</v>
      </c>
      <c r="O368" s="104">
        <v>0</v>
      </c>
      <c r="P368" s="105">
        <f ca="1">VLOOKUP(G368,日计划量!B:G,6,0)</f>
        <v>43552</v>
      </c>
      <c r="R368" s="126"/>
      <c r="T368" s="129"/>
    </row>
    <row r="369" customHeight="1" spans="1:20">
      <c r="A369" s="121"/>
      <c r="B369" s="122"/>
      <c r="C369" s="114">
        <v>0</v>
      </c>
      <c r="D369" s="114">
        <f t="shared" si="19"/>
        <v>0</v>
      </c>
      <c r="E369" s="114">
        <v>0</v>
      </c>
      <c r="F369" s="101">
        <f t="shared" si="17"/>
        <v>7210003443</v>
      </c>
      <c r="G369" s="112" t="s">
        <v>899</v>
      </c>
      <c r="H369" s="114" t="s">
        <v>900</v>
      </c>
      <c r="I369" s="114">
        <v>2000</v>
      </c>
      <c r="J369" s="101" t="s">
        <v>397</v>
      </c>
      <c r="L369" s="101" t="s">
        <v>894</v>
      </c>
      <c r="M369" s="126" t="e">
        <f>VLOOKUP(F:F,#REF!,10,0)</f>
        <v>#REF!</v>
      </c>
      <c r="N369" s="101">
        <v>0</v>
      </c>
      <c r="O369" s="104">
        <v>0</v>
      </c>
      <c r="P369" s="105">
        <f ca="1">VLOOKUP(G369,日计划量!B:G,6,0)</f>
        <v>43552</v>
      </c>
      <c r="R369" s="126"/>
      <c r="T369" s="129"/>
    </row>
    <row r="370" customHeight="1" spans="1:20">
      <c r="A370" s="121"/>
      <c r="B370" s="122"/>
      <c r="C370" s="114">
        <v>0</v>
      </c>
      <c r="D370" s="114">
        <f t="shared" si="19"/>
        <v>0</v>
      </c>
      <c r="E370" s="114">
        <v>0</v>
      </c>
      <c r="F370" s="101">
        <f t="shared" si="17"/>
        <v>7210003443</v>
      </c>
      <c r="G370" s="112" t="s">
        <v>901</v>
      </c>
      <c r="H370" s="114" t="s">
        <v>902</v>
      </c>
      <c r="I370" s="114">
        <v>2000</v>
      </c>
      <c r="J370" s="101" t="s">
        <v>397</v>
      </c>
      <c r="L370" s="101" t="s">
        <v>894</v>
      </c>
      <c r="M370" s="126" t="e">
        <f>VLOOKUP(F:F,#REF!,10,0)</f>
        <v>#REF!</v>
      </c>
      <c r="N370" s="101">
        <v>0</v>
      </c>
      <c r="O370" s="104">
        <v>0</v>
      </c>
      <c r="P370" s="105">
        <f ca="1">VLOOKUP(G370,日计划量!B:G,6,0)</f>
        <v>43553</v>
      </c>
      <c r="R370" s="126"/>
      <c r="T370" s="129"/>
    </row>
    <row r="371" customHeight="1" spans="1:20">
      <c r="A371" s="121">
        <v>7210003712</v>
      </c>
      <c r="B371" s="122" t="s">
        <v>903</v>
      </c>
      <c r="C371" s="114">
        <v>120000</v>
      </c>
      <c r="D371" s="114">
        <f t="shared" si="19"/>
        <v>120000</v>
      </c>
      <c r="E371" s="114">
        <v>3093</v>
      </c>
      <c r="F371" s="101">
        <f t="shared" si="17"/>
        <v>7210003712</v>
      </c>
      <c r="G371" s="112" t="s">
        <v>904</v>
      </c>
      <c r="H371" s="114" t="s">
        <v>905</v>
      </c>
      <c r="I371" s="114">
        <v>3000</v>
      </c>
      <c r="J371" s="101" t="s">
        <v>19</v>
      </c>
      <c r="L371" s="101" t="s">
        <v>906</v>
      </c>
      <c r="M371" s="126" t="e">
        <f>VLOOKUP(F:F,#REF!,10,0)</f>
        <v>#REF!</v>
      </c>
      <c r="N371" s="101">
        <v>100842241</v>
      </c>
      <c r="O371" s="104">
        <v>43523</v>
      </c>
      <c r="P371" s="105">
        <f ca="1">VLOOKUP(G371,日计划量!B:G,6,0)</f>
        <v>43525</v>
      </c>
      <c r="R371" s="126"/>
      <c r="T371" s="129"/>
    </row>
    <row r="372" customHeight="1" spans="1:20">
      <c r="A372" s="121"/>
      <c r="B372" s="122"/>
      <c r="C372" s="114">
        <v>0</v>
      </c>
      <c r="D372" s="114">
        <f t="shared" si="19"/>
        <v>0</v>
      </c>
      <c r="E372" s="114">
        <v>0</v>
      </c>
      <c r="F372" s="101">
        <f t="shared" si="17"/>
        <v>7210003712</v>
      </c>
      <c r="G372" s="112" t="s">
        <v>907</v>
      </c>
      <c r="H372" s="114" t="s">
        <v>908</v>
      </c>
      <c r="I372" s="114">
        <v>3000</v>
      </c>
      <c r="J372" s="101" t="s">
        <v>19</v>
      </c>
      <c r="L372" s="101" t="s">
        <v>906</v>
      </c>
      <c r="M372" s="126" t="e">
        <f>VLOOKUP(F:F,#REF!,10,0)</f>
        <v>#REF!</v>
      </c>
      <c r="N372" s="101">
        <v>100842940</v>
      </c>
      <c r="O372" s="104">
        <v>43524</v>
      </c>
      <c r="P372" s="105">
        <f ca="1">VLOOKUP(G372,日计划量!B:G,6,0)</f>
        <v>43526</v>
      </c>
      <c r="R372" s="126"/>
      <c r="T372" s="129"/>
    </row>
    <row r="373" customHeight="1" spans="1:20">
      <c r="A373" s="121"/>
      <c r="B373" s="122"/>
      <c r="C373" s="114">
        <v>0</v>
      </c>
      <c r="D373" s="114">
        <f t="shared" si="19"/>
        <v>0</v>
      </c>
      <c r="E373" s="114">
        <v>0</v>
      </c>
      <c r="F373" s="101">
        <f t="shared" si="17"/>
        <v>7210003712</v>
      </c>
      <c r="G373" s="112" t="s">
        <v>909</v>
      </c>
      <c r="H373" s="114" t="s">
        <v>910</v>
      </c>
      <c r="I373" s="114">
        <v>3000</v>
      </c>
      <c r="J373" s="101" t="s">
        <v>19</v>
      </c>
      <c r="L373" s="101" t="s">
        <v>906</v>
      </c>
      <c r="M373" s="126" t="e">
        <f>VLOOKUP(F:F,#REF!,10,0)</f>
        <v>#REF!</v>
      </c>
      <c r="N373" s="101">
        <v>100844185</v>
      </c>
      <c r="O373" s="104">
        <v>43528</v>
      </c>
      <c r="P373" s="105">
        <f ca="1">VLOOKUP(G373,日计划量!B:G,6,0)</f>
        <v>43531</v>
      </c>
      <c r="R373" s="126"/>
      <c r="T373" s="129"/>
    </row>
    <row r="374" customHeight="1" spans="1:20">
      <c r="A374" s="121"/>
      <c r="B374" s="122"/>
      <c r="C374" s="114">
        <v>0</v>
      </c>
      <c r="D374" s="114">
        <f t="shared" si="19"/>
        <v>0</v>
      </c>
      <c r="E374" s="114">
        <v>0</v>
      </c>
      <c r="F374" s="101">
        <f t="shared" si="17"/>
        <v>7210003712</v>
      </c>
      <c r="G374" s="112" t="s">
        <v>911</v>
      </c>
      <c r="H374" s="114" t="s">
        <v>912</v>
      </c>
      <c r="I374" s="114">
        <v>3000</v>
      </c>
      <c r="J374" s="101" t="s">
        <v>19</v>
      </c>
      <c r="L374" s="101" t="s">
        <v>906</v>
      </c>
      <c r="M374" s="126" t="e">
        <f>VLOOKUP(F:F,#REF!,10,0)</f>
        <v>#REF!</v>
      </c>
      <c r="N374" s="101">
        <v>100844186</v>
      </c>
      <c r="O374" s="104">
        <v>43528</v>
      </c>
      <c r="P374" s="105">
        <f ca="1">VLOOKUP(G374,日计划量!B:G,6,0)</f>
        <v>43532</v>
      </c>
      <c r="R374" s="126"/>
      <c r="T374" s="129"/>
    </row>
    <row r="375" customHeight="1" spans="1:20">
      <c r="A375" s="121"/>
      <c r="B375" s="122"/>
      <c r="C375" s="114">
        <v>0</v>
      </c>
      <c r="D375" s="114">
        <f t="shared" si="19"/>
        <v>0</v>
      </c>
      <c r="E375" s="114">
        <v>0</v>
      </c>
      <c r="F375" s="101">
        <f t="shared" si="17"/>
        <v>7210003712</v>
      </c>
      <c r="G375" s="112" t="s">
        <v>913</v>
      </c>
      <c r="H375" s="114" t="s">
        <v>914</v>
      </c>
      <c r="I375" s="114">
        <v>3000</v>
      </c>
      <c r="J375" s="101" t="s">
        <v>19</v>
      </c>
      <c r="L375" s="101" t="s">
        <v>906</v>
      </c>
      <c r="M375" s="126" t="e">
        <f>VLOOKUP(F:F,#REF!,10,0)</f>
        <v>#REF!</v>
      </c>
      <c r="N375" s="101">
        <v>100845982</v>
      </c>
      <c r="O375" s="104">
        <v>43531</v>
      </c>
      <c r="P375" s="105">
        <f ca="1">VLOOKUP(G375,日计划量!B:G,6,0)</f>
        <v>43535</v>
      </c>
      <c r="R375" s="126"/>
      <c r="T375" s="129"/>
    </row>
    <row r="376" customHeight="1" spans="1:20">
      <c r="A376" s="121"/>
      <c r="B376" s="122"/>
      <c r="C376" s="114">
        <v>0</v>
      </c>
      <c r="D376" s="114">
        <f t="shared" si="19"/>
        <v>0</v>
      </c>
      <c r="E376" s="114">
        <v>0</v>
      </c>
      <c r="F376" s="101">
        <f t="shared" si="17"/>
        <v>7210003712</v>
      </c>
      <c r="G376" s="112" t="s">
        <v>915</v>
      </c>
      <c r="H376" s="114" t="s">
        <v>916</v>
      </c>
      <c r="I376" s="114">
        <v>3000</v>
      </c>
      <c r="J376" s="101" t="s">
        <v>19</v>
      </c>
      <c r="L376" s="101" t="s">
        <v>906</v>
      </c>
      <c r="M376" s="126" t="e">
        <f>VLOOKUP(F:F,#REF!,10,0)</f>
        <v>#REF!</v>
      </c>
      <c r="N376" s="101">
        <v>100847158</v>
      </c>
      <c r="O376" s="104">
        <v>43535</v>
      </c>
      <c r="P376" s="105">
        <f ca="1">VLOOKUP(G376,日计划量!B:G,6,0)</f>
        <v>43536</v>
      </c>
      <c r="R376" s="126"/>
      <c r="T376" s="129"/>
    </row>
    <row r="377" customHeight="1" spans="1:20">
      <c r="A377" s="121"/>
      <c r="B377" s="122"/>
      <c r="C377" s="114">
        <v>0</v>
      </c>
      <c r="D377" s="114">
        <f t="shared" si="19"/>
        <v>0</v>
      </c>
      <c r="E377" s="114">
        <v>0</v>
      </c>
      <c r="F377" s="101">
        <f t="shared" si="17"/>
        <v>7210003712</v>
      </c>
      <c r="G377" s="112" t="s">
        <v>917</v>
      </c>
      <c r="H377" s="114" t="s">
        <v>918</v>
      </c>
      <c r="I377" s="114">
        <v>3000</v>
      </c>
      <c r="J377" s="101" t="s">
        <v>19</v>
      </c>
      <c r="L377" s="101" t="s">
        <v>906</v>
      </c>
      <c r="M377" s="126" t="e">
        <f>VLOOKUP(F:F,#REF!,10,0)</f>
        <v>#REF!</v>
      </c>
      <c r="N377" s="101">
        <v>100847159</v>
      </c>
      <c r="O377" s="104">
        <v>43535</v>
      </c>
      <c r="P377" s="105">
        <f ca="1">VLOOKUP(G377,日计划量!B:G,6,0)</f>
        <v>43538</v>
      </c>
      <c r="R377" s="126"/>
      <c r="T377" s="129"/>
    </row>
    <row r="378" customHeight="1" spans="1:20">
      <c r="A378" s="121"/>
      <c r="B378" s="122"/>
      <c r="C378" s="114">
        <v>0</v>
      </c>
      <c r="D378" s="114">
        <f t="shared" si="19"/>
        <v>0</v>
      </c>
      <c r="E378" s="114">
        <v>0</v>
      </c>
      <c r="F378" s="101">
        <f t="shared" si="17"/>
        <v>7210003712</v>
      </c>
      <c r="G378" s="112" t="s">
        <v>919</v>
      </c>
      <c r="H378" s="114" t="s">
        <v>920</v>
      </c>
      <c r="I378" s="114">
        <v>3000</v>
      </c>
      <c r="J378" s="101" t="s">
        <v>19</v>
      </c>
      <c r="L378" s="101" t="s">
        <v>906</v>
      </c>
      <c r="M378" s="126" t="e">
        <f>VLOOKUP(F:F,#REF!,10,0)</f>
        <v>#REF!</v>
      </c>
      <c r="N378" s="101">
        <v>100848236</v>
      </c>
      <c r="O378" s="104">
        <v>43537</v>
      </c>
      <c r="P378" s="105">
        <f ca="1">VLOOKUP(G378,日计划量!B:G,6,0)</f>
        <v>43539</v>
      </c>
      <c r="R378" s="126"/>
      <c r="T378" s="129"/>
    </row>
    <row r="379" customHeight="1" spans="1:20">
      <c r="A379" s="121"/>
      <c r="B379" s="122"/>
      <c r="C379" s="114">
        <v>0</v>
      </c>
      <c r="D379" s="114">
        <f t="shared" si="19"/>
        <v>0</v>
      </c>
      <c r="E379" s="114">
        <v>0</v>
      </c>
      <c r="F379" s="101">
        <f t="shared" si="17"/>
        <v>7210003712</v>
      </c>
      <c r="G379" s="112" t="s">
        <v>921</v>
      </c>
      <c r="H379" s="114" t="s">
        <v>922</v>
      </c>
      <c r="I379" s="114">
        <v>3000</v>
      </c>
      <c r="J379" s="101" t="s">
        <v>19</v>
      </c>
      <c r="L379" s="101" t="s">
        <v>906</v>
      </c>
      <c r="M379" s="126" t="e">
        <f>VLOOKUP(F:F,#REF!,10,0)</f>
        <v>#REF!</v>
      </c>
      <c r="N379" s="101" t="s">
        <v>923</v>
      </c>
      <c r="O379" s="104">
        <v>43538</v>
      </c>
      <c r="P379" s="105">
        <f ca="1">VLOOKUP(G379,日计划量!B:G,6,0)</f>
        <v>43543</v>
      </c>
      <c r="R379" s="126"/>
      <c r="T379" s="129"/>
    </row>
    <row r="380" customHeight="1" spans="1:20">
      <c r="A380" s="121"/>
      <c r="B380" s="122"/>
      <c r="C380" s="114">
        <v>0</v>
      </c>
      <c r="D380" s="114">
        <f t="shared" si="19"/>
        <v>0</v>
      </c>
      <c r="E380" s="114">
        <v>0</v>
      </c>
      <c r="F380" s="101">
        <f t="shared" si="17"/>
        <v>7210003712</v>
      </c>
      <c r="G380" s="112" t="s">
        <v>924</v>
      </c>
      <c r="H380" s="114" t="s">
        <v>925</v>
      </c>
      <c r="I380" s="114">
        <v>3000</v>
      </c>
      <c r="J380" s="101" t="s">
        <v>19</v>
      </c>
      <c r="L380" s="101" t="s">
        <v>906</v>
      </c>
      <c r="M380" s="126" t="e">
        <f>VLOOKUP(F:F,#REF!,10,0)</f>
        <v>#REF!</v>
      </c>
      <c r="N380" s="101" t="s">
        <v>926</v>
      </c>
      <c r="O380" s="104">
        <v>43542</v>
      </c>
      <c r="P380" s="105">
        <f ca="1">VLOOKUP(G380,日计划量!B:G,6,0)</f>
        <v>43544</v>
      </c>
      <c r="R380" s="126"/>
      <c r="T380" s="129"/>
    </row>
    <row r="381" customHeight="1" spans="1:20">
      <c r="A381" s="121"/>
      <c r="B381" s="122"/>
      <c r="C381" s="114">
        <v>0</v>
      </c>
      <c r="D381" s="114">
        <f t="shared" si="19"/>
        <v>0</v>
      </c>
      <c r="E381" s="114">
        <v>0</v>
      </c>
      <c r="F381" s="101">
        <f t="shared" si="17"/>
        <v>7210003712</v>
      </c>
      <c r="G381" s="112" t="s">
        <v>927</v>
      </c>
      <c r="H381" s="114" t="s">
        <v>928</v>
      </c>
      <c r="I381" s="114">
        <v>3000</v>
      </c>
      <c r="J381" s="101" t="s">
        <v>19</v>
      </c>
      <c r="L381" s="101" t="s">
        <v>906</v>
      </c>
      <c r="M381" s="126" t="e">
        <f>VLOOKUP(F:F,#REF!,10,0)</f>
        <v>#REF!</v>
      </c>
      <c r="N381" s="101" t="s">
        <v>929</v>
      </c>
      <c r="O381" s="104">
        <v>43542</v>
      </c>
      <c r="P381" s="105">
        <f ca="1">VLOOKUP(G381,日计划量!B:G,6,0)</f>
        <v>43546</v>
      </c>
      <c r="R381" s="126"/>
      <c r="T381" s="129"/>
    </row>
    <row r="382" customHeight="1" spans="1:20">
      <c r="A382" s="121"/>
      <c r="B382" s="122"/>
      <c r="C382" s="114">
        <v>0</v>
      </c>
      <c r="D382" s="114">
        <f t="shared" si="19"/>
        <v>0</v>
      </c>
      <c r="E382" s="114">
        <v>0</v>
      </c>
      <c r="F382" s="101">
        <f t="shared" si="17"/>
        <v>7210003712</v>
      </c>
      <c r="G382" s="112" t="s">
        <v>930</v>
      </c>
      <c r="H382" s="114" t="s">
        <v>931</v>
      </c>
      <c r="I382" s="114">
        <v>3000</v>
      </c>
      <c r="J382" s="101" t="s">
        <v>19</v>
      </c>
      <c r="L382" s="101" t="s">
        <v>906</v>
      </c>
      <c r="M382" s="126" t="e">
        <f>VLOOKUP(F:F,#REF!,10,0)</f>
        <v>#REF!</v>
      </c>
      <c r="N382" s="101">
        <v>100851323</v>
      </c>
      <c r="O382" s="104">
        <v>43545</v>
      </c>
      <c r="P382" s="105">
        <f ca="1">VLOOKUP(G382,日计划量!B:G,6,0)</f>
        <v>43547</v>
      </c>
      <c r="R382" s="126"/>
      <c r="T382" s="129"/>
    </row>
    <row r="383" customHeight="1" spans="1:20">
      <c r="A383" s="121"/>
      <c r="B383" s="122"/>
      <c r="C383" s="114">
        <v>0</v>
      </c>
      <c r="D383" s="114">
        <f t="shared" si="19"/>
        <v>0</v>
      </c>
      <c r="E383" s="114">
        <v>0</v>
      </c>
      <c r="F383" s="101">
        <f t="shared" si="17"/>
        <v>7210003712</v>
      </c>
      <c r="G383" s="112" t="s">
        <v>932</v>
      </c>
      <c r="H383" s="114" t="s">
        <v>933</v>
      </c>
      <c r="I383" s="114">
        <v>3000</v>
      </c>
      <c r="J383" s="101" t="s">
        <v>19</v>
      </c>
      <c r="L383" s="101" t="s">
        <v>906</v>
      </c>
      <c r="M383" s="126" t="e">
        <f>VLOOKUP(F:F,#REF!,10,0)</f>
        <v>#REF!</v>
      </c>
      <c r="N383" s="101">
        <v>100851324</v>
      </c>
      <c r="O383" s="104">
        <v>43545</v>
      </c>
      <c r="P383" s="105">
        <f ca="1">VLOOKUP(G383,日计划量!B:G,6,0)</f>
        <v>43548</v>
      </c>
      <c r="R383" s="126"/>
      <c r="T383" s="129"/>
    </row>
    <row r="384" customHeight="1" spans="1:20">
      <c r="A384" s="121"/>
      <c r="B384" s="122"/>
      <c r="C384" s="114">
        <v>0</v>
      </c>
      <c r="D384" s="114">
        <f t="shared" si="19"/>
        <v>0</v>
      </c>
      <c r="E384" s="114">
        <v>0</v>
      </c>
      <c r="F384" s="101">
        <f t="shared" si="17"/>
        <v>7210003712</v>
      </c>
      <c r="G384" s="112" t="s">
        <v>934</v>
      </c>
      <c r="H384" s="114" t="s">
        <v>935</v>
      </c>
      <c r="I384" s="114">
        <v>3000</v>
      </c>
      <c r="J384" s="101" t="s">
        <v>19</v>
      </c>
      <c r="L384" s="101" t="s">
        <v>906</v>
      </c>
      <c r="M384" s="126" t="e">
        <f>VLOOKUP(F:F,#REF!,10,0)</f>
        <v>#REF!</v>
      </c>
      <c r="N384" s="101">
        <v>100851998</v>
      </c>
      <c r="O384" s="104">
        <v>43546</v>
      </c>
      <c r="P384" s="105">
        <f ca="1">VLOOKUP(G384,日计划量!B:G,6,0)</f>
        <v>43550</v>
      </c>
      <c r="R384" s="126"/>
      <c r="T384" s="129"/>
    </row>
    <row r="385" customHeight="1" spans="1:20">
      <c r="A385" s="121"/>
      <c r="B385" s="122"/>
      <c r="C385" s="114">
        <v>0</v>
      </c>
      <c r="D385" s="114">
        <f t="shared" si="19"/>
        <v>0</v>
      </c>
      <c r="E385" s="114">
        <v>0</v>
      </c>
      <c r="F385" s="101">
        <f t="shared" si="17"/>
        <v>7210003712</v>
      </c>
      <c r="G385" s="112" t="s">
        <v>936</v>
      </c>
      <c r="H385" s="114" t="s">
        <v>937</v>
      </c>
      <c r="I385" s="114">
        <v>3000</v>
      </c>
      <c r="J385" s="101" t="s">
        <v>19</v>
      </c>
      <c r="L385" s="101" t="s">
        <v>906</v>
      </c>
      <c r="M385" s="126" t="e">
        <f>VLOOKUP(F:F,#REF!,10,0)</f>
        <v>#REF!</v>
      </c>
      <c r="N385" s="101">
        <v>100851999</v>
      </c>
      <c r="O385" s="104">
        <v>43546</v>
      </c>
      <c r="P385" s="105">
        <f ca="1">VLOOKUP(G385,日计划量!B:G,6,0)</f>
        <v>43551</v>
      </c>
      <c r="R385" s="126"/>
      <c r="T385" s="129"/>
    </row>
    <row r="386" customHeight="1" spans="1:20">
      <c r="A386" s="121"/>
      <c r="B386" s="122"/>
      <c r="C386" s="114">
        <v>0</v>
      </c>
      <c r="D386" s="114">
        <f t="shared" si="19"/>
        <v>0</v>
      </c>
      <c r="E386" s="114">
        <v>0</v>
      </c>
      <c r="F386" s="101">
        <f t="shared" si="17"/>
        <v>7210003712</v>
      </c>
      <c r="G386" s="112" t="s">
        <v>938</v>
      </c>
      <c r="H386" s="148" t="s">
        <v>939</v>
      </c>
      <c r="I386" s="114">
        <v>3000</v>
      </c>
      <c r="J386" s="101" t="s">
        <v>19</v>
      </c>
      <c r="L386" s="101" t="s">
        <v>906</v>
      </c>
      <c r="M386" s="126" t="e">
        <f>VLOOKUP(F:F,#REF!,10,0)</f>
        <v>#REF!</v>
      </c>
      <c r="N386" s="101">
        <v>0</v>
      </c>
      <c r="O386" s="104">
        <v>0</v>
      </c>
      <c r="P386" s="105">
        <f ca="1">VLOOKUP(G386,日计划量!B:G,6,0)</f>
        <v>43553</v>
      </c>
      <c r="R386" s="126"/>
      <c r="T386" s="129"/>
    </row>
    <row r="387" customHeight="1" spans="1:20">
      <c r="A387" s="121"/>
      <c r="B387" s="122"/>
      <c r="C387" s="114">
        <v>0</v>
      </c>
      <c r="D387" s="114">
        <f t="shared" si="19"/>
        <v>0</v>
      </c>
      <c r="E387" s="114">
        <v>0</v>
      </c>
      <c r="F387" s="101">
        <f t="shared" si="17"/>
        <v>7210003712</v>
      </c>
      <c r="G387" s="112" t="s">
        <v>940</v>
      </c>
      <c r="H387" s="114" t="s">
        <v>941</v>
      </c>
      <c r="I387" s="114">
        <v>1000</v>
      </c>
      <c r="J387" s="101" t="s">
        <v>942</v>
      </c>
      <c r="L387" s="101" t="s">
        <v>906</v>
      </c>
      <c r="M387" s="126" t="e">
        <f>VLOOKUP(F:F,#REF!,10,0)</f>
        <v>#REF!</v>
      </c>
      <c r="N387" s="101">
        <v>100847880</v>
      </c>
      <c r="O387" s="104">
        <v>43537</v>
      </c>
      <c r="P387" s="105">
        <f ca="1">VLOOKUP(G387,日计划量!B:G,6,0)</f>
        <v>43537</v>
      </c>
      <c r="R387" s="126"/>
      <c r="T387" s="129"/>
    </row>
    <row r="388" customHeight="1" spans="1:20">
      <c r="A388" s="121"/>
      <c r="B388" s="122"/>
      <c r="C388" s="114">
        <v>0</v>
      </c>
      <c r="D388" s="114">
        <f t="shared" ref="D388:D411" si="20">SUMIF(F:F,A:A,I:I)</f>
        <v>0</v>
      </c>
      <c r="E388" s="114">
        <v>0</v>
      </c>
      <c r="F388" s="101">
        <f t="shared" si="17"/>
        <v>7210003712</v>
      </c>
      <c r="G388" s="112" t="s">
        <v>943</v>
      </c>
      <c r="H388" s="114" t="s">
        <v>944</v>
      </c>
      <c r="I388" s="114">
        <v>3000</v>
      </c>
      <c r="J388" s="101" t="s">
        <v>17</v>
      </c>
      <c r="L388" s="101" t="s">
        <v>906</v>
      </c>
      <c r="M388" s="126" t="e">
        <f>VLOOKUP(F:F,#REF!,10,0)</f>
        <v>#REF!</v>
      </c>
      <c r="N388" s="101">
        <v>100851946</v>
      </c>
      <c r="O388" s="104">
        <v>43546</v>
      </c>
      <c r="P388" s="105">
        <f ca="1">VLOOKUP(G388,日计划量!B:G,6,0)</f>
        <v>43548</v>
      </c>
      <c r="R388" s="126"/>
      <c r="T388" s="129"/>
    </row>
    <row r="389" customHeight="1" spans="1:20">
      <c r="A389" s="121"/>
      <c r="B389" s="122"/>
      <c r="C389" s="114">
        <v>0</v>
      </c>
      <c r="D389" s="114">
        <f t="shared" si="20"/>
        <v>0</v>
      </c>
      <c r="E389" s="114">
        <v>0</v>
      </c>
      <c r="F389" s="101">
        <f t="shared" si="17"/>
        <v>7210003712</v>
      </c>
      <c r="G389" s="112" t="s">
        <v>945</v>
      </c>
      <c r="H389" s="114" t="s">
        <v>946</v>
      </c>
      <c r="I389" s="114">
        <v>3000</v>
      </c>
      <c r="J389" s="101" t="s">
        <v>947</v>
      </c>
      <c r="L389" s="101" t="s">
        <v>906</v>
      </c>
      <c r="M389" s="126" t="e">
        <f>VLOOKUP(F:F,#REF!,10,0)</f>
        <v>#REF!</v>
      </c>
      <c r="N389" s="101">
        <v>100842248</v>
      </c>
      <c r="O389" s="104">
        <v>43523</v>
      </c>
      <c r="P389" s="105">
        <f ca="1">VLOOKUP(G389,日计划量!B:G,6,0)</f>
        <v>43525</v>
      </c>
      <c r="R389" s="126"/>
      <c r="T389" s="129"/>
    </row>
    <row r="390" customHeight="1" spans="1:20">
      <c r="A390" s="121"/>
      <c r="B390" s="122"/>
      <c r="C390" s="114">
        <v>0</v>
      </c>
      <c r="D390" s="114">
        <f t="shared" si="20"/>
        <v>0</v>
      </c>
      <c r="E390" s="114">
        <v>0</v>
      </c>
      <c r="F390" s="101">
        <f t="shared" si="17"/>
        <v>7210003712</v>
      </c>
      <c r="G390" s="112" t="s">
        <v>948</v>
      </c>
      <c r="H390" s="114" t="s">
        <v>949</v>
      </c>
      <c r="I390" s="114">
        <v>3000</v>
      </c>
      <c r="J390" s="101" t="s">
        <v>947</v>
      </c>
      <c r="L390" s="101" t="s">
        <v>906</v>
      </c>
      <c r="M390" s="126" t="e">
        <f>VLOOKUP(F:F,#REF!,10,0)</f>
        <v>#REF!</v>
      </c>
      <c r="N390" s="101">
        <v>100842952</v>
      </c>
      <c r="O390" s="104">
        <v>43524</v>
      </c>
      <c r="P390" s="105">
        <f ca="1">VLOOKUP(G390,日计划量!B:G,6,0)</f>
        <v>43526</v>
      </c>
      <c r="R390" s="126"/>
      <c r="T390" s="129"/>
    </row>
    <row r="391" customHeight="1" spans="1:20">
      <c r="A391" s="121"/>
      <c r="B391" s="122"/>
      <c r="C391" s="114">
        <v>0</v>
      </c>
      <c r="D391" s="114">
        <f t="shared" si="20"/>
        <v>0</v>
      </c>
      <c r="E391" s="114">
        <v>0</v>
      </c>
      <c r="F391" s="101">
        <f t="shared" si="17"/>
        <v>7210003712</v>
      </c>
      <c r="G391" s="112" t="s">
        <v>950</v>
      </c>
      <c r="H391" s="114" t="s">
        <v>951</v>
      </c>
      <c r="I391" s="114">
        <v>3000</v>
      </c>
      <c r="J391" s="101" t="s">
        <v>947</v>
      </c>
      <c r="L391" s="101" t="s">
        <v>906</v>
      </c>
      <c r="M391" s="126" t="e">
        <f>VLOOKUP(F:F,#REF!,10,0)</f>
        <v>#REF!</v>
      </c>
      <c r="N391" s="101">
        <v>100844187</v>
      </c>
      <c r="O391" s="104">
        <v>43528</v>
      </c>
      <c r="P391" s="105">
        <f ca="1">VLOOKUP(G391,日计划量!B:G,6,0)</f>
        <v>43530</v>
      </c>
      <c r="R391" s="126"/>
      <c r="T391" s="129"/>
    </row>
    <row r="392" customHeight="1" spans="1:20">
      <c r="A392" s="121"/>
      <c r="B392" s="122"/>
      <c r="C392" s="114">
        <v>0</v>
      </c>
      <c r="D392" s="114">
        <f t="shared" si="20"/>
        <v>0</v>
      </c>
      <c r="E392" s="114">
        <v>0</v>
      </c>
      <c r="F392" s="101">
        <f t="shared" si="17"/>
        <v>7210003712</v>
      </c>
      <c r="G392" s="112" t="s">
        <v>952</v>
      </c>
      <c r="H392" s="114" t="s">
        <v>953</v>
      </c>
      <c r="I392" s="114">
        <v>3000</v>
      </c>
      <c r="J392" s="101" t="s">
        <v>947</v>
      </c>
      <c r="L392" s="101" t="s">
        <v>906</v>
      </c>
      <c r="M392" s="126" t="e">
        <f>VLOOKUP(F:F,#REF!,10,0)</f>
        <v>#REF!</v>
      </c>
      <c r="N392" s="101">
        <v>100844188</v>
      </c>
      <c r="O392" s="104">
        <v>43528</v>
      </c>
      <c r="P392" s="105">
        <f ca="1">VLOOKUP(G392,日计划量!B:G,6,0)</f>
        <v>43532</v>
      </c>
      <c r="R392" s="126"/>
      <c r="T392" s="129"/>
    </row>
    <row r="393" customHeight="1" spans="1:20">
      <c r="A393" s="121"/>
      <c r="B393" s="122"/>
      <c r="C393" s="114">
        <v>0</v>
      </c>
      <c r="D393" s="114">
        <f t="shared" si="20"/>
        <v>0</v>
      </c>
      <c r="E393" s="114">
        <v>0</v>
      </c>
      <c r="F393" s="101">
        <f t="shared" si="17"/>
        <v>7210003712</v>
      </c>
      <c r="G393" s="112" t="s">
        <v>954</v>
      </c>
      <c r="H393" s="114" t="s">
        <v>955</v>
      </c>
      <c r="I393" s="114">
        <v>3000</v>
      </c>
      <c r="J393" s="101" t="s">
        <v>947</v>
      </c>
      <c r="L393" s="101" t="s">
        <v>906</v>
      </c>
      <c r="M393" s="126" t="e">
        <f>VLOOKUP(F:F,#REF!,10,0)</f>
        <v>#REF!</v>
      </c>
      <c r="N393" s="101">
        <v>100845387</v>
      </c>
      <c r="O393" s="104">
        <v>43530</v>
      </c>
      <c r="P393" s="105">
        <f ca="1">VLOOKUP(G393,日计划量!B:G,6,0)</f>
        <v>43533</v>
      </c>
      <c r="R393" s="126"/>
      <c r="T393" s="129"/>
    </row>
    <row r="394" customHeight="1" spans="1:20">
      <c r="A394" s="121"/>
      <c r="B394" s="122"/>
      <c r="C394" s="114">
        <v>0</v>
      </c>
      <c r="D394" s="114">
        <f t="shared" si="20"/>
        <v>0</v>
      </c>
      <c r="E394" s="114">
        <v>0</v>
      </c>
      <c r="F394" s="101">
        <f t="shared" si="17"/>
        <v>7210003712</v>
      </c>
      <c r="G394" s="112" t="s">
        <v>956</v>
      </c>
      <c r="H394" s="114" t="s">
        <v>957</v>
      </c>
      <c r="I394" s="114">
        <v>3000</v>
      </c>
      <c r="J394" s="101" t="s">
        <v>947</v>
      </c>
      <c r="L394" s="101" t="s">
        <v>906</v>
      </c>
      <c r="M394" s="126" t="e">
        <f>VLOOKUP(F:F,#REF!,10,0)</f>
        <v>#REF!</v>
      </c>
      <c r="N394" s="101">
        <v>100846564</v>
      </c>
      <c r="O394" s="104">
        <v>43532</v>
      </c>
      <c r="P394" s="105">
        <f ca="1">VLOOKUP(G394,日计划量!B:G,6,0)</f>
        <v>43536</v>
      </c>
      <c r="R394" s="126"/>
      <c r="T394" s="129"/>
    </row>
    <row r="395" customHeight="1" spans="1:20">
      <c r="A395" s="121"/>
      <c r="B395" s="122"/>
      <c r="C395" s="114">
        <v>0</v>
      </c>
      <c r="D395" s="114">
        <f t="shared" si="20"/>
        <v>0</v>
      </c>
      <c r="E395" s="114">
        <v>0</v>
      </c>
      <c r="F395" s="101">
        <f t="shared" si="17"/>
        <v>7210003712</v>
      </c>
      <c r="G395" s="112" t="s">
        <v>958</v>
      </c>
      <c r="H395" s="114" t="s">
        <v>959</v>
      </c>
      <c r="I395" s="114">
        <v>3000</v>
      </c>
      <c r="J395" s="101" t="s">
        <v>947</v>
      </c>
      <c r="L395" s="101" t="s">
        <v>906</v>
      </c>
      <c r="M395" s="126" t="e">
        <f>VLOOKUP(F:F,#REF!,10,0)</f>
        <v>#REF!</v>
      </c>
      <c r="N395" s="101">
        <v>100846565</v>
      </c>
      <c r="O395" s="104">
        <v>43532</v>
      </c>
      <c r="P395" s="105">
        <f ca="1">VLOOKUP(G395,日计划量!B:G,6,0)</f>
        <v>43537</v>
      </c>
      <c r="R395" s="126"/>
      <c r="T395" s="129"/>
    </row>
    <row r="396" customHeight="1" spans="1:20">
      <c r="A396" s="121"/>
      <c r="B396" s="122"/>
      <c r="C396" s="114">
        <v>0</v>
      </c>
      <c r="D396" s="114">
        <f t="shared" si="20"/>
        <v>0</v>
      </c>
      <c r="E396" s="114">
        <v>0</v>
      </c>
      <c r="F396" s="101">
        <f t="shared" si="17"/>
        <v>7210003712</v>
      </c>
      <c r="G396" s="112" t="s">
        <v>960</v>
      </c>
      <c r="H396" s="114" t="s">
        <v>961</v>
      </c>
      <c r="I396" s="114">
        <v>3000</v>
      </c>
      <c r="J396" s="101" t="s">
        <v>947</v>
      </c>
      <c r="L396" s="101" t="s">
        <v>906</v>
      </c>
      <c r="M396" s="126" t="e">
        <f>VLOOKUP(F:F,#REF!,10,0)</f>
        <v>#REF!</v>
      </c>
      <c r="N396" s="101">
        <v>100847612</v>
      </c>
      <c r="O396" s="104">
        <v>43536</v>
      </c>
      <c r="P396" s="105">
        <f ca="1">VLOOKUP(G396,日计划量!B:G,6,0)</f>
        <v>43539</v>
      </c>
      <c r="R396" s="126"/>
      <c r="T396" s="129"/>
    </row>
    <row r="397" customHeight="1" spans="1:20">
      <c r="A397" s="121"/>
      <c r="B397" s="122"/>
      <c r="C397" s="114">
        <v>0</v>
      </c>
      <c r="D397" s="114">
        <f t="shared" si="20"/>
        <v>0</v>
      </c>
      <c r="E397" s="114">
        <v>0</v>
      </c>
      <c r="F397" s="101">
        <f t="shared" si="17"/>
        <v>7210003712</v>
      </c>
      <c r="G397" s="112" t="s">
        <v>962</v>
      </c>
      <c r="H397" s="114" t="s">
        <v>963</v>
      </c>
      <c r="I397" s="114">
        <v>3000</v>
      </c>
      <c r="J397" s="101" t="s">
        <v>947</v>
      </c>
      <c r="L397" s="101" t="s">
        <v>906</v>
      </c>
      <c r="M397" s="126" t="e">
        <f>VLOOKUP(F:F,#REF!,10,0)</f>
        <v>#REF!</v>
      </c>
      <c r="N397" s="101" t="s">
        <v>964</v>
      </c>
      <c r="O397" s="104">
        <v>43538</v>
      </c>
      <c r="P397" s="105">
        <f ca="1">VLOOKUP(G397,日计划量!B:G,6,0)</f>
        <v>43542</v>
      </c>
      <c r="R397" s="126"/>
      <c r="T397" s="129"/>
    </row>
    <row r="398" customHeight="1" spans="1:20">
      <c r="A398" s="121"/>
      <c r="B398" s="122"/>
      <c r="C398" s="114">
        <v>0</v>
      </c>
      <c r="D398" s="114">
        <f t="shared" si="20"/>
        <v>0</v>
      </c>
      <c r="E398" s="114">
        <v>0</v>
      </c>
      <c r="F398" s="101">
        <f t="shared" si="17"/>
        <v>7210003712</v>
      </c>
      <c r="G398" s="112" t="s">
        <v>965</v>
      </c>
      <c r="H398" s="114" t="s">
        <v>966</v>
      </c>
      <c r="I398" s="114">
        <v>3000</v>
      </c>
      <c r="J398" s="101" t="s">
        <v>947</v>
      </c>
      <c r="L398" s="101" t="s">
        <v>906</v>
      </c>
      <c r="M398" s="126" t="e">
        <f>VLOOKUP(F:F,#REF!,10,0)</f>
        <v>#REF!</v>
      </c>
      <c r="N398" s="101">
        <v>100849842</v>
      </c>
      <c r="O398" s="104">
        <v>43542</v>
      </c>
      <c r="P398" s="105">
        <f ca="1">VLOOKUP(G398,日计划量!B:G,6,0)</f>
        <v>43544</v>
      </c>
      <c r="R398" s="126"/>
      <c r="T398" s="129"/>
    </row>
    <row r="399" customHeight="1" spans="1:20">
      <c r="A399" s="121"/>
      <c r="B399" s="122"/>
      <c r="C399" s="114">
        <v>0</v>
      </c>
      <c r="D399" s="114">
        <f t="shared" si="20"/>
        <v>0</v>
      </c>
      <c r="E399" s="114">
        <v>0</v>
      </c>
      <c r="F399" s="101">
        <f t="shared" si="17"/>
        <v>7210003712</v>
      </c>
      <c r="G399" s="112" t="s">
        <v>967</v>
      </c>
      <c r="H399" s="114" t="s">
        <v>968</v>
      </c>
      <c r="I399" s="114">
        <v>3000</v>
      </c>
      <c r="J399" s="101" t="s">
        <v>947</v>
      </c>
      <c r="L399" s="101" t="s">
        <v>906</v>
      </c>
      <c r="M399" s="126" t="e">
        <f>VLOOKUP(F:F,#REF!,10,0)</f>
        <v>#REF!</v>
      </c>
      <c r="N399" s="101">
        <v>100850340</v>
      </c>
      <c r="O399" s="104">
        <v>43543</v>
      </c>
      <c r="P399" s="105">
        <f ca="1">VLOOKUP(G399,日计划量!B:G,6,0)</f>
        <v>43545</v>
      </c>
      <c r="R399" s="126"/>
      <c r="T399" s="129"/>
    </row>
    <row r="400" customHeight="1" spans="1:20">
      <c r="A400" s="121"/>
      <c r="B400" s="122"/>
      <c r="C400" s="114">
        <v>0</v>
      </c>
      <c r="D400" s="114">
        <f t="shared" si="20"/>
        <v>0</v>
      </c>
      <c r="E400" s="114">
        <v>0</v>
      </c>
      <c r="F400" s="101">
        <f t="shared" si="17"/>
        <v>7210003712</v>
      </c>
      <c r="G400" s="112" t="s">
        <v>969</v>
      </c>
      <c r="H400" s="114" t="s">
        <v>970</v>
      </c>
      <c r="I400" s="114">
        <v>3000</v>
      </c>
      <c r="J400" s="101" t="s">
        <v>947</v>
      </c>
      <c r="L400" s="101" t="s">
        <v>906</v>
      </c>
      <c r="M400" s="126" t="e">
        <f>VLOOKUP(F:F,#REF!,10,0)</f>
        <v>#REF!</v>
      </c>
      <c r="N400" s="101">
        <v>100851325</v>
      </c>
      <c r="O400" s="104">
        <v>43545</v>
      </c>
      <c r="P400" s="105">
        <f ca="1">VLOOKUP(G400,日计划量!B:G,6,0)</f>
        <v>43547</v>
      </c>
      <c r="R400" s="126"/>
      <c r="T400" s="129"/>
    </row>
    <row r="401" customHeight="1" spans="1:20">
      <c r="A401" s="121"/>
      <c r="B401" s="122"/>
      <c r="C401" s="114">
        <v>0</v>
      </c>
      <c r="D401" s="114">
        <f t="shared" si="20"/>
        <v>0</v>
      </c>
      <c r="E401" s="114">
        <v>0</v>
      </c>
      <c r="F401" s="101">
        <f t="shared" si="17"/>
        <v>7210003712</v>
      </c>
      <c r="G401" s="112" t="s">
        <v>971</v>
      </c>
      <c r="H401" s="114" t="s">
        <v>972</v>
      </c>
      <c r="I401" s="114">
        <v>3000</v>
      </c>
      <c r="J401" s="101" t="s">
        <v>947</v>
      </c>
      <c r="L401" s="101" t="s">
        <v>906</v>
      </c>
      <c r="M401" s="126" t="e">
        <f>VLOOKUP(F:F,#REF!,10,0)</f>
        <v>#REF!</v>
      </c>
      <c r="N401" s="101">
        <v>100851326</v>
      </c>
      <c r="O401" s="104">
        <v>43545</v>
      </c>
      <c r="P401" s="105">
        <f ca="1">VLOOKUP(G401,日计划量!B:G,6,0)</f>
        <v>43548</v>
      </c>
      <c r="R401" s="126"/>
      <c r="T401" s="129"/>
    </row>
    <row r="402" customHeight="1" spans="1:20">
      <c r="A402" s="121"/>
      <c r="B402" s="122"/>
      <c r="C402" s="114">
        <v>0</v>
      </c>
      <c r="D402" s="114">
        <f t="shared" si="20"/>
        <v>0</v>
      </c>
      <c r="E402" s="114">
        <v>0</v>
      </c>
      <c r="F402" s="101">
        <f t="shared" si="17"/>
        <v>7210003712</v>
      </c>
      <c r="G402" s="112" t="s">
        <v>973</v>
      </c>
      <c r="H402" s="114" t="s">
        <v>974</v>
      </c>
      <c r="I402" s="114">
        <v>3000</v>
      </c>
      <c r="J402" s="101" t="s">
        <v>947</v>
      </c>
      <c r="L402" s="101" t="s">
        <v>906</v>
      </c>
      <c r="M402" s="126" t="e">
        <f>VLOOKUP(F:F,#REF!,10,0)</f>
        <v>#REF!</v>
      </c>
      <c r="N402" s="101">
        <v>100852001</v>
      </c>
      <c r="O402" s="104">
        <v>43546</v>
      </c>
      <c r="P402" s="105">
        <f ca="1">VLOOKUP(G402,日计划量!B:G,6,0)</f>
        <v>43550</v>
      </c>
      <c r="R402" s="126"/>
      <c r="T402" s="129"/>
    </row>
    <row r="403" customHeight="1" spans="1:20">
      <c r="A403" s="121"/>
      <c r="B403" s="122"/>
      <c r="C403" s="114">
        <v>0</v>
      </c>
      <c r="D403" s="114">
        <f t="shared" si="20"/>
        <v>0</v>
      </c>
      <c r="E403" s="114">
        <v>0</v>
      </c>
      <c r="F403" s="101">
        <f t="shared" si="17"/>
        <v>7210003712</v>
      </c>
      <c r="G403" s="112" t="s">
        <v>975</v>
      </c>
      <c r="H403" s="114" t="s">
        <v>976</v>
      </c>
      <c r="I403" s="114">
        <v>3000</v>
      </c>
      <c r="J403" s="101" t="s">
        <v>947</v>
      </c>
      <c r="L403" s="101" t="s">
        <v>906</v>
      </c>
      <c r="M403" s="126" t="e">
        <f>VLOOKUP(F:F,#REF!,10,0)</f>
        <v>#REF!</v>
      </c>
      <c r="N403" s="101">
        <v>100852002</v>
      </c>
      <c r="O403" s="104">
        <v>43546</v>
      </c>
      <c r="P403" s="105">
        <f ca="1">VLOOKUP(G403,日计划量!B:G,6,0)</f>
        <v>43551</v>
      </c>
      <c r="R403" s="126"/>
      <c r="T403" s="129"/>
    </row>
    <row r="404" customHeight="1" spans="1:20">
      <c r="A404" s="121"/>
      <c r="B404" s="122"/>
      <c r="C404" s="114">
        <v>0</v>
      </c>
      <c r="D404" s="114">
        <f t="shared" si="20"/>
        <v>0</v>
      </c>
      <c r="E404" s="114">
        <v>0</v>
      </c>
      <c r="F404" s="101">
        <f t="shared" si="17"/>
        <v>7210003712</v>
      </c>
      <c r="G404" s="112" t="s">
        <v>977</v>
      </c>
      <c r="H404" s="114" t="s">
        <v>978</v>
      </c>
      <c r="I404" s="114">
        <v>3000</v>
      </c>
      <c r="J404" s="101" t="s">
        <v>947</v>
      </c>
      <c r="L404" s="101" t="s">
        <v>906</v>
      </c>
      <c r="M404" s="126" t="e">
        <f>VLOOKUP(F:F,#REF!,10,0)</f>
        <v>#REF!</v>
      </c>
      <c r="N404" s="101">
        <v>100852000</v>
      </c>
      <c r="O404" s="104">
        <v>43546</v>
      </c>
      <c r="P404" s="105">
        <f ca="1">VLOOKUP(G404,日计划量!B:G,6,0)</f>
        <v>43552</v>
      </c>
      <c r="R404" s="126"/>
      <c r="T404" s="129"/>
    </row>
    <row r="405" customHeight="1" spans="1:20">
      <c r="A405" s="121"/>
      <c r="B405" s="122"/>
      <c r="C405" s="114">
        <v>0</v>
      </c>
      <c r="D405" s="114">
        <f t="shared" si="20"/>
        <v>0</v>
      </c>
      <c r="E405" s="114">
        <v>0</v>
      </c>
      <c r="F405" s="101">
        <f t="shared" si="17"/>
        <v>7210003712</v>
      </c>
      <c r="G405" s="112" t="s">
        <v>979</v>
      </c>
      <c r="H405" s="114" t="s">
        <v>980</v>
      </c>
      <c r="I405" s="114">
        <v>3000</v>
      </c>
      <c r="J405" s="101" t="s">
        <v>26</v>
      </c>
      <c r="L405" s="101" t="s">
        <v>906</v>
      </c>
      <c r="M405" s="126" t="e">
        <f>VLOOKUP(F:F,#REF!,10,0)</f>
        <v>#REF!</v>
      </c>
      <c r="N405" s="101">
        <v>100851948</v>
      </c>
      <c r="O405" s="104">
        <v>43546</v>
      </c>
      <c r="P405" s="105">
        <f ca="1">VLOOKUP(G405,日计划量!B:G,6,0)</f>
        <v>43550</v>
      </c>
      <c r="R405" s="126"/>
      <c r="T405" s="129"/>
    </row>
    <row r="406" customHeight="1" spans="1:20">
      <c r="A406" s="121"/>
      <c r="B406" s="122"/>
      <c r="C406" s="114">
        <v>0</v>
      </c>
      <c r="D406" s="114">
        <f t="shared" si="20"/>
        <v>0</v>
      </c>
      <c r="E406" s="114">
        <v>0</v>
      </c>
      <c r="F406" s="101">
        <f t="shared" ref="F406:F469" si="21">IF(A406&gt;0,A406,F405)</f>
        <v>7210003712</v>
      </c>
      <c r="G406" s="112" t="s">
        <v>981</v>
      </c>
      <c r="H406" s="114" t="s">
        <v>982</v>
      </c>
      <c r="I406" s="114">
        <v>3000</v>
      </c>
      <c r="J406" s="101" t="s">
        <v>26</v>
      </c>
      <c r="L406" s="101" t="s">
        <v>906</v>
      </c>
      <c r="M406" s="126" t="e">
        <f>VLOOKUP(F:F,#REF!,10,0)</f>
        <v>#REF!</v>
      </c>
      <c r="N406" s="101">
        <v>100850326</v>
      </c>
      <c r="O406" s="104">
        <v>43543</v>
      </c>
      <c r="P406" s="105">
        <f ca="1">VLOOKUP(G406,日计划量!B:G,6,0)</f>
        <v>43546</v>
      </c>
      <c r="R406" s="126"/>
      <c r="T406" s="129"/>
    </row>
    <row r="407" customHeight="1" spans="1:20">
      <c r="A407" s="121"/>
      <c r="B407" s="122"/>
      <c r="C407" s="114">
        <v>0</v>
      </c>
      <c r="D407" s="114">
        <f t="shared" si="20"/>
        <v>0</v>
      </c>
      <c r="E407" s="114">
        <v>0</v>
      </c>
      <c r="F407" s="101">
        <f t="shared" si="21"/>
        <v>7210003712</v>
      </c>
      <c r="G407" s="112" t="s">
        <v>983</v>
      </c>
      <c r="H407" s="114" t="s">
        <v>984</v>
      </c>
      <c r="I407" s="114">
        <v>3000</v>
      </c>
      <c r="J407" s="101" t="s">
        <v>26</v>
      </c>
      <c r="L407" s="101" t="s">
        <v>906</v>
      </c>
      <c r="M407" s="126" t="e">
        <f>VLOOKUP(F:F,#REF!,10,0)</f>
        <v>#REF!</v>
      </c>
      <c r="N407" s="101" t="s">
        <v>985</v>
      </c>
      <c r="O407" s="104">
        <v>43538</v>
      </c>
      <c r="P407" s="105">
        <f ca="1">VLOOKUP(G407,日计划量!B:G,6,0)</f>
        <v>43543</v>
      </c>
      <c r="R407" s="126"/>
      <c r="T407" s="129"/>
    </row>
    <row r="408" customHeight="1" spans="1:20">
      <c r="A408" s="121"/>
      <c r="B408" s="122"/>
      <c r="C408" s="114">
        <v>0</v>
      </c>
      <c r="D408" s="114">
        <f t="shared" si="20"/>
        <v>0</v>
      </c>
      <c r="E408" s="114">
        <v>0</v>
      </c>
      <c r="F408" s="101">
        <f t="shared" si="21"/>
        <v>7210003712</v>
      </c>
      <c r="G408" s="112" t="s">
        <v>986</v>
      </c>
      <c r="H408" s="114" t="s">
        <v>987</v>
      </c>
      <c r="I408" s="114">
        <v>3000</v>
      </c>
      <c r="J408" s="101" t="s">
        <v>26</v>
      </c>
      <c r="L408" s="101" t="s">
        <v>906</v>
      </c>
      <c r="M408" s="126" t="e">
        <f>VLOOKUP(F:F,#REF!,10,0)</f>
        <v>#REF!</v>
      </c>
      <c r="N408" s="101">
        <v>0</v>
      </c>
      <c r="O408" s="104">
        <v>0</v>
      </c>
      <c r="P408" s="105">
        <f ca="1">VLOOKUP(G408,日计划量!B:G,6,0)</f>
        <v>43552</v>
      </c>
      <c r="R408" s="126"/>
      <c r="T408" s="129"/>
    </row>
    <row r="409" customHeight="1" spans="1:20">
      <c r="A409" s="121"/>
      <c r="B409" s="122"/>
      <c r="C409" s="114">
        <v>0</v>
      </c>
      <c r="D409" s="114">
        <f t="shared" si="20"/>
        <v>0</v>
      </c>
      <c r="E409" s="114">
        <v>0</v>
      </c>
      <c r="F409" s="101">
        <f t="shared" si="21"/>
        <v>7210003712</v>
      </c>
      <c r="G409" s="112" t="s">
        <v>988</v>
      </c>
      <c r="H409" s="114" t="s">
        <v>989</v>
      </c>
      <c r="I409" s="114">
        <v>3000</v>
      </c>
      <c r="J409" s="101" t="s">
        <v>947</v>
      </c>
      <c r="L409" s="101" t="s">
        <v>906</v>
      </c>
      <c r="M409" s="126" t="e">
        <f>VLOOKUP(F:F,#REF!,10,0)</f>
        <v>#REF!</v>
      </c>
      <c r="N409" s="101">
        <v>0</v>
      </c>
      <c r="O409" s="104">
        <v>0</v>
      </c>
      <c r="P409" s="105">
        <f ca="1">VLOOKUP(G409,日计划量!B:G,6,0)</f>
        <v>43553</v>
      </c>
      <c r="R409" s="126"/>
      <c r="T409" s="129"/>
    </row>
    <row r="410" customHeight="1" spans="1:20">
      <c r="A410" s="121"/>
      <c r="B410" s="122"/>
      <c r="C410" s="114">
        <v>0</v>
      </c>
      <c r="D410" s="114">
        <f t="shared" si="20"/>
        <v>0</v>
      </c>
      <c r="E410" s="114">
        <v>0</v>
      </c>
      <c r="F410" s="101">
        <f t="shared" si="21"/>
        <v>7210003712</v>
      </c>
      <c r="G410" s="112" t="s">
        <v>990</v>
      </c>
      <c r="H410" s="114" t="s">
        <v>991</v>
      </c>
      <c r="I410" s="114">
        <v>3000</v>
      </c>
      <c r="J410" s="101" t="s">
        <v>947</v>
      </c>
      <c r="L410" s="101" t="s">
        <v>906</v>
      </c>
      <c r="M410" s="126" t="e">
        <f>VLOOKUP(F:F,#REF!,10,0)</f>
        <v>#REF!</v>
      </c>
      <c r="N410" s="101">
        <v>0</v>
      </c>
      <c r="O410" s="104">
        <v>0</v>
      </c>
      <c r="P410" s="105">
        <f ca="1">VLOOKUP(G410,日计划量!B:G,6,0)</f>
        <v>43554</v>
      </c>
      <c r="R410" s="126"/>
      <c r="T410" s="129"/>
    </row>
    <row r="411" customHeight="1" spans="1:20">
      <c r="A411" s="121"/>
      <c r="B411" s="122"/>
      <c r="C411" s="114">
        <v>0</v>
      </c>
      <c r="D411" s="114">
        <f t="shared" si="20"/>
        <v>0</v>
      </c>
      <c r="E411" s="114">
        <v>0</v>
      </c>
      <c r="F411" s="101">
        <f t="shared" si="21"/>
        <v>7210003712</v>
      </c>
      <c r="G411" s="112" t="s">
        <v>992</v>
      </c>
      <c r="H411" s="114" t="s">
        <v>993</v>
      </c>
      <c r="I411" s="114">
        <v>1000</v>
      </c>
      <c r="J411" s="101" t="s">
        <v>26</v>
      </c>
      <c r="L411" s="101" t="s">
        <v>906</v>
      </c>
      <c r="M411" s="126" t="e">
        <f>VLOOKUP(F:F,#REF!,10,0)</f>
        <v>#REF!</v>
      </c>
      <c r="N411" s="101">
        <v>0</v>
      </c>
      <c r="O411" s="104">
        <v>0</v>
      </c>
      <c r="P411" s="105">
        <f ca="1">VLOOKUP(G411,日计划量!B:G,6,0)</f>
        <v>43554</v>
      </c>
      <c r="R411" s="126"/>
      <c r="T411" s="129"/>
    </row>
    <row r="412" customHeight="1" spans="1:20">
      <c r="A412" s="121"/>
      <c r="B412" s="122"/>
      <c r="C412" s="114"/>
      <c r="D412" s="114"/>
      <c r="E412" s="114">
        <v>0</v>
      </c>
      <c r="F412" s="101">
        <f t="shared" si="21"/>
        <v>7210003712</v>
      </c>
      <c r="G412" s="112" t="s">
        <v>994</v>
      </c>
      <c r="H412" s="114" t="s">
        <v>995</v>
      </c>
      <c r="I412" s="114">
        <v>1000</v>
      </c>
      <c r="J412" s="101" t="s">
        <v>942</v>
      </c>
      <c r="L412" s="101" t="s">
        <v>906</v>
      </c>
      <c r="M412" s="126" t="e">
        <f>VLOOKUP(F:F,#REF!,10,0)</f>
        <v>#REF!</v>
      </c>
      <c r="N412" s="101">
        <v>100847279</v>
      </c>
      <c r="O412" s="104">
        <v>43535</v>
      </c>
      <c r="P412" s="105">
        <f ca="1">VLOOKUP(G412,日计划量!B:G,6,0)</f>
        <v>43536</v>
      </c>
      <c r="R412" s="126"/>
      <c r="T412" s="129"/>
    </row>
    <row r="413" customHeight="1" spans="1:20">
      <c r="A413" s="121">
        <v>7210002499</v>
      </c>
      <c r="B413" s="122" t="s">
        <v>996</v>
      </c>
      <c r="C413" s="114">
        <v>20000</v>
      </c>
      <c r="D413" s="114">
        <f t="shared" ref="D413:D444" si="22">SUMIF(F:F,A:A,I:I)</f>
        <v>15000</v>
      </c>
      <c r="E413" s="114">
        <v>4855</v>
      </c>
      <c r="F413" s="101">
        <f t="shared" si="21"/>
        <v>7210002499</v>
      </c>
      <c r="G413" s="112" t="s">
        <v>997</v>
      </c>
      <c r="H413" s="114" t="s">
        <v>998</v>
      </c>
      <c r="I413" s="114">
        <v>3000</v>
      </c>
      <c r="J413" s="101" t="s">
        <v>220</v>
      </c>
      <c r="L413" s="101" t="s">
        <v>999</v>
      </c>
      <c r="M413" s="126" t="e">
        <f>VLOOKUP(F:F,#REF!,10,0)</f>
        <v>#REF!</v>
      </c>
      <c r="N413" s="101">
        <v>100844471</v>
      </c>
      <c r="O413" s="104">
        <v>43528</v>
      </c>
      <c r="P413" s="105">
        <f ca="1">VLOOKUP(G413,日计划量!B:G,6,0)</f>
        <v>43529</v>
      </c>
      <c r="R413" s="126"/>
      <c r="T413" s="129"/>
    </row>
    <row r="414" customHeight="1" spans="1:20">
      <c r="A414" s="121"/>
      <c r="B414" s="122"/>
      <c r="C414" s="114">
        <v>0</v>
      </c>
      <c r="D414" s="114">
        <f t="shared" si="22"/>
        <v>0</v>
      </c>
      <c r="E414" s="114">
        <v>0</v>
      </c>
      <c r="F414" s="101">
        <f t="shared" si="21"/>
        <v>7210002499</v>
      </c>
      <c r="G414" s="112" t="s">
        <v>1000</v>
      </c>
      <c r="H414" s="114" t="s">
        <v>1001</v>
      </c>
      <c r="I414" s="114">
        <v>1000</v>
      </c>
      <c r="J414" s="101" t="s">
        <v>1002</v>
      </c>
      <c r="L414" s="101" t="s">
        <v>999</v>
      </c>
      <c r="M414" s="126" t="e">
        <f>VLOOKUP(F:F,#REF!,10,0)</f>
        <v>#REF!</v>
      </c>
      <c r="N414" s="101">
        <v>100845360</v>
      </c>
      <c r="O414" s="104">
        <v>43530</v>
      </c>
      <c r="P414" s="105">
        <f ca="1">VLOOKUP(G414,日计划量!B:G,6,0)</f>
        <v>43533</v>
      </c>
      <c r="Q414" s="149"/>
      <c r="R414" s="126"/>
      <c r="T414" s="129"/>
    </row>
    <row r="415" customHeight="1" spans="1:20">
      <c r="A415" s="121"/>
      <c r="B415" s="122"/>
      <c r="C415" s="114">
        <v>0</v>
      </c>
      <c r="D415" s="114">
        <f t="shared" si="22"/>
        <v>0</v>
      </c>
      <c r="E415" s="114">
        <v>0</v>
      </c>
      <c r="F415" s="101">
        <f t="shared" si="21"/>
        <v>7210002499</v>
      </c>
      <c r="G415" s="112" t="s">
        <v>1003</v>
      </c>
      <c r="H415" s="114" t="s">
        <v>1004</v>
      </c>
      <c r="I415" s="114">
        <v>3000</v>
      </c>
      <c r="J415" s="101" t="s">
        <v>942</v>
      </c>
      <c r="L415" s="101" t="s">
        <v>999</v>
      </c>
      <c r="M415" s="126" t="e">
        <f>VLOOKUP(F:F,#REF!,10,0)</f>
        <v>#REF!</v>
      </c>
      <c r="N415" s="101">
        <v>100844834</v>
      </c>
      <c r="O415" s="104">
        <v>43529</v>
      </c>
      <c r="P415" s="105">
        <f ca="1">VLOOKUP(G415,日计划量!B:G,6,0)</f>
        <v>43532</v>
      </c>
      <c r="R415" s="126"/>
      <c r="T415" s="129"/>
    </row>
    <row r="416" customHeight="1" spans="1:20">
      <c r="A416" s="121"/>
      <c r="B416" s="122"/>
      <c r="C416" s="114">
        <v>0</v>
      </c>
      <c r="D416" s="114">
        <f t="shared" si="22"/>
        <v>0</v>
      </c>
      <c r="E416" s="114">
        <v>0</v>
      </c>
      <c r="F416" s="101">
        <f t="shared" si="21"/>
        <v>7210002499</v>
      </c>
      <c r="G416" s="112" t="s">
        <v>1005</v>
      </c>
      <c r="H416" s="114" t="s">
        <v>1006</v>
      </c>
      <c r="I416" s="114">
        <v>2000</v>
      </c>
      <c r="J416" s="101" t="s">
        <v>942</v>
      </c>
      <c r="L416" s="101" t="s">
        <v>999</v>
      </c>
      <c r="M416" s="126" t="e">
        <f>VLOOKUP(F:F,#REF!,10,0)</f>
        <v>#REF!</v>
      </c>
      <c r="N416" s="101">
        <v>100844832</v>
      </c>
      <c r="O416" s="104">
        <v>43529</v>
      </c>
      <c r="P416" s="105">
        <f ca="1">VLOOKUP(G416,日计划量!B:G,6,0)</f>
        <v>43530</v>
      </c>
      <c r="R416" s="126"/>
      <c r="T416" s="129"/>
    </row>
    <row r="417" customHeight="1" spans="1:20">
      <c r="A417" s="121"/>
      <c r="B417" s="122"/>
      <c r="C417" s="114">
        <v>0</v>
      </c>
      <c r="D417" s="114">
        <f t="shared" si="22"/>
        <v>0</v>
      </c>
      <c r="E417" s="114">
        <v>0</v>
      </c>
      <c r="F417" s="101">
        <f t="shared" si="21"/>
        <v>7210002499</v>
      </c>
      <c r="G417" s="112" t="s">
        <v>1007</v>
      </c>
      <c r="H417" s="114" t="s">
        <v>1008</v>
      </c>
      <c r="I417" s="114">
        <v>2000</v>
      </c>
      <c r="J417" s="101" t="s">
        <v>942</v>
      </c>
      <c r="L417" s="101" t="s">
        <v>999</v>
      </c>
      <c r="M417" s="126" t="e">
        <f>VLOOKUP(F:F,#REF!,10,0)</f>
        <v>#REF!</v>
      </c>
      <c r="N417" s="101">
        <v>100844833</v>
      </c>
      <c r="O417" s="104">
        <v>43529</v>
      </c>
      <c r="P417" s="105">
        <f ca="1">VLOOKUP(G417,日计划量!B:G,6,0)</f>
        <v>43531</v>
      </c>
      <c r="R417" s="126"/>
      <c r="T417" s="129"/>
    </row>
    <row r="418" customHeight="1" spans="1:20">
      <c r="A418" s="121"/>
      <c r="B418" s="122"/>
      <c r="C418" s="114">
        <v>0</v>
      </c>
      <c r="D418" s="114">
        <f t="shared" si="22"/>
        <v>0</v>
      </c>
      <c r="E418" s="114">
        <v>0</v>
      </c>
      <c r="F418" s="101">
        <f t="shared" si="21"/>
        <v>7210002499</v>
      </c>
      <c r="G418" s="112" t="s">
        <v>1009</v>
      </c>
      <c r="H418" s="133" t="s">
        <v>1010</v>
      </c>
      <c r="I418" s="114">
        <v>2000</v>
      </c>
      <c r="J418" s="101" t="s">
        <v>942</v>
      </c>
      <c r="L418" s="101" t="s">
        <v>999</v>
      </c>
      <c r="M418" s="126" t="e">
        <f>VLOOKUP(F:F,#REF!,10,0)</f>
        <v>#REF!</v>
      </c>
      <c r="N418" s="101">
        <v>100847597</v>
      </c>
      <c r="O418" s="104">
        <v>43536</v>
      </c>
      <c r="P418" s="105">
        <f ca="1">VLOOKUP(G418,日计划量!B:G,6,0)</f>
        <v>43553</v>
      </c>
      <c r="Q418" s="103" t="s">
        <v>1011</v>
      </c>
      <c r="R418" s="126"/>
      <c r="T418" s="129"/>
    </row>
    <row r="419" customHeight="1" spans="1:20">
      <c r="A419" s="121"/>
      <c r="B419" s="122"/>
      <c r="C419" s="114">
        <v>0</v>
      </c>
      <c r="D419" s="114">
        <f t="shared" si="22"/>
        <v>0</v>
      </c>
      <c r="E419" s="114">
        <v>0</v>
      </c>
      <c r="F419" s="101">
        <f t="shared" si="21"/>
        <v>7210002499</v>
      </c>
      <c r="G419" s="112" t="s">
        <v>1012</v>
      </c>
      <c r="H419" s="114" t="s">
        <v>1013</v>
      </c>
      <c r="I419" s="114">
        <v>2000</v>
      </c>
      <c r="J419" s="101" t="s">
        <v>942</v>
      </c>
      <c r="L419" s="101" t="s">
        <v>999</v>
      </c>
      <c r="M419" s="126" t="e">
        <f>VLOOKUP(F:F,#REF!,10,0)</f>
        <v>#REF!</v>
      </c>
      <c r="N419" s="101">
        <v>0</v>
      </c>
      <c r="O419" s="104">
        <v>0</v>
      </c>
      <c r="P419" s="105">
        <f ca="1">VLOOKUP(G419,日计划量!B:G,6,0)</f>
        <v>43551</v>
      </c>
      <c r="R419" s="126"/>
      <c r="T419" s="129"/>
    </row>
    <row r="420" customHeight="1" spans="1:20">
      <c r="A420" s="121">
        <v>7210002500</v>
      </c>
      <c r="B420" s="122" t="s">
        <v>1014</v>
      </c>
      <c r="C420" s="114">
        <v>20000</v>
      </c>
      <c r="D420" s="114">
        <f t="shared" si="22"/>
        <v>20000</v>
      </c>
      <c r="E420" s="114">
        <v>2933</v>
      </c>
      <c r="F420" s="101">
        <f t="shared" si="21"/>
        <v>7210002500</v>
      </c>
      <c r="G420" s="112" t="s">
        <v>1015</v>
      </c>
      <c r="H420" s="114" t="s">
        <v>1016</v>
      </c>
      <c r="I420" s="114">
        <v>2000</v>
      </c>
      <c r="J420" s="101" t="s">
        <v>15</v>
      </c>
      <c r="L420" s="101" t="s">
        <v>1017</v>
      </c>
      <c r="M420" s="126" t="e">
        <f>VLOOKUP(F:F,#REF!,10,0)</f>
        <v>#REF!</v>
      </c>
      <c r="N420" s="101">
        <v>100847149</v>
      </c>
      <c r="O420" s="104">
        <v>43535</v>
      </c>
      <c r="P420" s="105">
        <f ca="1">VLOOKUP(G420,日计划量!B:G,6,0)</f>
        <v>43537</v>
      </c>
      <c r="R420" s="126"/>
      <c r="T420" s="129"/>
    </row>
    <row r="421" customHeight="1" spans="1:20">
      <c r="A421" s="121"/>
      <c r="B421" s="122"/>
      <c r="C421" s="114">
        <v>0</v>
      </c>
      <c r="D421" s="114">
        <f t="shared" si="22"/>
        <v>0</v>
      </c>
      <c r="E421" s="114">
        <v>0</v>
      </c>
      <c r="F421" s="101">
        <f t="shared" si="21"/>
        <v>7210002500</v>
      </c>
      <c r="G421" s="112" t="s">
        <v>1018</v>
      </c>
      <c r="H421" s="114" t="s">
        <v>1019</v>
      </c>
      <c r="I421" s="114">
        <v>2000</v>
      </c>
      <c r="J421" s="101" t="s">
        <v>15</v>
      </c>
      <c r="L421" s="101" t="s">
        <v>1017</v>
      </c>
      <c r="M421" s="126" t="e">
        <f>VLOOKUP(F:F,#REF!,10,0)</f>
        <v>#REF!</v>
      </c>
      <c r="N421" s="101">
        <v>100847150</v>
      </c>
      <c r="O421" s="104">
        <v>43535</v>
      </c>
      <c r="P421" s="105">
        <f ca="1">VLOOKUP(G421,日计划量!B:G,6,0)</f>
        <v>43538</v>
      </c>
      <c r="R421" s="126"/>
      <c r="T421" s="129"/>
    </row>
    <row r="422" customHeight="1" spans="1:20">
      <c r="A422" s="121"/>
      <c r="B422" s="122"/>
      <c r="C422" s="114">
        <v>0</v>
      </c>
      <c r="D422" s="114">
        <f t="shared" si="22"/>
        <v>0</v>
      </c>
      <c r="E422" s="114">
        <v>0</v>
      </c>
      <c r="F422" s="101">
        <f t="shared" si="21"/>
        <v>7210002500</v>
      </c>
      <c r="G422" s="112" t="s">
        <v>1020</v>
      </c>
      <c r="H422" s="114" t="s">
        <v>1021</v>
      </c>
      <c r="I422" s="114">
        <v>2000</v>
      </c>
      <c r="J422" s="101" t="s">
        <v>15</v>
      </c>
      <c r="L422" s="101" t="s">
        <v>1017</v>
      </c>
      <c r="M422" s="126" t="e">
        <f>VLOOKUP(F:F,#REF!,10,0)</f>
        <v>#REF!</v>
      </c>
      <c r="N422" s="101">
        <v>100847602</v>
      </c>
      <c r="O422" s="104">
        <v>43536</v>
      </c>
      <c r="P422" s="105">
        <f ca="1">VLOOKUP(G422,日计划量!B:G,6,0)</f>
        <v>43539</v>
      </c>
      <c r="R422" s="126"/>
      <c r="T422" s="129"/>
    </row>
    <row r="423" customHeight="1" spans="1:20">
      <c r="A423" s="121"/>
      <c r="B423" s="122"/>
      <c r="C423" s="114">
        <v>0</v>
      </c>
      <c r="D423" s="114">
        <f t="shared" si="22"/>
        <v>0</v>
      </c>
      <c r="E423" s="114">
        <v>0</v>
      </c>
      <c r="F423" s="101">
        <f t="shared" si="21"/>
        <v>7210002500</v>
      </c>
      <c r="G423" s="112" t="s">
        <v>1022</v>
      </c>
      <c r="H423" s="114" t="s">
        <v>1023</v>
      </c>
      <c r="I423" s="114">
        <v>2000</v>
      </c>
      <c r="J423" s="101" t="s">
        <v>15</v>
      </c>
      <c r="L423" s="101" t="s">
        <v>1017</v>
      </c>
      <c r="M423" s="126" t="e">
        <f>VLOOKUP(F:F,#REF!,10,0)</f>
        <v>#REF!</v>
      </c>
      <c r="N423" s="101">
        <v>100850825</v>
      </c>
      <c r="O423" s="104">
        <v>43544</v>
      </c>
      <c r="P423" s="105">
        <f ca="1">VLOOKUP(G423,日计划量!B:G,6,0)</f>
        <v>43546</v>
      </c>
      <c r="R423" s="126"/>
      <c r="T423" s="129"/>
    </row>
    <row r="424" customHeight="1" spans="1:20">
      <c r="A424" s="121"/>
      <c r="B424" s="122"/>
      <c r="C424" s="114">
        <v>0</v>
      </c>
      <c r="D424" s="114">
        <f t="shared" si="22"/>
        <v>0</v>
      </c>
      <c r="E424" s="114">
        <v>0</v>
      </c>
      <c r="F424" s="101">
        <f t="shared" si="21"/>
        <v>7210002500</v>
      </c>
      <c r="G424" s="112" t="s">
        <v>1024</v>
      </c>
      <c r="H424" s="114" t="s">
        <v>1025</v>
      </c>
      <c r="I424" s="114">
        <v>2000</v>
      </c>
      <c r="J424" s="101" t="s">
        <v>15</v>
      </c>
      <c r="L424" s="101" t="s">
        <v>1017</v>
      </c>
      <c r="M424" s="126" t="e">
        <f>VLOOKUP(F:F,#REF!,10,0)</f>
        <v>#REF!</v>
      </c>
      <c r="N424" s="101">
        <v>100850826</v>
      </c>
      <c r="O424" s="104">
        <v>43544</v>
      </c>
      <c r="P424" s="105">
        <f ca="1">VLOOKUP(G424,日计划量!B:G,6,0)</f>
        <v>43547</v>
      </c>
      <c r="R424" s="126"/>
      <c r="T424" s="129"/>
    </row>
    <row r="425" customHeight="1" spans="1:20">
      <c r="A425" s="121"/>
      <c r="B425" s="122"/>
      <c r="C425" s="114">
        <v>0</v>
      </c>
      <c r="D425" s="114">
        <f t="shared" si="22"/>
        <v>0</v>
      </c>
      <c r="E425" s="114">
        <v>0</v>
      </c>
      <c r="F425" s="101">
        <f t="shared" si="21"/>
        <v>7210002500</v>
      </c>
      <c r="G425" s="112" t="s">
        <v>1026</v>
      </c>
      <c r="H425" s="114" t="s">
        <v>1027</v>
      </c>
      <c r="I425" s="114">
        <v>2000</v>
      </c>
      <c r="J425" s="101" t="s">
        <v>15</v>
      </c>
      <c r="L425" s="101" t="s">
        <v>1017</v>
      </c>
      <c r="M425" s="126" t="e">
        <f>VLOOKUP(F:F,#REF!,10,0)</f>
        <v>#REF!</v>
      </c>
      <c r="N425" s="101">
        <v>100849819</v>
      </c>
      <c r="O425" s="104">
        <v>43542</v>
      </c>
      <c r="P425" s="105">
        <f ca="1">VLOOKUP(G425,日计划量!B:G,6,0)</f>
        <v>43544</v>
      </c>
      <c r="R425" s="126"/>
      <c r="T425" s="129"/>
    </row>
    <row r="426" customHeight="1" spans="1:20">
      <c r="A426" s="121"/>
      <c r="B426" s="122"/>
      <c r="C426" s="114">
        <v>0</v>
      </c>
      <c r="D426" s="114">
        <f t="shared" si="22"/>
        <v>0</v>
      </c>
      <c r="E426" s="114">
        <v>0</v>
      </c>
      <c r="F426" s="101">
        <f t="shared" si="21"/>
        <v>7210002500</v>
      </c>
      <c r="G426" s="112" t="s">
        <v>1028</v>
      </c>
      <c r="H426" s="114" t="s">
        <v>1029</v>
      </c>
      <c r="I426" s="114">
        <v>2000</v>
      </c>
      <c r="J426" s="101" t="s">
        <v>15</v>
      </c>
      <c r="L426" s="101" t="s">
        <v>1017</v>
      </c>
      <c r="M426" s="126" t="e">
        <f>VLOOKUP(F:F,#REF!,10,0)</f>
        <v>#REF!</v>
      </c>
      <c r="N426" s="101">
        <v>100849820</v>
      </c>
      <c r="O426" s="104">
        <v>43542</v>
      </c>
      <c r="P426" s="105">
        <f ca="1">VLOOKUP(G426,日计划量!B:G,6,0)</f>
        <v>43545</v>
      </c>
      <c r="R426" s="126"/>
      <c r="T426" s="129"/>
    </row>
    <row r="427" customHeight="1" spans="1:20">
      <c r="A427" s="121"/>
      <c r="B427" s="122"/>
      <c r="C427" s="114">
        <v>0</v>
      </c>
      <c r="D427" s="114">
        <f t="shared" si="22"/>
        <v>0</v>
      </c>
      <c r="E427" s="114">
        <v>0</v>
      </c>
      <c r="F427" s="101">
        <f t="shared" si="21"/>
        <v>7210002500</v>
      </c>
      <c r="G427" s="112" t="s">
        <v>1030</v>
      </c>
      <c r="H427" s="114" t="s">
        <v>1031</v>
      </c>
      <c r="I427" s="133">
        <v>2000</v>
      </c>
      <c r="J427" s="101" t="s">
        <v>15</v>
      </c>
      <c r="L427" s="101" t="s">
        <v>1017</v>
      </c>
      <c r="M427" s="126" t="e">
        <f>VLOOKUP(F:F,#REF!,10,0)</f>
        <v>#REF!</v>
      </c>
      <c r="N427" s="101">
        <v>100834180</v>
      </c>
      <c r="O427" s="104">
        <v>43530</v>
      </c>
      <c r="P427" s="105">
        <f ca="1">VLOOKUP(G427,日计划量!B:G,6,0)</f>
        <v>43533</v>
      </c>
      <c r="R427" s="126"/>
      <c r="T427" s="129"/>
    </row>
    <row r="428" customHeight="1" spans="1:20">
      <c r="A428" s="121"/>
      <c r="B428" s="122"/>
      <c r="C428" s="114">
        <v>0</v>
      </c>
      <c r="D428" s="114">
        <f t="shared" si="22"/>
        <v>0</v>
      </c>
      <c r="E428" s="114">
        <v>0</v>
      </c>
      <c r="F428" s="101">
        <f t="shared" si="21"/>
        <v>7210002500</v>
      </c>
      <c r="G428" s="112" t="s">
        <v>1032</v>
      </c>
      <c r="H428" s="114" t="s">
        <v>1033</v>
      </c>
      <c r="I428" s="133">
        <v>2000</v>
      </c>
      <c r="J428" s="101" t="s">
        <v>15</v>
      </c>
      <c r="L428" s="101" t="s">
        <v>1017</v>
      </c>
      <c r="M428" s="126" t="e">
        <f>VLOOKUP(F:F,#REF!,10,0)</f>
        <v>#REF!</v>
      </c>
      <c r="N428" s="101" t="s">
        <v>1034</v>
      </c>
      <c r="O428" s="104">
        <v>43530</v>
      </c>
      <c r="P428" s="105">
        <f ca="1">VLOOKUP(G428,日计划量!B:G,6,0)</f>
        <v>43535</v>
      </c>
      <c r="R428" s="126"/>
      <c r="T428" s="129"/>
    </row>
    <row r="429" customHeight="1" spans="1:20">
      <c r="A429" s="121"/>
      <c r="B429" s="122"/>
      <c r="C429" s="114">
        <v>0</v>
      </c>
      <c r="D429" s="114">
        <f t="shared" si="22"/>
        <v>0</v>
      </c>
      <c r="E429" s="114">
        <v>0</v>
      </c>
      <c r="F429" s="101">
        <f t="shared" si="21"/>
        <v>7210002500</v>
      </c>
      <c r="G429" s="112" t="s">
        <v>1035</v>
      </c>
      <c r="H429" s="114" t="s">
        <v>1036</v>
      </c>
      <c r="I429" s="114">
        <v>2000</v>
      </c>
      <c r="J429" s="101" t="s">
        <v>18</v>
      </c>
      <c r="L429" s="101" t="s">
        <v>1017</v>
      </c>
      <c r="M429" s="126" t="e">
        <f>VLOOKUP(F:F,#REF!,10,0)</f>
        <v>#REF!</v>
      </c>
      <c r="N429" s="101">
        <v>100851997</v>
      </c>
      <c r="O429" s="104">
        <v>43546</v>
      </c>
      <c r="P429" s="105">
        <f ca="1">VLOOKUP(G429,日计划量!B:G,6,0)</f>
        <v>43550</v>
      </c>
      <c r="R429" s="126"/>
      <c r="T429" s="129"/>
    </row>
    <row r="430" customHeight="1" spans="1:20">
      <c r="A430" s="121">
        <v>7210003631</v>
      </c>
      <c r="B430" s="122" t="s">
        <v>1037</v>
      </c>
      <c r="C430" s="114">
        <v>15000</v>
      </c>
      <c r="D430" s="114">
        <f t="shared" si="22"/>
        <v>20000</v>
      </c>
      <c r="E430" s="114">
        <v>2560</v>
      </c>
      <c r="F430" s="101">
        <f t="shared" si="21"/>
        <v>7210003631</v>
      </c>
      <c r="G430" s="112" t="s">
        <v>1038</v>
      </c>
      <c r="H430" s="114" t="s">
        <v>1039</v>
      </c>
      <c r="I430" s="114">
        <v>2000</v>
      </c>
      <c r="J430" s="101" t="s">
        <v>942</v>
      </c>
      <c r="L430" s="101" t="s">
        <v>1040</v>
      </c>
      <c r="M430" s="126" t="e">
        <f>VLOOKUP(F:F,#REF!,10,0)</f>
        <v>#REF!</v>
      </c>
      <c r="N430" s="101">
        <v>100842212</v>
      </c>
      <c r="O430" s="104">
        <v>43523</v>
      </c>
      <c r="P430" s="105">
        <f ca="1">VLOOKUP(G430,日计划量!B:G,6,0)</f>
        <v>43525</v>
      </c>
      <c r="R430" s="126"/>
      <c r="T430" s="129"/>
    </row>
    <row r="431" customHeight="1" spans="1:20">
      <c r="A431" s="121"/>
      <c r="B431" s="122"/>
      <c r="C431" s="114">
        <v>0</v>
      </c>
      <c r="D431" s="114">
        <f t="shared" si="22"/>
        <v>0</v>
      </c>
      <c r="E431" s="114">
        <v>0</v>
      </c>
      <c r="F431" s="101">
        <f t="shared" si="21"/>
        <v>7210003631</v>
      </c>
      <c r="G431" s="112" t="s">
        <v>1041</v>
      </c>
      <c r="H431" s="114" t="s">
        <v>1042</v>
      </c>
      <c r="I431" s="114">
        <v>2000</v>
      </c>
      <c r="J431" s="101" t="s">
        <v>942</v>
      </c>
      <c r="L431" s="101" t="s">
        <v>1040</v>
      </c>
      <c r="M431" s="126" t="e">
        <f>VLOOKUP(F:F,#REF!,10,0)</f>
        <v>#REF!</v>
      </c>
      <c r="N431" s="101">
        <v>100842919</v>
      </c>
      <c r="O431" s="104">
        <v>43524</v>
      </c>
      <c r="P431" s="105">
        <f ca="1">VLOOKUP(G431,日计划量!B:G,6,0)</f>
        <v>43526</v>
      </c>
      <c r="R431" s="126"/>
      <c r="T431" s="129"/>
    </row>
    <row r="432" customHeight="1" spans="1:20">
      <c r="A432" s="121"/>
      <c r="B432" s="122"/>
      <c r="C432" s="114">
        <v>0</v>
      </c>
      <c r="D432" s="114">
        <f t="shared" si="22"/>
        <v>0</v>
      </c>
      <c r="E432" s="114">
        <v>0</v>
      </c>
      <c r="F432" s="101">
        <f t="shared" si="21"/>
        <v>7210003631</v>
      </c>
      <c r="G432" s="112" t="s">
        <v>1043</v>
      </c>
      <c r="H432" s="114" t="s">
        <v>1044</v>
      </c>
      <c r="I432" s="114">
        <v>2000</v>
      </c>
      <c r="J432" s="101" t="s">
        <v>942</v>
      </c>
      <c r="L432" s="101" t="s">
        <v>1040</v>
      </c>
      <c r="M432" s="126" t="e">
        <f>VLOOKUP(F:F,#REF!,10,0)</f>
        <v>#REF!</v>
      </c>
      <c r="N432" s="101">
        <v>100843501</v>
      </c>
      <c r="O432" s="104">
        <v>43525</v>
      </c>
      <c r="P432" s="105">
        <f ca="1">VLOOKUP(G432,日计划量!B:G,6,0)</f>
        <v>43528</v>
      </c>
      <c r="R432" s="126"/>
      <c r="T432" s="129"/>
    </row>
    <row r="433" customHeight="1" spans="1:20">
      <c r="A433" s="121"/>
      <c r="B433" s="122"/>
      <c r="C433" s="114">
        <v>0</v>
      </c>
      <c r="D433" s="114">
        <f t="shared" si="22"/>
        <v>0</v>
      </c>
      <c r="E433" s="114">
        <v>0</v>
      </c>
      <c r="F433" s="101">
        <f t="shared" si="21"/>
        <v>7210003631</v>
      </c>
      <c r="G433" s="112" t="s">
        <v>1045</v>
      </c>
      <c r="H433" s="114" t="s">
        <v>1046</v>
      </c>
      <c r="I433" s="114">
        <v>2000</v>
      </c>
      <c r="J433" s="101" t="s">
        <v>942</v>
      </c>
      <c r="L433" s="101" t="s">
        <v>1040</v>
      </c>
      <c r="M433" s="126" t="e">
        <f>VLOOKUP(F:F,#REF!,10,0)</f>
        <v>#REF!</v>
      </c>
      <c r="N433" s="101">
        <v>100843502</v>
      </c>
      <c r="O433" s="104">
        <v>43525</v>
      </c>
      <c r="P433" s="105">
        <f ca="1">VLOOKUP(G433,日计划量!B:G,6,0)</f>
        <v>43529</v>
      </c>
      <c r="R433" s="126"/>
      <c r="T433" s="129"/>
    </row>
    <row r="434" customHeight="1" spans="1:20">
      <c r="A434" s="121"/>
      <c r="B434" s="122"/>
      <c r="C434" s="114">
        <v>0</v>
      </c>
      <c r="D434" s="114">
        <f t="shared" si="22"/>
        <v>0</v>
      </c>
      <c r="E434" s="114">
        <v>0</v>
      </c>
      <c r="F434" s="101">
        <f t="shared" si="21"/>
        <v>7210003631</v>
      </c>
      <c r="G434" s="112" t="s">
        <v>1047</v>
      </c>
      <c r="H434" s="114" t="s">
        <v>1048</v>
      </c>
      <c r="I434" s="114">
        <v>2000</v>
      </c>
      <c r="J434" s="101" t="s">
        <v>15</v>
      </c>
      <c r="L434" s="101" t="s">
        <v>1040</v>
      </c>
      <c r="M434" s="126" t="e">
        <f>VLOOKUP(F:F,#REF!,10,0)</f>
        <v>#REF!</v>
      </c>
      <c r="N434" s="101">
        <v>100844173</v>
      </c>
      <c r="O434" s="104">
        <v>43528</v>
      </c>
      <c r="P434" s="105">
        <f ca="1">VLOOKUP(G434,日计划量!B:G,6,0)</f>
        <v>43530</v>
      </c>
      <c r="R434" s="126"/>
      <c r="T434" s="129"/>
    </row>
    <row r="435" customHeight="1" spans="1:20">
      <c r="A435" s="121"/>
      <c r="B435" s="122"/>
      <c r="C435" s="114">
        <v>0</v>
      </c>
      <c r="D435" s="114">
        <f t="shared" si="22"/>
        <v>0</v>
      </c>
      <c r="E435" s="114">
        <v>0</v>
      </c>
      <c r="F435" s="101">
        <f t="shared" si="21"/>
        <v>7210003631</v>
      </c>
      <c r="G435" s="112" t="s">
        <v>1049</v>
      </c>
      <c r="H435" s="114" t="s">
        <v>1050</v>
      </c>
      <c r="I435" s="114">
        <v>2000</v>
      </c>
      <c r="J435" s="101" t="s">
        <v>15</v>
      </c>
      <c r="L435" s="101" t="s">
        <v>1040</v>
      </c>
      <c r="M435" s="126" t="e">
        <f>VLOOKUP(F:F,#REF!,10,0)</f>
        <v>#REF!</v>
      </c>
      <c r="N435" s="101">
        <v>100844174</v>
      </c>
      <c r="O435" s="104">
        <v>43528</v>
      </c>
      <c r="P435" s="105">
        <f ca="1">VLOOKUP(G435,日计划量!B:G,6,0)</f>
        <v>43531</v>
      </c>
      <c r="R435" s="126"/>
      <c r="T435" s="129"/>
    </row>
    <row r="436" customHeight="1" spans="1:20">
      <c r="A436" s="121"/>
      <c r="B436" s="122"/>
      <c r="C436" s="114">
        <v>0</v>
      </c>
      <c r="D436" s="114">
        <f t="shared" si="22"/>
        <v>0</v>
      </c>
      <c r="E436" s="114">
        <v>0</v>
      </c>
      <c r="F436" s="101">
        <f t="shared" si="21"/>
        <v>7210003631</v>
      </c>
      <c r="G436" s="112" t="s">
        <v>1051</v>
      </c>
      <c r="H436" s="114" t="s">
        <v>1052</v>
      </c>
      <c r="I436" s="114">
        <v>2000</v>
      </c>
      <c r="J436" s="101" t="s">
        <v>15</v>
      </c>
      <c r="L436" s="101" t="s">
        <v>1040</v>
      </c>
      <c r="M436" s="126" t="e">
        <f>VLOOKUP(F:F,#REF!,10,0)</f>
        <v>#REF!</v>
      </c>
      <c r="N436" s="101">
        <v>100844837</v>
      </c>
      <c r="O436" s="104">
        <v>43529</v>
      </c>
      <c r="P436" s="105">
        <f ca="1">VLOOKUP(G436,日计划量!B:G,6,0)</f>
        <v>43532</v>
      </c>
      <c r="R436" s="126"/>
      <c r="T436" s="129"/>
    </row>
    <row r="437" customHeight="1" spans="1:20">
      <c r="A437" s="121"/>
      <c r="B437" s="122"/>
      <c r="C437" s="114">
        <v>0</v>
      </c>
      <c r="D437" s="114">
        <f t="shared" si="22"/>
        <v>0</v>
      </c>
      <c r="E437" s="114">
        <v>0</v>
      </c>
      <c r="F437" s="101">
        <f t="shared" si="21"/>
        <v>7210003631</v>
      </c>
      <c r="G437" s="112" t="s">
        <v>1053</v>
      </c>
      <c r="H437" s="114" t="s">
        <v>1054</v>
      </c>
      <c r="I437" s="114">
        <v>2000</v>
      </c>
      <c r="J437" s="101" t="s">
        <v>15</v>
      </c>
      <c r="L437" s="101" t="s">
        <v>1040</v>
      </c>
      <c r="M437" s="126" t="e">
        <f>VLOOKUP(F:F,#REF!,10,0)</f>
        <v>#REF!</v>
      </c>
      <c r="N437" s="101">
        <v>100848716</v>
      </c>
      <c r="O437" s="104">
        <v>43538</v>
      </c>
      <c r="P437" s="105">
        <f ca="1">VLOOKUP(G437,日计划量!B:G,6,0)</f>
        <v>43542</v>
      </c>
      <c r="R437" s="126"/>
      <c r="T437" s="129"/>
    </row>
    <row r="438" customHeight="1" spans="1:20">
      <c r="A438" s="121"/>
      <c r="B438" s="122"/>
      <c r="C438" s="114">
        <v>0</v>
      </c>
      <c r="D438" s="114">
        <f t="shared" si="22"/>
        <v>0</v>
      </c>
      <c r="E438" s="114">
        <v>0</v>
      </c>
      <c r="F438" s="101">
        <f t="shared" si="21"/>
        <v>7210003631</v>
      </c>
      <c r="G438" s="112" t="s">
        <v>1055</v>
      </c>
      <c r="H438" s="114" t="s">
        <v>1056</v>
      </c>
      <c r="I438" s="114">
        <v>2000</v>
      </c>
      <c r="J438" s="101" t="s">
        <v>15</v>
      </c>
      <c r="L438" s="101" t="s">
        <v>1040</v>
      </c>
      <c r="M438" s="126" t="e">
        <f>VLOOKUP(F:F,#REF!,10,0)</f>
        <v>#REF!</v>
      </c>
      <c r="N438" s="101">
        <v>100848717</v>
      </c>
      <c r="O438" s="104">
        <v>43538</v>
      </c>
      <c r="P438" s="105">
        <f ca="1">VLOOKUP(G438,日计划量!B:G,6,0)</f>
        <v>43543</v>
      </c>
      <c r="R438" s="126"/>
      <c r="T438" s="129"/>
    </row>
    <row r="439" customHeight="1" spans="1:20">
      <c r="A439" s="121"/>
      <c r="B439" s="122"/>
      <c r="C439" s="114">
        <v>0</v>
      </c>
      <c r="D439" s="114">
        <f t="shared" si="22"/>
        <v>0</v>
      </c>
      <c r="E439" s="114">
        <v>0</v>
      </c>
      <c r="F439" s="101">
        <f t="shared" si="21"/>
        <v>7210003631</v>
      </c>
      <c r="G439" s="112" t="s">
        <v>1057</v>
      </c>
      <c r="H439" s="114" t="s">
        <v>1058</v>
      </c>
      <c r="I439" s="114">
        <v>2000</v>
      </c>
      <c r="J439" s="101" t="s">
        <v>942</v>
      </c>
      <c r="L439" s="101" t="s">
        <v>1040</v>
      </c>
      <c r="M439" s="126" t="e">
        <f>VLOOKUP(F:F,#REF!,10,0)</f>
        <v>#REF!</v>
      </c>
      <c r="N439" s="101">
        <v>0</v>
      </c>
      <c r="O439" s="104">
        <v>0</v>
      </c>
      <c r="P439" s="105">
        <f ca="1">VLOOKUP(G439,日计划量!B:G,6,0)</f>
        <v>43552</v>
      </c>
      <c r="R439" s="126"/>
      <c r="T439" s="129"/>
    </row>
    <row r="440" customHeight="1" spans="1:20">
      <c r="A440" s="121">
        <v>7210004084</v>
      </c>
      <c r="B440" s="122" t="s">
        <v>1059</v>
      </c>
      <c r="C440" s="114">
        <v>5000</v>
      </c>
      <c r="D440" s="114">
        <f t="shared" si="22"/>
        <v>5000</v>
      </c>
      <c r="E440" s="114">
        <v>1267</v>
      </c>
      <c r="F440" s="101">
        <f t="shared" si="21"/>
        <v>7210004084</v>
      </c>
      <c r="G440" s="112" t="s">
        <v>1060</v>
      </c>
      <c r="H440" s="114" t="s">
        <v>1061</v>
      </c>
      <c r="I440" s="114">
        <v>3000</v>
      </c>
      <c r="J440" s="101" t="s">
        <v>15</v>
      </c>
      <c r="L440" s="101" t="s">
        <v>1062</v>
      </c>
      <c r="M440" s="126" t="e">
        <f>VLOOKUP(F:F,#REF!,10,0)</f>
        <v>#REF!</v>
      </c>
      <c r="N440" s="101">
        <v>100842227</v>
      </c>
      <c r="O440" s="104">
        <v>43523</v>
      </c>
      <c r="P440" s="105">
        <f ca="1">VLOOKUP(G440,日计划量!B:G,6,0)</f>
        <v>43525</v>
      </c>
      <c r="R440" s="126"/>
      <c r="T440" s="129"/>
    </row>
    <row r="441" customHeight="1" spans="1:20">
      <c r="A441" s="121"/>
      <c r="B441" s="122"/>
      <c r="C441" s="114">
        <v>0</v>
      </c>
      <c r="D441" s="114">
        <f t="shared" si="22"/>
        <v>0</v>
      </c>
      <c r="E441" s="114">
        <v>0</v>
      </c>
      <c r="F441" s="101">
        <f t="shared" si="21"/>
        <v>7210004084</v>
      </c>
      <c r="G441" s="112" t="s">
        <v>1063</v>
      </c>
      <c r="H441" s="114" t="s">
        <v>1064</v>
      </c>
      <c r="I441" s="114">
        <v>2000</v>
      </c>
      <c r="J441" s="101" t="s">
        <v>15</v>
      </c>
      <c r="L441" s="101" t="s">
        <v>1062</v>
      </c>
      <c r="M441" s="126" t="e">
        <f>VLOOKUP(F:F,#REF!,10,0)</f>
        <v>#REF!</v>
      </c>
      <c r="N441" s="101">
        <v>100842931</v>
      </c>
      <c r="O441" s="104">
        <v>43524</v>
      </c>
      <c r="P441" s="105">
        <f ca="1">VLOOKUP(G441,日计划量!B:G,6,0)</f>
        <v>43528</v>
      </c>
      <c r="R441" s="126"/>
      <c r="T441" s="129"/>
    </row>
    <row r="442" customHeight="1" spans="1:20">
      <c r="A442" s="121">
        <v>7210002540</v>
      </c>
      <c r="B442" s="122" t="s">
        <v>1065</v>
      </c>
      <c r="C442" s="114">
        <v>4000</v>
      </c>
      <c r="D442" s="114">
        <f t="shared" si="22"/>
        <v>4000</v>
      </c>
      <c r="E442" s="114">
        <v>1921</v>
      </c>
      <c r="F442" s="101">
        <f t="shared" si="21"/>
        <v>7210002540</v>
      </c>
      <c r="G442" s="112" t="s">
        <v>1066</v>
      </c>
      <c r="H442" s="114" t="s">
        <v>1067</v>
      </c>
      <c r="I442" s="114">
        <v>2000</v>
      </c>
      <c r="J442" s="101" t="s">
        <v>559</v>
      </c>
      <c r="L442" s="101" t="s">
        <v>1068</v>
      </c>
      <c r="M442" s="126" t="e">
        <f>VLOOKUP(F:F,#REF!,10,0)</f>
        <v>#REF!</v>
      </c>
      <c r="N442" s="101" t="s">
        <v>1069</v>
      </c>
      <c r="O442" s="104">
        <v>43531</v>
      </c>
      <c r="P442" s="105">
        <f ca="1">VLOOKUP(G442,日计划量!B:G,6,0)</f>
        <v>43535</v>
      </c>
      <c r="R442" s="126"/>
      <c r="T442" s="129"/>
    </row>
    <row r="443" customHeight="1" spans="1:20">
      <c r="A443" s="121"/>
      <c r="B443" s="122"/>
      <c r="C443" s="114">
        <v>0</v>
      </c>
      <c r="D443" s="114">
        <f t="shared" si="22"/>
        <v>0</v>
      </c>
      <c r="E443" s="114">
        <v>0</v>
      </c>
      <c r="F443" s="101">
        <f t="shared" si="21"/>
        <v>7210002540</v>
      </c>
      <c r="G443" s="112" t="s">
        <v>1070</v>
      </c>
      <c r="H443" s="114" t="s">
        <v>1071</v>
      </c>
      <c r="I443" s="114">
        <v>2000</v>
      </c>
      <c r="J443" s="101" t="s">
        <v>559</v>
      </c>
      <c r="K443" s="101" t="s">
        <v>15</v>
      </c>
      <c r="L443" s="101" t="s">
        <v>1068</v>
      </c>
      <c r="M443" s="126" t="e">
        <f>VLOOKUP(F:F,#REF!,10,0)</f>
        <v>#REF!</v>
      </c>
      <c r="N443" s="101">
        <v>100847144</v>
      </c>
      <c r="O443" s="104">
        <v>43535</v>
      </c>
      <c r="P443" s="105">
        <f ca="1">VLOOKUP(G443,日计划量!B:G,6,0)</f>
        <v>43537</v>
      </c>
      <c r="R443" s="126"/>
      <c r="T443" s="129"/>
    </row>
    <row r="444" customHeight="1" spans="1:20">
      <c r="A444" s="121">
        <v>7210002112</v>
      </c>
      <c r="B444" s="122" t="s">
        <v>1072</v>
      </c>
      <c r="C444" s="114">
        <v>2500</v>
      </c>
      <c r="D444" s="114">
        <f t="shared" si="22"/>
        <v>2500</v>
      </c>
      <c r="E444" s="114">
        <v>0</v>
      </c>
      <c r="F444" s="101">
        <f t="shared" si="21"/>
        <v>7210002112</v>
      </c>
      <c r="G444" s="112" t="s">
        <v>1073</v>
      </c>
      <c r="H444" s="114" t="s">
        <v>1074</v>
      </c>
      <c r="I444" s="114">
        <v>2500</v>
      </c>
      <c r="J444" s="101" t="s">
        <v>559</v>
      </c>
      <c r="L444" s="101" t="s">
        <v>1075</v>
      </c>
      <c r="M444" s="126" t="e">
        <f>VLOOKUP(F:F,#REF!,10,0)</f>
        <v>#REF!</v>
      </c>
      <c r="N444" s="101">
        <v>100850334</v>
      </c>
      <c r="O444" s="104">
        <v>43543</v>
      </c>
      <c r="P444" s="105">
        <f ca="1">VLOOKUP(G444,日计划量!B:G,6,0)</f>
        <v>43545</v>
      </c>
      <c r="R444" s="126"/>
      <c r="T444" s="129"/>
    </row>
    <row r="445" customHeight="1" spans="1:20">
      <c r="A445" s="121">
        <v>7210002597</v>
      </c>
      <c r="B445" s="122" t="s">
        <v>1076</v>
      </c>
      <c r="C445" s="114">
        <v>3000</v>
      </c>
      <c r="D445" s="114">
        <f t="shared" ref="D445:D476" si="23">SUMIF(F:F,A:A,I:I)</f>
        <v>5000</v>
      </c>
      <c r="E445" s="114">
        <v>1704</v>
      </c>
      <c r="F445" s="101">
        <f t="shared" si="21"/>
        <v>7210002597</v>
      </c>
      <c r="G445" s="112" t="s">
        <v>1077</v>
      </c>
      <c r="H445" s="114" t="s">
        <v>1078</v>
      </c>
      <c r="I445" s="114">
        <v>3000</v>
      </c>
      <c r="J445" s="101" t="s">
        <v>27</v>
      </c>
      <c r="L445" s="101" t="s">
        <v>1079</v>
      </c>
      <c r="M445" s="126" t="e">
        <f>VLOOKUP(F:F,#REF!,10,0)</f>
        <v>#REF!</v>
      </c>
      <c r="N445" s="101">
        <v>100844874</v>
      </c>
      <c r="O445" s="104">
        <v>43529</v>
      </c>
      <c r="P445" s="105">
        <f ca="1">VLOOKUP(G445,日计划量!B:G,6,0)</f>
        <v>43531</v>
      </c>
      <c r="R445" s="126"/>
      <c r="T445" s="129"/>
    </row>
    <row r="446" customHeight="1" spans="1:20">
      <c r="A446" s="121"/>
      <c r="B446" s="122"/>
      <c r="C446" s="114">
        <v>0</v>
      </c>
      <c r="D446" s="114">
        <f t="shared" si="23"/>
        <v>0</v>
      </c>
      <c r="E446" s="114">
        <v>0</v>
      </c>
      <c r="F446" s="101">
        <f t="shared" si="21"/>
        <v>7210002597</v>
      </c>
      <c r="G446" s="112" t="s">
        <v>1080</v>
      </c>
      <c r="H446" s="114" t="s">
        <v>1081</v>
      </c>
      <c r="I446" s="114">
        <v>2000</v>
      </c>
      <c r="J446" s="101" t="s">
        <v>27</v>
      </c>
      <c r="L446" s="101" t="s">
        <v>1079</v>
      </c>
      <c r="M446" s="126" t="e">
        <f>VLOOKUP(F:F,#REF!,10,0)</f>
        <v>#REF!</v>
      </c>
      <c r="N446" s="101">
        <v>100845348</v>
      </c>
      <c r="O446" s="104">
        <v>43530</v>
      </c>
      <c r="P446" s="105">
        <f ca="1">VLOOKUP(G446,日计划量!B:G,6,0)</f>
        <v>43533</v>
      </c>
      <c r="R446" s="126"/>
      <c r="T446" s="129"/>
    </row>
    <row r="447" customHeight="1" spans="1:20">
      <c r="A447" s="121">
        <v>7210002595</v>
      </c>
      <c r="B447" s="122" t="s">
        <v>1082</v>
      </c>
      <c r="C447" s="114">
        <v>5000</v>
      </c>
      <c r="D447" s="114">
        <f t="shared" si="23"/>
        <v>6000</v>
      </c>
      <c r="E447" s="114">
        <v>2800</v>
      </c>
      <c r="F447" s="101">
        <f t="shared" si="21"/>
        <v>7210002595</v>
      </c>
      <c r="G447" s="112" t="s">
        <v>1083</v>
      </c>
      <c r="H447" s="114" t="s">
        <v>1084</v>
      </c>
      <c r="I447" s="114">
        <v>2000</v>
      </c>
      <c r="J447" s="101" t="s">
        <v>33</v>
      </c>
      <c r="L447" s="101" t="s">
        <v>1085</v>
      </c>
      <c r="M447" s="126" t="e">
        <f>VLOOKUP(F:F,#REF!,10,0)</f>
        <v>#REF!</v>
      </c>
      <c r="N447" s="101">
        <v>100844238</v>
      </c>
      <c r="O447" s="104">
        <v>43528</v>
      </c>
      <c r="P447" s="105">
        <f ca="1">VLOOKUP(G447,日计划量!B:G,6,0)</f>
        <v>43530</v>
      </c>
      <c r="R447" s="126"/>
      <c r="T447" s="129"/>
    </row>
    <row r="448" customHeight="1" spans="1:20">
      <c r="A448" s="121"/>
      <c r="B448" s="122"/>
      <c r="C448" s="114">
        <v>0</v>
      </c>
      <c r="D448" s="114">
        <f t="shared" si="23"/>
        <v>0</v>
      </c>
      <c r="E448" s="114">
        <v>0</v>
      </c>
      <c r="F448" s="101">
        <f t="shared" si="21"/>
        <v>7210002595</v>
      </c>
      <c r="G448" s="112" t="s">
        <v>1086</v>
      </c>
      <c r="H448" s="114" t="s">
        <v>1087</v>
      </c>
      <c r="I448" s="114">
        <v>2000</v>
      </c>
      <c r="J448" s="101" t="s">
        <v>27</v>
      </c>
      <c r="L448" s="101" t="s">
        <v>1085</v>
      </c>
      <c r="M448" s="126" t="e">
        <f>VLOOKUP(F:F,#REF!,10,0)</f>
        <v>#REF!</v>
      </c>
      <c r="N448" s="101">
        <v>100850815</v>
      </c>
      <c r="O448" s="104">
        <v>43544</v>
      </c>
      <c r="P448" s="105">
        <f ca="1">VLOOKUP(G448,日计划量!B:G,6,0)</f>
        <v>43546</v>
      </c>
      <c r="R448" s="126"/>
      <c r="T448" s="129"/>
    </row>
    <row r="449" customHeight="1" spans="1:20">
      <c r="A449" s="121"/>
      <c r="B449" s="122"/>
      <c r="C449" s="114">
        <v>0</v>
      </c>
      <c r="D449" s="114">
        <f t="shared" si="23"/>
        <v>0</v>
      </c>
      <c r="E449" s="114">
        <v>0</v>
      </c>
      <c r="F449" s="101">
        <f t="shared" si="21"/>
        <v>7210002595</v>
      </c>
      <c r="G449" s="112" t="s">
        <v>1088</v>
      </c>
      <c r="H449" s="114" t="s">
        <v>1089</v>
      </c>
      <c r="I449" s="114">
        <v>2000</v>
      </c>
      <c r="J449" s="101" t="s">
        <v>27</v>
      </c>
      <c r="L449" s="101" t="s">
        <v>1085</v>
      </c>
      <c r="M449" s="126" t="e">
        <f>VLOOKUP(F:F,#REF!,10,0)</f>
        <v>#REF!</v>
      </c>
      <c r="N449" s="101">
        <v>100850816</v>
      </c>
      <c r="O449" s="104">
        <v>43544</v>
      </c>
      <c r="P449" s="105">
        <f ca="1">VLOOKUP(G449,日计划量!B:G,6,0)</f>
        <v>43548</v>
      </c>
      <c r="R449" s="126"/>
      <c r="T449" s="129"/>
    </row>
    <row r="450" customHeight="1" spans="1:20">
      <c r="A450" s="121">
        <v>7210002598</v>
      </c>
      <c r="B450" s="122" t="s">
        <v>1090</v>
      </c>
      <c r="C450" s="114">
        <v>3000</v>
      </c>
      <c r="D450" s="114">
        <f t="shared" si="23"/>
        <v>2000</v>
      </c>
      <c r="E450" s="114">
        <v>35</v>
      </c>
      <c r="F450" s="101">
        <f t="shared" si="21"/>
        <v>7210002598</v>
      </c>
      <c r="G450" s="112" t="s">
        <v>1091</v>
      </c>
      <c r="H450" s="114" t="s">
        <v>1092</v>
      </c>
      <c r="I450" s="114">
        <v>2000</v>
      </c>
      <c r="J450" s="101" t="s">
        <v>27</v>
      </c>
      <c r="L450" s="101" t="s">
        <v>1093</v>
      </c>
      <c r="M450" s="126" t="e">
        <f>VLOOKUP(F:F,#REF!,10,0)</f>
        <v>#REF!</v>
      </c>
      <c r="N450" s="101">
        <v>100850325</v>
      </c>
      <c r="O450" s="104">
        <v>43543</v>
      </c>
      <c r="P450" s="105">
        <f ca="1">VLOOKUP(G450,日计划量!B:G,6,0)</f>
        <v>43545</v>
      </c>
      <c r="R450" s="126"/>
      <c r="T450" s="129"/>
    </row>
    <row r="451" customHeight="1" spans="1:20">
      <c r="A451" s="121">
        <v>7210002601</v>
      </c>
      <c r="B451" s="122" t="s">
        <v>1094</v>
      </c>
      <c r="C451" s="114">
        <v>3000</v>
      </c>
      <c r="D451" s="114">
        <f t="shared" si="23"/>
        <v>4000</v>
      </c>
      <c r="E451" s="114">
        <v>100</v>
      </c>
      <c r="F451" s="101">
        <f t="shared" si="21"/>
        <v>7210002601</v>
      </c>
      <c r="G451" s="112" t="s">
        <v>1095</v>
      </c>
      <c r="H451" s="114" t="s">
        <v>1096</v>
      </c>
      <c r="I451" s="114">
        <v>2000</v>
      </c>
      <c r="J451" s="101" t="s">
        <v>27</v>
      </c>
      <c r="L451" s="101" t="s">
        <v>1097</v>
      </c>
      <c r="M451" s="126" t="e">
        <f>VLOOKUP(F:F,#REF!,10,0)</f>
        <v>#REF!</v>
      </c>
      <c r="N451" s="101">
        <v>100849289</v>
      </c>
      <c r="O451" s="104">
        <v>43539</v>
      </c>
      <c r="P451" s="105">
        <f ca="1">VLOOKUP(G451,日计划量!B:G,6,0)</f>
        <v>43543</v>
      </c>
      <c r="R451" s="126"/>
      <c r="T451" s="129"/>
    </row>
    <row r="452" customHeight="1" spans="1:20">
      <c r="A452" s="121"/>
      <c r="B452" s="122"/>
      <c r="C452" s="114">
        <v>0</v>
      </c>
      <c r="D452" s="114">
        <f t="shared" si="23"/>
        <v>0</v>
      </c>
      <c r="E452" s="114">
        <v>0</v>
      </c>
      <c r="F452" s="101">
        <f t="shared" si="21"/>
        <v>7210002601</v>
      </c>
      <c r="G452" s="112" t="s">
        <v>1098</v>
      </c>
      <c r="H452" s="114" t="s">
        <v>1099</v>
      </c>
      <c r="I452" s="114">
        <v>2000</v>
      </c>
      <c r="J452" s="101" t="s">
        <v>27</v>
      </c>
      <c r="L452" s="101" t="s">
        <v>1097</v>
      </c>
      <c r="M452" s="126" t="e">
        <f>VLOOKUP(F:F,#REF!,10,0)</f>
        <v>#REF!</v>
      </c>
      <c r="N452" s="101">
        <v>100849290</v>
      </c>
      <c r="O452" s="104">
        <v>43539</v>
      </c>
      <c r="P452" s="105">
        <f ca="1">VLOOKUP(G452,日计划量!B:G,6,0)</f>
        <v>43544</v>
      </c>
      <c r="R452" s="126"/>
      <c r="T452" s="129"/>
    </row>
    <row r="453" customHeight="1" spans="1:20">
      <c r="A453" s="121">
        <v>7210002596</v>
      </c>
      <c r="B453" s="122" t="s">
        <v>1100</v>
      </c>
      <c r="C453" s="114">
        <v>3000</v>
      </c>
      <c r="D453" s="114">
        <f t="shared" si="23"/>
        <v>7000</v>
      </c>
      <c r="E453" s="114">
        <v>3947</v>
      </c>
      <c r="F453" s="101">
        <f t="shared" si="21"/>
        <v>7210002596</v>
      </c>
      <c r="G453" s="112" t="s">
        <v>1101</v>
      </c>
      <c r="H453" s="114" t="s">
        <v>1102</v>
      </c>
      <c r="I453" s="114">
        <v>2000</v>
      </c>
      <c r="J453" s="101" t="s">
        <v>27</v>
      </c>
      <c r="L453" s="101" t="s">
        <v>1103</v>
      </c>
      <c r="M453" s="126" t="e">
        <f>VLOOKUP(F:F,#REF!,10,0)</f>
        <v>#REF!</v>
      </c>
      <c r="N453" s="101">
        <v>100845961</v>
      </c>
      <c r="O453" s="104">
        <v>43531</v>
      </c>
      <c r="P453" s="105">
        <f ca="1">VLOOKUP(G453,日计划量!B:G,6,0)</f>
        <v>43535</v>
      </c>
      <c r="R453" s="126"/>
      <c r="T453" s="129"/>
    </row>
    <row r="454" customHeight="1" spans="1:20">
      <c r="A454" s="121"/>
      <c r="B454" s="122"/>
      <c r="C454" s="114">
        <v>0</v>
      </c>
      <c r="D454" s="114">
        <f t="shared" si="23"/>
        <v>0</v>
      </c>
      <c r="E454" s="114">
        <v>0</v>
      </c>
      <c r="F454" s="101">
        <f t="shared" si="21"/>
        <v>7210002596</v>
      </c>
      <c r="G454" s="112" t="s">
        <v>1104</v>
      </c>
      <c r="H454" s="114" t="s">
        <v>1105</v>
      </c>
      <c r="I454" s="114">
        <v>2000</v>
      </c>
      <c r="J454" s="101" t="s">
        <v>27</v>
      </c>
      <c r="L454" s="101" t="s">
        <v>1103</v>
      </c>
      <c r="M454" s="126" t="e">
        <f>VLOOKUP(F:F,#REF!,10,0)</f>
        <v>#REF!</v>
      </c>
      <c r="N454" s="101">
        <v>100846554</v>
      </c>
      <c r="O454" s="104">
        <v>43532</v>
      </c>
      <c r="P454" s="105">
        <f ca="1">VLOOKUP(G454,日计划量!B:G,6,0)</f>
        <v>43536</v>
      </c>
      <c r="R454" s="126"/>
      <c r="T454" s="129"/>
    </row>
    <row r="455" customHeight="1" spans="1:20">
      <c r="A455" s="121"/>
      <c r="B455" s="122"/>
      <c r="C455" s="114">
        <v>0</v>
      </c>
      <c r="D455" s="114">
        <f t="shared" si="23"/>
        <v>0</v>
      </c>
      <c r="E455" s="114">
        <v>0</v>
      </c>
      <c r="F455" s="101">
        <f t="shared" si="21"/>
        <v>7210002596</v>
      </c>
      <c r="G455" s="112" t="s">
        <v>1106</v>
      </c>
      <c r="H455" s="114" t="s">
        <v>1107</v>
      </c>
      <c r="I455" s="114">
        <v>2000</v>
      </c>
      <c r="J455" s="101" t="s">
        <v>27</v>
      </c>
      <c r="L455" s="101" t="s">
        <v>1103</v>
      </c>
      <c r="M455" s="126" t="e">
        <f>VLOOKUP(F:F,#REF!,10,0)</f>
        <v>#REF!</v>
      </c>
      <c r="N455" s="101">
        <v>100848690</v>
      </c>
      <c r="O455" s="104">
        <v>43538</v>
      </c>
      <c r="P455" s="105">
        <f ca="1">VLOOKUP(G455,日计划量!B:G,6,0)</f>
        <v>43542</v>
      </c>
      <c r="R455" s="126"/>
      <c r="T455" s="129"/>
    </row>
    <row r="456" customHeight="1" spans="1:20">
      <c r="A456" s="121"/>
      <c r="B456" s="122"/>
      <c r="C456" s="114">
        <v>0</v>
      </c>
      <c r="D456" s="114">
        <f t="shared" si="23"/>
        <v>0</v>
      </c>
      <c r="E456" s="114">
        <v>0</v>
      </c>
      <c r="F456" s="101">
        <f t="shared" si="21"/>
        <v>7210002596</v>
      </c>
      <c r="G456" s="112" t="s">
        <v>1108</v>
      </c>
      <c r="H456" s="114" t="s">
        <v>1109</v>
      </c>
      <c r="I456" s="114">
        <v>1000</v>
      </c>
      <c r="J456" s="101" t="s">
        <v>27</v>
      </c>
      <c r="L456" s="101" t="s">
        <v>1103</v>
      </c>
      <c r="M456" s="126" t="e">
        <f>VLOOKUP(F:F,#REF!,10,0)</f>
        <v>#REF!</v>
      </c>
      <c r="N456" s="101">
        <v>100848691</v>
      </c>
      <c r="O456" s="104">
        <v>43538</v>
      </c>
      <c r="P456" s="105">
        <f ca="1">VLOOKUP(G456,日计划量!B:G,6,0)</f>
        <v>43543</v>
      </c>
      <c r="R456" s="126"/>
      <c r="T456" s="129"/>
    </row>
    <row r="457" customHeight="1" spans="1:20">
      <c r="A457" s="121">
        <v>7210002600</v>
      </c>
      <c r="B457" s="122" t="s">
        <v>1110</v>
      </c>
      <c r="C457" s="114">
        <v>3000</v>
      </c>
      <c r="D457" s="114">
        <f t="shared" si="23"/>
        <v>5000</v>
      </c>
      <c r="E457" s="114">
        <v>3871</v>
      </c>
      <c r="F457" s="101">
        <f t="shared" si="21"/>
        <v>7210002600</v>
      </c>
      <c r="G457" s="112" t="s">
        <v>1111</v>
      </c>
      <c r="H457" s="114" t="s">
        <v>1112</v>
      </c>
      <c r="I457" s="114">
        <v>3000</v>
      </c>
      <c r="J457" s="101" t="s">
        <v>27</v>
      </c>
      <c r="L457" s="101" t="s">
        <v>1113</v>
      </c>
      <c r="M457" s="126" t="e">
        <f>VLOOKUP(F:F,#REF!,10,0)</f>
        <v>#REF!</v>
      </c>
      <c r="N457" s="101">
        <v>100847083</v>
      </c>
      <c r="O457" s="104">
        <v>43535</v>
      </c>
      <c r="P457" s="105">
        <f ca="1">VLOOKUP(G457,日计划量!B:G,6,0)</f>
        <v>43537</v>
      </c>
      <c r="R457" s="126"/>
      <c r="T457" s="129"/>
    </row>
    <row r="458" customHeight="1" spans="1:20">
      <c r="A458" s="121"/>
      <c r="B458" s="122"/>
      <c r="C458" s="114">
        <v>0</v>
      </c>
      <c r="D458" s="114">
        <f t="shared" si="23"/>
        <v>0</v>
      </c>
      <c r="E458" s="114">
        <v>0</v>
      </c>
      <c r="F458" s="101">
        <f t="shared" si="21"/>
        <v>7210002600</v>
      </c>
      <c r="G458" s="112" t="s">
        <v>1114</v>
      </c>
      <c r="H458" s="114" t="s">
        <v>1115</v>
      </c>
      <c r="I458" s="114">
        <v>2000</v>
      </c>
      <c r="J458" s="101" t="s">
        <v>27</v>
      </c>
      <c r="L458" s="101" t="s">
        <v>1113</v>
      </c>
      <c r="M458" s="126" t="e">
        <f>VLOOKUP(F:F,#REF!,10,0)</f>
        <v>#REF!</v>
      </c>
      <c r="N458" s="101">
        <v>100847589</v>
      </c>
      <c r="O458" s="104">
        <v>43536</v>
      </c>
      <c r="P458" s="105">
        <f ca="1">VLOOKUP(G458,日计划量!B:G,6,0)</f>
        <v>43539</v>
      </c>
      <c r="R458" s="126"/>
      <c r="T458" s="129"/>
    </row>
    <row r="459" customHeight="1" spans="1:20">
      <c r="A459" s="121">
        <v>7210002527</v>
      </c>
      <c r="B459" s="122" t="s">
        <v>1116</v>
      </c>
      <c r="C459" s="114">
        <v>12000</v>
      </c>
      <c r="D459" s="114">
        <f t="shared" si="23"/>
        <v>10000</v>
      </c>
      <c r="E459" s="114">
        <v>10715</v>
      </c>
      <c r="F459" s="101">
        <f t="shared" si="21"/>
        <v>7210002527</v>
      </c>
      <c r="G459" s="112" t="s">
        <v>1117</v>
      </c>
      <c r="H459" s="114" t="s">
        <v>1118</v>
      </c>
      <c r="I459" s="114">
        <v>2000</v>
      </c>
      <c r="J459" s="101" t="s">
        <v>1119</v>
      </c>
      <c r="L459" s="101" t="s">
        <v>1120</v>
      </c>
      <c r="M459" s="126" t="e">
        <f>VLOOKUP(F:F,#REF!,10,0)</f>
        <v>#REF!</v>
      </c>
      <c r="N459" s="101">
        <v>100844246</v>
      </c>
      <c r="O459" s="104">
        <v>43528</v>
      </c>
      <c r="P459" s="105">
        <f ca="1">VLOOKUP(G459,日计划量!B:G,6,0)</f>
        <v>43531</v>
      </c>
      <c r="R459" s="126"/>
      <c r="T459" s="129"/>
    </row>
    <row r="460" customHeight="1" spans="1:20">
      <c r="A460" s="121"/>
      <c r="B460" s="122"/>
      <c r="C460" s="114">
        <v>0</v>
      </c>
      <c r="D460" s="114">
        <f t="shared" si="23"/>
        <v>0</v>
      </c>
      <c r="E460" s="114">
        <v>0</v>
      </c>
      <c r="F460" s="101">
        <f t="shared" si="21"/>
        <v>7210002527</v>
      </c>
      <c r="G460" s="112" t="s">
        <v>1121</v>
      </c>
      <c r="H460" s="114" t="s">
        <v>1122</v>
      </c>
      <c r="I460" s="114">
        <v>2000</v>
      </c>
      <c r="J460" s="101" t="s">
        <v>1119</v>
      </c>
      <c r="L460" s="101" t="s">
        <v>1120</v>
      </c>
      <c r="M460" s="126" t="e">
        <f>VLOOKUP(F:F,#REF!,10,0)</f>
        <v>#REF!</v>
      </c>
      <c r="N460" s="101">
        <v>100844877</v>
      </c>
      <c r="O460" s="104">
        <v>43529</v>
      </c>
      <c r="P460" s="105">
        <f ca="1">VLOOKUP(G460,日计划量!B:G,6,0)</f>
        <v>43532</v>
      </c>
      <c r="R460" s="126"/>
      <c r="T460" s="129"/>
    </row>
    <row r="461" customHeight="1" spans="1:20">
      <c r="A461" s="121"/>
      <c r="B461" s="122"/>
      <c r="C461" s="114">
        <v>0</v>
      </c>
      <c r="D461" s="114">
        <f t="shared" si="23"/>
        <v>0</v>
      </c>
      <c r="E461" s="114">
        <v>0</v>
      </c>
      <c r="F461" s="101">
        <f t="shared" si="21"/>
        <v>7210002527</v>
      </c>
      <c r="G461" s="112" t="s">
        <v>1123</v>
      </c>
      <c r="H461" s="114" t="s">
        <v>1124</v>
      </c>
      <c r="I461" s="114">
        <v>2000</v>
      </c>
      <c r="J461" s="101" t="s">
        <v>1119</v>
      </c>
      <c r="L461" s="101" t="s">
        <v>1120</v>
      </c>
      <c r="M461" s="126" t="e">
        <f>VLOOKUP(F:F,#REF!,10,0)</f>
        <v>#REF!</v>
      </c>
      <c r="N461" s="101">
        <v>100845353</v>
      </c>
      <c r="O461" s="104">
        <v>43530</v>
      </c>
      <c r="P461" s="105">
        <f ca="1">VLOOKUP(G461,日计划量!B:G,6,0)</f>
        <v>43533</v>
      </c>
      <c r="R461" s="126"/>
      <c r="T461" s="129"/>
    </row>
    <row r="462" customHeight="1" spans="1:20">
      <c r="A462" s="121"/>
      <c r="B462" s="122"/>
      <c r="C462" s="114">
        <v>0</v>
      </c>
      <c r="D462" s="114">
        <f t="shared" si="23"/>
        <v>0</v>
      </c>
      <c r="E462" s="114">
        <v>0</v>
      </c>
      <c r="F462" s="101">
        <f t="shared" si="21"/>
        <v>7210002527</v>
      </c>
      <c r="G462" s="112" t="s">
        <v>1125</v>
      </c>
      <c r="H462" s="114" t="s">
        <v>1126</v>
      </c>
      <c r="I462" s="114">
        <v>2000</v>
      </c>
      <c r="J462" s="101" t="s">
        <v>1119</v>
      </c>
      <c r="L462" s="101" t="s">
        <v>1120</v>
      </c>
      <c r="M462" s="126" t="e">
        <f>VLOOKUP(F:F,#REF!,10,0)</f>
        <v>#REF!</v>
      </c>
      <c r="N462" s="101">
        <v>100845965</v>
      </c>
      <c r="O462" s="104">
        <v>43531</v>
      </c>
      <c r="P462" s="105">
        <f ca="1">VLOOKUP(G462,日计划量!B:G,6,0)</f>
        <v>43535</v>
      </c>
      <c r="R462" s="126"/>
      <c r="T462" s="129"/>
    </row>
    <row r="463" customHeight="1" spans="1:20">
      <c r="A463" s="121"/>
      <c r="B463" s="122"/>
      <c r="C463" s="114">
        <v>0</v>
      </c>
      <c r="D463" s="114">
        <f t="shared" si="23"/>
        <v>0</v>
      </c>
      <c r="E463" s="114">
        <v>0</v>
      </c>
      <c r="F463" s="101">
        <f t="shared" si="21"/>
        <v>7210002527</v>
      </c>
      <c r="G463" s="112" t="s">
        <v>1127</v>
      </c>
      <c r="H463" s="114" t="s">
        <v>1128</v>
      </c>
      <c r="I463" s="114">
        <v>2000</v>
      </c>
      <c r="J463" s="101" t="s">
        <v>1119</v>
      </c>
      <c r="L463" s="101" t="s">
        <v>1120</v>
      </c>
      <c r="M463" s="126" t="e">
        <f>VLOOKUP(F:F,#REF!,10,0)</f>
        <v>#REF!</v>
      </c>
      <c r="N463" s="101">
        <v>100845966</v>
      </c>
      <c r="O463" s="104">
        <v>43531</v>
      </c>
      <c r="P463" s="105">
        <f ca="1">VLOOKUP(G463,日计划量!B:G,6,0)</f>
        <v>43536</v>
      </c>
      <c r="R463" s="126"/>
      <c r="T463" s="129"/>
    </row>
    <row r="464" customHeight="1" spans="1:20">
      <c r="A464" s="130">
        <v>7210002530</v>
      </c>
      <c r="B464" s="131" t="s">
        <v>1129</v>
      </c>
      <c r="C464" s="117">
        <v>20000</v>
      </c>
      <c r="D464" s="117">
        <f t="shared" si="23"/>
        <v>12000</v>
      </c>
      <c r="E464" s="114">
        <v>2778</v>
      </c>
      <c r="F464" s="101">
        <f t="shared" si="21"/>
        <v>7210002530</v>
      </c>
      <c r="G464" s="112" t="s">
        <v>1130</v>
      </c>
      <c r="H464" s="114" t="s">
        <v>1131</v>
      </c>
      <c r="I464" s="114">
        <v>2000</v>
      </c>
      <c r="J464" s="101" t="s">
        <v>1119</v>
      </c>
      <c r="L464" s="101" t="s">
        <v>1132</v>
      </c>
      <c r="M464" s="126" t="e">
        <f>VLOOKUP(F:F,#REF!,10,0)</f>
        <v>#REF!</v>
      </c>
      <c r="N464" s="101">
        <v>100842204</v>
      </c>
      <c r="O464" s="104">
        <v>43523</v>
      </c>
      <c r="P464" s="105">
        <f ca="1">VLOOKUP(G464,日计划量!B:G,6,0)</f>
        <v>43525</v>
      </c>
      <c r="R464" s="126"/>
      <c r="T464" s="129"/>
    </row>
    <row r="465" customHeight="1" spans="1:20">
      <c r="A465" s="121"/>
      <c r="B465" s="122"/>
      <c r="C465" s="114">
        <v>0</v>
      </c>
      <c r="D465" s="114">
        <f t="shared" si="23"/>
        <v>0</v>
      </c>
      <c r="E465" s="114">
        <v>0</v>
      </c>
      <c r="F465" s="101">
        <f t="shared" si="21"/>
        <v>7210002530</v>
      </c>
      <c r="G465" s="112" t="s">
        <v>1133</v>
      </c>
      <c r="H465" s="114" t="s">
        <v>1134</v>
      </c>
      <c r="I465" s="114">
        <v>2000</v>
      </c>
      <c r="J465" s="101" t="s">
        <v>1119</v>
      </c>
      <c r="L465" s="101" t="s">
        <v>1132</v>
      </c>
      <c r="M465" s="126" t="e">
        <f>VLOOKUP(F:F,#REF!,10,0)</f>
        <v>#REF!</v>
      </c>
      <c r="N465" s="101">
        <v>100842916</v>
      </c>
      <c r="O465" s="104">
        <v>43524</v>
      </c>
      <c r="P465" s="105">
        <f ca="1">VLOOKUP(G465,日计划量!B:G,6,0)</f>
        <v>43526</v>
      </c>
      <c r="R465" s="126"/>
      <c r="T465" s="129"/>
    </row>
    <row r="466" customHeight="1" spans="1:20">
      <c r="A466" s="121"/>
      <c r="B466" s="122"/>
      <c r="C466" s="114">
        <v>0</v>
      </c>
      <c r="D466" s="114">
        <f t="shared" si="23"/>
        <v>0</v>
      </c>
      <c r="E466" s="114">
        <v>0</v>
      </c>
      <c r="F466" s="101">
        <f t="shared" si="21"/>
        <v>7210002530</v>
      </c>
      <c r="G466" s="112" t="s">
        <v>1135</v>
      </c>
      <c r="H466" s="114" t="s">
        <v>1136</v>
      </c>
      <c r="I466" s="114">
        <v>2000</v>
      </c>
      <c r="J466" s="101" t="s">
        <v>1119</v>
      </c>
      <c r="L466" s="101" t="s">
        <v>1132</v>
      </c>
      <c r="M466" s="126" t="e">
        <f>VLOOKUP(F:F,#REF!,10,0)</f>
        <v>#REF!</v>
      </c>
      <c r="N466" s="101">
        <v>100843626</v>
      </c>
      <c r="O466" s="104">
        <v>43525</v>
      </c>
      <c r="P466" s="105">
        <f ca="1">VLOOKUP(G466,日计划量!B:G,6,0)</f>
        <v>43528</v>
      </c>
      <c r="R466" s="126"/>
      <c r="T466" s="129"/>
    </row>
    <row r="467" customHeight="1" spans="1:20">
      <c r="A467" s="121"/>
      <c r="B467" s="122"/>
      <c r="C467" s="114">
        <v>0</v>
      </c>
      <c r="D467" s="114">
        <f t="shared" si="23"/>
        <v>0</v>
      </c>
      <c r="E467" s="114">
        <v>0</v>
      </c>
      <c r="F467" s="101">
        <f t="shared" si="21"/>
        <v>7210002530</v>
      </c>
      <c r="G467" s="123" t="s">
        <v>1137</v>
      </c>
      <c r="H467" s="124" t="s">
        <v>1138</v>
      </c>
      <c r="I467" s="124"/>
      <c r="J467" s="132"/>
      <c r="L467" s="101" t="s">
        <v>1132</v>
      </c>
      <c r="M467" s="126" t="e">
        <f>VLOOKUP(F:F,#REF!,10,0)</f>
        <v>#REF!</v>
      </c>
      <c r="N467" s="101">
        <v>0</v>
      </c>
      <c r="O467" s="104">
        <v>0</v>
      </c>
      <c r="P467" s="105" t="e">
        <f ca="1">VLOOKUP(G467,日计划量!B:G,6,0)</f>
        <v>#N/A</v>
      </c>
      <c r="R467" s="126"/>
      <c r="T467" s="129"/>
    </row>
    <row r="468" customHeight="1" spans="1:20">
      <c r="A468" s="121"/>
      <c r="B468" s="122"/>
      <c r="C468" s="114">
        <v>0</v>
      </c>
      <c r="D468" s="114">
        <f t="shared" si="23"/>
        <v>0</v>
      </c>
      <c r="E468" s="114">
        <v>0</v>
      </c>
      <c r="F468" s="101">
        <f t="shared" si="21"/>
        <v>7210002530</v>
      </c>
      <c r="G468" s="112" t="s">
        <v>1139</v>
      </c>
      <c r="H468" s="114" t="s">
        <v>1140</v>
      </c>
      <c r="I468" s="114">
        <v>2000</v>
      </c>
      <c r="J468" s="101" t="s">
        <v>27</v>
      </c>
      <c r="L468" s="101" t="s">
        <v>1132</v>
      </c>
      <c r="M468" s="126" t="e">
        <f>VLOOKUP(F:F,#REF!,10,0)</f>
        <v>#REF!</v>
      </c>
      <c r="N468" s="101">
        <v>0</v>
      </c>
      <c r="O468" s="104">
        <v>0</v>
      </c>
      <c r="P468" s="105">
        <f ca="1">VLOOKUP(G468,日计划量!B:G,6,0)</f>
        <v>43552</v>
      </c>
      <c r="R468" s="126"/>
      <c r="T468" s="129"/>
    </row>
    <row r="469" customHeight="1" spans="1:20">
      <c r="A469" s="121"/>
      <c r="B469" s="122"/>
      <c r="C469" s="114">
        <v>0</v>
      </c>
      <c r="D469" s="114">
        <f t="shared" si="23"/>
        <v>0</v>
      </c>
      <c r="E469" s="114">
        <v>0</v>
      </c>
      <c r="F469" s="101">
        <f t="shared" si="21"/>
        <v>7210002530</v>
      </c>
      <c r="G469" s="112" t="s">
        <v>1141</v>
      </c>
      <c r="H469" s="114" t="s">
        <v>1142</v>
      </c>
      <c r="I469" s="114"/>
      <c r="L469" s="101" t="s">
        <v>1132</v>
      </c>
      <c r="M469" s="126" t="e">
        <f>VLOOKUP(F:F,#REF!,10,0)</f>
        <v>#REF!</v>
      </c>
      <c r="N469" s="101">
        <v>0</v>
      </c>
      <c r="O469" s="104">
        <v>0</v>
      </c>
      <c r="P469" s="105" t="e">
        <f ca="1">VLOOKUP(G469,日计划量!B:G,6,0)</f>
        <v>#N/A</v>
      </c>
      <c r="R469" s="126"/>
      <c r="T469" s="129"/>
    </row>
    <row r="470" customHeight="1" spans="1:20">
      <c r="A470" s="121"/>
      <c r="B470" s="122"/>
      <c r="C470" s="114">
        <v>0</v>
      </c>
      <c r="D470" s="114">
        <f t="shared" si="23"/>
        <v>0</v>
      </c>
      <c r="E470" s="114">
        <v>0</v>
      </c>
      <c r="F470" s="101">
        <f t="shared" ref="F470:F533" si="24">IF(A470&gt;0,A470,F469)</f>
        <v>7210002530</v>
      </c>
      <c r="G470" s="112" t="s">
        <v>1143</v>
      </c>
      <c r="H470" s="114" t="s">
        <v>1144</v>
      </c>
      <c r="I470" s="114"/>
      <c r="L470" s="101" t="s">
        <v>1132</v>
      </c>
      <c r="M470" s="126" t="e">
        <f>VLOOKUP(F:F,#REF!,10,0)</f>
        <v>#REF!</v>
      </c>
      <c r="N470" s="101">
        <v>0</v>
      </c>
      <c r="O470" s="104">
        <v>0</v>
      </c>
      <c r="P470" s="105" t="e">
        <f ca="1">VLOOKUP(G470,日计划量!B:G,6,0)</f>
        <v>#N/A</v>
      </c>
      <c r="R470" s="126"/>
      <c r="T470" s="129"/>
    </row>
    <row r="471" customHeight="1" spans="1:20">
      <c r="A471" s="121"/>
      <c r="B471" s="122"/>
      <c r="C471" s="114">
        <v>0</v>
      </c>
      <c r="D471" s="114">
        <f t="shared" si="23"/>
        <v>0</v>
      </c>
      <c r="E471" s="114">
        <v>0</v>
      </c>
      <c r="F471" s="101">
        <f t="shared" si="24"/>
        <v>7210002530</v>
      </c>
      <c r="G471" s="112" t="s">
        <v>1145</v>
      </c>
      <c r="H471" s="114" t="s">
        <v>1146</v>
      </c>
      <c r="I471" s="114">
        <v>2000</v>
      </c>
      <c r="J471" s="101" t="s">
        <v>1119</v>
      </c>
      <c r="L471" s="101" t="s">
        <v>1132</v>
      </c>
      <c r="M471" s="126" t="e">
        <f>VLOOKUP(F:F,#REF!,10,0)</f>
        <v>#REF!</v>
      </c>
      <c r="N471" s="101">
        <v>100849809</v>
      </c>
      <c r="O471" s="104">
        <v>43542</v>
      </c>
      <c r="P471" s="105">
        <f ca="1">VLOOKUP(G471,日计划量!B:G,6,0)</f>
        <v>43545</v>
      </c>
      <c r="R471" s="126"/>
      <c r="T471" s="129"/>
    </row>
    <row r="472" customHeight="1" spans="1:20">
      <c r="A472" s="121"/>
      <c r="B472" s="122"/>
      <c r="C472" s="114">
        <v>0</v>
      </c>
      <c r="D472" s="114">
        <f t="shared" si="23"/>
        <v>0</v>
      </c>
      <c r="E472" s="114">
        <v>0</v>
      </c>
      <c r="F472" s="101">
        <f t="shared" si="24"/>
        <v>7210002530</v>
      </c>
      <c r="G472" s="112" t="s">
        <v>1147</v>
      </c>
      <c r="H472" s="114" t="s">
        <v>1148</v>
      </c>
      <c r="I472" s="114">
        <v>2000</v>
      </c>
      <c r="J472" s="101" t="s">
        <v>27</v>
      </c>
      <c r="L472" s="101" t="s">
        <v>1132</v>
      </c>
      <c r="M472" s="126" t="e">
        <f>VLOOKUP(F:F,#REF!,10,0)</f>
        <v>#REF!</v>
      </c>
      <c r="N472" s="101">
        <v>100849810</v>
      </c>
      <c r="O472" s="104">
        <v>43542</v>
      </c>
      <c r="P472" s="105">
        <f ca="1">VLOOKUP(G472,日计划量!B:G,6,0)</f>
        <v>43551</v>
      </c>
      <c r="R472" s="126"/>
      <c r="T472" s="129"/>
    </row>
    <row r="473" customHeight="1" spans="1:20">
      <c r="A473" s="121"/>
      <c r="B473" s="122"/>
      <c r="C473" s="114">
        <v>0</v>
      </c>
      <c r="D473" s="114">
        <f t="shared" si="23"/>
        <v>0</v>
      </c>
      <c r="E473" s="114">
        <v>0</v>
      </c>
      <c r="F473" s="101">
        <f t="shared" si="24"/>
        <v>7210002530</v>
      </c>
      <c r="G473" s="123" t="s">
        <v>1149</v>
      </c>
      <c r="H473" s="124" t="s">
        <v>1150</v>
      </c>
      <c r="I473" s="124"/>
      <c r="J473" s="132"/>
      <c r="L473" s="101" t="s">
        <v>1132</v>
      </c>
      <c r="M473" s="126" t="e">
        <f>VLOOKUP(F:F,#REF!,10,0)</f>
        <v>#REF!</v>
      </c>
      <c r="N473" s="101">
        <v>0</v>
      </c>
      <c r="O473" s="104">
        <v>0</v>
      </c>
      <c r="P473" s="105" t="e">
        <f ca="1">VLOOKUP(G473,日计划量!B:G,6,0)</f>
        <v>#N/A</v>
      </c>
      <c r="R473" s="126"/>
      <c r="T473" s="129"/>
    </row>
    <row r="474" customHeight="1" spans="1:20">
      <c r="A474" s="121">
        <v>7210002531</v>
      </c>
      <c r="B474" s="122" t="s">
        <v>1151</v>
      </c>
      <c r="C474" s="114">
        <v>20000</v>
      </c>
      <c r="D474" s="114">
        <f t="shared" si="23"/>
        <v>8000</v>
      </c>
      <c r="E474" s="114">
        <v>1586</v>
      </c>
      <c r="F474" s="101">
        <f t="shared" si="24"/>
        <v>7210002531</v>
      </c>
      <c r="G474" s="112" t="s">
        <v>1152</v>
      </c>
      <c r="H474" s="114" t="s">
        <v>1153</v>
      </c>
      <c r="I474" s="114">
        <v>2000</v>
      </c>
      <c r="J474" s="101" t="s">
        <v>1119</v>
      </c>
      <c r="L474" s="101" t="s">
        <v>1154</v>
      </c>
      <c r="M474" s="126" t="e">
        <f>VLOOKUP(F:F,#REF!,10,0)</f>
        <v>#REF!</v>
      </c>
      <c r="N474" s="101">
        <v>0</v>
      </c>
      <c r="O474" s="104">
        <v>0</v>
      </c>
      <c r="P474" s="105">
        <f ca="1">VLOOKUP(G474,日计划量!B:G,6,0)</f>
        <v>43553</v>
      </c>
      <c r="R474" s="126"/>
      <c r="T474" s="129"/>
    </row>
    <row r="475" customHeight="1" spans="1:20">
      <c r="A475" s="121"/>
      <c r="B475" s="122"/>
      <c r="C475" s="114">
        <v>0</v>
      </c>
      <c r="D475" s="114">
        <f t="shared" si="23"/>
        <v>0</v>
      </c>
      <c r="E475" s="114">
        <v>0</v>
      </c>
      <c r="F475" s="101">
        <f t="shared" si="24"/>
        <v>7210002531</v>
      </c>
      <c r="G475" s="112" t="s">
        <v>1155</v>
      </c>
      <c r="H475" s="114" t="s">
        <v>1156</v>
      </c>
      <c r="I475" s="114">
        <v>2000</v>
      </c>
      <c r="J475" s="101" t="s">
        <v>1119</v>
      </c>
      <c r="L475" s="101" t="s">
        <v>1154</v>
      </c>
      <c r="M475" s="126" t="e">
        <f>VLOOKUP(F:F,#REF!,10,0)</f>
        <v>#REF!</v>
      </c>
      <c r="N475" s="101">
        <v>0</v>
      </c>
      <c r="O475" s="104">
        <v>0</v>
      </c>
      <c r="P475" s="105">
        <f ca="1">VLOOKUP(G475,日计划量!B:G,6,0)</f>
        <v>43552</v>
      </c>
      <c r="R475" s="126"/>
      <c r="T475" s="129"/>
    </row>
    <row r="476" customHeight="1" spans="1:20">
      <c r="A476" s="121"/>
      <c r="B476" s="122"/>
      <c r="C476" s="114">
        <v>0</v>
      </c>
      <c r="D476" s="114">
        <f t="shared" si="23"/>
        <v>0</v>
      </c>
      <c r="E476" s="114">
        <v>0</v>
      </c>
      <c r="F476" s="101">
        <f t="shared" si="24"/>
        <v>7210002531</v>
      </c>
      <c r="G476" s="123" t="s">
        <v>1157</v>
      </c>
      <c r="H476" s="124" t="s">
        <v>1158</v>
      </c>
      <c r="I476" s="124"/>
      <c r="J476" s="132"/>
      <c r="L476" s="101" t="s">
        <v>1154</v>
      </c>
      <c r="M476" s="126" t="e">
        <f>VLOOKUP(F:F,#REF!,10,0)</f>
        <v>#REF!</v>
      </c>
      <c r="N476" s="101">
        <v>0</v>
      </c>
      <c r="O476" s="104">
        <v>0</v>
      </c>
      <c r="P476" s="105" t="e">
        <f ca="1">VLOOKUP(G476,日计划量!B:G,6,0)</f>
        <v>#N/A</v>
      </c>
      <c r="R476" s="126"/>
      <c r="T476" s="129"/>
    </row>
    <row r="477" customHeight="1" spans="1:20">
      <c r="A477" s="121"/>
      <c r="B477" s="122"/>
      <c r="C477" s="114">
        <v>0</v>
      </c>
      <c r="D477" s="114">
        <f t="shared" ref="D477:D503" si="25">SUMIF(F:F,A:A,I:I)</f>
        <v>0</v>
      </c>
      <c r="E477" s="114">
        <v>0</v>
      </c>
      <c r="F477" s="101">
        <f t="shared" si="24"/>
        <v>7210002531</v>
      </c>
      <c r="G477" s="112" t="s">
        <v>1159</v>
      </c>
      <c r="H477" s="114" t="s">
        <v>1160</v>
      </c>
      <c r="I477" s="114">
        <v>2000</v>
      </c>
      <c r="J477" s="101" t="s">
        <v>1161</v>
      </c>
      <c r="L477" s="101" t="s">
        <v>1154</v>
      </c>
      <c r="M477" s="126" t="e">
        <f>VLOOKUP(F:F,#REF!,10,0)</f>
        <v>#REF!</v>
      </c>
      <c r="N477" s="101">
        <v>0</v>
      </c>
      <c r="O477" s="104">
        <v>0</v>
      </c>
      <c r="P477" s="105">
        <f ca="1">VLOOKUP(G477,日计划量!B:G,6,0)</f>
        <v>43553</v>
      </c>
      <c r="R477" s="126"/>
      <c r="T477" s="129"/>
    </row>
    <row r="478" customHeight="1" spans="1:20">
      <c r="A478" s="121"/>
      <c r="B478" s="122"/>
      <c r="C478" s="114">
        <v>0</v>
      </c>
      <c r="D478" s="114">
        <f t="shared" si="25"/>
        <v>0</v>
      </c>
      <c r="E478" s="114">
        <v>0</v>
      </c>
      <c r="F478" s="101">
        <f t="shared" si="24"/>
        <v>7210002531</v>
      </c>
      <c r="G478" s="112" t="s">
        <v>1162</v>
      </c>
      <c r="H478" s="114" t="s">
        <v>1163</v>
      </c>
      <c r="I478" s="114">
        <v>2000</v>
      </c>
      <c r="J478" s="101" t="s">
        <v>1161</v>
      </c>
      <c r="L478" s="101" t="s">
        <v>1154</v>
      </c>
      <c r="M478" s="126" t="e">
        <f>VLOOKUP(F:F,#REF!,10,0)</f>
        <v>#REF!</v>
      </c>
      <c r="N478" s="101">
        <v>0</v>
      </c>
      <c r="O478" s="104">
        <v>0</v>
      </c>
      <c r="P478" s="105">
        <f ca="1">VLOOKUP(G478,日计划量!B:G,6,0)</f>
        <v>43552</v>
      </c>
      <c r="R478" s="126"/>
      <c r="T478" s="129"/>
    </row>
    <row r="479" customHeight="1" spans="1:20">
      <c r="A479" s="121">
        <v>7210002532</v>
      </c>
      <c r="B479" s="122" t="s">
        <v>1164</v>
      </c>
      <c r="C479" s="114">
        <v>15000</v>
      </c>
      <c r="D479" s="114">
        <f t="shared" si="25"/>
        <v>16000</v>
      </c>
      <c r="E479" s="114">
        <v>4454</v>
      </c>
      <c r="F479" s="101">
        <f t="shared" si="24"/>
        <v>7210002532</v>
      </c>
      <c r="G479" s="112" t="s">
        <v>1165</v>
      </c>
      <c r="H479" s="114" t="s">
        <v>1166</v>
      </c>
      <c r="I479" s="114">
        <v>3000</v>
      </c>
      <c r="J479" s="101" t="s">
        <v>1119</v>
      </c>
      <c r="L479" s="101" t="s">
        <v>1167</v>
      </c>
      <c r="M479" s="126" t="e">
        <f>VLOOKUP(F:F,#REF!,10,0)</f>
        <v>#REF!</v>
      </c>
      <c r="N479" s="101">
        <v>100848139</v>
      </c>
      <c r="O479" s="104">
        <v>43537</v>
      </c>
      <c r="P479" s="105">
        <f ca="1">VLOOKUP(G479,日计划量!B:G,6,0)</f>
        <v>43539</v>
      </c>
      <c r="R479" s="126"/>
      <c r="T479" s="129"/>
    </row>
    <row r="480" customHeight="1" spans="1:20">
      <c r="A480" s="121"/>
      <c r="B480" s="122"/>
      <c r="C480" s="114">
        <v>0</v>
      </c>
      <c r="D480" s="114">
        <f t="shared" si="25"/>
        <v>0</v>
      </c>
      <c r="E480" s="114">
        <v>0</v>
      </c>
      <c r="F480" s="101">
        <f t="shared" si="24"/>
        <v>7210002532</v>
      </c>
      <c r="G480" s="112" t="s">
        <v>1168</v>
      </c>
      <c r="H480" s="114" t="s">
        <v>1169</v>
      </c>
      <c r="I480" s="114">
        <v>2000</v>
      </c>
      <c r="J480" s="101" t="s">
        <v>1161</v>
      </c>
      <c r="L480" s="101" t="s">
        <v>1167</v>
      </c>
      <c r="M480" s="126" t="e">
        <f>VLOOKUP(F:F,#REF!,10,0)</f>
        <v>#REF!</v>
      </c>
      <c r="N480" s="101">
        <v>100844876</v>
      </c>
      <c r="O480" s="104">
        <v>43529</v>
      </c>
      <c r="P480" s="105">
        <f ca="1">VLOOKUP(G480,日计划量!B:G,6,0)</f>
        <v>43532</v>
      </c>
      <c r="R480" s="126"/>
      <c r="T480" s="129"/>
    </row>
    <row r="481" customHeight="1" spans="1:20">
      <c r="A481" s="121"/>
      <c r="B481" s="122"/>
      <c r="C481" s="114">
        <v>0</v>
      </c>
      <c r="D481" s="114">
        <f t="shared" si="25"/>
        <v>0</v>
      </c>
      <c r="E481" s="114">
        <v>0</v>
      </c>
      <c r="F481" s="101">
        <f t="shared" si="24"/>
        <v>7210002532</v>
      </c>
      <c r="G481" s="112" t="s">
        <v>1170</v>
      </c>
      <c r="H481" s="114" t="s">
        <v>1171</v>
      </c>
      <c r="I481" s="114">
        <v>2000</v>
      </c>
      <c r="J481" s="101" t="s">
        <v>1161</v>
      </c>
      <c r="L481" s="101" t="s">
        <v>1167</v>
      </c>
      <c r="M481" s="126" t="e">
        <f>VLOOKUP(F:F,#REF!,10,0)</f>
        <v>#REF!</v>
      </c>
      <c r="N481" s="101">
        <v>100845352</v>
      </c>
      <c r="O481" s="104">
        <v>43530</v>
      </c>
      <c r="P481" s="105">
        <f ca="1">VLOOKUP(G481,日计划量!B:G,6,0)</f>
        <v>43533</v>
      </c>
      <c r="R481" s="126"/>
      <c r="T481" s="129"/>
    </row>
    <row r="482" customHeight="1" spans="1:20">
      <c r="A482" s="121"/>
      <c r="B482" s="122"/>
      <c r="C482" s="114">
        <v>0</v>
      </c>
      <c r="D482" s="114">
        <f t="shared" si="25"/>
        <v>0</v>
      </c>
      <c r="E482" s="114">
        <v>0</v>
      </c>
      <c r="F482" s="101">
        <f t="shared" si="24"/>
        <v>7210002532</v>
      </c>
      <c r="G482" s="112" t="s">
        <v>1172</v>
      </c>
      <c r="H482" s="114" t="s">
        <v>1173</v>
      </c>
      <c r="I482" s="114">
        <v>2000</v>
      </c>
      <c r="J482" s="101" t="s">
        <v>1119</v>
      </c>
      <c r="L482" s="101" t="s">
        <v>1167</v>
      </c>
      <c r="M482" s="126" t="e">
        <f>VLOOKUP(F:F,#REF!,10,0)</f>
        <v>#REF!</v>
      </c>
      <c r="N482" s="101">
        <v>100847115</v>
      </c>
      <c r="O482" s="104">
        <v>43535</v>
      </c>
      <c r="P482" s="105">
        <f ca="1">VLOOKUP(G482,日计划量!B:G,6,0)</f>
        <v>43544</v>
      </c>
      <c r="R482" s="126"/>
      <c r="T482" s="129"/>
    </row>
    <row r="483" customHeight="1" spans="1:20">
      <c r="A483" s="121"/>
      <c r="B483" s="122"/>
      <c r="C483" s="114">
        <v>0</v>
      </c>
      <c r="D483" s="114">
        <f t="shared" si="25"/>
        <v>0</v>
      </c>
      <c r="E483" s="114">
        <v>0</v>
      </c>
      <c r="F483" s="101">
        <f t="shared" si="24"/>
        <v>7210002532</v>
      </c>
      <c r="G483" s="112" t="s">
        <v>1174</v>
      </c>
      <c r="H483" s="114" t="s">
        <v>1175</v>
      </c>
      <c r="I483" s="114">
        <v>2000</v>
      </c>
      <c r="J483" s="101" t="s">
        <v>1119</v>
      </c>
      <c r="L483" s="101" t="s">
        <v>1167</v>
      </c>
      <c r="M483" s="126" t="e">
        <f>VLOOKUP(F:F,#REF!,10,0)</f>
        <v>#REF!</v>
      </c>
      <c r="N483" s="101">
        <v>100848142</v>
      </c>
      <c r="O483" s="104">
        <v>43537</v>
      </c>
      <c r="P483" s="105">
        <f ca="1">VLOOKUP(G483,日计划量!B:G,6,0)</f>
        <v>43543</v>
      </c>
      <c r="R483" s="126"/>
      <c r="T483" s="129"/>
    </row>
    <row r="484" customHeight="1" spans="1:20">
      <c r="A484" s="121"/>
      <c r="B484" s="122"/>
      <c r="C484" s="114">
        <v>0</v>
      </c>
      <c r="D484" s="114">
        <f t="shared" si="25"/>
        <v>0</v>
      </c>
      <c r="E484" s="114">
        <v>0</v>
      </c>
      <c r="F484" s="101">
        <f t="shared" si="24"/>
        <v>7210002532</v>
      </c>
      <c r="G484" s="112" t="s">
        <v>1176</v>
      </c>
      <c r="H484" s="114" t="s">
        <v>1177</v>
      </c>
      <c r="I484" s="114">
        <v>3000</v>
      </c>
      <c r="J484" s="101" t="s">
        <v>27</v>
      </c>
      <c r="L484" s="101" t="s">
        <v>1167</v>
      </c>
      <c r="M484" s="126" t="e">
        <f>VLOOKUP(F:F,#REF!,10,0)</f>
        <v>#REF!</v>
      </c>
      <c r="N484" s="101">
        <v>0</v>
      </c>
      <c r="O484" s="104">
        <v>0</v>
      </c>
      <c r="P484" s="105">
        <f ca="1">VLOOKUP(G484,日计划量!B:G,6,0)</f>
        <v>43553</v>
      </c>
      <c r="R484" s="126"/>
      <c r="T484" s="129"/>
    </row>
    <row r="485" customHeight="1" spans="1:20">
      <c r="A485" s="121"/>
      <c r="B485" s="122"/>
      <c r="C485" s="114">
        <v>0</v>
      </c>
      <c r="D485" s="114">
        <f t="shared" si="25"/>
        <v>0</v>
      </c>
      <c r="E485" s="114">
        <v>0</v>
      </c>
      <c r="F485" s="101">
        <f t="shared" si="24"/>
        <v>7210002532</v>
      </c>
      <c r="G485" s="123" t="s">
        <v>1178</v>
      </c>
      <c r="H485" s="124" t="s">
        <v>1179</v>
      </c>
      <c r="I485" s="124"/>
      <c r="J485" s="132"/>
      <c r="L485" s="101" t="s">
        <v>1167</v>
      </c>
      <c r="M485" s="126" t="e">
        <f>VLOOKUP(F:F,#REF!,10,0)</f>
        <v>#REF!</v>
      </c>
      <c r="N485" s="101">
        <v>0</v>
      </c>
      <c r="O485" s="104">
        <v>0</v>
      </c>
      <c r="P485" s="105" t="e">
        <f ca="1">VLOOKUP(G485,日计划量!B:G,6,0)</f>
        <v>#N/A</v>
      </c>
      <c r="R485" s="126"/>
      <c r="T485" s="129"/>
    </row>
    <row r="486" customHeight="1" spans="1:20">
      <c r="A486" s="121"/>
      <c r="B486" s="122"/>
      <c r="C486" s="114">
        <v>0</v>
      </c>
      <c r="D486" s="114">
        <f t="shared" si="25"/>
        <v>0</v>
      </c>
      <c r="E486" s="114">
        <v>0</v>
      </c>
      <c r="F486" s="101">
        <f t="shared" si="24"/>
        <v>7210002532</v>
      </c>
      <c r="G486" s="112" t="s">
        <v>1180</v>
      </c>
      <c r="H486" s="114" t="s">
        <v>1181</v>
      </c>
      <c r="I486" s="114">
        <v>2000</v>
      </c>
      <c r="J486" s="101" t="s">
        <v>1119</v>
      </c>
      <c r="L486" s="101" t="s">
        <v>1167</v>
      </c>
      <c r="M486" s="126" t="e">
        <f>VLOOKUP(F:F,#REF!,10,0)</f>
        <v>#REF!</v>
      </c>
      <c r="N486" s="101">
        <v>100847119</v>
      </c>
      <c r="O486" s="104">
        <v>43535</v>
      </c>
      <c r="P486" s="105">
        <f ca="1">VLOOKUP(G486,日计划量!B:G,6,0)</f>
        <v>43538</v>
      </c>
      <c r="R486" s="126"/>
      <c r="T486" s="129"/>
    </row>
    <row r="487" customHeight="1" spans="1:20">
      <c r="A487" s="121">
        <v>7210003494</v>
      </c>
      <c r="B487" s="122" t="s">
        <v>1182</v>
      </c>
      <c r="C487" s="114">
        <v>13000</v>
      </c>
      <c r="D487" s="114">
        <f t="shared" si="25"/>
        <v>13000</v>
      </c>
      <c r="E487" s="114">
        <v>6303</v>
      </c>
      <c r="F487" s="101">
        <f t="shared" si="24"/>
        <v>7210003494</v>
      </c>
      <c r="G487" s="112" t="s">
        <v>1183</v>
      </c>
      <c r="H487" s="114" t="s">
        <v>1184</v>
      </c>
      <c r="I487" s="114">
        <v>2000</v>
      </c>
      <c r="J487" s="101" t="s">
        <v>1161</v>
      </c>
      <c r="L487" s="101" t="s">
        <v>1185</v>
      </c>
      <c r="M487" s="126" t="e">
        <f>VLOOKUP(F:F,#REF!,10,0)</f>
        <v>#REF!</v>
      </c>
      <c r="N487" s="101">
        <v>100843336</v>
      </c>
      <c r="O487" s="104">
        <v>43525</v>
      </c>
      <c r="P487" s="105">
        <f ca="1">VLOOKUP(G487,日计划量!B:G,6,0)</f>
        <v>43529</v>
      </c>
      <c r="R487" s="126"/>
      <c r="T487" s="129"/>
    </row>
    <row r="488" customHeight="1" spans="1:20">
      <c r="A488" s="121"/>
      <c r="B488" s="122"/>
      <c r="C488" s="114">
        <v>0</v>
      </c>
      <c r="D488" s="114">
        <f t="shared" si="25"/>
        <v>0</v>
      </c>
      <c r="E488" s="114">
        <v>0</v>
      </c>
      <c r="F488" s="101">
        <f t="shared" si="24"/>
        <v>7210003494</v>
      </c>
      <c r="G488" s="112" t="s">
        <v>1186</v>
      </c>
      <c r="H488" s="114" t="s">
        <v>1187</v>
      </c>
      <c r="I488" s="114">
        <v>2000</v>
      </c>
      <c r="J488" s="101" t="s">
        <v>1161</v>
      </c>
      <c r="L488" s="101" t="s">
        <v>1185</v>
      </c>
      <c r="M488" s="126" t="e">
        <f>VLOOKUP(F:F,#REF!,10,0)</f>
        <v>#REF!</v>
      </c>
      <c r="N488" s="101">
        <v>100843341</v>
      </c>
      <c r="O488" s="104">
        <v>43525</v>
      </c>
      <c r="P488" s="105">
        <f ca="1">VLOOKUP(G488,日计划量!B:G,6,0)</f>
        <v>43530</v>
      </c>
      <c r="R488" s="126"/>
      <c r="T488" s="129"/>
    </row>
    <row r="489" customHeight="1" spans="1:20">
      <c r="A489" s="121"/>
      <c r="B489" s="122"/>
      <c r="C489" s="114">
        <v>0</v>
      </c>
      <c r="D489" s="114">
        <f t="shared" si="25"/>
        <v>0</v>
      </c>
      <c r="E489" s="114">
        <v>0</v>
      </c>
      <c r="F489" s="101">
        <f t="shared" si="24"/>
        <v>7210003494</v>
      </c>
      <c r="G489" s="150" t="s">
        <v>1188</v>
      </c>
      <c r="H489" s="151" t="s">
        <v>1189</v>
      </c>
      <c r="I489" s="151">
        <v>2000</v>
      </c>
      <c r="J489" s="152" t="s">
        <v>220</v>
      </c>
      <c r="L489" s="101" t="s">
        <v>1185</v>
      </c>
      <c r="M489" s="126"/>
      <c r="N489" s="101">
        <v>0</v>
      </c>
      <c r="O489" s="104">
        <v>0</v>
      </c>
      <c r="P489" s="105" t="e">
        <f ca="1">VLOOKUP(G489,日计划量!B:G,6,0)</f>
        <v>#N/A</v>
      </c>
      <c r="R489" s="126"/>
      <c r="T489" s="129"/>
    </row>
    <row r="490" customHeight="1" spans="1:20">
      <c r="A490" s="121"/>
      <c r="B490" s="122"/>
      <c r="C490" s="114">
        <v>0</v>
      </c>
      <c r="D490" s="114">
        <f t="shared" si="25"/>
        <v>0</v>
      </c>
      <c r="E490" s="114">
        <v>0</v>
      </c>
      <c r="F490" s="101">
        <f t="shared" si="24"/>
        <v>7210003494</v>
      </c>
      <c r="G490" s="150" t="s">
        <v>1190</v>
      </c>
      <c r="H490" s="151" t="s">
        <v>1191</v>
      </c>
      <c r="I490" s="151">
        <v>2000</v>
      </c>
      <c r="J490" s="152" t="s">
        <v>1161</v>
      </c>
      <c r="L490" s="101" t="s">
        <v>1185</v>
      </c>
      <c r="M490" s="126"/>
      <c r="N490" s="101">
        <v>100845963</v>
      </c>
      <c r="O490" s="104">
        <v>43531</v>
      </c>
      <c r="P490" s="105">
        <f ca="1">VLOOKUP(G490,日计划量!B:G,6,0)</f>
        <v>43535</v>
      </c>
      <c r="R490" s="126"/>
      <c r="T490" s="129"/>
    </row>
    <row r="491" customHeight="1" spans="1:20">
      <c r="A491" s="121"/>
      <c r="B491" s="122"/>
      <c r="C491" s="114">
        <v>0</v>
      </c>
      <c r="D491" s="114">
        <f t="shared" si="25"/>
        <v>0</v>
      </c>
      <c r="E491" s="114">
        <v>0</v>
      </c>
      <c r="F491" s="101">
        <f t="shared" si="24"/>
        <v>7210003494</v>
      </c>
      <c r="G491" s="150" t="s">
        <v>1192</v>
      </c>
      <c r="H491" s="151" t="s">
        <v>1193</v>
      </c>
      <c r="I491" s="151">
        <v>2000</v>
      </c>
      <c r="J491" s="152" t="s">
        <v>1161</v>
      </c>
      <c r="L491" s="101" t="s">
        <v>1185</v>
      </c>
      <c r="M491" s="126"/>
      <c r="N491" s="101">
        <v>100847111</v>
      </c>
      <c r="O491" s="104">
        <v>43535</v>
      </c>
      <c r="P491" s="105">
        <f ca="1">VLOOKUP(G491,日计划量!B:G,6,0)</f>
        <v>43542</v>
      </c>
      <c r="R491" s="126"/>
      <c r="T491" s="129"/>
    </row>
    <row r="492" customHeight="1" spans="1:20">
      <c r="A492" s="121"/>
      <c r="B492" s="122"/>
      <c r="C492" s="114">
        <v>0</v>
      </c>
      <c r="D492" s="114">
        <f t="shared" si="25"/>
        <v>0</v>
      </c>
      <c r="E492" s="114">
        <v>0</v>
      </c>
      <c r="F492" s="101">
        <f t="shared" si="24"/>
        <v>7210003494</v>
      </c>
      <c r="G492" s="150" t="s">
        <v>1194</v>
      </c>
      <c r="H492" s="151" t="s">
        <v>1195</v>
      </c>
      <c r="I492" s="151">
        <v>2000</v>
      </c>
      <c r="J492" s="152" t="s">
        <v>1161</v>
      </c>
      <c r="L492" s="101" t="s">
        <v>1185</v>
      </c>
      <c r="M492" s="126"/>
      <c r="N492" s="101">
        <v>100845964</v>
      </c>
      <c r="O492" s="104">
        <v>43531</v>
      </c>
      <c r="P492" s="105">
        <f ca="1">VLOOKUP(G492,日计划量!B:G,6,0)</f>
        <v>43537</v>
      </c>
      <c r="R492" s="126"/>
      <c r="T492" s="129"/>
    </row>
    <row r="493" customHeight="1" spans="1:20">
      <c r="A493" s="121"/>
      <c r="B493" s="122"/>
      <c r="C493" s="114">
        <v>0</v>
      </c>
      <c r="D493" s="114">
        <f t="shared" si="25"/>
        <v>0</v>
      </c>
      <c r="E493" s="114">
        <v>0</v>
      </c>
      <c r="F493" s="101">
        <f t="shared" si="24"/>
        <v>7210003494</v>
      </c>
      <c r="G493" s="150" t="s">
        <v>1196</v>
      </c>
      <c r="H493" s="151" t="s">
        <v>1197</v>
      </c>
      <c r="I493" s="151">
        <v>1000</v>
      </c>
      <c r="J493" s="152" t="s">
        <v>1161</v>
      </c>
      <c r="L493" s="101" t="s">
        <v>1185</v>
      </c>
      <c r="M493" s="126"/>
      <c r="N493" s="101">
        <v>100848138</v>
      </c>
      <c r="O493" s="104">
        <v>43537</v>
      </c>
      <c r="P493" s="105">
        <f ca="1">VLOOKUP(G493,日计划量!B:G,6,0)</f>
        <v>43543</v>
      </c>
      <c r="R493" s="126"/>
      <c r="T493" s="129"/>
    </row>
    <row r="494" customHeight="1" spans="1:20">
      <c r="A494" s="121">
        <v>7210003819</v>
      </c>
      <c r="B494" s="122" t="s">
        <v>1198</v>
      </c>
      <c r="C494" s="114">
        <v>3000</v>
      </c>
      <c r="D494" s="114">
        <f t="shared" si="25"/>
        <v>3000</v>
      </c>
      <c r="E494" s="114">
        <v>1</v>
      </c>
      <c r="F494" s="101">
        <f t="shared" si="24"/>
        <v>7210003819</v>
      </c>
      <c r="G494" s="112" t="s">
        <v>1199</v>
      </c>
      <c r="H494" s="114" t="s">
        <v>1200</v>
      </c>
      <c r="I494" s="114">
        <v>2000</v>
      </c>
      <c r="J494" s="101" t="s">
        <v>16</v>
      </c>
      <c r="L494" s="101" t="s">
        <v>1201</v>
      </c>
      <c r="M494" s="126" t="e">
        <f>VLOOKUP(F:F,#REF!,10,0)</f>
        <v>#REF!</v>
      </c>
      <c r="N494" s="101">
        <v>100851321</v>
      </c>
      <c r="O494" s="104">
        <v>43545</v>
      </c>
      <c r="P494" s="105">
        <f ca="1">VLOOKUP(G494,日计划量!B:G,6,0)</f>
        <v>43548</v>
      </c>
      <c r="R494" s="126"/>
      <c r="T494" s="129"/>
    </row>
    <row r="495" customHeight="1" spans="1:20">
      <c r="A495" s="121"/>
      <c r="B495" s="122"/>
      <c r="C495" s="114">
        <v>0</v>
      </c>
      <c r="D495" s="114">
        <f t="shared" si="25"/>
        <v>0</v>
      </c>
      <c r="E495" s="114">
        <v>0</v>
      </c>
      <c r="F495" s="101">
        <f t="shared" si="24"/>
        <v>7210003819</v>
      </c>
      <c r="G495" s="112" t="s">
        <v>1202</v>
      </c>
      <c r="H495" s="114" t="s">
        <v>1203</v>
      </c>
      <c r="I495" s="114">
        <v>1000</v>
      </c>
      <c r="J495" s="101" t="s">
        <v>16</v>
      </c>
      <c r="L495" s="101" t="s">
        <v>1201</v>
      </c>
      <c r="M495" s="126" t="e">
        <f>VLOOKUP(F:F,#REF!,10,0)</f>
        <v>#REF!</v>
      </c>
      <c r="N495" s="101">
        <v>100851990</v>
      </c>
      <c r="O495" s="104">
        <v>43546</v>
      </c>
      <c r="P495" s="105">
        <f ca="1">VLOOKUP(G495,日计划量!B:G,6,0)</f>
        <v>43549</v>
      </c>
      <c r="R495" s="126"/>
      <c r="T495" s="129"/>
    </row>
    <row r="496" customHeight="1" spans="1:20">
      <c r="A496" s="121">
        <v>7210004099</v>
      </c>
      <c r="B496" s="122" t="s">
        <v>1204</v>
      </c>
      <c r="C496" s="114">
        <v>4000</v>
      </c>
      <c r="D496" s="114">
        <f t="shared" si="25"/>
        <v>4000</v>
      </c>
      <c r="E496" s="114">
        <v>56</v>
      </c>
      <c r="F496" s="101">
        <f t="shared" si="24"/>
        <v>7210004099</v>
      </c>
      <c r="G496" s="112" t="s">
        <v>1205</v>
      </c>
      <c r="H496" s="114" t="s">
        <v>1206</v>
      </c>
      <c r="I496" s="114">
        <v>2000</v>
      </c>
      <c r="J496" s="101" t="s">
        <v>16</v>
      </c>
      <c r="L496" s="101" t="s">
        <v>1207</v>
      </c>
      <c r="M496" s="126" t="e">
        <f>VLOOKUP(F:F,#REF!,10,0)</f>
        <v>#REF!</v>
      </c>
      <c r="N496" s="101">
        <v>100842228</v>
      </c>
      <c r="O496" s="104">
        <v>43523</v>
      </c>
      <c r="P496" s="105">
        <f ca="1">VLOOKUP(G496,日计划量!B:G,6,0)</f>
        <v>43525</v>
      </c>
      <c r="R496" s="126"/>
      <c r="T496" s="129"/>
    </row>
    <row r="497" customHeight="1" spans="1:20">
      <c r="A497" s="121"/>
      <c r="B497" s="122"/>
      <c r="C497" s="114">
        <v>0</v>
      </c>
      <c r="D497" s="114">
        <f t="shared" si="25"/>
        <v>0</v>
      </c>
      <c r="E497" s="114">
        <v>0</v>
      </c>
      <c r="F497" s="101">
        <f t="shared" si="24"/>
        <v>7210004099</v>
      </c>
      <c r="G497" s="112" t="s">
        <v>1208</v>
      </c>
      <c r="H497" s="114" t="s">
        <v>1209</v>
      </c>
      <c r="I497" s="114">
        <v>2000</v>
      </c>
      <c r="J497" s="101" t="s">
        <v>16</v>
      </c>
      <c r="L497" s="101" t="s">
        <v>1207</v>
      </c>
      <c r="M497" s="126" t="e">
        <f>VLOOKUP(F:F,#REF!,10,0)</f>
        <v>#REF!</v>
      </c>
      <c r="N497" s="101">
        <v>100842933</v>
      </c>
      <c r="O497" s="104">
        <v>43524</v>
      </c>
      <c r="P497" s="105">
        <f ca="1">VLOOKUP(G497,日计划量!B:G,6,0)</f>
        <v>43526</v>
      </c>
      <c r="R497" s="126"/>
      <c r="T497" s="129"/>
    </row>
    <row r="498" customHeight="1" spans="1:20">
      <c r="A498" s="121">
        <v>7210002757</v>
      </c>
      <c r="B498" s="122" t="s">
        <v>1210</v>
      </c>
      <c r="C498" s="114">
        <v>4000</v>
      </c>
      <c r="D498" s="114">
        <f t="shared" si="25"/>
        <v>4000</v>
      </c>
      <c r="E498" s="114">
        <v>5063</v>
      </c>
      <c r="F498" s="101">
        <f t="shared" si="24"/>
        <v>7210002757</v>
      </c>
      <c r="G498" s="112" t="s">
        <v>1211</v>
      </c>
      <c r="H498" s="114" t="s">
        <v>1212</v>
      </c>
      <c r="I498" s="114">
        <v>2000</v>
      </c>
      <c r="J498" s="101" t="s">
        <v>16</v>
      </c>
      <c r="L498" s="101" t="s">
        <v>1213</v>
      </c>
      <c r="M498" s="126" t="e">
        <f>VLOOKUP(F:F,#REF!,10,0)</f>
        <v>#REF!</v>
      </c>
      <c r="N498" s="101">
        <v>100848719</v>
      </c>
      <c r="O498" s="104">
        <v>43538</v>
      </c>
      <c r="P498" s="105">
        <f ca="1">VLOOKUP(G498,日计划量!B:G,6,0)</f>
        <v>43542</v>
      </c>
      <c r="R498" s="126"/>
      <c r="T498" s="129"/>
    </row>
    <row r="499" customHeight="1" spans="1:20">
      <c r="A499" s="121"/>
      <c r="B499" s="122"/>
      <c r="C499" s="114">
        <v>0</v>
      </c>
      <c r="D499" s="114">
        <f t="shared" si="25"/>
        <v>0</v>
      </c>
      <c r="E499" s="114">
        <v>0</v>
      </c>
      <c r="F499" s="101">
        <f t="shared" si="24"/>
        <v>7210002757</v>
      </c>
      <c r="G499" s="112" t="s">
        <v>1214</v>
      </c>
      <c r="H499" s="114" t="s">
        <v>1215</v>
      </c>
      <c r="I499" s="114">
        <v>2000</v>
      </c>
      <c r="J499" s="101" t="s">
        <v>16</v>
      </c>
      <c r="L499" s="101" t="s">
        <v>1213</v>
      </c>
      <c r="M499" s="126" t="e">
        <f>VLOOKUP(F:F,#REF!,10,0)</f>
        <v>#REF!</v>
      </c>
      <c r="N499" s="101">
        <v>100848720</v>
      </c>
      <c r="O499" s="104">
        <v>43538</v>
      </c>
      <c r="P499" s="105">
        <f ca="1">VLOOKUP(G499,日计划量!B:G,6,0)</f>
        <v>43543</v>
      </c>
      <c r="R499" s="126"/>
      <c r="T499" s="129"/>
    </row>
    <row r="500" customHeight="1" spans="1:20">
      <c r="A500" s="121">
        <v>7210002747</v>
      </c>
      <c r="B500" s="122" t="s">
        <v>1216</v>
      </c>
      <c r="C500" s="114">
        <v>3500</v>
      </c>
      <c r="D500" s="114">
        <f t="shared" si="25"/>
        <v>4000</v>
      </c>
      <c r="E500" s="114">
        <v>1187</v>
      </c>
      <c r="F500" s="101">
        <f t="shared" si="24"/>
        <v>7210002747</v>
      </c>
      <c r="G500" s="112" t="s">
        <v>1217</v>
      </c>
      <c r="H500" s="114" t="s">
        <v>1218</v>
      </c>
      <c r="I500" s="114">
        <v>2000</v>
      </c>
      <c r="J500" s="101" t="s">
        <v>16</v>
      </c>
      <c r="L500" s="101" t="s">
        <v>1219</v>
      </c>
      <c r="M500" s="126" t="e">
        <f>VLOOKUP(F:F,#REF!,10,0)</f>
        <v>#REF!</v>
      </c>
      <c r="N500" s="101">
        <v>100850336</v>
      </c>
      <c r="O500" s="104">
        <v>43543</v>
      </c>
      <c r="P500" s="105">
        <f ca="1">VLOOKUP(G500,日计划量!B:G,6,0)</f>
        <v>43545</v>
      </c>
      <c r="R500" s="126"/>
      <c r="T500" s="129"/>
    </row>
    <row r="501" customHeight="1" spans="1:20">
      <c r="A501" s="121"/>
      <c r="B501" s="122"/>
      <c r="C501" s="114">
        <v>0</v>
      </c>
      <c r="D501" s="114">
        <f t="shared" si="25"/>
        <v>0</v>
      </c>
      <c r="E501" s="114">
        <v>0</v>
      </c>
      <c r="F501" s="101">
        <f t="shared" si="24"/>
        <v>7210002747</v>
      </c>
      <c r="G501" s="112" t="s">
        <v>1220</v>
      </c>
      <c r="H501" s="114" t="s">
        <v>1221</v>
      </c>
      <c r="I501" s="114">
        <v>2000</v>
      </c>
      <c r="J501" s="101" t="s">
        <v>16</v>
      </c>
      <c r="L501" s="101" t="s">
        <v>1219</v>
      </c>
      <c r="M501" s="126" t="e">
        <f>VLOOKUP(F:F,#REF!,10,0)</f>
        <v>#REF!</v>
      </c>
      <c r="N501" s="101">
        <v>100850338</v>
      </c>
      <c r="O501" s="104">
        <v>43543</v>
      </c>
      <c r="P501" s="105">
        <f ca="1">VLOOKUP(G501,日计划量!B:G,6,0)</f>
        <v>43546</v>
      </c>
      <c r="R501" s="126"/>
      <c r="T501" s="129"/>
    </row>
    <row r="502" customHeight="1" spans="1:20">
      <c r="A502" s="121">
        <v>7210003865</v>
      </c>
      <c r="B502" s="122" t="s">
        <v>1222</v>
      </c>
      <c r="C502" s="114">
        <v>2500</v>
      </c>
      <c r="D502" s="114">
        <f t="shared" si="25"/>
        <v>4000</v>
      </c>
      <c r="E502" s="114">
        <v>636</v>
      </c>
      <c r="F502" s="101">
        <f t="shared" si="24"/>
        <v>7210003865</v>
      </c>
      <c r="G502" s="112" t="s">
        <v>1223</v>
      </c>
      <c r="H502" s="114" t="s">
        <v>1224</v>
      </c>
      <c r="I502" s="114">
        <v>1500</v>
      </c>
      <c r="J502" s="101" t="s">
        <v>16</v>
      </c>
      <c r="L502" s="101" t="s">
        <v>1225</v>
      </c>
      <c r="M502" s="126" t="e">
        <f>VLOOKUP(F:F,#REF!,10,0)</f>
        <v>#REF!</v>
      </c>
      <c r="N502" s="101">
        <v>100846561</v>
      </c>
      <c r="O502" s="104">
        <v>43532</v>
      </c>
      <c r="P502" s="105">
        <f ca="1">VLOOKUP(G502,日计划量!B:G,6,0)</f>
        <v>43536</v>
      </c>
      <c r="R502" s="126"/>
      <c r="T502" s="129"/>
    </row>
    <row r="503" customHeight="1" spans="1:20">
      <c r="A503" s="121"/>
      <c r="B503" s="122"/>
      <c r="C503" s="114">
        <v>0</v>
      </c>
      <c r="D503" s="114">
        <f t="shared" si="25"/>
        <v>0</v>
      </c>
      <c r="E503" s="114">
        <v>0</v>
      </c>
      <c r="F503" s="101">
        <f t="shared" si="24"/>
        <v>7210003865</v>
      </c>
      <c r="G503" s="112" t="s">
        <v>1226</v>
      </c>
      <c r="H503" s="114" t="s">
        <v>1227</v>
      </c>
      <c r="I503" s="114">
        <v>1000</v>
      </c>
      <c r="J503" s="101" t="s">
        <v>14</v>
      </c>
      <c r="L503" s="101" t="s">
        <v>1225</v>
      </c>
      <c r="M503" s="126" t="e">
        <f>VLOOKUP(F:F,#REF!,10,0)</f>
        <v>#REF!</v>
      </c>
      <c r="N503" s="101">
        <v>100849818</v>
      </c>
      <c r="O503" s="104">
        <v>43542</v>
      </c>
      <c r="P503" s="105">
        <f ca="1">VLOOKUP(G503,日计划量!B:G,6,0)</f>
        <v>43544</v>
      </c>
      <c r="R503" s="126"/>
      <c r="T503" s="129"/>
    </row>
    <row r="504" customHeight="1" spans="1:20">
      <c r="A504" s="121"/>
      <c r="B504" s="122"/>
      <c r="C504" s="114">
        <v>0</v>
      </c>
      <c r="D504" s="114"/>
      <c r="E504" s="114">
        <v>0</v>
      </c>
      <c r="F504" s="101">
        <f t="shared" si="24"/>
        <v>7210003865</v>
      </c>
      <c r="G504" s="112" t="s">
        <v>1228</v>
      </c>
      <c r="H504" s="114" t="s">
        <v>1229</v>
      </c>
      <c r="I504" s="114">
        <v>1500</v>
      </c>
      <c r="L504" s="101"/>
      <c r="M504" s="126"/>
      <c r="N504" s="101">
        <v>0</v>
      </c>
      <c r="O504" s="104">
        <v>0</v>
      </c>
      <c r="P504" s="105">
        <f ca="1">VLOOKUP(G504,日计划量!B:G,6,0)</f>
        <v>43553</v>
      </c>
      <c r="R504" s="126"/>
      <c r="T504" s="129"/>
    </row>
    <row r="505" customHeight="1" spans="1:20">
      <c r="A505" s="121">
        <v>7210004279</v>
      </c>
      <c r="B505" s="122" t="s">
        <v>1230</v>
      </c>
      <c r="C505" s="114">
        <v>2000</v>
      </c>
      <c r="D505" s="114">
        <f>SUMIF(F:F,A:A,I:I)</f>
        <v>1000</v>
      </c>
      <c r="E505" s="114">
        <v>1525</v>
      </c>
      <c r="F505" s="101">
        <f t="shared" si="24"/>
        <v>7210004279</v>
      </c>
      <c r="G505" s="112" t="s">
        <v>1231</v>
      </c>
      <c r="H505" s="114" t="s">
        <v>1232</v>
      </c>
      <c r="I505" s="114">
        <v>1000</v>
      </c>
      <c r="J505" s="101" t="s">
        <v>16</v>
      </c>
      <c r="L505" s="101" t="s">
        <v>1233</v>
      </c>
      <c r="M505" s="126" t="e">
        <f>VLOOKUP(F:F,#REF!,10,0)</f>
        <v>#REF!</v>
      </c>
      <c r="N505" s="101">
        <v>100847151</v>
      </c>
      <c r="O505" s="104">
        <v>43535</v>
      </c>
      <c r="P505" s="105">
        <f ca="1">VLOOKUP(G505,日计划量!B:G,6,0)</f>
        <v>43538</v>
      </c>
      <c r="R505" s="126"/>
      <c r="T505" s="129"/>
    </row>
    <row r="506" customHeight="1" spans="1:20">
      <c r="A506" s="121"/>
      <c r="B506" s="122"/>
      <c r="C506" s="114">
        <v>0</v>
      </c>
      <c r="D506" s="114">
        <f>SUMIF(F:F,A:A,I:I)</f>
        <v>0</v>
      </c>
      <c r="E506" s="114">
        <v>0</v>
      </c>
      <c r="F506" s="101">
        <f t="shared" si="24"/>
        <v>7210004279</v>
      </c>
      <c r="G506" s="123" t="s">
        <v>1234</v>
      </c>
      <c r="H506" s="124" t="s">
        <v>1235</v>
      </c>
      <c r="I506" s="124"/>
      <c r="J506" s="132"/>
      <c r="L506" s="101" t="s">
        <v>1233</v>
      </c>
      <c r="M506" s="126" t="e">
        <f>VLOOKUP(F:F,#REF!,10,0)</f>
        <v>#REF!</v>
      </c>
      <c r="N506" s="101">
        <v>0</v>
      </c>
      <c r="O506" s="104">
        <v>0</v>
      </c>
      <c r="P506" s="105" t="e">
        <f ca="1">VLOOKUP(G506,日计划量!B:G,6,0)</f>
        <v>#N/A</v>
      </c>
      <c r="R506" s="126"/>
      <c r="T506" s="129"/>
    </row>
    <row r="507" customHeight="1" spans="1:20">
      <c r="A507" s="121"/>
      <c r="B507" s="122"/>
      <c r="C507" s="114">
        <v>0</v>
      </c>
      <c r="D507" s="114"/>
      <c r="E507" s="114">
        <v>0</v>
      </c>
      <c r="F507" s="101">
        <f t="shared" si="24"/>
        <v>7210004279</v>
      </c>
      <c r="G507" s="123" t="s">
        <v>1236</v>
      </c>
      <c r="H507" s="124" t="s">
        <v>1237</v>
      </c>
      <c r="I507" s="124"/>
      <c r="J507" s="132"/>
      <c r="L507" s="101" t="s">
        <v>1233</v>
      </c>
      <c r="M507" s="126"/>
      <c r="N507" s="101">
        <v>0</v>
      </c>
      <c r="O507" s="104">
        <v>0</v>
      </c>
      <c r="R507" s="126"/>
      <c r="T507" s="129"/>
    </row>
    <row r="508" customHeight="1" spans="1:20">
      <c r="A508" s="121">
        <v>7210004240</v>
      </c>
      <c r="B508" s="122" t="s">
        <v>1238</v>
      </c>
      <c r="C508" s="114">
        <v>5000</v>
      </c>
      <c r="D508" s="114">
        <f t="shared" ref="D508:D539" si="26">SUMIF(F:F,A:A,I:I)</f>
        <v>6000</v>
      </c>
      <c r="E508" s="114">
        <v>4</v>
      </c>
      <c r="F508" s="101">
        <f t="shared" si="24"/>
        <v>7210004240</v>
      </c>
      <c r="G508" s="112" t="s">
        <v>1239</v>
      </c>
      <c r="H508" s="114" t="s">
        <v>1240</v>
      </c>
      <c r="I508" s="114">
        <v>1500</v>
      </c>
      <c r="J508" s="101" t="s">
        <v>14</v>
      </c>
      <c r="L508" s="101" t="s">
        <v>1241</v>
      </c>
      <c r="M508" s="126" t="e">
        <f>VLOOKUP(F:F,#REF!,10,0)</f>
        <v>#REF!</v>
      </c>
      <c r="N508" s="101">
        <v>0</v>
      </c>
      <c r="O508" s="104">
        <v>0</v>
      </c>
      <c r="P508" s="105">
        <f ca="1">VLOOKUP(G508,日计划量!B:G,6,0)</f>
        <v>43533</v>
      </c>
      <c r="R508" s="126"/>
      <c r="T508" s="129"/>
    </row>
    <row r="509" customHeight="1" spans="1:20">
      <c r="A509" s="121"/>
      <c r="B509" s="122"/>
      <c r="C509" s="114">
        <v>0</v>
      </c>
      <c r="D509" s="114">
        <f t="shared" si="26"/>
        <v>0</v>
      </c>
      <c r="E509" s="114">
        <v>0</v>
      </c>
      <c r="F509" s="101">
        <f t="shared" si="24"/>
        <v>7210004240</v>
      </c>
      <c r="G509" s="112" t="s">
        <v>1242</v>
      </c>
      <c r="H509" s="114" t="s">
        <v>1243</v>
      </c>
      <c r="I509" s="114"/>
      <c r="L509" s="101" t="s">
        <v>1241</v>
      </c>
      <c r="M509" s="126" t="e">
        <f>VLOOKUP(F:F,#REF!,10,0)</f>
        <v>#REF!</v>
      </c>
      <c r="N509" s="101">
        <v>0</v>
      </c>
      <c r="O509" s="104">
        <v>0</v>
      </c>
      <c r="P509" s="105" t="e">
        <f ca="1">VLOOKUP(G509,日计划量!B:G,6,0)</f>
        <v>#N/A</v>
      </c>
      <c r="R509" s="126"/>
      <c r="T509" s="129"/>
    </row>
    <row r="510" customHeight="1" spans="1:20">
      <c r="A510" s="121"/>
      <c r="B510" s="122"/>
      <c r="C510" s="114">
        <v>0</v>
      </c>
      <c r="D510" s="114">
        <f t="shared" si="26"/>
        <v>0</v>
      </c>
      <c r="E510" s="114">
        <v>0</v>
      </c>
      <c r="F510" s="101">
        <f t="shared" si="24"/>
        <v>7210004240</v>
      </c>
      <c r="G510" s="112" t="s">
        <v>1244</v>
      </c>
      <c r="H510" s="114" t="s">
        <v>1245</v>
      </c>
      <c r="I510" s="114">
        <v>2000</v>
      </c>
      <c r="J510" s="101" t="s">
        <v>14</v>
      </c>
      <c r="L510" s="101" t="s">
        <v>1241</v>
      </c>
      <c r="M510" s="126" t="e">
        <f>VLOOKUP(F:F,#REF!,10,0)</f>
        <v>#REF!</v>
      </c>
      <c r="N510" s="101" t="s">
        <v>1246</v>
      </c>
      <c r="O510" s="104">
        <v>43546</v>
      </c>
      <c r="P510" s="105">
        <f ca="1">VLOOKUP(G510,日计划量!B:G,6,0)</f>
        <v>43549</v>
      </c>
      <c r="R510" s="126"/>
      <c r="T510" s="129"/>
    </row>
    <row r="511" customHeight="1" spans="1:20">
      <c r="A511" s="121"/>
      <c r="B511" s="122"/>
      <c r="C511" s="114">
        <v>0</v>
      </c>
      <c r="D511" s="114">
        <f t="shared" si="26"/>
        <v>0</v>
      </c>
      <c r="E511" s="114">
        <v>0</v>
      </c>
      <c r="F511" s="101">
        <f t="shared" si="24"/>
        <v>7210004240</v>
      </c>
      <c r="G511" s="112" t="s">
        <v>1247</v>
      </c>
      <c r="H511" s="114" t="s">
        <v>1248</v>
      </c>
      <c r="I511" s="114">
        <v>1000</v>
      </c>
      <c r="J511" s="101" t="s">
        <v>14</v>
      </c>
      <c r="L511" s="101"/>
      <c r="M511" s="126"/>
      <c r="N511" s="101">
        <v>0</v>
      </c>
      <c r="O511" s="104">
        <v>0</v>
      </c>
      <c r="P511" s="105">
        <f ca="1">VLOOKUP(G511,日计划量!B:G,6,0)</f>
        <v>43553</v>
      </c>
      <c r="R511" s="126"/>
      <c r="T511" s="129"/>
    </row>
    <row r="512" customHeight="1" spans="1:20">
      <c r="A512" s="121"/>
      <c r="B512" s="122"/>
      <c r="C512" s="114">
        <v>0</v>
      </c>
      <c r="D512" s="114">
        <f t="shared" si="26"/>
        <v>0</v>
      </c>
      <c r="E512" s="114">
        <v>0</v>
      </c>
      <c r="F512" s="101">
        <f t="shared" si="24"/>
        <v>7210004240</v>
      </c>
      <c r="G512" s="112" t="s">
        <v>1249</v>
      </c>
      <c r="H512" s="114" t="s">
        <v>1250</v>
      </c>
      <c r="I512" s="114">
        <v>1500</v>
      </c>
      <c r="J512" s="101" t="s">
        <v>14</v>
      </c>
      <c r="L512" s="101" t="s">
        <v>1241</v>
      </c>
      <c r="M512" s="126"/>
      <c r="N512" s="101">
        <v>100848147</v>
      </c>
      <c r="O512" s="104">
        <v>43537</v>
      </c>
      <c r="P512" s="105">
        <f ca="1">VLOOKUP(G512,日计划量!B:G,6,0)</f>
        <v>43553</v>
      </c>
      <c r="R512" s="126"/>
      <c r="T512" s="129"/>
    </row>
    <row r="513" customHeight="1" spans="1:20">
      <c r="A513" s="121">
        <v>7210003050</v>
      </c>
      <c r="B513" s="122" t="s">
        <v>1251</v>
      </c>
      <c r="C513" s="114">
        <v>30000</v>
      </c>
      <c r="D513" s="114">
        <f t="shared" si="26"/>
        <v>30000</v>
      </c>
      <c r="E513" s="114">
        <v>1151</v>
      </c>
      <c r="F513" s="101">
        <f t="shared" si="24"/>
        <v>7210003050</v>
      </c>
      <c r="G513" s="112" t="s">
        <v>1252</v>
      </c>
      <c r="H513" s="114" t="s">
        <v>1253</v>
      </c>
      <c r="I513" s="114">
        <v>2000</v>
      </c>
      <c r="J513" s="101" t="s">
        <v>14</v>
      </c>
      <c r="L513" s="101" t="s">
        <v>1254</v>
      </c>
      <c r="M513" s="126" t="e">
        <f>VLOOKUP(F:F,#REF!,10,0)</f>
        <v>#REF!</v>
      </c>
      <c r="N513" s="101">
        <v>100842223</v>
      </c>
      <c r="O513" s="104">
        <v>43523</v>
      </c>
      <c r="P513" s="105">
        <f ca="1">VLOOKUP(G513,日计划量!B:G,6,0)</f>
        <v>43525</v>
      </c>
      <c r="R513" s="126"/>
      <c r="T513" s="129"/>
    </row>
    <row r="514" customHeight="1" spans="1:20">
      <c r="A514" s="121"/>
      <c r="B514" s="122"/>
      <c r="C514" s="114">
        <v>0</v>
      </c>
      <c r="D514" s="114">
        <f t="shared" si="26"/>
        <v>0</v>
      </c>
      <c r="E514" s="114">
        <v>0</v>
      </c>
      <c r="F514" s="101">
        <f t="shared" si="24"/>
        <v>7210003050</v>
      </c>
      <c r="G514" s="112" t="s">
        <v>1255</v>
      </c>
      <c r="H514" s="114" t="s">
        <v>1256</v>
      </c>
      <c r="I514" s="114">
        <v>2000</v>
      </c>
      <c r="J514" s="101" t="s">
        <v>14</v>
      </c>
      <c r="L514" s="101" t="s">
        <v>1254</v>
      </c>
      <c r="M514" s="126" t="e">
        <f>VLOOKUP(F:F,#REF!,10,0)</f>
        <v>#REF!</v>
      </c>
      <c r="N514" s="101">
        <v>100842929</v>
      </c>
      <c r="O514" s="104">
        <v>43524</v>
      </c>
      <c r="P514" s="105">
        <f ca="1">VLOOKUP(G514,日计划量!B:G,6,0)</f>
        <v>43526</v>
      </c>
      <c r="R514" s="126"/>
      <c r="T514" s="129"/>
    </row>
    <row r="515" customHeight="1" spans="1:20">
      <c r="A515" s="121"/>
      <c r="B515" s="122"/>
      <c r="C515" s="114">
        <v>0</v>
      </c>
      <c r="D515" s="114">
        <f t="shared" si="26"/>
        <v>0</v>
      </c>
      <c r="E515" s="114">
        <v>0</v>
      </c>
      <c r="F515" s="101">
        <f t="shared" si="24"/>
        <v>7210003050</v>
      </c>
      <c r="G515" s="112" t="s">
        <v>1257</v>
      </c>
      <c r="H515" s="114" t="s">
        <v>1258</v>
      </c>
      <c r="I515" s="114">
        <v>2000</v>
      </c>
      <c r="J515" s="101" t="s">
        <v>14</v>
      </c>
      <c r="L515" s="101" t="s">
        <v>1254</v>
      </c>
      <c r="M515" s="126" t="e">
        <f>VLOOKUP(F:F,#REF!,10,0)</f>
        <v>#REF!</v>
      </c>
      <c r="N515" s="101">
        <v>100843507</v>
      </c>
      <c r="O515" s="104">
        <v>43525</v>
      </c>
      <c r="P515" s="105">
        <f ca="1">VLOOKUP(G515,日计划量!B:G,6,0)</f>
        <v>43528</v>
      </c>
      <c r="R515" s="126"/>
      <c r="T515" s="129"/>
    </row>
    <row r="516" customHeight="1" spans="1:20">
      <c r="A516" s="121"/>
      <c r="B516" s="122"/>
      <c r="C516" s="114">
        <v>0</v>
      </c>
      <c r="D516" s="114">
        <f t="shared" si="26"/>
        <v>0</v>
      </c>
      <c r="E516" s="114">
        <v>0</v>
      </c>
      <c r="F516" s="101">
        <f t="shared" si="24"/>
        <v>7210003050</v>
      </c>
      <c r="G516" s="112" t="s">
        <v>1259</v>
      </c>
      <c r="H516" s="114" t="s">
        <v>1260</v>
      </c>
      <c r="I516" s="114">
        <v>2000</v>
      </c>
      <c r="J516" s="101" t="s">
        <v>14</v>
      </c>
      <c r="L516" s="101" t="s">
        <v>1254</v>
      </c>
      <c r="M516" s="126" t="e">
        <f>VLOOKUP(F:F,#REF!,10,0)</f>
        <v>#REF!</v>
      </c>
      <c r="N516" s="101">
        <v>100844168</v>
      </c>
      <c r="O516" s="104">
        <v>43528</v>
      </c>
      <c r="P516" s="105">
        <f ca="1">VLOOKUP(G516,日计划量!B:G,6,0)</f>
        <v>43529</v>
      </c>
      <c r="R516" s="126"/>
      <c r="T516" s="129"/>
    </row>
    <row r="517" customHeight="1" spans="1:20">
      <c r="A517" s="121"/>
      <c r="B517" s="122"/>
      <c r="C517" s="114">
        <v>0</v>
      </c>
      <c r="D517" s="114">
        <f t="shared" si="26"/>
        <v>0</v>
      </c>
      <c r="E517" s="114">
        <v>0</v>
      </c>
      <c r="F517" s="101">
        <f t="shared" si="24"/>
        <v>7210003050</v>
      </c>
      <c r="G517" s="112" t="s">
        <v>1261</v>
      </c>
      <c r="H517" s="114" t="s">
        <v>1262</v>
      </c>
      <c r="I517" s="114">
        <v>2000</v>
      </c>
      <c r="J517" s="101" t="s">
        <v>14</v>
      </c>
      <c r="L517" s="101" t="s">
        <v>1254</v>
      </c>
      <c r="M517" s="126" t="e">
        <f>VLOOKUP(F:F,#REF!,10,0)</f>
        <v>#REF!</v>
      </c>
      <c r="N517" s="101">
        <v>100844170</v>
      </c>
      <c r="O517" s="104">
        <v>43528</v>
      </c>
      <c r="P517" s="105">
        <f ca="1">VLOOKUP(G517,日计划量!B:G,6,0)</f>
        <v>43530</v>
      </c>
      <c r="R517" s="126"/>
      <c r="T517" s="129"/>
    </row>
    <row r="518" customHeight="1" spans="1:20">
      <c r="A518" s="121"/>
      <c r="B518" s="122"/>
      <c r="C518" s="114">
        <v>0</v>
      </c>
      <c r="D518" s="114">
        <f t="shared" si="26"/>
        <v>0</v>
      </c>
      <c r="E518" s="114">
        <v>0</v>
      </c>
      <c r="F518" s="101">
        <f t="shared" si="24"/>
        <v>7210003050</v>
      </c>
      <c r="G518" s="112" t="s">
        <v>1263</v>
      </c>
      <c r="H518" s="114" t="s">
        <v>1264</v>
      </c>
      <c r="I518" s="114">
        <v>2000</v>
      </c>
      <c r="J518" s="101" t="s">
        <v>14</v>
      </c>
      <c r="L518" s="101" t="s">
        <v>1254</v>
      </c>
      <c r="M518" s="126" t="e">
        <f>VLOOKUP(F:F,#REF!,10,0)</f>
        <v>#REF!</v>
      </c>
      <c r="N518" s="101">
        <v>100844836</v>
      </c>
      <c r="O518" s="104">
        <v>43529</v>
      </c>
      <c r="P518" s="105">
        <f ca="1">VLOOKUP(G518,日计划量!B:G,6,0)</f>
        <v>43531</v>
      </c>
      <c r="R518" s="126"/>
      <c r="T518" s="129"/>
    </row>
    <row r="519" customHeight="1" spans="1:20">
      <c r="A519" s="121"/>
      <c r="B519" s="122"/>
      <c r="C519" s="114">
        <v>0</v>
      </c>
      <c r="D519" s="114">
        <f t="shared" si="26"/>
        <v>0</v>
      </c>
      <c r="E519" s="114">
        <v>0</v>
      </c>
      <c r="F519" s="101">
        <f t="shared" si="24"/>
        <v>7210003050</v>
      </c>
      <c r="G519" s="112" t="s">
        <v>1265</v>
      </c>
      <c r="H519" s="114" t="s">
        <v>1266</v>
      </c>
      <c r="I519" s="114">
        <v>2000</v>
      </c>
      <c r="J519" s="101" t="s">
        <v>14</v>
      </c>
      <c r="L519" s="101" t="s">
        <v>1254</v>
      </c>
      <c r="M519" s="126" t="e">
        <f>VLOOKUP(F:F,#REF!,10,0)</f>
        <v>#REF!</v>
      </c>
      <c r="N519" s="101">
        <v>100845366</v>
      </c>
      <c r="O519" s="104">
        <v>43530</v>
      </c>
      <c r="P519" s="105">
        <f ca="1">VLOOKUP(G519,日计划量!B:G,6,0)</f>
        <v>43532</v>
      </c>
      <c r="R519" s="126"/>
      <c r="T519" s="129"/>
    </row>
    <row r="520" customHeight="1" spans="1:20">
      <c r="A520" s="121"/>
      <c r="B520" s="122"/>
      <c r="C520" s="114">
        <v>0</v>
      </c>
      <c r="D520" s="114">
        <f t="shared" si="26"/>
        <v>0</v>
      </c>
      <c r="E520" s="114">
        <v>0</v>
      </c>
      <c r="F520" s="101">
        <f t="shared" si="24"/>
        <v>7210003050</v>
      </c>
      <c r="G520" s="112" t="s">
        <v>1267</v>
      </c>
      <c r="H520" s="114" t="s">
        <v>1268</v>
      </c>
      <c r="I520" s="114">
        <v>2000</v>
      </c>
      <c r="J520" s="101" t="s">
        <v>14</v>
      </c>
      <c r="L520" s="101" t="s">
        <v>1254</v>
      </c>
      <c r="M520" s="126" t="e">
        <f>VLOOKUP(F:F,#REF!,10,0)</f>
        <v>#REF!</v>
      </c>
      <c r="N520" s="101">
        <v>100848713</v>
      </c>
      <c r="O520" s="104">
        <v>43538</v>
      </c>
      <c r="P520" s="105">
        <f ca="1">VLOOKUP(G520,日计划量!B:G,6,0)</f>
        <v>43542</v>
      </c>
      <c r="R520" s="126"/>
      <c r="T520" s="129"/>
    </row>
    <row r="521" customHeight="1" spans="1:20">
      <c r="A521" s="121"/>
      <c r="B521" s="122"/>
      <c r="C521" s="114">
        <v>0</v>
      </c>
      <c r="D521" s="114">
        <f t="shared" si="26"/>
        <v>0</v>
      </c>
      <c r="E521" s="114">
        <v>0</v>
      </c>
      <c r="F521" s="101">
        <f t="shared" si="24"/>
        <v>7210003050</v>
      </c>
      <c r="G521" s="112" t="s">
        <v>1269</v>
      </c>
      <c r="H521" s="114" t="s">
        <v>1270</v>
      </c>
      <c r="I521" s="114">
        <v>2000</v>
      </c>
      <c r="J521" s="101" t="s">
        <v>14</v>
      </c>
      <c r="L521" s="101" t="s">
        <v>1254</v>
      </c>
      <c r="M521" s="126" t="e">
        <f>VLOOKUP(F:F,#REF!,10,0)</f>
        <v>#REF!</v>
      </c>
      <c r="N521" s="101">
        <v>0</v>
      </c>
      <c r="O521" s="104">
        <v>0</v>
      </c>
      <c r="P521" s="105">
        <f ca="1">VLOOKUP(G521,日计划量!B:G,6,0)</f>
        <v>43553</v>
      </c>
      <c r="R521" s="126"/>
      <c r="T521" s="129"/>
    </row>
    <row r="522" customHeight="1" spans="1:20">
      <c r="A522" s="121"/>
      <c r="B522" s="122"/>
      <c r="C522" s="114">
        <v>0</v>
      </c>
      <c r="D522" s="114">
        <f t="shared" si="26"/>
        <v>0</v>
      </c>
      <c r="E522" s="114">
        <v>0</v>
      </c>
      <c r="F522" s="101">
        <f t="shared" si="24"/>
        <v>7210003050</v>
      </c>
      <c r="G522" s="112" t="s">
        <v>1271</v>
      </c>
      <c r="H522" s="114" t="s">
        <v>1272</v>
      </c>
      <c r="I522" s="114">
        <v>2000</v>
      </c>
      <c r="J522" s="101" t="s">
        <v>14</v>
      </c>
      <c r="L522" s="101" t="s">
        <v>1254</v>
      </c>
      <c r="M522" s="126" t="e">
        <f>VLOOKUP(F:F,#REF!,10,0)</f>
        <v>#REF!</v>
      </c>
      <c r="N522" s="101">
        <v>0</v>
      </c>
      <c r="O522" s="104">
        <v>0</v>
      </c>
      <c r="P522" s="105">
        <f ca="1">VLOOKUP(G522,日计划量!B:G,6,0)</f>
        <v>43554</v>
      </c>
      <c r="R522" s="126"/>
      <c r="T522" s="129"/>
    </row>
    <row r="523" customHeight="1" spans="1:20">
      <c r="A523" s="121"/>
      <c r="B523" s="122"/>
      <c r="C523" s="114">
        <v>0</v>
      </c>
      <c r="D523" s="114">
        <f t="shared" si="26"/>
        <v>0</v>
      </c>
      <c r="E523" s="114">
        <v>0</v>
      </c>
      <c r="F523" s="101">
        <f t="shared" si="24"/>
        <v>7210003050</v>
      </c>
      <c r="G523" s="112" t="s">
        <v>1273</v>
      </c>
      <c r="H523" s="114" t="s">
        <v>1274</v>
      </c>
      <c r="I523" s="114">
        <v>2000</v>
      </c>
      <c r="J523" s="101" t="s">
        <v>14</v>
      </c>
      <c r="L523" s="101" t="s">
        <v>1254</v>
      </c>
      <c r="M523" s="126" t="e">
        <f>VLOOKUP(F:F,#REF!,10,0)</f>
        <v>#REF!</v>
      </c>
      <c r="N523" s="101">
        <v>100851318</v>
      </c>
      <c r="O523" s="104">
        <v>43545</v>
      </c>
      <c r="P523" s="105">
        <f ca="1">VLOOKUP(G523,日计划量!B:G,6,0)</f>
        <v>43547</v>
      </c>
      <c r="R523" s="126"/>
      <c r="T523" s="129"/>
    </row>
    <row r="524" customHeight="1" spans="1:20">
      <c r="A524" s="121"/>
      <c r="B524" s="122"/>
      <c r="C524" s="114">
        <v>0</v>
      </c>
      <c r="D524" s="114">
        <f t="shared" si="26"/>
        <v>0</v>
      </c>
      <c r="E524" s="114">
        <v>0</v>
      </c>
      <c r="F524" s="101">
        <f t="shared" si="24"/>
        <v>7210003050</v>
      </c>
      <c r="G524" s="112" t="s">
        <v>1275</v>
      </c>
      <c r="H524" s="114" t="s">
        <v>1276</v>
      </c>
      <c r="I524" s="114">
        <v>2000</v>
      </c>
      <c r="J524" s="101" t="s">
        <v>14</v>
      </c>
      <c r="L524" s="101" t="s">
        <v>1254</v>
      </c>
      <c r="M524" s="126" t="e">
        <f>VLOOKUP(F:F,#REF!,10,0)</f>
        <v>#REF!</v>
      </c>
      <c r="N524" s="101">
        <v>100851319</v>
      </c>
      <c r="O524" s="104">
        <v>43545</v>
      </c>
      <c r="P524" s="105">
        <f ca="1">VLOOKUP(G524,日计划量!B:G,6,0)</f>
        <v>43548</v>
      </c>
      <c r="R524" s="126"/>
      <c r="T524" s="129"/>
    </row>
    <row r="525" customHeight="1" spans="1:20">
      <c r="A525" s="121"/>
      <c r="B525" s="122"/>
      <c r="C525" s="114">
        <v>0</v>
      </c>
      <c r="D525" s="114">
        <f t="shared" si="26"/>
        <v>0</v>
      </c>
      <c r="E525" s="114">
        <v>0</v>
      </c>
      <c r="F525" s="101">
        <f t="shared" si="24"/>
        <v>7210003050</v>
      </c>
      <c r="G525" s="112" t="s">
        <v>1277</v>
      </c>
      <c r="H525" s="114" t="s">
        <v>1278</v>
      </c>
      <c r="I525" s="114">
        <v>2000</v>
      </c>
      <c r="J525" s="101" t="s">
        <v>14</v>
      </c>
      <c r="L525" s="101" t="s">
        <v>1254</v>
      </c>
      <c r="M525" s="126" t="e">
        <f>VLOOKUP(F:F,#REF!,10,0)</f>
        <v>#REF!</v>
      </c>
      <c r="N525" s="101">
        <v>0</v>
      </c>
      <c r="O525" s="104">
        <v>0</v>
      </c>
      <c r="P525" s="105">
        <f ca="1">VLOOKUP(G525,日计划量!B:G,6,0)</f>
        <v>43551</v>
      </c>
      <c r="R525" s="126"/>
      <c r="T525" s="129"/>
    </row>
    <row r="526" customHeight="1" spans="1:20">
      <c r="A526" s="121"/>
      <c r="B526" s="122"/>
      <c r="C526" s="114">
        <v>0</v>
      </c>
      <c r="D526" s="114">
        <f t="shared" si="26"/>
        <v>0</v>
      </c>
      <c r="E526" s="114">
        <v>0</v>
      </c>
      <c r="F526" s="101">
        <f t="shared" si="24"/>
        <v>7210003050</v>
      </c>
      <c r="G526" s="112" t="s">
        <v>1279</v>
      </c>
      <c r="H526" s="114" t="s">
        <v>1280</v>
      </c>
      <c r="I526" s="114">
        <v>2000</v>
      </c>
      <c r="J526" s="101" t="s">
        <v>14</v>
      </c>
      <c r="L526" s="101" t="s">
        <v>1254</v>
      </c>
      <c r="M526" s="126" t="e">
        <f>VLOOKUP(F:F,#REF!,10,0)</f>
        <v>#REF!</v>
      </c>
      <c r="N526" s="101">
        <v>0</v>
      </c>
      <c r="O526" s="104">
        <v>0</v>
      </c>
      <c r="P526" s="105">
        <f ca="1">VLOOKUP(G526,日计划量!B:G,6,0)</f>
        <v>43552</v>
      </c>
      <c r="R526" s="126"/>
      <c r="T526" s="129"/>
    </row>
    <row r="527" customHeight="1" spans="1:20">
      <c r="A527" s="121"/>
      <c r="B527" s="122"/>
      <c r="C527" s="114">
        <v>0</v>
      </c>
      <c r="D527" s="114">
        <f t="shared" si="26"/>
        <v>0</v>
      </c>
      <c r="E527" s="114">
        <v>0</v>
      </c>
      <c r="F527" s="101">
        <f t="shared" si="24"/>
        <v>7210003050</v>
      </c>
      <c r="G527" s="112" t="s">
        <v>1281</v>
      </c>
      <c r="H527" s="114" t="s">
        <v>1282</v>
      </c>
      <c r="I527" s="114">
        <v>2000</v>
      </c>
      <c r="J527" s="101" t="s">
        <v>14</v>
      </c>
      <c r="L527" s="101" t="s">
        <v>1254</v>
      </c>
      <c r="M527" s="126" t="e">
        <f>VLOOKUP(F:F,#REF!,10,0)</f>
        <v>#REF!</v>
      </c>
      <c r="N527" s="101">
        <v>100848282</v>
      </c>
      <c r="O527" s="104">
        <v>43537</v>
      </c>
      <c r="P527" s="105">
        <f ca="1">VLOOKUP(G527,日计划量!B:G,6,0)</f>
        <v>43539</v>
      </c>
      <c r="R527" s="126"/>
      <c r="T527" s="129"/>
    </row>
    <row r="528" customHeight="1" spans="1:20">
      <c r="A528" s="121">
        <v>7210004119</v>
      </c>
      <c r="B528" s="122" t="s">
        <v>1283</v>
      </c>
      <c r="C528" s="114">
        <v>15000</v>
      </c>
      <c r="D528" s="114">
        <f t="shared" si="26"/>
        <v>11000</v>
      </c>
      <c r="E528" s="114">
        <v>5632</v>
      </c>
      <c r="F528" s="101">
        <f t="shared" si="24"/>
        <v>7210004119</v>
      </c>
      <c r="G528" s="112" t="s">
        <v>1284</v>
      </c>
      <c r="H528" s="114" t="s">
        <v>1285</v>
      </c>
      <c r="I528" s="114">
        <v>2000</v>
      </c>
      <c r="J528" s="101" t="s">
        <v>16</v>
      </c>
      <c r="L528" s="101" t="s">
        <v>1286</v>
      </c>
      <c r="M528" s="126" t="e">
        <f>VLOOKUP(F:F,#REF!,10,0)</f>
        <v>#REF!</v>
      </c>
      <c r="N528" s="101">
        <v>100844223</v>
      </c>
      <c r="O528" s="104">
        <v>43528</v>
      </c>
      <c r="P528" s="105">
        <f ca="1">VLOOKUP(G528,日计划量!B:G,6,0)</f>
        <v>43530</v>
      </c>
      <c r="R528" s="126"/>
      <c r="T528" s="129"/>
    </row>
    <row r="529" customHeight="1" spans="1:20">
      <c r="A529" s="121"/>
      <c r="B529" s="122"/>
      <c r="C529" s="114">
        <v>0</v>
      </c>
      <c r="D529" s="114">
        <f t="shared" si="26"/>
        <v>0</v>
      </c>
      <c r="E529" s="114">
        <v>0</v>
      </c>
      <c r="F529" s="101">
        <f t="shared" si="24"/>
        <v>7210004119</v>
      </c>
      <c r="G529" s="112" t="s">
        <v>1287</v>
      </c>
      <c r="H529" s="114" t="s">
        <v>1288</v>
      </c>
      <c r="I529" s="114">
        <v>2000</v>
      </c>
      <c r="J529" s="101" t="s">
        <v>16</v>
      </c>
      <c r="L529" s="101" t="s">
        <v>1286</v>
      </c>
      <c r="M529" s="126" t="e">
        <f>VLOOKUP(F:F,#REF!,10,0)</f>
        <v>#REF!</v>
      </c>
      <c r="N529" s="101">
        <v>100844838</v>
      </c>
      <c r="O529" s="104">
        <v>43529</v>
      </c>
      <c r="P529" s="105">
        <f ca="1">VLOOKUP(G529,日计划量!B:G,6,0)</f>
        <v>43531</v>
      </c>
      <c r="R529" s="126"/>
      <c r="T529" s="129"/>
    </row>
    <row r="530" customHeight="1" spans="1:20">
      <c r="A530" s="121"/>
      <c r="B530" s="122"/>
      <c r="C530" s="114">
        <v>0</v>
      </c>
      <c r="D530" s="114">
        <f t="shared" si="26"/>
        <v>0</v>
      </c>
      <c r="E530" s="114">
        <v>0</v>
      </c>
      <c r="F530" s="101">
        <f t="shared" si="24"/>
        <v>7210004119</v>
      </c>
      <c r="G530" s="112" t="s">
        <v>1289</v>
      </c>
      <c r="H530" s="114" t="s">
        <v>1290</v>
      </c>
      <c r="I530" s="114">
        <v>2000</v>
      </c>
      <c r="J530" s="101" t="s">
        <v>16</v>
      </c>
      <c r="L530" s="101" t="s">
        <v>1286</v>
      </c>
      <c r="M530" s="126" t="e">
        <f>VLOOKUP(F:F,#REF!,10,0)</f>
        <v>#REF!</v>
      </c>
      <c r="N530" s="101">
        <v>100845372</v>
      </c>
      <c r="O530" s="104">
        <v>43530</v>
      </c>
      <c r="P530" s="105">
        <f ca="1">VLOOKUP(G530,日计划量!B:G,6,0)</f>
        <v>43533</v>
      </c>
      <c r="R530" s="126"/>
      <c r="T530" s="129"/>
    </row>
    <row r="531" customHeight="1" spans="1:20">
      <c r="A531" s="121"/>
      <c r="B531" s="122"/>
      <c r="C531" s="114">
        <v>0</v>
      </c>
      <c r="D531" s="114">
        <f t="shared" si="26"/>
        <v>0</v>
      </c>
      <c r="E531" s="114">
        <v>0</v>
      </c>
      <c r="F531" s="101">
        <f t="shared" si="24"/>
        <v>7210004119</v>
      </c>
      <c r="G531" s="112" t="s">
        <v>1291</v>
      </c>
      <c r="H531" s="114" t="s">
        <v>1292</v>
      </c>
      <c r="I531" s="114">
        <v>2000</v>
      </c>
      <c r="J531" s="101" t="s">
        <v>16</v>
      </c>
      <c r="L531" s="101" t="s">
        <v>1286</v>
      </c>
      <c r="M531" s="126" t="e">
        <f>VLOOKUP(F:F,#REF!,10,0)</f>
        <v>#REF!</v>
      </c>
      <c r="N531" s="101">
        <v>100845373</v>
      </c>
      <c r="O531" s="104">
        <v>43530</v>
      </c>
      <c r="P531" s="105">
        <f ca="1">VLOOKUP(G531,日计划量!B:G,6,0)</f>
        <v>43535</v>
      </c>
      <c r="R531" s="126"/>
      <c r="T531" s="129"/>
    </row>
    <row r="532" customHeight="1" spans="1:20">
      <c r="A532" s="121"/>
      <c r="B532" s="122"/>
      <c r="C532" s="114">
        <v>0</v>
      </c>
      <c r="D532" s="114">
        <f t="shared" si="26"/>
        <v>0</v>
      </c>
      <c r="E532" s="114">
        <v>0</v>
      </c>
      <c r="F532" s="101">
        <f t="shared" si="24"/>
        <v>7210004119</v>
      </c>
      <c r="G532" s="123" t="s">
        <v>1293</v>
      </c>
      <c r="H532" s="124" t="s">
        <v>1294</v>
      </c>
      <c r="I532" s="124"/>
      <c r="J532" s="132"/>
      <c r="L532" s="101" t="s">
        <v>1286</v>
      </c>
      <c r="M532" s="126" t="e">
        <f>VLOOKUP(F:F,#REF!,10,0)</f>
        <v>#REF!</v>
      </c>
      <c r="N532" s="101">
        <v>0</v>
      </c>
      <c r="O532" s="104">
        <v>0</v>
      </c>
      <c r="P532" s="105" t="e">
        <f ca="1">VLOOKUP(G532,日计划量!B:G,6,0)</f>
        <v>#N/A</v>
      </c>
      <c r="R532" s="126"/>
      <c r="T532" s="129"/>
    </row>
    <row r="533" customHeight="1" spans="1:20">
      <c r="A533" s="121"/>
      <c r="B533" s="122"/>
      <c r="C533" s="114">
        <v>0</v>
      </c>
      <c r="D533" s="114">
        <f t="shared" si="26"/>
        <v>0</v>
      </c>
      <c r="E533" s="114">
        <v>0</v>
      </c>
      <c r="F533" s="101">
        <f t="shared" si="24"/>
        <v>7210004119</v>
      </c>
      <c r="G533" s="112" t="s">
        <v>1295</v>
      </c>
      <c r="H533" s="114" t="s">
        <v>1296</v>
      </c>
      <c r="I533" s="114">
        <v>3000</v>
      </c>
      <c r="J533" s="101" t="s">
        <v>16</v>
      </c>
      <c r="L533" s="101" t="s">
        <v>1286</v>
      </c>
      <c r="M533" s="126" t="e">
        <f>VLOOKUP(F:F,#REF!,10,0)</f>
        <v>#REF!</v>
      </c>
      <c r="N533" s="101" t="s">
        <v>1297</v>
      </c>
      <c r="O533" s="104">
        <v>43546</v>
      </c>
      <c r="P533" s="105">
        <f ca="1">VLOOKUP(G533,日计划量!B:G,6,0)</f>
        <v>43550</v>
      </c>
      <c r="R533" s="126"/>
      <c r="T533" s="129"/>
    </row>
    <row r="534" customHeight="1" spans="1:20">
      <c r="A534" s="121"/>
      <c r="B534" s="122"/>
      <c r="C534" s="114">
        <v>0</v>
      </c>
      <c r="D534" s="114">
        <f t="shared" si="26"/>
        <v>0</v>
      </c>
      <c r="E534" s="114">
        <v>0</v>
      </c>
      <c r="F534" s="101">
        <f t="shared" ref="F534:F597" si="27">IF(A534&gt;0,A534,F533)</f>
        <v>7210004119</v>
      </c>
      <c r="G534" s="123" t="s">
        <v>1298</v>
      </c>
      <c r="H534" s="124" t="s">
        <v>1299</v>
      </c>
      <c r="I534" s="124"/>
      <c r="J534" s="132"/>
      <c r="L534" s="101" t="s">
        <v>1286</v>
      </c>
      <c r="M534" s="126" t="e">
        <f>VLOOKUP(F:F,#REF!,10,0)</f>
        <v>#REF!</v>
      </c>
      <c r="N534" s="101">
        <v>0</v>
      </c>
      <c r="O534" s="104">
        <v>0</v>
      </c>
      <c r="P534" s="105" t="e">
        <f ca="1">VLOOKUP(G534,日计划量!B:G,6,0)</f>
        <v>#N/A</v>
      </c>
      <c r="R534" s="126"/>
      <c r="T534" s="129"/>
    </row>
    <row r="535" customHeight="1" spans="1:20">
      <c r="A535" s="121"/>
      <c r="B535" s="122"/>
      <c r="C535" s="114">
        <v>0</v>
      </c>
      <c r="D535" s="114">
        <f t="shared" si="26"/>
        <v>0</v>
      </c>
      <c r="E535" s="114">
        <v>0</v>
      </c>
      <c r="F535" s="101">
        <f t="shared" si="27"/>
        <v>7210004119</v>
      </c>
      <c r="G535" s="123" t="s">
        <v>1300</v>
      </c>
      <c r="H535" s="124" t="s">
        <v>1301</v>
      </c>
      <c r="I535" s="124"/>
      <c r="J535" s="132"/>
      <c r="L535" s="101" t="s">
        <v>1286</v>
      </c>
      <c r="M535" s="126" t="e">
        <f>VLOOKUP(F:F,#REF!,10,0)</f>
        <v>#REF!</v>
      </c>
      <c r="N535" s="101">
        <v>0</v>
      </c>
      <c r="O535" s="104">
        <v>0</v>
      </c>
      <c r="P535" s="105" t="e">
        <f ca="1">VLOOKUP(G535,日计划量!B:G,6,0)</f>
        <v>#N/A</v>
      </c>
      <c r="R535" s="126"/>
      <c r="T535" s="129"/>
    </row>
    <row r="536" customHeight="1" spans="1:20">
      <c r="A536" s="121">
        <v>7210003293</v>
      </c>
      <c r="B536" s="122" t="s">
        <v>1302</v>
      </c>
      <c r="C536" s="114">
        <v>5000</v>
      </c>
      <c r="D536" s="114">
        <f t="shared" si="26"/>
        <v>5000</v>
      </c>
      <c r="E536" s="114">
        <v>0</v>
      </c>
      <c r="F536" s="101">
        <f t="shared" si="27"/>
        <v>7210003293</v>
      </c>
      <c r="G536" s="112" t="s">
        <v>1303</v>
      </c>
      <c r="H536" s="114" t="s">
        <v>1304</v>
      </c>
      <c r="I536" s="114">
        <v>3000</v>
      </c>
      <c r="J536" s="101" t="s">
        <v>14</v>
      </c>
      <c r="L536" s="101" t="s">
        <v>1305</v>
      </c>
      <c r="M536" s="126" t="e">
        <f>VLOOKUP(F:F,#REF!,10,0)</f>
        <v>#REF!</v>
      </c>
      <c r="N536" s="101" t="s">
        <v>1306</v>
      </c>
      <c r="O536" s="104">
        <v>43539</v>
      </c>
      <c r="P536" s="105">
        <f ca="1">VLOOKUP(G536,日计划量!B:G,6,0)</f>
        <v>43545</v>
      </c>
      <c r="R536" s="126"/>
      <c r="T536" s="129"/>
    </row>
    <row r="537" customHeight="1" spans="1:20">
      <c r="A537" s="121"/>
      <c r="B537" s="122"/>
      <c r="C537" s="114">
        <v>0</v>
      </c>
      <c r="D537" s="114">
        <f t="shared" si="26"/>
        <v>0</v>
      </c>
      <c r="E537" s="114">
        <v>0</v>
      </c>
      <c r="F537" s="101">
        <f t="shared" si="27"/>
        <v>7210003293</v>
      </c>
      <c r="G537" s="112" t="s">
        <v>1307</v>
      </c>
      <c r="H537" s="114" t="s">
        <v>1308</v>
      </c>
      <c r="I537" s="114">
        <v>2000</v>
      </c>
      <c r="J537" s="101" t="s">
        <v>15</v>
      </c>
      <c r="L537" s="101" t="s">
        <v>1305</v>
      </c>
      <c r="M537" s="126" t="e">
        <f>VLOOKUP(F:F,#REF!,10,0)</f>
        <v>#REF!</v>
      </c>
      <c r="N537" s="101">
        <v>0</v>
      </c>
      <c r="O537" s="104">
        <v>0</v>
      </c>
      <c r="P537" s="105">
        <f ca="1">VLOOKUP(G537,日计划量!B:G,6,0)</f>
        <v>43551</v>
      </c>
      <c r="R537" s="126"/>
      <c r="T537" s="129"/>
    </row>
    <row r="538" customHeight="1" spans="1:20">
      <c r="A538" s="121">
        <v>7210003275</v>
      </c>
      <c r="B538" s="122" t="s">
        <v>1309</v>
      </c>
      <c r="C538" s="114">
        <v>5000</v>
      </c>
      <c r="D538" s="114">
        <f t="shared" si="26"/>
        <v>5000</v>
      </c>
      <c r="E538" s="114">
        <v>594</v>
      </c>
      <c r="F538" s="101">
        <f t="shared" si="27"/>
        <v>7210003275</v>
      </c>
      <c r="G538" s="112" t="s">
        <v>1310</v>
      </c>
      <c r="H538" s="114" t="s">
        <v>1311</v>
      </c>
      <c r="I538" s="114">
        <v>3000</v>
      </c>
      <c r="J538" s="101" t="s">
        <v>14</v>
      </c>
      <c r="L538" s="101" t="s">
        <v>1312</v>
      </c>
      <c r="M538" s="126" t="e">
        <f>VLOOKUP(F:F,#REF!,10,0)</f>
        <v>#REF!</v>
      </c>
      <c r="N538" s="101">
        <v>100845978</v>
      </c>
      <c r="O538" s="104">
        <v>43531</v>
      </c>
      <c r="P538" s="105">
        <f ca="1">VLOOKUP(G538,日计划量!B:G,6,0)</f>
        <v>43536</v>
      </c>
      <c r="R538" s="126"/>
      <c r="T538" s="129"/>
    </row>
    <row r="539" customHeight="1" spans="1:20">
      <c r="A539" s="121"/>
      <c r="B539" s="122"/>
      <c r="C539" s="114">
        <v>0</v>
      </c>
      <c r="D539" s="114">
        <f t="shared" si="26"/>
        <v>0</v>
      </c>
      <c r="E539" s="114">
        <v>0</v>
      </c>
      <c r="F539" s="101">
        <f t="shared" si="27"/>
        <v>7210003275</v>
      </c>
      <c r="G539" s="112" t="s">
        <v>1313</v>
      </c>
      <c r="H539" s="114" t="s">
        <v>1314</v>
      </c>
      <c r="I539" s="114">
        <v>2000</v>
      </c>
      <c r="J539" s="101" t="s">
        <v>14</v>
      </c>
      <c r="L539" s="101" t="s">
        <v>1312</v>
      </c>
      <c r="M539" s="126" t="e">
        <f>VLOOKUP(F:F,#REF!,10,0)</f>
        <v>#REF!</v>
      </c>
      <c r="N539" s="101">
        <v>100847145</v>
      </c>
      <c r="O539" s="104">
        <v>43535</v>
      </c>
      <c r="P539" s="105">
        <f ca="1">VLOOKUP(G539,日计划量!B:G,6,0)</f>
        <v>43538</v>
      </c>
      <c r="R539" s="126"/>
      <c r="T539" s="129"/>
    </row>
    <row r="540" customHeight="1" spans="1:20">
      <c r="A540" s="121">
        <v>7210002520</v>
      </c>
      <c r="B540" s="122" t="s">
        <v>1315</v>
      </c>
      <c r="C540" s="114">
        <v>4500</v>
      </c>
      <c r="D540" s="114">
        <f t="shared" ref="D540:D566" si="28">SUMIF(F:F,A:A,I:I)</f>
        <v>4500</v>
      </c>
      <c r="E540" s="114">
        <v>2986</v>
      </c>
      <c r="F540" s="101">
        <f t="shared" si="27"/>
        <v>7210002520</v>
      </c>
      <c r="G540" s="112" t="s">
        <v>1316</v>
      </c>
      <c r="H540" s="114" t="s">
        <v>1317</v>
      </c>
      <c r="I540" s="114">
        <v>2500</v>
      </c>
      <c r="J540" s="101" t="s">
        <v>26</v>
      </c>
      <c r="L540" s="101" t="s">
        <v>1318</v>
      </c>
      <c r="M540" s="126" t="e">
        <f>VLOOKUP(F:F,#REF!,10,0)</f>
        <v>#REF!</v>
      </c>
      <c r="N540" s="101">
        <v>100844248</v>
      </c>
      <c r="O540" s="104">
        <v>43528</v>
      </c>
      <c r="P540" s="105">
        <f ca="1">VLOOKUP(G540,日计划量!B:G,6,0)</f>
        <v>43529</v>
      </c>
      <c r="R540" s="126"/>
      <c r="T540" s="129"/>
    </row>
    <row r="541" customHeight="1" spans="1:20">
      <c r="A541" s="121"/>
      <c r="B541" s="122"/>
      <c r="C541" s="114">
        <v>0</v>
      </c>
      <c r="D541" s="114">
        <f t="shared" si="28"/>
        <v>0</v>
      </c>
      <c r="E541" s="114">
        <v>0</v>
      </c>
      <c r="F541" s="101">
        <f t="shared" si="27"/>
        <v>7210002520</v>
      </c>
      <c r="G541" s="112" t="s">
        <v>1319</v>
      </c>
      <c r="H541" s="114" t="s">
        <v>1320</v>
      </c>
      <c r="I541" s="114">
        <v>2000</v>
      </c>
      <c r="J541" s="101" t="s">
        <v>26</v>
      </c>
      <c r="L541" s="101" t="s">
        <v>1318</v>
      </c>
      <c r="M541" s="126" t="e">
        <f>VLOOKUP(F:F,#REF!,10,0)</f>
        <v>#REF!</v>
      </c>
      <c r="N541" s="101">
        <v>100843331</v>
      </c>
      <c r="O541" s="104">
        <v>43525</v>
      </c>
      <c r="P541" s="105">
        <f ca="1">VLOOKUP(G541,日计划量!B:G,6,0)</f>
        <v>43528</v>
      </c>
      <c r="R541" s="126"/>
      <c r="T541" s="129"/>
    </row>
    <row r="542" customHeight="1" spans="1:20">
      <c r="A542" s="121">
        <v>7210002851</v>
      </c>
      <c r="B542" s="122" t="s">
        <v>1321</v>
      </c>
      <c r="C542" s="114">
        <v>500</v>
      </c>
      <c r="D542" s="114">
        <f t="shared" si="28"/>
        <v>1000</v>
      </c>
      <c r="E542" s="114">
        <v>634</v>
      </c>
      <c r="F542" s="101">
        <f t="shared" si="27"/>
        <v>7210002851</v>
      </c>
      <c r="G542" s="112" t="s">
        <v>1322</v>
      </c>
      <c r="H542" s="114" t="s">
        <v>1323</v>
      </c>
      <c r="I542" s="114">
        <v>1000</v>
      </c>
      <c r="J542" s="101" t="s">
        <v>32</v>
      </c>
      <c r="L542" s="101" t="s">
        <v>1324</v>
      </c>
      <c r="M542" s="126" t="e">
        <f>VLOOKUP(F:F,#REF!,10,0)</f>
        <v>#REF!</v>
      </c>
      <c r="N542" s="101">
        <v>100844243</v>
      </c>
      <c r="O542" s="104">
        <v>43528</v>
      </c>
      <c r="P542" s="105">
        <f ca="1">VLOOKUP(G542,日计划量!B:G,6,0)</f>
        <v>43531</v>
      </c>
      <c r="R542" s="126"/>
      <c r="T542" s="129"/>
    </row>
    <row r="543" customHeight="1" spans="1:20">
      <c r="A543" s="121">
        <v>7210002850</v>
      </c>
      <c r="B543" s="122" t="s">
        <v>1325</v>
      </c>
      <c r="C543" s="114">
        <v>400</v>
      </c>
      <c r="D543" s="114">
        <f t="shared" si="28"/>
        <v>1000</v>
      </c>
      <c r="E543" s="114">
        <v>426</v>
      </c>
      <c r="F543" s="101">
        <f t="shared" si="27"/>
        <v>7210002850</v>
      </c>
      <c r="G543" s="112" t="s">
        <v>1326</v>
      </c>
      <c r="H543" s="114" t="s">
        <v>1327</v>
      </c>
      <c r="I543" s="114">
        <v>1000</v>
      </c>
      <c r="J543" s="101" t="s">
        <v>32</v>
      </c>
      <c r="L543" s="101" t="s">
        <v>1328</v>
      </c>
      <c r="M543" s="126" t="e">
        <f>VLOOKUP(F:F,#REF!,10,0)</f>
        <v>#REF!</v>
      </c>
      <c r="N543" s="101">
        <v>100845355</v>
      </c>
      <c r="O543" s="104">
        <v>43530</v>
      </c>
      <c r="P543" s="105">
        <f ca="1">VLOOKUP(G543,日计划量!B:G,6,0)</f>
        <v>43533</v>
      </c>
      <c r="R543" s="126"/>
      <c r="T543" s="129"/>
    </row>
    <row r="544" customHeight="1" spans="1:20">
      <c r="A544" s="119">
        <v>7210002521</v>
      </c>
      <c r="B544" s="120" t="s">
        <v>1329</v>
      </c>
      <c r="C544" s="114">
        <v>20000</v>
      </c>
      <c r="D544" s="114">
        <f t="shared" si="28"/>
        <v>31000</v>
      </c>
      <c r="E544" s="114">
        <v>1129</v>
      </c>
      <c r="F544" s="101">
        <f t="shared" si="27"/>
        <v>7210002521</v>
      </c>
      <c r="G544" s="112" t="s">
        <v>1330</v>
      </c>
      <c r="H544" s="114" t="s">
        <v>1331</v>
      </c>
      <c r="I544" s="114">
        <v>2000</v>
      </c>
      <c r="J544" s="101" t="s">
        <v>26</v>
      </c>
      <c r="L544" s="101" t="s">
        <v>1332</v>
      </c>
      <c r="M544" s="126" t="e">
        <f>VLOOKUP(F:F,#REF!,10,0)</f>
        <v>#REF!</v>
      </c>
      <c r="N544" s="101">
        <v>100842197</v>
      </c>
      <c r="O544" s="104">
        <v>43523</v>
      </c>
      <c r="P544" s="105">
        <f ca="1">VLOOKUP(G544,日计划量!B:G,6,0)</f>
        <v>43525</v>
      </c>
      <c r="R544" s="126"/>
      <c r="T544" s="129"/>
    </row>
    <row r="545" customHeight="1" spans="1:20">
      <c r="A545" s="121"/>
      <c r="B545" s="122"/>
      <c r="C545" s="114">
        <v>0</v>
      </c>
      <c r="D545" s="114">
        <f t="shared" si="28"/>
        <v>0</v>
      </c>
      <c r="E545" s="114">
        <v>0</v>
      </c>
      <c r="F545" s="101">
        <f t="shared" si="27"/>
        <v>7210002521</v>
      </c>
      <c r="G545" s="112" t="s">
        <v>1333</v>
      </c>
      <c r="H545" s="114" t="s">
        <v>1334</v>
      </c>
      <c r="I545" s="114">
        <v>2000</v>
      </c>
      <c r="J545" s="101" t="s">
        <v>26</v>
      </c>
      <c r="L545" s="101" t="s">
        <v>1332</v>
      </c>
      <c r="M545" s="126" t="e">
        <f>VLOOKUP(F:F,#REF!,10,0)</f>
        <v>#REF!</v>
      </c>
      <c r="N545" s="101">
        <v>100842199</v>
      </c>
      <c r="O545" s="104">
        <v>43523</v>
      </c>
      <c r="P545" s="105">
        <f ca="1">VLOOKUP(G545,日计划量!B:G,6,0)</f>
        <v>43526</v>
      </c>
      <c r="R545" s="126"/>
      <c r="T545" s="129"/>
    </row>
    <row r="546" customHeight="1" spans="1:20">
      <c r="A546" s="121"/>
      <c r="B546" s="122"/>
      <c r="C546" s="114">
        <v>0</v>
      </c>
      <c r="D546" s="114">
        <f t="shared" si="28"/>
        <v>0</v>
      </c>
      <c r="E546" s="114">
        <v>0</v>
      </c>
      <c r="F546" s="101">
        <f t="shared" si="27"/>
        <v>7210002521</v>
      </c>
      <c r="G546" s="112" t="s">
        <v>1335</v>
      </c>
      <c r="H546" s="114" t="s">
        <v>1336</v>
      </c>
      <c r="I546" s="114">
        <v>2000</v>
      </c>
      <c r="J546" s="101" t="s">
        <v>26</v>
      </c>
      <c r="L546" s="101" t="s">
        <v>1332</v>
      </c>
      <c r="M546" s="126" t="e">
        <f>VLOOKUP(F:F,#REF!,10,0)</f>
        <v>#REF!</v>
      </c>
      <c r="N546" s="101">
        <v>100844249</v>
      </c>
      <c r="O546" s="104">
        <v>43528</v>
      </c>
      <c r="P546" s="105">
        <f ca="1">VLOOKUP(G546,日计划量!B:G,6,0)</f>
        <v>43530</v>
      </c>
      <c r="R546" s="126"/>
      <c r="T546" s="129"/>
    </row>
    <row r="547" customHeight="1" spans="1:20">
      <c r="A547" s="121"/>
      <c r="B547" s="122"/>
      <c r="C547" s="114">
        <v>0</v>
      </c>
      <c r="D547" s="114">
        <f t="shared" si="28"/>
        <v>0</v>
      </c>
      <c r="E547" s="114">
        <v>0</v>
      </c>
      <c r="F547" s="101">
        <f t="shared" si="27"/>
        <v>7210002521</v>
      </c>
      <c r="G547" s="112" t="s">
        <v>1337</v>
      </c>
      <c r="H547" s="114" t="s">
        <v>1338</v>
      </c>
      <c r="I547" s="114">
        <v>2000</v>
      </c>
      <c r="J547" s="101" t="s">
        <v>26</v>
      </c>
      <c r="L547" s="101" t="s">
        <v>1332</v>
      </c>
      <c r="M547" s="126" t="e">
        <f>VLOOKUP(F:F,#REF!,10,0)</f>
        <v>#REF!</v>
      </c>
      <c r="N547" s="101">
        <v>100844875</v>
      </c>
      <c r="O547" s="104">
        <v>43529</v>
      </c>
      <c r="P547" s="105">
        <f ca="1">VLOOKUP(G547,日计划量!B:G,6,0)</f>
        <v>43531</v>
      </c>
      <c r="R547" s="126"/>
      <c r="T547" s="129"/>
    </row>
    <row r="548" customHeight="1" spans="1:20">
      <c r="A548" s="121"/>
      <c r="B548" s="122"/>
      <c r="C548" s="114">
        <v>0</v>
      </c>
      <c r="D548" s="114">
        <f t="shared" si="28"/>
        <v>0</v>
      </c>
      <c r="E548" s="114">
        <v>0</v>
      </c>
      <c r="F548" s="101">
        <f t="shared" si="27"/>
        <v>7210002521</v>
      </c>
      <c r="G548" s="112" t="s">
        <v>1339</v>
      </c>
      <c r="H548" s="114" t="s">
        <v>1340</v>
      </c>
      <c r="I548" s="114">
        <v>2000</v>
      </c>
      <c r="J548" s="101" t="s">
        <v>26</v>
      </c>
      <c r="L548" s="101" t="s">
        <v>1332</v>
      </c>
      <c r="M548" s="126" t="e">
        <f>VLOOKUP(F:F,#REF!,10,0)</f>
        <v>#REF!</v>
      </c>
      <c r="N548" s="101">
        <v>100845349</v>
      </c>
      <c r="O548" s="104">
        <v>43530</v>
      </c>
      <c r="P548" s="105">
        <f ca="1">VLOOKUP(G548,日计划量!B:G,6,0)</f>
        <v>43532</v>
      </c>
      <c r="R548" s="126"/>
      <c r="T548" s="129"/>
    </row>
    <row r="549" customHeight="1" spans="1:20">
      <c r="A549" s="121"/>
      <c r="B549" s="122"/>
      <c r="C549" s="114">
        <v>0</v>
      </c>
      <c r="D549" s="114">
        <f t="shared" si="28"/>
        <v>0</v>
      </c>
      <c r="E549" s="114">
        <v>0</v>
      </c>
      <c r="F549" s="101">
        <f t="shared" si="27"/>
        <v>7210002521</v>
      </c>
      <c r="G549" s="112" t="s">
        <v>1341</v>
      </c>
      <c r="H549" s="114" t="s">
        <v>1342</v>
      </c>
      <c r="I549" s="114">
        <v>2000</v>
      </c>
      <c r="J549" s="101" t="s">
        <v>26</v>
      </c>
      <c r="L549" s="101" t="s">
        <v>1332</v>
      </c>
      <c r="M549" s="126" t="e">
        <f>VLOOKUP(F:F,#REF!,10,0)</f>
        <v>#REF!</v>
      </c>
      <c r="N549" s="101">
        <v>100845350</v>
      </c>
      <c r="O549" s="104">
        <v>43530</v>
      </c>
      <c r="P549" s="105">
        <f ca="1">VLOOKUP(G549,日计划量!B:G,6,0)</f>
        <v>43533</v>
      </c>
      <c r="R549" s="126"/>
      <c r="T549" s="129"/>
    </row>
    <row r="550" customHeight="1" spans="1:20">
      <c r="A550" s="121"/>
      <c r="B550" s="122"/>
      <c r="C550" s="114">
        <v>0</v>
      </c>
      <c r="D550" s="114">
        <f t="shared" si="28"/>
        <v>0</v>
      </c>
      <c r="E550" s="114">
        <v>0</v>
      </c>
      <c r="F550" s="101">
        <f t="shared" si="27"/>
        <v>7210002521</v>
      </c>
      <c r="G550" s="112" t="s">
        <v>1343</v>
      </c>
      <c r="H550" s="114" t="s">
        <v>1344</v>
      </c>
      <c r="I550" s="114">
        <v>2000</v>
      </c>
      <c r="J550" s="101" t="s">
        <v>26</v>
      </c>
      <c r="L550" s="101" t="s">
        <v>1332</v>
      </c>
      <c r="M550" s="126" t="e">
        <f>VLOOKUP(F:F,#REF!,10,0)</f>
        <v>#REF!</v>
      </c>
      <c r="N550" s="101">
        <v>100845962</v>
      </c>
      <c r="O550" s="104">
        <v>43531</v>
      </c>
      <c r="P550" s="105">
        <f ca="1">VLOOKUP(G550,日计划量!B:G,6,0)</f>
        <v>43535</v>
      </c>
      <c r="R550" s="126"/>
      <c r="T550" s="129"/>
    </row>
    <row r="551" customHeight="1" spans="1:20">
      <c r="A551" s="121"/>
      <c r="B551" s="122"/>
      <c r="C551" s="114">
        <v>0</v>
      </c>
      <c r="D551" s="114">
        <f t="shared" si="28"/>
        <v>0</v>
      </c>
      <c r="E551" s="114">
        <v>0</v>
      </c>
      <c r="F551" s="101">
        <f t="shared" si="27"/>
        <v>7210002521</v>
      </c>
      <c r="G551" s="112" t="s">
        <v>1345</v>
      </c>
      <c r="H551" s="114" t="s">
        <v>1346</v>
      </c>
      <c r="I551" s="114">
        <v>2000</v>
      </c>
      <c r="J551" s="101" t="s">
        <v>26</v>
      </c>
      <c r="L551" s="101" t="s">
        <v>1332</v>
      </c>
      <c r="M551" s="126" t="e">
        <f>VLOOKUP(F:F,#REF!,10,0)</f>
        <v>#REF!</v>
      </c>
      <c r="N551" s="101">
        <v>100847108</v>
      </c>
      <c r="O551" s="104">
        <v>43535</v>
      </c>
      <c r="P551" s="105">
        <f ca="1">VLOOKUP(G551,日计划量!B:G,6,0)</f>
        <v>43536</v>
      </c>
      <c r="R551" s="126"/>
      <c r="T551" s="129"/>
    </row>
    <row r="552" customHeight="1" spans="1:20">
      <c r="A552" s="121"/>
      <c r="B552" s="122"/>
      <c r="C552" s="114">
        <v>0</v>
      </c>
      <c r="D552" s="114">
        <f t="shared" si="28"/>
        <v>0</v>
      </c>
      <c r="E552" s="114">
        <v>0</v>
      </c>
      <c r="F552" s="101">
        <f t="shared" si="27"/>
        <v>7210002521</v>
      </c>
      <c r="G552" s="112" t="s">
        <v>1347</v>
      </c>
      <c r="H552" s="114" t="s">
        <v>1348</v>
      </c>
      <c r="I552" s="114">
        <v>2000</v>
      </c>
      <c r="J552" s="101" t="s">
        <v>26</v>
      </c>
      <c r="L552" s="101" t="s">
        <v>1332</v>
      </c>
      <c r="M552" s="126" t="e">
        <f>VLOOKUP(F:F,#REF!,10,0)</f>
        <v>#REF!</v>
      </c>
      <c r="N552" s="101">
        <v>100847109</v>
      </c>
      <c r="O552" s="104">
        <v>43535</v>
      </c>
      <c r="P552" s="105">
        <f ca="1">VLOOKUP(G552,日计划量!B:G,6,0)</f>
        <v>43537</v>
      </c>
      <c r="R552" s="126"/>
      <c r="T552" s="129"/>
    </row>
    <row r="553" customHeight="1" spans="1:20">
      <c r="A553" s="121"/>
      <c r="B553" s="122"/>
      <c r="C553" s="114">
        <v>0</v>
      </c>
      <c r="D553" s="114">
        <f t="shared" si="28"/>
        <v>0</v>
      </c>
      <c r="E553" s="114">
        <v>0</v>
      </c>
      <c r="F553" s="101">
        <f t="shared" si="27"/>
        <v>7210002521</v>
      </c>
      <c r="G553" s="112" t="s">
        <v>1349</v>
      </c>
      <c r="H553" s="114" t="s">
        <v>1350</v>
      </c>
      <c r="I553" s="114">
        <v>2000</v>
      </c>
      <c r="J553" s="101" t="s">
        <v>26</v>
      </c>
      <c r="L553" s="101" t="s">
        <v>1332</v>
      </c>
      <c r="M553" s="126" t="e">
        <f>VLOOKUP(F:F,#REF!,10,0)</f>
        <v>#REF!</v>
      </c>
      <c r="N553" s="101">
        <v>100847591</v>
      </c>
      <c r="O553" s="104">
        <v>43536</v>
      </c>
      <c r="P553" s="105">
        <f ca="1">VLOOKUP(G553,日计划量!B:G,6,0)</f>
        <v>43538</v>
      </c>
      <c r="R553" s="126"/>
      <c r="T553" s="129"/>
    </row>
    <row r="554" customHeight="1" spans="1:20">
      <c r="A554" s="121"/>
      <c r="B554" s="122"/>
      <c r="C554" s="114">
        <v>0</v>
      </c>
      <c r="D554" s="114">
        <f t="shared" si="28"/>
        <v>0</v>
      </c>
      <c r="E554" s="114">
        <v>0</v>
      </c>
      <c r="F554" s="101">
        <f t="shared" si="27"/>
        <v>7210002521</v>
      </c>
      <c r="G554" s="112" t="s">
        <v>1351</v>
      </c>
      <c r="H554" s="114" t="s">
        <v>1352</v>
      </c>
      <c r="I554" s="114">
        <v>2000</v>
      </c>
      <c r="J554" s="101" t="s">
        <v>26</v>
      </c>
      <c r="L554" s="101" t="s">
        <v>1332</v>
      </c>
      <c r="M554" s="126" t="e">
        <f>VLOOKUP(F:F,#REF!,10,0)</f>
        <v>#REF!</v>
      </c>
      <c r="N554" s="101">
        <v>100848136</v>
      </c>
      <c r="O554" s="104">
        <v>43537</v>
      </c>
      <c r="P554" s="105">
        <f ca="1">VLOOKUP(G554,日计划量!B:G,6,0)</f>
        <v>43539</v>
      </c>
      <c r="R554" s="126"/>
      <c r="T554" s="129"/>
    </row>
    <row r="555" customHeight="1" spans="1:20">
      <c r="A555" s="121"/>
      <c r="B555" s="122"/>
      <c r="C555" s="114">
        <v>0</v>
      </c>
      <c r="D555" s="114">
        <f t="shared" si="28"/>
        <v>0</v>
      </c>
      <c r="E555" s="114">
        <v>0</v>
      </c>
      <c r="F555" s="101">
        <f t="shared" si="27"/>
        <v>7210002521</v>
      </c>
      <c r="G555" s="112" t="s">
        <v>1353</v>
      </c>
      <c r="H555" s="114" t="s">
        <v>1354</v>
      </c>
      <c r="I555" s="114">
        <v>2000</v>
      </c>
      <c r="J555" s="101" t="s">
        <v>32</v>
      </c>
      <c r="L555" s="101" t="s">
        <v>1332</v>
      </c>
      <c r="M555" s="126" t="e">
        <f>VLOOKUP(F:F,#REF!,10,0)</f>
        <v>#REF!</v>
      </c>
      <c r="N555" s="101">
        <v>100850329</v>
      </c>
      <c r="O555" s="104">
        <v>43543</v>
      </c>
      <c r="P555" s="105">
        <f ca="1">VLOOKUP(G555,日计划量!B:G,6,0)</f>
        <v>43545</v>
      </c>
      <c r="R555" s="126"/>
      <c r="T555" s="129"/>
    </row>
    <row r="556" customHeight="1" spans="1:20">
      <c r="A556" s="121"/>
      <c r="B556" s="122"/>
      <c r="C556" s="114">
        <v>0</v>
      </c>
      <c r="D556" s="114">
        <f t="shared" si="28"/>
        <v>0</v>
      </c>
      <c r="E556" s="114">
        <v>0</v>
      </c>
      <c r="F556" s="101">
        <f t="shared" si="27"/>
        <v>7210002521</v>
      </c>
      <c r="G556" s="150" t="s">
        <v>1355</v>
      </c>
      <c r="H556" s="151" t="s">
        <v>1356</v>
      </c>
      <c r="I556" s="151">
        <v>2000</v>
      </c>
      <c r="J556" s="101" t="s">
        <v>32</v>
      </c>
      <c r="L556" s="101" t="s">
        <v>1332</v>
      </c>
      <c r="M556" s="126" t="e">
        <f>VLOOKUP(F:F,#REF!,10,0)</f>
        <v>#REF!</v>
      </c>
      <c r="N556" s="101">
        <v>100850819</v>
      </c>
      <c r="O556" s="104">
        <v>43544</v>
      </c>
      <c r="P556" s="105">
        <f ca="1">VLOOKUP(G556,日计划量!B:G,6,0)</f>
        <v>43547</v>
      </c>
      <c r="R556" s="126"/>
      <c r="T556" s="129"/>
    </row>
    <row r="557" customHeight="1" spans="1:20">
      <c r="A557" s="121"/>
      <c r="B557" s="122"/>
      <c r="C557" s="114">
        <v>0</v>
      </c>
      <c r="D557" s="114">
        <f t="shared" si="28"/>
        <v>0</v>
      </c>
      <c r="E557" s="114">
        <v>0</v>
      </c>
      <c r="F557" s="101">
        <f t="shared" si="27"/>
        <v>7210002521</v>
      </c>
      <c r="G557" s="150" t="s">
        <v>1357</v>
      </c>
      <c r="H557" s="151" t="s">
        <v>1358</v>
      </c>
      <c r="I557" s="151">
        <v>2000</v>
      </c>
      <c r="J557" s="101" t="s">
        <v>32</v>
      </c>
      <c r="L557" s="101" t="s">
        <v>1332</v>
      </c>
      <c r="M557" s="126" t="e">
        <f>VLOOKUP(F:F,#REF!,10,0)</f>
        <v>#REF!</v>
      </c>
      <c r="N557" s="101">
        <v>100851966</v>
      </c>
      <c r="O557" s="104">
        <v>43549</v>
      </c>
      <c r="P557" s="105">
        <f ca="1">VLOOKUP(G557,日计划量!B:G,6,0)</f>
        <v>43551</v>
      </c>
      <c r="R557" s="126"/>
      <c r="T557" s="129"/>
    </row>
    <row r="558" customHeight="1" spans="1:20">
      <c r="A558" s="121"/>
      <c r="B558" s="122"/>
      <c r="C558" s="114">
        <v>0</v>
      </c>
      <c r="D558" s="114">
        <f t="shared" si="28"/>
        <v>0</v>
      </c>
      <c r="E558" s="114">
        <v>0</v>
      </c>
      <c r="F558" s="101">
        <f t="shared" si="27"/>
        <v>7210002521</v>
      </c>
      <c r="G558" s="150" t="s">
        <v>1359</v>
      </c>
      <c r="H558" s="151" t="s">
        <v>1360</v>
      </c>
      <c r="I558" s="151">
        <v>3000</v>
      </c>
      <c r="J558" s="101" t="s">
        <v>32</v>
      </c>
      <c r="L558" s="101" t="s">
        <v>1332</v>
      </c>
      <c r="M558" s="126" t="e">
        <f>VLOOKUP(F:F,#REF!,10,0)</f>
        <v>#REF!</v>
      </c>
      <c r="N558" s="101">
        <v>0</v>
      </c>
      <c r="O558" s="104">
        <v>0</v>
      </c>
      <c r="P558" s="105">
        <f ca="1">VLOOKUP(G558,日计划量!B:G,6,0)</f>
        <v>43554</v>
      </c>
      <c r="R558" s="126"/>
      <c r="T558" s="129"/>
    </row>
    <row r="559" customHeight="1" spans="1:20">
      <c r="A559" s="121">
        <v>7210002852</v>
      </c>
      <c r="B559" s="122" t="s">
        <v>1361</v>
      </c>
      <c r="C559" s="114">
        <v>8000</v>
      </c>
      <c r="D559" s="114">
        <f t="shared" si="28"/>
        <v>10000</v>
      </c>
      <c r="E559" s="114">
        <v>1413</v>
      </c>
      <c r="F559" s="101">
        <f t="shared" si="27"/>
        <v>7210002852</v>
      </c>
      <c r="G559" s="112" t="s">
        <v>1362</v>
      </c>
      <c r="H559" s="114" t="s">
        <v>1363</v>
      </c>
      <c r="I559" s="114">
        <v>2000</v>
      </c>
      <c r="J559" s="101" t="s">
        <v>32</v>
      </c>
      <c r="L559" s="101" t="s">
        <v>1364</v>
      </c>
      <c r="M559" s="126" t="e">
        <f>VLOOKUP(F:F,#REF!,10,0)</f>
        <v>#REF!</v>
      </c>
      <c r="N559" s="101">
        <v>100842206</v>
      </c>
      <c r="O559" s="104">
        <v>43523</v>
      </c>
      <c r="P559" s="105">
        <f ca="1">VLOOKUP(G559,日计划量!B:G,6,0)</f>
        <v>43525</v>
      </c>
      <c r="R559" s="126"/>
      <c r="T559" s="129"/>
    </row>
    <row r="560" customHeight="1" spans="1:20">
      <c r="A560" s="121"/>
      <c r="B560" s="122"/>
      <c r="C560" s="114">
        <v>0</v>
      </c>
      <c r="D560" s="114">
        <f t="shared" si="28"/>
        <v>0</v>
      </c>
      <c r="E560" s="114">
        <v>0</v>
      </c>
      <c r="F560" s="101">
        <f t="shared" si="27"/>
        <v>7210002852</v>
      </c>
      <c r="G560" s="112" t="s">
        <v>1365</v>
      </c>
      <c r="H560" s="114" t="s">
        <v>1366</v>
      </c>
      <c r="I560" s="114">
        <v>2000</v>
      </c>
      <c r="J560" s="101" t="s">
        <v>32</v>
      </c>
      <c r="L560" s="101" t="s">
        <v>1364</v>
      </c>
      <c r="M560" s="126" t="e">
        <f>VLOOKUP(F:F,#REF!,10,0)</f>
        <v>#REF!</v>
      </c>
      <c r="N560" s="101">
        <v>100844242</v>
      </c>
      <c r="O560" s="104">
        <v>43528</v>
      </c>
      <c r="P560" s="105">
        <f ca="1">VLOOKUP(G560,日计划量!B:G,6,0)</f>
        <v>43529</v>
      </c>
      <c r="R560" s="126"/>
      <c r="T560" s="129"/>
    </row>
    <row r="561" customHeight="1" spans="1:20">
      <c r="A561" s="121"/>
      <c r="B561" s="122"/>
      <c r="C561" s="114">
        <v>0</v>
      </c>
      <c r="D561" s="114">
        <f t="shared" si="28"/>
        <v>0</v>
      </c>
      <c r="E561" s="114">
        <v>0</v>
      </c>
      <c r="F561" s="101">
        <f t="shared" si="27"/>
        <v>7210002852</v>
      </c>
      <c r="G561" s="112" t="s">
        <v>1367</v>
      </c>
      <c r="H561" s="114" t="s">
        <v>1368</v>
      </c>
      <c r="I561" s="114">
        <v>2000</v>
      </c>
      <c r="J561" s="101" t="s">
        <v>32</v>
      </c>
      <c r="L561" s="101" t="s">
        <v>1364</v>
      </c>
      <c r="M561" s="126" t="e">
        <f>VLOOKUP(F:F,#REF!,10,0)</f>
        <v>#REF!</v>
      </c>
      <c r="N561" s="101">
        <v>100845968</v>
      </c>
      <c r="O561" s="104">
        <v>43531</v>
      </c>
      <c r="P561" s="105">
        <f ca="1">VLOOKUP(G561,日计划量!B:G,6,0)</f>
        <v>43535</v>
      </c>
      <c r="R561" s="126"/>
      <c r="T561" s="129"/>
    </row>
    <row r="562" customHeight="1" spans="1:20">
      <c r="A562" s="121"/>
      <c r="B562" s="122"/>
      <c r="C562" s="114">
        <v>0</v>
      </c>
      <c r="D562" s="114">
        <f t="shared" si="28"/>
        <v>0</v>
      </c>
      <c r="E562" s="114">
        <v>0</v>
      </c>
      <c r="F562" s="101">
        <f t="shared" si="27"/>
        <v>7210002852</v>
      </c>
      <c r="G562" s="112" t="s">
        <v>1369</v>
      </c>
      <c r="H562" s="114" t="s">
        <v>1370</v>
      </c>
      <c r="I562" s="114">
        <v>2000</v>
      </c>
      <c r="J562" s="101" t="s">
        <v>32</v>
      </c>
      <c r="L562" s="101" t="s">
        <v>1364</v>
      </c>
      <c r="M562" s="126" t="e">
        <f>VLOOKUP(F:F,#REF!,10,0)</f>
        <v>#REF!</v>
      </c>
      <c r="N562" s="101">
        <v>100847593</v>
      </c>
      <c r="O562" s="104">
        <v>43536</v>
      </c>
      <c r="P562" s="105">
        <f ca="1">VLOOKUP(G562,日计划量!B:G,6,0)</f>
        <v>43539</v>
      </c>
      <c r="R562" s="126"/>
      <c r="T562" s="129"/>
    </row>
    <row r="563" customHeight="1" spans="1:20">
      <c r="A563" s="121"/>
      <c r="B563" s="122"/>
      <c r="C563" s="114">
        <v>0</v>
      </c>
      <c r="D563" s="114">
        <f t="shared" si="28"/>
        <v>0</v>
      </c>
      <c r="E563" s="114">
        <v>0</v>
      </c>
      <c r="F563" s="101">
        <f t="shared" si="27"/>
        <v>7210002852</v>
      </c>
      <c r="G563" s="112" t="s">
        <v>1371</v>
      </c>
      <c r="H563" s="114" t="s">
        <v>1372</v>
      </c>
      <c r="I563" s="114">
        <v>2000</v>
      </c>
      <c r="J563" s="101" t="s">
        <v>32</v>
      </c>
      <c r="L563" s="101" t="s">
        <v>1364</v>
      </c>
      <c r="M563" s="126" t="e">
        <f>VLOOKUP(F:F,#REF!,10,0)</f>
        <v>#REF!</v>
      </c>
      <c r="N563" s="101">
        <v>100845969</v>
      </c>
      <c r="O563" s="104">
        <v>43531</v>
      </c>
      <c r="P563" s="105">
        <f ca="1">VLOOKUP(G563,日计划量!B:G,6,0)</f>
        <v>43537</v>
      </c>
      <c r="R563" s="126"/>
      <c r="T563" s="129"/>
    </row>
    <row r="564" customHeight="1" spans="1:20">
      <c r="A564" s="121">
        <v>7210003917</v>
      </c>
      <c r="B564" s="122" t="s">
        <v>1373</v>
      </c>
      <c r="C564" s="114">
        <v>800</v>
      </c>
      <c r="D564" s="114">
        <f t="shared" si="28"/>
        <v>2000</v>
      </c>
      <c r="E564" s="114">
        <v>1892</v>
      </c>
      <c r="F564" s="101">
        <f t="shared" si="27"/>
        <v>7210003917</v>
      </c>
      <c r="G564" s="112" t="s">
        <v>1374</v>
      </c>
      <c r="H564" s="114" t="s">
        <v>1375</v>
      </c>
      <c r="I564" s="114">
        <v>2000</v>
      </c>
      <c r="J564" s="101" t="s">
        <v>32</v>
      </c>
      <c r="L564" s="101" t="s">
        <v>1376</v>
      </c>
      <c r="M564" s="126" t="e">
        <f>VLOOKUP(F:F,#REF!,10,0)</f>
        <v>#REF!</v>
      </c>
      <c r="N564" s="101">
        <v>100849811</v>
      </c>
      <c r="O564" s="104">
        <v>43542</v>
      </c>
      <c r="P564" s="105">
        <f ca="1">VLOOKUP(G564,日计划量!B:G,6,0)</f>
        <v>43544</v>
      </c>
      <c r="R564" s="126"/>
      <c r="T564" s="129"/>
    </row>
    <row r="565" customHeight="1" spans="1:20">
      <c r="A565" s="121">
        <v>7210002316</v>
      </c>
      <c r="B565" s="122" t="s">
        <v>1377</v>
      </c>
      <c r="C565" s="114">
        <v>1500</v>
      </c>
      <c r="D565" s="114">
        <f t="shared" si="28"/>
        <v>3000</v>
      </c>
      <c r="E565" s="114">
        <v>1186</v>
      </c>
      <c r="F565" s="101">
        <f t="shared" si="27"/>
        <v>7210002316</v>
      </c>
      <c r="G565" s="112" t="s">
        <v>1378</v>
      </c>
      <c r="H565" s="114" t="s">
        <v>1379</v>
      </c>
      <c r="I565" s="114">
        <v>3000</v>
      </c>
      <c r="J565" s="101" t="s">
        <v>12</v>
      </c>
      <c r="L565" s="101" t="s">
        <v>1380</v>
      </c>
      <c r="M565" s="126"/>
      <c r="N565" s="101">
        <v>100845952</v>
      </c>
      <c r="O565" s="104">
        <v>43531</v>
      </c>
      <c r="P565" s="105">
        <f ca="1">VLOOKUP(G565,日计划量!B:G,6,0)</f>
        <v>43535</v>
      </c>
      <c r="R565" s="126"/>
      <c r="T565" s="129"/>
    </row>
    <row r="566" customHeight="1" spans="1:20">
      <c r="A566" s="121">
        <v>7210002748</v>
      </c>
      <c r="B566" s="122" t="s">
        <v>1381</v>
      </c>
      <c r="C566" s="114">
        <v>1500</v>
      </c>
      <c r="D566" s="114">
        <f t="shared" si="28"/>
        <v>3000</v>
      </c>
      <c r="E566" s="114">
        <v>182</v>
      </c>
      <c r="F566" s="101">
        <f t="shared" si="27"/>
        <v>7210002748</v>
      </c>
      <c r="G566" s="112" t="s">
        <v>1382</v>
      </c>
      <c r="H566" s="114" t="s">
        <v>1383</v>
      </c>
      <c r="I566" s="114">
        <v>1000</v>
      </c>
      <c r="J566" s="101" t="s">
        <v>16</v>
      </c>
      <c r="L566" s="101" t="s">
        <v>1384</v>
      </c>
      <c r="M566" s="126"/>
      <c r="N566" s="101">
        <v>0</v>
      </c>
      <c r="O566" s="104">
        <v>0</v>
      </c>
      <c r="P566" s="105">
        <f ca="1">VLOOKUP(G566,日计划量!B:G,6,0)</f>
        <v>43552</v>
      </c>
      <c r="R566" s="126"/>
      <c r="T566" s="129"/>
    </row>
    <row r="567" customHeight="1" spans="1:20">
      <c r="A567" s="121"/>
      <c r="B567" s="122"/>
      <c r="C567" s="114"/>
      <c r="D567" s="114"/>
      <c r="E567" s="114">
        <v>0</v>
      </c>
      <c r="F567" s="101">
        <f t="shared" si="27"/>
        <v>7210002748</v>
      </c>
      <c r="G567" s="112" t="s">
        <v>1385</v>
      </c>
      <c r="H567" s="114" t="s">
        <v>1386</v>
      </c>
      <c r="I567" s="114">
        <v>2000</v>
      </c>
      <c r="J567" s="101" t="s">
        <v>220</v>
      </c>
      <c r="L567" s="101" t="s">
        <v>1384</v>
      </c>
      <c r="M567" s="126"/>
      <c r="N567" s="101">
        <v>0</v>
      </c>
      <c r="O567" s="104">
        <v>0</v>
      </c>
      <c r="P567" s="105" t="e">
        <f ca="1">VLOOKUP(G567,日计划量!B:G,6,0)</f>
        <v>#N/A</v>
      </c>
      <c r="R567" s="126"/>
      <c r="T567" s="129"/>
    </row>
    <row r="568" customHeight="1" spans="1:20">
      <c r="A568" s="121">
        <v>7210003821</v>
      </c>
      <c r="B568" s="122" t="s">
        <v>1387</v>
      </c>
      <c r="C568" s="114">
        <v>3000</v>
      </c>
      <c r="D568" s="114">
        <f t="shared" ref="D568:D587" si="29">SUMIF(F:F,A:A,I:I)</f>
        <v>600</v>
      </c>
      <c r="E568" s="114">
        <v>1189</v>
      </c>
      <c r="F568" s="101">
        <f t="shared" si="27"/>
        <v>7210003821</v>
      </c>
      <c r="G568" s="112" t="s">
        <v>1388</v>
      </c>
      <c r="H568" s="114" t="s">
        <v>1389</v>
      </c>
      <c r="I568" s="114">
        <v>600</v>
      </c>
      <c r="J568" s="101" t="s">
        <v>14</v>
      </c>
      <c r="L568" s="101" t="s">
        <v>1390</v>
      </c>
      <c r="M568" s="126"/>
      <c r="N568" s="101">
        <v>100849817</v>
      </c>
      <c r="O568" s="104">
        <v>43542</v>
      </c>
      <c r="P568" s="105">
        <f ca="1">VLOOKUP(G568,日计划量!B:G,6,0)</f>
        <v>43543</v>
      </c>
      <c r="R568" s="126"/>
      <c r="T568" s="129"/>
    </row>
    <row r="569" customHeight="1" spans="1:20">
      <c r="A569" s="121">
        <v>7210004078</v>
      </c>
      <c r="B569" s="122" t="s">
        <v>1391</v>
      </c>
      <c r="C569" s="114">
        <v>1500</v>
      </c>
      <c r="D569" s="114">
        <f t="shared" si="29"/>
        <v>2000</v>
      </c>
      <c r="E569" s="114">
        <v>622</v>
      </c>
      <c r="F569" s="101">
        <f t="shared" si="27"/>
        <v>7210004078</v>
      </c>
      <c r="G569" s="112" t="s">
        <v>1392</v>
      </c>
      <c r="H569" s="114" t="s">
        <v>1393</v>
      </c>
      <c r="I569" s="114">
        <v>1000</v>
      </c>
      <c r="J569" s="101" t="s">
        <v>16</v>
      </c>
      <c r="L569" s="101" t="s">
        <v>1394</v>
      </c>
      <c r="M569" s="126"/>
      <c r="N569" s="101">
        <v>100844221</v>
      </c>
      <c r="O569" s="104">
        <v>43528</v>
      </c>
      <c r="P569" s="105">
        <f ca="1">VLOOKUP(G569,日计划量!B:G,6,0)</f>
        <v>43529</v>
      </c>
      <c r="R569" s="126"/>
      <c r="T569" s="129"/>
    </row>
    <row r="570" customHeight="1" spans="1:20">
      <c r="A570" s="121"/>
      <c r="B570" s="122"/>
      <c r="C570" s="114">
        <v>0</v>
      </c>
      <c r="D570" s="114">
        <f t="shared" si="29"/>
        <v>0</v>
      </c>
      <c r="E570" s="114">
        <v>0</v>
      </c>
      <c r="F570" s="101">
        <f t="shared" si="27"/>
        <v>7210004078</v>
      </c>
      <c r="G570" s="112" t="s">
        <v>1395</v>
      </c>
      <c r="H570" s="114" t="s">
        <v>1396</v>
      </c>
      <c r="I570" s="114">
        <v>1000</v>
      </c>
      <c r="J570" s="101" t="s">
        <v>16</v>
      </c>
      <c r="L570" s="101" t="s">
        <v>1394</v>
      </c>
      <c r="M570" s="126"/>
      <c r="N570" s="101">
        <v>0</v>
      </c>
      <c r="O570" s="104">
        <v>0</v>
      </c>
      <c r="P570" s="105">
        <f ca="1">VLOOKUP(G570,日计划量!B:G,6,0)</f>
        <v>43552</v>
      </c>
      <c r="R570" s="126"/>
      <c r="T570" s="129"/>
    </row>
    <row r="571" customHeight="1" spans="1:20">
      <c r="A571" s="121">
        <v>7210003894</v>
      </c>
      <c r="B571" s="122" t="s">
        <v>1397</v>
      </c>
      <c r="C571" s="114">
        <v>800</v>
      </c>
      <c r="D571" s="114">
        <f t="shared" si="29"/>
        <v>0</v>
      </c>
      <c r="E571" s="114">
        <v>530</v>
      </c>
      <c r="F571" s="101">
        <f t="shared" si="27"/>
        <v>7210003894</v>
      </c>
      <c r="G571" s="123" t="s">
        <v>1398</v>
      </c>
      <c r="H571" s="124" t="s">
        <v>1399</v>
      </c>
      <c r="I571" s="124"/>
      <c r="J571" s="132"/>
      <c r="L571" s="101" t="s">
        <v>1400</v>
      </c>
      <c r="M571" s="126"/>
      <c r="N571" s="101">
        <v>0</v>
      </c>
      <c r="O571" s="104">
        <v>0</v>
      </c>
      <c r="P571" s="105" t="e">
        <f ca="1">VLOOKUP(G571,日计划量!B:G,6,0)</f>
        <v>#N/A</v>
      </c>
      <c r="R571" s="126"/>
      <c r="T571" s="129"/>
    </row>
    <row r="572" customHeight="1" spans="1:20">
      <c r="A572" s="121">
        <v>7210002756</v>
      </c>
      <c r="B572" s="122" t="s">
        <v>1401</v>
      </c>
      <c r="C572" s="114">
        <v>1500</v>
      </c>
      <c r="D572" s="114">
        <f t="shared" si="29"/>
        <v>1500</v>
      </c>
      <c r="E572" s="114">
        <v>9</v>
      </c>
      <c r="F572" s="101">
        <f t="shared" si="27"/>
        <v>7210002756</v>
      </c>
      <c r="G572" s="112" t="s">
        <v>1402</v>
      </c>
      <c r="H572" s="114" t="s">
        <v>1403</v>
      </c>
      <c r="I572" s="114">
        <v>1500</v>
      </c>
      <c r="J572" s="101" t="s">
        <v>16</v>
      </c>
      <c r="L572" s="101" t="s">
        <v>1403</v>
      </c>
      <c r="M572" s="126"/>
      <c r="N572" s="101">
        <v>100847603</v>
      </c>
      <c r="O572" s="104">
        <v>43536</v>
      </c>
      <c r="P572" s="105">
        <f ca="1">VLOOKUP(G572,日计划量!B:G,6,0)</f>
        <v>43539</v>
      </c>
      <c r="R572" s="126"/>
      <c r="T572" s="129"/>
    </row>
    <row r="573" customHeight="1" spans="1:20">
      <c r="A573" s="121">
        <v>7210003940</v>
      </c>
      <c r="B573" s="122" t="s">
        <v>1404</v>
      </c>
      <c r="C573" s="114"/>
      <c r="D573" s="114">
        <f t="shared" si="29"/>
        <v>2000</v>
      </c>
      <c r="E573" s="114">
        <v>1</v>
      </c>
      <c r="F573" s="101">
        <f t="shared" si="27"/>
        <v>7210003940</v>
      </c>
      <c r="G573" s="112" t="s">
        <v>1405</v>
      </c>
      <c r="H573" s="114" t="s">
        <v>1406</v>
      </c>
      <c r="I573" s="114">
        <v>2000</v>
      </c>
      <c r="J573" s="101" t="s">
        <v>17</v>
      </c>
      <c r="L573" s="101" t="s">
        <v>1407</v>
      </c>
      <c r="M573" s="126"/>
      <c r="N573" s="101">
        <v>100851322</v>
      </c>
      <c r="O573" s="104">
        <v>43545</v>
      </c>
      <c r="P573" s="105">
        <f ca="1">VLOOKUP(G573,日计划量!B:G,6,0)</f>
        <v>43547</v>
      </c>
      <c r="R573" s="126"/>
      <c r="T573" s="129"/>
    </row>
    <row r="574" customHeight="1" spans="1:20">
      <c r="A574" s="121">
        <v>7210004121</v>
      </c>
      <c r="B574" s="122" t="s">
        <v>1408</v>
      </c>
      <c r="C574" s="114"/>
      <c r="D574" s="114">
        <f t="shared" si="29"/>
        <v>2500</v>
      </c>
      <c r="E574" s="114">
        <v>1113</v>
      </c>
      <c r="F574" s="101">
        <f t="shared" si="27"/>
        <v>7210004121</v>
      </c>
      <c r="G574" s="112" t="s">
        <v>1409</v>
      </c>
      <c r="H574" s="114" t="s">
        <v>1410</v>
      </c>
      <c r="I574" s="114">
        <v>2500</v>
      </c>
      <c r="J574" s="101" t="s">
        <v>12</v>
      </c>
      <c r="L574" s="101" t="s">
        <v>1411</v>
      </c>
      <c r="M574" s="126"/>
      <c r="N574" s="101" t="s">
        <v>1412</v>
      </c>
      <c r="O574" s="104">
        <v>43546</v>
      </c>
      <c r="P574" s="105">
        <f ca="1">VLOOKUP(G574,日计划量!B:G,6,0)</f>
        <v>43551</v>
      </c>
      <c r="R574" s="126"/>
      <c r="T574" s="129"/>
    </row>
    <row r="575" customHeight="1" spans="1:20">
      <c r="A575" s="153">
        <v>7210004640</v>
      </c>
      <c r="B575" s="154" t="s">
        <v>1413</v>
      </c>
      <c r="C575" s="134"/>
      <c r="D575" s="114">
        <f t="shared" si="29"/>
        <v>10000</v>
      </c>
      <c r="E575" s="114">
        <v>2560</v>
      </c>
      <c r="F575" s="101">
        <f t="shared" si="27"/>
        <v>7210004640</v>
      </c>
      <c r="G575" s="112" t="s">
        <v>1414</v>
      </c>
      <c r="H575" s="114" t="s">
        <v>1415</v>
      </c>
      <c r="I575" s="114">
        <v>2000</v>
      </c>
      <c r="J575" s="101" t="s">
        <v>148</v>
      </c>
      <c r="L575" s="101" t="s">
        <v>1416</v>
      </c>
      <c r="M575" s="126"/>
      <c r="N575" s="101" t="s">
        <v>1417</v>
      </c>
      <c r="O575" s="104">
        <v>43537</v>
      </c>
      <c r="P575" s="105">
        <f ca="1">VLOOKUP(G575,日计划量!B:G,6,0)</f>
        <v>43542</v>
      </c>
      <c r="R575" s="126"/>
      <c r="T575" s="129"/>
    </row>
    <row r="576" customHeight="1" spans="1:20">
      <c r="A576" s="153"/>
      <c r="B576" s="154"/>
      <c r="C576" s="134"/>
      <c r="D576" s="114">
        <f t="shared" si="29"/>
        <v>0</v>
      </c>
      <c r="E576" s="114">
        <v>0</v>
      </c>
      <c r="F576" s="101">
        <f t="shared" si="27"/>
        <v>7210004640</v>
      </c>
      <c r="G576" s="112" t="s">
        <v>1418</v>
      </c>
      <c r="H576" s="114" t="s">
        <v>1419</v>
      </c>
      <c r="I576" s="114">
        <v>2000</v>
      </c>
      <c r="J576" s="101" t="s">
        <v>148</v>
      </c>
      <c r="L576" s="101" t="s">
        <v>1416</v>
      </c>
      <c r="M576" s="126"/>
      <c r="N576" s="101">
        <v>100849243</v>
      </c>
      <c r="O576" s="104">
        <v>43539</v>
      </c>
      <c r="P576" s="105">
        <f ca="1">VLOOKUP(G576,日计划量!B:G,6,0)</f>
        <v>43544</v>
      </c>
      <c r="R576" s="126"/>
      <c r="T576" s="129"/>
    </row>
    <row r="577" customHeight="1" spans="1:20">
      <c r="A577" s="153"/>
      <c r="B577" s="154"/>
      <c r="C577" s="134"/>
      <c r="D577" s="114">
        <f t="shared" si="29"/>
        <v>0</v>
      </c>
      <c r="E577" s="114">
        <v>0</v>
      </c>
      <c r="F577" s="101">
        <f t="shared" si="27"/>
        <v>7210004640</v>
      </c>
      <c r="G577" s="112" t="s">
        <v>1420</v>
      </c>
      <c r="H577" s="114" t="s">
        <v>1421</v>
      </c>
      <c r="I577" s="114">
        <v>2000</v>
      </c>
      <c r="J577" s="101" t="s">
        <v>148</v>
      </c>
      <c r="L577" s="101" t="s">
        <v>1416</v>
      </c>
      <c r="M577" s="126"/>
      <c r="N577" s="101">
        <v>100850315</v>
      </c>
      <c r="O577" s="104">
        <v>43543</v>
      </c>
      <c r="P577" s="105">
        <f ca="1">VLOOKUP(G577,日计划量!B:G,6,0)</f>
        <v>43546</v>
      </c>
      <c r="R577" s="126"/>
      <c r="T577" s="129"/>
    </row>
    <row r="578" customHeight="1" spans="1:20">
      <c r="A578" s="153"/>
      <c r="B578" s="154"/>
      <c r="C578" s="134"/>
      <c r="D578" s="114">
        <f t="shared" si="29"/>
        <v>0</v>
      </c>
      <c r="E578" s="114">
        <v>0</v>
      </c>
      <c r="F578" s="101">
        <f t="shared" si="27"/>
        <v>7210004640</v>
      </c>
      <c r="G578" s="112" t="s">
        <v>1422</v>
      </c>
      <c r="H578" s="114" t="s">
        <v>1423</v>
      </c>
      <c r="I578" s="114">
        <v>2000</v>
      </c>
      <c r="J578" s="101" t="s">
        <v>148</v>
      </c>
      <c r="L578" s="101" t="s">
        <v>1416</v>
      </c>
      <c r="M578" s="126"/>
      <c r="N578" s="101">
        <v>100851884</v>
      </c>
      <c r="O578" s="104">
        <v>43546</v>
      </c>
      <c r="P578" s="105">
        <f ca="1">VLOOKUP(G578,日计划量!B:G,6,0)</f>
        <v>43548</v>
      </c>
      <c r="R578" s="126"/>
      <c r="T578" s="129"/>
    </row>
    <row r="579" customHeight="1" spans="1:20">
      <c r="A579" s="153"/>
      <c r="B579" s="154"/>
      <c r="C579" s="134"/>
      <c r="D579" s="114">
        <f t="shared" si="29"/>
        <v>0</v>
      </c>
      <c r="E579" s="114">
        <v>0</v>
      </c>
      <c r="F579" s="101">
        <f t="shared" si="27"/>
        <v>7210004640</v>
      </c>
      <c r="G579" s="112" t="s">
        <v>1424</v>
      </c>
      <c r="H579" s="114" t="s">
        <v>1425</v>
      </c>
      <c r="I579" s="114">
        <v>2000</v>
      </c>
      <c r="J579" s="101" t="s">
        <v>148</v>
      </c>
      <c r="L579" s="101" t="s">
        <v>1416</v>
      </c>
      <c r="M579" s="126"/>
      <c r="N579" s="101">
        <v>100851885</v>
      </c>
      <c r="O579" s="104">
        <v>43546</v>
      </c>
      <c r="P579" s="105">
        <f ca="1">VLOOKUP(G579,日计划量!B:G,6,0)</f>
        <v>43550</v>
      </c>
      <c r="R579" s="126"/>
      <c r="T579" s="129"/>
    </row>
    <row r="580" customHeight="1" spans="1:20">
      <c r="A580" s="153">
        <v>7210004641</v>
      </c>
      <c r="B580" s="154" t="s">
        <v>1426</v>
      </c>
      <c r="C580" s="134"/>
      <c r="D580" s="114">
        <f t="shared" si="29"/>
        <v>10000</v>
      </c>
      <c r="E580" s="114">
        <v>0</v>
      </c>
      <c r="F580" s="101">
        <f t="shared" si="27"/>
        <v>7210004641</v>
      </c>
      <c r="G580" s="112" t="s">
        <v>1427</v>
      </c>
      <c r="H580" s="114" t="s">
        <v>1428</v>
      </c>
      <c r="I580" s="114">
        <v>2000</v>
      </c>
      <c r="J580" s="101" t="s">
        <v>148</v>
      </c>
      <c r="L580" s="101" t="s">
        <v>1429</v>
      </c>
      <c r="M580" s="126"/>
      <c r="N580" s="101">
        <v>0</v>
      </c>
      <c r="O580" s="104">
        <v>0</v>
      </c>
      <c r="P580" s="105">
        <f ca="1">VLOOKUP(G580,日计划量!B:G,6,0)</f>
        <v>43552</v>
      </c>
      <c r="R580" s="126"/>
      <c r="T580" s="129"/>
    </row>
    <row r="581" customHeight="1" spans="1:20">
      <c r="A581" s="153"/>
      <c r="B581" s="154"/>
      <c r="C581" s="134"/>
      <c r="D581" s="114">
        <f t="shared" si="29"/>
        <v>0</v>
      </c>
      <c r="E581" s="114">
        <v>0</v>
      </c>
      <c r="F581" s="101">
        <f t="shared" si="27"/>
        <v>7210004641</v>
      </c>
      <c r="G581" s="112" t="s">
        <v>1430</v>
      </c>
      <c r="H581" s="114" t="s">
        <v>1431</v>
      </c>
      <c r="I581" s="114">
        <v>2000</v>
      </c>
      <c r="J581" s="101" t="s">
        <v>71</v>
      </c>
      <c r="L581" s="101" t="s">
        <v>1429</v>
      </c>
      <c r="M581" s="126"/>
      <c r="N581" s="101">
        <v>0</v>
      </c>
      <c r="O581" s="104">
        <v>0</v>
      </c>
      <c r="P581" s="105">
        <f ca="1">VLOOKUP(G581,日计划量!B:G,6,0)</f>
        <v>43551</v>
      </c>
      <c r="R581" s="126"/>
      <c r="T581" s="129"/>
    </row>
    <row r="582" customHeight="1" spans="1:20">
      <c r="A582" s="153"/>
      <c r="B582" s="154"/>
      <c r="C582" s="134"/>
      <c r="D582" s="114">
        <f t="shared" si="29"/>
        <v>0</v>
      </c>
      <c r="E582" s="114">
        <v>0</v>
      </c>
      <c r="F582" s="101">
        <f t="shared" si="27"/>
        <v>7210004641</v>
      </c>
      <c r="G582" s="112" t="s">
        <v>1432</v>
      </c>
      <c r="H582" s="114" t="s">
        <v>1433</v>
      </c>
      <c r="I582" s="114">
        <v>2000</v>
      </c>
      <c r="J582" s="101" t="s">
        <v>71</v>
      </c>
      <c r="L582" s="101" t="s">
        <v>1429</v>
      </c>
      <c r="M582" s="126"/>
      <c r="N582" s="101">
        <v>0</v>
      </c>
      <c r="O582" s="104">
        <v>0</v>
      </c>
      <c r="P582" s="105">
        <f ca="1">VLOOKUP(G582,日计划量!B:G,6,0)</f>
        <v>43552</v>
      </c>
      <c r="R582" s="126"/>
      <c r="T582" s="129"/>
    </row>
    <row r="583" customHeight="1" spans="1:20">
      <c r="A583" s="153"/>
      <c r="B583" s="154"/>
      <c r="C583" s="134"/>
      <c r="D583" s="114">
        <f t="shared" si="29"/>
        <v>0</v>
      </c>
      <c r="E583" s="114">
        <v>0</v>
      </c>
      <c r="F583" s="101">
        <f t="shared" si="27"/>
        <v>7210004641</v>
      </c>
      <c r="G583" s="112" t="s">
        <v>1434</v>
      </c>
      <c r="H583" s="114" t="s">
        <v>1435</v>
      </c>
      <c r="I583" s="114">
        <v>2000</v>
      </c>
      <c r="J583" s="101" t="s">
        <v>148</v>
      </c>
      <c r="L583" s="101" t="s">
        <v>1429</v>
      </c>
      <c r="M583" s="126"/>
      <c r="N583" s="101">
        <v>0</v>
      </c>
      <c r="O583" s="104">
        <v>0</v>
      </c>
      <c r="P583" s="105">
        <f ca="1">VLOOKUP(G583,日计划量!B:G,6,0)</f>
        <v>43553</v>
      </c>
      <c r="R583" s="126"/>
      <c r="T583" s="129"/>
    </row>
    <row r="584" customHeight="1" spans="1:20">
      <c r="A584" s="153"/>
      <c r="B584" s="154"/>
      <c r="C584" s="134"/>
      <c r="D584" s="114">
        <f t="shared" si="29"/>
        <v>0</v>
      </c>
      <c r="E584" s="114">
        <v>0</v>
      </c>
      <c r="F584" s="101">
        <f t="shared" si="27"/>
        <v>7210004641</v>
      </c>
      <c r="G584" s="112" t="s">
        <v>1436</v>
      </c>
      <c r="H584" s="114" t="s">
        <v>1437</v>
      </c>
      <c r="I584" s="114">
        <v>2000</v>
      </c>
      <c r="J584" s="101" t="s">
        <v>71</v>
      </c>
      <c r="L584" s="101" t="s">
        <v>1429</v>
      </c>
      <c r="M584" s="126"/>
      <c r="N584" s="101">
        <v>0</v>
      </c>
      <c r="O584" s="104">
        <v>0</v>
      </c>
      <c r="P584" s="105">
        <f ca="1">VLOOKUP(G584,日计划量!B:G,6,0)</f>
        <v>43554</v>
      </c>
      <c r="R584" s="126"/>
      <c r="T584" s="129"/>
    </row>
    <row r="585" customHeight="1" spans="1:20">
      <c r="A585" s="121">
        <v>7210003245</v>
      </c>
      <c r="B585" s="122" t="s">
        <v>1438</v>
      </c>
      <c r="C585" s="114"/>
      <c r="D585" s="114">
        <f t="shared" si="29"/>
        <v>4000</v>
      </c>
      <c r="E585" s="114">
        <v>0</v>
      </c>
      <c r="F585" s="101">
        <f t="shared" si="27"/>
        <v>7210003245</v>
      </c>
      <c r="G585" s="112" t="s">
        <v>1439</v>
      </c>
      <c r="H585" s="114" t="s">
        <v>1440</v>
      </c>
      <c r="I585" s="114">
        <v>2000</v>
      </c>
      <c r="J585" s="101" t="s">
        <v>71</v>
      </c>
      <c r="L585" s="101" t="s">
        <v>1441</v>
      </c>
      <c r="M585" s="126"/>
      <c r="N585" s="101">
        <v>100851911</v>
      </c>
      <c r="O585" s="104">
        <v>43546</v>
      </c>
      <c r="P585" s="105">
        <f ca="1">VLOOKUP(G585,日计划量!B:G,6,0)</f>
        <v>43549</v>
      </c>
      <c r="R585" s="126"/>
      <c r="T585" s="129"/>
    </row>
    <row r="586" customHeight="1" spans="1:20">
      <c r="A586" s="121"/>
      <c r="B586" s="122"/>
      <c r="C586" s="114"/>
      <c r="D586" s="114">
        <f t="shared" si="29"/>
        <v>0</v>
      </c>
      <c r="E586" s="114">
        <v>0</v>
      </c>
      <c r="F586" s="101">
        <f t="shared" si="27"/>
        <v>7210003245</v>
      </c>
      <c r="G586" s="112" t="s">
        <v>1442</v>
      </c>
      <c r="H586" s="114" t="s">
        <v>1443</v>
      </c>
      <c r="I586" s="114">
        <v>2000</v>
      </c>
      <c r="J586" s="101" t="s">
        <v>71</v>
      </c>
      <c r="L586" s="101" t="s">
        <v>1441</v>
      </c>
      <c r="M586" s="126"/>
      <c r="N586" s="101">
        <v>100851912</v>
      </c>
      <c r="O586" s="104">
        <v>43546</v>
      </c>
      <c r="P586" s="105">
        <f ca="1">VLOOKUP(G586,日计划量!B:G,6,0)</f>
        <v>43550</v>
      </c>
      <c r="R586" s="126"/>
      <c r="T586" s="129"/>
    </row>
    <row r="587" customHeight="1" spans="1:20">
      <c r="A587" s="121">
        <v>7210003907</v>
      </c>
      <c r="B587" s="122" t="s">
        <v>1444</v>
      </c>
      <c r="C587" s="114"/>
      <c r="D587" s="114">
        <f t="shared" si="29"/>
        <v>2000</v>
      </c>
      <c r="E587" s="114">
        <v>1</v>
      </c>
      <c r="F587" s="101">
        <f t="shared" si="27"/>
        <v>7210003907</v>
      </c>
      <c r="G587" s="112" t="s">
        <v>1445</v>
      </c>
      <c r="H587" s="114" t="s">
        <v>1446</v>
      </c>
      <c r="I587" s="114">
        <v>2000</v>
      </c>
      <c r="J587" s="101" t="s">
        <v>2</v>
      </c>
      <c r="L587" s="101" t="s">
        <v>1447</v>
      </c>
      <c r="M587" s="126"/>
      <c r="N587" s="101" t="e">
        <v>#N/A</v>
      </c>
      <c r="O587" s="104" t="e">
        <v>#N/A</v>
      </c>
      <c r="P587" s="105">
        <f ca="1">VLOOKUP(G587,日计划量!B:G,6,0)</f>
        <v>43552</v>
      </c>
      <c r="R587" s="126"/>
      <c r="T587" s="129"/>
    </row>
    <row r="588" s="98" customFormat="1" customHeight="1" spans="1:24">
      <c r="A588" s="150">
        <v>7211000413</v>
      </c>
      <c r="B588" s="155" t="s">
        <v>1448</v>
      </c>
      <c r="C588" s="150">
        <v>1800</v>
      </c>
      <c r="D588" s="150">
        <v>1800</v>
      </c>
      <c r="E588" s="151"/>
      <c r="F588" s="101">
        <f t="shared" si="27"/>
        <v>7211000413</v>
      </c>
      <c r="G588" s="150" t="s">
        <v>1449</v>
      </c>
      <c r="H588" s="151" t="str">
        <f t="shared" ref="H588:H651" si="30">L588&amp;"-"&amp;K588</f>
        <v>16YB3B-3.8</v>
      </c>
      <c r="I588" s="150">
        <v>1800</v>
      </c>
      <c r="J588" s="152" t="s">
        <v>1119</v>
      </c>
      <c r="K588" s="161">
        <v>3.8</v>
      </c>
      <c r="L588" s="101" t="s">
        <v>1450</v>
      </c>
      <c r="M588" s="161"/>
      <c r="N588" s="101">
        <v>100844244</v>
      </c>
      <c r="O588" s="104">
        <v>43528</v>
      </c>
      <c r="P588" s="105">
        <f ca="1">VLOOKUP(G588,日计划量!B:G,6,0)</f>
        <v>43529</v>
      </c>
      <c r="Q588" s="161"/>
      <c r="R588" s="126"/>
      <c r="S588" s="105"/>
      <c r="T588" s="129"/>
      <c r="U588" s="161" t="s">
        <v>1451</v>
      </c>
      <c r="V588" s="98">
        <f>I588</f>
        <v>1800</v>
      </c>
      <c r="W588" s="106">
        <v>0</v>
      </c>
      <c r="X588" s="106">
        <f>I588-W588</f>
        <v>1800</v>
      </c>
    </row>
    <row r="589" s="99" customFormat="1" customHeight="1" spans="1:25">
      <c r="A589" s="156">
        <v>7211002745</v>
      </c>
      <c r="B589" s="157" t="s">
        <v>1452</v>
      </c>
      <c r="C589" s="156">
        <v>2274</v>
      </c>
      <c r="D589" s="156">
        <v>2274</v>
      </c>
      <c r="E589" s="133"/>
      <c r="F589" s="101">
        <f t="shared" si="27"/>
        <v>7211002745</v>
      </c>
      <c r="G589" s="156" t="s">
        <v>1453</v>
      </c>
      <c r="H589" s="133" t="str">
        <f t="shared" si="30"/>
        <v>50YC5H-3.1</v>
      </c>
      <c r="I589" s="156">
        <v>2274</v>
      </c>
      <c r="J589" s="137" t="s">
        <v>33</v>
      </c>
      <c r="K589" s="137">
        <v>3.1</v>
      </c>
      <c r="L589" s="137" t="s">
        <v>1454</v>
      </c>
      <c r="M589" s="137"/>
      <c r="N589" s="101" t="s">
        <v>1455</v>
      </c>
      <c r="O589" s="104">
        <v>43523</v>
      </c>
      <c r="P589" s="105">
        <f ca="1">VLOOKUP(G589,日计划量!B:G,6,0)</f>
        <v>43525</v>
      </c>
      <c r="Q589" s="136"/>
      <c r="R589" s="126"/>
      <c r="S589" s="105"/>
      <c r="T589" s="129"/>
      <c r="U589" s="161" t="s">
        <v>1456</v>
      </c>
      <c r="V589" s="98">
        <f t="shared" ref="V589:V652" si="31">I589</f>
        <v>2274</v>
      </c>
      <c r="W589" s="106">
        <v>0</v>
      </c>
      <c r="X589" s="106">
        <f t="shared" ref="X589:X652" si="32">I589-W589</f>
        <v>2274</v>
      </c>
      <c r="Y589" s="164"/>
    </row>
    <row r="590" customHeight="1" spans="1:24">
      <c r="A590" s="112">
        <v>7211003058</v>
      </c>
      <c r="B590" s="158" t="s">
        <v>1457</v>
      </c>
      <c r="C590" s="112">
        <v>720</v>
      </c>
      <c r="D590" s="112">
        <v>720</v>
      </c>
      <c r="E590" s="114"/>
      <c r="F590" s="101">
        <f t="shared" si="27"/>
        <v>7211003058</v>
      </c>
      <c r="G590" s="112" t="s">
        <v>1458</v>
      </c>
      <c r="H590" s="114" t="str">
        <f t="shared" si="30"/>
        <v>20FC8050A-3.1</v>
      </c>
      <c r="I590" s="112">
        <v>720</v>
      </c>
      <c r="J590" s="101" t="s">
        <v>12</v>
      </c>
      <c r="K590" s="101">
        <v>3.1</v>
      </c>
      <c r="L590" s="101" t="s">
        <v>1459</v>
      </c>
      <c r="M590" s="101"/>
      <c r="N590" s="101">
        <v>100842904</v>
      </c>
      <c r="O590" s="104">
        <v>43524</v>
      </c>
      <c r="P590" s="105">
        <f ca="1">VLOOKUP(G590,日计划量!B:G,6,0)</f>
        <v>43526</v>
      </c>
      <c r="R590" s="126"/>
      <c r="T590" s="129"/>
      <c r="U590" s="103" t="s">
        <v>1460</v>
      </c>
      <c r="V590" s="106">
        <f t="shared" si="31"/>
        <v>720</v>
      </c>
      <c r="W590" s="106">
        <v>0</v>
      </c>
      <c r="X590" s="106">
        <f t="shared" si="32"/>
        <v>720</v>
      </c>
    </row>
    <row r="591" customHeight="1" spans="1:24">
      <c r="A591" s="112">
        <v>7211002441</v>
      </c>
      <c r="B591" s="158" t="s">
        <v>1461</v>
      </c>
      <c r="C591" s="112">
        <v>1351</v>
      </c>
      <c r="D591" s="112">
        <v>1351</v>
      </c>
      <c r="E591" s="114"/>
      <c r="F591" s="101">
        <f t="shared" si="27"/>
        <v>7211002441</v>
      </c>
      <c r="G591" s="112" t="s">
        <v>1462</v>
      </c>
      <c r="H591" s="114" t="str">
        <f t="shared" si="30"/>
        <v>CG1101AI-3.2</v>
      </c>
      <c r="I591" s="112">
        <v>1351</v>
      </c>
      <c r="J591" s="101" t="s">
        <v>25</v>
      </c>
      <c r="K591" s="101">
        <v>3.2</v>
      </c>
      <c r="L591" s="101" t="s">
        <v>1463</v>
      </c>
      <c r="M591" s="101"/>
      <c r="N591" s="101" t="s">
        <v>1464</v>
      </c>
      <c r="O591" s="104">
        <v>43525</v>
      </c>
      <c r="P591" s="105">
        <f ca="1">VLOOKUP(G591,日计划量!B:G,6,0)</f>
        <v>43528</v>
      </c>
      <c r="R591" s="126"/>
      <c r="T591" s="129"/>
      <c r="U591" s="103" t="s">
        <v>1465</v>
      </c>
      <c r="V591" s="106">
        <f t="shared" si="31"/>
        <v>1351</v>
      </c>
      <c r="W591" s="106">
        <v>0</v>
      </c>
      <c r="X591" s="106">
        <f t="shared" si="32"/>
        <v>1351</v>
      </c>
    </row>
    <row r="592" customHeight="1" spans="1:25">
      <c r="A592" s="112">
        <v>7211002992</v>
      </c>
      <c r="B592" s="158" t="s">
        <v>1466</v>
      </c>
      <c r="C592" s="112">
        <v>1141</v>
      </c>
      <c r="D592" s="112">
        <v>1141</v>
      </c>
      <c r="E592" s="114"/>
      <c r="F592" s="101">
        <f t="shared" si="27"/>
        <v>7211002992</v>
      </c>
      <c r="G592" s="112" t="s">
        <v>1467</v>
      </c>
      <c r="H592" s="114" t="str">
        <f t="shared" si="30"/>
        <v>CG1301H-3.2</v>
      </c>
      <c r="I592" s="112">
        <v>1141</v>
      </c>
      <c r="J592" s="101" t="s">
        <v>1468</v>
      </c>
      <c r="K592" s="101">
        <v>3.2</v>
      </c>
      <c r="L592" s="101" t="s">
        <v>1469</v>
      </c>
      <c r="M592" s="101"/>
      <c r="N592" s="101" t="s">
        <v>1470</v>
      </c>
      <c r="O592" s="104">
        <v>43523</v>
      </c>
      <c r="P592" s="105">
        <f ca="1">VLOOKUP(G592,日计划量!B:G,6,0)</f>
        <v>43526</v>
      </c>
      <c r="R592" s="126"/>
      <c r="T592" s="129"/>
      <c r="U592" s="103" t="s">
        <v>1471</v>
      </c>
      <c r="V592" s="106">
        <f t="shared" si="31"/>
        <v>1141</v>
      </c>
      <c r="W592" s="106">
        <v>0</v>
      </c>
      <c r="X592" s="106">
        <f t="shared" si="32"/>
        <v>1141</v>
      </c>
      <c r="Y592" s="165"/>
    </row>
    <row r="593" customHeight="1" spans="1:25">
      <c r="A593" s="112">
        <v>7211001719</v>
      </c>
      <c r="B593" s="158" t="s">
        <v>1472</v>
      </c>
      <c r="C593" s="112">
        <v>7202</v>
      </c>
      <c r="D593" s="112">
        <v>7202</v>
      </c>
      <c r="E593" s="114"/>
      <c r="F593" s="101">
        <f t="shared" si="27"/>
        <v>7211001719</v>
      </c>
      <c r="G593" s="112" t="s">
        <v>1473</v>
      </c>
      <c r="H593" s="114" t="str">
        <f t="shared" si="30"/>
        <v>CG1101K-3.5</v>
      </c>
      <c r="I593" s="112">
        <v>7202</v>
      </c>
      <c r="J593" s="101" t="s">
        <v>25</v>
      </c>
      <c r="K593" s="101">
        <v>3.5</v>
      </c>
      <c r="L593" s="101" t="s">
        <v>1474</v>
      </c>
      <c r="M593" s="101"/>
      <c r="N593" s="101">
        <v>100843299</v>
      </c>
      <c r="O593" s="104">
        <v>43525</v>
      </c>
      <c r="P593" s="105">
        <f ca="1">VLOOKUP(G593,日计划量!B:G,6,0)</f>
        <v>43529</v>
      </c>
      <c r="R593" s="126"/>
      <c r="T593" s="129"/>
      <c r="U593" s="103" t="s">
        <v>1475</v>
      </c>
      <c r="V593" s="106">
        <f t="shared" si="31"/>
        <v>7202</v>
      </c>
      <c r="W593" s="106">
        <v>0</v>
      </c>
      <c r="X593" s="106">
        <f t="shared" si="32"/>
        <v>7202</v>
      </c>
      <c r="Y593" s="165"/>
    </row>
    <row r="594" customHeight="1" spans="1:24">
      <c r="A594" s="112">
        <v>7211001927</v>
      </c>
      <c r="B594" s="158" t="s">
        <v>1476</v>
      </c>
      <c r="C594" s="112">
        <v>973</v>
      </c>
      <c r="D594" s="112">
        <v>973</v>
      </c>
      <c r="E594" s="114"/>
      <c r="F594" s="101">
        <f t="shared" si="27"/>
        <v>7211001927</v>
      </c>
      <c r="G594" s="112" t="s">
        <v>1477</v>
      </c>
      <c r="H594" s="114" t="str">
        <f t="shared" si="30"/>
        <v>JF08AG-3.6</v>
      </c>
      <c r="I594" s="112">
        <v>973</v>
      </c>
      <c r="J594" s="101" t="s">
        <v>5</v>
      </c>
      <c r="K594" s="101">
        <v>3.6</v>
      </c>
      <c r="L594" s="101" t="s">
        <v>1478</v>
      </c>
      <c r="M594" s="101"/>
      <c r="N594" s="101" t="s">
        <v>1479</v>
      </c>
      <c r="O594" s="104">
        <v>43525</v>
      </c>
      <c r="P594" s="105">
        <f ca="1">VLOOKUP(G594,日计划量!B:G,6,0)</f>
        <v>43528</v>
      </c>
      <c r="R594" s="126"/>
      <c r="T594" s="129"/>
      <c r="U594" s="103" t="s">
        <v>1480</v>
      </c>
      <c r="V594" s="106">
        <f t="shared" si="31"/>
        <v>973</v>
      </c>
      <c r="W594" s="106">
        <v>0</v>
      </c>
      <c r="X594" s="106">
        <f t="shared" si="32"/>
        <v>973</v>
      </c>
    </row>
    <row r="595" customHeight="1" spans="1:24">
      <c r="A595" s="112">
        <v>7211002207</v>
      </c>
      <c r="B595" s="158" t="s">
        <v>1481</v>
      </c>
      <c r="C595" s="112">
        <v>673</v>
      </c>
      <c r="D595" s="112">
        <v>673</v>
      </c>
      <c r="E595" s="114"/>
      <c r="F595" s="101">
        <f t="shared" si="27"/>
        <v>7211002207</v>
      </c>
      <c r="G595" s="112" t="s">
        <v>1482</v>
      </c>
      <c r="H595" s="114" t="str">
        <f t="shared" si="30"/>
        <v>CG1101AF-3.6</v>
      </c>
      <c r="I595" s="112">
        <v>673</v>
      </c>
      <c r="J595" s="101" t="s">
        <v>1468</v>
      </c>
      <c r="K595" s="101">
        <v>3.6</v>
      </c>
      <c r="L595" s="101" t="s">
        <v>1483</v>
      </c>
      <c r="M595" s="101"/>
      <c r="N595" s="101" t="s">
        <v>1484</v>
      </c>
      <c r="O595" s="104">
        <v>43529</v>
      </c>
      <c r="P595" s="105">
        <f ca="1">VLOOKUP(G595,日计划量!B:G,6,0)</f>
        <v>43532</v>
      </c>
      <c r="R595" s="126"/>
      <c r="T595" s="129"/>
      <c r="U595" s="103" t="s">
        <v>1485</v>
      </c>
      <c r="V595" s="106">
        <f t="shared" si="31"/>
        <v>673</v>
      </c>
      <c r="W595" s="106">
        <v>0</v>
      </c>
      <c r="X595" s="106">
        <f t="shared" si="32"/>
        <v>673</v>
      </c>
    </row>
    <row r="596" customHeight="1" spans="1:24">
      <c r="A596" s="112">
        <v>7211002746</v>
      </c>
      <c r="B596" s="158" t="s">
        <v>1486</v>
      </c>
      <c r="C596" s="112">
        <v>673</v>
      </c>
      <c r="D596" s="112">
        <v>673</v>
      </c>
      <c r="E596" s="114"/>
      <c r="F596" s="101">
        <f t="shared" si="27"/>
        <v>7211002746</v>
      </c>
      <c r="G596" s="112" t="s">
        <v>1487</v>
      </c>
      <c r="H596" s="114" t="str">
        <f t="shared" si="30"/>
        <v>CG1101AQ-3.6</v>
      </c>
      <c r="I596" s="112">
        <v>673</v>
      </c>
      <c r="J596" s="101" t="s">
        <v>1468</v>
      </c>
      <c r="K596" s="101">
        <v>3.6</v>
      </c>
      <c r="L596" s="101" t="s">
        <v>1488</v>
      </c>
      <c r="M596" s="101"/>
      <c r="N596" s="101" t="s">
        <v>1489</v>
      </c>
      <c r="O596" s="104">
        <v>43530</v>
      </c>
      <c r="P596" s="105">
        <f ca="1">VLOOKUP(G596,日计划量!B:G,6,0)</f>
        <v>43532</v>
      </c>
      <c r="R596" s="126"/>
      <c r="T596" s="129"/>
      <c r="U596" s="103" t="s">
        <v>1490</v>
      </c>
      <c r="V596" s="106">
        <f t="shared" si="31"/>
        <v>673</v>
      </c>
      <c r="W596" s="106">
        <v>0</v>
      </c>
      <c r="X596" s="106">
        <f t="shared" si="32"/>
        <v>673</v>
      </c>
    </row>
    <row r="597" customHeight="1" spans="1:25">
      <c r="A597" s="112">
        <v>7211002397</v>
      </c>
      <c r="B597" s="158" t="s">
        <v>1491</v>
      </c>
      <c r="C597" s="112">
        <v>452</v>
      </c>
      <c r="D597" s="112">
        <v>452</v>
      </c>
      <c r="E597" s="114"/>
      <c r="F597" s="101">
        <f t="shared" si="27"/>
        <v>7211002397</v>
      </c>
      <c r="G597" s="112" t="s">
        <v>1492</v>
      </c>
      <c r="H597" s="114" t="str">
        <f t="shared" si="30"/>
        <v>CG1102D-3.8</v>
      </c>
      <c r="I597" s="112">
        <v>452</v>
      </c>
      <c r="J597" s="101" t="s">
        <v>1468</v>
      </c>
      <c r="K597" s="101">
        <v>3.8</v>
      </c>
      <c r="L597" s="101" t="s">
        <v>1493</v>
      </c>
      <c r="M597" s="101"/>
      <c r="N597" s="101" t="s">
        <v>1494</v>
      </c>
      <c r="O597" s="104">
        <v>43531</v>
      </c>
      <c r="P597" s="105">
        <f ca="1">VLOOKUP(G597,日计划量!B:G,6,0)</f>
        <v>43533</v>
      </c>
      <c r="R597" s="126"/>
      <c r="T597" s="129"/>
      <c r="U597" s="103" t="s">
        <v>1495</v>
      </c>
      <c r="V597" s="106">
        <f t="shared" si="31"/>
        <v>452</v>
      </c>
      <c r="W597" s="106">
        <v>0</v>
      </c>
      <c r="X597" s="106">
        <f t="shared" si="32"/>
        <v>452</v>
      </c>
      <c r="Y597" s="165"/>
    </row>
    <row r="598" customHeight="1" spans="1:24">
      <c r="A598" s="112">
        <v>7211002932</v>
      </c>
      <c r="B598" s="158" t="s">
        <v>1496</v>
      </c>
      <c r="C598" s="112">
        <v>386</v>
      </c>
      <c r="D598" s="112">
        <v>386</v>
      </c>
      <c r="E598" s="114"/>
      <c r="F598" s="101">
        <f t="shared" ref="F598:F661" si="33">IF(A598&gt;0,A598,F597)</f>
        <v>7211002932</v>
      </c>
      <c r="G598" s="112" t="s">
        <v>1497</v>
      </c>
      <c r="H598" s="114" t="str">
        <f t="shared" si="30"/>
        <v>CG1302A-3.8</v>
      </c>
      <c r="I598" s="112">
        <v>386</v>
      </c>
      <c r="J598" s="101" t="s">
        <v>1468</v>
      </c>
      <c r="K598" s="101">
        <v>3.8</v>
      </c>
      <c r="L598" s="101" t="s">
        <v>1498</v>
      </c>
      <c r="M598" s="101"/>
      <c r="N598" s="101" t="s">
        <v>1499</v>
      </c>
      <c r="O598" s="104">
        <v>43531</v>
      </c>
      <c r="P598" s="105">
        <f ca="1">VLOOKUP(G598,日计划量!B:G,6,0)</f>
        <v>43533</v>
      </c>
      <c r="R598" s="126"/>
      <c r="T598" s="129"/>
      <c r="U598" s="103" t="s">
        <v>1500</v>
      </c>
      <c r="V598" s="106">
        <f t="shared" si="31"/>
        <v>386</v>
      </c>
      <c r="W598" s="106">
        <v>0</v>
      </c>
      <c r="X598" s="106">
        <f t="shared" si="32"/>
        <v>386</v>
      </c>
    </row>
    <row r="599" customHeight="1" spans="1:25">
      <c r="A599" s="112">
        <v>7211002467</v>
      </c>
      <c r="B599" s="158" t="s">
        <v>1501</v>
      </c>
      <c r="C599" s="112">
        <v>673</v>
      </c>
      <c r="D599" s="112">
        <v>673</v>
      </c>
      <c r="E599" s="114"/>
      <c r="F599" s="101">
        <f t="shared" si="33"/>
        <v>7211002467</v>
      </c>
      <c r="G599" s="112" t="s">
        <v>1502</v>
      </c>
      <c r="H599" s="114" t="str">
        <f t="shared" si="30"/>
        <v>CG1101AL-3.7</v>
      </c>
      <c r="I599" s="112">
        <v>673</v>
      </c>
      <c r="J599" s="101" t="s">
        <v>25</v>
      </c>
      <c r="K599" s="101">
        <v>3.7</v>
      </c>
      <c r="L599" s="101" t="s">
        <v>1503</v>
      </c>
      <c r="M599" s="101"/>
      <c r="N599" s="101" t="s">
        <v>1504</v>
      </c>
      <c r="O599" s="104">
        <v>43530</v>
      </c>
      <c r="P599" s="105">
        <f ca="1">VLOOKUP(G599,日计划量!B:G,6,0)</f>
        <v>43533</v>
      </c>
      <c r="R599" s="126"/>
      <c r="T599" s="129"/>
      <c r="U599" s="103" t="s">
        <v>1505</v>
      </c>
      <c r="V599" s="106">
        <f t="shared" si="31"/>
        <v>673</v>
      </c>
      <c r="W599" s="106">
        <v>0</v>
      </c>
      <c r="X599" s="106">
        <f t="shared" si="32"/>
        <v>673</v>
      </c>
      <c r="Y599" s="165"/>
    </row>
    <row r="600" customHeight="1" spans="1:25">
      <c r="A600" s="112">
        <v>7211002459</v>
      </c>
      <c r="B600" s="158" t="s">
        <v>1506</v>
      </c>
      <c r="C600" s="112">
        <v>571</v>
      </c>
      <c r="D600" s="112">
        <v>571</v>
      </c>
      <c r="E600" s="114"/>
      <c r="F600" s="101">
        <f t="shared" si="33"/>
        <v>7211002459</v>
      </c>
      <c r="G600" s="112" t="s">
        <v>1507</v>
      </c>
      <c r="H600" s="114" t="str">
        <f t="shared" si="30"/>
        <v>CG1301E-3.8</v>
      </c>
      <c r="I600" s="112">
        <v>571</v>
      </c>
      <c r="J600" s="101" t="s">
        <v>1468</v>
      </c>
      <c r="K600" s="101">
        <v>3.8</v>
      </c>
      <c r="L600" s="101" t="s">
        <v>1508</v>
      </c>
      <c r="M600" s="101"/>
      <c r="N600" s="101" t="s">
        <v>1509</v>
      </c>
      <c r="O600" s="104">
        <v>43528</v>
      </c>
      <c r="P600" s="105">
        <f ca="1">VLOOKUP(G600,日计划量!B:G,6,0)</f>
        <v>43530</v>
      </c>
      <c r="R600" s="126"/>
      <c r="T600" s="129"/>
      <c r="U600" s="103" t="s">
        <v>1510</v>
      </c>
      <c r="V600" s="106">
        <f t="shared" si="31"/>
        <v>571</v>
      </c>
      <c r="W600" s="106">
        <v>0</v>
      </c>
      <c r="X600" s="106">
        <f t="shared" si="32"/>
        <v>571</v>
      </c>
      <c r="Y600" s="165"/>
    </row>
    <row r="601" customHeight="1" spans="1:24">
      <c r="A601" s="112">
        <v>7211002459</v>
      </c>
      <c r="B601" s="158" t="s">
        <v>1506</v>
      </c>
      <c r="C601" s="112">
        <v>570</v>
      </c>
      <c r="D601" s="112">
        <v>570</v>
      </c>
      <c r="E601" s="114"/>
      <c r="F601" s="101">
        <f t="shared" si="33"/>
        <v>7211002459</v>
      </c>
      <c r="G601" s="112" t="s">
        <v>1511</v>
      </c>
      <c r="H601" s="114" t="str">
        <f t="shared" si="30"/>
        <v>CG1301E-3.5</v>
      </c>
      <c r="I601" s="112">
        <v>570</v>
      </c>
      <c r="J601" s="101" t="s">
        <v>1468</v>
      </c>
      <c r="K601" s="101">
        <v>3.5</v>
      </c>
      <c r="L601" s="101" t="s">
        <v>1508</v>
      </c>
      <c r="M601" s="101"/>
      <c r="N601" s="101">
        <v>100843327</v>
      </c>
      <c r="O601" s="104">
        <v>43525</v>
      </c>
      <c r="P601" s="105">
        <f ca="1">VLOOKUP(G601,日计划量!B:G,6,0)</f>
        <v>43529</v>
      </c>
      <c r="R601" s="126"/>
      <c r="T601" s="129"/>
      <c r="U601" s="103" t="s">
        <v>1512</v>
      </c>
      <c r="V601" s="106">
        <f t="shared" si="31"/>
        <v>570</v>
      </c>
      <c r="W601" s="106">
        <v>0</v>
      </c>
      <c r="X601" s="106">
        <f t="shared" si="32"/>
        <v>570</v>
      </c>
    </row>
    <row r="602" customHeight="1" spans="1:24">
      <c r="A602" s="112">
        <v>7211002749</v>
      </c>
      <c r="B602" s="158" t="s">
        <v>1513</v>
      </c>
      <c r="C602" s="112">
        <v>452</v>
      </c>
      <c r="D602" s="112">
        <v>452</v>
      </c>
      <c r="E602" s="114"/>
      <c r="F602" s="101">
        <f t="shared" si="33"/>
        <v>7211002749</v>
      </c>
      <c r="G602" s="112" t="s">
        <v>1514</v>
      </c>
      <c r="H602" s="114" t="str">
        <f t="shared" si="30"/>
        <v>CG1102E-3.5</v>
      </c>
      <c r="I602" s="112">
        <v>452</v>
      </c>
      <c r="J602" s="101" t="s">
        <v>1468</v>
      </c>
      <c r="K602" s="101">
        <v>3.5</v>
      </c>
      <c r="L602" s="101" t="s">
        <v>1515</v>
      </c>
      <c r="M602" s="101"/>
      <c r="N602" s="101" t="s">
        <v>1516</v>
      </c>
      <c r="O602" s="104">
        <v>43525</v>
      </c>
      <c r="P602" s="105">
        <f ca="1">VLOOKUP(G602,日计划量!B:G,6,0)</f>
        <v>43528</v>
      </c>
      <c r="R602" s="126"/>
      <c r="T602" s="129"/>
      <c r="U602" s="103" t="s">
        <v>1517</v>
      </c>
      <c r="V602" s="106">
        <f t="shared" si="31"/>
        <v>452</v>
      </c>
      <c r="W602" s="106">
        <v>0</v>
      </c>
      <c r="X602" s="106">
        <f t="shared" si="32"/>
        <v>452</v>
      </c>
    </row>
    <row r="603" customHeight="1" spans="1:25">
      <c r="A603" s="112">
        <v>7211002780</v>
      </c>
      <c r="B603" s="158" t="s">
        <v>1518</v>
      </c>
      <c r="C603" s="112">
        <v>452</v>
      </c>
      <c r="D603" s="112">
        <v>452</v>
      </c>
      <c r="E603" s="114"/>
      <c r="F603" s="101">
        <f t="shared" si="33"/>
        <v>7211002780</v>
      </c>
      <c r="G603" s="112" t="s">
        <v>1519</v>
      </c>
      <c r="H603" s="114" t="str">
        <f t="shared" si="30"/>
        <v>CG1102F-3.6</v>
      </c>
      <c r="I603" s="112">
        <v>452</v>
      </c>
      <c r="J603" s="101" t="s">
        <v>1468</v>
      </c>
      <c r="K603" s="101">
        <v>3.6</v>
      </c>
      <c r="L603" s="101" t="s">
        <v>1520</v>
      </c>
      <c r="M603" s="101"/>
      <c r="N603" s="101" t="s">
        <v>1521</v>
      </c>
      <c r="O603" s="104">
        <v>43525</v>
      </c>
      <c r="P603" s="105">
        <f ca="1">VLOOKUP(G603,日计划量!B:G,6,0)</f>
        <v>43529</v>
      </c>
      <c r="R603" s="126"/>
      <c r="T603" s="129"/>
      <c r="U603" s="103" t="s">
        <v>1522</v>
      </c>
      <c r="V603" s="106">
        <f t="shared" si="31"/>
        <v>452</v>
      </c>
      <c r="W603" s="106">
        <v>0</v>
      </c>
      <c r="X603" s="106">
        <f t="shared" si="32"/>
        <v>452</v>
      </c>
      <c r="Y603" s="165"/>
    </row>
    <row r="604" customHeight="1" spans="1:24">
      <c r="A604" s="112">
        <v>7211002314</v>
      </c>
      <c r="B604" s="158" t="s">
        <v>1523</v>
      </c>
      <c r="C604" s="112">
        <v>660</v>
      </c>
      <c r="D604" s="112">
        <v>660</v>
      </c>
      <c r="E604" s="114"/>
      <c r="F604" s="101">
        <f t="shared" si="33"/>
        <v>7211002314</v>
      </c>
      <c r="G604" s="112" t="s">
        <v>1524</v>
      </c>
      <c r="H604" s="114" t="str">
        <f t="shared" si="30"/>
        <v>JF07DG-3.6</v>
      </c>
      <c r="I604" s="112">
        <v>660</v>
      </c>
      <c r="J604" s="101" t="s">
        <v>5</v>
      </c>
      <c r="K604" s="101">
        <v>3.6</v>
      </c>
      <c r="L604" s="101" t="s">
        <v>1525</v>
      </c>
      <c r="M604" s="101"/>
      <c r="N604" s="101">
        <v>100843267</v>
      </c>
      <c r="O604" s="104">
        <v>43525</v>
      </c>
      <c r="P604" s="105">
        <f ca="1">VLOOKUP(G604,日计划量!B:G,6,0)</f>
        <v>43528</v>
      </c>
      <c r="R604" s="126"/>
      <c r="T604" s="129"/>
      <c r="U604" s="103" t="s">
        <v>1526</v>
      </c>
      <c r="V604" s="106">
        <f t="shared" si="31"/>
        <v>660</v>
      </c>
      <c r="W604" s="106">
        <v>0</v>
      </c>
      <c r="X604" s="106">
        <f t="shared" si="32"/>
        <v>660</v>
      </c>
    </row>
    <row r="605" customHeight="1" spans="1:24">
      <c r="A605" s="112">
        <v>7211001174</v>
      </c>
      <c r="B605" s="158" t="s">
        <v>1527</v>
      </c>
      <c r="C605" s="112">
        <v>1836</v>
      </c>
      <c r="D605" s="112">
        <v>1836</v>
      </c>
      <c r="E605" s="114"/>
      <c r="F605" s="101">
        <f t="shared" si="33"/>
        <v>7211001174</v>
      </c>
      <c r="G605" s="112" t="s">
        <v>1528</v>
      </c>
      <c r="H605" s="114" t="str">
        <f t="shared" si="30"/>
        <v>JF06G-3.7</v>
      </c>
      <c r="I605" s="112">
        <v>1836</v>
      </c>
      <c r="J605" s="101" t="s">
        <v>5</v>
      </c>
      <c r="K605" s="101">
        <v>3.7</v>
      </c>
      <c r="L605" s="101" t="s">
        <v>1529</v>
      </c>
      <c r="M605" s="101"/>
      <c r="N605" s="101" t="s">
        <v>1530</v>
      </c>
      <c r="O605" s="104">
        <v>43528</v>
      </c>
      <c r="P605" s="105">
        <f ca="1">VLOOKUP(G605,日计划量!B:G,6,0)</f>
        <v>43529</v>
      </c>
      <c r="R605" s="126"/>
      <c r="T605" s="129"/>
      <c r="U605" s="103" t="s">
        <v>1531</v>
      </c>
      <c r="V605" s="106">
        <f t="shared" si="31"/>
        <v>1836</v>
      </c>
      <c r="W605" s="106">
        <v>0</v>
      </c>
      <c r="X605" s="106">
        <f t="shared" si="32"/>
        <v>1836</v>
      </c>
    </row>
    <row r="606" customHeight="1" spans="1:24">
      <c r="A606" s="112">
        <v>7211001750</v>
      </c>
      <c r="B606" s="158" t="s">
        <v>1532</v>
      </c>
      <c r="C606" s="112">
        <v>1098</v>
      </c>
      <c r="D606" s="112">
        <v>1098</v>
      </c>
      <c r="E606" s="114"/>
      <c r="F606" s="101">
        <f t="shared" si="33"/>
        <v>7211001750</v>
      </c>
      <c r="G606" s="112" t="s">
        <v>1533</v>
      </c>
      <c r="H606" s="114" t="str">
        <f t="shared" si="30"/>
        <v>JF07BG-3.7</v>
      </c>
      <c r="I606" s="112">
        <v>1098</v>
      </c>
      <c r="J606" s="101" t="s">
        <v>5</v>
      </c>
      <c r="K606" s="101">
        <v>3.7</v>
      </c>
      <c r="L606" s="101" t="s">
        <v>1534</v>
      </c>
      <c r="M606" s="101"/>
      <c r="N606" s="101">
        <v>100844303</v>
      </c>
      <c r="O606" s="104">
        <v>43528</v>
      </c>
      <c r="P606" s="105">
        <f ca="1">VLOOKUP(G606,日计划量!B:G,6,0)</f>
        <v>43530</v>
      </c>
      <c r="R606" s="126"/>
      <c r="T606" s="129"/>
      <c r="U606" s="103" t="s">
        <v>1535</v>
      </c>
      <c r="V606" s="106">
        <f t="shared" si="31"/>
        <v>1098</v>
      </c>
      <c r="W606" s="106">
        <v>0</v>
      </c>
      <c r="X606" s="106">
        <f t="shared" si="32"/>
        <v>1098</v>
      </c>
    </row>
    <row r="607" customHeight="1" spans="1:24">
      <c r="A607" s="112">
        <v>7211002684</v>
      </c>
      <c r="B607" s="158" t="s">
        <v>1536</v>
      </c>
      <c r="C607" s="112">
        <v>972</v>
      </c>
      <c r="D607" s="112">
        <v>972</v>
      </c>
      <c r="E607" s="114"/>
      <c r="F607" s="101">
        <f t="shared" si="33"/>
        <v>7211002684</v>
      </c>
      <c r="G607" s="112" t="s">
        <v>1537</v>
      </c>
      <c r="H607" s="114" t="str">
        <f t="shared" si="30"/>
        <v>JF08CG-3.7</v>
      </c>
      <c r="I607" s="112">
        <v>972</v>
      </c>
      <c r="J607" s="101" t="s">
        <v>5</v>
      </c>
      <c r="K607" s="101">
        <v>3.7</v>
      </c>
      <c r="L607" s="101" t="s">
        <v>1538</v>
      </c>
      <c r="M607" s="101"/>
      <c r="N607" s="101">
        <v>100844307</v>
      </c>
      <c r="O607" s="104">
        <v>43528</v>
      </c>
      <c r="P607" s="105">
        <f ca="1">VLOOKUP(G607,日计划量!B:G,6,0)</f>
        <v>43530</v>
      </c>
      <c r="R607" s="126"/>
      <c r="T607" s="129"/>
      <c r="U607" s="103" t="s">
        <v>1539</v>
      </c>
      <c r="V607" s="106">
        <f t="shared" si="31"/>
        <v>972</v>
      </c>
      <c r="W607" s="106">
        <v>0</v>
      </c>
      <c r="X607" s="106">
        <f t="shared" si="32"/>
        <v>972</v>
      </c>
    </row>
    <row r="608" customHeight="1" spans="1:24">
      <c r="A608" s="112">
        <v>7211002434</v>
      </c>
      <c r="B608" s="158" t="s">
        <v>1540</v>
      </c>
      <c r="C608" s="112">
        <v>673</v>
      </c>
      <c r="D608" s="112">
        <v>673</v>
      </c>
      <c r="E608" s="114"/>
      <c r="F608" s="101">
        <f t="shared" si="33"/>
        <v>7211002434</v>
      </c>
      <c r="G608" s="112" t="s">
        <v>1541</v>
      </c>
      <c r="H608" s="114" t="str">
        <f t="shared" si="30"/>
        <v>CG1101AH-3.6</v>
      </c>
      <c r="I608" s="112">
        <v>673</v>
      </c>
      <c r="J608" s="101" t="s">
        <v>1468</v>
      </c>
      <c r="K608" s="101">
        <v>3.6</v>
      </c>
      <c r="L608" s="101" t="s">
        <v>1542</v>
      </c>
      <c r="M608" s="101"/>
      <c r="N608" s="101" t="s">
        <v>1543</v>
      </c>
      <c r="O608" s="104">
        <v>43528</v>
      </c>
      <c r="P608" s="105">
        <f ca="1">VLOOKUP(G608,日计划量!B:G,6,0)</f>
        <v>43530</v>
      </c>
      <c r="R608" s="126"/>
      <c r="T608" s="129"/>
      <c r="U608" s="103" t="s">
        <v>1544</v>
      </c>
      <c r="V608" s="106">
        <f t="shared" si="31"/>
        <v>673</v>
      </c>
      <c r="W608" s="106">
        <v>0</v>
      </c>
      <c r="X608" s="106">
        <f t="shared" si="32"/>
        <v>673</v>
      </c>
    </row>
    <row r="609" customHeight="1" spans="1:25">
      <c r="A609" s="112">
        <v>7211002435</v>
      </c>
      <c r="B609" s="158" t="s">
        <v>1545</v>
      </c>
      <c r="C609" s="112">
        <v>571</v>
      </c>
      <c r="D609" s="112">
        <v>571</v>
      </c>
      <c r="E609" s="114"/>
      <c r="F609" s="101">
        <f t="shared" si="33"/>
        <v>7211002435</v>
      </c>
      <c r="G609" s="112" t="s">
        <v>1546</v>
      </c>
      <c r="H609" s="114" t="str">
        <f t="shared" si="30"/>
        <v>CG1301D-3.6</v>
      </c>
      <c r="I609" s="112">
        <v>571</v>
      </c>
      <c r="J609" s="101" t="s">
        <v>1468</v>
      </c>
      <c r="K609" s="101">
        <v>3.6</v>
      </c>
      <c r="L609" s="101" t="s">
        <v>1547</v>
      </c>
      <c r="M609" s="101"/>
      <c r="N609" s="101" t="s">
        <v>1548</v>
      </c>
      <c r="O609" s="104">
        <v>43529</v>
      </c>
      <c r="P609" s="105">
        <f ca="1">VLOOKUP(G609,日计划量!B:G,6,0)</f>
        <v>43531</v>
      </c>
      <c r="R609" s="126"/>
      <c r="T609" s="129"/>
      <c r="U609" s="103" t="s">
        <v>1549</v>
      </c>
      <c r="V609" s="106">
        <f t="shared" si="31"/>
        <v>571</v>
      </c>
      <c r="W609" s="106">
        <v>0</v>
      </c>
      <c r="X609" s="106">
        <f t="shared" si="32"/>
        <v>571</v>
      </c>
      <c r="Y609" s="165"/>
    </row>
    <row r="610" customHeight="1" spans="1:25">
      <c r="A610" s="112">
        <v>7211002479</v>
      </c>
      <c r="B610" s="158" t="s">
        <v>1550</v>
      </c>
      <c r="C610" s="112">
        <v>673</v>
      </c>
      <c r="D610" s="112">
        <v>673</v>
      </c>
      <c r="E610" s="114"/>
      <c r="F610" s="101">
        <f t="shared" si="33"/>
        <v>7211002479</v>
      </c>
      <c r="G610" s="112" t="s">
        <v>1551</v>
      </c>
      <c r="H610" s="114" t="str">
        <f t="shared" si="30"/>
        <v>CG1101AK-3.6</v>
      </c>
      <c r="I610" s="112">
        <v>673</v>
      </c>
      <c r="J610" s="101" t="s">
        <v>1468</v>
      </c>
      <c r="K610" s="101">
        <v>3.6</v>
      </c>
      <c r="L610" s="101" t="s">
        <v>1552</v>
      </c>
      <c r="M610" s="101"/>
      <c r="N610" s="101" t="s">
        <v>1553</v>
      </c>
      <c r="O610" s="104">
        <v>43530</v>
      </c>
      <c r="P610" s="105">
        <f ca="1">VLOOKUP(G610,日计划量!B:G,6,0)</f>
        <v>43533</v>
      </c>
      <c r="R610" s="126"/>
      <c r="T610" s="129"/>
      <c r="U610" s="103" t="s">
        <v>1554</v>
      </c>
      <c r="V610" s="106">
        <f t="shared" si="31"/>
        <v>673</v>
      </c>
      <c r="W610" s="106">
        <v>0</v>
      </c>
      <c r="X610" s="106">
        <f t="shared" si="32"/>
        <v>673</v>
      </c>
      <c r="Y610" s="165"/>
    </row>
    <row r="611" customHeight="1" spans="1:24">
      <c r="A611" s="112">
        <v>7211002906</v>
      </c>
      <c r="B611" s="158" t="s">
        <v>1555</v>
      </c>
      <c r="C611" s="112">
        <v>452</v>
      </c>
      <c r="D611" s="112">
        <v>452</v>
      </c>
      <c r="E611" s="114"/>
      <c r="F611" s="101">
        <f t="shared" si="33"/>
        <v>7211002906</v>
      </c>
      <c r="G611" s="112" t="s">
        <v>1556</v>
      </c>
      <c r="H611" s="114" t="str">
        <f t="shared" si="30"/>
        <v>CG1102H-3.6</v>
      </c>
      <c r="I611" s="112">
        <v>452</v>
      </c>
      <c r="J611" s="101" t="s">
        <v>1468</v>
      </c>
      <c r="K611" s="101">
        <v>3.6</v>
      </c>
      <c r="L611" s="101" t="s">
        <v>1557</v>
      </c>
      <c r="M611" s="101"/>
      <c r="N611" s="101" t="s">
        <v>1558</v>
      </c>
      <c r="O611" s="104">
        <v>43529</v>
      </c>
      <c r="P611" s="105">
        <f ca="1">VLOOKUP(G611,日计划量!B:G,6,0)</f>
        <v>43531</v>
      </c>
      <c r="R611" s="126"/>
      <c r="T611" s="129"/>
      <c r="U611" s="103" t="s">
        <v>1559</v>
      </c>
      <c r="V611" s="106">
        <f t="shared" si="31"/>
        <v>452</v>
      </c>
      <c r="W611" s="106">
        <v>0</v>
      </c>
      <c r="X611" s="106">
        <f t="shared" si="32"/>
        <v>452</v>
      </c>
    </row>
    <row r="612" customHeight="1" spans="1:25">
      <c r="A612" s="112">
        <v>7211001719</v>
      </c>
      <c r="B612" s="158" t="s">
        <v>1472</v>
      </c>
      <c r="C612" s="112">
        <v>8641</v>
      </c>
      <c r="D612" s="112">
        <v>8641</v>
      </c>
      <c r="E612" s="114"/>
      <c r="F612" s="101">
        <f t="shared" si="33"/>
        <v>7211001719</v>
      </c>
      <c r="G612" s="112" t="s">
        <v>1560</v>
      </c>
      <c r="H612" s="114" t="str">
        <f t="shared" si="30"/>
        <v>CG1101K-3.12</v>
      </c>
      <c r="I612" s="112">
        <v>8641</v>
      </c>
      <c r="J612" s="101" t="s">
        <v>25</v>
      </c>
      <c r="K612" s="162">
        <v>3.12</v>
      </c>
      <c r="L612" s="101" t="s">
        <v>1474</v>
      </c>
      <c r="M612" s="101"/>
      <c r="N612" s="101" t="s">
        <v>1561</v>
      </c>
      <c r="O612" s="104">
        <v>43530</v>
      </c>
      <c r="P612" s="105">
        <f ca="1">VLOOKUP(G612,日计划量!B:G,6,0)</f>
        <v>43533</v>
      </c>
      <c r="R612" s="126"/>
      <c r="T612" s="129"/>
      <c r="U612" s="103" t="s">
        <v>1562</v>
      </c>
      <c r="V612" s="106">
        <f t="shared" si="31"/>
        <v>8641</v>
      </c>
      <c r="W612" s="106">
        <v>0</v>
      </c>
      <c r="X612" s="106">
        <f t="shared" si="32"/>
        <v>8641</v>
      </c>
      <c r="Y612" s="165"/>
    </row>
    <row r="613" customHeight="1" spans="1:24">
      <c r="A613" s="112">
        <v>7211001719</v>
      </c>
      <c r="B613" s="158" t="s">
        <v>1472</v>
      </c>
      <c r="C613" s="112">
        <v>4134</v>
      </c>
      <c r="D613" s="112">
        <v>4134</v>
      </c>
      <c r="E613" s="114"/>
      <c r="F613" s="101">
        <f t="shared" si="33"/>
        <v>7211001719</v>
      </c>
      <c r="G613" s="112" t="s">
        <v>1563</v>
      </c>
      <c r="H613" s="114" t="str">
        <f t="shared" si="30"/>
        <v>CG1101K-3.14</v>
      </c>
      <c r="I613" s="112">
        <v>4134</v>
      </c>
      <c r="J613" s="101" t="s">
        <v>25</v>
      </c>
      <c r="K613" s="162">
        <v>3.14</v>
      </c>
      <c r="L613" s="101" t="s">
        <v>1474</v>
      </c>
      <c r="M613" s="101"/>
      <c r="N613" s="101" t="s">
        <v>1564</v>
      </c>
      <c r="O613" s="104">
        <v>43536</v>
      </c>
      <c r="P613" s="105">
        <f ca="1">VLOOKUP(G613,日计划量!B:G,6,0)</f>
        <v>43538</v>
      </c>
      <c r="R613" s="126"/>
      <c r="T613" s="129"/>
      <c r="U613" s="103" t="s">
        <v>1565</v>
      </c>
      <c r="V613" s="106">
        <f t="shared" si="31"/>
        <v>4134</v>
      </c>
      <c r="W613" s="98">
        <v>0</v>
      </c>
      <c r="X613" s="98">
        <f t="shared" si="32"/>
        <v>4134</v>
      </c>
    </row>
    <row r="614" customHeight="1" spans="1:24">
      <c r="A614" s="112">
        <v>7211002207</v>
      </c>
      <c r="B614" s="158" t="s">
        <v>1481</v>
      </c>
      <c r="C614" s="112">
        <v>673</v>
      </c>
      <c r="D614" s="112">
        <v>673</v>
      </c>
      <c r="E614" s="114"/>
      <c r="F614" s="101">
        <f t="shared" si="33"/>
        <v>7211002207</v>
      </c>
      <c r="G614" s="112" t="s">
        <v>1566</v>
      </c>
      <c r="H614" s="114" t="str">
        <f t="shared" si="30"/>
        <v>CG1101AF-3.14</v>
      </c>
      <c r="I614" s="112">
        <v>673</v>
      </c>
      <c r="J614" s="101" t="s">
        <v>1468</v>
      </c>
      <c r="K614" s="101">
        <v>3.14</v>
      </c>
      <c r="L614" s="101" t="s">
        <v>1483</v>
      </c>
      <c r="M614" s="101"/>
      <c r="N614" s="101" t="s">
        <v>1567</v>
      </c>
      <c r="O614" s="104">
        <v>43536</v>
      </c>
      <c r="P614" s="105">
        <f ca="1">VLOOKUP(G614,日计划量!B:G,6,0)</f>
        <v>43538</v>
      </c>
      <c r="R614" s="126"/>
      <c r="T614" s="129"/>
      <c r="U614" s="103" t="s">
        <v>1568</v>
      </c>
      <c r="V614" s="106">
        <f t="shared" si="31"/>
        <v>673</v>
      </c>
      <c r="W614" s="98">
        <v>0</v>
      </c>
      <c r="X614" s="98">
        <f t="shared" si="32"/>
        <v>673</v>
      </c>
    </row>
    <row r="615" spans="1:24">
      <c r="A615" s="112">
        <v>7211002208</v>
      </c>
      <c r="B615" s="158" t="s">
        <v>1569</v>
      </c>
      <c r="C615" s="112">
        <v>1710</v>
      </c>
      <c r="D615" s="112">
        <v>1710</v>
      </c>
      <c r="E615" s="114"/>
      <c r="F615" s="101">
        <f t="shared" si="33"/>
        <v>7211002208</v>
      </c>
      <c r="G615" s="159" t="s">
        <v>1570</v>
      </c>
      <c r="H615" s="114" t="str">
        <f t="shared" si="30"/>
        <v>CG1301C-3.14</v>
      </c>
      <c r="I615" s="112">
        <v>1710</v>
      </c>
      <c r="J615" s="101" t="s">
        <v>1468</v>
      </c>
      <c r="K615" s="101">
        <v>3.14</v>
      </c>
      <c r="L615" s="101" t="s">
        <v>1571</v>
      </c>
      <c r="M615" s="101"/>
      <c r="N615" s="101">
        <v>100847072</v>
      </c>
      <c r="O615" s="104">
        <v>43535</v>
      </c>
      <c r="P615" s="105">
        <f ca="1">VLOOKUP(G615,日计划量!B:G,6,0)</f>
        <v>43536</v>
      </c>
      <c r="R615" s="126"/>
      <c r="T615" s="129"/>
      <c r="U615" s="103" t="s">
        <v>1572</v>
      </c>
      <c r="V615" s="106">
        <f t="shared" si="31"/>
        <v>1710</v>
      </c>
      <c r="W615" s="98">
        <v>0</v>
      </c>
      <c r="X615" s="98">
        <f t="shared" si="32"/>
        <v>1710</v>
      </c>
    </row>
    <row r="616" customHeight="1" spans="1:24">
      <c r="A616" s="112">
        <v>7211002605</v>
      </c>
      <c r="B616" s="158" t="s">
        <v>1573</v>
      </c>
      <c r="C616" s="112">
        <v>673</v>
      </c>
      <c r="D616" s="112">
        <v>673</v>
      </c>
      <c r="E616" s="114"/>
      <c r="F616" s="101">
        <f t="shared" si="33"/>
        <v>7211002605</v>
      </c>
      <c r="G616" s="159" t="s">
        <v>1574</v>
      </c>
      <c r="H616" s="114" t="str">
        <f t="shared" si="30"/>
        <v>CG1104B-3.14</v>
      </c>
      <c r="I616" s="112">
        <v>673</v>
      </c>
      <c r="J616" s="101" t="s">
        <v>1468</v>
      </c>
      <c r="K616" s="101">
        <v>3.14</v>
      </c>
      <c r="L616" s="101" t="s">
        <v>1575</v>
      </c>
      <c r="M616" s="101"/>
      <c r="N616" s="101" t="s">
        <v>1576</v>
      </c>
      <c r="O616" s="104">
        <v>43536</v>
      </c>
      <c r="P616" s="105">
        <f ca="1">VLOOKUP(G616,日计划量!B:G,6,0)</f>
        <v>43538</v>
      </c>
      <c r="R616" s="126"/>
      <c r="T616" s="129"/>
      <c r="U616" s="103" t="s">
        <v>1577</v>
      </c>
      <c r="V616" s="106">
        <f t="shared" si="31"/>
        <v>673</v>
      </c>
      <c r="W616" s="98">
        <v>0</v>
      </c>
      <c r="X616" s="98">
        <f t="shared" si="32"/>
        <v>673</v>
      </c>
    </row>
    <row r="617" customHeight="1" spans="1:24">
      <c r="A617" s="112">
        <v>7211001927</v>
      </c>
      <c r="B617" s="158" t="s">
        <v>1476</v>
      </c>
      <c r="C617" s="112">
        <v>972</v>
      </c>
      <c r="D617" s="112">
        <v>972</v>
      </c>
      <c r="E617" s="114"/>
      <c r="F617" s="101">
        <f t="shared" si="33"/>
        <v>7211001927</v>
      </c>
      <c r="G617" s="159" t="s">
        <v>1578</v>
      </c>
      <c r="H617" s="114" t="str">
        <f t="shared" si="30"/>
        <v>JF08AG-3.12</v>
      </c>
      <c r="I617" s="112">
        <v>972</v>
      </c>
      <c r="J617" s="101" t="s">
        <v>5</v>
      </c>
      <c r="K617" s="101">
        <v>3.12</v>
      </c>
      <c r="L617" s="101" t="s">
        <v>1478</v>
      </c>
      <c r="M617" s="101"/>
      <c r="N617" s="101">
        <v>100845320</v>
      </c>
      <c r="O617" s="104">
        <v>43530</v>
      </c>
      <c r="P617" s="105">
        <f ca="1">VLOOKUP(G617,日计划量!B:G,6,0)</f>
        <v>43535</v>
      </c>
      <c r="R617" s="126"/>
      <c r="T617" s="129"/>
      <c r="U617" s="103" t="s">
        <v>1579</v>
      </c>
      <c r="V617" s="106">
        <f t="shared" si="31"/>
        <v>972</v>
      </c>
      <c r="W617" s="106">
        <v>0</v>
      </c>
      <c r="X617" s="106">
        <f t="shared" si="32"/>
        <v>972</v>
      </c>
    </row>
    <row r="618" customHeight="1" spans="1:24">
      <c r="A618" s="112">
        <v>7211001129</v>
      </c>
      <c r="B618" s="158" t="s">
        <v>1580</v>
      </c>
      <c r="C618" s="112">
        <v>880</v>
      </c>
      <c r="D618" s="112">
        <v>880</v>
      </c>
      <c r="E618" s="114"/>
      <c r="F618" s="101">
        <f t="shared" si="33"/>
        <v>7211001129</v>
      </c>
      <c r="G618" s="159" t="s">
        <v>1581</v>
      </c>
      <c r="H618" s="114" t="str">
        <f t="shared" si="30"/>
        <v>Z06YA3L-3.4</v>
      </c>
      <c r="I618" s="112">
        <v>880</v>
      </c>
      <c r="J618" s="101" t="s">
        <v>32</v>
      </c>
      <c r="K618" s="162">
        <v>3.4</v>
      </c>
      <c r="L618" s="101" t="s">
        <v>1582</v>
      </c>
      <c r="M618" s="101"/>
      <c r="N618" s="101">
        <v>100842205</v>
      </c>
      <c r="O618" s="104">
        <v>43523</v>
      </c>
      <c r="P618" s="105">
        <f ca="1">VLOOKUP(G618,日计划量!B:G,6,0)</f>
        <v>43525</v>
      </c>
      <c r="R618" s="126"/>
      <c r="T618" s="129"/>
      <c r="U618" s="103" t="s">
        <v>1583</v>
      </c>
      <c r="V618" s="106">
        <f t="shared" si="31"/>
        <v>880</v>
      </c>
      <c r="W618" s="106">
        <v>0</v>
      </c>
      <c r="X618" s="106">
        <f t="shared" si="32"/>
        <v>880</v>
      </c>
    </row>
    <row r="619" customHeight="1" spans="1:24">
      <c r="A619" s="112">
        <v>7211002675</v>
      </c>
      <c r="B619" s="158" t="s">
        <v>1584</v>
      </c>
      <c r="C619" s="112">
        <v>864</v>
      </c>
      <c r="D619" s="112">
        <v>864</v>
      </c>
      <c r="E619" s="114"/>
      <c r="F619" s="101">
        <f t="shared" si="33"/>
        <v>7211002675</v>
      </c>
      <c r="G619" s="159" t="s">
        <v>1585</v>
      </c>
      <c r="H619" s="114" t="str">
        <f t="shared" si="30"/>
        <v>Z06YA3N-3.12</v>
      </c>
      <c r="I619" s="112">
        <v>864</v>
      </c>
      <c r="J619" s="101" t="s">
        <v>32</v>
      </c>
      <c r="K619" s="162">
        <v>3.12</v>
      </c>
      <c r="L619" s="101" t="s">
        <v>1586</v>
      </c>
      <c r="M619" s="101"/>
      <c r="N619" s="101">
        <v>100848700</v>
      </c>
      <c r="O619" s="104">
        <v>43538</v>
      </c>
      <c r="P619" s="105">
        <f ca="1">VLOOKUP(G619,日计划量!B:G,6,0)</f>
        <v>43542</v>
      </c>
      <c r="R619" s="126"/>
      <c r="T619" s="129"/>
      <c r="U619" s="103" t="s">
        <v>1587</v>
      </c>
      <c r="V619" s="106">
        <f t="shared" si="31"/>
        <v>864</v>
      </c>
      <c r="W619" s="98">
        <v>864</v>
      </c>
      <c r="X619" s="98">
        <f t="shared" si="32"/>
        <v>0</v>
      </c>
    </row>
    <row r="620" customHeight="1" spans="1:24">
      <c r="A620" s="112">
        <v>7211003109</v>
      </c>
      <c r="B620" s="158" t="s">
        <v>1588</v>
      </c>
      <c r="C620" s="112">
        <v>490</v>
      </c>
      <c r="D620" s="112">
        <v>490</v>
      </c>
      <c r="E620" s="114"/>
      <c r="F620" s="101">
        <f t="shared" si="33"/>
        <v>7211003109</v>
      </c>
      <c r="G620" s="159" t="s">
        <v>1589</v>
      </c>
      <c r="H620" s="114" t="str">
        <f t="shared" si="30"/>
        <v>50FC52A-3.7</v>
      </c>
      <c r="I620" s="112">
        <v>490</v>
      </c>
      <c r="J620" s="101" t="s">
        <v>1002</v>
      </c>
      <c r="K620" s="163">
        <v>3.7</v>
      </c>
      <c r="L620" s="101" t="s">
        <v>1590</v>
      </c>
      <c r="M620" s="101"/>
      <c r="N620" s="101">
        <v>100842923</v>
      </c>
      <c r="O620" s="104">
        <v>43524</v>
      </c>
      <c r="P620" s="105">
        <f ca="1">VLOOKUP(G620,日计划量!B:G,6,0)</f>
        <v>43528</v>
      </c>
      <c r="R620" s="126"/>
      <c r="T620" s="129"/>
      <c r="U620" s="103" t="s">
        <v>1591</v>
      </c>
      <c r="V620" s="106">
        <f t="shared" si="31"/>
        <v>490</v>
      </c>
      <c r="W620" s="106">
        <v>0</v>
      </c>
      <c r="X620" s="106">
        <f t="shared" si="32"/>
        <v>490</v>
      </c>
    </row>
    <row r="621" customHeight="1" spans="1:24">
      <c r="A621" s="112">
        <v>7211003141</v>
      </c>
      <c r="B621" s="158" t="s">
        <v>1592</v>
      </c>
      <c r="C621" s="112">
        <v>539</v>
      </c>
      <c r="D621" s="112">
        <v>539</v>
      </c>
      <c r="E621" s="114"/>
      <c r="F621" s="101">
        <f t="shared" si="33"/>
        <v>7211003141</v>
      </c>
      <c r="G621" s="159" t="s">
        <v>1593</v>
      </c>
      <c r="H621" s="114" t="str">
        <f t="shared" si="30"/>
        <v>50FC51C-3.7</v>
      </c>
      <c r="I621" s="112">
        <v>539</v>
      </c>
      <c r="J621" s="101" t="s">
        <v>1002</v>
      </c>
      <c r="K621" s="101">
        <v>3.7</v>
      </c>
      <c r="L621" s="101" t="s">
        <v>1594</v>
      </c>
      <c r="M621" s="101"/>
      <c r="N621" s="101">
        <v>100843504</v>
      </c>
      <c r="O621" s="104">
        <v>43525</v>
      </c>
      <c r="P621" s="105">
        <f ca="1">VLOOKUP(G621,日计划量!B:G,6,0)</f>
        <v>43529</v>
      </c>
      <c r="R621" s="126"/>
      <c r="T621" s="129"/>
      <c r="U621" s="103" t="s">
        <v>1595</v>
      </c>
      <c r="V621" s="106">
        <f t="shared" si="31"/>
        <v>539</v>
      </c>
      <c r="W621" s="106">
        <v>0</v>
      </c>
      <c r="X621" s="106">
        <f t="shared" si="32"/>
        <v>539</v>
      </c>
    </row>
    <row r="622" customHeight="1" spans="1:25">
      <c r="A622" s="112">
        <v>7211002206</v>
      </c>
      <c r="B622" s="158" t="s">
        <v>1596</v>
      </c>
      <c r="C622" s="112">
        <v>673</v>
      </c>
      <c r="D622" s="112">
        <v>673</v>
      </c>
      <c r="E622" s="114"/>
      <c r="F622" s="101">
        <f t="shared" si="33"/>
        <v>7211002206</v>
      </c>
      <c r="G622" s="159" t="s">
        <v>1597</v>
      </c>
      <c r="H622" s="114" t="str">
        <f t="shared" si="30"/>
        <v>CG1101AE-3.12</v>
      </c>
      <c r="I622" s="112">
        <v>673</v>
      </c>
      <c r="J622" s="101" t="s">
        <v>1468</v>
      </c>
      <c r="K622" s="101">
        <v>3.12</v>
      </c>
      <c r="L622" s="101" t="s">
        <v>1598</v>
      </c>
      <c r="M622" s="101"/>
      <c r="N622" s="101" t="s">
        <v>1599</v>
      </c>
      <c r="O622" s="104">
        <v>43531</v>
      </c>
      <c r="P622" s="105">
        <f ca="1">VLOOKUP(G622,日计划量!B:G,6,0)</f>
        <v>43535</v>
      </c>
      <c r="R622" s="126"/>
      <c r="T622" s="129"/>
      <c r="U622" s="103" t="s">
        <v>1600</v>
      </c>
      <c r="V622" s="106">
        <f t="shared" si="31"/>
        <v>673</v>
      </c>
      <c r="W622" s="106">
        <v>0</v>
      </c>
      <c r="X622" s="106">
        <f t="shared" si="32"/>
        <v>673</v>
      </c>
      <c r="Y622" s="165"/>
    </row>
    <row r="623" customHeight="1" spans="1:24">
      <c r="A623" s="112">
        <v>7211002441</v>
      </c>
      <c r="B623" s="158" t="s">
        <v>1461</v>
      </c>
      <c r="C623" s="112">
        <v>675</v>
      </c>
      <c r="D623" s="112">
        <v>675</v>
      </c>
      <c r="E623" s="114"/>
      <c r="F623" s="101">
        <f t="shared" si="33"/>
        <v>7211002441</v>
      </c>
      <c r="G623" s="159" t="s">
        <v>1601</v>
      </c>
      <c r="H623" s="114" t="str">
        <f t="shared" si="30"/>
        <v>CG1101AI-3.14</v>
      </c>
      <c r="I623" s="112">
        <v>675</v>
      </c>
      <c r="J623" s="101" t="s">
        <v>25</v>
      </c>
      <c r="K623" s="162">
        <v>3.14</v>
      </c>
      <c r="L623" s="101" t="s">
        <v>1463</v>
      </c>
      <c r="M623" s="101"/>
      <c r="N623" s="101">
        <v>100847587</v>
      </c>
      <c r="O623" s="104">
        <v>43536</v>
      </c>
      <c r="P623" s="105">
        <f ca="1">VLOOKUP(G623,日计划量!B:G,6,0)</f>
        <v>43539</v>
      </c>
      <c r="R623" s="126"/>
      <c r="T623" s="129"/>
      <c r="U623" s="103" t="s">
        <v>1602</v>
      </c>
      <c r="V623" s="106">
        <f t="shared" si="31"/>
        <v>675</v>
      </c>
      <c r="W623" s="98">
        <v>0</v>
      </c>
      <c r="X623" s="98">
        <f t="shared" si="32"/>
        <v>675</v>
      </c>
    </row>
    <row r="624" customHeight="1" spans="1:24">
      <c r="A624" s="112">
        <v>7211002459</v>
      </c>
      <c r="B624" s="158" t="s">
        <v>1506</v>
      </c>
      <c r="C624" s="112">
        <v>571</v>
      </c>
      <c r="D624" s="112">
        <v>571</v>
      </c>
      <c r="E624" s="114"/>
      <c r="F624" s="101">
        <f t="shared" si="33"/>
        <v>7211002459</v>
      </c>
      <c r="G624" s="159" t="s">
        <v>1603</v>
      </c>
      <c r="H624" s="114" t="str">
        <f t="shared" si="30"/>
        <v>CG1301E-3.14</v>
      </c>
      <c r="I624" s="112">
        <v>571</v>
      </c>
      <c r="J624" s="101" t="s">
        <v>1468</v>
      </c>
      <c r="K624" s="162">
        <v>3.14</v>
      </c>
      <c r="L624" s="101" t="s">
        <v>1508</v>
      </c>
      <c r="M624" s="101"/>
      <c r="N624" s="101" t="s">
        <v>1604</v>
      </c>
      <c r="O624" s="104">
        <v>43535</v>
      </c>
      <c r="P624" s="105">
        <f ca="1">VLOOKUP(G624,日计划量!B:G,6,0)</f>
        <v>43538</v>
      </c>
      <c r="R624" s="126"/>
      <c r="T624" s="129"/>
      <c r="U624" s="103" t="s">
        <v>1605</v>
      </c>
      <c r="V624" s="106">
        <f t="shared" si="31"/>
        <v>571</v>
      </c>
      <c r="W624" s="98">
        <v>0</v>
      </c>
      <c r="X624" s="98">
        <f t="shared" si="32"/>
        <v>571</v>
      </c>
    </row>
    <row r="625" customHeight="1" spans="1:25">
      <c r="A625" s="112">
        <v>7211002932</v>
      </c>
      <c r="B625" s="158" t="s">
        <v>1496</v>
      </c>
      <c r="C625" s="112">
        <v>385</v>
      </c>
      <c r="D625" s="112">
        <v>385</v>
      </c>
      <c r="E625" s="114"/>
      <c r="F625" s="101">
        <f t="shared" si="33"/>
        <v>7211002932</v>
      </c>
      <c r="G625" s="159" t="s">
        <v>1606</v>
      </c>
      <c r="H625" s="114" t="str">
        <f t="shared" si="30"/>
        <v>CG1302A-3.12</v>
      </c>
      <c r="I625" s="112">
        <v>385</v>
      </c>
      <c r="J625" s="101" t="s">
        <v>1468</v>
      </c>
      <c r="K625" s="162">
        <v>3.12</v>
      </c>
      <c r="L625" s="101" t="s">
        <v>1498</v>
      </c>
      <c r="M625" s="101"/>
      <c r="N625" s="101" t="s">
        <v>1607</v>
      </c>
      <c r="O625" s="104">
        <v>43531</v>
      </c>
      <c r="P625" s="105">
        <f ca="1">VLOOKUP(G625,日计划量!B:G,6,0)</f>
        <v>43535</v>
      </c>
      <c r="R625" s="126"/>
      <c r="T625" s="129"/>
      <c r="U625" s="103" t="s">
        <v>1608</v>
      </c>
      <c r="V625" s="106">
        <f t="shared" si="31"/>
        <v>385</v>
      </c>
      <c r="W625" s="106">
        <v>0</v>
      </c>
      <c r="X625" s="106">
        <f t="shared" si="32"/>
        <v>385</v>
      </c>
      <c r="Y625" s="165"/>
    </row>
    <row r="626" customHeight="1" spans="1:24">
      <c r="A626" s="112">
        <v>7211002037</v>
      </c>
      <c r="B626" s="158" t="s">
        <v>1609</v>
      </c>
      <c r="C626" s="112">
        <v>546</v>
      </c>
      <c r="D626" s="112">
        <v>546</v>
      </c>
      <c r="E626" s="114"/>
      <c r="F626" s="101">
        <f t="shared" si="33"/>
        <v>7211002037</v>
      </c>
      <c r="G626" s="159" t="s">
        <v>1610</v>
      </c>
      <c r="H626" s="114" t="str">
        <f t="shared" si="30"/>
        <v>50FC28C-3.14</v>
      </c>
      <c r="I626" s="112">
        <v>546</v>
      </c>
      <c r="J626" s="101" t="s">
        <v>1002</v>
      </c>
      <c r="K626" s="162">
        <v>3.14</v>
      </c>
      <c r="L626" s="101" t="s">
        <v>1611</v>
      </c>
      <c r="M626" s="101"/>
      <c r="N626" s="101">
        <v>100845975</v>
      </c>
      <c r="O626" s="104">
        <v>43531</v>
      </c>
      <c r="P626" s="105">
        <f ca="1">VLOOKUP(G626,日计划量!B:G,6,0)</f>
        <v>43536</v>
      </c>
      <c r="R626" s="126"/>
      <c r="T626" s="129"/>
      <c r="U626" s="103" t="s">
        <v>1612</v>
      </c>
      <c r="V626" s="106">
        <f t="shared" si="31"/>
        <v>546</v>
      </c>
      <c r="W626" s="98">
        <v>0</v>
      </c>
      <c r="X626" s="98">
        <f t="shared" si="32"/>
        <v>546</v>
      </c>
    </row>
    <row r="627" customHeight="1" spans="1:24">
      <c r="A627" s="112">
        <v>7211002354</v>
      </c>
      <c r="B627" s="158" t="s">
        <v>1613</v>
      </c>
      <c r="C627" s="112">
        <v>768</v>
      </c>
      <c r="D627" s="112">
        <v>768</v>
      </c>
      <c r="E627" s="114"/>
      <c r="F627" s="101">
        <f t="shared" si="33"/>
        <v>7211002354</v>
      </c>
      <c r="G627" s="159" t="s">
        <v>1614</v>
      </c>
      <c r="H627" s="114" t="str">
        <f t="shared" si="30"/>
        <v>50FC22S-3.14</v>
      </c>
      <c r="I627" s="112">
        <v>768</v>
      </c>
      <c r="J627" s="101" t="s">
        <v>1002</v>
      </c>
      <c r="K627" s="162">
        <v>3.14</v>
      </c>
      <c r="L627" s="101" t="s">
        <v>1615</v>
      </c>
      <c r="M627" s="101"/>
      <c r="N627" s="101">
        <v>100845973</v>
      </c>
      <c r="O627" s="104">
        <v>43531</v>
      </c>
      <c r="P627" s="105">
        <f ca="1">VLOOKUP(G627,日计划量!B:G,6,0)</f>
        <v>43535</v>
      </c>
      <c r="R627" s="126"/>
      <c r="T627" s="129"/>
      <c r="U627" s="103" t="s">
        <v>1616</v>
      </c>
      <c r="V627" s="106">
        <f t="shared" si="31"/>
        <v>768</v>
      </c>
      <c r="W627" s="106">
        <v>0</v>
      </c>
      <c r="X627" s="106">
        <f t="shared" si="32"/>
        <v>768</v>
      </c>
    </row>
    <row r="628" customHeight="1" spans="1:25">
      <c r="A628" s="112">
        <v>7211002459</v>
      </c>
      <c r="B628" s="158" t="s">
        <v>1506</v>
      </c>
      <c r="C628" s="112">
        <v>1141</v>
      </c>
      <c r="D628" s="112">
        <v>1141</v>
      </c>
      <c r="E628" s="114"/>
      <c r="F628" s="101">
        <f t="shared" si="33"/>
        <v>7211002459</v>
      </c>
      <c r="G628" s="159" t="s">
        <v>1617</v>
      </c>
      <c r="H628" s="114" t="str">
        <f t="shared" si="30"/>
        <v>CG1301E-3.13</v>
      </c>
      <c r="I628" s="112">
        <v>1141</v>
      </c>
      <c r="J628" s="101" t="s">
        <v>1468</v>
      </c>
      <c r="K628" s="162">
        <v>3.13</v>
      </c>
      <c r="L628" s="101" t="s">
        <v>1508</v>
      </c>
      <c r="M628" s="101"/>
      <c r="N628" s="101" t="s">
        <v>1618</v>
      </c>
      <c r="O628" s="104">
        <v>43532</v>
      </c>
      <c r="P628" s="105">
        <f ca="1">VLOOKUP(G628,日计划量!B:G,6,0)</f>
        <v>43535</v>
      </c>
      <c r="R628" s="126"/>
      <c r="T628" s="129"/>
      <c r="U628" s="103" t="s">
        <v>1619</v>
      </c>
      <c r="V628" s="106">
        <f t="shared" si="31"/>
        <v>1141</v>
      </c>
      <c r="W628" s="106">
        <v>0</v>
      </c>
      <c r="X628" s="106">
        <f t="shared" si="32"/>
        <v>1141</v>
      </c>
      <c r="Y628" s="165"/>
    </row>
    <row r="629" customHeight="1" spans="1:24">
      <c r="A629" s="101">
        <v>7211002933</v>
      </c>
      <c r="B629" s="160" t="s">
        <v>1620</v>
      </c>
      <c r="C629" s="101">
        <v>880</v>
      </c>
      <c r="D629" s="101">
        <v>880</v>
      </c>
      <c r="F629" s="101">
        <f t="shared" si="33"/>
        <v>7211002933</v>
      </c>
      <c r="G629" s="101" t="s">
        <v>1621</v>
      </c>
      <c r="H629" s="114" t="str">
        <f t="shared" si="30"/>
        <v>Z06YA3Q-3.8</v>
      </c>
      <c r="I629" s="101">
        <v>880</v>
      </c>
      <c r="J629" s="101" t="s">
        <v>32</v>
      </c>
      <c r="K629" s="163">
        <v>3.8</v>
      </c>
      <c r="L629" s="101" t="s">
        <v>1622</v>
      </c>
      <c r="M629" s="101"/>
      <c r="N629" s="101">
        <v>100845354</v>
      </c>
      <c r="O629" s="104">
        <v>43530</v>
      </c>
      <c r="P629" s="105">
        <f ca="1">VLOOKUP(G629,日计划量!B:G,6,0)</f>
        <v>43533</v>
      </c>
      <c r="R629" s="126"/>
      <c r="T629" s="129"/>
      <c r="U629" s="103" t="s">
        <v>1623</v>
      </c>
      <c r="V629" s="106">
        <f t="shared" si="31"/>
        <v>880</v>
      </c>
      <c r="W629" s="106">
        <v>0</v>
      </c>
      <c r="X629" s="106">
        <f t="shared" si="32"/>
        <v>880</v>
      </c>
    </row>
    <row r="630" customHeight="1" spans="1:24">
      <c r="A630" s="101">
        <v>7211001810</v>
      </c>
      <c r="B630" s="160" t="s">
        <v>1624</v>
      </c>
      <c r="C630" s="101">
        <v>768</v>
      </c>
      <c r="D630" s="101">
        <v>768</v>
      </c>
      <c r="F630" s="101">
        <f t="shared" si="33"/>
        <v>7211001810</v>
      </c>
      <c r="G630" s="101" t="s">
        <v>1625</v>
      </c>
      <c r="H630" s="114" t="str">
        <f t="shared" si="30"/>
        <v>50FC22G-3.15</v>
      </c>
      <c r="I630" s="101">
        <v>768</v>
      </c>
      <c r="J630" s="101" t="s">
        <v>1002</v>
      </c>
      <c r="K630" s="162">
        <v>3.15</v>
      </c>
      <c r="L630" s="101" t="s">
        <v>1626</v>
      </c>
      <c r="M630" s="101"/>
      <c r="N630" s="101">
        <v>100845974</v>
      </c>
      <c r="O630" s="104">
        <v>43531</v>
      </c>
      <c r="P630" s="105">
        <f ca="1">VLOOKUP(G630,日计划量!B:G,6,0)</f>
        <v>43535</v>
      </c>
      <c r="R630" s="126"/>
      <c r="T630" s="129"/>
      <c r="U630" s="103" t="s">
        <v>1627</v>
      </c>
      <c r="V630" s="106">
        <f t="shared" si="31"/>
        <v>768</v>
      </c>
      <c r="W630" s="106">
        <v>0</v>
      </c>
      <c r="X630" s="106">
        <f t="shared" si="32"/>
        <v>768</v>
      </c>
    </row>
    <row r="631" customHeight="1" spans="1:24">
      <c r="A631" s="101">
        <v>7211003108</v>
      </c>
      <c r="B631" s="160" t="s">
        <v>1628</v>
      </c>
      <c r="C631" s="101">
        <v>490</v>
      </c>
      <c r="D631" s="101">
        <v>490</v>
      </c>
      <c r="F631" s="101">
        <f t="shared" si="33"/>
        <v>7211003108</v>
      </c>
      <c r="G631" s="101" t="s">
        <v>1629</v>
      </c>
      <c r="H631" s="114" t="str">
        <f t="shared" si="30"/>
        <v>50FC52-3.15</v>
      </c>
      <c r="I631" s="101">
        <v>490</v>
      </c>
      <c r="J631" s="101" t="s">
        <v>1002</v>
      </c>
      <c r="K631" s="162">
        <v>3.15</v>
      </c>
      <c r="L631" s="101" t="s">
        <v>1630</v>
      </c>
      <c r="M631" s="101"/>
      <c r="N631" s="101">
        <v>100847143</v>
      </c>
      <c r="O631" s="104">
        <v>43535</v>
      </c>
      <c r="P631" s="105">
        <f ca="1">VLOOKUP(G631,日计划量!B:G,6,0)</f>
        <v>43537</v>
      </c>
      <c r="R631" s="126"/>
      <c r="T631" s="129"/>
      <c r="U631" s="103" t="s">
        <v>1631</v>
      </c>
      <c r="V631" s="106">
        <f t="shared" si="31"/>
        <v>490</v>
      </c>
      <c r="W631" s="98">
        <v>0</v>
      </c>
      <c r="X631" s="98">
        <f t="shared" si="32"/>
        <v>490</v>
      </c>
    </row>
    <row r="632" customHeight="1" spans="1:24">
      <c r="A632" s="101">
        <v>7211001105</v>
      </c>
      <c r="B632" s="160" t="s">
        <v>1632</v>
      </c>
      <c r="C632" s="101">
        <v>880</v>
      </c>
      <c r="D632" s="101">
        <v>880</v>
      </c>
      <c r="F632" s="101">
        <f t="shared" si="33"/>
        <v>7211001105</v>
      </c>
      <c r="G632" s="101" t="s">
        <v>1633</v>
      </c>
      <c r="H632" s="114" t="str">
        <f t="shared" si="30"/>
        <v>Z06YA3I-3.11</v>
      </c>
      <c r="I632" s="101">
        <v>880</v>
      </c>
      <c r="J632" s="101" t="s">
        <v>32</v>
      </c>
      <c r="K632" s="162">
        <v>3.11</v>
      </c>
      <c r="L632" s="101" t="s">
        <v>1634</v>
      </c>
      <c r="M632" s="101"/>
      <c r="N632" s="101">
        <v>100844878</v>
      </c>
      <c r="O632" s="104">
        <v>43529</v>
      </c>
      <c r="P632" s="105">
        <f ca="1">VLOOKUP(G632,日计划量!B:G,6,0)</f>
        <v>43532</v>
      </c>
      <c r="R632" s="126"/>
      <c r="T632" s="129"/>
      <c r="U632" s="103" t="s">
        <v>1635</v>
      </c>
      <c r="V632" s="106">
        <f t="shared" si="31"/>
        <v>880</v>
      </c>
      <c r="W632" s="106">
        <v>0</v>
      </c>
      <c r="X632" s="106">
        <f t="shared" si="32"/>
        <v>880</v>
      </c>
    </row>
    <row r="633" customHeight="1" spans="1:24">
      <c r="A633" s="101">
        <v>7211001024</v>
      </c>
      <c r="B633" s="160" t="s">
        <v>1636</v>
      </c>
      <c r="C633" s="101">
        <v>1728</v>
      </c>
      <c r="D633" s="101">
        <v>1728</v>
      </c>
      <c r="F633" s="101">
        <f t="shared" si="33"/>
        <v>7211001024</v>
      </c>
      <c r="G633" s="101" t="s">
        <v>1637</v>
      </c>
      <c r="H633" s="114" t="str">
        <f t="shared" si="30"/>
        <v>Z06YA3E-3.7</v>
      </c>
      <c r="I633" s="101">
        <v>1728</v>
      </c>
      <c r="J633" s="101" t="s">
        <v>32</v>
      </c>
      <c r="K633" s="163">
        <v>3.7</v>
      </c>
      <c r="L633" s="101" t="s">
        <v>1638</v>
      </c>
      <c r="M633" s="101"/>
      <c r="N633" s="101">
        <v>100847618</v>
      </c>
      <c r="O633" s="104">
        <v>43536</v>
      </c>
      <c r="P633" s="105">
        <f ca="1">VLOOKUP(G633,日计划量!B:G,6,0)</f>
        <v>43538</v>
      </c>
      <c r="R633" s="126"/>
      <c r="T633" s="129"/>
      <c r="U633" s="103" t="s">
        <v>1639</v>
      </c>
      <c r="V633" s="106">
        <f t="shared" si="31"/>
        <v>1728</v>
      </c>
      <c r="W633" s="98">
        <v>0</v>
      </c>
      <c r="X633" s="98">
        <f t="shared" si="32"/>
        <v>1728</v>
      </c>
    </row>
    <row r="634" customHeight="1" spans="1:24">
      <c r="A634" s="101">
        <v>7211002956</v>
      </c>
      <c r="B634" s="160" t="s">
        <v>1640</v>
      </c>
      <c r="C634" s="101">
        <v>616</v>
      </c>
      <c r="D634" s="101">
        <v>616</v>
      </c>
      <c r="F634" s="101">
        <f t="shared" si="33"/>
        <v>7211002956</v>
      </c>
      <c r="G634" s="101" t="s">
        <v>1641</v>
      </c>
      <c r="H634" s="114" t="str">
        <f t="shared" si="30"/>
        <v>40FC51B-3.19</v>
      </c>
      <c r="I634" s="101">
        <v>616</v>
      </c>
      <c r="J634" s="101" t="s">
        <v>1002</v>
      </c>
      <c r="K634" s="162">
        <v>3.19</v>
      </c>
      <c r="L634" s="101" t="s">
        <v>1642</v>
      </c>
      <c r="M634" s="101"/>
      <c r="N634" s="101">
        <v>100848709</v>
      </c>
      <c r="O634" s="104">
        <v>43538</v>
      </c>
      <c r="P634" s="105">
        <f ca="1">VLOOKUP(G634,日计划量!B:G,6,0)</f>
        <v>43542</v>
      </c>
      <c r="R634" s="126"/>
      <c r="T634" s="129"/>
      <c r="U634" s="103" t="s">
        <v>1643</v>
      </c>
      <c r="V634" s="106">
        <f t="shared" si="31"/>
        <v>616</v>
      </c>
      <c r="W634" s="98">
        <v>616</v>
      </c>
      <c r="X634" s="98">
        <f t="shared" si="32"/>
        <v>0</v>
      </c>
    </row>
    <row r="635" customHeight="1" spans="1:25">
      <c r="A635" s="101">
        <v>7211002744</v>
      </c>
      <c r="B635" s="160" t="s">
        <v>1644</v>
      </c>
      <c r="C635" s="101">
        <v>762</v>
      </c>
      <c r="D635" s="101">
        <v>762</v>
      </c>
      <c r="F635" s="101">
        <f t="shared" si="33"/>
        <v>7211002744</v>
      </c>
      <c r="G635" s="101" t="s">
        <v>1645</v>
      </c>
      <c r="H635" s="114" t="str">
        <f t="shared" si="30"/>
        <v>50YA5H-3.12</v>
      </c>
      <c r="I635" s="101">
        <v>762</v>
      </c>
      <c r="J635" s="101" t="s">
        <v>33</v>
      </c>
      <c r="K635" s="162">
        <v>3.12</v>
      </c>
      <c r="L635" s="101" t="s">
        <v>1646</v>
      </c>
      <c r="M635" s="101"/>
      <c r="N635" s="101" t="s">
        <v>1647</v>
      </c>
      <c r="O635" s="104">
        <v>43529</v>
      </c>
      <c r="P635" s="105">
        <f ca="1">VLOOKUP(G635,日计划量!B:G,6,0)</f>
        <v>43532</v>
      </c>
      <c r="R635" s="126"/>
      <c r="T635" s="129"/>
      <c r="U635" s="103" t="s">
        <v>1648</v>
      </c>
      <c r="V635" s="106">
        <f t="shared" si="31"/>
        <v>762</v>
      </c>
      <c r="W635" s="106">
        <v>0</v>
      </c>
      <c r="X635" s="106">
        <f t="shared" si="32"/>
        <v>762</v>
      </c>
      <c r="Y635" s="165"/>
    </row>
    <row r="636" customHeight="1" spans="1:24">
      <c r="A636" s="101">
        <v>7211001054</v>
      </c>
      <c r="B636" s="160" t="s">
        <v>1649</v>
      </c>
      <c r="C636" s="101">
        <v>1200</v>
      </c>
      <c r="D636" s="101">
        <v>1200</v>
      </c>
      <c r="F636" s="101">
        <f t="shared" si="33"/>
        <v>7211001054</v>
      </c>
      <c r="G636" s="101" t="s">
        <v>1650</v>
      </c>
      <c r="H636" s="114" t="str">
        <f t="shared" si="30"/>
        <v>40B2O-3.6</v>
      </c>
      <c r="I636" s="101">
        <v>1200</v>
      </c>
      <c r="J636" s="101" t="s">
        <v>33</v>
      </c>
      <c r="K636" s="163">
        <v>3.6</v>
      </c>
      <c r="L636" s="101" t="s">
        <v>1651</v>
      </c>
      <c r="M636" s="101"/>
      <c r="N636" s="101">
        <v>100843736</v>
      </c>
      <c r="O636" s="104">
        <v>43526</v>
      </c>
      <c r="P636" s="105">
        <f ca="1">VLOOKUP(G636,日计划量!B:G,6,0)</f>
        <v>43529</v>
      </c>
      <c r="R636" s="126"/>
      <c r="T636" s="129"/>
      <c r="U636" s="103" t="s">
        <v>1652</v>
      </c>
      <c r="V636" s="106">
        <f t="shared" si="31"/>
        <v>1200</v>
      </c>
      <c r="W636" s="106">
        <v>0</v>
      </c>
      <c r="X636" s="106">
        <f t="shared" si="32"/>
        <v>1200</v>
      </c>
    </row>
    <row r="637" customHeight="1" spans="1:24">
      <c r="A637" s="101">
        <v>7211001589</v>
      </c>
      <c r="B637" s="160" t="s">
        <v>1653</v>
      </c>
      <c r="C637" s="101">
        <v>714</v>
      </c>
      <c r="D637" s="101">
        <v>714</v>
      </c>
      <c r="F637" s="101">
        <f t="shared" si="33"/>
        <v>7211001589</v>
      </c>
      <c r="G637" s="101" t="s">
        <v>1654</v>
      </c>
      <c r="H637" s="114" t="str">
        <f t="shared" si="30"/>
        <v>50YC9W-3.12</v>
      </c>
      <c r="I637" s="101">
        <v>714</v>
      </c>
      <c r="J637" s="101" t="s">
        <v>33</v>
      </c>
      <c r="K637" s="162">
        <v>3.12</v>
      </c>
      <c r="L637" s="101" t="s">
        <v>1655</v>
      </c>
      <c r="M637" s="101"/>
      <c r="N637" s="101" t="s">
        <v>1656</v>
      </c>
      <c r="O637" s="104">
        <v>43530</v>
      </c>
      <c r="P637" s="105">
        <f ca="1">VLOOKUP(G637,日计划量!B:G,6,0)</f>
        <v>43533</v>
      </c>
      <c r="R637" s="126"/>
      <c r="T637" s="129"/>
      <c r="U637" s="103" t="s">
        <v>1657</v>
      </c>
      <c r="V637" s="106">
        <f t="shared" si="31"/>
        <v>714</v>
      </c>
      <c r="W637" s="106">
        <v>0</v>
      </c>
      <c r="X637" s="106">
        <f t="shared" si="32"/>
        <v>714</v>
      </c>
    </row>
    <row r="638" customHeight="1" spans="1:24">
      <c r="A638" s="101">
        <v>7211002066</v>
      </c>
      <c r="B638" s="160" t="s">
        <v>1658</v>
      </c>
      <c r="C638" s="101">
        <v>546</v>
      </c>
      <c r="D638" s="101">
        <v>546</v>
      </c>
      <c r="F638" s="101">
        <f t="shared" si="33"/>
        <v>7211002066</v>
      </c>
      <c r="G638" s="101" t="s">
        <v>1659</v>
      </c>
      <c r="H638" s="114" t="str">
        <f t="shared" si="30"/>
        <v>50FC28D-3.12</v>
      </c>
      <c r="I638" s="101">
        <v>546</v>
      </c>
      <c r="J638" s="101" t="s">
        <v>1002</v>
      </c>
      <c r="K638" s="162">
        <v>3.12</v>
      </c>
      <c r="L638" s="101" t="s">
        <v>1660</v>
      </c>
      <c r="M638" s="101"/>
      <c r="N638" s="101">
        <v>100845362</v>
      </c>
      <c r="O638" s="104">
        <v>43530</v>
      </c>
      <c r="P638" s="105">
        <f ca="1">VLOOKUP(G638,日计划量!B:G,6,0)</f>
        <v>43531</v>
      </c>
      <c r="R638" s="126"/>
      <c r="T638" s="129"/>
      <c r="U638" s="103" t="s">
        <v>1661</v>
      </c>
      <c r="V638" s="106">
        <f t="shared" si="31"/>
        <v>546</v>
      </c>
      <c r="W638" s="106">
        <v>0</v>
      </c>
      <c r="X638" s="106">
        <f t="shared" si="32"/>
        <v>546</v>
      </c>
    </row>
    <row r="639" customHeight="1" spans="1:24">
      <c r="A639" s="101">
        <v>7211003155</v>
      </c>
      <c r="B639" s="160" t="s">
        <v>1662</v>
      </c>
      <c r="C639" s="101">
        <v>1536</v>
      </c>
      <c r="D639" s="101">
        <v>1536</v>
      </c>
      <c r="F639" s="101">
        <f t="shared" si="33"/>
        <v>7211003155</v>
      </c>
      <c r="G639" s="101" t="s">
        <v>1663</v>
      </c>
      <c r="H639" s="114" t="str">
        <f t="shared" si="30"/>
        <v>50FC22AC-3.12</v>
      </c>
      <c r="I639" s="101">
        <v>1536</v>
      </c>
      <c r="J639" s="101" t="s">
        <v>1002</v>
      </c>
      <c r="K639" s="162">
        <v>3.12</v>
      </c>
      <c r="L639" s="101" t="s">
        <v>1664</v>
      </c>
      <c r="M639" s="101"/>
      <c r="N639" s="101">
        <v>100845556</v>
      </c>
      <c r="O639" s="104">
        <v>43530</v>
      </c>
      <c r="P639" s="105">
        <f ca="1">VLOOKUP(G639,日计划量!B:G,6,0)</f>
        <v>43531</v>
      </c>
      <c r="R639" s="126"/>
      <c r="T639" s="129"/>
      <c r="U639" s="103" t="s">
        <v>1665</v>
      </c>
      <c r="V639" s="106">
        <f t="shared" si="31"/>
        <v>1536</v>
      </c>
      <c r="W639" s="106">
        <v>0</v>
      </c>
      <c r="X639" s="106">
        <f t="shared" si="32"/>
        <v>1536</v>
      </c>
    </row>
    <row r="640" customHeight="1" spans="1:24">
      <c r="A640" s="101">
        <v>7211001555</v>
      </c>
      <c r="B640" s="160" t="s">
        <v>1666</v>
      </c>
      <c r="C640" s="101">
        <v>756</v>
      </c>
      <c r="D640" s="101">
        <v>756</v>
      </c>
      <c r="F640" s="101">
        <f t="shared" si="33"/>
        <v>7211001555</v>
      </c>
      <c r="G640" s="101" t="s">
        <v>1667</v>
      </c>
      <c r="H640" s="114" t="str">
        <f t="shared" si="30"/>
        <v>50YB5K-3.19</v>
      </c>
      <c r="I640" s="101">
        <v>756</v>
      </c>
      <c r="J640" s="101" t="s">
        <v>33</v>
      </c>
      <c r="K640" s="162">
        <v>3.19</v>
      </c>
      <c r="L640" s="101" t="s">
        <v>1668</v>
      </c>
      <c r="M640" s="101"/>
      <c r="N640" s="101">
        <v>100848231</v>
      </c>
      <c r="O640" s="104">
        <v>43537</v>
      </c>
      <c r="P640" s="105">
        <f ca="1">VLOOKUP(G640,日计划量!B:G,6,0)</f>
        <v>43539</v>
      </c>
      <c r="R640" s="126"/>
      <c r="T640" s="129"/>
      <c r="U640" s="103" t="s">
        <v>1669</v>
      </c>
      <c r="V640" s="106">
        <f t="shared" si="31"/>
        <v>756</v>
      </c>
      <c r="W640" s="98">
        <v>756</v>
      </c>
      <c r="X640" s="98">
        <f t="shared" si="32"/>
        <v>0</v>
      </c>
    </row>
    <row r="641" customHeight="1" spans="1:24">
      <c r="A641" s="101">
        <v>7211002071</v>
      </c>
      <c r="B641" s="160" t="s">
        <v>1670</v>
      </c>
      <c r="C641" s="101">
        <v>552</v>
      </c>
      <c r="D641" s="101">
        <v>552</v>
      </c>
      <c r="F641" s="101">
        <f t="shared" si="33"/>
        <v>7211002071</v>
      </c>
      <c r="G641" s="101" t="s">
        <v>1671</v>
      </c>
      <c r="H641" s="114" t="str">
        <f t="shared" si="30"/>
        <v>50FC26R-3.1</v>
      </c>
      <c r="I641" s="101">
        <v>552</v>
      </c>
      <c r="J641" s="101" t="s">
        <v>12</v>
      </c>
      <c r="K641" s="101">
        <v>3.1</v>
      </c>
      <c r="L641" s="101" t="s">
        <v>1672</v>
      </c>
      <c r="M641" s="101"/>
      <c r="N641" s="101" t="s">
        <v>1673</v>
      </c>
      <c r="O641" s="104">
        <v>43523</v>
      </c>
      <c r="P641" s="105">
        <f ca="1">VLOOKUP(G641,日计划量!B:G,6,0)</f>
        <v>43525</v>
      </c>
      <c r="R641" s="126"/>
      <c r="T641" s="129"/>
      <c r="U641" s="103" t="s">
        <v>1674</v>
      </c>
      <c r="V641" s="106">
        <f t="shared" si="31"/>
        <v>552</v>
      </c>
      <c r="W641" s="106">
        <v>0</v>
      </c>
      <c r="X641" s="106">
        <f t="shared" si="32"/>
        <v>552</v>
      </c>
    </row>
    <row r="642" customHeight="1" spans="1:24">
      <c r="A642" s="101">
        <v>7211002091</v>
      </c>
      <c r="B642" s="160" t="s">
        <v>1675</v>
      </c>
      <c r="C642" s="101">
        <v>498</v>
      </c>
      <c r="D642" s="101">
        <v>498</v>
      </c>
      <c r="F642" s="101">
        <f t="shared" si="33"/>
        <v>7211002091</v>
      </c>
      <c r="G642" s="101" t="s">
        <v>1676</v>
      </c>
      <c r="H642" s="114" t="str">
        <f t="shared" si="30"/>
        <v>50FZ16R-3.1</v>
      </c>
      <c r="I642" s="101">
        <v>498</v>
      </c>
      <c r="J642" s="101" t="s">
        <v>12</v>
      </c>
      <c r="K642" s="101">
        <v>3.1</v>
      </c>
      <c r="L642" s="101" t="s">
        <v>1677</v>
      </c>
      <c r="M642" s="101"/>
      <c r="N642" s="101">
        <v>100842181</v>
      </c>
      <c r="O642" s="104">
        <v>43523</v>
      </c>
      <c r="P642" s="105">
        <f ca="1">VLOOKUP(G642,日计划量!B:G,6,0)</f>
        <v>43526</v>
      </c>
      <c r="R642" s="126"/>
      <c r="T642" s="129"/>
      <c r="U642" s="103" t="s">
        <v>1678</v>
      </c>
      <c r="V642" s="106">
        <f t="shared" si="31"/>
        <v>498</v>
      </c>
      <c r="W642" s="106">
        <v>0</v>
      </c>
      <c r="X642" s="106">
        <f t="shared" si="32"/>
        <v>498</v>
      </c>
    </row>
    <row r="643" customHeight="1" spans="1:24">
      <c r="A643" s="101">
        <v>7211002122</v>
      </c>
      <c r="B643" s="160" t="s">
        <v>1679</v>
      </c>
      <c r="C643" s="101">
        <v>516</v>
      </c>
      <c r="D643" s="101">
        <v>516</v>
      </c>
      <c r="F643" s="101">
        <f t="shared" si="33"/>
        <v>7211002122</v>
      </c>
      <c r="G643" s="101" t="s">
        <v>1680</v>
      </c>
      <c r="H643" s="114" t="str">
        <f t="shared" si="30"/>
        <v>50HZ6C-3.1</v>
      </c>
      <c r="I643" s="101">
        <v>516</v>
      </c>
      <c r="J643" s="101" t="s">
        <v>2</v>
      </c>
      <c r="K643" s="101">
        <v>3.1</v>
      </c>
      <c r="L643" s="101" t="s">
        <v>1681</v>
      </c>
      <c r="M643" s="101"/>
      <c r="N643" s="101">
        <v>100842159</v>
      </c>
      <c r="O643" s="104">
        <v>43523</v>
      </c>
      <c r="P643" s="105">
        <f ca="1">VLOOKUP(G643,日计划量!B:G,6,0)</f>
        <v>43525</v>
      </c>
      <c r="R643" s="126"/>
      <c r="T643" s="129"/>
      <c r="U643" s="103" t="s">
        <v>1682</v>
      </c>
      <c r="V643" s="106">
        <f t="shared" si="31"/>
        <v>516</v>
      </c>
      <c r="W643" s="106">
        <v>0</v>
      </c>
      <c r="X643" s="106">
        <f t="shared" si="32"/>
        <v>516</v>
      </c>
    </row>
    <row r="644" customHeight="1" spans="1:24">
      <c r="A644" s="101">
        <v>7211003570</v>
      </c>
      <c r="B644" s="160" t="s">
        <v>1683</v>
      </c>
      <c r="C644" s="101">
        <v>1244</v>
      </c>
      <c r="D644" s="101">
        <v>1244</v>
      </c>
      <c r="F644" s="101">
        <f t="shared" si="33"/>
        <v>7211003570</v>
      </c>
      <c r="G644" s="101" t="s">
        <v>1684</v>
      </c>
      <c r="H644" s="114" t="str">
        <f t="shared" si="30"/>
        <v>40FC51C-3.1</v>
      </c>
      <c r="I644" s="101">
        <v>1244</v>
      </c>
      <c r="J644" s="101" t="s">
        <v>1002</v>
      </c>
      <c r="K644" s="163">
        <v>3.1</v>
      </c>
      <c r="L644" s="101" t="s">
        <v>1685</v>
      </c>
      <c r="M644" s="101"/>
      <c r="N644" s="101" t="s">
        <v>1686</v>
      </c>
      <c r="O644" s="104">
        <v>43523</v>
      </c>
      <c r="P644" s="105">
        <f ca="1">VLOOKUP(G644,日计划量!B:G,6,0)</f>
        <v>43526</v>
      </c>
      <c r="R644" s="126"/>
      <c r="T644" s="129"/>
      <c r="U644" s="103" t="s">
        <v>1687</v>
      </c>
      <c r="V644" s="106">
        <f t="shared" si="31"/>
        <v>1244</v>
      </c>
      <c r="W644" s="106">
        <v>0</v>
      </c>
      <c r="X644" s="106">
        <f t="shared" si="32"/>
        <v>1244</v>
      </c>
    </row>
    <row r="645" customHeight="1" spans="1:24">
      <c r="A645" s="101">
        <v>7211003058</v>
      </c>
      <c r="B645" s="160" t="s">
        <v>1457</v>
      </c>
      <c r="C645" s="101">
        <v>720</v>
      </c>
      <c r="D645" s="101">
        <v>720</v>
      </c>
      <c r="F645" s="101">
        <f t="shared" si="33"/>
        <v>7211003058</v>
      </c>
      <c r="G645" s="101" t="s">
        <v>1688</v>
      </c>
      <c r="H645" s="114" t="str">
        <f t="shared" si="30"/>
        <v>20FC8050A-3.5</v>
      </c>
      <c r="I645" s="101">
        <v>720</v>
      </c>
      <c r="J645" s="101" t="s">
        <v>12</v>
      </c>
      <c r="K645" s="101">
        <v>3.5</v>
      </c>
      <c r="L645" s="101" t="s">
        <v>1459</v>
      </c>
      <c r="M645" s="101"/>
      <c r="N645" s="101">
        <v>100845951</v>
      </c>
      <c r="O645" s="104">
        <v>43531</v>
      </c>
      <c r="P645" s="105">
        <f ca="1">VLOOKUP(G645,日计划量!B:G,6,0)</f>
        <v>43536</v>
      </c>
      <c r="R645" s="126"/>
      <c r="T645" s="129"/>
      <c r="U645" s="103" t="s">
        <v>1689</v>
      </c>
      <c r="V645" s="106">
        <f t="shared" si="31"/>
        <v>720</v>
      </c>
      <c r="W645" s="98">
        <v>0</v>
      </c>
      <c r="X645" s="98">
        <f t="shared" si="32"/>
        <v>720</v>
      </c>
    </row>
    <row r="646" customHeight="1" spans="1:24">
      <c r="A646" s="101">
        <v>7211003572</v>
      </c>
      <c r="B646" s="160" t="s">
        <v>1690</v>
      </c>
      <c r="C646" s="101">
        <v>1596</v>
      </c>
      <c r="D646" s="101">
        <v>1596</v>
      </c>
      <c r="F646" s="101">
        <f t="shared" si="33"/>
        <v>7211003572</v>
      </c>
      <c r="G646" s="101" t="s">
        <v>1691</v>
      </c>
      <c r="H646" s="114" t="str">
        <f t="shared" si="30"/>
        <v>50YB19D-3.14</v>
      </c>
      <c r="I646" s="101">
        <v>1596</v>
      </c>
      <c r="J646" s="101" t="s">
        <v>1161</v>
      </c>
      <c r="K646" s="162">
        <v>3.14</v>
      </c>
      <c r="L646" s="101" t="s">
        <v>1692</v>
      </c>
      <c r="M646" s="101"/>
      <c r="N646" s="101">
        <v>100847596</v>
      </c>
      <c r="O646" s="104">
        <v>43536</v>
      </c>
      <c r="P646" s="105">
        <f ca="1">VLOOKUP(G646,日计划量!B:G,6,0)</f>
        <v>43538</v>
      </c>
      <c r="R646" s="126"/>
      <c r="T646" s="129"/>
      <c r="U646" s="103" t="s">
        <v>1693</v>
      </c>
      <c r="V646" s="106">
        <f t="shared" si="31"/>
        <v>1596</v>
      </c>
      <c r="W646" s="98">
        <v>0</v>
      </c>
      <c r="X646" s="98">
        <f t="shared" si="32"/>
        <v>1596</v>
      </c>
    </row>
    <row r="647" customHeight="1" spans="1:24">
      <c r="A647" s="101">
        <v>7211003323</v>
      </c>
      <c r="B647" s="160" t="s">
        <v>1694</v>
      </c>
      <c r="C647" s="101">
        <v>1154</v>
      </c>
      <c r="D647" s="101">
        <v>1154</v>
      </c>
      <c r="F647" s="101">
        <f t="shared" si="33"/>
        <v>7211003323</v>
      </c>
      <c r="G647" s="101" t="s">
        <v>1695</v>
      </c>
      <c r="H647" s="114" t="str">
        <f t="shared" si="30"/>
        <v>50FC833B-3.15</v>
      </c>
      <c r="I647" s="101">
        <v>1154</v>
      </c>
      <c r="J647" s="101" t="s">
        <v>5</v>
      </c>
      <c r="K647" s="162">
        <v>3.15</v>
      </c>
      <c r="L647" s="101" t="s">
        <v>1696</v>
      </c>
      <c r="M647" s="101"/>
      <c r="N647" s="101" t="s">
        <v>1697</v>
      </c>
      <c r="O647" s="104">
        <v>43535</v>
      </c>
      <c r="P647" s="105">
        <f ca="1">VLOOKUP(G647,日计划量!B:G,6,0)</f>
        <v>43542</v>
      </c>
      <c r="R647" s="126"/>
      <c r="T647" s="129"/>
      <c r="U647" s="103" t="s">
        <v>1698</v>
      </c>
      <c r="V647" s="106">
        <f t="shared" si="31"/>
        <v>1154</v>
      </c>
      <c r="W647" s="98">
        <v>2</v>
      </c>
      <c r="X647" s="98">
        <f t="shared" si="32"/>
        <v>1152</v>
      </c>
    </row>
    <row r="648" customHeight="1" spans="1:24">
      <c r="A648" s="101">
        <v>7211000865</v>
      </c>
      <c r="B648" s="160" t="s">
        <v>1699</v>
      </c>
      <c r="C648" s="101">
        <v>810</v>
      </c>
      <c r="D648" s="101">
        <v>810</v>
      </c>
      <c r="F648" s="101">
        <f t="shared" si="33"/>
        <v>7211000865</v>
      </c>
      <c r="G648" s="101" t="s">
        <v>1700</v>
      </c>
      <c r="H648" s="114" t="str">
        <f t="shared" si="30"/>
        <v>JF05G-3.13</v>
      </c>
      <c r="I648" s="101">
        <v>810</v>
      </c>
      <c r="J648" s="101" t="s">
        <v>5</v>
      </c>
      <c r="K648" s="162">
        <v>3.13</v>
      </c>
      <c r="L648" s="101" t="s">
        <v>1701</v>
      </c>
      <c r="M648" s="101"/>
      <c r="N648" s="101">
        <v>100845928</v>
      </c>
      <c r="O648" s="104">
        <v>43531</v>
      </c>
      <c r="P648" s="105">
        <f ca="1">VLOOKUP(G648,日计划量!B:G,6,0)</f>
        <v>43536</v>
      </c>
      <c r="R648" s="126"/>
      <c r="T648" s="129"/>
      <c r="U648" s="103" t="s">
        <v>1702</v>
      </c>
      <c r="V648" s="106">
        <f t="shared" si="31"/>
        <v>810</v>
      </c>
      <c r="W648" s="98">
        <v>0</v>
      </c>
      <c r="X648" s="98">
        <f t="shared" si="32"/>
        <v>810</v>
      </c>
    </row>
    <row r="649" customHeight="1" spans="1:24">
      <c r="A649" s="101">
        <v>7211002208</v>
      </c>
      <c r="B649" s="160" t="s">
        <v>1569</v>
      </c>
      <c r="C649" s="101">
        <v>570</v>
      </c>
      <c r="D649" s="101">
        <v>570</v>
      </c>
      <c r="F649" s="101">
        <f t="shared" si="33"/>
        <v>7211002208</v>
      </c>
      <c r="G649" s="101" t="s">
        <v>1703</v>
      </c>
      <c r="H649" s="114" t="str">
        <f t="shared" si="30"/>
        <v>CG1301C-3.13</v>
      </c>
      <c r="I649" s="101">
        <v>570</v>
      </c>
      <c r="J649" s="101" t="s">
        <v>1468</v>
      </c>
      <c r="K649" s="162">
        <v>3.13</v>
      </c>
      <c r="L649" s="101" t="s">
        <v>1571</v>
      </c>
      <c r="M649" s="101"/>
      <c r="N649" s="101">
        <v>100847071</v>
      </c>
      <c r="O649" s="104">
        <v>43535</v>
      </c>
      <c r="P649" s="105">
        <f ca="1">VLOOKUP(G649,日计划量!B:G,6,0)</f>
        <v>43536</v>
      </c>
      <c r="R649" s="126"/>
      <c r="T649" s="129"/>
      <c r="U649" s="103" t="s">
        <v>1704</v>
      </c>
      <c r="V649" s="106">
        <f t="shared" si="31"/>
        <v>570</v>
      </c>
      <c r="W649" s="98">
        <v>0</v>
      </c>
      <c r="X649" s="98">
        <f t="shared" si="32"/>
        <v>570</v>
      </c>
    </row>
    <row r="650" s="100" customFormat="1" customHeight="1" spans="1:24">
      <c r="A650" s="101">
        <v>7211002684</v>
      </c>
      <c r="B650" s="160" t="s">
        <v>1536</v>
      </c>
      <c r="C650" s="101">
        <v>977</v>
      </c>
      <c r="D650" s="101">
        <v>977</v>
      </c>
      <c r="E650" s="101"/>
      <c r="F650" s="101">
        <f t="shared" si="33"/>
        <v>7211002684</v>
      </c>
      <c r="G650" s="101" t="s">
        <v>1705</v>
      </c>
      <c r="H650" s="114" t="str">
        <f t="shared" si="30"/>
        <v>JF08CG-3.13</v>
      </c>
      <c r="I650" s="101">
        <v>977</v>
      </c>
      <c r="J650" s="101" t="s">
        <v>5</v>
      </c>
      <c r="K650" s="101">
        <v>3.13</v>
      </c>
      <c r="L650" s="101" t="s">
        <v>1538</v>
      </c>
      <c r="M650" s="101"/>
      <c r="N650" s="101" t="s">
        <v>1706</v>
      </c>
      <c r="O650" s="104">
        <v>43531</v>
      </c>
      <c r="P650" s="105">
        <f ca="1">VLOOKUP(G650,日计划量!B:G,6,0)</f>
        <v>43537</v>
      </c>
      <c r="Q650" s="103"/>
      <c r="R650" s="126"/>
      <c r="S650" s="105"/>
      <c r="T650" s="129"/>
      <c r="U650" s="103" t="s">
        <v>1707</v>
      </c>
      <c r="V650" s="106">
        <f t="shared" si="31"/>
        <v>977</v>
      </c>
      <c r="W650" s="98">
        <v>0</v>
      </c>
      <c r="X650" s="98">
        <f t="shared" si="32"/>
        <v>977</v>
      </c>
    </row>
    <row r="651" customHeight="1" spans="1:24">
      <c r="A651" s="101">
        <v>7211003394</v>
      </c>
      <c r="B651" s="160" t="s">
        <v>1708</v>
      </c>
      <c r="C651" s="101">
        <v>936</v>
      </c>
      <c r="D651" s="101">
        <v>936</v>
      </c>
      <c r="F651" s="101">
        <f t="shared" si="33"/>
        <v>7211003394</v>
      </c>
      <c r="G651" s="101" t="s">
        <v>1709</v>
      </c>
      <c r="H651" s="114" t="str">
        <f t="shared" si="30"/>
        <v>JF06CG-3.13</v>
      </c>
      <c r="I651" s="101">
        <v>936</v>
      </c>
      <c r="J651" s="101" t="s">
        <v>5</v>
      </c>
      <c r="K651" s="101">
        <v>3.13</v>
      </c>
      <c r="L651" s="101" t="s">
        <v>1710</v>
      </c>
      <c r="M651" s="101"/>
      <c r="N651" s="101">
        <v>100847091</v>
      </c>
      <c r="O651" s="104">
        <v>43535</v>
      </c>
      <c r="P651" s="105">
        <f ca="1">VLOOKUP(G651,日计划量!B:G,6,0)</f>
        <v>43537</v>
      </c>
      <c r="R651" s="126"/>
      <c r="T651" s="129"/>
      <c r="U651" s="103" t="s">
        <v>1711</v>
      </c>
      <c r="V651" s="106">
        <f t="shared" si="31"/>
        <v>936</v>
      </c>
      <c r="W651" s="98">
        <v>0</v>
      </c>
      <c r="X651" s="98">
        <f t="shared" si="32"/>
        <v>936</v>
      </c>
    </row>
    <row r="652" customHeight="1" spans="1:24">
      <c r="A652" s="101">
        <v>7211001024</v>
      </c>
      <c r="B652" s="160" t="s">
        <v>1636</v>
      </c>
      <c r="C652" s="101">
        <v>1728</v>
      </c>
      <c r="D652" s="101">
        <v>1728</v>
      </c>
      <c r="F652" s="101">
        <f t="shared" si="33"/>
        <v>7211001024</v>
      </c>
      <c r="G652" s="101" t="s">
        <v>1712</v>
      </c>
      <c r="H652" s="114" t="str">
        <f t="shared" ref="H652:H668" si="34">L652&amp;"-"&amp;K652</f>
        <v>Z06YA3E-3.14</v>
      </c>
      <c r="I652" s="101">
        <v>1728</v>
      </c>
      <c r="J652" s="101" t="s">
        <v>32</v>
      </c>
      <c r="K652" s="101">
        <v>3.14</v>
      </c>
      <c r="L652" s="101" t="s">
        <v>1638</v>
      </c>
      <c r="M652" s="101"/>
      <c r="N652" s="101">
        <v>0</v>
      </c>
      <c r="O652" s="104">
        <v>0</v>
      </c>
      <c r="P652" s="105">
        <f ca="1">VLOOKUP(G652,日计划量!B:G,6,0)</f>
        <v>43546</v>
      </c>
      <c r="R652" s="126"/>
      <c r="T652" s="129"/>
      <c r="U652" s="103" t="s">
        <v>1713</v>
      </c>
      <c r="V652" s="106">
        <f t="shared" si="31"/>
        <v>1728</v>
      </c>
      <c r="W652" s="98">
        <v>1728</v>
      </c>
      <c r="X652" s="98">
        <f t="shared" si="32"/>
        <v>0</v>
      </c>
    </row>
    <row r="653" customHeight="1" spans="1:24">
      <c r="A653" s="101">
        <v>7211001951</v>
      </c>
      <c r="B653" s="160" t="s">
        <v>1714</v>
      </c>
      <c r="C653" s="101">
        <v>792</v>
      </c>
      <c r="D653" s="101">
        <v>792</v>
      </c>
      <c r="F653" s="101">
        <f t="shared" si="33"/>
        <v>7211001951</v>
      </c>
      <c r="G653" s="101" t="s">
        <v>1715</v>
      </c>
      <c r="H653" s="114" t="str">
        <f t="shared" si="34"/>
        <v>50B3B-3.12</v>
      </c>
      <c r="I653" s="101">
        <v>792</v>
      </c>
      <c r="J653" s="101" t="s">
        <v>33</v>
      </c>
      <c r="K653" s="101">
        <v>3.12</v>
      </c>
      <c r="L653" s="101" t="s">
        <v>1716</v>
      </c>
      <c r="M653" s="101"/>
      <c r="N653" s="101">
        <v>100845359</v>
      </c>
      <c r="O653" s="104">
        <v>43530</v>
      </c>
      <c r="P653" s="105">
        <f ca="1">VLOOKUP(G653,日计划量!B:G,6,0)</f>
        <v>43536</v>
      </c>
      <c r="R653" s="126"/>
      <c r="T653" s="129"/>
      <c r="U653" s="103" t="s">
        <v>1717</v>
      </c>
      <c r="V653" s="106">
        <f t="shared" ref="V653:V679" si="35">I653</f>
        <v>792</v>
      </c>
      <c r="W653" s="98">
        <v>0</v>
      </c>
      <c r="X653" s="98">
        <f t="shared" ref="X653:X718" si="36">I653-W653</f>
        <v>792</v>
      </c>
    </row>
    <row r="654" customHeight="1" spans="1:25">
      <c r="A654" s="101">
        <v>7211003695</v>
      </c>
      <c r="B654" s="160" t="s">
        <v>1718</v>
      </c>
      <c r="C654" s="101">
        <v>4036</v>
      </c>
      <c r="D654" s="101">
        <v>4036</v>
      </c>
      <c r="F654" s="101">
        <f t="shared" si="33"/>
        <v>7211003695</v>
      </c>
      <c r="G654" s="101" t="s">
        <v>1719</v>
      </c>
      <c r="H654" s="114" t="str">
        <f t="shared" si="34"/>
        <v>15YB5F-3.28</v>
      </c>
      <c r="I654" s="101">
        <v>4036</v>
      </c>
      <c r="J654" s="101" t="s">
        <v>1119</v>
      </c>
      <c r="K654" s="101">
        <v>3.28</v>
      </c>
      <c r="L654" s="101" t="s">
        <v>1720</v>
      </c>
      <c r="M654" s="101"/>
      <c r="N654" s="101" t="s">
        <v>1721</v>
      </c>
      <c r="O654" s="104">
        <v>43546</v>
      </c>
      <c r="P654" s="105">
        <f ca="1">VLOOKUP(G654,日计划量!B:G,6,0)</f>
        <v>43548</v>
      </c>
      <c r="R654" s="126"/>
      <c r="T654" s="129"/>
      <c r="U654" s="103" t="s">
        <v>1722</v>
      </c>
      <c r="V654" s="106">
        <f t="shared" si="35"/>
        <v>4036</v>
      </c>
      <c r="W654" s="98">
        <v>4036</v>
      </c>
      <c r="X654" s="98">
        <f t="shared" si="36"/>
        <v>0</v>
      </c>
      <c r="Y654" s="165"/>
    </row>
    <row r="655" customHeight="1" spans="1:24">
      <c r="A655" s="101">
        <v>7211001927</v>
      </c>
      <c r="B655" s="160" t="s">
        <v>1476</v>
      </c>
      <c r="C655" s="101">
        <v>972</v>
      </c>
      <c r="D655" s="101">
        <v>972</v>
      </c>
      <c r="F655" s="101">
        <f t="shared" si="33"/>
        <v>7211001927</v>
      </c>
      <c r="G655" s="101" t="s">
        <v>1723</v>
      </c>
      <c r="H655" s="114" t="str">
        <f t="shared" si="34"/>
        <v>JF08AG-3.12</v>
      </c>
      <c r="I655" s="101">
        <v>972</v>
      </c>
      <c r="J655" s="101" t="s">
        <v>5</v>
      </c>
      <c r="K655" s="101">
        <v>3.12</v>
      </c>
      <c r="L655" s="101" t="s">
        <v>1478</v>
      </c>
      <c r="M655" s="101"/>
      <c r="N655" s="101">
        <v>100845320</v>
      </c>
      <c r="O655" s="104">
        <v>43530</v>
      </c>
      <c r="P655" s="105">
        <f ca="1">VLOOKUP(G655,日计划量!B:G,6,0)</f>
        <v>43536</v>
      </c>
      <c r="R655" s="126"/>
      <c r="T655" s="129"/>
      <c r="U655" s="103" t="s">
        <v>1724</v>
      </c>
      <c r="V655" s="106">
        <f t="shared" si="35"/>
        <v>972</v>
      </c>
      <c r="W655" s="98">
        <v>0</v>
      </c>
      <c r="X655" s="98">
        <f t="shared" si="36"/>
        <v>972</v>
      </c>
    </row>
    <row r="656" customHeight="1" spans="1:24">
      <c r="A656" s="101">
        <v>7211002954</v>
      </c>
      <c r="B656" s="160" t="s">
        <v>1725</v>
      </c>
      <c r="C656" s="101">
        <v>640</v>
      </c>
      <c r="D656" s="101">
        <v>640</v>
      </c>
      <c r="F656" s="101">
        <f t="shared" si="33"/>
        <v>7211002954</v>
      </c>
      <c r="G656" s="101" t="s">
        <v>1726</v>
      </c>
      <c r="H656" s="114" t="str">
        <f t="shared" si="34"/>
        <v>30YA5H-3.13</v>
      </c>
      <c r="I656" s="101">
        <v>640</v>
      </c>
      <c r="J656" s="101" t="s">
        <v>33</v>
      </c>
      <c r="K656" s="101">
        <v>3.13</v>
      </c>
      <c r="L656" s="101" t="s">
        <v>1727</v>
      </c>
      <c r="M656" s="101"/>
      <c r="N656" s="101">
        <v>100845970</v>
      </c>
      <c r="O656" s="104">
        <v>43531</v>
      </c>
      <c r="P656" s="105">
        <f ca="1">VLOOKUP(G656,日计划量!B:G,6,0)</f>
        <v>43537</v>
      </c>
      <c r="R656" s="126"/>
      <c r="T656" s="129"/>
      <c r="U656" s="103" t="s">
        <v>1728</v>
      </c>
      <c r="V656" s="106">
        <f t="shared" si="35"/>
        <v>640</v>
      </c>
      <c r="W656" s="98">
        <v>0</v>
      </c>
      <c r="X656" s="98">
        <f t="shared" si="36"/>
        <v>640</v>
      </c>
    </row>
    <row r="657" customHeight="1" spans="1:24">
      <c r="A657" s="101">
        <v>7211002954</v>
      </c>
      <c r="B657" s="160" t="s">
        <v>1725</v>
      </c>
      <c r="C657" s="101">
        <v>640</v>
      </c>
      <c r="D657" s="101">
        <v>640</v>
      </c>
      <c r="F657" s="101">
        <f t="shared" si="33"/>
        <v>7211002954</v>
      </c>
      <c r="G657" s="101" t="s">
        <v>1729</v>
      </c>
      <c r="H657" s="114" t="str">
        <f t="shared" si="34"/>
        <v>30YA5H-3.13</v>
      </c>
      <c r="I657" s="101">
        <v>640</v>
      </c>
      <c r="J657" s="101" t="s">
        <v>33</v>
      </c>
      <c r="K657" s="101">
        <v>3.13</v>
      </c>
      <c r="L657" s="101" t="s">
        <v>1727</v>
      </c>
      <c r="M657" s="101"/>
      <c r="N657" s="101">
        <v>100845970</v>
      </c>
      <c r="O657" s="104">
        <v>43531</v>
      </c>
      <c r="P657" s="105">
        <f ca="1">VLOOKUP(G657,日计划量!B:G,6,0)</f>
        <v>43538</v>
      </c>
      <c r="R657" s="126"/>
      <c r="T657" s="129"/>
      <c r="U657" s="103" t="s">
        <v>1730</v>
      </c>
      <c r="V657" s="106">
        <f t="shared" si="35"/>
        <v>640</v>
      </c>
      <c r="W657" s="98">
        <v>0</v>
      </c>
      <c r="X657" s="98">
        <f t="shared" si="36"/>
        <v>640</v>
      </c>
    </row>
    <row r="658" customHeight="1" spans="1:24">
      <c r="A658" s="101">
        <v>7211003403</v>
      </c>
      <c r="B658" s="160" t="s">
        <v>1731</v>
      </c>
      <c r="C658" s="101">
        <v>1108</v>
      </c>
      <c r="D658" s="101">
        <v>1108</v>
      </c>
      <c r="F658" s="101">
        <f t="shared" si="33"/>
        <v>7211003403</v>
      </c>
      <c r="G658" s="101" t="s">
        <v>1732</v>
      </c>
      <c r="H658" s="114" t="str">
        <f t="shared" si="34"/>
        <v>SMC2117V-3.14</v>
      </c>
      <c r="I658" s="101">
        <v>1108</v>
      </c>
      <c r="J658" s="101" t="s">
        <v>942</v>
      </c>
      <c r="K658" s="101">
        <v>3.14</v>
      </c>
      <c r="L658" s="101" t="s">
        <v>1733</v>
      </c>
      <c r="M658" s="101"/>
      <c r="N658" s="101" t="s">
        <v>1734</v>
      </c>
      <c r="O658" s="104">
        <v>43532</v>
      </c>
      <c r="P658" s="105">
        <f ca="1">VLOOKUP(G658,日计划量!B:G,6,0)</f>
        <v>43538</v>
      </c>
      <c r="R658" s="126"/>
      <c r="T658" s="129"/>
      <c r="U658" s="103" t="s">
        <v>1735</v>
      </c>
      <c r="V658" s="106">
        <f t="shared" si="35"/>
        <v>1108</v>
      </c>
      <c r="W658" s="98">
        <v>2212</v>
      </c>
      <c r="X658" s="98">
        <f t="shared" si="36"/>
        <v>-1104</v>
      </c>
    </row>
    <row r="659" customHeight="1" spans="1:24">
      <c r="A659" s="101">
        <v>7211003403</v>
      </c>
      <c r="B659" s="160" t="s">
        <v>1731</v>
      </c>
      <c r="C659" s="101">
        <v>2212</v>
      </c>
      <c r="D659" s="101">
        <v>2212</v>
      </c>
      <c r="F659" s="101">
        <f t="shared" si="33"/>
        <v>7211003403</v>
      </c>
      <c r="G659" s="101" t="s">
        <v>1736</v>
      </c>
      <c r="H659" s="114" t="str">
        <f t="shared" ref="H659:H661" si="37">L659&amp;"-"&amp;K659</f>
        <v>SMC2117V-3.21</v>
      </c>
      <c r="I659" s="101">
        <v>612</v>
      </c>
      <c r="J659" s="101" t="s">
        <v>942</v>
      </c>
      <c r="K659" s="101">
        <v>3.21</v>
      </c>
      <c r="L659" s="101" t="s">
        <v>1733</v>
      </c>
      <c r="M659" s="101"/>
      <c r="N659" s="101">
        <v>100847121</v>
      </c>
      <c r="O659" s="104">
        <v>43535</v>
      </c>
      <c r="P659" s="105">
        <f ca="1">VLOOKUP(G659,日计划量!B:G,6,0)</f>
        <v>43545</v>
      </c>
      <c r="R659" s="126"/>
      <c r="T659" s="129"/>
      <c r="U659" s="103" t="s">
        <v>1735</v>
      </c>
      <c r="V659" s="106">
        <f t="shared" si="35"/>
        <v>612</v>
      </c>
      <c r="W659" s="98">
        <v>2212</v>
      </c>
      <c r="X659" s="98">
        <f t="shared" si="36"/>
        <v>-1600</v>
      </c>
    </row>
    <row r="660" customHeight="1" spans="2:24">
      <c r="B660" s="160"/>
      <c r="F660" s="101">
        <f t="shared" si="33"/>
        <v>7211003403</v>
      </c>
      <c r="G660" s="101" t="s">
        <v>1737</v>
      </c>
      <c r="H660" s="114" t="str">
        <f t="shared" ref="H660" si="38">L660&amp;"-"&amp;K660</f>
        <v>SMC2117V-3.21-1</v>
      </c>
      <c r="I660" s="101">
        <v>1600</v>
      </c>
      <c r="J660" s="101" t="s">
        <v>817</v>
      </c>
      <c r="K660" s="101" t="s">
        <v>1738</v>
      </c>
      <c r="L660" s="101" t="s">
        <v>1733</v>
      </c>
      <c r="M660" s="101"/>
      <c r="N660" s="101">
        <v>100847121</v>
      </c>
      <c r="O660" s="104">
        <v>43542</v>
      </c>
      <c r="P660" s="105">
        <f ca="1">VLOOKUP(G660,日计划量!B:G,6,0)</f>
        <v>43544</v>
      </c>
      <c r="R660" s="126"/>
      <c r="T660" s="129"/>
      <c r="U660" s="103"/>
      <c r="V660" s="106">
        <f t="shared" si="35"/>
        <v>1600</v>
      </c>
      <c r="W660" s="98"/>
      <c r="X660" s="98"/>
    </row>
    <row r="661" customHeight="1" spans="1:24">
      <c r="A661" s="101">
        <v>7211003403</v>
      </c>
      <c r="B661" s="160" t="s">
        <v>1731</v>
      </c>
      <c r="C661" s="101">
        <v>2212</v>
      </c>
      <c r="D661" s="101">
        <v>2212</v>
      </c>
      <c r="F661" s="101">
        <f t="shared" si="33"/>
        <v>7211003403</v>
      </c>
      <c r="G661" s="101" t="s">
        <v>1739</v>
      </c>
      <c r="H661" s="114" t="str">
        <f t="shared" si="37"/>
        <v>SMC2117V-3.28</v>
      </c>
      <c r="I661" s="101">
        <v>2212</v>
      </c>
      <c r="J661" s="101" t="s">
        <v>942</v>
      </c>
      <c r="K661" s="101">
        <v>3.28</v>
      </c>
      <c r="L661" s="101" t="s">
        <v>1733</v>
      </c>
      <c r="M661" s="101"/>
      <c r="N661" s="101">
        <v>100850822</v>
      </c>
      <c r="O661" s="104">
        <v>43544</v>
      </c>
      <c r="P661" s="105">
        <f ca="1">VLOOKUP(G661,日计划量!B:G,6,0)</f>
        <v>43545</v>
      </c>
      <c r="R661" s="126"/>
      <c r="T661" s="129"/>
      <c r="U661" s="103" t="s">
        <v>1735</v>
      </c>
      <c r="V661" s="106">
        <f t="shared" si="35"/>
        <v>2212</v>
      </c>
      <c r="W661" s="98">
        <v>2212</v>
      </c>
      <c r="X661" s="98">
        <f t="shared" si="36"/>
        <v>0</v>
      </c>
    </row>
    <row r="662" customHeight="1" spans="1:25">
      <c r="A662" s="101">
        <v>7211003635</v>
      </c>
      <c r="B662" s="160" t="s">
        <v>1740</v>
      </c>
      <c r="C662" s="101">
        <v>2586</v>
      </c>
      <c r="D662" s="101">
        <v>2586</v>
      </c>
      <c r="F662" s="101">
        <f t="shared" ref="F662:F725" si="39">IF(A662&gt;0,A662,F661)</f>
        <v>7211003635</v>
      </c>
      <c r="G662" s="101" t="s">
        <v>1741</v>
      </c>
      <c r="H662" s="114" t="str">
        <f t="shared" si="34"/>
        <v>SMC2117R-3.14</v>
      </c>
      <c r="I662" s="101">
        <v>2586</v>
      </c>
      <c r="J662" s="101" t="s">
        <v>1002</v>
      </c>
      <c r="K662" s="101">
        <v>3.14</v>
      </c>
      <c r="L662" s="101" t="s">
        <v>1742</v>
      </c>
      <c r="M662" s="101"/>
      <c r="N662" s="101" t="s">
        <v>1743</v>
      </c>
      <c r="O662" s="104">
        <v>43532</v>
      </c>
      <c r="P662" s="105">
        <f ca="1">VLOOKUP(G662,日计划量!B:G,6,0)</f>
        <v>43538</v>
      </c>
      <c r="R662" s="126"/>
      <c r="T662" s="129"/>
      <c r="U662" s="103" t="s">
        <v>1744</v>
      </c>
      <c r="V662" s="106">
        <f t="shared" si="35"/>
        <v>2586</v>
      </c>
      <c r="W662" s="98">
        <v>10336</v>
      </c>
      <c r="X662" s="98">
        <f t="shared" si="36"/>
        <v>-7750</v>
      </c>
      <c r="Y662" s="165"/>
    </row>
    <row r="663" customHeight="1" spans="1:24">
      <c r="A663" s="101">
        <v>7211003635</v>
      </c>
      <c r="B663" s="160" t="s">
        <v>1740</v>
      </c>
      <c r="C663" s="101">
        <v>5168</v>
      </c>
      <c r="D663" s="101">
        <v>5168</v>
      </c>
      <c r="F663" s="101">
        <f t="shared" si="39"/>
        <v>7211003635</v>
      </c>
      <c r="G663" s="101" t="s">
        <v>1745</v>
      </c>
      <c r="H663" s="114" t="str">
        <f t="shared" si="34"/>
        <v>SMC2117R-3.21</v>
      </c>
      <c r="I663" s="101">
        <v>5168</v>
      </c>
      <c r="J663" s="101" t="s">
        <v>942</v>
      </c>
      <c r="K663" s="101">
        <v>3.21</v>
      </c>
      <c r="L663" s="101" t="s">
        <v>1742</v>
      </c>
      <c r="M663" s="101"/>
      <c r="N663" s="101" t="s">
        <v>1746</v>
      </c>
      <c r="O663" s="104">
        <v>43538</v>
      </c>
      <c r="P663" s="105">
        <f ca="1">VLOOKUP(G663,日计划量!B:G,6,0)</f>
        <v>43539</v>
      </c>
      <c r="R663" s="126"/>
      <c r="T663" s="129"/>
      <c r="U663" s="103" t="s">
        <v>1744</v>
      </c>
      <c r="V663" s="106">
        <f t="shared" si="35"/>
        <v>5168</v>
      </c>
      <c r="W663" s="98">
        <v>10336</v>
      </c>
      <c r="X663" s="98">
        <f t="shared" si="36"/>
        <v>-5168</v>
      </c>
    </row>
    <row r="664" customHeight="1" spans="1:24">
      <c r="A664" s="101">
        <v>7211003635</v>
      </c>
      <c r="B664" s="160" t="s">
        <v>1740</v>
      </c>
      <c r="C664" s="101">
        <v>5168</v>
      </c>
      <c r="D664" s="101">
        <v>5168</v>
      </c>
      <c r="F664" s="101">
        <f t="shared" si="39"/>
        <v>7211003635</v>
      </c>
      <c r="G664" s="101" t="s">
        <v>1747</v>
      </c>
      <c r="H664" s="114" t="str">
        <f t="shared" si="34"/>
        <v>SMC2117R-3.28</v>
      </c>
      <c r="I664" s="101">
        <v>5168</v>
      </c>
      <c r="J664" s="101" t="s">
        <v>942</v>
      </c>
      <c r="K664" s="101">
        <v>3.28</v>
      </c>
      <c r="L664" s="101" t="s">
        <v>1742</v>
      </c>
      <c r="M664" s="101"/>
      <c r="N664" s="101" t="s">
        <v>1748</v>
      </c>
      <c r="O664" s="104">
        <v>43545</v>
      </c>
      <c r="P664" s="105">
        <f ca="1">VLOOKUP(G664,日计划量!B:G,6,0)</f>
        <v>43547</v>
      </c>
      <c r="R664" s="126"/>
      <c r="T664" s="129"/>
      <c r="U664" s="103" t="s">
        <v>1744</v>
      </c>
      <c r="V664" s="106">
        <f t="shared" si="35"/>
        <v>5168</v>
      </c>
      <c r="W664" s="98">
        <v>10336</v>
      </c>
      <c r="X664" s="98">
        <f t="shared" si="36"/>
        <v>-5168</v>
      </c>
    </row>
    <row r="665" customHeight="1" spans="1:24">
      <c r="A665" s="101">
        <v>7211003212</v>
      </c>
      <c r="B665" s="160" t="s">
        <v>1749</v>
      </c>
      <c r="C665" s="101">
        <v>10840</v>
      </c>
      <c r="D665" s="101">
        <v>10840</v>
      </c>
      <c r="F665" s="101">
        <f t="shared" si="39"/>
        <v>7211003212</v>
      </c>
      <c r="G665" s="101" t="s">
        <v>1750</v>
      </c>
      <c r="H665" s="114" t="str">
        <f t="shared" si="34"/>
        <v>CRJ6807-3.28</v>
      </c>
      <c r="I665" s="101">
        <v>8840</v>
      </c>
      <c r="J665" s="101" t="s">
        <v>1161</v>
      </c>
      <c r="K665" s="101">
        <v>3.28</v>
      </c>
      <c r="L665" s="101" t="s">
        <v>1751</v>
      </c>
      <c r="M665" s="101"/>
      <c r="N665" s="101" t="s">
        <v>1752</v>
      </c>
      <c r="O665" s="104">
        <v>43539</v>
      </c>
      <c r="P665" s="105">
        <f ca="1">VLOOKUP(G665,日计划量!B:G,6,0)</f>
        <v>43544</v>
      </c>
      <c r="R665" s="126"/>
      <c r="T665" s="129"/>
      <c r="U665" s="103" t="s">
        <v>1753</v>
      </c>
      <c r="V665" s="106">
        <f t="shared" si="35"/>
        <v>8840</v>
      </c>
      <c r="W665" s="98">
        <v>10840</v>
      </c>
      <c r="X665" s="98">
        <f t="shared" si="36"/>
        <v>-2000</v>
      </c>
    </row>
    <row r="666" customHeight="1" spans="2:24">
      <c r="B666" s="160"/>
      <c r="F666" s="101">
        <f t="shared" si="39"/>
        <v>7211003212</v>
      </c>
      <c r="G666" s="101" t="s">
        <v>1754</v>
      </c>
      <c r="H666" s="114" t="str">
        <f t="shared" ref="H666" si="40">L666&amp;"-"&amp;K666</f>
        <v>CRJ6807-3.28</v>
      </c>
      <c r="I666" s="101">
        <v>2000</v>
      </c>
      <c r="J666" s="101" t="s">
        <v>1119</v>
      </c>
      <c r="K666" s="101">
        <v>3.28</v>
      </c>
      <c r="L666" s="101" t="s">
        <v>1751</v>
      </c>
      <c r="M666" s="101"/>
      <c r="N666" s="101" t="s">
        <v>1752</v>
      </c>
      <c r="O666" s="104">
        <v>43545</v>
      </c>
      <c r="P666" s="105">
        <f ca="1">VLOOKUP(G666,日计划量!B:G,6,0)</f>
        <v>43546</v>
      </c>
      <c r="R666" s="126"/>
      <c r="T666" s="129"/>
      <c r="U666" s="103"/>
      <c r="V666" s="106">
        <f t="shared" si="35"/>
        <v>2000</v>
      </c>
      <c r="W666" s="98"/>
      <c r="X666" s="98"/>
    </row>
    <row r="667" customHeight="1" spans="1:24">
      <c r="A667" s="118">
        <v>7211001950</v>
      </c>
      <c r="B667" s="166" t="s">
        <v>1755</v>
      </c>
      <c r="C667" s="118">
        <v>1600</v>
      </c>
      <c r="D667" s="118">
        <v>1600</v>
      </c>
      <c r="E667" s="118"/>
      <c r="F667" s="101">
        <f t="shared" si="39"/>
        <v>7211001950</v>
      </c>
      <c r="G667" s="118" t="s">
        <v>1756</v>
      </c>
      <c r="H667" s="117" t="str">
        <f t="shared" si="34"/>
        <v>30B3B-3.1</v>
      </c>
      <c r="I667" s="118">
        <v>1600</v>
      </c>
      <c r="J667" s="118" t="s">
        <v>27</v>
      </c>
      <c r="K667" s="118">
        <v>3.1</v>
      </c>
      <c r="L667" s="101" t="s">
        <v>1757</v>
      </c>
      <c r="M667" s="118"/>
      <c r="N667" s="101">
        <v>100842912</v>
      </c>
      <c r="O667" s="104">
        <v>43524</v>
      </c>
      <c r="P667" s="105">
        <f ca="1">VLOOKUP(G667,日计划量!B:G,6,0)</f>
        <v>43529</v>
      </c>
      <c r="Q667" s="118" t="s">
        <v>1758</v>
      </c>
      <c r="R667" s="126"/>
      <c r="T667" s="129"/>
      <c r="U667" s="161" t="s">
        <v>1759</v>
      </c>
      <c r="V667" s="98">
        <f t="shared" si="35"/>
        <v>1600</v>
      </c>
      <c r="W667" s="106">
        <v>0</v>
      </c>
      <c r="X667" s="106">
        <f t="shared" si="36"/>
        <v>1600</v>
      </c>
    </row>
    <row r="668" customHeight="1" spans="1:24">
      <c r="A668" s="118">
        <v>7211001950</v>
      </c>
      <c r="B668" s="166" t="s">
        <v>1755</v>
      </c>
      <c r="C668" s="118">
        <v>1600</v>
      </c>
      <c r="D668" s="118">
        <v>1600</v>
      </c>
      <c r="E668" s="118"/>
      <c r="F668" s="101">
        <f t="shared" si="39"/>
        <v>7211001950</v>
      </c>
      <c r="G668" s="118" t="s">
        <v>1760</v>
      </c>
      <c r="H668" s="117" t="str">
        <f t="shared" si="34"/>
        <v>30B3B-3.1.1</v>
      </c>
      <c r="I668" s="118">
        <v>1600</v>
      </c>
      <c r="J668" s="118" t="s">
        <v>27</v>
      </c>
      <c r="K668" s="118" t="s">
        <v>1761</v>
      </c>
      <c r="L668" s="101" t="s">
        <v>1757</v>
      </c>
      <c r="M668" s="118"/>
      <c r="N668" s="101">
        <v>100844254</v>
      </c>
      <c r="O668" s="104">
        <v>43524</v>
      </c>
      <c r="P668" s="175">
        <f ca="1">VLOOKUP(G668,日计划量!B:G,6,0)</f>
        <v>43528</v>
      </c>
      <c r="Q668" s="118" t="s">
        <v>1758</v>
      </c>
      <c r="R668" s="126"/>
      <c r="T668" s="129"/>
      <c r="U668" s="161" t="s">
        <v>1762</v>
      </c>
      <c r="V668" s="98">
        <f t="shared" si="35"/>
        <v>1600</v>
      </c>
      <c r="W668" s="106">
        <v>0</v>
      </c>
      <c r="X668" s="106">
        <f t="shared" si="36"/>
        <v>1600</v>
      </c>
    </row>
    <row r="669" customHeight="1" spans="1:25">
      <c r="A669" s="115">
        <v>7211002097</v>
      </c>
      <c r="B669" s="116" t="s">
        <v>1763</v>
      </c>
      <c r="C669" s="115">
        <v>974</v>
      </c>
      <c r="D669" s="115">
        <v>974</v>
      </c>
      <c r="E669" s="118"/>
      <c r="F669" s="101">
        <f t="shared" si="39"/>
        <v>7211002097</v>
      </c>
      <c r="G669" s="118" t="s">
        <v>1764</v>
      </c>
      <c r="H669" s="117" t="str">
        <f t="shared" ref="H669:H733" si="41">L669&amp;"-"&amp;K669</f>
        <v>JF08BG-2.19</v>
      </c>
      <c r="I669" s="118">
        <v>974</v>
      </c>
      <c r="J669" s="118" t="s">
        <v>5</v>
      </c>
      <c r="K669" s="118">
        <v>2.19</v>
      </c>
      <c r="L669" s="101" t="s">
        <v>1765</v>
      </c>
      <c r="M669" s="118"/>
      <c r="N669" s="101" t="s">
        <v>1766</v>
      </c>
      <c r="O669" s="104">
        <v>43530</v>
      </c>
      <c r="P669" s="175">
        <f ca="1">VLOOKUP(G669,日计划量!B:G,6,0)</f>
        <v>43535</v>
      </c>
      <c r="Q669" s="118" t="s">
        <v>1767</v>
      </c>
      <c r="R669" s="126"/>
      <c r="T669" s="129"/>
      <c r="U669" s="161" t="s">
        <v>1768</v>
      </c>
      <c r="V669" s="98">
        <f t="shared" si="35"/>
        <v>974</v>
      </c>
      <c r="W669" s="106">
        <v>0</v>
      </c>
      <c r="X669" s="106">
        <f t="shared" si="36"/>
        <v>974</v>
      </c>
      <c r="Y669" s="165"/>
    </row>
    <row r="670" customHeight="1" spans="1:25">
      <c r="A670" s="167">
        <v>7211003689</v>
      </c>
      <c r="B670" s="168" t="s">
        <v>1769</v>
      </c>
      <c r="C670" s="169">
        <v>1400</v>
      </c>
      <c r="D670" s="169">
        <v>1400</v>
      </c>
      <c r="F670" s="101">
        <f t="shared" si="39"/>
        <v>7211003689</v>
      </c>
      <c r="G670" s="101" t="s">
        <v>1770</v>
      </c>
      <c r="H670" s="114" t="str">
        <f t="shared" si="41"/>
        <v>40FC8053A-3.6</v>
      </c>
      <c r="I670" s="101">
        <v>1400</v>
      </c>
      <c r="J670" s="101" t="s">
        <v>1002</v>
      </c>
      <c r="K670" s="103">
        <v>3.6</v>
      </c>
      <c r="L670" s="101" t="s">
        <v>1771</v>
      </c>
      <c r="N670" s="101" t="s">
        <v>1772</v>
      </c>
      <c r="O670" s="104">
        <v>43528</v>
      </c>
      <c r="P670" s="105">
        <f ca="1">VLOOKUP(G670,日计划量!B:G,6,0)</f>
        <v>43529</v>
      </c>
      <c r="R670" s="126"/>
      <c r="T670" s="129"/>
      <c r="U670" s="161" t="s">
        <v>1773</v>
      </c>
      <c r="V670" s="98">
        <f t="shared" si="35"/>
        <v>1400</v>
      </c>
      <c r="W670" s="106">
        <v>0</v>
      </c>
      <c r="X670" s="106">
        <f t="shared" si="36"/>
        <v>1400</v>
      </c>
      <c r="Y670" s="165"/>
    </row>
    <row r="671" customHeight="1" spans="1:24">
      <c r="A671" s="170">
        <v>7211001926</v>
      </c>
      <c r="B671" s="171" t="s">
        <v>1774</v>
      </c>
      <c r="C671" s="170">
        <v>972</v>
      </c>
      <c r="D671" s="170">
        <v>972</v>
      </c>
      <c r="E671" s="170"/>
      <c r="F671" s="101">
        <f t="shared" si="39"/>
        <v>7211001926</v>
      </c>
      <c r="G671" s="170" t="s">
        <v>1775</v>
      </c>
      <c r="H671" s="117" t="str">
        <f t="shared" si="41"/>
        <v>JF08G-2.28</v>
      </c>
      <c r="I671" s="170">
        <v>972</v>
      </c>
      <c r="J671" s="176" t="s">
        <v>5</v>
      </c>
      <c r="K671" s="177">
        <v>2.28</v>
      </c>
      <c r="L671" s="101" t="s">
        <v>1776</v>
      </c>
      <c r="M671" s="170"/>
      <c r="N671" s="101">
        <v>100842164</v>
      </c>
      <c r="O671" s="104">
        <v>43523</v>
      </c>
      <c r="P671" s="178">
        <f ca="1">VLOOKUP(G671,日计划量!B:G,6,0)</f>
        <v>43525</v>
      </c>
      <c r="Q671" s="170" t="s">
        <v>1777</v>
      </c>
      <c r="R671" s="126"/>
      <c r="T671" s="129"/>
      <c r="U671" s="161" t="s">
        <v>1778</v>
      </c>
      <c r="V671" s="98">
        <f t="shared" si="35"/>
        <v>972</v>
      </c>
      <c r="W671" s="106">
        <v>0</v>
      </c>
      <c r="X671" s="106">
        <f t="shared" si="36"/>
        <v>972</v>
      </c>
    </row>
    <row r="672" customHeight="1" spans="1:24">
      <c r="A672" s="118">
        <v>7211001719</v>
      </c>
      <c r="B672" s="166" t="s">
        <v>1472</v>
      </c>
      <c r="C672" s="118">
        <v>4224</v>
      </c>
      <c r="D672" s="118">
        <v>3000</v>
      </c>
      <c r="E672" s="118"/>
      <c r="F672" s="101">
        <f t="shared" si="39"/>
        <v>7211001719</v>
      </c>
      <c r="G672" s="170" t="s">
        <v>1779</v>
      </c>
      <c r="H672" s="117" t="str">
        <f t="shared" si="41"/>
        <v>CG1101K-3.1</v>
      </c>
      <c r="I672" s="170">
        <v>3000</v>
      </c>
      <c r="J672" s="170" t="s">
        <v>25</v>
      </c>
      <c r="K672" s="170">
        <v>3.1</v>
      </c>
      <c r="L672" s="101" t="s">
        <v>1474</v>
      </c>
      <c r="M672" s="170"/>
      <c r="N672" s="101" t="s">
        <v>1780</v>
      </c>
      <c r="O672" s="104">
        <v>43523</v>
      </c>
      <c r="P672" s="178">
        <f ca="1">VLOOKUP(G672,日计划量!B:G,6,0)</f>
        <v>43525</v>
      </c>
      <c r="Q672" s="170" t="s">
        <v>1758</v>
      </c>
      <c r="R672" s="126"/>
      <c r="T672" s="129"/>
      <c r="U672" s="161" t="s">
        <v>1781</v>
      </c>
      <c r="V672" s="98">
        <f t="shared" si="35"/>
        <v>3000</v>
      </c>
      <c r="W672" s="106">
        <v>0</v>
      </c>
      <c r="X672" s="106">
        <f t="shared" si="36"/>
        <v>3000</v>
      </c>
    </row>
    <row r="673" customHeight="1" spans="1:24">
      <c r="A673" s="170">
        <v>7211001876</v>
      </c>
      <c r="B673" s="171" t="s">
        <v>1782</v>
      </c>
      <c r="C673" s="170">
        <v>1600</v>
      </c>
      <c r="D673" s="170">
        <v>1600</v>
      </c>
      <c r="E673" s="118"/>
      <c r="F673" s="101">
        <f t="shared" si="39"/>
        <v>7211001876</v>
      </c>
      <c r="G673" s="118" t="s">
        <v>1783</v>
      </c>
      <c r="H673" s="117" t="str">
        <f t="shared" si="41"/>
        <v>30B3X-3.1</v>
      </c>
      <c r="I673" s="118">
        <v>1600</v>
      </c>
      <c r="J673" s="118" t="s">
        <v>27</v>
      </c>
      <c r="K673" s="170">
        <v>3.1</v>
      </c>
      <c r="L673" s="101" t="s">
        <v>1784</v>
      </c>
      <c r="M673" s="170"/>
      <c r="N673" s="101" t="s">
        <v>1785</v>
      </c>
      <c r="O673" s="104">
        <v>43522</v>
      </c>
      <c r="P673" s="178">
        <f ca="1">VLOOKUP(G673,日计划量!B:G,6,0)</f>
        <v>43525</v>
      </c>
      <c r="Q673" s="170" t="s">
        <v>1758</v>
      </c>
      <c r="R673" s="126"/>
      <c r="T673" s="129"/>
      <c r="U673" s="161" t="s">
        <v>1786</v>
      </c>
      <c r="V673" s="98">
        <f t="shared" si="35"/>
        <v>1600</v>
      </c>
      <c r="W673" s="106">
        <v>0</v>
      </c>
      <c r="X673" s="106">
        <f t="shared" si="36"/>
        <v>1600</v>
      </c>
    </row>
    <row r="674" customHeight="1" spans="1:24">
      <c r="A674" s="118">
        <v>7211002397</v>
      </c>
      <c r="B674" s="166" t="s">
        <v>1491</v>
      </c>
      <c r="C674" s="170">
        <v>3152</v>
      </c>
      <c r="D674" s="170">
        <v>1000</v>
      </c>
      <c r="E674" s="118"/>
      <c r="F674" s="101">
        <f t="shared" si="39"/>
        <v>7211002397</v>
      </c>
      <c r="G674" s="118" t="s">
        <v>1787</v>
      </c>
      <c r="H674" s="117" t="str">
        <f t="shared" si="41"/>
        <v>CG1102D-3.1</v>
      </c>
      <c r="I674" s="118">
        <v>1000</v>
      </c>
      <c r="J674" s="137" t="s">
        <v>1468</v>
      </c>
      <c r="K674" s="170">
        <v>3.1</v>
      </c>
      <c r="L674" s="101" t="s">
        <v>1493</v>
      </c>
      <c r="M674" s="170"/>
      <c r="N674" s="101" t="s">
        <v>1788</v>
      </c>
      <c r="O674" s="104">
        <v>43523</v>
      </c>
      <c r="P674" s="178">
        <f ca="1">VLOOKUP(G674,日计划量!B:G,6,0)</f>
        <v>43525</v>
      </c>
      <c r="Q674" s="170" t="s">
        <v>1758</v>
      </c>
      <c r="R674" s="126"/>
      <c r="T674" s="129"/>
      <c r="U674" s="161" t="s">
        <v>1789</v>
      </c>
      <c r="V674" s="98">
        <f t="shared" si="35"/>
        <v>1000</v>
      </c>
      <c r="W674" s="106">
        <v>0</v>
      </c>
      <c r="X674" s="106">
        <f t="shared" si="36"/>
        <v>1000</v>
      </c>
    </row>
    <row r="675" customHeight="1" spans="1:24">
      <c r="A675" s="170">
        <v>7211002675</v>
      </c>
      <c r="B675" s="171" t="s">
        <v>1584</v>
      </c>
      <c r="C675" s="170">
        <v>864</v>
      </c>
      <c r="D675" s="170">
        <v>864</v>
      </c>
      <c r="E675" s="118"/>
      <c r="F675" s="101">
        <f t="shared" si="39"/>
        <v>7211002675</v>
      </c>
      <c r="G675" s="170" t="s">
        <v>1790</v>
      </c>
      <c r="H675" s="117" t="str">
        <f t="shared" si="41"/>
        <v>Z06YA3N-3.1</v>
      </c>
      <c r="I675" s="170">
        <v>864</v>
      </c>
      <c r="J675" s="170" t="s">
        <v>32</v>
      </c>
      <c r="K675" s="170">
        <v>3.1</v>
      </c>
      <c r="L675" s="101" t="s">
        <v>1586</v>
      </c>
      <c r="M675" s="170"/>
      <c r="N675" s="101">
        <v>100843353</v>
      </c>
      <c r="O675" s="104">
        <v>43525</v>
      </c>
      <c r="P675" s="178">
        <f ca="1">VLOOKUP(G675,日计划量!B:G,6,0)</f>
        <v>43528</v>
      </c>
      <c r="Q675" s="170" t="s">
        <v>1758</v>
      </c>
      <c r="R675" s="126"/>
      <c r="T675" s="129"/>
      <c r="U675" s="161" t="s">
        <v>1791</v>
      </c>
      <c r="V675" s="98">
        <f t="shared" si="35"/>
        <v>864</v>
      </c>
      <c r="W675" s="106">
        <v>0</v>
      </c>
      <c r="X675" s="106">
        <f t="shared" si="36"/>
        <v>864</v>
      </c>
    </row>
    <row r="676" customHeight="1" spans="1:24">
      <c r="A676" s="170">
        <v>7211002933</v>
      </c>
      <c r="B676" s="171" t="s">
        <v>1620</v>
      </c>
      <c r="C676" s="170">
        <v>880</v>
      </c>
      <c r="D676" s="170">
        <v>880</v>
      </c>
      <c r="E676" s="118"/>
      <c r="F676" s="101">
        <f t="shared" si="39"/>
        <v>7211002933</v>
      </c>
      <c r="G676" s="170" t="s">
        <v>1792</v>
      </c>
      <c r="H676" s="117" t="str">
        <f t="shared" si="41"/>
        <v>Z06YA3Q-2.26</v>
      </c>
      <c r="I676" s="170">
        <v>880</v>
      </c>
      <c r="J676" s="176" t="s">
        <v>32</v>
      </c>
      <c r="K676" s="177">
        <v>2.26</v>
      </c>
      <c r="L676" s="101" t="s">
        <v>1622</v>
      </c>
      <c r="M676" s="170"/>
      <c r="N676" s="101">
        <v>100840302</v>
      </c>
      <c r="O676" s="104" t="s">
        <v>1793</v>
      </c>
      <c r="P676" s="178">
        <f ca="1">VLOOKUP(G676,日计划量!B:G,6,0)</f>
        <v>43528</v>
      </c>
      <c r="Q676" s="170" t="s">
        <v>1758</v>
      </c>
      <c r="R676" s="126"/>
      <c r="T676" s="129"/>
      <c r="U676" s="161" t="s">
        <v>1794</v>
      </c>
      <c r="V676" s="98">
        <f t="shared" si="35"/>
        <v>880</v>
      </c>
      <c r="W676" s="106">
        <v>0</v>
      </c>
      <c r="X676" s="106">
        <f t="shared" si="36"/>
        <v>880</v>
      </c>
    </row>
    <row r="677" customHeight="1" spans="1:24">
      <c r="A677" s="170">
        <v>7211001024</v>
      </c>
      <c r="B677" s="171" t="s">
        <v>1636</v>
      </c>
      <c r="C677" s="170">
        <v>864</v>
      </c>
      <c r="D677" s="170">
        <v>864</v>
      </c>
      <c r="E677" s="118"/>
      <c r="F677" s="101">
        <f t="shared" si="39"/>
        <v>7211001024</v>
      </c>
      <c r="G677" s="170" t="s">
        <v>1795</v>
      </c>
      <c r="H677" s="117" t="str">
        <f t="shared" si="41"/>
        <v>Z06YA3E-2.21</v>
      </c>
      <c r="I677" s="170">
        <v>864</v>
      </c>
      <c r="J677" s="176" t="s">
        <v>32</v>
      </c>
      <c r="K677" s="177">
        <v>2.21</v>
      </c>
      <c r="L677" s="101" t="s">
        <v>1638</v>
      </c>
      <c r="M677" s="170"/>
      <c r="N677" s="101">
        <v>100838445</v>
      </c>
      <c r="O677" s="104">
        <v>0</v>
      </c>
      <c r="P677" s="178">
        <f ca="1">VLOOKUP(G677,日计划量!B:G,6,0)</f>
        <v>43532</v>
      </c>
      <c r="Q677" s="170" t="s">
        <v>1758</v>
      </c>
      <c r="R677" s="126"/>
      <c r="T677" s="129"/>
      <c r="U677" s="161" t="s">
        <v>1796</v>
      </c>
      <c r="V677" s="98">
        <f t="shared" si="35"/>
        <v>864</v>
      </c>
      <c r="W677" s="106">
        <v>0</v>
      </c>
      <c r="X677" s="106">
        <f t="shared" si="36"/>
        <v>864</v>
      </c>
    </row>
    <row r="678" customHeight="1" spans="1:24">
      <c r="A678" s="118">
        <v>7211003572</v>
      </c>
      <c r="B678" s="166" t="s">
        <v>1690</v>
      </c>
      <c r="C678" s="118">
        <v>2884</v>
      </c>
      <c r="D678" s="118">
        <v>2884</v>
      </c>
      <c r="E678" s="118"/>
      <c r="F678" s="101">
        <f t="shared" si="39"/>
        <v>7211003572</v>
      </c>
      <c r="G678" s="170" t="s">
        <v>1797</v>
      </c>
      <c r="H678" s="117" t="str">
        <f t="shared" si="41"/>
        <v>50YB19D-3.1</v>
      </c>
      <c r="I678" s="118">
        <v>2884</v>
      </c>
      <c r="J678" s="170" t="s">
        <v>1161</v>
      </c>
      <c r="K678" s="170">
        <v>3.1</v>
      </c>
      <c r="L678" s="101" t="s">
        <v>1692</v>
      </c>
      <c r="M678" s="170"/>
      <c r="N678" s="101" t="s">
        <v>1798</v>
      </c>
      <c r="O678" s="104">
        <v>43523</v>
      </c>
      <c r="P678" s="178">
        <f ca="1">VLOOKUP(G678,日计划量!B:G,6,0)</f>
        <v>43525</v>
      </c>
      <c r="Q678" s="170" t="s">
        <v>1758</v>
      </c>
      <c r="R678" s="126"/>
      <c r="T678" s="129"/>
      <c r="U678" s="161" t="s">
        <v>1799</v>
      </c>
      <c r="V678" s="98">
        <f t="shared" si="35"/>
        <v>2884</v>
      </c>
      <c r="W678" s="106">
        <v>0</v>
      </c>
      <c r="X678" s="106">
        <f t="shared" si="36"/>
        <v>2884</v>
      </c>
    </row>
    <row r="679" customHeight="1" spans="1:24">
      <c r="A679" s="172">
        <v>7211003108</v>
      </c>
      <c r="B679" s="173" t="s">
        <v>1628</v>
      </c>
      <c r="C679" s="172">
        <v>490</v>
      </c>
      <c r="D679" s="172">
        <v>490</v>
      </c>
      <c r="E679" s="172"/>
      <c r="F679" s="101">
        <f t="shared" si="39"/>
        <v>7211003108</v>
      </c>
      <c r="G679" s="172" t="s">
        <v>1800</v>
      </c>
      <c r="H679" s="117" t="str">
        <f t="shared" si="41"/>
        <v>50FC52-3.1</v>
      </c>
      <c r="I679" s="172">
        <v>490</v>
      </c>
      <c r="J679" s="172" t="s">
        <v>1002</v>
      </c>
      <c r="K679" s="179">
        <v>3.1</v>
      </c>
      <c r="L679" s="101" t="s">
        <v>1630</v>
      </c>
      <c r="M679" s="179"/>
      <c r="N679" s="101">
        <v>100841575</v>
      </c>
      <c r="O679" s="104">
        <v>43521</v>
      </c>
      <c r="P679" s="178">
        <f ca="1">VLOOKUP(G679,日计划量!B:G,6,0)</f>
        <v>43525</v>
      </c>
      <c r="Q679" s="179"/>
      <c r="R679" s="126"/>
      <c r="T679" s="129"/>
      <c r="U679" s="161" t="s">
        <v>1801</v>
      </c>
      <c r="V679" s="98">
        <f t="shared" si="35"/>
        <v>490</v>
      </c>
      <c r="W679" s="106">
        <v>0</v>
      </c>
      <c r="X679" s="106">
        <f t="shared" si="36"/>
        <v>490</v>
      </c>
    </row>
    <row r="680" customHeight="1" spans="1:24">
      <c r="A680" s="101">
        <v>7211001465</v>
      </c>
      <c r="B680" s="174" t="s">
        <v>1802</v>
      </c>
      <c r="C680" s="169">
        <v>864</v>
      </c>
      <c r="D680" s="101">
        <v>864</v>
      </c>
      <c r="F680" s="101">
        <f t="shared" si="39"/>
        <v>7211001465</v>
      </c>
      <c r="G680" s="101" t="s">
        <v>1803</v>
      </c>
      <c r="H680" s="114" t="str">
        <f t="shared" si="41"/>
        <v>50B3A-3.18</v>
      </c>
      <c r="I680" s="101">
        <v>864</v>
      </c>
      <c r="J680" s="101" t="s">
        <v>33</v>
      </c>
      <c r="K680" s="103">
        <v>3.18</v>
      </c>
      <c r="L680" s="101" t="s">
        <v>1804</v>
      </c>
      <c r="N680" s="101">
        <v>100848701</v>
      </c>
      <c r="O680" s="104">
        <v>43538</v>
      </c>
      <c r="P680" s="105">
        <f ca="1">VLOOKUP(G680,日计划量!B:G,6,0)</f>
        <v>43542</v>
      </c>
      <c r="R680" s="126"/>
      <c r="T680" s="129"/>
      <c r="U680" s="106" t="s">
        <v>1805</v>
      </c>
      <c r="V680" s="106">
        <v>864</v>
      </c>
      <c r="W680" s="98">
        <v>864</v>
      </c>
      <c r="X680" s="98">
        <f t="shared" si="36"/>
        <v>0</v>
      </c>
    </row>
    <row r="681" customHeight="1" spans="1:24">
      <c r="A681" s="101">
        <v>7211002175</v>
      </c>
      <c r="B681" s="174" t="s">
        <v>1806</v>
      </c>
      <c r="C681" s="169">
        <v>546</v>
      </c>
      <c r="D681" s="101">
        <v>546</v>
      </c>
      <c r="F681" s="101">
        <f t="shared" si="39"/>
        <v>7211002175</v>
      </c>
      <c r="G681" s="101" t="s">
        <v>1807</v>
      </c>
      <c r="H681" s="114" t="str">
        <f t="shared" si="41"/>
        <v>50FC28J-3.20.</v>
      </c>
      <c r="I681" s="101">
        <v>546</v>
      </c>
      <c r="J681" s="101" t="s">
        <v>1002</v>
      </c>
      <c r="K681" s="103" t="s">
        <v>1808</v>
      </c>
      <c r="L681" s="101" t="s">
        <v>1809</v>
      </c>
      <c r="N681" s="101">
        <v>100849354</v>
      </c>
      <c r="O681" s="104">
        <v>0</v>
      </c>
      <c r="P681" s="105">
        <f ca="1">VLOOKUP(G681,日计划量!B:G,6,0)</f>
        <v>43543</v>
      </c>
      <c r="R681" s="126"/>
      <c r="T681" s="129"/>
      <c r="U681" s="106" t="s">
        <v>1810</v>
      </c>
      <c r="V681" s="106">
        <v>546</v>
      </c>
      <c r="W681" s="98">
        <v>546</v>
      </c>
      <c r="X681" s="98">
        <f t="shared" si="36"/>
        <v>0</v>
      </c>
    </row>
    <row r="682" customHeight="1" spans="1:24">
      <c r="A682" s="101">
        <v>7211003291</v>
      </c>
      <c r="B682" s="174" t="s">
        <v>1811</v>
      </c>
      <c r="C682" s="169">
        <v>546</v>
      </c>
      <c r="D682" s="101">
        <v>546</v>
      </c>
      <c r="F682" s="101">
        <f t="shared" si="39"/>
        <v>7211003291</v>
      </c>
      <c r="G682" s="101" t="s">
        <v>1812</v>
      </c>
      <c r="H682" s="114" t="str">
        <f t="shared" si="41"/>
        <v>50HC12A-3.20.</v>
      </c>
      <c r="I682" s="101">
        <v>546</v>
      </c>
      <c r="J682" s="101" t="s">
        <v>5</v>
      </c>
      <c r="K682" s="103" t="s">
        <v>1808</v>
      </c>
      <c r="L682" s="101" t="s">
        <v>1813</v>
      </c>
      <c r="N682" s="101">
        <v>100849254</v>
      </c>
      <c r="O682" s="104">
        <v>43539</v>
      </c>
      <c r="P682" s="105">
        <f ca="1">VLOOKUP(G682,日计划量!B:G,6,0)</f>
        <v>43544</v>
      </c>
      <c r="R682" s="126"/>
      <c r="T682" s="129"/>
      <c r="U682" s="106" t="s">
        <v>1814</v>
      </c>
      <c r="V682" s="106">
        <v>546</v>
      </c>
      <c r="W682" s="98">
        <v>546</v>
      </c>
      <c r="X682" s="98">
        <f t="shared" si="36"/>
        <v>0</v>
      </c>
    </row>
    <row r="683" customHeight="1" spans="1:24">
      <c r="A683" s="169">
        <v>7211002554</v>
      </c>
      <c r="B683" s="174" t="s">
        <v>1815</v>
      </c>
      <c r="C683" s="169">
        <v>1536</v>
      </c>
      <c r="D683" s="101">
        <v>1536</v>
      </c>
      <c r="F683" s="101">
        <f t="shared" si="39"/>
        <v>7211002554</v>
      </c>
      <c r="G683" s="101" t="s">
        <v>1816</v>
      </c>
      <c r="H683" s="114" t="str">
        <f t="shared" si="41"/>
        <v>50FC22V-3.26</v>
      </c>
      <c r="I683" s="101">
        <v>1536</v>
      </c>
      <c r="J683" s="101" t="s">
        <v>1002</v>
      </c>
      <c r="K683" s="103">
        <v>3.26</v>
      </c>
      <c r="L683" s="101" t="s">
        <v>1817</v>
      </c>
      <c r="N683" s="101">
        <v>100850823</v>
      </c>
      <c r="O683" s="104">
        <v>43544</v>
      </c>
      <c r="P683" s="105">
        <f ca="1">VLOOKUP(G683,日计划量!B:G,6,0)</f>
        <v>43546</v>
      </c>
      <c r="R683" s="126"/>
      <c r="T683" s="129"/>
      <c r="U683" s="106" t="s">
        <v>1818</v>
      </c>
      <c r="V683" s="106">
        <v>1536</v>
      </c>
      <c r="W683" s="98">
        <v>1536</v>
      </c>
      <c r="X683" s="98">
        <f t="shared" si="36"/>
        <v>0</v>
      </c>
    </row>
    <row r="684" customHeight="1" spans="1:24">
      <c r="A684" s="169">
        <v>7211000752</v>
      </c>
      <c r="B684" s="174" t="s">
        <v>1819</v>
      </c>
      <c r="C684" s="169">
        <v>2040</v>
      </c>
      <c r="D684" s="101">
        <v>2040</v>
      </c>
      <c r="F684" s="101">
        <f t="shared" si="39"/>
        <v>7211000752</v>
      </c>
      <c r="G684" s="101" t="s">
        <v>1820</v>
      </c>
      <c r="H684" s="114" t="str">
        <f t="shared" si="41"/>
        <v>40B2G-3.19</v>
      </c>
      <c r="I684" s="101">
        <v>2040</v>
      </c>
      <c r="J684" s="101" t="s">
        <v>33</v>
      </c>
      <c r="K684" s="103">
        <v>3.19</v>
      </c>
      <c r="L684" s="101" t="s">
        <v>1821</v>
      </c>
      <c r="N684" s="101">
        <v>100849305</v>
      </c>
      <c r="O684" s="104">
        <v>43539</v>
      </c>
      <c r="P684" s="105">
        <f ca="1">VLOOKUP(G684,日计划量!B:G,6,0)</f>
        <v>43542</v>
      </c>
      <c r="R684" s="126"/>
      <c r="T684" s="129"/>
      <c r="U684" s="106" t="s">
        <v>1822</v>
      </c>
      <c r="V684" s="106">
        <v>2040</v>
      </c>
      <c r="W684" s="98">
        <v>2040</v>
      </c>
      <c r="X684" s="98">
        <f t="shared" si="36"/>
        <v>0</v>
      </c>
    </row>
    <row r="685" customHeight="1" spans="1:24">
      <c r="A685" s="169">
        <v>7211001876</v>
      </c>
      <c r="B685" s="174" t="s">
        <v>1782</v>
      </c>
      <c r="C685" s="169">
        <v>1600</v>
      </c>
      <c r="D685" s="101">
        <v>1600</v>
      </c>
      <c r="F685" s="101">
        <f t="shared" si="39"/>
        <v>7211001876</v>
      </c>
      <c r="G685" s="101" t="s">
        <v>1823</v>
      </c>
      <c r="H685" s="114" t="str">
        <f t="shared" si="41"/>
        <v>30B3X-3.19</v>
      </c>
      <c r="I685" s="101">
        <v>1600</v>
      </c>
      <c r="J685" s="101" t="s">
        <v>33</v>
      </c>
      <c r="K685" s="103">
        <v>3.19</v>
      </c>
      <c r="L685" s="101" t="s">
        <v>1784</v>
      </c>
      <c r="N685" s="101">
        <v>100849812</v>
      </c>
      <c r="O685" s="104">
        <v>43542</v>
      </c>
      <c r="P685" s="105">
        <f ca="1">VLOOKUP(G685,日计划量!B:G,6,0)</f>
        <v>43544</v>
      </c>
      <c r="R685" s="126"/>
      <c r="T685" s="129"/>
      <c r="U685" s="106" t="s">
        <v>1824</v>
      </c>
      <c r="V685" s="106">
        <v>1600</v>
      </c>
      <c r="W685" s="98">
        <v>1600</v>
      </c>
      <c r="X685" s="98">
        <f t="shared" si="36"/>
        <v>0</v>
      </c>
    </row>
    <row r="686" customHeight="1" spans="1:24">
      <c r="A686" s="101">
        <v>7211001950</v>
      </c>
      <c r="B686" s="174" t="s">
        <v>1755</v>
      </c>
      <c r="C686" s="169">
        <v>1600</v>
      </c>
      <c r="D686" s="101">
        <v>1600</v>
      </c>
      <c r="F686" s="101">
        <f t="shared" si="39"/>
        <v>7211001950</v>
      </c>
      <c r="G686" s="101" t="s">
        <v>1825</v>
      </c>
      <c r="H686" s="114" t="str">
        <f t="shared" si="41"/>
        <v>30B3B-3.26</v>
      </c>
      <c r="I686" s="101">
        <v>1600</v>
      </c>
      <c r="J686" s="101" t="s">
        <v>27</v>
      </c>
      <c r="K686" s="103">
        <v>3.26</v>
      </c>
      <c r="L686" s="101" t="s">
        <v>1757</v>
      </c>
      <c r="N686" s="101">
        <v>100851941</v>
      </c>
      <c r="O686" s="104">
        <v>43546</v>
      </c>
      <c r="P686" s="105">
        <f ca="1">VLOOKUP(G686,日计划量!B:G,6,0)</f>
        <v>43549</v>
      </c>
      <c r="R686" s="126"/>
      <c r="T686" s="129"/>
      <c r="U686" s="106" t="s">
        <v>1826</v>
      </c>
      <c r="V686" s="106">
        <v>1600</v>
      </c>
      <c r="W686" s="98">
        <v>1600</v>
      </c>
      <c r="X686" s="98">
        <f t="shared" si="36"/>
        <v>0</v>
      </c>
    </row>
    <row r="687" customHeight="1" spans="1:24">
      <c r="A687" s="169">
        <v>7211001946</v>
      </c>
      <c r="B687" s="174" t="s">
        <v>1827</v>
      </c>
      <c r="C687" s="169">
        <v>546</v>
      </c>
      <c r="D687" s="101">
        <v>546</v>
      </c>
      <c r="F687" s="101">
        <f t="shared" si="39"/>
        <v>7211001946</v>
      </c>
      <c r="G687" s="101" t="s">
        <v>1828</v>
      </c>
      <c r="H687" s="114" t="str">
        <f t="shared" si="41"/>
        <v>20FZ17D-3.21</v>
      </c>
      <c r="I687" s="101">
        <v>576</v>
      </c>
      <c r="J687" s="101" t="s">
        <v>12</v>
      </c>
      <c r="K687" s="103">
        <v>3.21</v>
      </c>
      <c r="L687" s="101" t="s">
        <v>1829</v>
      </c>
      <c r="N687" s="101">
        <v>100848678</v>
      </c>
      <c r="O687" s="104">
        <v>43538</v>
      </c>
      <c r="P687" s="105">
        <f ca="1">VLOOKUP(G687,日计划量!B:G,6,0)</f>
        <v>43542</v>
      </c>
      <c r="R687" s="126"/>
      <c r="T687" s="129"/>
      <c r="U687" s="106" t="s">
        <v>1830</v>
      </c>
      <c r="V687" s="106">
        <v>1152</v>
      </c>
      <c r="W687" s="98">
        <v>546</v>
      </c>
      <c r="X687" s="98">
        <f t="shared" si="36"/>
        <v>30</v>
      </c>
    </row>
    <row r="688" customHeight="1" spans="1:24">
      <c r="A688" s="169">
        <v>7211002091</v>
      </c>
      <c r="B688" s="174" t="s">
        <v>1675</v>
      </c>
      <c r="C688" s="169">
        <v>498</v>
      </c>
      <c r="D688" s="101">
        <v>498</v>
      </c>
      <c r="F688" s="101">
        <f t="shared" si="39"/>
        <v>7211002091</v>
      </c>
      <c r="G688" s="101" t="s">
        <v>1831</v>
      </c>
      <c r="H688" s="114" t="str">
        <f t="shared" si="41"/>
        <v>50FZ16R-3.21</v>
      </c>
      <c r="I688" s="101">
        <v>498</v>
      </c>
      <c r="J688" s="101" t="s">
        <v>12</v>
      </c>
      <c r="K688" s="103">
        <v>3.21</v>
      </c>
      <c r="L688" s="101" t="s">
        <v>1677</v>
      </c>
      <c r="N688" s="101">
        <v>100848679</v>
      </c>
      <c r="O688" s="104">
        <v>43538</v>
      </c>
      <c r="P688" s="105">
        <f ca="1">VLOOKUP(G688,日计划量!B:G,6,0)</f>
        <v>43542</v>
      </c>
      <c r="R688" s="126"/>
      <c r="T688" s="129"/>
      <c r="U688" s="106" t="s">
        <v>1832</v>
      </c>
      <c r="V688" s="106">
        <v>498</v>
      </c>
      <c r="W688" s="98">
        <v>498</v>
      </c>
      <c r="X688" s="98">
        <f t="shared" si="36"/>
        <v>0</v>
      </c>
    </row>
    <row r="689" customHeight="1" spans="1:24">
      <c r="A689" s="169">
        <v>7211002955</v>
      </c>
      <c r="B689" s="174" t="s">
        <v>1833</v>
      </c>
      <c r="C689" s="169">
        <v>616</v>
      </c>
      <c r="D689" s="101">
        <v>616</v>
      </c>
      <c r="F689" s="101">
        <f t="shared" si="39"/>
        <v>7211002955</v>
      </c>
      <c r="G689" s="101" t="s">
        <v>1834</v>
      </c>
      <c r="H689" s="114" t="str">
        <f t="shared" si="41"/>
        <v>40FC51A-3.21</v>
      </c>
      <c r="I689" s="101">
        <v>616</v>
      </c>
      <c r="J689" s="101" t="s">
        <v>1002</v>
      </c>
      <c r="K689" s="103">
        <v>3.21</v>
      </c>
      <c r="L689" s="101" t="s">
        <v>1835</v>
      </c>
      <c r="N689" s="101">
        <v>100849814</v>
      </c>
      <c r="O689" s="104">
        <v>43542</v>
      </c>
      <c r="P689" s="105">
        <f ca="1">VLOOKUP(G689,日计划量!B:G,6,0)</f>
        <v>43545</v>
      </c>
      <c r="R689" s="126"/>
      <c r="T689" s="129"/>
      <c r="U689" s="106" t="s">
        <v>1836</v>
      </c>
      <c r="V689" s="106">
        <v>616</v>
      </c>
      <c r="W689" s="98">
        <v>616</v>
      </c>
      <c r="X689" s="98">
        <f t="shared" si="36"/>
        <v>0</v>
      </c>
    </row>
    <row r="690" customHeight="1" spans="1:24">
      <c r="A690" s="169">
        <v>7211001129</v>
      </c>
      <c r="B690" s="174" t="s">
        <v>1580</v>
      </c>
      <c r="C690" s="169">
        <v>882</v>
      </c>
      <c r="D690" s="101">
        <v>882</v>
      </c>
      <c r="F690" s="101">
        <f t="shared" si="39"/>
        <v>7211001129</v>
      </c>
      <c r="G690" s="101" t="s">
        <v>1837</v>
      </c>
      <c r="H690" s="114" t="str">
        <f t="shared" si="41"/>
        <v>Z06YA3L-3.21</v>
      </c>
      <c r="I690" s="101">
        <v>882</v>
      </c>
      <c r="J690" s="101" t="s">
        <v>32</v>
      </c>
      <c r="K690" s="103">
        <v>3.21</v>
      </c>
      <c r="L690" s="101" t="s">
        <v>1582</v>
      </c>
      <c r="N690" s="101" t="s">
        <v>1838</v>
      </c>
      <c r="O690" s="104">
        <v>43539</v>
      </c>
      <c r="P690" s="105">
        <f ca="1">VLOOKUP(G690,日计划量!B:G,6,0)</f>
        <v>43543</v>
      </c>
      <c r="R690" s="126"/>
      <c r="T690" s="129"/>
      <c r="U690" s="106" t="s">
        <v>1839</v>
      </c>
      <c r="V690" s="106">
        <v>882</v>
      </c>
      <c r="W690" s="98">
        <v>882</v>
      </c>
      <c r="X690" s="98">
        <f t="shared" si="36"/>
        <v>0</v>
      </c>
    </row>
    <row r="691" customHeight="1" spans="1:24">
      <c r="A691" s="169">
        <v>7211002066</v>
      </c>
      <c r="B691" s="174" t="s">
        <v>1658</v>
      </c>
      <c r="C691" s="169">
        <v>546</v>
      </c>
      <c r="D691" s="101">
        <v>546</v>
      </c>
      <c r="F691" s="101">
        <f t="shared" si="39"/>
        <v>7211002066</v>
      </c>
      <c r="G691" s="101" t="s">
        <v>1840</v>
      </c>
      <c r="H691" s="114" t="str">
        <f t="shared" si="41"/>
        <v>50FC28D-3.25</v>
      </c>
      <c r="I691" s="101">
        <v>546</v>
      </c>
      <c r="J691" s="101" t="s">
        <v>1002</v>
      </c>
      <c r="K691" s="103">
        <v>3.25</v>
      </c>
      <c r="L691" s="101" t="s">
        <v>1660</v>
      </c>
      <c r="N691" s="101">
        <v>100850331</v>
      </c>
      <c r="O691" s="104">
        <v>43543</v>
      </c>
      <c r="P691" s="105">
        <f ca="1">VLOOKUP(G691,日计划量!B:G,6,0)</f>
        <v>43545</v>
      </c>
      <c r="R691" s="126"/>
      <c r="T691" s="129"/>
      <c r="U691" s="106" t="s">
        <v>1841</v>
      </c>
      <c r="V691" s="106">
        <v>546</v>
      </c>
      <c r="W691" s="98">
        <v>546</v>
      </c>
      <c r="X691" s="98">
        <f t="shared" si="36"/>
        <v>0</v>
      </c>
    </row>
    <row r="692" customHeight="1" spans="1:24">
      <c r="A692" s="169">
        <v>7211001719</v>
      </c>
      <c r="B692" s="174" t="s">
        <v>1472</v>
      </c>
      <c r="C692" s="169">
        <v>8068</v>
      </c>
      <c r="D692" s="101">
        <v>8068</v>
      </c>
      <c r="F692" s="101">
        <f t="shared" si="39"/>
        <v>7211001719</v>
      </c>
      <c r="G692" s="101" t="s">
        <v>1842</v>
      </c>
      <c r="H692" s="114" t="str">
        <f t="shared" si="41"/>
        <v>CG1101K-3.20.</v>
      </c>
      <c r="I692" s="101">
        <v>8068</v>
      </c>
      <c r="J692" s="101" t="s">
        <v>25</v>
      </c>
      <c r="K692" s="103" t="s">
        <v>1808</v>
      </c>
      <c r="L692" s="101" t="s">
        <v>1474</v>
      </c>
      <c r="N692" s="101" t="s">
        <v>1843</v>
      </c>
      <c r="O692" s="104">
        <v>43539</v>
      </c>
      <c r="P692" s="105">
        <f ca="1">VLOOKUP(G692,日计划量!B:G,6,0)</f>
        <v>43543</v>
      </c>
      <c r="R692" s="126"/>
      <c r="T692" s="129"/>
      <c r="U692" s="106" t="s">
        <v>1844</v>
      </c>
      <c r="V692" s="106">
        <v>8068</v>
      </c>
      <c r="W692" s="98">
        <v>8068</v>
      </c>
      <c r="X692" s="98">
        <f t="shared" si="36"/>
        <v>0</v>
      </c>
    </row>
    <row r="693" customHeight="1" spans="1:24">
      <c r="A693" s="169">
        <v>7211002207</v>
      </c>
      <c r="B693" s="174" t="s">
        <v>1481</v>
      </c>
      <c r="C693" s="169">
        <v>674</v>
      </c>
      <c r="D693" s="101">
        <v>674</v>
      </c>
      <c r="F693" s="101">
        <f t="shared" si="39"/>
        <v>7211002207</v>
      </c>
      <c r="G693" s="101" t="s">
        <v>1845</v>
      </c>
      <c r="H693" s="114" t="str">
        <f t="shared" si="41"/>
        <v>CG1101AF-3.20.</v>
      </c>
      <c r="I693" s="101">
        <v>674</v>
      </c>
      <c r="J693" s="101" t="s">
        <v>25</v>
      </c>
      <c r="K693" s="103" t="s">
        <v>1808</v>
      </c>
      <c r="L693" s="101" t="s">
        <v>1483</v>
      </c>
      <c r="N693" s="101" t="s">
        <v>1846</v>
      </c>
      <c r="O693" s="104">
        <v>43538</v>
      </c>
      <c r="P693" s="105">
        <f ca="1">VLOOKUP(G693,日计划量!B:G,6,0)</f>
        <v>43542</v>
      </c>
      <c r="R693" s="126"/>
      <c r="T693" s="129"/>
      <c r="U693" s="106" t="s">
        <v>1847</v>
      </c>
      <c r="V693" s="106">
        <v>674</v>
      </c>
      <c r="W693" s="98">
        <v>674</v>
      </c>
      <c r="X693" s="98">
        <f t="shared" si="36"/>
        <v>0</v>
      </c>
    </row>
    <row r="694" customHeight="1" spans="1:24">
      <c r="A694" s="169">
        <v>7211002208</v>
      </c>
      <c r="B694" s="174" t="s">
        <v>1569</v>
      </c>
      <c r="C694" s="169">
        <v>3991</v>
      </c>
      <c r="D694" s="101">
        <v>3991</v>
      </c>
      <c r="F694" s="101">
        <f t="shared" si="39"/>
        <v>7211002208</v>
      </c>
      <c r="G694" s="101" t="s">
        <v>1848</v>
      </c>
      <c r="H694" s="114" t="str">
        <f t="shared" si="41"/>
        <v>CG1301C-3.20.</v>
      </c>
      <c r="I694" s="101">
        <v>3991</v>
      </c>
      <c r="J694" s="101" t="s">
        <v>1468</v>
      </c>
      <c r="K694" s="103" t="s">
        <v>1808</v>
      </c>
      <c r="L694" s="101" t="s">
        <v>1571</v>
      </c>
      <c r="N694" s="101" t="s">
        <v>1849</v>
      </c>
      <c r="O694" s="104">
        <v>43542</v>
      </c>
      <c r="P694" s="105">
        <f ca="1">VLOOKUP(G694,日计划量!B:G,6,0)</f>
        <v>43544</v>
      </c>
      <c r="R694" s="126"/>
      <c r="T694" s="129"/>
      <c r="U694" s="106" t="s">
        <v>1850</v>
      </c>
      <c r="V694" s="106">
        <v>3991</v>
      </c>
      <c r="W694" s="98">
        <v>3991</v>
      </c>
      <c r="X694" s="98">
        <f t="shared" si="36"/>
        <v>0</v>
      </c>
    </row>
    <row r="695" customHeight="1" spans="1:24">
      <c r="A695" s="169">
        <v>7211002932</v>
      </c>
      <c r="B695" s="174" t="s">
        <v>1496</v>
      </c>
      <c r="C695" s="169">
        <v>387</v>
      </c>
      <c r="D695" s="101">
        <v>387</v>
      </c>
      <c r="F695" s="101">
        <f t="shared" si="39"/>
        <v>7211002932</v>
      </c>
      <c r="G695" s="101" t="s">
        <v>1851</v>
      </c>
      <c r="H695" s="114" t="str">
        <f t="shared" si="41"/>
        <v>CG1302A-3.20.</v>
      </c>
      <c r="I695" s="101">
        <v>387</v>
      </c>
      <c r="J695" s="101" t="s">
        <v>1468</v>
      </c>
      <c r="K695" s="103" t="s">
        <v>1808</v>
      </c>
      <c r="L695" s="101" t="s">
        <v>1498</v>
      </c>
      <c r="N695" s="101" t="s">
        <v>1852</v>
      </c>
      <c r="O695" s="104">
        <v>43542</v>
      </c>
      <c r="P695" s="105">
        <f ca="1">VLOOKUP(G695,日计划量!B:G,6,0)</f>
        <v>43544</v>
      </c>
      <c r="R695" s="126"/>
      <c r="T695" s="129"/>
      <c r="U695" s="106" t="s">
        <v>1853</v>
      </c>
      <c r="V695" s="106">
        <v>387</v>
      </c>
      <c r="W695" s="98">
        <v>387</v>
      </c>
      <c r="X695" s="98">
        <f t="shared" si="36"/>
        <v>0</v>
      </c>
    </row>
    <row r="696" customHeight="1" spans="1:24">
      <c r="A696" s="169">
        <v>7211002942</v>
      </c>
      <c r="B696" s="174" t="s">
        <v>1854</v>
      </c>
      <c r="C696" s="169">
        <v>451</v>
      </c>
      <c r="D696" s="101">
        <v>451</v>
      </c>
      <c r="F696" s="101">
        <f t="shared" si="39"/>
        <v>7211002942</v>
      </c>
      <c r="G696" s="101" t="s">
        <v>1855</v>
      </c>
      <c r="H696" s="114" t="str">
        <f t="shared" si="41"/>
        <v>CG1102J-3.18</v>
      </c>
      <c r="I696" s="101">
        <v>451</v>
      </c>
      <c r="J696" s="101" t="s">
        <v>1468</v>
      </c>
      <c r="K696" s="103">
        <v>3.18</v>
      </c>
      <c r="L696" s="101" t="s">
        <v>1856</v>
      </c>
      <c r="N696" s="101" t="s">
        <v>1857</v>
      </c>
      <c r="O696" s="104">
        <v>43537</v>
      </c>
      <c r="P696" s="105">
        <f ca="1">VLOOKUP(G696,日计划量!B:G,6,0)</f>
        <v>43539</v>
      </c>
      <c r="R696" s="126"/>
      <c r="T696" s="129"/>
      <c r="U696" s="106" t="s">
        <v>1858</v>
      </c>
      <c r="V696" s="106">
        <v>451</v>
      </c>
      <c r="W696" s="98">
        <v>451</v>
      </c>
      <c r="X696" s="98">
        <f t="shared" si="36"/>
        <v>0</v>
      </c>
    </row>
    <row r="697" customHeight="1" spans="1:24">
      <c r="A697" s="169">
        <v>7211002441</v>
      </c>
      <c r="B697" s="174" t="s">
        <v>1461</v>
      </c>
      <c r="C697" s="169">
        <v>677</v>
      </c>
      <c r="D697" s="101">
        <v>677</v>
      </c>
      <c r="F697" s="101">
        <f t="shared" si="39"/>
        <v>7211002441</v>
      </c>
      <c r="G697" s="172" t="s">
        <v>1859</v>
      </c>
      <c r="H697" s="114" t="str">
        <f t="shared" si="41"/>
        <v>CG1101AI-3.21</v>
      </c>
      <c r="I697" s="101">
        <v>677</v>
      </c>
      <c r="J697" s="101" t="s">
        <v>1468</v>
      </c>
      <c r="K697" s="103">
        <v>3.21</v>
      </c>
      <c r="L697" s="101" t="s">
        <v>1463</v>
      </c>
      <c r="N697" s="101" t="s">
        <v>1860</v>
      </c>
      <c r="O697" s="104">
        <v>43544</v>
      </c>
      <c r="P697" s="105">
        <f ca="1">VLOOKUP(G697,日计划量!B:G,6,0)</f>
        <v>43546</v>
      </c>
      <c r="R697" s="126"/>
      <c r="T697" s="129"/>
      <c r="U697" s="106" t="s">
        <v>1861</v>
      </c>
      <c r="V697" s="106">
        <v>677</v>
      </c>
      <c r="W697" s="98">
        <v>677</v>
      </c>
      <c r="X697" s="98">
        <f t="shared" si="36"/>
        <v>0</v>
      </c>
    </row>
    <row r="698" customHeight="1" spans="1:24">
      <c r="A698" s="169">
        <v>7211002834</v>
      </c>
      <c r="B698" s="174" t="s">
        <v>1862</v>
      </c>
      <c r="C698" s="169">
        <v>1352</v>
      </c>
      <c r="D698" s="101">
        <v>1352</v>
      </c>
      <c r="F698" s="101">
        <f t="shared" si="39"/>
        <v>7211002834</v>
      </c>
      <c r="G698" s="101" t="s">
        <v>1863</v>
      </c>
      <c r="H698" s="114" t="str">
        <f t="shared" si="41"/>
        <v>CG1101AR-3.21</v>
      </c>
      <c r="I698" s="101">
        <v>1352</v>
      </c>
      <c r="J698" s="101" t="s">
        <v>1468</v>
      </c>
      <c r="K698" s="103">
        <v>3.21</v>
      </c>
      <c r="L698" s="101" t="s">
        <v>1864</v>
      </c>
      <c r="N698" s="101" t="s">
        <v>1865</v>
      </c>
      <c r="O698" s="104">
        <v>43544</v>
      </c>
      <c r="P698" s="105">
        <f ca="1">VLOOKUP(G698,日计划量!B:G,6,0)</f>
        <v>43547</v>
      </c>
      <c r="R698" s="126"/>
      <c r="T698" s="129"/>
      <c r="U698" s="106" t="s">
        <v>1866</v>
      </c>
      <c r="V698" s="106">
        <v>1352</v>
      </c>
      <c r="W698" s="98">
        <v>1352</v>
      </c>
      <c r="X698" s="98">
        <f t="shared" si="36"/>
        <v>0</v>
      </c>
    </row>
    <row r="699" customHeight="1" spans="1:24">
      <c r="A699" s="169">
        <v>7211002992</v>
      </c>
      <c r="B699" s="174" t="s">
        <v>1466</v>
      </c>
      <c r="C699" s="169">
        <v>571</v>
      </c>
      <c r="D699" s="101">
        <v>571</v>
      </c>
      <c r="F699" s="101">
        <f t="shared" si="39"/>
        <v>7211002992</v>
      </c>
      <c r="G699" s="101" t="s">
        <v>1867</v>
      </c>
      <c r="H699" s="114" t="str">
        <f t="shared" si="41"/>
        <v>CG1301H-3.20.</v>
      </c>
      <c r="I699" s="101">
        <v>571</v>
      </c>
      <c r="J699" s="101" t="s">
        <v>1468</v>
      </c>
      <c r="K699" s="103" t="s">
        <v>1808</v>
      </c>
      <c r="L699" s="101" t="s">
        <v>1469</v>
      </c>
      <c r="N699" s="101" t="s">
        <v>1868</v>
      </c>
      <c r="O699" s="104">
        <v>43537</v>
      </c>
      <c r="P699" s="105">
        <f ca="1">VLOOKUP(G699,日计划量!B:G,6,0)</f>
        <v>43542</v>
      </c>
      <c r="R699" s="126"/>
      <c r="T699" s="129"/>
      <c r="U699" s="106" t="s">
        <v>1869</v>
      </c>
      <c r="V699" s="106">
        <v>571</v>
      </c>
      <c r="W699" s="98">
        <v>571</v>
      </c>
      <c r="X699" s="98">
        <f t="shared" si="36"/>
        <v>0</v>
      </c>
    </row>
    <row r="700" customHeight="1" spans="1:24">
      <c r="A700" s="169">
        <v>7211002441</v>
      </c>
      <c r="B700" s="174" t="s">
        <v>1461</v>
      </c>
      <c r="C700" s="169">
        <v>1352</v>
      </c>
      <c r="D700" s="101">
        <v>1352</v>
      </c>
      <c r="F700" s="101">
        <f t="shared" si="39"/>
        <v>7211002441</v>
      </c>
      <c r="G700" s="101" t="s">
        <v>1870</v>
      </c>
      <c r="H700" s="114" t="str">
        <f t="shared" si="41"/>
        <v>CG1101AI-3.20.</v>
      </c>
      <c r="I700" s="101">
        <v>1352</v>
      </c>
      <c r="J700" s="101" t="s">
        <v>1468</v>
      </c>
      <c r="K700" s="103" t="s">
        <v>1808</v>
      </c>
      <c r="L700" s="101" t="s">
        <v>1463</v>
      </c>
      <c r="N700" s="101" t="s">
        <v>1871</v>
      </c>
      <c r="O700" s="104">
        <v>43538</v>
      </c>
      <c r="P700" s="105">
        <f ca="1">VLOOKUP(G700,日计划量!B:G,6,0)</f>
        <v>43542</v>
      </c>
      <c r="R700" s="126"/>
      <c r="T700" s="129"/>
      <c r="U700" s="106" t="s">
        <v>1872</v>
      </c>
      <c r="V700" s="106">
        <v>1352</v>
      </c>
      <c r="W700" s="98">
        <v>1352</v>
      </c>
      <c r="X700" s="98">
        <f t="shared" si="36"/>
        <v>0</v>
      </c>
    </row>
    <row r="701" customHeight="1" spans="1:24">
      <c r="A701" s="169">
        <v>7211002459</v>
      </c>
      <c r="B701" s="174" t="s">
        <v>1506</v>
      </c>
      <c r="C701" s="169">
        <v>571</v>
      </c>
      <c r="D701" s="101">
        <v>571</v>
      </c>
      <c r="F701" s="101">
        <f t="shared" si="39"/>
        <v>7211002459</v>
      </c>
      <c r="G701" s="101" t="s">
        <v>1873</v>
      </c>
      <c r="H701" s="114" t="str">
        <f t="shared" si="41"/>
        <v>CG1301E-3.20.</v>
      </c>
      <c r="I701" s="101">
        <v>571</v>
      </c>
      <c r="J701" s="101" t="s">
        <v>1468</v>
      </c>
      <c r="K701" s="103" t="s">
        <v>1808</v>
      </c>
      <c r="L701" s="101" t="s">
        <v>1508</v>
      </c>
      <c r="N701" s="101" t="s">
        <v>1874</v>
      </c>
      <c r="O701" s="104">
        <v>43539</v>
      </c>
      <c r="P701" s="105">
        <f ca="1">VLOOKUP(G701,日计划量!B:G,6,0)</f>
        <v>43543</v>
      </c>
      <c r="R701" s="126"/>
      <c r="T701" s="129"/>
      <c r="U701" s="106" t="s">
        <v>1875</v>
      </c>
      <c r="V701" s="106">
        <v>571</v>
      </c>
      <c r="W701" s="98">
        <v>571</v>
      </c>
      <c r="X701" s="98">
        <f t="shared" si="36"/>
        <v>0</v>
      </c>
    </row>
    <row r="702" customHeight="1" spans="1:24">
      <c r="A702" s="169">
        <v>7211002834</v>
      </c>
      <c r="B702" s="174" t="s">
        <v>1862</v>
      </c>
      <c r="C702" s="169">
        <v>676</v>
      </c>
      <c r="D702" s="101">
        <v>676</v>
      </c>
      <c r="F702" s="101">
        <f t="shared" si="39"/>
        <v>7211002834</v>
      </c>
      <c r="G702" s="101" t="s">
        <v>1876</v>
      </c>
      <c r="H702" s="114" t="str">
        <f t="shared" si="41"/>
        <v>CG1101AR-3.20.</v>
      </c>
      <c r="I702" s="101">
        <v>676</v>
      </c>
      <c r="J702" s="101" t="s">
        <v>1468</v>
      </c>
      <c r="K702" s="103" t="s">
        <v>1808</v>
      </c>
      <c r="L702" s="101" t="s">
        <v>1864</v>
      </c>
      <c r="N702" s="101" t="s">
        <v>1877</v>
      </c>
      <c r="O702" s="104">
        <v>43539</v>
      </c>
      <c r="P702" s="105">
        <f ca="1">VLOOKUP(G702,日计划量!B:G,6,0)</f>
        <v>43543</v>
      </c>
      <c r="R702" s="126"/>
      <c r="T702" s="129"/>
      <c r="U702" s="106" t="s">
        <v>1878</v>
      </c>
      <c r="V702" s="106">
        <v>676</v>
      </c>
      <c r="W702" s="98">
        <v>676</v>
      </c>
      <c r="X702" s="98">
        <f t="shared" si="36"/>
        <v>0</v>
      </c>
    </row>
    <row r="703" customHeight="1" spans="1:24">
      <c r="A703" s="169">
        <v>7211002441</v>
      </c>
      <c r="B703" s="174" t="s">
        <v>1461</v>
      </c>
      <c r="C703" s="169">
        <v>676</v>
      </c>
      <c r="D703" s="101">
        <v>676</v>
      </c>
      <c r="F703" s="101">
        <f t="shared" si="39"/>
        <v>7211002441</v>
      </c>
      <c r="G703" s="172" t="s">
        <v>1879</v>
      </c>
      <c r="H703" s="114" t="str">
        <f t="shared" si="41"/>
        <v>CG1101AI-3.21</v>
      </c>
      <c r="I703" s="101">
        <v>676</v>
      </c>
      <c r="J703" s="101" t="s">
        <v>1468</v>
      </c>
      <c r="K703" s="103">
        <v>3.21</v>
      </c>
      <c r="L703" s="101" t="s">
        <v>1463</v>
      </c>
      <c r="N703" s="101" t="s">
        <v>1860</v>
      </c>
      <c r="O703" s="104">
        <v>43543</v>
      </c>
      <c r="P703" s="105">
        <f ca="1">VLOOKUP(G703,日计划量!B:G,6,0)</f>
        <v>43544</v>
      </c>
      <c r="R703" s="126"/>
      <c r="T703" s="129"/>
      <c r="U703" s="106" t="s">
        <v>1880</v>
      </c>
      <c r="V703" s="106">
        <v>676</v>
      </c>
      <c r="W703" s="98">
        <v>676</v>
      </c>
      <c r="X703" s="98">
        <f t="shared" si="36"/>
        <v>0</v>
      </c>
    </row>
    <row r="704" customHeight="1" spans="1:24">
      <c r="A704" s="169">
        <v>7211002208</v>
      </c>
      <c r="B704" s="174" t="s">
        <v>1569</v>
      </c>
      <c r="C704" s="169">
        <v>571</v>
      </c>
      <c r="D704" s="101">
        <v>571</v>
      </c>
      <c r="F704" s="101">
        <f t="shared" si="39"/>
        <v>7211002208</v>
      </c>
      <c r="G704" s="101" t="s">
        <v>1881</v>
      </c>
      <c r="H704" s="114" t="str">
        <f t="shared" si="41"/>
        <v>CG1301C-3.19</v>
      </c>
      <c r="I704" s="101">
        <v>571</v>
      </c>
      <c r="J704" s="101" t="s">
        <v>1468</v>
      </c>
      <c r="K704" s="103">
        <v>3.19</v>
      </c>
      <c r="L704" s="101" t="s">
        <v>1571</v>
      </c>
      <c r="N704" s="101" t="s">
        <v>1882</v>
      </c>
      <c r="O704" s="104">
        <v>43536</v>
      </c>
      <c r="P704" s="105">
        <f ca="1">VLOOKUP(G704,日计划量!B:G,6,0)</f>
        <v>43539</v>
      </c>
      <c r="R704" s="126"/>
      <c r="T704" s="129"/>
      <c r="U704" s="106" t="s">
        <v>1883</v>
      </c>
      <c r="V704" s="106">
        <v>571</v>
      </c>
      <c r="W704" s="98">
        <v>571</v>
      </c>
      <c r="X704" s="98">
        <f t="shared" si="36"/>
        <v>0</v>
      </c>
    </row>
    <row r="705" customHeight="1" spans="1:24">
      <c r="A705" s="169">
        <v>7211002876</v>
      </c>
      <c r="B705" s="174" t="s">
        <v>1884</v>
      </c>
      <c r="C705" s="169">
        <v>925</v>
      </c>
      <c r="D705" s="101">
        <v>925</v>
      </c>
      <c r="F705" s="101">
        <f t="shared" si="39"/>
        <v>7211002876</v>
      </c>
      <c r="G705" s="101" t="s">
        <v>1885</v>
      </c>
      <c r="H705" s="114" t="str">
        <f t="shared" si="41"/>
        <v>JF06BG-3.19</v>
      </c>
      <c r="I705" s="101">
        <v>925</v>
      </c>
      <c r="J705" s="101" t="s">
        <v>5</v>
      </c>
      <c r="K705" s="103">
        <v>3.19</v>
      </c>
      <c r="L705" s="101" t="s">
        <v>1886</v>
      </c>
      <c r="N705" s="101" t="s">
        <v>1887</v>
      </c>
      <c r="O705" s="104">
        <v>43539</v>
      </c>
      <c r="P705" s="105">
        <f ca="1">VLOOKUP(G705,日计划量!B:G,6,0)</f>
        <v>43543</v>
      </c>
      <c r="R705" s="126"/>
      <c r="T705" s="129"/>
      <c r="U705" s="106" t="s">
        <v>1888</v>
      </c>
      <c r="V705" s="106">
        <v>925</v>
      </c>
      <c r="W705" s="98">
        <v>925</v>
      </c>
      <c r="X705" s="98">
        <f t="shared" si="36"/>
        <v>0</v>
      </c>
    </row>
    <row r="706" customHeight="1" spans="1:24">
      <c r="A706" s="169">
        <v>7211001926</v>
      </c>
      <c r="B706" s="174" t="s">
        <v>1774</v>
      </c>
      <c r="C706" s="169">
        <v>980</v>
      </c>
      <c r="D706" s="101">
        <v>980</v>
      </c>
      <c r="F706" s="101">
        <f t="shared" si="39"/>
        <v>7211001926</v>
      </c>
      <c r="G706" s="101" t="s">
        <v>1889</v>
      </c>
      <c r="H706" s="114" t="str">
        <f t="shared" si="41"/>
        <v>JF08G-3.19</v>
      </c>
      <c r="I706" s="101">
        <v>980</v>
      </c>
      <c r="J706" s="101" t="s">
        <v>5</v>
      </c>
      <c r="K706" s="103">
        <v>3.19</v>
      </c>
      <c r="L706" s="101" t="s">
        <v>1776</v>
      </c>
      <c r="N706" s="101" t="s">
        <v>1890</v>
      </c>
      <c r="O706" s="104">
        <v>43539</v>
      </c>
      <c r="P706" s="105">
        <f ca="1">VLOOKUP(G706,日计划量!B:G,6,0)</f>
        <v>43543</v>
      </c>
      <c r="R706" s="126"/>
      <c r="T706" s="129"/>
      <c r="U706" s="106" t="s">
        <v>1891</v>
      </c>
      <c r="V706" s="106">
        <v>980</v>
      </c>
      <c r="W706" s="98">
        <v>980</v>
      </c>
      <c r="X706" s="98">
        <f t="shared" si="36"/>
        <v>0</v>
      </c>
    </row>
    <row r="707" customHeight="1" spans="1:24">
      <c r="A707" s="101">
        <v>7211003109</v>
      </c>
      <c r="B707" s="102" t="s">
        <v>1588</v>
      </c>
      <c r="C707" s="101">
        <v>980</v>
      </c>
      <c r="D707" s="101">
        <v>980</v>
      </c>
      <c r="F707" s="101">
        <f t="shared" si="39"/>
        <v>7211003109</v>
      </c>
      <c r="G707" s="101" t="s">
        <v>1892</v>
      </c>
      <c r="H707" s="114" t="str">
        <f t="shared" si="41"/>
        <v>50FC52A-3.20.</v>
      </c>
      <c r="I707" s="101">
        <v>980</v>
      </c>
      <c r="J707" s="101" t="s">
        <v>1002</v>
      </c>
      <c r="K707" s="103" t="s">
        <v>1808</v>
      </c>
      <c r="L707" s="101" t="s">
        <v>1590</v>
      </c>
      <c r="N707" s="101">
        <v>100849307</v>
      </c>
      <c r="O707" s="104">
        <v>43539</v>
      </c>
      <c r="P707" s="105">
        <f ca="1">VLOOKUP(G707,日计划量!B:G,6,0)</f>
        <v>43543</v>
      </c>
      <c r="R707" s="126"/>
      <c r="T707" s="129"/>
      <c r="U707" s="106" t="s">
        <v>1893</v>
      </c>
      <c r="V707" s="106">
        <v>980</v>
      </c>
      <c r="W707" s="98">
        <v>980</v>
      </c>
      <c r="X707" s="98">
        <f t="shared" si="36"/>
        <v>0</v>
      </c>
    </row>
    <row r="708" customHeight="1" spans="1:24">
      <c r="A708" s="101">
        <v>7211003570</v>
      </c>
      <c r="B708" s="102" t="s">
        <v>1683</v>
      </c>
      <c r="C708" s="101">
        <v>616</v>
      </c>
      <c r="D708" s="101">
        <v>616</v>
      </c>
      <c r="F708" s="101">
        <f t="shared" si="39"/>
        <v>7211003570</v>
      </c>
      <c r="G708" s="101" t="s">
        <v>1894</v>
      </c>
      <c r="H708" s="114" t="str">
        <f t="shared" si="41"/>
        <v>40FC51C-3.17</v>
      </c>
      <c r="I708" s="101">
        <v>616</v>
      </c>
      <c r="J708" s="101" t="s">
        <v>1002</v>
      </c>
      <c r="K708" s="103">
        <v>3.17</v>
      </c>
      <c r="L708" s="101" t="s">
        <v>1685</v>
      </c>
      <c r="N708" s="101">
        <v>100848146</v>
      </c>
      <c r="O708" s="104">
        <v>43537</v>
      </c>
      <c r="P708" s="105">
        <f ca="1">VLOOKUP(G708,日计划量!B:G,6,0)</f>
        <v>43539</v>
      </c>
      <c r="R708" s="126"/>
      <c r="T708" s="129"/>
      <c r="U708" s="106" t="s">
        <v>1895</v>
      </c>
      <c r="V708" s="106">
        <v>616</v>
      </c>
      <c r="W708" s="98">
        <v>616</v>
      </c>
      <c r="X708" s="98">
        <f t="shared" si="36"/>
        <v>0</v>
      </c>
    </row>
    <row r="709" customHeight="1" spans="1:24">
      <c r="A709" s="138">
        <v>7211001719</v>
      </c>
      <c r="B709" s="180" t="s">
        <v>1472</v>
      </c>
      <c r="C709" s="126">
        <v>15149</v>
      </c>
      <c r="D709" s="126">
        <f>18149-3000</f>
        <v>15149</v>
      </c>
      <c r="F709" s="101">
        <f t="shared" si="39"/>
        <v>7211001719</v>
      </c>
      <c r="G709" s="137" t="s">
        <v>1896</v>
      </c>
      <c r="H709" s="114" t="str">
        <f t="shared" si="41"/>
        <v>CG1101K-3.26</v>
      </c>
      <c r="I709" s="101">
        <v>15149</v>
      </c>
      <c r="J709" s="101" t="s">
        <v>25</v>
      </c>
      <c r="K709" s="103">
        <v>3.26</v>
      </c>
      <c r="L709" s="101" t="s">
        <v>1474</v>
      </c>
      <c r="N709" s="101" t="s">
        <v>1897</v>
      </c>
      <c r="O709" s="104">
        <v>43546</v>
      </c>
      <c r="P709" s="105">
        <f ca="1">VLOOKUP(G709,日计划量!B:G,6,0)</f>
        <v>43546</v>
      </c>
      <c r="R709" s="126"/>
      <c r="T709" s="129"/>
      <c r="U709" s="106" t="s">
        <v>1898</v>
      </c>
      <c r="V709" s="106">
        <v>15149</v>
      </c>
      <c r="W709" s="98">
        <v>18149</v>
      </c>
      <c r="X709" s="98">
        <f t="shared" si="36"/>
        <v>-3000</v>
      </c>
    </row>
    <row r="710" customHeight="1" spans="1:24">
      <c r="A710" s="138">
        <v>7211001719</v>
      </c>
      <c r="B710" s="180" t="s">
        <v>1472</v>
      </c>
      <c r="C710" s="126">
        <v>3000</v>
      </c>
      <c r="D710" s="126">
        <v>3000</v>
      </c>
      <c r="F710" s="101">
        <f t="shared" si="39"/>
        <v>7211001719</v>
      </c>
      <c r="G710" s="137" t="s">
        <v>1899</v>
      </c>
      <c r="H710" s="114" t="str">
        <f t="shared" si="41"/>
        <v>CG1101K-3.26.1</v>
      </c>
      <c r="I710" s="101">
        <v>3000</v>
      </c>
      <c r="J710" s="101" t="s">
        <v>1468</v>
      </c>
      <c r="K710" s="103" t="s">
        <v>1900</v>
      </c>
      <c r="L710" s="101" t="s">
        <v>1474</v>
      </c>
      <c r="N710" s="101">
        <v>100851927</v>
      </c>
      <c r="O710" s="104">
        <v>43546</v>
      </c>
      <c r="P710" s="105">
        <f ca="1">VLOOKUP(G710,日计划量!B:G,6,0)</f>
        <v>43551</v>
      </c>
      <c r="R710" s="126"/>
      <c r="T710" s="129"/>
      <c r="U710" s="106" t="s">
        <v>1898</v>
      </c>
      <c r="V710" s="106">
        <v>3000</v>
      </c>
      <c r="W710" s="98">
        <v>18149</v>
      </c>
      <c r="X710" s="98">
        <f t="shared" si="36"/>
        <v>-15149</v>
      </c>
    </row>
    <row r="711" customHeight="1" spans="1:24">
      <c r="A711" s="137">
        <v>7211002207</v>
      </c>
      <c r="B711" s="181" t="s">
        <v>1481</v>
      </c>
      <c r="C711" s="101">
        <v>1346</v>
      </c>
      <c r="D711" s="101">
        <v>1346</v>
      </c>
      <c r="F711" s="101">
        <f t="shared" si="39"/>
        <v>7211002207</v>
      </c>
      <c r="G711" s="137" t="s">
        <v>1901</v>
      </c>
      <c r="H711" s="114" t="str">
        <f t="shared" si="41"/>
        <v>CG1101AF-3.26</v>
      </c>
      <c r="I711" s="101">
        <v>1346</v>
      </c>
      <c r="J711" s="101" t="s">
        <v>1468</v>
      </c>
      <c r="K711" s="103">
        <v>3.26</v>
      </c>
      <c r="L711" s="101" t="s">
        <v>1483</v>
      </c>
      <c r="N711" s="101" t="s">
        <v>1902</v>
      </c>
      <c r="O711" s="104">
        <v>43546</v>
      </c>
      <c r="P711" s="105">
        <f ca="1">VLOOKUP(G711,日计划量!B:G,6,0)</f>
        <v>43550</v>
      </c>
      <c r="R711" s="126"/>
      <c r="T711" s="129"/>
      <c r="U711" s="106" t="s">
        <v>1903</v>
      </c>
      <c r="V711" s="106">
        <v>1346</v>
      </c>
      <c r="W711" s="98">
        <v>1346</v>
      </c>
      <c r="X711" s="98">
        <f t="shared" si="36"/>
        <v>0</v>
      </c>
    </row>
    <row r="712" customHeight="1" spans="1:24">
      <c r="A712" s="101">
        <v>7211001927</v>
      </c>
      <c r="B712" s="102" t="s">
        <v>1476</v>
      </c>
      <c r="C712" s="101">
        <v>1945</v>
      </c>
      <c r="D712" s="101">
        <v>1945</v>
      </c>
      <c r="F712" s="101">
        <f t="shared" si="39"/>
        <v>7211001927</v>
      </c>
      <c r="G712" s="137" t="s">
        <v>1904</v>
      </c>
      <c r="H712" s="114" t="str">
        <f t="shared" si="41"/>
        <v>JF08AG-3.26</v>
      </c>
      <c r="I712" s="101">
        <v>1945</v>
      </c>
      <c r="J712" s="101" t="s">
        <v>5</v>
      </c>
      <c r="K712" s="103">
        <v>3.26</v>
      </c>
      <c r="L712" s="101" t="s">
        <v>1478</v>
      </c>
      <c r="N712" s="101" t="s">
        <v>1905</v>
      </c>
      <c r="O712" s="104">
        <v>43546</v>
      </c>
      <c r="P712" s="105">
        <f ca="1">VLOOKUP(G712,日计划量!B:G,6,0)</f>
        <v>43549</v>
      </c>
      <c r="R712" s="126"/>
      <c r="T712" s="129"/>
      <c r="U712" s="106" t="s">
        <v>1906</v>
      </c>
      <c r="V712" s="106">
        <v>1945</v>
      </c>
      <c r="W712" s="98">
        <v>1945</v>
      </c>
      <c r="X712" s="98">
        <f t="shared" si="36"/>
        <v>0</v>
      </c>
    </row>
    <row r="713" customHeight="1" spans="1:24">
      <c r="A713" s="137">
        <v>7211002466</v>
      </c>
      <c r="B713" s="181" t="s">
        <v>1907</v>
      </c>
      <c r="C713" s="101">
        <v>1712</v>
      </c>
      <c r="D713" s="101">
        <v>1712</v>
      </c>
      <c r="F713" s="101">
        <f t="shared" si="39"/>
        <v>7211002466</v>
      </c>
      <c r="G713" s="137" t="s">
        <v>1908</v>
      </c>
      <c r="H713" s="114" t="str">
        <f t="shared" si="41"/>
        <v>CG1301F-3.29</v>
      </c>
      <c r="I713" s="101">
        <v>1712</v>
      </c>
      <c r="J713" s="101" t="s">
        <v>1468</v>
      </c>
      <c r="K713" s="103">
        <v>3.29</v>
      </c>
      <c r="L713" s="101" t="s">
        <v>1909</v>
      </c>
      <c r="N713" s="101" t="s">
        <v>1910</v>
      </c>
      <c r="O713" s="104">
        <v>43546</v>
      </c>
      <c r="P713" s="105">
        <f ca="1">VLOOKUP(G713,日计划量!B:G,6,0)</f>
        <v>43548</v>
      </c>
      <c r="R713" s="126"/>
      <c r="T713" s="129"/>
      <c r="U713" s="106" t="s">
        <v>1911</v>
      </c>
      <c r="V713" s="106">
        <v>1712</v>
      </c>
      <c r="W713" s="98">
        <v>1712</v>
      </c>
      <c r="X713" s="98">
        <f t="shared" si="36"/>
        <v>0</v>
      </c>
    </row>
    <row r="714" customHeight="1" spans="1:24">
      <c r="A714" s="137">
        <v>7211002168</v>
      </c>
      <c r="B714" s="181" t="s">
        <v>1912</v>
      </c>
      <c r="C714" s="101">
        <v>573</v>
      </c>
      <c r="D714" s="101">
        <v>573</v>
      </c>
      <c r="F714" s="101">
        <f t="shared" si="39"/>
        <v>7211002168</v>
      </c>
      <c r="G714" s="137" t="s">
        <v>1913</v>
      </c>
      <c r="H714" s="114" t="str">
        <f t="shared" si="41"/>
        <v>CG1301A-3.25</v>
      </c>
      <c r="I714" s="101">
        <v>573</v>
      </c>
      <c r="J714" s="101" t="s">
        <v>1468</v>
      </c>
      <c r="K714" s="103">
        <v>3.25</v>
      </c>
      <c r="L714" s="101" t="s">
        <v>1914</v>
      </c>
      <c r="N714" s="101" t="s">
        <v>1915</v>
      </c>
      <c r="O714" s="104">
        <v>43545</v>
      </c>
      <c r="P714" s="105">
        <f ca="1">VLOOKUP(G714,日计划量!B:G,6,0)</f>
        <v>43547</v>
      </c>
      <c r="R714" s="126"/>
      <c r="T714" s="129"/>
      <c r="U714" s="106" t="s">
        <v>1916</v>
      </c>
      <c r="V714" s="106">
        <v>573</v>
      </c>
      <c r="W714" s="98">
        <v>573</v>
      </c>
      <c r="X714" s="98">
        <f t="shared" si="36"/>
        <v>0</v>
      </c>
    </row>
    <row r="715" customHeight="1" spans="1:24">
      <c r="A715" s="137">
        <v>7211002441</v>
      </c>
      <c r="B715" s="181" t="s">
        <v>1461</v>
      </c>
      <c r="C715" s="101">
        <v>677</v>
      </c>
      <c r="D715" s="101">
        <v>677</v>
      </c>
      <c r="F715" s="101">
        <f t="shared" si="39"/>
        <v>7211002441</v>
      </c>
      <c r="G715" s="137" t="s">
        <v>1917</v>
      </c>
      <c r="H715" s="114" t="str">
        <f t="shared" si="41"/>
        <v>CG1101AI-3.23</v>
      </c>
      <c r="I715" s="101">
        <v>677</v>
      </c>
      <c r="J715" s="101" t="s">
        <v>1468</v>
      </c>
      <c r="K715" s="103">
        <v>3.23</v>
      </c>
      <c r="L715" s="101" t="s">
        <v>1463</v>
      </c>
      <c r="N715" s="101" t="s">
        <v>1918</v>
      </c>
      <c r="O715" s="104">
        <v>43545</v>
      </c>
      <c r="P715" s="105">
        <f ca="1">VLOOKUP(G715,日计划量!B:G,6,0)</f>
        <v>43549</v>
      </c>
      <c r="R715" s="126"/>
      <c r="T715" s="129"/>
      <c r="U715" s="106" t="s">
        <v>1919</v>
      </c>
      <c r="V715" s="106">
        <v>677</v>
      </c>
      <c r="W715" s="98">
        <v>677</v>
      </c>
      <c r="X715" s="98">
        <f t="shared" si="36"/>
        <v>0</v>
      </c>
    </row>
    <row r="716" customHeight="1" spans="1:24">
      <c r="A716" s="137">
        <v>7211002684</v>
      </c>
      <c r="B716" s="181" t="s">
        <v>1536</v>
      </c>
      <c r="C716" s="101">
        <v>973</v>
      </c>
      <c r="D716" s="101">
        <v>973</v>
      </c>
      <c r="F716" s="101">
        <f t="shared" si="39"/>
        <v>7211002684</v>
      </c>
      <c r="G716" s="137" t="s">
        <v>1920</v>
      </c>
      <c r="H716" s="114" t="str">
        <f t="shared" si="41"/>
        <v>JF08CG-3.26</v>
      </c>
      <c r="I716" s="101">
        <v>973</v>
      </c>
      <c r="J716" s="101" t="s">
        <v>5</v>
      </c>
      <c r="K716" s="103">
        <v>3.26</v>
      </c>
      <c r="L716" s="101" t="s">
        <v>1538</v>
      </c>
      <c r="N716" s="101" t="s">
        <v>1921</v>
      </c>
      <c r="O716" s="104">
        <v>43546</v>
      </c>
      <c r="P716" s="105">
        <f ca="1">VLOOKUP(G716,日计划量!B:G,6,0)</f>
        <v>43550</v>
      </c>
      <c r="R716" s="126"/>
      <c r="T716" s="129"/>
      <c r="U716" s="106" t="s">
        <v>1922</v>
      </c>
      <c r="V716" s="106">
        <v>973</v>
      </c>
      <c r="W716" s="98">
        <v>973</v>
      </c>
      <c r="X716" s="98">
        <f t="shared" si="36"/>
        <v>0</v>
      </c>
    </row>
    <row r="717" customHeight="1" spans="1:24">
      <c r="A717" s="101">
        <v>7211001750</v>
      </c>
      <c r="B717" s="102" t="s">
        <v>1532</v>
      </c>
      <c r="C717" s="101">
        <v>1101</v>
      </c>
      <c r="D717" s="101">
        <v>1101</v>
      </c>
      <c r="F717" s="101">
        <f t="shared" si="39"/>
        <v>7211001750</v>
      </c>
      <c r="G717" s="137" t="s">
        <v>1923</v>
      </c>
      <c r="H717" s="114" t="str">
        <f t="shared" si="41"/>
        <v>JF07BG-3.26</v>
      </c>
      <c r="I717" s="101">
        <v>1101</v>
      </c>
      <c r="J717" s="101" t="s">
        <v>5</v>
      </c>
      <c r="K717" s="103">
        <v>3.26</v>
      </c>
      <c r="L717" s="101" t="s">
        <v>1534</v>
      </c>
      <c r="N717" s="101" t="s">
        <v>1924</v>
      </c>
      <c r="O717" s="104">
        <v>43546</v>
      </c>
      <c r="P717" s="105">
        <f ca="1">VLOOKUP(G717,日计划量!B:G,6,0)</f>
        <v>43550</v>
      </c>
      <c r="R717" s="126"/>
      <c r="T717" s="129"/>
      <c r="U717" s="106" t="s">
        <v>1925</v>
      </c>
      <c r="V717" s="106">
        <v>1101</v>
      </c>
      <c r="W717" s="98">
        <v>1101</v>
      </c>
      <c r="X717" s="98">
        <f t="shared" si="36"/>
        <v>0</v>
      </c>
    </row>
    <row r="718" customHeight="1" spans="1:24">
      <c r="A718" s="101">
        <v>7211001927</v>
      </c>
      <c r="B718" s="102" t="s">
        <v>1476</v>
      </c>
      <c r="C718" s="101">
        <v>980</v>
      </c>
      <c r="D718" s="101">
        <v>980</v>
      </c>
      <c r="F718" s="101">
        <f t="shared" si="39"/>
        <v>7211001927</v>
      </c>
      <c r="G718" s="137" t="s">
        <v>1926</v>
      </c>
      <c r="H718" s="114" t="str">
        <f t="shared" si="41"/>
        <v>JF08AG-3.25</v>
      </c>
      <c r="I718" s="101">
        <v>980</v>
      </c>
      <c r="J718" s="101" t="s">
        <v>5</v>
      </c>
      <c r="K718" s="103">
        <v>3.25</v>
      </c>
      <c r="L718" s="101" t="s">
        <v>1478</v>
      </c>
      <c r="N718" s="101" t="s">
        <v>1927</v>
      </c>
      <c r="O718" s="104">
        <v>43546</v>
      </c>
      <c r="P718" s="105">
        <f ca="1">VLOOKUP(G718,日计划量!B:G,6,0)</f>
        <v>43548</v>
      </c>
      <c r="R718" s="126"/>
      <c r="T718" s="129"/>
      <c r="U718" s="106" t="s">
        <v>1928</v>
      </c>
      <c r="V718" s="106">
        <v>975</v>
      </c>
      <c r="W718" s="98">
        <v>975</v>
      </c>
      <c r="X718" s="98">
        <f t="shared" si="36"/>
        <v>5</v>
      </c>
    </row>
    <row r="719" customHeight="1" spans="1:24">
      <c r="A719" s="101">
        <v>7211001465</v>
      </c>
      <c r="B719" s="102" t="s">
        <v>1802</v>
      </c>
      <c r="C719" s="101">
        <v>864</v>
      </c>
      <c r="D719" s="101">
        <v>864</v>
      </c>
      <c r="F719" s="101">
        <f t="shared" si="39"/>
        <v>7211001465</v>
      </c>
      <c r="G719" s="137" t="s">
        <v>1929</v>
      </c>
      <c r="H719" s="114" t="str">
        <f t="shared" si="41"/>
        <v>50B3A-3.26</v>
      </c>
      <c r="I719" s="101">
        <v>864</v>
      </c>
      <c r="J719" s="101" t="s">
        <v>33</v>
      </c>
      <c r="K719" s="103">
        <v>3.26</v>
      </c>
      <c r="L719" s="101" t="s">
        <v>1804</v>
      </c>
      <c r="N719" s="101">
        <v>100850820</v>
      </c>
      <c r="O719" s="104">
        <v>43544</v>
      </c>
      <c r="P719" s="105">
        <f ca="1">VLOOKUP(G719,日计划量!B:G,6,0)</f>
        <v>43546</v>
      </c>
      <c r="R719" s="126"/>
      <c r="T719" s="129"/>
      <c r="U719" s="106" t="s">
        <v>1930</v>
      </c>
      <c r="V719" s="106">
        <v>864</v>
      </c>
      <c r="W719" s="98">
        <v>864</v>
      </c>
      <c r="X719" s="98">
        <f t="shared" ref="X719:X738" si="42">I719-W719</f>
        <v>0</v>
      </c>
    </row>
    <row r="720" customHeight="1" spans="1:24">
      <c r="A720" s="101">
        <v>7211001810</v>
      </c>
      <c r="B720" s="181" t="s">
        <v>1624</v>
      </c>
      <c r="C720" s="101">
        <v>768</v>
      </c>
      <c r="D720" s="101">
        <v>768</v>
      </c>
      <c r="F720" s="101">
        <f t="shared" si="39"/>
        <v>7211001810</v>
      </c>
      <c r="G720" s="137" t="s">
        <v>1931</v>
      </c>
      <c r="H720" s="114" t="str">
        <f t="shared" si="41"/>
        <v>50FC22G-3.26</v>
      </c>
      <c r="I720" s="101">
        <v>768</v>
      </c>
      <c r="J720" s="101" t="s">
        <v>1002</v>
      </c>
      <c r="K720" s="103">
        <v>3.26</v>
      </c>
      <c r="L720" s="101" t="s">
        <v>1626</v>
      </c>
      <c r="N720" s="101">
        <v>100851312</v>
      </c>
      <c r="O720" s="104">
        <v>43545</v>
      </c>
      <c r="P720" s="105">
        <f ca="1">VLOOKUP(G720,日计划量!B:G,6,0)</f>
        <v>43547</v>
      </c>
      <c r="R720" s="126"/>
      <c r="T720" s="129"/>
      <c r="U720" s="106" t="s">
        <v>1932</v>
      </c>
      <c r="V720" s="106">
        <v>768</v>
      </c>
      <c r="W720" s="98">
        <v>768</v>
      </c>
      <c r="X720" s="98">
        <f t="shared" si="42"/>
        <v>0</v>
      </c>
    </row>
    <row r="721" customHeight="1" spans="1:24">
      <c r="A721" s="137">
        <v>7211003141</v>
      </c>
      <c r="B721" s="181" t="s">
        <v>1592</v>
      </c>
      <c r="C721" s="101">
        <v>552</v>
      </c>
      <c r="D721" s="101">
        <v>552</v>
      </c>
      <c r="F721" s="101">
        <f t="shared" si="39"/>
        <v>7211003141</v>
      </c>
      <c r="G721" s="137" t="s">
        <v>1933</v>
      </c>
      <c r="H721" s="114" t="str">
        <f t="shared" si="41"/>
        <v>50FC51C-3.28</v>
      </c>
      <c r="I721" s="101">
        <v>552</v>
      </c>
      <c r="J721" s="101" t="s">
        <v>1002</v>
      </c>
      <c r="K721" s="103">
        <v>3.28</v>
      </c>
      <c r="L721" s="101" t="s">
        <v>1594</v>
      </c>
      <c r="N721" s="101">
        <v>0</v>
      </c>
      <c r="O721" s="104">
        <v>0</v>
      </c>
      <c r="P721" s="105">
        <f ca="1">VLOOKUP(G721,日计划量!B:G,6,0)</f>
        <v>43550</v>
      </c>
      <c r="R721" s="126"/>
      <c r="T721" s="129"/>
      <c r="U721" s="106" t="s">
        <v>1934</v>
      </c>
      <c r="V721" s="106">
        <v>552</v>
      </c>
      <c r="W721" s="98">
        <v>552</v>
      </c>
      <c r="X721" s="98">
        <f t="shared" si="42"/>
        <v>0</v>
      </c>
    </row>
    <row r="722" customHeight="1" spans="1:24">
      <c r="A722" s="137">
        <v>7211001796</v>
      </c>
      <c r="B722" s="181" t="s">
        <v>1935</v>
      </c>
      <c r="C722" s="101">
        <v>768</v>
      </c>
      <c r="D722" s="101">
        <v>768</v>
      </c>
      <c r="F722" s="101">
        <f t="shared" si="39"/>
        <v>7211001796</v>
      </c>
      <c r="G722" s="137" t="s">
        <v>1936</v>
      </c>
      <c r="H722" s="114" t="str">
        <f t="shared" si="41"/>
        <v>50FC22E-3.28</v>
      </c>
      <c r="I722" s="101">
        <v>768</v>
      </c>
      <c r="J722" s="101" t="s">
        <v>1002</v>
      </c>
      <c r="K722" s="103">
        <v>3.28</v>
      </c>
      <c r="L722" s="101" t="s">
        <v>1937</v>
      </c>
      <c r="N722" s="101">
        <v>100851982</v>
      </c>
      <c r="O722" s="104">
        <v>43546</v>
      </c>
      <c r="P722" s="105">
        <f ca="1">VLOOKUP(G722,日计划量!B:G,6,0)</f>
        <v>43551</v>
      </c>
      <c r="R722" s="126"/>
      <c r="T722" s="129"/>
      <c r="U722" s="106" t="s">
        <v>1938</v>
      </c>
      <c r="V722" s="106">
        <v>768</v>
      </c>
      <c r="W722" s="98">
        <v>768</v>
      </c>
      <c r="X722" s="98">
        <f t="shared" si="42"/>
        <v>0</v>
      </c>
    </row>
    <row r="723" customHeight="1" spans="1:24">
      <c r="A723" s="137">
        <v>7211002175</v>
      </c>
      <c r="B723" s="181" t="s">
        <v>1806</v>
      </c>
      <c r="C723" s="101">
        <v>546</v>
      </c>
      <c r="D723" s="101">
        <v>546</v>
      </c>
      <c r="F723" s="101">
        <f t="shared" si="39"/>
        <v>7211002175</v>
      </c>
      <c r="G723" s="137" t="s">
        <v>1939</v>
      </c>
      <c r="H723" s="114" t="str">
        <f t="shared" si="41"/>
        <v>50FC28J-3.27</v>
      </c>
      <c r="I723" s="101">
        <v>546</v>
      </c>
      <c r="J723" s="101" t="s">
        <v>1002</v>
      </c>
      <c r="K723" s="103">
        <v>3.27</v>
      </c>
      <c r="L723" s="101" t="s">
        <v>1809</v>
      </c>
      <c r="N723" s="101">
        <v>100851978</v>
      </c>
      <c r="O723" s="104">
        <v>43546</v>
      </c>
      <c r="P723" s="105">
        <f ca="1">VLOOKUP(G723,日计划量!B:G,6,0)</f>
        <v>43548</v>
      </c>
      <c r="R723" s="126"/>
      <c r="T723" s="129"/>
      <c r="U723" s="106" t="s">
        <v>1940</v>
      </c>
      <c r="V723" s="106">
        <v>546</v>
      </c>
      <c r="W723" s="98">
        <v>546</v>
      </c>
      <c r="X723" s="98">
        <f t="shared" si="42"/>
        <v>0</v>
      </c>
    </row>
    <row r="724" customHeight="1" spans="1:24">
      <c r="A724" s="137">
        <v>7211002354</v>
      </c>
      <c r="B724" s="181" t="s">
        <v>1613</v>
      </c>
      <c r="C724" s="101">
        <v>1536</v>
      </c>
      <c r="D724" s="101">
        <v>1536</v>
      </c>
      <c r="F724" s="101">
        <f t="shared" si="39"/>
        <v>7211002354</v>
      </c>
      <c r="G724" s="137" t="s">
        <v>1941</v>
      </c>
      <c r="H724" s="114" t="str">
        <f t="shared" si="41"/>
        <v>50FC22S-3.28</v>
      </c>
      <c r="I724" s="101">
        <v>1536</v>
      </c>
      <c r="J724" s="101" t="s">
        <v>1002</v>
      </c>
      <c r="K724" s="103">
        <v>3.28</v>
      </c>
      <c r="L724" s="101" t="s">
        <v>1615</v>
      </c>
      <c r="N724" s="101">
        <v>0</v>
      </c>
      <c r="O724" s="104">
        <v>0</v>
      </c>
      <c r="P724" s="105">
        <f ca="1">VLOOKUP(G724,日计划量!B:G,6,0)</f>
        <v>43551</v>
      </c>
      <c r="R724" s="126"/>
      <c r="T724" s="129"/>
      <c r="U724" s="106" t="s">
        <v>1942</v>
      </c>
      <c r="V724" s="106">
        <v>1536</v>
      </c>
      <c r="W724" s="98">
        <v>1536</v>
      </c>
      <c r="X724" s="98">
        <f t="shared" si="42"/>
        <v>0</v>
      </c>
    </row>
    <row r="725" customHeight="1" spans="1:24">
      <c r="A725" s="137">
        <v>7211001024</v>
      </c>
      <c r="B725" s="181" t="s">
        <v>1636</v>
      </c>
      <c r="C725" s="101">
        <v>864</v>
      </c>
      <c r="D725" s="101">
        <v>864</v>
      </c>
      <c r="F725" s="101">
        <f t="shared" si="39"/>
        <v>7211001024</v>
      </c>
      <c r="G725" s="137" t="s">
        <v>1943</v>
      </c>
      <c r="H725" s="114" t="str">
        <f t="shared" si="41"/>
        <v>Z06YA3E-3.26</v>
      </c>
      <c r="I725" s="101">
        <v>864</v>
      </c>
      <c r="J725" s="101" t="s">
        <v>32</v>
      </c>
      <c r="K725" s="103">
        <v>3.26</v>
      </c>
      <c r="L725" s="101" t="s">
        <v>1638</v>
      </c>
      <c r="N725" s="101">
        <v>0</v>
      </c>
      <c r="O725" s="104">
        <v>0</v>
      </c>
      <c r="P725" s="105">
        <f ca="1">VLOOKUP(G725,日计划量!B:G,6,0)</f>
        <v>43552</v>
      </c>
      <c r="R725" s="126"/>
      <c r="T725" s="129"/>
      <c r="U725" s="106" t="s">
        <v>1944</v>
      </c>
      <c r="V725" s="106">
        <v>864</v>
      </c>
      <c r="W725" s="98">
        <v>864</v>
      </c>
      <c r="X725" s="98">
        <f t="shared" si="42"/>
        <v>0</v>
      </c>
    </row>
    <row r="726" customHeight="1" spans="1:24">
      <c r="A726" s="101">
        <v>7211001951</v>
      </c>
      <c r="B726" s="102" t="s">
        <v>1714</v>
      </c>
      <c r="C726" s="101">
        <v>795</v>
      </c>
      <c r="D726" s="101">
        <v>795</v>
      </c>
      <c r="F726" s="101">
        <f t="shared" ref="F726:F745" si="43">IF(A726&gt;0,A726,F725)</f>
        <v>7211001951</v>
      </c>
      <c r="G726" s="137" t="s">
        <v>1945</v>
      </c>
      <c r="H726" s="114" t="str">
        <f t="shared" si="41"/>
        <v>50B3B-3.26</v>
      </c>
      <c r="I726" s="101">
        <v>795</v>
      </c>
      <c r="J726" s="101" t="s">
        <v>33</v>
      </c>
      <c r="K726" s="103">
        <v>3.26</v>
      </c>
      <c r="L726" s="101" t="s">
        <v>1716</v>
      </c>
      <c r="N726" s="101" t="s">
        <v>1946</v>
      </c>
      <c r="O726" s="104">
        <v>43545</v>
      </c>
      <c r="P726" s="105">
        <f ca="1">VLOOKUP(G726,日计划量!B:G,6,0)</f>
        <v>43547</v>
      </c>
      <c r="R726" s="126"/>
      <c r="T726" s="129"/>
      <c r="U726" s="106" t="s">
        <v>1947</v>
      </c>
      <c r="V726" s="106">
        <v>795</v>
      </c>
      <c r="W726" s="98">
        <v>2379</v>
      </c>
      <c r="X726" s="98">
        <f t="shared" si="42"/>
        <v>-1584</v>
      </c>
    </row>
    <row r="727" customHeight="1" spans="1:24">
      <c r="A727" s="101">
        <v>7211001951</v>
      </c>
      <c r="B727" s="102" t="s">
        <v>1714</v>
      </c>
      <c r="C727" s="101">
        <v>1584</v>
      </c>
      <c r="D727" s="101">
        <v>1584</v>
      </c>
      <c r="F727" s="101">
        <f t="shared" si="43"/>
        <v>7211001951</v>
      </c>
      <c r="G727" s="137" t="s">
        <v>1948</v>
      </c>
      <c r="H727" s="114" t="str">
        <f t="shared" si="41"/>
        <v>50B3B-3.26</v>
      </c>
      <c r="I727" s="101">
        <v>1584</v>
      </c>
      <c r="J727" s="101" t="s">
        <v>33</v>
      </c>
      <c r="K727" s="103">
        <v>3.26</v>
      </c>
      <c r="L727" s="101" t="s">
        <v>1716</v>
      </c>
      <c r="N727" s="101" t="s">
        <v>1946</v>
      </c>
      <c r="O727" s="104">
        <v>43545</v>
      </c>
      <c r="P727" s="105">
        <f ca="1">VLOOKUP(G727,日计划量!B:G,6,0)</f>
        <v>43548</v>
      </c>
      <c r="R727" s="126"/>
      <c r="T727" s="129"/>
      <c r="U727" s="106" t="s">
        <v>1947</v>
      </c>
      <c r="V727" s="106">
        <v>1584</v>
      </c>
      <c r="W727" s="98">
        <v>2379</v>
      </c>
      <c r="X727" s="98">
        <f t="shared" si="42"/>
        <v>-795</v>
      </c>
    </row>
    <row r="728" customHeight="1" spans="1:24">
      <c r="A728" s="101">
        <v>7211000752</v>
      </c>
      <c r="B728" s="102" t="s">
        <v>1819</v>
      </c>
      <c r="C728" s="101">
        <v>2040</v>
      </c>
      <c r="D728" s="101">
        <v>2040</v>
      </c>
      <c r="F728" s="101">
        <f t="shared" si="43"/>
        <v>7211000752</v>
      </c>
      <c r="G728" s="137" t="s">
        <v>1949</v>
      </c>
      <c r="H728" s="114" t="str">
        <f t="shared" si="41"/>
        <v>40B2G-3.26</v>
      </c>
      <c r="I728" s="101">
        <v>2040</v>
      </c>
      <c r="J728" s="101" t="s">
        <v>33</v>
      </c>
      <c r="K728" s="103">
        <v>3.26</v>
      </c>
      <c r="L728" s="101" t="s">
        <v>1821</v>
      </c>
      <c r="N728" s="101">
        <v>100851976</v>
      </c>
      <c r="O728" s="104">
        <v>43546</v>
      </c>
      <c r="P728" s="105">
        <f ca="1">VLOOKUP(G728,日计划量!B:G,6,0)</f>
        <v>43549</v>
      </c>
      <c r="R728" s="126"/>
      <c r="T728" s="129"/>
      <c r="U728" s="106" t="s">
        <v>1950</v>
      </c>
      <c r="V728" s="106">
        <v>2040</v>
      </c>
      <c r="W728" s="98">
        <v>2040</v>
      </c>
      <c r="X728" s="98">
        <f t="shared" si="42"/>
        <v>0</v>
      </c>
    </row>
    <row r="729" customHeight="1" spans="1:24">
      <c r="A729" s="137">
        <v>7211002675</v>
      </c>
      <c r="B729" s="181" t="s">
        <v>1584</v>
      </c>
      <c r="C729" s="101">
        <v>864</v>
      </c>
      <c r="D729" s="101">
        <v>864</v>
      </c>
      <c r="F729" s="101">
        <f t="shared" si="43"/>
        <v>7211002675</v>
      </c>
      <c r="G729" s="137" t="s">
        <v>1951</v>
      </c>
      <c r="H729" s="114" t="str">
        <f t="shared" si="41"/>
        <v>Z06YA3N-3.21</v>
      </c>
      <c r="I729" s="101">
        <v>864</v>
      </c>
      <c r="J729" s="101" t="s">
        <v>32</v>
      </c>
      <c r="K729" s="103">
        <v>3.21</v>
      </c>
      <c r="L729" s="101" t="s">
        <v>1586</v>
      </c>
      <c r="N729" s="101">
        <v>100851311</v>
      </c>
      <c r="O729" s="104">
        <v>43545</v>
      </c>
      <c r="P729" s="105">
        <f ca="1">VLOOKUP(G729,日计划量!B:G,6,0)</f>
        <v>43547</v>
      </c>
      <c r="R729" s="126"/>
      <c r="T729" s="129"/>
      <c r="U729" s="106" t="s">
        <v>1952</v>
      </c>
      <c r="V729" s="106">
        <v>864</v>
      </c>
      <c r="W729" s="98">
        <v>864</v>
      </c>
      <c r="X729" s="98">
        <f t="shared" si="42"/>
        <v>0</v>
      </c>
    </row>
    <row r="730" customHeight="1" spans="1:24">
      <c r="A730" s="101">
        <v>7211002745</v>
      </c>
      <c r="B730" s="102" t="s">
        <v>1452</v>
      </c>
      <c r="C730" s="101">
        <v>756</v>
      </c>
      <c r="D730" s="101">
        <v>756</v>
      </c>
      <c r="F730" s="101">
        <f t="shared" si="43"/>
        <v>7211002745</v>
      </c>
      <c r="G730" s="137" t="s">
        <v>1953</v>
      </c>
      <c r="H730" s="114" t="str">
        <f t="shared" si="41"/>
        <v>50YC5H-3.29</v>
      </c>
      <c r="I730" s="101">
        <v>756</v>
      </c>
      <c r="J730" s="101" t="s">
        <v>33</v>
      </c>
      <c r="K730" s="103">
        <v>3.29</v>
      </c>
      <c r="L730" s="101" t="s">
        <v>1454</v>
      </c>
      <c r="N730" s="101">
        <v>0</v>
      </c>
      <c r="O730" s="104">
        <v>0</v>
      </c>
      <c r="P730" s="105">
        <f ca="1">VLOOKUP(G730,日计划量!B:G,6,0)</f>
        <v>43552</v>
      </c>
      <c r="R730" s="126"/>
      <c r="T730" s="129"/>
      <c r="U730" s="106" t="s">
        <v>1954</v>
      </c>
      <c r="V730" s="106">
        <v>756</v>
      </c>
      <c r="W730" s="98">
        <v>756</v>
      </c>
      <c r="X730" s="98">
        <f t="shared" si="42"/>
        <v>0</v>
      </c>
    </row>
    <row r="731" customHeight="1" spans="1:24">
      <c r="A731" s="137">
        <v>7211002675</v>
      </c>
      <c r="B731" s="181" t="s">
        <v>1584</v>
      </c>
      <c r="C731" s="101">
        <v>864</v>
      </c>
      <c r="D731" s="101">
        <v>864</v>
      </c>
      <c r="F731" s="101">
        <f t="shared" si="43"/>
        <v>7211002675</v>
      </c>
      <c r="G731" s="137" t="s">
        <v>1955</v>
      </c>
      <c r="H731" s="114" t="str">
        <f t="shared" si="41"/>
        <v>Z06YA3N-3.29</v>
      </c>
      <c r="I731" s="101">
        <v>864</v>
      </c>
      <c r="J731" s="101" t="s">
        <v>32</v>
      </c>
      <c r="K731" s="103">
        <v>3.29</v>
      </c>
      <c r="L731" s="101" t="s">
        <v>1586</v>
      </c>
      <c r="N731" s="101">
        <v>0</v>
      </c>
      <c r="O731" s="104">
        <v>0</v>
      </c>
      <c r="P731" s="105">
        <f ca="1">VLOOKUP(G731,日计划量!B:G,6,0)</f>
        <v>43553</v>
      </c>
      <c r="R731" s="126"/>
      <c r="T731" s="129"/>
      <c r="U731" s="106" t="s">
        <v>1956</v>
      </c>
      <c r="V731" s="106">
        <v>864</v>
      </c>
      <c r="W731" s="98">
        <v>864</v>
      </c>
      <c r="X731" s="98">
        <f t="shared" si="42"/>
        <v>0</v>
      </c>
    </row>
    <row r="732" customHeight="1" spans="1:24">
      <c r="A732" s="101">
        <v>7211001129</v>
      </c>
      <c r="B732" s="102" t="s">
        <v>1580</v>
      </c>
      <c r="C732" s="101">
        <v>1808</v>
      </c>
      <c r="D732" s="101">
        <v>1808</v>
      </c>
      <c r="F732" s="101">
        <f t="shared" si="43"/>
        <v>7211001129</v>
      </c>
      <c r="G732" s="137" t="s">
        <v>1957</v>
      </c>
      <c r="H732" s="114" t="str">
        <f t="shared" si="41"/>
        <v>Z06YA3L-3.29</v>
      </c>
      <c r="I732" s="101">
        <v>1808</v>
      </c>
      <c r="J732" s="101" t="s">
        <v>32</v>
      </c>
      <c r="K732" s="103">
        <v>3.29</v>
      </c>
      <c r="L732" s="101" t="s">
        <v>1582</v>
      </c>
      <c r="N732" s="101">
        <v>100851970</v>
      </c>
      <c r="O732" s="104">
        <v>43546</v>
      </c>
      <c r="P732" s="105">
        <f ca="1">VLOOKUP(G732,日计划量!B:G,6,0)</f>
        <v>43549</v>
      </c>
      <c r="R732" s="126"/>
      <c r="T732" s="129"/>
      <c r="U732" s="106" t="s">
        <v>1958</v>
      </c>
      <c r="V732" s="106">
        <v>1808</v>
      </c>
      <c r="W732" s="98">
        <v>1808</v>
      </c>
      <c r="X732" s="98">
        <f t="shared" si="42"/>
        <v>0</v>
      </c>
    </row>
    <row r="733" customHeight="1" spans="1:24">
      <c r="A733" s="101">
        <v>7211003572</v>
      </c>
      <c r="B733" s="102" t="s">
        <v>1690</v>
      </c>
      <c r="C733" s="101">
        <v>756</v>
      </c>
      <c r="D733" s="101">
        <v>756</v>
      </c>
      <c r="F733" s="101">
        <f t="shared" si="43"/>
        <v>7211003572</v>
      </c>
      <c r="G733" s="101" t="s">
        <v>1959</v>
      </c>
      <c r="H733" s="114" t="str">
        <f t="shared" si="41"/>
        <v>50YB19D-3.28</v>
      </c>
      <c r="I733" s="101">
        <v>756</v>
      </c>
      <c r="J733" s="101" t="s">
        <v>33</v>
      </c>
      <c r="K733" s="103">
        <v>3.28</v>
      </c>
      <c r="L733" s="101" t="s">
        <v>1692</v>
      </c>
      <c r="N733" s="101">
        <v>0</v>
      </c>
      <c r="O733" s="104">
        <v>0</v>
      </c>
      <c r="P733" s="105">
        <f ca="1">VLOOKUP(G733,日计划量!B:G,6,0)</f>
        <v>43551</v>
      </c>
      <c r="R733" s="126"/>
      <c r="T733" s="129"/>
      <c r="U733" s="106" t="s">
        <v>1960</v>
      </c>
      <c r="V733" s="106">
        <v>756</v>
      </c>
      <c r="W733" s="98">
        <v>756</v>
      </c>
      <c r="X733" s="98">
        <f t="shared" si="42"/>
        <v>0</v>
      </c>
    </row>
    <row r="734" customHeight="1" spans="1:24">
      <c r="A734" s="101">
        <v>7211001105</v>
      </c>
      <c r="B734" s="102" t="s">
        <v>1632</v>
      </c>
      <c r="C734" s="101">
        <v>880</v>
      </c>
      <c r="D734" s="101">
        <v>880</v>
      </c>
      <c r="F734" s="101">
        <f t="shared" si="43"/>
        <v>7211001105</v>
      </c>
      <c r="G734" s="137" t="s">
        <v>1961</v>
      </c>
      <c r="H734" s="114" t="str">
        <f t="shared" ref="H734:H743" si="44">L734&amp;"-"&amp;K734</f>
        <v>Z06YA3I-4.1</v>
      </c>
      <c r="I734" s="101">
        <v>880</v>
      </c>
      <c r="J734" s="101" t="s">
        <v>32</v>
      </c>
      <c r="K734" s="103">
        <v>4.1</v>
      </c>
      <c r="L734" s="101" t="s">
        <v>1634</v>
      </c>
      <c r="N734" s="101">
        <v>100851971</v>
      </c>
      <c r="O734" s="104">
        <v>43546</v>
      </c>
      <c r="P734" s="105">
        <f ca="1">VLOOKUP(G734,日计划量!B:G,6,0)</f>
        <v>43551</v>
      </c>
      <c r="R734" s="126"/>
      <c r="T734" s="129"/>
      <c r="U734" s="106" t="s">
        <v>1962</v>
      </c>
      <c r="V734" s="106">
        <v>880</v>
      </c>
      <c r="W734" s="98">
        <v>0</v>
      </c>
      <c r="X734" s="98">
        <f t="shared" si="42"/>
        <v>880</v>
      </c>
    </row>
    <row r="735" customHeight="1" spans="1:24">
      <c r="A735" s="101">
        <v>7211001129</v>
      </c>
      <c r="B735" s="102" t="s">
        <v>1580</v>
      </c>
      <c r="C735" s="101">
        <v>880</v>
      </c>
      <c r="D735" s="101">
        <v>880</v>
      </c>
      <c r="F735" s="101">
        <f t="shared" si="43"/>
        <v>7211001129</v>
      </c>
      <c r="G735" s="137" t="s">
        <v>1963</v>
      </c>
      <c r="H735" s="114" t="str">
        <f t="shared" si="44"/>
        <v>Z06YA3L-4.1</v>
      </c>
      <c r="I735" s="101">
        <v>880</v>
      </c>
      <c r="J735" s="101" t="s">
        <v>32</v>
      </c>
      <c r="K735" s="103">
        <v>4.1</v>
      </c>
      <c r="L735" s="101" t="s">
        <v>1582</v>
      </c>
      <c r="N735" s="101">
        <v>100851974</v>
      </c>
      <c r="O735" s="104">
        <v>43546</v>
      </c>
      <c r="P735" s="105">
        <f ca="1">VLOOKUP(G735,日计划量!B:G,6,0)</f>
        <v>43550</v>
      </c>
      <c r="R735" s="126"/>
      <c r="T735" s="129"/>
      <c r="U735" s="106" t="s">
        <v>1964</v>
      </c>
      <c r="V735" s="106">
        <v>880</v>
      </c>
      <c r="W735" s="98">
        <v>0</v>
      </c>
      <c r="X735" s="98">
        <f t="shared" si="42"/>
        <v>880</v>
      </c>
    </row>
    <row r="736" customHeight="1" spans="1:24">
      <c r="A736" s="101">
        <v>7211003570</v>
      </c>
      <c r="B736" s="102" t="s">
        <v>1683</v>
      </c>
      <c r="C736" s="101">
        <v>1247</v>
      </c>
      <c r="D736" s="101">
        <v>1247</v>
      </c>
      <c r="F736" s="101">
        <f t="shared" si="43"/>
        <v>7211003570</v>
      </c>
      <c r="G736" s="101" t="s">
        <v>1965</v>
      </c>
      <c r="H736" s="114" t="str">
        <f t="shared" si="44"/>
        <v>40FC51C-3.28</v>
      </c>
      <c r="I736" s="101">
        <v>1247</v>
      </c>
      <c r="J736" s="101" t="s">
        <v>1002</v>
      </c>
      <c r="K736" s="103">
        <v>3.28</v>
      </c>
      <c r="L736" s="101" t="s">
        <v>1685</v>
      </c>
      <c r="N736" s="101" t="e">
        <v>#N/A</v>
      </c>
      <c r="O736" s="104" t="e">
        <v>#N/A</v>
      </c>
      <c r="P736" s="105">
        <f ca="1">VLOOKUP(G736,日计划量!B:G,6,0)</f>
        <v>43552</v>
      </c>
      <c r="R736" s="126"/>
      <c r="T736" s="129"/>
      <c r="U736" s="106" t="s">
        <v>1966</v>
      </c>
      <c r="V736" s="106">
        <v>1247</v>
      </c>
      <c r="W736" s="98">
        <v>1247</v>
      </c>
      <c r="X736" s="98">
        <f t="shared" si="42"/>
        <v>0</v>
      </c>
    </row>
    <row r="737" customHeight="1" spans="1:24">
      <c r="A737" s="101">
        <v>7211003693</v>
      </c>
      <c r="B737" s="102" t="s">
        <v>1967</v>
      </c>
      <c r="C737" s="101">
        <v>1184</v>
      </c>
      <c r="D737" s="101">
        <v>1184</v>
      </c>
      <c r="F737" s="101">
        <f t="shared" si="43"/>
        <v>7211003693</v>
      </c>
      <c r="G737" s="101" t="s">
        <v>1968</v>
      </c>
      <c r="H737" s="114" t="str">
        <f t="shared" si="44"/>
        <v>40FZ23G-3.28</v>
      </c>
      <c r="I737" s="101">
        <v>1184</v>
      </c>
      <c r="J737" s="101" t="s">
        <v>12</v>
      </c>
      <c r="K737" s="103">
        <v>3.28</v>
      </c>
      <c r="L737" s="101" t="s">
        <v>1969</v>
      </c>
      <c r="N737" s="101" t="s">
        <v>1970</v>
      </c>
      <c r="O737" s="104">
        <v>43546</v>
      </c>
      <c r="P737" s="105">
        <f ca="1">VLOOKUP(G737,日计划量!B:G,6,0)</f>
        <v>43550</v>
      </c>
      <c r="R737" s="126"/>
      <c r="T737" s="129"/>
      <c r="U737" s="106" t="s">
        <v>1971</v>
      </c>
      <c r="V737" s="106">
        <v>1184</v>
      </c>
      <c r="W737" s="98">
        <v>1184</v>
      </c>
      <c r="X737" s="98">
        <f t="shared" si="42"/>
        <v>0</v>
      </c>
    </row>
    <row r="738" customHeight="1" spans="1:24">
      <c r="A738" s="101">
        <v>7211003696</v>
      </c>
      <c r="B738" s="102" t="s">
        <v>1972</v>
      </c>
      <c r="C738" s="101">
        <v>510</v>
      </c>
      <c r="D738" s="101">
        <v>510</v>
      </c>
      <c r="F738" s="101">
        <f t="shared" si="43"/>
        <v>7211003696</v>
      </c>
      <c r="G738" s="101" t="s">
        <v>1973</v>
      </c>
      <c r="H738" s="114" t="str">
        <f t="shared" si="44"/>
        <v>20FC17B-3.16</v>
      </c>
      <c r="I738" s="101">
        <v>510</v>
      </c>
      <c r="J738" s="101" t="s">
        <v>12</v>
      </c>
      <c r="K738" s="103">
        <v>3.16</v>
      </c>
      <c r="L738" s="101" t="s">
        <v>1974</v>
      </c>
      <c r="N738" s="101" t="s">
        <v>1975</v>
      </c>
      <c r="O738" s="104">
        <v>43538</v>
      </c>
      <c r="P738" s="105">
        <f ca="1">VLOOKUP(G738,日计划量!B:G,6,0)</f>
        <v>43549</v>
      </c>
      <c r="R738" s="126"/>
      <c r="T738" s="129"/>
      <c r="U738" s="106" t="s">
        <v>1976</v>
      </c>
      <c r="V738" s="106">
        <v>510</v>
      </c>
      <c r="W738" s="98">
        <v>510</v>
      </c>
      <c r="X738" s="98">
        <f t="shared" si="42"/>
        <v>0</v>
      </c>
    </row>
    <row r="739" customHeight="1" spans="1:21">
      <c r="A739" s="101">
        <v>7211001105</v>
      </c>
      <c r="B739" s="102" t="s">
        <v>1632</v>
      </c>
      <c r="C739" s="101">
        <v>880</v>
      </c>
      <c r="D739" s="101">
        <v>880</v>
      </c>
      <c r="F739" s="101">
        <f t="shared" si="43"/>
        <v>7211001105</v>
      </c>
      <c r="G739" s="101" t="s">
        <v>1977</v>
      </c>
      <c r="H739" s="101" t="str">
        <f t="shared" si="44"/>
        <v>Z06YA3I-3.28</v>
      </c>
      <c r="I739" s="101">
        <v>880</v>
      </c>
      <c r="J739" s="101" t="s">
        <v>32</v>
      </c>
      <c r="K739" s="103">
        <v>3.28</v>
      </c>
      <c r="L739" s="101" t="s">
        <v>1634</v>
      </c>
      <c r="N739" s="101">
        <v>100851973</v>
      </c>
      <c r="O739" s="104">
        <v>43546</v>
      </c>
      <c r="P739" s="105">
        <f ca="1">VLOOKUP(G739,日计划量!B:G,6,0)</f>
        <v>43550</v>
      </c>
      <c r="R739" s="126"/>
      <c r="T739" s="129"/>
      <c r="U739" s="106" t="str">
        <f>A739&amp;-1100067237</f>
        <v>7211001105-1100067237</v>
      </c>
    </row>
    <row r="740" customHeight="1" spans="1:21">
      <c r="A740" s="101">
        <v>7211001852</v>
      </c>
      <c r="B740" s="102" t="s">
        <v>1978</v>
      </c>
      <c r="C740" s="101">
        <v>557</v>
      </c>
      <c r="D740" s="101">
        <v>557</v>
      </c>
      <c r="F740" s="101">
        <f t="shared" si="43"/>
        <v>7211001852</v>
      </c>
      <c r="G740" s="101" t="s">
        <v>1979</v>
      </c>
      <c r="H740" s="101" t="str">
        <f t="shared" si="44"/>
        <v>JF05G升级-3.30.</v>
      </c>
      <c r="I740" s="101">
        <v>557</v>
      </c>
      <c r="J740" s="101" t="s">
        <v>5</v>
      </c>
      <c r="K740" s="103" t="s">
        <v>1980</v>
      </c>
      <c r="L740" s="101" t="s">
        <v>1981</v>
      </c>
      <c r="N740" s="101" t="s">
        <v>1982</v>
      </c>
      <c r="O740" s="104">
        <v>43546</v>
      </c>
      <c r="P740" s="105">
        <f ca="1">VLOOKUP(G740,日计划量!B:G,6,0)</f>
        <v>43551</v>
      </c>
      <c r="R740" s="126"/>
      <c r="T740" s="129"/>
      <c r="U740" s="106" t="s">
        <v>1983</v>
      </c>
    </row>
    <row r="741" customHeight="1" spans="1:21">
      <c r="A741" s="101">
        <v>7211002466</v>
      </c>
      <c r="B741" s="102" t="s">
        <v>1907</v>
      </c>
      <c r="C741" s="101">
        <v>570</v>
      </c>
      <c r="D741" s="101">
        <v>570</v>
      </c>
      <c r="F741" s="101">
        <f t="shared" si="43"/>
        <v>7211002466</v>
      </c>
      <c r="G741" s="101" t="s">
        <v>1984</v>
      </c>
      <c r="H741" s="101" t="str">
        <f t="shared" si="44"/>
        <v>CG1301F-3.30.</v>
      </c>
      <c r="I741" s="101">
        <v>570</v>
      </c>
      <c r="J741" s="101" t="s">
        <v>1468</v>
      </c>
      <c r="K741" s="103" t="s">
        <v>1980</v>
      </c>
      <c r="L741" s="101" t="s">
        <v>1909</v>
      </c>
      <c r="N741" s="101">
        <v>100852250</v>
      </c>
      <c r="O741" s="104">
        <v>0</v>
      </c>
      <c r="P741" s="105">
        <f ca="1">VLOOKUP(G741,日计划量!B:G,6,0)</f>
        <v>43550</v>
      </c>
      <c r="R741" s="126"/>
      <c r="T741" s="129"/>
      <c r="U741" s="106" t="s">
        <v>1985</v>
      </c>
    </row>
    <row r="742" customHeight="1" spans="1:21">
      <c r="A742" s="101">
        <v>7211003690</v>
      </c>
      <c r="B742" s="102" t="s">
        <v>1986</v>
      </c>
      <c r="C742" s="101">
        <v>1330</v>
      </c>
      <c r="D742" s="101">
        <v>1330</v>
      </c>
      <c r="F742" s="101">
        <f t="shared" si="43"/>
        <v>7211003690</v>
      </c>
      <c r="G742" s="101" t="s">
        <v>1987</v>
      </c>
      <c r="H742" s="101" t="str">
        <f t="shared" si="44"/>
        <v>50FC56A-3.27</v>
      </c>
      <c r="I742" s="101">
        <v>1330</v>
      </c>
      <c r="J742" s="101" t="s">
        <v>1002</v>
      </c>
      <c r="K742" s="103">
        <v>3.27</v>
      </c>
      <c r="L742" s="101" t="s">
        <v>1988</v>
      </c>
      <c r="N742" s="101">
        <v>0</v>
      </c>
      <c r="O742" s="104">
        <v>43546</v>
      </c>
      <c r="P742" s="105">
        <f ca="1">VLOOKUP(G742,日计划量!B:G,6,0)</f>
        <v>43549</v>
      </c>
      <c r="R742" s="126"/>
      <c r="T742" s="129"/>
      <c r="U742" s="101" t="s">
        <v>1989</v>
      </c>
    </row>
    <row r="743" customHeight="1" spans="1:18">
      <c r="A743" s="156">
        <v>7211001719</v>
      </c>
      <c r="B743" s="182" t="s">
        <v>1472</v>
      </c>
      <c r="C743" s="101">
        <v>2400</v>
      </c>
      <c r="F743" s="101">
        <f t="shared" si="43"/>
        <v>7211001719</v>
      </c>
      <c r="G743" s="156" t="s">
        <v>1990</v>
      </c>
      <c r="H743" s="137" t="str">
        <f t="shared" si="44"/>
        <v>CG1101K-4.3</v>
      </c>
      <c r="I743" s="137">
        <v>2786</v>
      </c>
      <c r="J743" s="137" t="s">
        <v>25</v>
      </c>
      <c r="K743" s="136">
        <v>4.3</v>
      </c>
      <c r="L743" s="137" t="s">
        <v>1474</v>
      </c>
      <c r="N743" s="101">
        <v>0</v>
      </c>
      <c r="O743" s="104">
        <v>0</v>
      </c>
      <c r="P743" s="105">
        <f ca="1">VLOOKUP(G743,日计划量!B:G,6,0)</f>
        <v>43553</v>
      </c>
      <c r="R743" s="126"/>
    </row>
    <row r="744" customHeight="1" spans="6:18">
      <c r="F744" s="101">
        <f t="shared" si="43"/>
        <v>7211001719</v>
      </c>
      <c r="G744" s="156" t="s">
        <v>1991</v>
      </c>
      <c r="H744" s="137" t="str">
        <f t="shared" ref="H744:H745" si="45">L744&amp;"-"&amp;K744</f>
        <v>CG1101K-4.3.1</v>
      </c>
      <c r="I744" s="137">
        <v>2000</v>
      </c>
      <c r="J744" s="137" t="s">
        <v>1468</v>
      </c>
      <c r="K744" s="136" t="s">
        <v>1992</v>
      </c>
      <c r="L744" s="137" t="s">
        <v>1474</v>
      </c>
      <c r="N744" s="101">
        <v>0</v>
      </c>
      <c r="O744" s="104">
        <v>0</v>
      </c>
      <c r="P744" s="105">
        <f ca="1">VLOOKUP(G744,日计划量!B:G,6,0)</f>
        <v>43552</v>
      </c>
      <c r="R744" s="126"/>
    </row>
    <row r="745" customHeight="1" spans="6:18">
      <c r="F745" s="101">
        <f t="shared" si="43"/>
        <v>7211001719</v>
      </c>
      <c r="G745" s="156" t="s">
        <v>1993</v>
      </c>
      <c r="H745" s="137" t="str">
        <f t="shared" si="45"/>
        <v>CG1101K-4.3.2</v>
      </c>
      <c r="I745" s="137">
        <v>3000</v>
      </c>
      <c r="J745" s="137" t="s">
        <v>1468</v>
      </c>
      <c r="K745" s="136" t="s">
        <v>1994</v>
      </c>
      <c r="L745" s="137" t="s">
        <v>1474</v>
      </c>
      <c r="N745" s="101">
        <v>0</v>
      </c>
      <c r="O745" s="104">
        <v>0</v>
      </c>
      <c r="P745" s="105">
        <f ca="1">VLOOKUP(G745,日计划量!B:G,6,0)</f>
        <v>43553</v>
      </c>
      <c r="R745" s="126"/>
    </row>
    <row r="746" customHeight="1" spans="12:12">
      <c r="L746" s="101"/>
    </row>
    <row r="769" customHeight="1" spans="6:15">
      <c r="F769" s="101">
        <v>7235002625</v>
      </c>
      <c r="G769" s="101">
        <v>100843749</v>
      </c>
      <c r="H769" s="101" t="s">
        <v>1995</v>
      </c>
      <c r="K769" s="101">
        <v>1500</v>
      </c>
      <c r="L769" s="101" t="s">
        <v>2</v>
      </c>
      <c r="O769" s="104">
        <v>43526</v>
      </c>
    </row>
    <row r="770" customHeight="1" spans="6:15">
      <c r="F770" s="101">
        <v>7235002626</v>
      </c>
      <c r="G770" s="101">
        <v>100843750</v>
      </c>
      <c r="H770" s="101" t="s">
        <v>1996</v>
      </c>
      <c r="K770" s="101">
        <v>1500</v>
      </c>
      <c r="L770" s="101" t="s">
        <v>2</v>
      </c>
      <c r="O770" s="104">
        <v>43526</v>
      </c>
    </row>
    <row r="771" customHeight="1" spans="6:15">
      <c r="F771" s="101">
        <v>7235003088</v>
      </c>
      <c r="G771" s="101">
        <v>100845994</v>
      </c>
      <c r="H771" s="101" t="s">
        <v>1997</v>
      </c>
      <c r="K771" s="103">
        <v>720</v>
      </c>
      <c r="L771" s="103" t="s">
        <v>12</v>
      </c>
      <c r="O771" s="104">
        <v>43531</v>
      </c>
    </row>
    <row r="772" customHeight="1" spans="6:15">
      <c r="F772" s="101">
        <v>7222027996</v>
      </c>
      <c r="G772" s="101">
        <v>100849229</v>
      </c>
      <c r="H772" s="101" t="s">
        <v>1998</v>
      </c>
      <c r="K772" s="103">
        <v>1000</v>
      </c>
      <c r="L772" s="103" t="s">
        <v>2</v>
      </c>
      <c r="O772" s="104">
        <v>43539</v>
      </c>
    </row>
  </sheetData>
  <autoFilter ref="A2:XFC745">
    <extLst/>
  </autoFilter>
  <mergeCells count="3">
    <mergeCell ref="A1:A2"/>
    <mergeCell ref="B1:B2"/>
    <mergeCell ref="C1:C2"/>
  </mergeCells>
  <conditionalFormatting sqref="F1">
    <cfRule type="cellIs" dxfId="0" priority="18" operator="notEqual">
      <formula>0</formula>
    </cfRule>
  </conditionalFormatting>
  <conditionalFormatting sqref="J1">
    <cfRule type="cellIs" dxfId="0" priority="17" operator="notEqual">
      <formula>0</formula>
    </cfRule>
  </conditionalFormatting>
  <conditionalFormatting sqref="O2:P2">
    <cfRule type="duplicateValues" dxfId="1" priority="144"/>
  </conditionalFormatting>
  <conditionalFormatting sqref="T2">
    <cfRule type="duplicateValues" dxfId="1" priority="15"/>
  </conditionalFormatting>
  <conditionalFormatting sqref="I63">
    <cfRule type="expression" dxfId="2" priority="4">
      <formula>($DB63+$CQ63&gt;0)*($DB63&lt;=2000)*($CQ63&lt;=2000)*($CN63&lt;$CQ63)*(#REF!="自制")</formula>
    </cfRule>
  </conditionalFormatting>
  <conditionalFormatting sqref="I387">
    <cfRule type="expression" dxfId="2" priority="9">
      <formula>($DB387+$CQ387&gt;0)*($DB387&lt;=2000)*($CQ387&lt;=2000)*($CN387&lt;$CQ387)*(#REF!="自制")</formula>
    </cfRule>
  </conditionalFormatting>
  <conditionalFormatting sqref="E3:E587">
    <cfRule type="expression" dxfId="2" priority="355">
      <formula>($CP3+$CZ3&gt;0)*($CP3&lt;=2000)*($CZ3&lt;=2000)*($CM3&lt;$CP3)*(#REF!="自制")</formula>
    </cfRule>
  </conditionalFormatting>
  <conditionalFormatting sqref="E588:E628">
    <cfRule type="expression" dxfId="2" priority="358">
      <formula>($CQ588+$DA588&gt;0)*($CQ588&lt;=2000)*($DA588&lt;=2000)*($CN588&lt;$CQ588)*(#REF!="自制")</formula>
    </cfRule>
  </conditionalFormatting>
  <conditionalFormatting sqref="G743:G745">
    <cfRule type="duplicateValues" dxfId="3" priority="5"/>
  </conditionalFormatting>
  <conditionalFormatting sqref="N$1:N$1048576">
    <cfRule type="duplicateValues" dxfId="3" priority="359"/>
  </conditionalFormatting>
  <conditionalFormatting sqref="I3:I62 I84:I386 I388:I587 I64:I82">
    <cfRule type="expression" dxfId="2" priority="356">
      <formula>($DB3+$CQ3&gt;0)*($DB3&lt;=2000)*($CQ3&lt;=2000)*($CN3&lt;$CQ3)*(#REF!="自制")</formula>
    </cfRule>
  </conditionalFormatting>
  <pageMargins left="0.707638888888889" right="0.707638888888889" top="0.235416666666667" bottom="0.15625" header="0.313888888888889" footer="0.313888888888889"/>
  <pageSetup paperSize="9" scale="11" orientation="portrait" horizontalDpi="200" verticalDpi="300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CV510"/>
  <sheetViews>
    <sheetView showZeros="0" workbookViewId="0">
      <pane xSplit="3" ySplit="2" topLeftCell="Y3" activePane="bottomRight" state="frozen"/>
      <selection/>
      <selection pane="topRight"/>
      <selection pane="bottomLeft"/>
      <selection pane="bottomRight" activeCell="AK3" sqref="AK3"/>
    </sheetView>
  </sheetViews>
  <sheetFormatPr defaultColWidth="11.75" defaultRowHeight="14.25"/>
  <cols>
    <col min="1" max="1" width="2.75" style="26" customWidth="1"/>
    <col min="2" max="2" width="9.25" style="8" customWidth="1"/>
    <col min="3" max="3" width="5.5" style="27" customWidth="1"/>
    <col min="4" max="4" width="13.125" style="26" customWidth="1"/>
    <col min="5" max="5" width="12.25" style="26" customWidth="1"/>
    <col min="6" max="6" width="12.75" style="26" customWidth="1"/>
    <col min="7" max="7" width="13.125" style="26" customWidth="1"/>
    <col min="8" max="8" width="12.875" style="26" customWidth="1"/>
    <col min="9" max="9" width="13.125" style="26" customWidth="1"/>
    <col min="10" max="10" width="7.375" style="26" customWidth="1"/>
    <col min="11" max="12" width="13.75" style="26" customWidth="1"/>
    <col min="13" max="17" width="13.125" style="26" customWidth="1"/>
    <col min="18" max="18" width="14.625" style="26" customWidth="1"/>
    <col min="19" max="21" width="13.125" style="26" customWidth="1"/>
    <col min="22" max="22" width="15.875" style="26" customWidth="1"/>
    <col min="23" max="23" width="14.125" style="26" customWidth="1"/>
    <col min="24" max="24" width="14.5" style="26" customWidth="1"/>
    <col min="25" max="25" width="15.875" style="26" customWidth="1"/>
    <col min="26" max="26" width="13.875" style="26" customWidth="1"/>
    <col min="27" max="27" width="16.5" style="26" customWidth="1"/>
    <col min="28" max="29" width="13.125" style="26" customWidth="1"/>
    <col min="30" max="30" width="16.125" style="26" customWidth="1"/>
    <col min="31" max="31" width="7.375" style="26" customWidth="1"/>
    <col min="32" max="32" width="8.625" style="26" customWidth="1"/>
    <col min="33" max="33" width="4" style="26" customWidth="1"/>
    <col min="34" max="35" width="13.125" style="26" customWidth="1"/>
    <col min="36" max="36" width="16.125" style="26" customWidth="1"/>
    <col min="37" max="38" width="13.125" style="26" customWidth="1"/>
    <col min="39" max="39" width="16.25" style="26" customWidth="1"/>
    <col min="40" max="40" width="14.625" style="26" customWidth="1"/>
    <col min="41" max="41" width="13.875" style="26" customWidth="1"/>
    <col min="42" max="42" width="16.125" style="26" customWidth="1"/>
    <col min="43" max="44" width="13.125" style="26" customWidth="1"/>
    <col min="45" max="45" width="16.125" style="26" customWidth="1"/>
    <col min="46" max="46" width="14" style="26" customWidth="1"/>
    <col min="47" max="47" width="13.875" style="26" customWidth="1"/>
    <col min="48" max="48" width="14.5" style="26" customWidth="1"/>
    <col min="49" max="52" width="7.75" style="26" customWidth="1"/>
    <col min="53" max="53" width="4.5" style="26" customWidth="1"/>
    <col min="54" max="54" width="7.75" style="26" customWidth="1"/>
    <col min="55" max="58" width="13.125" style="26" customWidth="1"/>
    <col min="59" max="59" width="12.375" style="26" customWidth="1"/>
    <col min="60" max="61" width="13.125" style="26" customWidth="1"/>
    <col min="62" max="62" width="12" style="26" customWidth="1"/>
    <col min="63" max="63" width="14.25" style="26" customWidth="1"/>
    <col min="64" max="64" width="14.375" style="26" customWidth="1"/>
    <col min="65" max="65" width="12.5" style="26" customWidth="1"/>
    <col min="66" max="66" width="16.125" style="26" customWidth="1"/>
    <col min="67" max="68" width="13.125" style="26" customWidth="1"/>
    <col min="69" max="69" width="16.125" style="26" customWidth="1"/>
    <col min="70" max="71" width="13.875" style="26" customWidth="1"/>
    <col min="72" max="72" width="16.125" style="26" customWidth="1"/>
    <col min="73" max="73" width="13.125" style="26" customWidth="1"/>
    <col min="74" max="74" width="11.5" style="26" customWidth="1"/>
    <col min="75" max="76" width="16.125" style="26" customWidth="1"/>
    <col min="77" max="77" width="13.125" style="26" customWidth="1"/>
    <col min="78" max="78" width="18" style="26" customWidth="1"/>
    <col min="79" max="80" width="13.125" style="26" customWidth="1"/>
    <col min="81" max="81" width="18" style="26" customWidth="1"/>
    <col min="82" max="82" width="15.5" style="26" customWidth="1"/>
    <col min="83" max="83" width="14.625" style="26" customWidth="1"/>
    <col min="84" max="84" width="13.125" style="26" customWidth="1"/>
    <col min="85" max="85" width="14.625" style="26" customWidth="1"/>
    <col min="86" max="86" width="12" style="26" customWidth="1"/>
    <col min="87" max="87" width="16.125" style="26" customWidth="1"/>
    <col min="88" max="88" width="13.875" style="26" customWidth="1"/>
    <col min="89" max="89" width="12.25" style="26" customWidth="1"/>
    <col min="90" max="90" width="16.125" style="26" customWidth="1"/>
    <col min="91" max="91" width="13.875" style="26" customWidth="1"/>
    <col min="92" max="93" width="13.125" style="26" customWidth="1"/>
    <col min="94" max="96" width="13.125" style="26" hidden="1" customWidth="1"/>
    <col min="97" max="97" width="12.5" style="28" customWidth="1"/>
    <col min="98" max="98" width="12.625" style="28" customWidth="1"/>
    <col min="99" max="99" width="16" style="29" customWidth="1"/>
    <col min="100" max="16384" width="11.75" style="29"/>
  </cols>
  <sheetData>
    <row r="1" ht="18.75" customHeight="1" spans="1:99">
      <c r="A1" s="30" t="s">
        <v>1999</v>
      </c>
      <c r="B1" s="31"/>
      <c r="C1" s="32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18">
        <f ca="1">IF(SUM(工单拆分!I:I)=SUM(CS139:CS147),SUM(CS139:CS147))</f>
        <v>1343425</v>
      </c>
      <c r="CT1" s="18" t="s">
        <v>2000</v>
      </c>
      <c r="CU1" s="63"/>
    </row>
    <row r="2" s="19" customFormat="1" ht="14.1" customHeight="1" spans="1:99">
      <c r="A2" s="34" t="s">
        <v>2001</v>
      </c>
      <c r="B2" s="35" t="s">
        <v>2002</v>
      </c>
      <c r="C2" s="36"/>
      <c r="D2" s="37">
        <v>43525</v>
      </c>
      <c r="E2" s="38"/>
      <c r="F2" s="39"/>
      <c r="G2" s="37">
        <f>D2+1</f>
        <v>43526</v>
      </c>
      <c r="H2" s="38"/>
      <c r="I2" s="39"/>
      <c r="J2" s="37">
        <f>G2+1</f>
        <v>43527</v>
      </c>
      <c r="K2" s="38"/>
      <c r="L2" s="39"/>
      <c r="M2" s="37">
        <f>J2+1</f>
        <v>43528</v>
      </c>
      <c r="N2" s="38"/>
      <c r="O2" s="39"/>
      <c r="P2" s="37">
        <f>M2+1</f>
        <v>43529</v>
      </c>
      <c r="Q2" s="38"/>
      <c r="R2" s="39"/>
      <c r="S2" s="37">
        <f>P2+1</f>
        <v>43530</v>
      </c>
      <c r="T2" s="38"/>
      <c r="U2" s="39"/>
      <c r="V2" s="37">
        <f>S2+1</f>
        <v>43531</v>
      </c>
      <c r="W2" s="38"/>
      <c r="X2" s="39"/>
      <c r="Y2" s="37">
        <f>V2+1</f>
        <v>43532</v>
      </c>
      <c r="Z2" s="38"/>
      <c r="AA2" s="39"/>
      <c r="AB2" s="37">
        <f>Y2+1</f>
        <v>43533</v>
      </c>
      <c r="AC2" s="38"/>
      <c r="AD2" s="39"/>
      <c r="AE2" s="37">
        <f>AB2+1</f>
        <v>43534</v>
      </c>
      <c r="AF2" s="38"/>
      <c r="AG2" s="39"/>
      <c r="AH2" s="37">
        <f>AE2+1</f>
        <v>43535</v>
      </c>
      <c r="AI2" s="38"/>
      <c r="AJ2" s="39"/>
      <c r="AK2" s="37">
        <f>AH2+1</f>
        <v>43536</v>
      </c>
      <c r="AL2" s="38"/>
      <c r="AM2" s="39"/>
      <c r="AN2" s="37">
        <f>AK2+1</f>
        <v>43537</v>
      </c>
      <c r="AO2" s="38"/>
      <c r="AP2" s="39"/>
      <c r="AQ2" s="37">
        <f>AN2+1</f>
        <v>43538</v>
      </c>
      <c r="AR2" s="38"/>
      <c r="AS2" s="39"/>
      <c r="AT2" s="37">
        <f>AQ2+1</f>
        <v>43539</v>
      </c>
      <c r="AU2" s="38"/>
      <c r="AV2" s="39"/>
      <c r="AW2" s="37">
        <f>AT2+1</f>
        <v>43540</v>
      </c>
      <c r="AX2" s="38"/>
      <c r="AY2" s="39"/>
      <c r="AZ2" s="37">
        <f>AW2+1</f>
        <v>43541</v>
      </c>
      <c r="BA2" s="38"/>
      <c r="BB2" s="39"/>
      <c r="BC2" s="37">
        <f>AZ2+1</f>
        <v>43542</v>
      </c>
      <c r="BD2" s="38"/>
      <c r="BE2" s="39"/>
      <c r="BF2" s="37">
        <f>BC2+1</f>
        <v>43543</v>
      </c>
      <c r="BG2" s="38"/>
      <c r="BH2" s="39"/>
      <c r="BI2" s="37">
        <f>BF2+1</f>
        <v>43544</v>
      </c>
      <c r="BJ2" s="38"/>
      <c r="BK2" s="39"/>
      <c r="BL2" s="37">
        <f>BI2+1</f>
        <v>43545</v>
      </c>
      <c r="BM2" s="38"/>
      <c r="BN2" s="39"/>
      <c r="BO2" s="37">
        <f>BL2+1</f>
        <v>43546</v>
      </c>
      <c r="BP2" s="38"/>
      <c r="BQ2" s="39"/>
      <c r="BR2" s="37">
        <f>BO2+1</f>
        <v>43547</v>
      </c>
      <c r="BS2" s="38"/>
      <c r="BT2" s="39"/>
      <c r="BU2" s="37">
        <f>BR2+1</f>
        <v>43548</v>
      </c>
      <c r="BV2" s="38"/>
      <c r="BW2" s="39"/>
      <c r="BX2" s="37">
        <f>BU2+1</f>
        <v>43549</v>
      </c>
      <c r="BY2" s="38"/>
      <c r="BZ2" s="39"/>
      <c r="CA2" s="37">
        <f>BX2+1</f>
        <v>43550</v>
      </c>
      <c r="CB2" s="38"/>
      <c r="CC2" s="39"/>
      <c r="CD2" s="37">
        <f>CA2+1</f>
        <v>43551</v>
      </c>
      <c r="CE2" s="38"/>
      <c r="CF2" s="39"/>
      <c r="CG2" s="37">
        <f>CD2+1</f>
        <v>43552</v>
      </c>
      <c r="CH2" s="38"/>
      <c r="CI2" s="39"/>
      <c r="CJ2" s="37">
        <f t="shared" ref="CJ2" si="0">CG2+1</f>
        <v>43553</v>
      </c>
      <c r="CK2" s="38"/>
      <c r="CL2" s="39"/>
      <c r="CM2" s="37">
        <f t="shared" ref="CM2" si="1">CJ2+1</f>
        <v>43554</v>
      </c>
      <c r="CN2" s="38"/>
      <c r="CO2" s="39"/>
      <c r="CP2" s="37">
        <f t="shared" ref="CP2" si="2">CM2+1</f>
        <v>43555</v>
      </c>
      <c r="CQ2" s="38"/>
      <c r="CR2" s="39"/>
      <c r="CS2" s="18">
        <f ca="1">SUMIFS(CS:CS,C:C,"批量")</f>
        <v>1343425</v>
      </c>
      <c r="CT2" s="18" t="s">
        <v>2003</v>
      </c>
      <c r="CU2" s="64"/>
    </row>
    <row r="3" s="20" customFormat="1" ht="14.1" customHeight="1" spans="1:100">
      <c r="A3" s="40">
        <v>1</v>
      </c>
      <c r="B3" s="41" t="s">
        <v>2004</v>
      </c>
      <c r="C3" s="42" t="s">
        <v>43</v>
      </c>
      <c r="D3" s="43" t="s">
        <v>1680</v>
      </c>
      <c r="E3" s="44"/>
      <c r="F3" s="45" t="s">
        <v>123</v>
      </c>
      <c r="G3" s="43" t="s">
        <v>123</v>
      </c>
      <c r="H3" s="44"/>
      <c r="I3" s="45"/>
      <c r="J3" s="43"/>
      <c r="K3" s="44"/>
      <c r="L3" s="45"/>
      <c r="M3" s="43" t="s">
        <v>123</v>
      </c>
      <c r="N3" s="44"/>
      <c r="O3" s="45" t="s">
        <v>126</v>
      </c>
      <c r="P3" s="43" t="s">
        <v>126</v>
      </c>
      <c r="Q3" s="44"/>
      <c r="R3" s="45" t="s">
        <v>250</v>
      </c>
      <c r="S3" s="43" t="s">
        <v>250</v>
      </c>
      <c r="T3" s="44"/>
      <c r="U3" s="45"/>
      <c r="V3" s="43" t="s">
        <v>62</v>
      </c>
      <c r="W3" s="44"/>
      <c r="X3" s="45"/>
      <c r="Y3" s="43" t="s">
        <v>54</v>
      </c>
      <c r="Z3" s="44"/>
      <c r="AA3" s="45"/>
      <c r="AB3" s="43" t="s">
        <v>54</v>
      </c>
      <c r="AC3" s="44"/>
      <c r="AD3" s="45"/>
      <c r="AE3" s="43"/>
      <c r="AF3" s="44"/>
      <c r="AG3" s="45"/>
      <c r="AH3" s="43" t="s">
        <v>54</v>
      </c>
      <c r="AI3" s="44"/>
      <c r="AJ3" s="45"/>
      <c r="AK3" s="43" t="s">
        <v>54</v>
      </c>
      <c r="AL3" s="44"/>
      <c r="AM3" s="45" t="s">
        <v>280</v>
      </c>
      <c r="AN3" s="43" t="s">
        <v>280</v>
      </c>
      <c r="AO3" s="44"/>
      <c r="AP3" s="45" t="s">
        <v>153</v>
      </c>
      <c r="AQ3" s="43" t="s">
        <v>153</v>
      </c>
      <c r="AR3" s="44"/>
      <c r="AS3" s="45"/>
      <c r="AT3" s="43" t="s">
        <v>153</v>
      </c>
      <c r="AU3" s="44" t="s">
        <v>158</v>
      </c>
      <c r="AV3" s="45"/>
      <c r="AW3" s="43"/>
      <c r="AX3" s="44"/>
      <c r="AY3" s="45"/>
      <c r="AZ3" s="43"/>
      <c r="BA3" s="44"/>
      <c r="BB3" s="45"/>
      <c r="BC3" s="43" t="s">
        <v>158</v>
      </c>
      <c r="BD3" s="44"/>
      <c r="BE3" s="45" t="s">
        <v>280</v>
      </c>
      <c r="BF3" s="43" t="s">
        <v>280</v>
      </c>
      <c r="BG3" s="44"/>
      <c r="BH3" s="45" t="s">
        <v>283</v>
      </c>
      <c r="BI3" s="43" t="s">
        <v>283</v>
      </c>
      <c r="BJ3" s="44"/>
      <c r="BK3" s="45"/>
      <c r="BL3" s="43" t="s">
        <v>283</v>
      </c>
      <c r="BM3" s="44"/>
      <c r="BN3" s="45"/>
      <c r="BO3" s="43" t="s">
        <v>142</v>
      </c>
      <c r="BP3" s="44"/>
      <c r="BQ3" s="44"/>
      <c r="BR3" s="43" t="s">
        <v>142</v>
      </c>
      <c r="BS3" s="44"/>
      <c r="BT3" s="44" t="s">
        <v>245</v>
      </c>
      <c r="BU3" s="43" t="s">
        <v>245</v>
      </c>
      <c r="BV3" s="44"/>
      <c r="BW3" s="45"/>
      <c r="BX3" s="44" t="s">
        <v>247</v>
      </c>
      <c r="BY3" s="44"/>
      <c r="BZ3" s="45" t="s">
        <v>65</v>
      </c>
      <c r="CA3" s="43" t="s">
        <v>65</v>
      </c>
      <c r="CB3" s="44"/>
      <c r="CC3" s="45"/>
      <c r="CD3" s="43" t="s">
        <v>65</v>
      </c>
      <c r="CE3" s="44"/>
      <c r="CF3" s="45"/>
      <c r="CG3" s="43" t="s">
        <v>65</v>
      </c>
      <c r="CH3" s="44"/>
      <c r="CI3" s="45" t="s">
        <v>1445</v>
      </c>
      <c r="CJ3" s="43" t="s">
        <v>1445</v>
      </c>
      <c r="CK3" s="44"/>
      <c r="CL3" s="45"/>
      <c r="CM3" s="43" t="s">
        <v>1445</v>
      </c>
      <c r="CN3" s="44"/>
      <c r="CO3" s="45"/>
      <c r="CP3" s="43"/>
      <c r="CQ3" s="44"/>
      <c r="CR3" s="45"/>
      <c r="CS3" s="65">
        <f t="shared" ref="CS3:CS10" si="3">SUM(D3:CR3)</f>
        <v>0</v>
      </c>
      <c r="CT3" s="65"/>
      <c r="CV3" s="65"/>
    </row>
    <row r="4" s="21" customFormat="1" ht="14.1" customHeight="1" spans="1:100">
      <c r="A4" s="46"/>
      <c r="B4" s="47"/>
      <c r="C4" s="48" t="s">
        <v>2005</v>
      </c>
      <c r="D4" s="49" t="str">
        <f>IF((D3="")+(D3=0),0,VLOOKUP(D3,工单拆分!$G$2:$J$750,2,0))</f>
        <v>50HZ6C-3.1</v>
      </c>
      <c r="E4" s="50">
        <f>IF((E3="")+(E3=0),0,VLOOKUP(E3,工单拆分!$G$2:$J$750,2,0))</f>
        <v>0</v>
      </c>
      <c r="F4" s="51" t="str">
        <f>IF((F3="")+(F3=0),0,VLOOKUP(F3,工单拆分!$G$2:$J$750,2,0))</f>
        <v>40HC16-1</v>
      </c>
      <c r="G4" s="49" t="str">
        <f>IF((G3="")+(G3=0),0,VLOOKUP(G3,工单拆分!$G$2:$J$750,2,0))</f>
        <v>40HC16-1</v>
      </c>
      <c r="H4" s="50">
        <f>IF((H3="")+(H3=0),0,VLOOKUP(H3,工单拆分!$G$2:$J$750,2,0))</f>
        <v>0</v>
      </c>
      <c r="I4" s="51">
        <f>IF((I3="")+(I3=0),0,VLOOKUP(I3,工单拆分!$G$2:$J$750,2,0))</f>
        <v>0</v>
      </c>
      <c r="J4" s="49">
        <f>IF((J3="")+(J3=0),0,VLOOKUP(J3,工单拆分!$G$2:$J$750,2,0))</f>
        <v>0</v>
      </c>
      <c r="K4" s="50">
        <f>IF((K3="")+(K3=0),0,VLOOKUP(K3,工单拆分!$G$2:$J$750,2,0))</f>
        <v>0</v>
      </c>
      <c r="L4" s="51">
        <f>IF((L3="")+(L3=0),0,VLOOKUP(L3,工单拆分!$G$2:$J$750,2,0))</f>
        <v>0</v>
      </c>
      <c r="M4" s="49" t="str">
        <f>IF((M3="")+(M3=0),0,VLOOKUP(M3,工单拆分!$G$2:$J$750,2,0))</f>
        <v>40HC16-1</v>
      </c>
      <c r="N4" s="50">
        <f>IF((N3="")+(N3=0),0,VLOOKUP(N3,工单拆分!$G$2:$J$750,2,0))</f>
        <v>0</v>
      </c>
      <c r="O4" s="51" t="str">
        <f>IF((O3="")+(O3=0),0,VLOOKUP(O3,工单拆分!$G$2:$J$750,2,0))</f>
        <v>40HC16-2</v>
      </c>
      <c r="P4" s="49" t="str">
        <f>IF((P3="")+(P3=0),0,VLOOKUP(P3,工单拆分!$G$2:$J$750,2,0))</f>
        <v>40HC16-2</v>
      </c>
      <c r="Q4" s="50">
        <f>IF((Q3="")+(Q3=0),0,VLOOKUP(Q3,工单拆分!$G$2:$J$750,2,0))</f>
        <v>0</v>
      </c>
      <c r="R4" s="51" t="str">
        <f>IF((R3="")+(R3=0),0,VLOOKUP(R3,工单拆分!$G$2:$J$750,2,0))</f>
        <v>40HC8013A-1</v>
      </c>
      <c r="S4" s="49" t="str">
        <f>IF((S3="")+(S3=0),0,VLOOKUP(S3,工单拆分!$G$2:$J$750,2,0))</f>
        <v>40HC8013A-1</v>
      </c>
      <c r="T4" s="50">
        <f>IF((T3="")+(T3=0),0,VLOOKUP(T3,工单拆分!$G$2:$J$750,2,0))</f>
        <v>0</v>
      </c>
      <c r="U4" s="51">
        <f>IF((U3="")+(U3=0),0,VLOOKUP(U3,工单拆分!$G$2:$J$750,2,0))</f>
        <v>0</v>
      </c>
      <c r="V4" s="49" t="str">
        <f>IF((V3="")+(V3=0),0,VLOOKUP(V3,工单拆分!$G$2:$J$750,2,0))</f>
        <v>40HC41-1</v>
      </c>
      <c r="W4" s="50">
        <f>IF((W3="")+(W3=0),0,VLOOKUP(W3,工单拆分!$G$2:$J$750,2,0))</f>
        <v>0</v>
      </c>
      <c r="X4" s="51">
        <f>IF((X3="")+(X3=0),0,VLOOKUP(X3,工单拆分!$G$2:$J$750,2,0))</f>
        <v>0</v>
      </c>
      <c r="Y4" s="49" t="str">
        <f>IF((Y3="")+(Y3=0),0,VLOOKUP(Y3,工单拆分!$G$2:$J$750,2,0))</f>
        <v>40HC29-1</v>
      </c>
      <c r="Z4" s="50">
        <f>IF((Z3="")+(Z3=0),0,VLOOKUP(Z3,工单拆分!$G$2:$J$750,2,0))</f>
        <v>0</v>
      </c>
      <c r="AA4" s="51">
        <f>IF((AA3="")+(AA3=0),0,VLOOKUP(AA3,工单拆分!$G$2:$J$750,2,0))</f>
        <v>0</v>
      </c>
      <c r="AB4" s="49" t="str">
        <f>IF((AB3="")+(AB3=0),0,VLOOKUP(AB3,工单拆分!$G$2:$J$750,2,0))</f>
        <v>40HC29-1</v>
      </c>
      <c r="AC4" s="50">
        <f>IF((AC3="")+(AC3=0),0,VLOOKUP(AC3,工单拆分!$G$2:$J$750,2,0))</f>
        <v>0</v>
      </c>
      <c r="AD4" s="51">
        <f>IF((AD3="")+(AD3=0),0,VLOOKUP(AD3,工单拆分!$G$2:$J$750,2,0))</f>
        <v>0</v>
      </c>
      <c r="AE4" s="49">
        <f>IF((AE3="")+(AE3=0),0,VLOOKUP(AE3,工单拆分!$G$2:$J$750,2,0))</f>
        <v>0</v>
      </c>
      <c r="AF4" s="50">
        <f>IF((AF3="")+(AF3=0),0,VLOOKUP(AF3,工单拆分!$G$2:$J$750,2,0))</f>
        <v>0</v>
      </c>
      <c r="AG4" s="51">
        <f>IF((AG3="")+(AG3=0),0,VLOOKUP(AG3,工单拆分!$G$2:$J$750,2,0))</f>
        <v>0</v>
      </c>
      <c r="AH4" s="49" t="str">
        <f>IF((AH3="")+(AH3=0),0,VLOOKUP(AH3,工单拆分!$G$2:$J$750,2,0))</f>
        <v>40HC29-1</v>
      </c>
      <c r="AI4" s="50">
        <f>IF((AI3="")+(AI3=0),0,VLOOKUP(AI3,工单拆分!$G$2:$J$750,2,0))</f>
        <v>0</v>
      </c>
      <c r="AJ4" s="51">
        <f>IF((AJ3="")+(AJ3=0),0,VLOOKUP(AJ3,工单拆分!$G$2:$J$750,2,0))</f>
        <v>0</v>
      </c>
      <c r="AK4" s="49" t="str">
        <f>IF((AK3="")+(AK3=0),0,VLOOKUP(AK3,工单拆分!$G$2:$J$750,2,0))</f>
        <v>40HC29-1</v>
      </c>
      <c r="AL4" s="50">
        <f>IF((AL3="")+(AL3=0),0,VLOOKUP(AL3,工单拆分!$G$2:$J$750,2,0))</f>
        <v>0</v>
      </c>
      <c r="AM4" s="51" t="str">
        <f>IF((AM3="")+(AM3=0),0,VLOOKUP(AM3,工单拆分!$G$2:$J$750,2,0))</f>
        <v>40PHC808-1</v>
      </c>
      <c r="AN4" s="49" t="str">
        <f>IF((AN3="")+(AN3=0),0,VLOOKUP(AN3,工单拆分!$G$2:$J$750,2,0))</f>
        <v>40PHC808-1</v>
      </c>
      <c r="AO4" s="50">
        <f>IF((AO3="")+(AO3=0),0,VLOOKUP(AO3,工单拆分!$G$2:$J$750,2,0))</f>
        <v>0</v>
      </c>
      <c r="AP4" s="51" t="str">
        <f>IF((AP3="")+(AP3=0),0,VLOOKUP(AP3,工单拆分!$G$2:$J$750,2,0))</f>
        <v>40HC35-11</v>
      </c>
      <c r="AQ4" s="49" t="str">
        <f>IF((AQ3="")+(AQ3=0),0,VLOOKUP(AQ3,工单拆分!$G$2:$J$750,2,0))</f>
        <v>40HC35-11</v>
      </c>
      <c r="AR4" s="50">
        <f>IF((AR3="")+(AR3=0),0,VLOOKUP(AR3,工单拆分!$G$2:$J$750,2,0))</f>
        <v>0</v>
      </c>
      <c r="AS4" s="51">
        <f>IF((AS3="")+(AS3=0),0,VLOOKUP(AS3,工单拆分!$G$2:$J$750,2,0))</f>
        <v>0</v>
      </c>
      <c r="AT4" s="49" t="str">
        <f>IF((AT3="")+(AT3=0),0,VLOOKUP(AT3,工单拆分!$G$2:$J$750,2,0))</f>
        <v>40HC35-11</v>
      </c>
      <c r="AU4" s="50" t="str">
        <f>IF((AU3="")+(AU3=0),0,VLOOKUP(AU3,工单拆分!$G$2:$J$750,2,0))</f>
        <v>40HC35-13</v>
      </c>
      <c r="AV4" s="51">
        <f>IF((AV3="")+(AV3=0),0,VLOOKUP(AV3,工单拆分!$G$2:$J$750,2,0))</f>
        <v>0</v>
      </c>
      <c r="AW4" s="49">
        <f>IF((AW3="")+(AW3=0),0,VLOOKUP(AW3,工单拆分!$G$2:$J$750,2,0))</f>
        <v>0</v>
      </c>
      <c r="AX4" s="50">
        <f>IF((AX3="")+(AX3=0),0,VLOOKUP(AX3,工单拆分!$G$2:$J$750,2,0))</f>
        <v>0</v>
      </c>
      <c r="AY4" s="51">
        <f>IF((AY3="")+(AY3=0),0,VLOOKUP(AY3,工单拆分!$G$2:$J$750,2,0))</f>
        <v>0</v>
      </c>
      <c r="AZ4" s="49">
        <f>IF((AZ3="")+(AZ3=0),0,VLOOKUP(AZ3,工单拆分!$G$2:$J$750,2,0))</f>
        <v>0</v>
      </c>
      <c r="BA4" s="50">
        <f>IF((BA3="")+(BA3=0),0,VLOOKUP(BA3,工单拆分!$G$2:$J$750,2,0))</f>
        <v>0</v>
      </c>
      <c r="BB4" s="51">
        <f>IF((BB3="")+(BB3=0),0,VLOOKUP(BB3,工单拆分!$G$2:$J$750,2,0))</f>
        <v>0</v>
      </c>
      <c r="BC4" s="49" t="str">
        <f>IF((BC3="")+(BC3=0),0,VLOOKUP(BC3,工单拆分!$G$2:$J$750,2,0))</f>
        <v>40HC35-13</v>
      </c>
      <c r="BD4" s="50">
        <f>IF((BD3="")+(BD3=0),0,VLOOKUP(BD3,工单拆分!$G$2:$J$750,2,0))</f>
        <v>0</v>
      </c>
      <c r="BE4" s="51" t="str">
        <f>IF((BE3="")+(BE3=0),0,VLOOKUP(BE3,工单拆分!$G$2:$J$750,2,0))</f>
        <v>40PHC808-1</v>
      </c>
      <c r="BF4" s="49" t="str">
        <f>IF((BF3="")+(BF3=0),0,VLOOKUP(BF3,工单拆分!$G$2:$J$750,2,0))</f>
        <v>40PHC808-1</v>
      </c>
      <c r="BG4" s="50">
        <f>IF((BG3="")+(BG3=0),0,VLOOKUP(BG3,工单拆分!$G$2:$J$750,2,0))</f>
        <v>0</v>
      </c>
      <c r="BH4" s="51" t="str">
        <f>IF((BH3="")+(BH3=0),0,VLOOKUP(BH3,工单拆分!$G$2:$J$750,2,0))</f>
        <v>40PHC808-2</v>
      </c>
      <c r="BI4" s="49" t="str">
        <f>IF((BI3="")+(BI3=0),0,VLOOKUP(BI3,工单拆分!$G$2:$J$750,2,0))</f>
        <v>40PHC808-2</v>
      </c>
      <c r="BJ4" s="50">
        <f>IF((BJ3="")+(BJ3=0),0,VLOOKUP(BJ3,工单拆分!$G$2:$J$750,2,0))</f>
        <v>0</v>
      </c>
      <c r="BK4" s="51">
        <f>IF((BK3="")+(BK3=0),0,VLOOKUP(BK3,工单拆分!$G$2:$J$750,2,0))</f>
        <v>0</v>
      </c>
      <c r="BL4" s="49" t="str">
        <f>IF((BL3="")+(BL3=0),0,VLOOKUP(BL3,工单拆分!$G$2:$J$750,2,0))</f>
        <v>40PHC808-2</v>
      </c>
      <c r="BM4" s="50">
        <f>IF((BM3="")+(BM3=0),0,VLOOKUP(BM3,工单拆分!$G$2:$J$750,2,0))</f>
        <v>0</v>
      </c>
      <c r="BN4" s="51">
        <f>IF((BN3="")+(BN3=0),0,VLOOKUP(BN3,工单拆分!$G$2:$J$750,2,0))</f>
        <v>0</v>
      </c>
      <c r="BO4" s="49" t="str">
        <f>IF((BO3="")+(BO3=0),0,VLOOKUP(BO3,工单拆分!$G$2:$J$750,2,0))</f>
        <v>40HC35-6</v>
      </c>
      <c r="BP4" s="50">
        <f>IF((BP3="")+(BP3=0),0,VLOOKUP(BP3,工单拆分!$G$2:$J$750,2,0))</f>
        <v>0</v>
      </c>
      <c r="BQ4" s="51">
        <f>IF((BQ3="")+(BQ3=0),0,VLOOKUP(BQ3,工单拆分!$G$2:$J$750,2,0))</f>
        <v>0</v>
      </c>
      <c r="BR4" s="49" t="str">
        <f>IF((BR3="")+(BR3=0),0,VLOOKUP(BR3,工单拆分!$G$2:$J$750,2,0))</f>
        <v>40HC35-6</v>
      </c>
      <c r="BS4" s="50">
        <f>IF((BS3="")+(BS3=0),0,VLOOKUP(BS3,工单拆分!$G$2:$J$750,2,0))</f>
        <v>0</v>
      </c>
      <c r="BT4" s="51" t="str">
        <f>IF((BT3="")+(BT3=0),0,VLOOKUP(BT3,工单拆分!$G$2:$J$750,2,0))</f>
        <v>40HC817-3</v>
      </c>
      <c r="BU4" s="49" t="str">
        <f>IF((BU3="")+(BU3=0),0,VLOOKUP(BU3,工单拆分!$G$2:$J$750,2,0))</f>
        <v>40HC817-3</v>
      </c>
      <c r="BV4" s="50">
        <f>IF((BV3="")+(BV3=0),0,VLOOKUP(BV3,工单拆分!$G$2:$J$750,2,0))</f>
        <v>0</v>
      </c>
      <c r="BW4" s="51">
        <f>IF((BW3="")+(BW3=0),0,VLOOKUP(BW3,工单拆分!$G$2:$J$750,2,0))</f>
        <v>0</v>
      </c>
      <c r="BX4" s="49" t="str">
        <f>IF((BX3="")+(BX3=0),0,VLOOKUP(BX3,工单拆分!$G$2:$J$750,2,0))</f>
        <v>40HC817-4</v>
      </c>
      <c r="BY4" s="50">
        <f>IF((BY3="")+(BY3=0),0,VLOOKUP(BY3,工单拆分!$G$2:$J$750,2,0))</f>
        <v>0</v>
      </c>
      <c r="BZ4" s="51" t="str">
        <f>IF((BZ3="")+(BZ3=0),0,VLOOKUP(BZ3,工单拆分!$G$2:$J$750,2,0))</f>
        <v>40HC41-2</v>
      </c>
      <c r="CA4" s="49" t="str">
        <f>IF((CA3="")+(CA3=0),0,VLOOKUP(CA3,工单拆分!$G$2:$J$750,2,0))</f>
        <v>40HC41-2</v>
      </c>
      <c r="CB4" s="50">
        <f>IF((CB3="")+(CB3=0),0,VLOOKUP(CB3,工单拆分!$G$2:$J$750,2,0))</f>
        <v>0</v>
      </c>
      <c r="CC4" s="51">
        <f>IF((CC3="")+(CC3=0),0,VLOOKUP(CC3,工单拆分!$G$2:$J$750,2,0))</f>
        <v>0</v>
      </c>
      <c r="CD4" s="49" t="str">
        <f>IF((CD3="")+(CD3=0),0,VLOOKUP(CD3,工单拆分!$G$2:$J$750,2,0))</f>
        <v>40HC41-2</v>
      </c>
      <c r="CE4" s="50">
        <f>IF((CE3="")+(CE3=0),0,VLOOKUP(CE3,工单拆分!$G$2:$J$750,2,0))</f>
        <v>0</v>
      </c>
      <c r="CF4" s="51">
        <f>IF((CF3="")+(CF3=0),0,VLOOKUP(CF3,工单拆分!$G$2:$J$750,2,0))</f>
        <v>0</v>
      </c>
      <c r="CG4" s="49" t="str">
        <f>IF((CG3="")+(CG3=0),0,VLOOKUP(CG3,工单拆分!$G$2:$J$750,2,0))</f>
        <v>40HC41-2</v>
      </c>
      <c r="CH4" s="50">
        <f>IF((CH3="")+(CH3=0),0,VLOOKUP(CH3,工单拆分!$G$2:$J$750,2,0))</f>
        <v>0</v>
      </c>
      <c r="CI4" s="51" t="str">
        <f>IF((CI3="")+(CI3=0),0,VLOOKUP(CI3,工单拆分!$G$2:$J$750,2,0))</f>
        <v>40HC27-2</v>
      </c>
      <c r="CJ4" s="49" t="str">
        <f>IF((CJ3="")+(CJ3=0),0,VLOOKUP(CJ3,工单拆分!$G$2:$J$750,2,0))</f>
        <v>40HC27-2</v>
      </c>
      <c r="CK4" s="50">
        <f>IF((CK3="")+(CK3=0),0,VLOOKUP(CK3,工单拆分!$G$2:$J$750,2,0))</f>
        <v>0</v>
      </c>
      <c r="CL4" s="51">
        <f>IF((CL3="")+(CL3=0),0,VLOOKUP(CL3,工单拆分!$G$2:$J$750,2,0))</f>
        <v>0</v>
      </c>
      <c r="CM4" s="49" t="str">
        <f>IF((CM3="")+(CM3=0),0,VLOOKUP(CM3,工单拆分!$G$2:$J$750,2,0))</f>
        <v>40HC27-2</v>
      </c>
      <c r="CN4" s="50">
        <f>IF((CN3="")+(CN3=0),0,VLOOKUP(CN3,工单拆分!$G$2:$J$750,2,0))</f>
        <v>0</v>
      </c>
      <c r="CO4" s="51">
        <f>IF((CO3="")+(CO3=0),0,VLOOKUP(CO3,工单拆分!$G$2:$J$750,2,0))</f>
        <v>0</v>
      </c>
      <c r="CP4" s="49">
        <f>IF((CP3="")+(CP3=0),0,VLOOKUP(CP3,工单拆分!$G$2:$J$750,2,0))</f>
        <v>0</v>
      </c>
      <c r="CQ4" s="50">
        <f>IF((CQ3="")+(CQ3=0),0,VLOOKUP(CQ3,工单拆分!$G$2:$J$750,2,0))</f>
        <v>0</v>
      </c>
      <c r="CR4" s="51">
        <f>IF((CR3="")+(CR3=0),0,VLOOKUP(CR3,工单拆分!$G$2:$J$750,2,0))</f>
        <v>0</v>
      </c>
      <c r="CS4" s="66">
        <f t="shared" si="3"/>
        <v>0</v>
      </c>
      <c r="CT4" s="66"/>
      <c r="CV4" s="66"/>
    </row>
    <row r="5" s="22" customFormat="1" ht="14.1" customHeight="1" spans="1:100">
      <c r="A5" s="46"/>
      <c r="B5" s="47"/>
      <c r="C5" s="52" t="s">
        <v>2006</v>
      </c>
      <c r="D5" s="53">
        <f>IF((D3="")+(COUNTIF($D$3:D3,D3)&gt;=2),0,IF(ISNA(VLOOKUP(D3,工单拆分!$G$2:$J$750,3,0)),0,VLOOKUP(D3,工单拆分!$G$2:$J$750,3,0)))</f>
        <v>516</v>
      </c>
      <c r="E5" s="54">
        <f>IF((E3="")+(COUNTIF($D$3:E3,E3)&gt;=2),0,IF(ISNA(VLOOKUP(E3,工单拆分!$G$2:$J$750,3,0)),0,VLOOKUP(E3,工单拆分!$G$2:$J$750,3,0)))</f>
        <v>0</v>
      </c>
      <c r="F5" s="55">
        <f>IF((F3="")+(COUNTIF($D$3:F3,F3)&gt;=2),0,IF(ISNA(VLOOKUP(F3,工单拆分!$G$2:$J$750,3,0)),0,VLOOKUP(F3,工单拆分!$G$2:$J$750,3,0)))</f>
        <v>2000</v>
      </c>
      <c r="G5" s="53">
        <f>IF((G3="")+(COUNTIF($D$3:G3,G3)&gt;=2),0,IF(ISNA(VLOOKUP(G3,工单拆分!$G$2:$J$750,3,0)),0,VLOOKUP(G3,工单拆分!$G$2:$J$750,3,0)))</f>
        <v>0</v>
      </c>
      <c r="H5" s="54">
        <f>IF((H3="")+(COUNTIF($D$3:H3,H3)&gt;=2),0,IF(ISNA(VLOOKUP(H3,工单拆分!$G$2:$J$750,3,0)),0,VLOOKUP(H3,工单拆分!$G$2:$J$750,3,0)))</f>
        <v>0</v>
      </c>
      <c r="I5" s="55">
        <f>IF((I3="")+(COUNTIF($D$3:I3,I3)&gt;=2),0,IF(ISNA(VLOOKUP(I3,工单拆分!$G$2:$J$750,3,0)),0,VLOOKUP(I3,工单拆分!$G$2:$J$750,3,0)))</f>
        <v>0</v>
      </c>
      <c r="J5" s="53">
        <f>IF((J3="")+(COUNTIF($D$3:J3,J3)&gt;=2),0,IF(ISNA(VLOOKUP(J3,工单拆分!$G$2:$J$750,3,0)),0,VLOOKUP(J3,工单拆分!$G$2:$J$750,3,0)))</f>
        <v>0</v>
      </c>
      <c r="K5" s="54">
        <f>IF((K3="")+(COUNTIF($D$3:K3,K3)&gt;=2),0,IF(ISNA(VLOOKUP(K3,工单拆分!$G$2:$J$750,3,0)),0,VLOOKUP(K3,工单拆分!$G$2:$J$750,3,0)))</f>
        <v>0</v>
      </c>
      <c r="L5" s="55">
        <f>IF((L3="")+(COUNTIF($D$3:L3,L3)&gt;=2),0,IF(ISNA(VLOOKUP(L3,工单拆分!$G$2:$J$750,3,0)),0,VLOOKUP(L3,工单拆分!$G$2:$J$750,3,0)))</f>
        <v>0</v>
      </c>
      <c r="M5" s="53">
        <f>IF((M3="")+(COUNTIF($D$3:M3,M3)&gt;=2),0,IF(ISNA(VLOOKUP(M3,工单拆分!$G$2:$J$750,3,0)),0,VLOOKUP(M3,工单拆分!$G$2:$J$750,3,0)))</f>
        <v>0</v>
      </c>
      <c r="N5" s="54">
        <f>IF((N3="")+(COUNTIF($D$3:N3,N3)&gt;=2),0,IF(ISNA(VLOOKUP(N3,工单拆分!$G$2:$J$750,3,0)),0,VLOOKUP(N3,工单拆分!$G$2:$J$750,3,0)))</f>
        <v>0</v>
      </c>
      <c r="O5" s="55">
        <f>IF((O3="")+(COUNTIF($D$3:O3,O3)&gt;=2),0,IF(ISNA(VLOOKUP(O3,工单拆分!$G$2:$J$750,3,0)),0,VLOOKUP(O3,工单拆分!$G$2:$J$750,3,0)))</f>
        <v>1000</v>
      </c>
      <c r="P5" s="53">
        <f>IF((P3="")+(COUNTIF($D$3:P3,P3)&gt;=2),0,IF(ISNA(VLOOKUP(P3,工单拆分!$G$2:$J$750,3,0)),0,VLOOKUP(P3,工单拆分!$G$2:$J$750,3,0)))</f>
        <v>0</v>
      </c>
      <c r="Q5" s="54">
        <f>IF((Q3="")+(COUNTIF($D$3:Q3,Q3)&gt;=2),0,IF(ISNA(VLOOKUP(Q3,工单拆分!$G$2:$J$750,3,0)),0,VLOOKUP(Q3,工单拆分!$G$2:$J$750,3,0)))</f>
        <v>0</v>
      </c>
      <c r="R5" s="55">
        <f>IF((R3="")+(COUNTIF($D$3:R3,R3)&gt;=2),0,IF(ISNA(VLOOKUP(R3,工单拆分!$G$2:$J$750,3,0)),0,VLOOKUP(R3,工单拆分!$G$2:$J$750,3,0)))</f>
        <v>1500</v>
      </c>
      <c r="S5" s="53">
        <f>IF((S3="")+(COUNTIF($D$3:S3,S3)&gt;=2),0,IF(ISNA(VLOOKUP(S3,工单拆分!$G$2:$J$750,3,0)),0,VLOOKUP(S3,工单拆分!$G$2:$J$750,3,0)))</f>
        <v>0</v>
      </c>
      <c r="T5" s="54">
        <f>IF((T3="")+(COUNTIF($D$3:T3,T3)&gt;=2),0,IF(ISNA(VLOOKUP(T3,工单拆分!$G$2:$J$750,3,0)),0,VLOOKUP(T3,工单拆分!$G$2:$J$750,3,0)))</f>
        <v>0</v>
      </c>
      <c r="U5" s="55">
        <f>IF((U3="")+(COUNTIF($D$3:U3,U3)&gt;=2),0,IF(ISNA(VLOOKUP(U3,工单拆分!$G$2:$J$750,3,0)),0,VLOOKUP(U3,工单拆分!$G$2:$J$750,3,0)))</f>
        <v>0</v>
      </c>
      <c r="V5" s="53">
        <f>IF((V3="")+(COUNTIF($D$3:V3,V3)&gt;=2),0,IF(ISNA(VLOOKUP(V3,工单拆分!$G$2:$J$750,3,0)),0,VLOOKUP(V3,工单拆分!$G$2:$J$750,3,0)))</f>
        <v>500</v>
      </c>
      <c r="W5" s="54">
        <f>IF((W3="")+(COUNTIF($D$3:W3,W3)&gt;=2),0,IF(ISNA(VLOOKUP(W3,工单拆分!$G$2:$J$750,3,0)),0,VLOOKUP(W3,工单拆分!$G$2:$J$750,3,0)))</f>
        <v>0</v>
      </c>
      <c r="X5" s="55">
        <f>IF((X3="")+(COUNTIF($D$3:X3,X3)&gt;=2),0,IF(ISNA(VLOOKUP(X3,工单拆分!$G$2:$J$750,3,0)),0,VLOOKUP(X3,工单拆分!$G$2:$J$750,3,0)))</f>
        <v>0</v>
      </c>
      <c r="Y5" s="53">
        <f>IF((Y3="")+(COUNTIF($D$3:Y3,Y3)&gt;=2),0,IF(ISNA(VLOOKUP(Y3,工单拆分!$G$2:$J$750,3,0)),0,VLOOKUP(Y3,工单拆分!$G$2:$J$750,3,0)))</f>
        <v>2000</v>
      </c>
      <c r="Z5" s="54">
        <f>IF((Z3="")+(COUNTIF($D$3:Z3,Z3)&gt;=2),0,IF(ISNA(VLOOKUP(Z3,工单拆分!$G$2:$J$750,3,0)),0,VLOOKUP(Z3,工单拆分!$G$2:$J$750,3,0)))</f>
        <v>0</v>
      </c>
      <c r="AA5" s="55">
        <f>IF((AA3="")+(COUNTIF($D$3:AA3,AA3)&gt;=2),0,IF(ISNA(VLOOKUP(AA3,工单拆分!$G$2:$J$750,3,0)),0,VLOOKUP(AA3,工单拆分!$G$2:$J$750,3,0)))</f>
        <v>0</v>
      </c>
      <c r="AB5" s="53">
        <f>IF((AB3="")+(COUNTIF($D$3:AB3,AB3)&gt;=2),0,IF(ISNA(VLOOKUP(AB3,工单拆分!$G$2:$J$750,3,0)),0,VLOOKUP(AB3,工单拆分!$G$2:$J$750,3,0)))</f>
        <v>0</v>
      </c>
      <c r="AC5" s="54">
        <f>IF((AC3="")+(COUNTIF($D$3:AC3,AC3)&gt;=2),0,IF(ISNA(VLOOKUP(AC3,工单拆分!$G$2:$J$750,3,0)),0,VLOOKUP(AC3,工单拆分!$G$2:$J$750,3,0)))</f>
        <v>0</v>
      </c>
      <c r="AD5" s="55">
        <f>IF((AD3="")+(COUNTIF($D$3:AD3,AD3)&gt;=2),0,IF(ISNA(VLOOKUP(AD3,工单拆分!$G$2:$J$750,3,0)),0,VLOOKUP(AD3,工单拆分!$G$2:$J$750,3,0)))</f>
        <v>0</v>
      </c>
      <c r="AE5" s="53">
        <f>IF((AE3="")+(COUNTIF($D$3:AE3,AE3)&gt;=2),0,IF(ISNA(VLOOKUP(AE3,工单拆分!$G$2:$J$750,3,0)),0,VLOOKUP(AE3,工单拆分!$G$2:$J$750,3,0)))</f>
        <v>0</v>
      </c>
      <c r="AF5" s="54">
        <f>IF((AF3="")+(COUNTIF($D$3:AF3,AF3)&gt;=2),0,IF(ISNA(VLOOKUP(AF3,工单拆分!$G$2:$J$750,3,0)),0,VLOOKUP(AF3,工单拆分!$G$2:$J$750,3,0)))</f>
        <v>0</v>
      </c>
      <c r="AG5" s="55">
        <f>IF((AG3="")+(COUNTIF($D$3:AG3,AG3)&gt;=2),0,IF(ISNA(VLOOKUP(AG3,工单拆分!$G$2:$J$750,3,0)),0,VLOOKUP(AG3,工单拆分!$G$2:$J$750,3,0)))</f>
        <v>0</v>
      </c>
      <c r="AH5" s="53">
        <f>IF((AH3="")+(COUNTIF($D$3:AH3,AH3)&gt;=2),0,IF(ISNA(VLOOKUP(AH3,工单拆分!$G$2:$J$750,3,0)),0,VLOOKUP(AH3,工单拆分!$G$2:$J$750,3,0)))</f>
        <v>0</v>
      </c>
      <c r="AI5" s="54">
        <f>IF((AI3="")+(COUNTIF($D$3:AI3,AI3)&gt;=2),0,IF(ISNA(VLOOKUP(AI3,工单拆分!$G$2:$J$750,3,0)),0,VLOOKUP(AI3,工单拆分!$G$2:$J$750,3,0)))</f>
        <v>0</v>
      </c>
      <c r="AJ5" s="55">
        <f>IF((AJ3="")+(COUNTIF($D$3:AJ3,AJ3)&gt;=2),0,IF(ISNA(VLOOKUP(AJ3,工单拆分!$G$2:$J$750,3,0)),0,VLOOKUP(AJ3,工单拆分!$G$2:$J$750,3,0)))</f>
        <v>0</v>
      </c>
      <c r="AK5" s="53">
        <f>IF((AK3="")+(COUNTIF($D$3:AK3,AK3)&gt;=2),0,IF(ISNA(VLOOKUP(AK3,工单拆分!$G$2:$J$750,3,0)),0,VLOOKUP(AK3,工单拆分!$G$2:$J$750,3,0)))</f>
        <v>0</v>
      </c>
      <c r="AL5" s="54">
        <f>IF((AL3="")+(COUNTIF($D$3:AL3,AL3)&gt;=2),0,IF(ISNA(VLOOKUP(AL3,工单拆分!$G$2:$J$750,3,0)),0,VLOOKUP(AL3,工单拆分!$G$2:$J$750,3,0)))</f>
        <v>0</v>
      </c>
      <c r="AM5" s="55">
        <f>IF((AM3="")+(COUNTIF($D$3:AM3,AM3)&gt;=2),0,IF(ISNA(VLOOKUP(AM3,工单拆分!$G$2:$J$750,3,0)),0,VLOOKUP(AM3,工单拆分!$G$2:$J$750,3,0)))</f>
        <v>1000</v>
      </c>
      <c r="AN5" s="53">
        <f>IF((AN3="")+(COUNTIF($D$3:AN3,AN3)&gt;=2),0,IF(ISNA(VLOOKUP(AN3,工单拆分!$G$2:$J$750,3,0)),0,VLOOKUP(AN3,工单拆分!$G$2:$J$750,3,0)))</f>
        <v>0</v>
      </c>
      <c r="AO5" s="54">
        <f>IF((AO3="")+(COUNTIF($D$3:AO3,AO3)&gt;=2),0,IF(ISNA(VLOOKUP(AO3,工单拆分!$G$2:$J$750,3,0)),0,VLOOKUP(AO3,工单拆分!$G$2:$J$750,3,0)))</f>
        <v>0</v>
      </c>
      <c r="AP5" s="55">
        <f>IF((AP3="")+(COUNTIF($D$3:AP3,AP3)&gt;=2),0,IF(ISNA(VLOOKUP(AP3,工单拆分!$G$2:$J$750,3,0)),0,VLOOKUP(AP3,工单拆分!$G$2:$J$750,3,0)))</f>
        <v>2000</v>
      </c>
      <c r="AQ5" s="53">
        <f>IF((AQ3="")+(COUNTIF($D$3:AQ3,AQ3)&gt;=2),0,IF(ISNA(VLOOKUP(AQ3,工单拆分!$G$2:$J$750,3,0)),0,VLOOKUP(AQ3,工单拆分!$G$2:$J$750,3,0)))</f>
        <v>0</v>
      </c>
      <c r="AR5" s="54">
        <f>IF((AR3="")+(COUNTIF($D$3:AR3,AR3)&gt;=2),0,IF(ISNA(VLOOKUP(AR3,工单拆分!$G$2:$J$750,3,0)),0,VLOOKUP(AR3,工单拆分!$G$2:$J$750,3,0)))</f>
        <v>0</v>
      </c>
      <c r="AS5" s="55">
        <f>IF((AS3="")+(COUNTIF($D$3:AS3,AS3)&gt;=2),0,IF(ISNA(VLOOKUP(AS3,工单拆分!$G$2:$J$750,3,0)),0,VLOOKUP(AS3,工单拆分!$G$2:$J$750,3,0)))</f>
        <v>0</v>
      </c>
      <c r="AT5" s="53">
        <f>IF((AT3="")+(COUNTIF($D$3:AT3,AT3)&gt;=2),0,IF(ISNA(VLOOKUP(AT3,工单拆分!$G$2:$J$750,3,0)),0,VLOOKUP(AT3,工单拆分!$G$2:$J$750,3,0)))</f>
        <v>0</v>
      </c>
      <c r="AU5" s="54">
        <f>IF((AU3="")+(COUNTIF($D$3:AU3,AU3)&gt;=2),0,IF(ISNA(VLOOKUP(AU3,工单拆分!$G$2:$J$750,3,0)),0,VLOOKUP(AU3,工单拆分!$G$2:$J$750,3,0)))</f>
        <v>1000</v>
      </c>
      <c r="AV5" s="55">
        <f>IF((AV3="")+(COUNTIF($D$3:AV3,AV3)&gt;=2),0,IF(ISNA(VLOOKUP(AV3,工单拆分!$G$2:$J$750,3,0)),0,VLOOKUP(AV3,工单拆分!$G$2:$J$750,3,0)))</f>
        <v>0</v>
      </c>
      <c r="AW5" s="53">
        <f>IF((AW3="")+(COUNTIF($D$3:AW3,AW3)&gt;=2),0,IF(ISNA(VLOOKUP(AW3,工单拆分!$G$2:$J$750,3,0)),0,VLOOKUP(AW3,工单拆分!$G$2:$J$750,3,0)))</f>
        <v>0</v>
      </c>
      <c r="AX5" s="54">
        <f>IF((AX3="")+(COUNTIF($D$3:AX3,AX3)&gt;=2),0,IF(ISNA(VLOOKUP(AX3,工单拆分!$G$2:$J$750,3,0)),0,VLOOKUP(AX3,工单拆分!$G$2:$J$750,3,0)))</f>
        <v>0</v>
      </c>
      <c r="AY5" s="55">
        <f>IF((AY3="")+(COUNTIF($D$3:AY3,AY3)&gt;=2),0,IF(ISNA(VLOOKUP(AY3,工单拆分!$G$2:$J$750,3,0)),0,VLOOKUP(AY3,工单拆分!$G$2:$J$750,3,0)))</f>
        <v>0</v>
      </c>
      <c r="AZ5" s="53">
        <f>IF((AZ3="")+(COUNTIF($D$3:AZ3,AZ3)&gt;=2),0,IF(ISNA(VLOOKUP(AZ3,工单拆分!$G$2:$J$750,3,0)),0,VLOOKUP(AZ3,工单拆分!$G$2:$J$750,3,0)))</f>
        <v>0</v>
      </c>
      <c r="BA5" s="54">
        <f>IF((BA3="")+(COUNTIF($D$3:BA3,BA3)&gt;=2),0,IF(ISNA(VLOOKUP(BA3,工单拆分!$G$2:$J$750,3,0)),0,VLOOKUP(BA3,工单拆分!$G$2:$J$750,3,0)))</f>
        <v>0</v>
      </c>
      <c r="BB5" s="55">
        <f>IF((BB3="")+(COUNTIF($D$3:BB3,BB3)&gt;=2),0,IF(ISNA(VLOOKUP(BB3,工单拆分!$G$2:$J$750,3,0)),0,VLOOKUP(BB3,工单拆分!$G$2:$J$750,3,0)))</f>
        <v>0</v>
      </c>
      <c r="BC5" s="53">
        <f>IF((BC3="")+(COUNTIF($D$3:BC3,BC3)&gt;=2),0,IF(ISNA(VLOOKUP(BC3,工单拆分!$G$2:$J$750,3,0)),0,VLOOKUP(BC3,工单拆分!$G$2:$J$750,3,0)))</f>
        <v>0</v>
      </c>
      <c r="BD5" s="54">
        <f>IF((BD3="")+(COUNTIF($D$3:BD3,BD3)&gt;=2),0,IF(ISNA(VLOOKUP(BD3,工单拆分!$G$2:$J$750,3,0)),0,VLOOKUP(BD3,工单拆分!$G$2:$J$750,3,0)))</f>
        <v>0</v>
      </c>
      <c r="BE5" s="55">
        <f>IF((BE3="")+(COUNTIF($D$3:BE3,BE3)&gt;=2),0,IF(ISNA(VLOOKUP(BE3,工单拆分!$G$2:$J$750,3,0)),0,VLOOKUP(BE3,工单拆分!$G$2:$J$750,3,0)))</f>
        <v>0</v>
      </c>
      <c r="BF5" s="53">
        <f>IF((BF3="")+(COUNTIF($D$3:BF3,BF3)&gt;=2),0,IF(ISNA(VLOOKUP(BF3,工单拆分!$G$2:$J$750,3,0)),0,VLOOKUP(BF3,工单拆分!$G$2:$J$750,3,0)))</f>
        <v>0</v>
      </c>
      <c r="BG5" s="54">
        <f>IF((BG3="")+(COUNTIF($D$3:BG3,BG3)&gt;=2),0,IF(ISNA(VLOOKUP(BG3,工单拆分!$G$2:$J$750,3,0)),0,VLOOKUP(BG3,工单拆分!$G$2:$J$750,3,0)))</f>
        <v>0</v>
      </c>
      <c r="BH5" s="55">
        <f>IF((BH3="")+(COUNTIF($D$3:BH3,BH3)&gt;=2),0,IF(ISNA(VLOOKUP(BH3,工单拆分!$G$2:$J$750,3,0)),0,VLOOKUP(BH3,工单拆分!$G$2:$J$750,3,0)))</f>
        <v>1000</v>
      </c>
      <c r="BI5" s="53">
        <f>IF((BI3="")+(COUNTIF($D$3:BI3,BI3)&gt;=2),0,IF(ISNA(VLOOKUP(BI3,工单拆分!$G$2:$J$750,3,0)),0,VLOOKUP(BI3,工单拆分!$G$2:$J$750,3,0)))</f>
        <v>0</v>
      </c>
      <c r="BJ5" s="54">
        <f>IF((BJ3="")+(COUNTIF($D$3:BJ3,BJ3)&gt;=2),0,IF(ISNA(VLOOKUP(BJ3,工单拆分!$G$2:$J$750,3,0)),0,VLOOKUP(BJ3,工单拆分!$G$2:$J$750,3,0)))</f>
        <v>0</v>
      </c>
      <c r="BK5" s="55">
        <f>IF((BK3="")+(COUNTIF($D$3:BK3,BK3)&gt;=2),0,IF(ISNA(VLOOKUP(BK3,工单拆分!$G$2:$J$750,3,0)),0,VLOOKUP(BK3,工单拆分!$G$2:$J$750,3,0)))</f>
        <v>0</v>
      </c>
      <c r="BL5" s="53">
        <f>IF((BL3="")+(COUNTIF($D$3:BL3,BL3)&gt;=2),0,IF(ISNA(VLOOKUP(BL3,工单拆分!$G$2:$J$750,3,0)),0,VLOOKUP(BL3,工单拆分!$G$2:$J$750,3,0)))</f>
        <v>0</v>
      </c>
      <c r="BM5" s="54">
        <f>IF((BM3="")+(COUNTIF($D$3:BM3,BM3)&gt;=2),0,IF(ISNA(VLOOKUP(BM3,工单拆分!$G$2:$J$750,3,0)),0,VLOOKUP(BM3,工单拆分!$G$2:$J$750,3,0)))</f>
        <v>0</v>
      </c>
      <c r="BN5" s="55">
        <f>IF((BN3="")+(COUNTIF($D$3:BN3,BN3)&gt;=2),0,IF(ISNA(VLOOKUP(BN3,工单拆分!$G$2:$J$750,3,0)),0,VLOOKUP(BN3,工单拆分!$G$2:$J$750,3,0)))</f>
        <v>0</v>
      </c>
      <c r="BO5" s="53">
        <f>IF((BO3="")+(COUNTIF($D$3:BO3,BO3)&gt;=2),0,IF(ISNA(VLOOKUP(BO3,工单拆分!$G$2:$J$750,3,0)),0,VLOOKUP(BO3,工单拆分!$G$2:$J$750,3,0)))</f>
        <v>2000</v>
      </c>
      <c r="BP5" s="54">
        <f>IF((BP3="")+(COUNTIF($D$3:BP3,BP3)&gt;=2),0,IF(ISNA(VLOOKUP(BP3,工单拆分!$G$2:$J$750,3,0)),0,VLOOKUP(BP3,工单拆分!$G$2:$J$750,3,0)))</f>
        <v>0</v>
      </c>
      <c r="BQ5" s="55">
        <f>IF((BQ3="")+(COUNTIF($D$3:BQ3,BQ3)&gt;=2),0,IF(ISNA(VLOOKUP(BQ3,工单拆分!$G$2:$J$750,3,0)),0,VLOOKUP(BQ3,工单拆分!$G$2:$J$750,3,0)))</f>
        <v>0</v>
      </c>
      <c r="BR5" s="53">
        <f>IF((BR3="")+(COUNTIF($D$3:BR3,BR3)&gt;=2),0,IF(ISNA(VLOOKUP(BR3,工单拆分!$G$2:$J$750,3,0)),0,VLOOKUP(BR3,工单拆分!$G$2:$J$750,3,0)))</f>
        <v>0</v>
      </c>
      <c r="BS5" s="54">
        <f>IF((BS3="")+(COUNTIF($D$3:BS3,BS3)&gt;=2),0,IF(ISNA(VLOOKUP(BS3,工单拆分!$G$2:$J$750,3,0)),0,VLOOKUP(BS3,工单拆分!$G$2:$J$750,3,0)))</f>
        <v>0</v>
      </c>
      <c r="BT5" s="55">
        <f>IF((BT3="")+(COUNTIF($D$3:BT3,BT3)&gt;=2),0,IF(ISNA(VLOOKUP(BT3,工单拆分!$G$2:$J$750,3,0)),0,VLOOKUP(BT3,工单拆分!$G$2:$J$750,3,0)))</f>
        <v>2000</v>
      </c>
      <c r="BU5" s="53">
        <f>IF((BU3="")+(COUNTIF($D$3:BU3,BU3)&gt;=2),0,IF(ISNA(VLOOKUP(BU3,工单拆分!$G$2:$J$750,3,0)),0,VLOOKUP(BU3,工单拆分!$G$2:$J$750,3,0)))</f>
        <v>0</v>
      </c>
      <c r="BV5" s="54">
        <f>IF((BV3="")+(COUNTIF($D$3:BV3,BV3)&gt;=2),0,IF(ISNA(VLOOKUP(BV3,工单拆分!$G$2:$J$750,3,0)),0,VLOOKUP(BV3,工单拆分!$G$2:$J$750,3,0)))</f>
        <v>0</v>
      </c>
      <c r="BW5" s="55">
        <f>IF((BW3="")+(COUNTIF($D$3:BW3,BW3)&gt;=2),0,IF(ISNA(VLOOKUP(BW3,工单拆分!$G$2:$J$750,3,0)),0,VLOOKUP(BW3,工单拆分!$G$2:$J$750,3,0)))</f>
        <v>0</v>
      </c>
      <c r="BX5" s="53">
        <f>IF((BX3="")+(COUNTIF($D$3:BX3,BX3)&gt;=2),0,IF(ISNA(VLOOKUP(BX3,工单拆分!$G$2:$J$750,3,0)),0,VLOOKUP(BX3,工单拆分!$G$2:$J$750,3,0)))</f>
        <v>1000</v>
      </c>
      <c r="BY5" s="54">
        <f>IF((BY3="")+(COUNTIF($D$3:BY3,BY3)&gt;=2),0,IF(ISNA(VLOOKUP(BY3,工单拆分!$G$2:$J$750,3,0)),0,VLOOKUP(BY3,工单拆分!$G$2:$J$750,3,0)))</f>
        <v>0</v>
      </c>
      <c r="BZ5" s="55">
        <f>IF((BZ3="")+(COUNTIF($D$3:BZ3,BZ3)&gt;=2),0,IF(ISNA(VLOOKUP(BZ3,工单拆分!$G$2:$J$750,3,0)),0,VLOOKUP(BZ3,工单拆分!$G$2:$J$750,3,0)))</f>
        <v>1500</v>
      </c>
      <c r="CA5" s="53">
        <f>IF((CA3="")+(COUNTIF($D$3:CA3,CA3)&gt;=2),0,IF(ISNA(VLOOKUP(CA3,工单拆分!$G$2:$J$750,3,0)),0,VLOOKUP(CA3,工单拆分!$G$2:$J$750,3,0)))</f>
        <v>0</v>
      </c>
      <c r="CB5" s="54">
        <f>IF((CB3="")+(COUNTIF($D$3:CB3,CB3)&gt;=2),0,IF(ISNA(VLOOKUP(CB3,工单拆分!$G$2:$J$750,3,0)),0,VLOOKUP(CB3,工单拆分!$G$2:$J$750,3,0)))</f>
        <v>0</v>
      </c>
      <c r="CC5" s="55">
        <f>IF((CC3="")+(COUNTIF($D$3:CC3,CC3)&gt;=2),0,IF(ISNA(VLOOKUP(CC3,工单拆分!$G$2:$J$750,3,0)),0,VLOOKUP(CC3,工单拆分!$G$2:$J$750,3,0)))</f>
        <v>0</v>
      </c>
      <c r="CD5" s="53">
        <f>IF((CD3="")+(COUNTIF($D$3:CD3,CD3)&gt;=2),0,IF(ISNA(VLOOKUP(CD3,工单拆分!$G$2:$J$750,3,0)),0,VLOOKUP(CD3,工单拆分!$G$2:$J$750,3,0)))</f>
        <v>0</v>
      </c>
      <c r="CE5" s="54">
        <f>IF((CE3="")+(COUNTIF($D$3:CE3,CE3)&gt;=2),0,IF(ISNA(VLOOKUP(CE3,工单拆分!$G$2:$J$750,3,0)),0,VLOOKUP(CE3,工单拆分!$G$2:$J$750,3,0)))</f>
        <v>0</v>
      </c>
      <c r="CF5" s="55">
        <f>IF((CF3="")+(COUNTIF($D$3:CF3,CF3)&gt;=2),0,IF(ISNA(VLOOKUP(CF3,工单拆分!$G$2:$J$750,3,0)),0,VLOOKUP(CF3,工单拆分!$G$2:$J$750,3,0)))</f>
        <v>0</v>
      </c>
      <c r="CG5" s="53">
        <f>IF((CG3="")+(COUNTIF($D$3:CG3,CG3)&gt;=2),0,IF(ISNA(VLOOKUP(CG3,工单拆分!$G$2:$J$750,3,0)),0,VLOOKUP(CG3,工单拆分!$G$2:$J$750,3,0)))</f>
        <v>0</v>
      </c>
      <c r="CH5" s="54">
        <f>IF((CH3="")+(COUNTIF($D$3:CH3,CH3)&gt;=2),0,IF(ISNA(VLOOKUP(CH3,工单拆分!$G$2:$J$750,3,0)),0,VLOOKUP(CH3,工单拆分!$G$2:$J$750,3,0)))</f>
        <v>0</v>
      </c>
      <c r="CI5" s="55">
        <f>IF((CI3="")+(COUNTIF($D$3:CI3,CI3)&gt;=2),0,IF(ISNA(VLOOKUP(CI3,工单拆分!$G$2:$J$750,3,0)),0,VLOOKUP(CI3,工单拆分!$G$2:$J$750,3,0)))</f>
        <v>2000</v>
      </c>
      <c r="CJ5" s="53">
        <f>IF((CJ3="")+(COUNTIF($D$3:CJ3,CJ3)&gt;=2),0,IF(ISNA(VLOOKUP(CJ3,工单拆分!$G$2:$J$750,3,0)),0,VLOOKUP(CJ3,工单拆分!$G$2:$J$750,3,0)))</f>
        <v>0</v>
      </c>
      <c r="CK5" s="54">
        <f>IF((CK3="")+(COUNTIF($D$3:CK3,CK3)&gt;=2),0,IF(ISNA(VLOOKUP(CK3,工单拆分!$G$2:$J$750,3,0)),0,VLOOKUP(CK3,工单拆分!$G$2:$J$750,3,0)))</f>
        <v>0</v>
      </c>
      <c r="CL5" s="55">
        <f>IF((CL3="")+(COUNTIF($D$3:CL3,CL3)&gt;=2),0,IF(ISNA(VLOOKUP(CL3,工单拆分!$G$2:$J$750,3,0)),0,VLOOKUP(CL3,工单拆分!$G$2:$J$750,3,0)))</f>
        <v>0</v>
      </c>
      <c r="CM5" s="53">
        <f>IF((CM3="")+(COUNTIF($D$3:CM3,CM3)&gt;=2),0,IF(ISNA(VLOOKUP(CM3,工单拆分!$G$2:$J$750,3,0)),0,VLOOKUP(CM3,工单拆分!$G$2:$J$750,3,0)))</f>
        <v>0</v>
      </c>
      <c r="CN5" s="54">
        <f>IF((CN3="")+(COUNTIF($D$3:CN3,CN3)&gt;=2),0,IF(ISNA(VLOOKUP(CN3,工单拆分!$G$2:$J$750,3,0)),0,VLOOKUP(CN3,工单拆分!$G$2:$J$750,3,0)))</f>
        <v>0</v>
      </c>
      <c r="CO5" s="55">
        <f>IF((CO3="")+(COUNTIF($D$3:CO3,CO3)&gt;=2),0,IF(ISNA(VLOOKUP(CO3,工单拆分!$G$2:$J$750,3,0)),0,VLOOKUP(CO3,工单拆分!$G$2:$J$750,3,0)))</f>
        <v>0</v>
      </c>
      <c r="CP5" s="53">
        <f>IF((CP3="")+(COUNTIF($D$3:CP3,CP3)&gt;=2),0,IF(ISNA(VLOOKUP(CP3,工单拆分!$G$2:$J$750,3,0)),0,VLOOKUP(CP3,工单拆分!$G$2:$J$750,3,0)))</f>
        <v>0</v>
      </c>
      <c r="CQ5" s="54">
        <f>IF((CQ3="")+(COUNTIF($D$3:CQ3,CQ3)&gt;=2),0,IF(ISNA(VLOOKUP(CQ3,工单拆分!$G$2:$J$750,3,0)),0,VLOOKUP(CQ3,工单拆分!$G$2:$J$750,3,0)))</f>
        <v>0</v>
      </c>
      <c r="CR5" s="55">
        <f>IF((CR3="")+(COUNTIF($D$3:CR3,CR3)&gt;=2),0,IF(ISNA(VLOOKUP(CR3,工单拆分!$G$2:$J$750,3,0)),0,VLOOKUP(CR3,工单拆分!$G$2:$J$750,3,0)))</f>
        <v>0</v>
      </c>
      <c r="CS5" s="67">
        <f t="shared" si="3"/>
        <v>21016</v>
      </c>
      <c r="CT5" s="67"/>
      <c r="CV5" s="67"/>
    </row>
    <row r="6" s="22" customFormat="1" ht="14.1" customHeight="1" spans="1:100">
      <c r="A6" s="56"/>
      <c r="B6" s="57"/>
      <c r="C6" s="58" t="s">
        <v>2007</v>
      </c>
      <c r="D6" s="59">
        <v>516</v>
      </c>
      <c r="E6" s="60"/>
      <c r="F6" s="61">
        <v>200</v>
      </c>
      <c r="G6" s="59">
        <v>1200</v>
      </c>
      <c r="H6" s="60"/>
      <c r="I6" s="61"/>
      <c r="J6" s="59"/>
      <c r="K6" s="60"/>
      <c r="L6" s="61"/>
      <c r="M6" s="59">
        <v>600</v>
      </c>
      <c r="N6" s="60"/>
      <c r="O6" s="61">
        <v>700</v>
      </c>
      <c r="P6" s="59">
        <v>300</v>
      </c>
      <c r="Q6" s="60"/>
      <c r="R6" s="61">
        <v>600</v>
      </c>
      <c r="S6" s="59">
        <v>900</v>
      </c>
      <c r="T6" s="60"/>
      <c r="U6" s="61"/>
      <c r="V6" s="59">
        <v>500</v>
      </c>
      <c r="W6" s="60"/>
      <c r="X6" s="61"/>
      <c r="Y6" s="59">
        <v>550</v>
      </c>
      <c r="Z6" s="60"/>
      <c r="AA6" s="61"/>
      <c r="AB6" s="59">
        <v>650</v>
      </c>
      <c r="AC6" s="60"/>
      <c r="AD6" s="61"/>
      <c r="AE6" s="59"/>
      <c r="AF6" s="60"/>
      <c r="AG6" s="61"/>
      <c r="AH6" s="59">
        <v>650</v>
      </c>
      <c r="AI6" s="60"/>
      <c r="AJ6" s="61"/>
      <c r="AK6" s="59">
        <v>150</v>
      </c>
      <c r="AL6" s="60"/>
      <c r="AM6" s="61">
        <v>250</v>
      </c>
      <c r="AN6" s="59">
        <v>300</v>
      </c>
      <c r="AO6" s="60"/>
      <c r="AP6" s="61">
        <v>150</v>
      </c>
      <c r="AQ6" s="59">
        <v>1400</v>
      </c>
      <c r="AR6" s="60"/>
      <c r="AS6" s="61"/>
      <c r="AT6" s="59">
        <v>450</v>
      </c>
      <c r="AU6" s="60">
        <v>700</v>
      </c>
      <c r="AV6" s="61"/>
      <c r="AW6" s="59"/>
      <c r="AX6" s="60"/>
      <c r="AY6" s="61"/>
      <c r="AZ6" s="59"/>
      <c r="BA6" s="60"/>
      <c r="BB6" s="61"/>
      <c r="BC6" s="59">
        <v>300</v>
      </c>
      <c r="BD6" s="60"/>
      <c r="BE6" s="61">
        <v>300</v>
      </c>
      <c r="BF6" s="59">
        <v>150</v>
      </c>
      <c r="BG6" s="60"/>
      <c r="BH6" s="61">
        <v>300</v>
      </c>
      <c r="BI6" s="59">
        <v>450</v>
      </c>
      <c r="BJ6" s="60"/>
      <c r="BK6" s="61"/>
      <c r="BL6" s="59">
        <v>250</v>
      </c>
      <c r="BM6" s="60"/>
      <c r="BN6" s="61"/>
      <c r="BO6" s="59">
        <v>1400</v>
      </c>
      <c r="BP6" s="60"/>
      <c r="BQ6" s="61"/>
      <c r="BR6" s="59">
        <v>600</v>
      </c>
      <c r="BS6" s="60"/>
      <c r="BT6" s="61">
        <v>700</v>
      </c>
      <c r="BU6" s="59">
        <v>1300</v>
      </c>
      <c r="BV6" s="60"/>
      <c r="BW6" s="61"/>
      <c r="BX6" s="59">
        <v>1000</v>
      </c>
      <c r="BY6" s="60"/>
      <c r="BZ6" s="61">
        <v>100</v>
      </c>
      <c r="CA6" s="59">
        <v>550</v>
      </c>
      <c r="CB6" s="60"/>
      <c r="CC6" s="61"/>
      <c r="CD6" s="59">
        <v>550</v>
      </c>
      <c r="CE6" s="60"/>
      <c r="CF6" s="61"/>
      <c r="CG6" s="59">
        <v>300</v>
      </c>
      <c r="CH6" s="60"/>
      <c r="CI6" s="61">
        <v>500</v>
      </c>
      <c r="CJ6" s="59">
        <v>700</v>
      </c>
      <c r="CK6" s="60"/>
      <c r="CL6" s="61"/>
      <c r="CM6" s="59">
        <v>800</v>
      </c>
      <c r="CN6" s="60"/>
      <c r="CO6" s="61"/>
      <c r="CP6" s="59"/>
      <c r="CQ6" s="60"/>
      <c r="CR6" s="61"/>
      <c r="CS6" s="67">
        <f t="shared" si="3"/>
        <v>21016</v>
      </c>
      <c r="CT6" s="67">
        <f>CS5-CS6</f>
        <v>0</v>
      </c>
      <c r="CV6" s="67"/>
    </row>
    <row r="7" s="20" customFormat="1" ht="14.1" customHeight="1" spans="1:100">
      <c r="A7" s="40">
        <v>2</v>
      </c>
      <c r="B7" s="41" t="s">
        <v>2008</v>
      </c>
      <c r="C7" s="42" t="s">
        <v>43</v>
      </c>
      <c r="D7" s="43" t="s">
        <v>254</v>
      </c>
      <c r="E7" s="44"/>
      <c r="F7" s="45"/>
      <c r="G7" s="43" t="s">
        <v>254</v>
      </c>
      <c r="H7" s="44"/>
      <c r="I7" s="45" t="s">
        <v>257</v>
      </c>
      <c r="J7" s="43"/>
      <c r="K7" s="44"/>
      <c r="L7" s="45"/>
      <c r="M7" s="43" t="s">
        <v>257</v>
      </c>
      <c r="N7" s="44"/>
      <c r="O7" s="45"/>
      <c r="P7" s="43" t="s">
        <v>257</v>
      </c>
      <c r="Q7" s="44"/>
      <c r="R7" s="45" t="s">
        <v>259</v>
      </c>
      <c r="S7" s="43" t="s">
        <v>259</v>
      </c>
      <c r="T7" s="44"/>
      <c r="U7" s="45" t="s">
        <v>226</v>
      </c>
      <c r="V7" s="43" t="s">
        <v>226</v>
      </c>
      <c r="W7" s="44"/>
      <c r="X7" s="45"/>
      <c r="Y7" s="43" t="s">
        <v>226</v>
      </c>
      <c r="Z7" s="44"/>
      <c r="AA7" s="45" t="s">
        <v>228</v>
      </c>
      <c r="AB7" s="43" t="s">
        <v>228</v>
      </c>
      <c r="AC7" s="44"/>
      <c r="AD7" s="45" t="s">
        <v>289</v>
      </c>
      <c r="AE7" s="43"/>
      <c r="AF7" s="44"/>
      <c r="AG7" s="45"/>
      <c r="AH7" s="43" t="s">
        <v>289</v>
      </c>
      <c r="AI7" s="44"/>
      <c r="AJ7" s="45" t="s">
        <v>261</v>
      </c>
      <c r="AK7" s="43" t="s">
        <v>261</v>
      </c>
      <c r="AL7" s="44"/>
      <c r="AM7" s="45"/>
      <c r="AN7" s="43" t="s">
        <v>261</v>
      </c>
      <c r="AO7" s="44"/>
      <c r="AP7" s="45" t="s">
        <v>263</v>
      </c>
      <c r="AQ7" s="43" t="s">
        <v>263</v>
      </c>
      <c r="AR7" s="44"/>
      <c r="AS7" s="45" t="s">
        <v>265</v>
      </c>
      <c r="AT7" s="43" t="s">
        <v>265</v>
      </c>
      <c r="AU7" s="44"/>
      <c r="AV7" s="45" t="s">
        <v>144</v>
      </c>
      <c r="AW7" s="43"/>
      <c r="AX7" s="44"/>
      <c r="AY7" s="45"/>
      <c r="AZ7" s="43"/>
      <c r="BA7" s="44"/>
      <c r="BB7" s="45"/>
      <c r="BC7" s="43" t="s">
        <v>144</v>
      </c>
      <c r="BD7" s="44"/>
      <c r="BE7" s="45"/>
      <c r="BF7" s="43" t="s">
        <v>144</v>
      </c>
      <c r="BG7" s="44"/>
      <c r="BH7" s="45" t="s">
        <v>129</v>
      </c>
      <c r="BI7" s="43" t="s">
        <v>129</v>
      </c>
      <c r="BJ7" s="44"/>
      <c r="BK7" s="45"/>
      <c r="BL7" s="43" t="s">
        <v>129</v>
      </c>
      <c r="BM7" s="44"/>
      <c r="BN7" s="45" t="s">
        <v>164</v>
      </c>
      <c r="BO7" s="43" t="s">
        <v>164</v>
      </c>
      <c r="BP7" s="44"/>
      <c r="BQ7" s="45"/>
      <c r="BR7" s="43" t="s">
        <v>164</v>
      </c>
      <c r="BS7" s="44"/>
      <c r="BT7" s="44" t="s">
        <v>176</v>
      </c>
      <c r="BU7" s="43" t="s">
        <v>293</v>
      </c>
      <c r="BV7" s="44"/>
      <c r="BW7" s="45"/>
      <c r="BX7" s="43" t="s">
        <v>293</v>
      </c>
      <c r="BY7" s="44"/>
      <c r="BZ7" s="45" t="s">
        <v>166</v>
      </c>
      <c r="CA7" s="43" t="s">
        <v>166</v>
      </c>
      <c r="CB7" s="44"/>
      <c r="CC7" s="45"/>
      <c r="CD7" s="43" t="s">
        <v>161</v>
      </c>
      <c r="CE7" s="44"/>
      <c r="CF7" s="45"/>
      <c r="CG7" s="43" t="s">
        <v>161</v>
      </c>
      <c r="CH7" s="44"/>
      <c r="CI7" s="45" t="s">
        <v>140</v>
      </c>
      <c r="CJ7" s="43" t="s">
        <v>133</v>
      </c>
      <c r="CK7" s="44"/>
      <c r="CL7" s="45"/>
      <c r="CM7" s="43" t="s">
        <v>133</v>
      </c>
      <c r="CN7" s="44"/>
      <c r="CO7" s="45" t="s">
        <v>267</v>
      </c>
      <c r="CP7" s="43"/>
      <c r="CQ7" s="44"/>
      <c r="CR7" s="45"/>
      <c r="CS7" s="65">
        <f t="shared" si="3"/>
        <v>0</v>
      </c>
      <c r="CT7" s="65"/>
      <c r="CV7" s="65"/>
    </row>
    <row r="8" s="21" customFormat="1" ht="14.1" customHeight="1" spans="1:100">
      <c r="A8" s="46"/>
      <c r="B8" s="47"/>
      <c r="C8" s="48" t="s">
        <v>2005</v>
      </c>
      <c r="D8" s="49" t="str">
        <f>IF((D7="")+(D7=0),0,VLOOKUP(D7,工单拆分!$G$2:$J$750,2,0))</f>
        <v>40HC803-1</v>
      </c>
      <c r="E8" s="50">
        <f>IF((E7="")+(E7=0),0,VLOOKUP(E7,工单拆分!$G$2:$J$750,2,0))</f>
        <v>0</v>
      </c>
      <c r="F8" s="51">
        <f>IF((F7="")+(F7=0),0,VLOOKUP(F7,工单拆分!$G$2:$J$750,2,0))</f>
        <v>0</v>
      </c>
      <c r="G8" s="49" t="str">
        <f>IF((G7="")+(G7=0),0,VLOOKUP(G7,工单拆分!$G$2:$J$750,2,0))</f>
        <v>40HC803-1</v>
      </c>
      <c r="H8" s="50">
        <f>IF((H7="")+(H7=0),0,VLOOKUP(H7,工单拆分!$G$2:$J$750,2,0))</f>
        <v>0</v>
      </c>
      <c r="I8" s="51" t="str">
        <f>IF((I7="")+(I7=0),0,VLOOKUP(I7,工单拆分!$G$2:$J$750,2,0))</f>
        <v>40HC803-2</v>
      </c>
      <c r="J8" s="49">
        <f>IF((J7="")+(J7=0),0,VLOOKUP(J7,工单拆分!$G$2:$J$750,2,0))</f>
        <v>0</v>
      </c>
      <c r="K8" s="50">
        <f>IF((K7="")+(K7=0),0,VLOOKUP(K7,工单拆分!$G$2:$J$750,2,0))</f>
        <v>0</v>
      </c>
      <c r="L8" s="51">
        <f>IF((L7="")+(L7=0),0,VLOOKUP(L7,工单拆分!$G$2:$J$750,2,0))</f>
        <v>0</v>
      </c>
      <c r="M8" s="49" t="str">
        <f>IF((M7="")+(M7=0),0,VLOOKUP(M7,工单拆分!$G$2:$J$750,2,0))</f>
        <v>40HC803-2</v>
      </c>
      <c r="N8" s="50">
        <f>IF((N7="")+(N7=0),0,VLOOKUP(N7,工单拆分!$G$2:$J$750,2,0))</f>
        <v>0</v>
      </c>
      <c r="O8" s="51">
        <f>IF((O7="")+(O7=0),0,VLOOKUP(O7,工单拆分!$G$2:$J$750,2,0))</f>
        <v>0</v>
      </c>
      <c r="P8" s="49" t="str">
        <f>IF((P7="")+(P7=0),0,VLOOKUP(P7,工单拆分!$G$2:$J$750,2,0))</f>
        <v>40HC803-2</v>
      </c>
      <c r="Q8" s="50">
        <f>IF((Q7="")+(Q7=0),0,VLOOKUP(Q7,工单拆分!$G$2:$J$750,2,0))</f>
        <v>0</v>
      </c>
      <c r="R8" s="51" t="str">
        <f>IF((R7="")+(R7=0),0,VLOOKUP(R7,工单拆分!$G$2:$J$750,2,0))</f>
        <v>40HC803-3</v>
      </c>
      <c r="S8" s="49" t="str">
        <f>IF((S7="")+(S7=0),0,VLOOKUP(S7,工单拆分!$G$2:$J$750,2,0))</f>
        <v>40HC803-3</v>
      </c>
      <c r="T8" s="50">
        <f>IF((T7="")+(T7=0),0,VLOOKUP(T7,工单拆分!$G$2:$J$750,2,0))</f>
        <v>0</v>
      </c>
      <c r="U8" s="51" t="str">
        <f>IF((U7="")+(U7=0),0,VLOOKUP(U7,工单拆分!$G$2:$J$750,2,0))</f>
        <v>40HC703-4</v>
      </c>
      <c r="V8" s="49" t="str">
        <f>IF((V7="")+(V7=0),0,VLOOKUP(V7,工单拆分!$G$2:$J$750,2,0))</f>
        <v>40HC703-4</v>
      </c>
      <c r="W8" s="50">
        <f>IF((W7="")+(W7=0),0,VLOOKUP(W7,工单拆分!$G$2:$J$750,2,0))</f>
        <v>0</v>
      </c>
      <c r="X8" s="51">
        <f>IF((X7="")+(X7=0),0,VLOOKUP(X7,工单拆分!$G$2:$J$750,2,0))</f>
        <v>0</v>
      </c>
      <c r="Y8" s="49" t="str">
        <f>IF((Y7="")+(Y7=0),0,VLOOKUP(Y7,工单拆分!$G$2:$J$750,2,0))</f>
        <v>40HC703-4</v>
      </c>
      <c r="Z8" s="50">
        <f>IF((Z7="")+(Z7=0),0,VLOOKUP(Z7,工单拆分!$G$2:$J$750,2,0))</f>
        <v>0</v>
      </c>
      <c r="AA8" s="51" t="str">
        <f>IF((AA7="")+(AA7=0),0,VLOOKUP(AA7,工单拆分!$G$2:$J$750,2,0))</f>
        <v>40HC703-5</v>
      </c>
      <c r="AB8" s="49" t="str">
        <f>IF((AB7="")+(AB7=0),0,VLOOKUP(AB7,工单拆分!$G$2:$J$750,2,0))</f>
        <v>40HC703-5</v>
      </c>
      <c r="AC8" s="50">
        <f>IF((AC7="")+(AC7=0),0,VLOOKUP(AC7,工单拆分!$G$2:$J$750,2,0))</f>
        <v>0</v>
      </c>
      <c r="AD8" s="51" t="str">
        <f>IF((AD7="")+(AD7=0),0,VLOOKUP(AD7,工单拆分!$G$2:$J$750,2,0))</f>
        <v>40HC3T-1</v>
      </c>
      <c r="AE8" s="49">
        <f>IF((AE7="")+(AE7=0),0,VLOOKUP(AE7,工单拆分!$G$2:$J$750,2,0))</f>
        <v>0</v>
      </c>
      <c r="AF8" s="50">
        <f>IF((AF7="")+(AF7=0),0,VLOOKUP(AF7,工单拆分!$G$2:$J$750,2,0))</f>
        <v>0</v>
      </c>
      <c r="AG8" s="51">
        <f>IF((AG7="")+(AG7=0),0,VLOOKUP(AG7,工单拆分!$G$2:$J$750,2,0))</f>
        <v>0</v>
      </c>
      <c r="AH8" s="49" t="str">
        <f>IF((AH7="")+(AH7=0),0,VLOOKUP(AH7,工单拆分!$G$2:$J$750,2,0))</f>
        <v>40HC3T-1</v>
      </c>
      <c r="AI8" s="50">
        <f>IF((AI7="")+(AI7=0),0,VLOOKUP(AI7,工单拆分!$G$2:$J$750,2,0))</f>
        <v>0</v>
      </c>
      <c r="AJ8" s="51" t="str">
        <f>IF((AJ7="")+(AJ7=0),0,VLOOKUP(AJ7,工单拆分!$G$2:$J$750,2,0))</f>
        <v>40HC803-4</v>
      </c>
      <c r="AK8" s="49" t="str">
        <f>IF((AK7="")+(AK7=0),0,VLOOKUP(AK7,工单拆分!$G$2:$J$750,2,0))</f>
        <v>40HC803-4</v>
      </c>
      <c r="AL8" s="50">
        <f>IF((AL7="")+(AL7=0),0,VLOOKUP(AL7,工单拆分!$G$2:$J$750,2,0))</f>
        <v>0</v>
      </c>
      <c r="AM8" s="51">
        <f>IF((AM7="")+(AM7=0),0,VLOOKUP(AM7,工单拆分!$G$2:$J$750,2,0))</f>
        <v>0</v>
      </c>
      <c r="AN8" s="49" t="str">
        <f>IF((AN7="")+(AN7=0),0,VLOOKUP(AN7,工单拆分!$G$2:$J$750,2,0))</f>
        <v>40HC803-4</v>
      </c>
      <c r="AO8" s="50">
        <f>IF((AO7="")+(AO7=0),0,VLOOKUP(AO7,工单拆分!$G$2:$J$750,2,0))</f>
        <v>0</v>
      </c>
      <c r="AP8" s="51" t="str">
        <f>IF((AP7="")+(AP7=0),0,VLOOKUP(AP7,工单拆分!$G$2:$J$750,2,0))</f>
        <v>40HC803-5</v>
      </c>
      <c r="AQ8" s="49" t="str">
        <f>IF((AQ7="")+(AQ7=0),0,VLOOKUP(AQ7,工单拆分!$G$2:$J$750,2,0))</f>
        <v>40HC803-5</v>
      </c>
      <c r="AR8" s="50">
        <f>IF((AR7="")+(AR7=0),0,VLOOKUP(AR7,工单拆分!$G$2:$J$750,2,0))</f>
        <v>0</v>
      </c>
      <c r="AS8" s="51" t="str">
        <f>IF((AS7="")+(AS7=0),0,VLOOKUP(AS7,工单拆分!$G$2:$J$750,2,0))</f>
        <v>40HC803-6</v>
      </c>
      <c r="AT8" s="49" t="str">
        <f>IF((AT7="")+(AT7=0),0,VLOOKUP(AT7,工单拆分!$G$2:$J$750,2,0))</f>
        <v>40HC803-6</v>
      </c>
      <c r="AU8" s="50">
        <f>IF((AU7="")+(AU7=0),0,VLOOKUP(AU7,工单拆分!$G$2:$J$750,2,0))</f>
        <v>0</v>
      </c>
      <c r="AV8" s="51" t="str">
        <f>IF((AV7="")+(AV7=0),0,VLOOKUP(AV7,工单拆分!$G$2:$J$750,2,0))</f>
        <v>40HC35-7</v>
      </c>
      <c r="AW8" s="49">
        <f>IF((AW7="")+(AW7=0),0,VLOOKUP(AW7,工单拆分!$G$2:$J$750,2,0))</f>
        <v>0</v>
      </c>
      <c r="AX8" s="50">
        <f>IF((AX7="")+(AX7=0),0,VLOOKUP(AX7,工单拆分!$G$2:$J$750,2,0))</f>
        <v>0</v>
      </c>
      <c r="AY8" s="51">
        <f>IF((AY7="")+(AY7=0),0,VLOOKUP(AY7,工单拆分!$G$2:$J$750,2,0))</f>
        <v>0</v>
      </c>
      <c r="AZ8" s="49">
        <f>IF((AZ7="")+(AZ7=0),0,VLOOKUP(AZ7,工单拆分!$G$2:$J$750,2,0))</f>
        <v>0</v>
      </c>
      <c r="BA8" s="50">
        <f>IF((BA7="")+(BA7=0),0,VLOOKUP(BA7,工单拆分!$G$2:$J$750,2,0))</f>
        <v>0</v>
      </c>
      <c r="BB8" s="51">
        <f>IF((BB7="")+(BB7=0),0,VLOOKUP(BB7,工单拆分!$G$2:$J$750,2,0))</f>
        <v>0</v>
      </c>
      <c r="BC8" s="49" t="str">
        <f>IF((BC7="")+(BC7=0),0,VLOOKUP(BC7,工单拆分!$G$2:$J$750,2,0))</f>
        <v>40HC35-7</v>
      </c>
      <c r="BD8" s="50">
        <f>IF((BD7="")+(BD7=0),0,VLOOKUP(BD7,工单拆分!$G$2:$J$750,2,0))</f>
        <v>0</v>
      </c>
      <c r="BE8" s="51">
        <f>IF((BE7="")+(BE7=0),0,VLOOKUP(BE7,工单拆分!$G$2:$J$750,2,0))</f>
        <v>0</v>
      </c>
      <c r="BF8" s="49" t="str">
        <f>IF((BF7="")+(BF7=0),0,VLOOKUP(BF7,工单拆分!$G$2:$J$750,2,0))</f>
        <v>40HC35-7</v>
      </c>
      <c r="BG8" s="50">
        <f>IF((BG7="")+(BG7=0),0,VLOOKUP(BG7,工单拆分!$G$2:$J$750,2,0))</f>
        <v>0</v>
      </c>
      <c r="BH8" s="51" t="str">
        <f>IF((BH7="")+(BH7=0),0,VLOOKUP(BH7,工单拆分!$G$2:$J$750,2,0))</f>
        <v>40HC35-1</v>
      </c>
      <c r="BI8" s="49" t="str">
        <f>IF((BI7="")+(BI7=0),0,VLOOKUP(BI7,工单拆分!$G$2:$J$750,2,0))</f>
        <v>40HC35-1</v>
      </c>
      <c r="BJ8" s="50">
        <f>IF((BJ7="")+(BJ7=0),0,VLOOKUP(BJ7,工单拆分!$G$2:$J$750,2,0))</f>
        <v>0</v>
      </c>
      <c r="BK8" s="51">
        <f>IF((BK7="")+(BK7=0),0,VLOOKUP(BK7,工单拆分!$G$2:$J$750,2,0))</f>
        <v>0</v>
      </c>
      <c r="BL8" s="49" t="str">
        <f>IF((BL7="")+(BL7=0),0,VLOOKUP(BL7,工单拆分!$G$2:$J$750,2,0))</f>
        <v>40HC35-1</v>
      </c>
      <c r="BM8" s="50">
        <f>IF((BM7="")+(BM7=0),0,VLOOKUP(BM7,工单拆分!$G$2:$J$750,2,0))</f>
        <v>0</v>
      </c>
      <c r="BN8" s="51" t="str">
        <f>IF((BN7="")+(BN7=0),0,VLOOKUP(BN7,工单拆分!$G$2:$J$750,2,0))</f>
        <v>50HC35-2</v>
      </c>
      <c r="BO8" s="49" t="str">
        <f>IF((BO7="")+(BO7=0),0,VLOOKUP(BO7,工单拆分!$G$2:$J$750,2,0))</f>
        <v>50HC35-2</v>
      </c>
      <c r="BP8" s="50">
        <f>IF((BP7="")+(BP7=0),0,VLOOKUP(BP7,工单拆分!$G$2:$J$750,2,0))</f>
        <v>0</v>
      </c>
      <c r="BQ8" s="51">
        <f>IF((BQ7="")+(BQ7=0),0,VLOOKUP(BQ7,工单拆分!$G$2:$J$750,2,0))</f>
        <v>0</v>
      </c>
      <c r="BR8" s="49" t="str">
        <f>IF((BR7="")+(BR7=0),0,VLOOKUP(BR7,工单拆分!$G$2:$J$750,2,0))</f>
        <v>50HC35-2</v>
      </c>
      <c r="BS8" s="50">
        <f>IF((BS7="")+(BS7=0),0,VLOOKUP(BS7,工单拆分!$G$2:$J$750,2,0))</f>
        <v>0</v>
      </c>
      <c r="BT8" s="51" t="str">
        <f>IF((BT7="")+(BT7=0),0,VLOOKUP(BT7,工单拆分!$G$2:$J$750,2,0))</f>
        <v>50HC35-8</v>
      </c>
      <c r="BU8" s="49" t="str">
        <f>IF((BU7="")+(BU7=0),0,VLOOKUP(BU7,工单拆分!$G$2:$J$750,2,0))</f>
        <v>50HC3T-1</v>
      </c>
      <c r="BV8" s="50">
        <f>IF((BV7="")+(BV7=0),0,VLOOKUP(BV7,工单拆分!$G$2:$J$750,2,0))</f>
        <v>0</v>
      </c>
      <c r="BW8" s="51">
        <f>IF((BW7="")+(BW7=0),0,VLOOKUP(BW7,工单拆分!$G$2:$J$750,2,0))</f>
        <v>0</v>
      </c>
      <c r="BX8" s="49" t="str">
        <f>IF((BX7="")+(BX7=0),0,VLOOKUP(BX7,工单拆分!$G$2:$J$750,2,0))</f>
        <v>50HC3T-1</v>
      </c>
      <c r="BY8" s="50">
        <f>IF((BY7="")+(BY7=0),0,VLOOKUP(BY7,工单拆分!$G$2:$J$750,2,0))</f>
        <v>0</v>
      </c>
      <c r="BZ8" s="51" t="str">
        <f>IF((BZ7="")+(BZ7=0),0,VLOOKUP(BZ7,工单拆分!$G$2:$J$750,2,0))</f>
        <v>50HC35-3</v>
      </c>
      <c r="CA8" s="49" t="str">
        <f>IF((CA7="")+(CA7=0),0,VLOOKUP(CA7,工单拆分!$G$2:$J$750,2,0))</f>
        <v>50HC35-3</v>
      </c>
      <c r="CB8" s="50">
        <f>IF((CB7="")+(CB7=0),0,VLOOKUP(CB7,工单拆分!$G$2:$J$750,2,0))</f>
        <v>0</v>
      </c>
      <c r="CC8" s="51">
        <f>IF((CC7="")+(CC7=0),0,VLOOKUP(CC7,工单拆分!$G$2:$J$750,2,0))</f>
        <v>0</v>
      </c>
      <c r="CD8" s="49" t="str">
        <f>IF((CD7="")+(CD7=0),0,VLOOKUP(CD7,工单拆分!$G$2:$J$750,2,0))</f>
        <v>50HC35-1</v>
      </c>
      <c r="CE8" s="50">
        <f>IF((CE7="")+(CE7=0),0,VLOOKUP(CE7,工单拆分!$G$2:$J$750,2,0))</f>
        <v>0</v>
      </c>
      <c r="CF8" s="51">
        <f>IF((CF7="")+(CF7=0),0,VLOOKUP(CF7,工单拆分!$G$2:$J$750,2,0))</f>
        <v>0</v>
      </c>
      <c r="CG8" s="49" t="str">
        <f>IF((CG7="")+(CG7=0),0,VLOOKUP(CG7,工单拆分!$G$2:$J$750,2,0))</f>
        <v>50HC35-1</v>
      </c>
      <c r="CH8" s="50">
        <f>IF((CH7="")+(CH7=0),0,VLOOKUP(CH7,工单拆分!$G$2:$J$750,2,0))</f>
        <v>0</v>
      </c>
      <c r="CI8" s="51" t="str">
        <f>IF((CI7="")+(CI7=0),0,VLOOKUP(CI7,工单拆分!$G$2:$J$750,2,0))</f>
        <v>40HC35-5</v>
      </c>
      <c r="CJ8" s="49" t="str">
        <f>IF((CJ7="")+(CJ7=0),0,VLOOKUP(CJ7,工单拆分!$G$2:$J$750,2,0))</f>
        <v>40HC35-2</v>
      </c>
      <c r="CK8" s="50">
        <f>IF((CK7="")+(CK7=0),0,VLOOKUP(CK7,工单拆分!$G$2:$J$750,2,0))</f>
        <v>0</v>
      </c>
      <c r="CL8" s="51">
        <f>IF((CL7="")+(CL7=0),0,VLOOKUP(CL7,工单拆分!$G$2:$J$750,2,0))</f>
        <v>0</v>
      </c>
      <c r="CM8" s="49" t="str">
        <f>IF((CM7="")+(CM7=0),0,VLOOKUP(CM7,工单拆分!$G$2:$J$750,2,0))</f>
        <v>40HC35-2</v>
      </c>
      <c r="CN8" s="50">
        <f>IF((CN7="")+(CN7=0),0,VLOOKUP(CN7,工单拆分!$G$2:$J$750,2,0))</f>
        <v>0</v>
      </c>
      <c r="CO8" s="51" t="str">
        <f>IF((CO7="")+(CO7=0),0,VLOOKUP(CO7,工单拆分!$G$2:$J$750,2,0))</f>
        <v>40HC803-7</v>
      </c>
      <c r="CP8" s="49">
        <f>IF((CP7="")+(CP7=0),0,VLOOKUP(CP7,工单拆分!$G$2:$J$750,2,0))</f>
        <v>0</v>
      </c>
      <c r="CQ8" s="50">
        <f>IF((CQ7="")+(CQ7=0),0,VLOOKUP(CQ7,工单拆分!$G$2:$J$750,2,0))</f>
        <v>0</v>
      </c>
      <c r="CR8" s="51">
        <f>IF((CR7="")+(CR7=0),0,VLOOKUP(CR7,工单拆分!$G$2:$J$750,2,0))</f>
        <v>0</v>
      </c>
      <c r="CS8" s="66">
        <f t="shared" si="3"/>
        <v>0</v>
      </c>
      <c r="CT8" s="66"/>
      <c r="CV8" s="66"/>
    </row>
    <row r="9" s="22" customFormat="1" ht="14.1" customHeight="1" spans="1:100">
      <c r="A9" s="46"/>
      <c r="B9" s="47"/>
      <c r="C9" s="52" t="s">
        <v>2006</v>
      </c>
      <c r="D9" s="53">
        <f>IF((D7="")+(COUNTIF($D$3:D7,D7)&gt;=2),0,IF(ISNA(VLOOKUP(D7,工单拆分!$G$2:$J$750,3,0)),0,VLOOKUP(D7,工单拆分!$G$2:$J$750,3,0)))</f>
        <v>2000</v>
      </c>
      <c r="E9" s="54">
        <f>IF((E7="")+(COUNTIF($D$3:E7,E7)&gt;=2),0,IF(ISNA(VLOOKUP(E7,工单拆分!$G$2:$J$750,3,0)),0,VLOOKUP(E7,工单拆分!$G$2:$J$750,3,0)))</f>
        <v>0</v>
      </c>
      <c r="F9" s="55">
        <f>IF((F7="")+(COUNTIF($D$3:F7,F7)&gt;=2),0,IF(ISNA(VLOOKUP(F7,工单拆分!$G$2:$J$750,3,0)),0,VLOOKUP(F7,工单拆分!$G$2:$J$750,3,0)))</f>
        <v>0</v>
      </c>
      <c r="G9" s="53">
        <f>IF((G7="")+(COUNTIF($D$3:G7,G7)&gt;=2),0,IF(ISNA(VLOOKUP(G7,工单拆分!$G$2:$J$750,3,0)),0,VLOOKUP(G7,工单拆分!$G$2:$J$750,3,0)))</f>
        <v>0</v>
      </c>
      <c r="H9" s="54">
        <f>IF((H7="")+(COUNTIF($D$3:H7,H7)&gt;=2),0,IF(ISNA(VLOOKUP(H7,工单拆分!$G$2:$J$750,3,0)),0,VLOOKUP(H7,工单拆分!$G$2:$J$750,3,0)))</f>
        <v>0</v>
      </c>
      <c r="I9" s="55">
        <f>IF((I7="")+(COUNTIF($D$3:I7,I7)&gt;=2),0,IF(ISNA(VLOOKUP(I7,工单拆分!$G$2:$J$750,3,0)),0,VLOOKUP(I7,工单拆分!$G$2:$J$750,3,0)))</f>
        <v>2000</v>
      </c>
      <c r="J9" s="53">
        <f>IF((J7="")+(COUNTIF($D$3:J7,J7)&gt;=2),0,IF(ISNA(VLOOKUP(J7,工单拆分!$G$2:$J$750,3,0)),0,VLOOKUP(J7,工单拆分!$G$2:$J$750,3,0)))</f>
        <v>0</v>
      </c>
      <c r="K9" s="54">
        <f>IF((K7="")+(COUNTIF($D$3:K7,K7)&gt;=2),0,IF(ISNA(VLOOKUP(K7,工单拆分!$G$2:$J$750,3,0)),0,VLOOKUP(K7,工单拆分!$G$2:$J$750,3,0)))</f>
        <v>0</v>
      </c>
      <c r="L9" s="55">
        <f>IF((L7="")+(COUNTIF($D$3:L7,L7)&gt;=2),0,IF(ISNA(VLOOKUP(L7,工单拆分!$G$2:$J$750,3,0)),0,VLOOKUP(L7,工单拆分!$G$2:$J$750,3,0)))</f>
        <v>0</v>
      </c>
      <c r="M9" s="53">
        <f>IF((M7="")+(COUNTIF($D$3:M7,M7)&gt;=2),0,IF(ISNA(VLOOKUP(M7,工单拆分!$G$2:$J$750,3,0)),0,VLOOKUP(M7,工单拆分!$G$2:$J$750,3,0)))</f>
        <v>0</v>
      </c>
      <c r="N9" s="54">
        <f>IF((N7="")+(COUNTIF($D$3:N7,N7)&gt;=2),0,IF(ISNA(VLOOKUP(N7,工单拆分!$G$2:$J$750,3,0)),0,VLOOKUP(N7,工单拆分!$G$2:$J$750,3,0)))</f>
        <v>0</v>
      </c>
      <c r="O9" s="55">
        <f>IF((O7="")+(COUNTIF($D$3:O7,O7)&gt;=2),0,IF(ISNA(VLOOKUP(O7,工单拆分!$G$2:$J$750,3,0)),0,VLOOKUP(O7,工单拆分!$G$2:$J$750,3,0)))</f>
        <v>0</v>
      </c>
      <c r="P9" s="53">
        <f>IF((P7="")+(COUNTIF($D$3:P7,P7)&gt;=2),0,IF(ISNA(VLOOKUP(P7,工单拆分!$G$2:$J$750,3,0)),0,VLOOKUP(P7,工单拆分!$G$2:$J$750,3,0)))</f>
        <v>0</v>
      </c>
      <c r="Q9" s="54">
        <f>IF((Q7="")+(COUNTIF($D$3:Q7,Q7)&gt;=2),0,IF(ISNA(VLOOKUP(Q7,工单拆分!$G$2:$J$750,3,0)),0,VLOOKUP(Q7,工单拆分!$G$2:$J$750,3,0)))</f>
        <v>0</v>
      </c>
      <c r="R9" s="55">
        <f>IF((R7="")+(COUNTIF($D$3:R7,R7)&gt;=2),0,IF(ISNA(VLOOKUP(R7,工单拆分!$G$2:$J$750,3,0)),0,VLOOKUP(R7,工单拆分!$G$2:$J$750,3,0)))</f>
        <v>2000</v>
      </c>
      <c r="S9" s="53">
        <f>IF((S7="")+(COUNTIF($D$3:S7,S7)&gt;=2),0,IF(ISNA(VLOOKUP(S7,工单拆分!$G$2:$J$750,3,0)),0,VLOOKUP(S7,工单拆分!$G$2:$J$750,3,0)))</f>
        <v>0</v>
      </c>
      <c r="T9" s="54">
        <f>IF((T7="")+(COUNTIF($D$3:T7,T7)&gt;=2),0,IF(ISNA(VLOOKUP(T7,工单拆分!$G$2:$J$750,3,0)),0,VLOOKUP(T7,工单拆分!$G$2:$J$750,3,0)))</f>
        <v>0</v>
      </c>
      <c r="U9" s="55">
        <f>IF((U7="")+(COUNTIF($D$3:U7,U7)&gt;=2),0,IF(ISNA(VLOOKUP(U7,工单拆分!$G$2:$J$750,3,0)),0,VLOOKUP(U7,工单拆分!$G$2:$J$750,3,0)))</f>
        <v>2000</v>
      </c>
      <c r="V9" s="53">
        <f>IF((V7="")+(COUNTIF($D$3:V7,V7)&gt;=2),0,IF(ISNA(VLOOKUP(V7,工单拆分!$G$2:$J$750,3,0)),0,VLOOKUP(V7,工单拆分!$G$2:$J$750,3,0)))</f>
        <v>0</v>
      </c>
      <c r="W9" s="54">
        <f>IF((W7="")+(COUNTIF($D$3:W7,W7)&gt;=2),0,IF(ISNA(VLOOKUP(W7,工单拆分!$G$2:$J$750,3,0)),0,VLOOKUP(W7,工单拆分!$G$2:$J$750,3,0)))</f>
        <v>0</v>
      </c>
      <c r="X9" s="55">
        <f>IF((X7="")+(COUNTIF($D$3:X7,X7)&gt;=2),0,IF(ISNA(VLOOKUP(X7,工单拆分!$G$2:$J$750,3,0)),0,VLOOKUP(X7,工单拆分!$G$2:$J$750,3,0)))</f>
        <v>0</v>
      </c>
      <c r="Y9" s="53">
        <f>IF((Y7="")+(COUNTIF($D$3:Y7,Y7)&gt;=2),0,IF(ISNA(VLOOKUP(Y7,工单拆分!$G$2:$J$750,3,0)),0,VLOOKUP(Y7,工单拆分!$G$2:$J$750,3,0)))</f>
        <v>0</v>
      </c>
      <c r="Z9" s="54">
        <f>IF((Z7="")+(COUNTIF($D$3:Z7,Z7)&gt;=2),0,IF(ISNA(VLOOKUP(Z7,工单拆分!$G$2:$J$750,3,0)),0,VLOOKUP(Z7,工单拆分!$G$2:$J$750,3,0)))</f>
        <v>0</v>
      </c>
      <c r="AA9" s="55">
        <f>IF((AA7="")+(COUNTIF($D$3:AA7,AA7)&gt;=2),0,IF(ISNA(VLOOKUP(AA7,工单拆分!$G$2:$J$750,3,0)),0,VLOOKUP(AA7,工单拆分!$G$2:$J$750,3,0)))</f>
        <v>2000</v>
      </c>
      <c r="AB9" s="53">
        <f>IF((AB7="")+(COUNTIF($D$3:AB7,AB7)&gt;=2),0,IF(ISNA(VLOOKUP(AB7,工单拆分!$G$2:$J$750,3,0)),0,VLOOKUP(AB7,工单拆分!$G$2:$J$750,3,0)))</f>
        <v>0</v>
      </c>
      <c r="AC9" s="54">
        <f>IF((AC7="")+(COUNTIF($D$3:AC7,AC7)&gt;=2),0,IF(ISNA(VLOOKUP(AC7,工单拆分!$G$2:$J$750,3,0)),0,VLOOKUP(AC7,工单拆分!$G$2:$J$750,3,0)))</f>
        <v>0</v>
      </c>
      <c r="AD9" s="55">
        <f>IF((AD7="")+(COUNTIF($D$3:AD7,AD7)&gt;=2),0,IF(ISNA(VLOOKUP(AD7,工单拆分!$G$2:$J$750,3,0)),0,VLOOKUP(AD7,工单拆分!$G$2:$J$750,3,0)))</f>
        <v>2000</v>
      </c>
      <c r="AE9" s="53">
        <f>IF((AE7="")+(COUNTIF($D$3:AE7,AE7)&gt;=2),0,IF(ISNA(VLOOKUP(AE7,工单拆分!$G$2:$J$750,3,0)),0,VLOOKUP(AE7,工单拆分!$G$2:$J$750,3,0)))</f>
        <v>0</v>
      </c>
      <c r="AF9" s="54">
        <f>IF((AF7="")+(COUNTIF($D$3:AF7,AF7)&gt;=2),0,IF(ISNA(VLOOKUP(AF7,工单拆分!$G$2:$J$750,3,0)),0,VLOOKUP(AF7,工单拆分!$G$2:$J$750,3,0)))</f>
        <v>0</v>
      </c>
      <c r="AG9" s="55">
        <f>IF((AG7="")+(COUNTIF($D$3:AG7,AG7)&gt;=2),0,IF(ISNA(VLOOKUP(AG7,工单拆分!$G$2:$J$750,3,0)),0,VLOOKUP(AG7,工单拆分!$G$2:$J$750,3,0)))</f>
        <v>0</v>
      </c>
      <c r="AH9" s="53">
        <f>IF((AH7="")+(COUNTIF($D$3:AH7,AH7)&gt;=2),0,IF(ISNA(VLOOKUP(AH7,工单拆分!$G$2:$J$750,3,0)),0,VLOOKUP(AH7,工单拆分!$G$2:$J$750,3,0)))</f>
        <v>0</v>
      </c>
      <c r="AI9" s="54">
        <f>IF((AI7="")+(COUNTIF($D$3:AI7,AI7)&gt;=2),0,IF(ISNA(VLOOKUP(AI7,工单拆分!$G$2:$J$750,3,0)),0,VLOOKUP(AI7,工单拆分!$G$2:$J$750,3,0)))</f>
        <v>0</v>
      </c>
      <c r="AJ9" s="55">
        <f>IF((AJ7="")+(COUNTIF($D$3:AJ7,AJ7)&gt;=2),0,IF(ISNA(VLOOKUP(AJ7,工单拆分!$G$2:$J$750,3,0)),0,VLOOKUP(AJ7,工单拆分!$G$2:$J$750,3,0)))</f>
        <v>2000</v>
      </c>
      <c r="AK9" s="53">
        <f>IF((AK7="")+(COUNTIF($D$3:AK7,AK7)&gt;=2),0,IF(ISNA(VLOOKUP(AK7,工单拆分!$G$2:$J$750,3,0)),0,VLOOKUP(AK7,工单拆分!$G$2:$J$750,3,0)))</f>
        <v>0</v>
      </c>
      <c r="AL9" s="54">
        <f>IF((AL7="")+(COUNTIF($D$3:AL7,AL7)&gt;=2),0,IF(ISNA(VLOOKUP(AL7,工单拆分!$G$2:$J$750,3,0)),0,VLOOKUP(AL7,工单拆分!$G$2:$J$750,3,0)))</f>
        <v>0</v>
      </c>
      <c r="AM9" s="55">
        <f>IF((AM7="")+(COUNTIF($D$3:AM7,AM7)&gt;=2),0,IF(ISNA(VLOOKUP(AM7,工单拆分!$G$2:$J$750,3,0)),0,VLOOKUP(AM7,工单拆分!$G$2:$J$750,3,0)))</f>
        <v>0</v>
      </c>
      <c r="AN9" s="53">
        <f>IF((AN7="")+(COUNTIF($D$3:AN7,AN7)&gt;=2),0,IF(ISNA(VLOOKUP(AN7,工单拆分!$G$2:$J$750,3,0)),0,VLOOKUP(AN7,工单拆分!$G$2:$J$750,3,0)))</f>
        <v>0</v>
      </c>
      <c r="AO9" s="54" t="s">
        <v>2009</v>
      </c>
      <c r="AP9" s="55">
        <f>IF((AP7="")+(COUNTIF($D$3:AP7,AP7)&gt;=2),0,IF(ISNA(VLOOKUP(AP7,工单拆分!$G$2:$J$750,3,0)),0,VLOOKUP(AP7,工单拆分!$G$2:$J$750,3,0)))</f>
        <v>2000</v>
      </c>
      <c r="AQ9" s="53">
        <f>IF((AQ7="")+(COUNTIF($D$3:AQ7,AQ7)&gt;=2),0,IF(ISNA(VLOOKUP(AQ7,工单拆分!$G$2:$J$750,3,0)),0,VLOOKUP(AQ7,工单拆分!$G$2:$J$750,3,0)))</f>
        <v>0</v>
      </c>
      <c r="AR9" s="54">
        <f>IF((AR7="")+(COUNTIF($D$3:AR7,AR7)&gt;=2),0,IF(ISNA(VLOOKUP(AR7,工单拆分!$G$2:$J$750,3,0)),0,VLOOKUP(AR7,工单拆分!$G$2:$J$750,3,0)))</f>
        <v>0</v>
      </c>
      <c r="AS9" s="55">
        <f>IF((AS7="")+(COUNTIF($D$3:AS7,AS7)&gt;=2),0,IF(ISNA(VLOOKUP(AS7,工单拆分!$G$2:$J$750,3,0)),0,VLOOKUP(AS7,工单拆分!$G$2:$J$750,3,0)))</f>
        <v>2000</v>
      </c>
      <c r="AT9" s="53">
        <f>IF((AT7="")+(COUNTIF($D$3:AT7,AT7)&gt;=2),0,IF(ISNA(VLOOKUP(AT7,工单拆分!$G$2:$J$750,3,0)),0,VLOOKUP(AT7,工单拆分!$G$2:$J$750,3,0)))</f>
        <v>0</v>
      </c>
      <c r="AU9" s="54">
        <f>IF((AU7="")+(COUNTIF($D$3:AU7,AU7)&gt;=2),0,IF(ISNA(VLOOKUP(AU7,工单拆分!$G$2:$J$750,3,0)),0,VLOOKUP(AU7,工单拆分!$G$2:$J$750,3,0)))</f>
        <v>0</v>
      </c>
      <c r="AV9" s="55">
        <f>IF((AV7="")+(COUNTIF($D$3:AV7,AV7)&gt;=2),0,IF(ISNA(VLOOKUP(AV7,工单拆分!$G$2:$J$750,3,0)),0,VLOOKUP(AV7,工单拆分!$G$2:$J$750,3,0)))</f>
        <v>2000</v>
      </c>
      <c r="AW9" s="53">
        <f>IF((AW7="")+(COUNTIF($D$3:AW7,AW7)&gt;=2),0,IF(ISNA(VLOOKUP(AW7,工单拆分!$G$2:$J$750,3,0)),0,VLOOKUP(AW7,工单拆分!$G$2:$J$750,3,0)))</f>
        <v>0</v>
      </c>
      <c r="AX9" s="54">
        <f>IF((AX7="")+(COUNTIF($D$3:AX7,AX7)&gt;=2),0,IF(ISNA(VLOOKUP(AX7,工单拆分!$G$2:$J$750,3,0)),0,VLOOKUP(AX7,工单拆分!$G$2:$J$750,3,0)))</f>
        <v>0</v>
      </c>
      <c r="AY9" s="55">
        <f>IF((AY7="")+(COUNTIF($D$3:AY7,AY7)&gt;=2),0,IF(ISNA(VLOOKUP(AY7,工单拆分!$G$2:$J$750,3,0)),0,VLOOKUP(AY7,工单拆分!$G$2:$J$750,3,0)))</f>
        <v>0</v>
      </c>
      <c r="AZ9" s="53">
        <f>IF((AZ7="")+(COUNTIF($D$3:AZ7,AZ7)&gt;=2),0,IF(ISNA(VLOOKUP(AZ7,工单拆分!$G$2:$J$750,3,0)),0,VLOOKUP(AZ7,工单拆分!$G$2:$J$750,3,0)))</f>
        <v>0</v>
      </c>
      <c r="BA9" s="54">
        <f>IF((BA7="")+(COUNTIF($D$3:BA7,BA7)&gt;=2),0,IF(ISNA(VLOOKUP(BA7,工单拆分!$G$2:$J$750,3,0)),0,VLOOKUP(BA7,工单拆分!$G$2:$J$750,3,0)))</f>
        <v>0</v>
      </c>
      <c r="BB9" s="55">
        <f>IF((BB7="")+(COUNTIF($D$3:BB7,BB7)&gt;=2),0,IF(ISNA(VLOOKUP(BB7,工单拆分!$G$2:$J$750,3,0)),0,VLOOKUP(BB7,工单拆分!$G$2:$J$750,3,0)))</f>
        <v>0</v>
      </c>
      <c r="BC9" s="53">
        <f>IF((BC7="")+(COUNTIF($D$3:BC7,BC7)&gt;=2),0,IF(ISNA(VLOOKUP(BC7,工单拆分!$G$2:$J$750,3,0)),0,VLOOKUP(BC7,工单拆分!$G$2:$J$750,3,0)))</f>
        <v>0</v>
      </c>
      <c r="BD9" s="54">
        <f>IF((BD7="")+(COUNTIF($D$3:BD7,BD7)&gt;=2),0,IF(ISNA(VLOOKUP(BD7,工单拆分!$G$2:$J$750,3,0)),0,VLOOKUP(BD7,工单拆分!$G$2:$J$750,3,0)))</f>
        <v>0</v>
      </c>
      <c r="BE9" s="55">
        <f>IF((BE7="")+(COUNTIF($D$3:BE7,BE7)&gt;=2),0,IF(ISNA(VLOOKUP(BE7,工单拆分!$G$2:$J$750,3,0)),0,VLOOKUP(BE7,工单拆分!$G$2:$J$750,3,0)))</f>
        <v>0</v>
      </c>
      <c r="BF9" s="53">
        <f>IF((BF7="")+(COUNTIF($D$3:BF7,BF7)&gt;=2),0,IF(ISNA(VLOOKUP(BF7,工单拆分!$G$2:$J$750,3,0)),0,VLOOKUP(BF7,工单拆分!$G$2:$J$750,3,0)))</f>
        <v>0</v>
      </c>
      <c r="BG9" s="54">
        <f>IF((BG7="")+(COUNTIF($D$3:BG7,BG7)&gt;=2),0,IF(ISNA(VLOOKUP(BG7,工单拆分!$G$2:$J$750,3,0)),0,VLOOKUP(BG7,工单拆分!$G$2:$J$750,3,0)))</f>
        <v>0</v>
      </c>
      <c r="BH9" s="55">
        <f>IF((BH7="")+(COUNTIF($D$3:BH7,BH7)&gt;=2),0,IF(ISNA(VLOOKUP(BH7,工单拆分!$G$2:$J$750,3,0)),0,VLOOKUP(BH7,工单拆分!$G$2:$J$750,3,0)))</f>
        <v>3000</v>
      </c>
      <c r="BI9" s="53">
        <f>IF((BI7="")+(COUNTIF($D$3:BI7,BI7)&gt;=2),0,IF(ISNA(VLOOKUP(BI7,工单拆分!$G$2:$J$750,3,0)),0,VLOOKUP(BI7,工单拆分!$G$2:$J$750,3,0)))</f>
        <v>0</v>
      </c>
      <c r="BJ9" s="54">
        <f>IF((BJ7="")+(COUNTIF($D$3:BJ7,BJ7)&gt;=2),0,IF(ISNA(VLOOKUP(BJ7,工单拆分!$G$2:$J$750,3,0)),0,VLOOKUP(BJ7,工单拆分!$G$2:$J$750,3,0)))</f>
        <v>0</v>
      </c>
      <c r="BK9" s="55">
        <f>IF((BK7="")+(COUNTIF($D$3:BK7,BK7)&gt;=2),0,IF(ISNA(VLOOKUP(BK7,工单拆分!$G$2:$J$750,3,0)),0,VLOOKUP(BK7,工单拆分!$G$2:$J$750,3,0)))</f>
        <v>0</v>
      </c>
      <c r="BL9" s="53">
        <f>IF((BL7="")+(COUNTIF($D$3:BL7,BL7)&gt;=2),0,IF(ISNA(VLOOKUP(BL7,工单拆分!$G$2:$J$750,3,0)),0,VLOOKUP(BL7,工单拆分!$G$2:$J$750,3,0)))</f>
        <v>0</v>
      </c>
      <c r="BM9" s="54">
        <f>IF((BM7="")+(COUNTIF($D$3:BM7,BM7)&gt;=2),0,IF(ISNA(VLOOKUP(BM7,工单拆分!$G$2:$J$750,3,0)),0,VLOOKUP(BM7,工单拆分!$G$2:$J$750,3,0)))</f>
        <v>0</v>
      </c>
      <c r="BN9" s="55">
        <f>IF((BN7="")+(COUNTIF($D$3:BN7,BN7)&gt;=2),0,IF(ISNA(VLOOKUP(BN7,工单拆分!$G$2:$J$750,3,0)),0,VLOOKUP(BN7,工单拆分!$G$2:$J$750,3,0)))</f>
        <v>2000</v>
      </c>
      <c r="BO9" s="53">
        <f>IF((BO7="")+(COUNTIF($D$3:BO7,BO7)&gt;=2),0,IF(ISNA(VLOOKUP(BO7,工单拆分!$G$2:$J$750,3,0)),0,VLOOKUP(BO7,工单拆分!$G$2:$J$750,3,0)))</f>
        <v>0</v>
      </c>
      <c r="BP9" s="54">
        <f>IF((BP7="")+(COUNTIF($D$3:BP7,BP7)&gt;=2),0,IF(ISNA(VLOOKUP(BP7,工单拆分!$G$2:$J$750,3,0)),0,VLOOKUP(BP7,工单拆分!$G$2:$J$750,3,0)))</f>
        <v>0</v>
      </c>
      <c r="BQ9" s="55">
        <f>IF((BQ7="")+(COUNTIF($D$3:BQ7,BQ7)&gt;=2),0,IF(ISNA(VLOOKUP(BQ7,工单拆分!$G$2:$J$750,3,0)),0,VLOOKUP(BQ7,工单拆分!$G$2:$J$750,3,0)))</f>
        <v>0</v>
      </c>
      <c r="BR9" s="53">
        <f>IF((BR7="")+(COUNTIF($D$3:BR7,BR7)&gt;=2),0,IF(ISNA(VLOOKUP(BR7,工单拆分!$G$2:$J$750,3,0)),0,VLOOKUP(BR7,工单拆分!$G$2:$J$750,3,0)))</f>
        <v>0</v>
      </c>
      <c r="BS9" s="54">
        <f>IF((BS7="")+(COUNTIF($D$3:BS7,BS7)&gt;=2),0,IF(ISNA(VLOOKUP(BS7,工单拆分!$G$2:$J$750,3,0)),0,VLOOKUP(BS7,工单拆分!$G$2:$J$750,3,0)))</f>
        <v>0</v>
      </c>
      <c r="BT9" s="55">
        <f>IF((BT7="")+(COUNTIF($D$3:BT7,BT7)&gt;=2),0,IF(ISNA(VLOOKUP(BT7,工单拆分!$G$2:$J$750,3,0)),0,VLOOKUP(BT7,工单拆分!$G$2:$J$750,3,0)))</f>
        <v>1000</v>
      </c>
      <c r="BU9" s="53">
        <f>IF((BU7="")+(COUNTIF($D$3:BU7,BU7)&gt;=2),0,IF(ISNA(VLOOKUP(BU7,工单拆分!$G$2:$J$750,3,0)),0,VLOOKUP(BU7,工单拆分!$G$2:$J$750,3,0)))</f>
        <v>2000</v>
      </c>
      <c r="BV9" s="54">
        <f>IF((BV7="")+(COUNTIF($D$3:BV7,BV7)&gt;=2),0,IF(ISNA(VLOOKUP(BV7,工单拆分!$G$2:$J$750,3,0)),0,VLOOKUP(BV7,工单拆分!$G$2:$J$750,3,0)))</f>
        <v>0</v>
      </c>
      <c r="BW9" s="55">
        <f>IF((BW7="")+(COUNTIF($D$3:BW7,BW7)&gt;=2),0,IF(ISNA(VLOOKUP(BW7,工单拆分!$G$2:$J$750,3,0)),0,VLOOKUP(BW7,工单拆分!$G$2:$J$750,3,0)))</f>
        <v>0</v>
      </c>
      <c r="BX9" s="53">
        <f>IF((BX7="")+(COUNTIF($D$3:BX7,BX7)&gt;=2),0,IF(ISNA(VLOOKUP(BX7,工单拆分!$G$2:$J$750,3,0)),0,VLOOKUP(BX7,工单拆分!$G$2:$J$750,3,0)))</f>
        <v>0</v>
      </c>
      <c r="BY9" s="54">
        <f>IF((BY7="")+(COUNTIF($D$3:BY7,BY7)&gt;=2),0,IF(ISNA(VLOOKUP(BY7,工单拆分!$G$2:$J$750,3,0)),0,VLOOKUP(BY7,工单拆分!$G$2:$J$750,3,0)))</f>
        <v>0</v>
      </c>
      <c r="BZ9" s="55">
        <f>IF((BZ7="")+(COUNTIF($D$3:BZ7,BZ7)&gt;=2),0,IF(ISNA(VLOOKUP(BZ7,工单拆分!$G$2:$J$750,3,0)),0,VLOOKUP(BZ7,工单拆分!$G$2:$J$750,3,0)))</f>
        <v>2000</v>
      </c>
      <c r="CA9" s="53">
        <f>IF((CA7="")+(COUNTIF($D$3:CA7,CA7)&gt;=2),0,IF(ISNA(VLOOKUP(CA7,工单拆分!$G$2:$J$750,3,0)),0,VLOOKUP(CA7,工单拆分!$G$2:$J$750,3,0)))</f>
        <v>0</v>
      </c>
      <c r="CB9" s="54">
        <f>IF((CB7="")+(COUNTIF($D$3:CB7,CB7)&gt;=2),0,IF(ISNA(VLOOKUP(CB7,工单拆分!$G$2:$J$750,3,0)),0,VLOOKUP(CB7,工单拆分!$G$2:$J$750,3,0)))</f>
        <v>0</v>
      </c>
      <c r="CC9" s="55">
        <f>IF((CC7="")+(COUNTIF($D$3:CC7,CC7)&gt;=2),0,IF(ISNA(VLOOKUP(CC7,工单拆分!$G$2:$J$750,3,0)),0,VLOOKUP(CC7,工单拆分!$G$2:$J$750,3,0)))</f>
        <v>0</v>
      </c>
      <c r="CD9" s="53">
        <f>IF((CD7="")+(COUNTIF($D$3:CD7,CD7)&gt;=2),0,IF(ISNA(VLOOKUP(CD7,工单拆分!$G$2:$J$750,3,0)),0,VLOOKUP(CD7,工单拆分!$G$2:$J$750,3,0)))</f>
        <v>2000</v>
      </c>
      <c r="CE9" s="54">
        <f>IF((CE7="")+(COUNTIF($D$3:CE7,CE7)&gt;=2),0,IF(ISNA(VLOOKUP(CE7,工单拆分!$G$2:$J$750,3,0)),0,VLOOKUP(CE7,工单拆分!$G$2:$J$750,3,0)))</f>
        <v>0</v>
      </c>
      <c r="CF9" s="55">
        <f>IF((CF7="")+(COUNTIF($D$3:CF7,CF7)&gt;=2),0,IF(ISNA(VLOOKUP(CF7,工单拆分!$G$2:$J$750,3,0)),0,VLOOKUP(CF7,工单拆分!$G$2:$J$750,3,0)))</f>
        <v>0</v>
      </c>
      <c r="CG9" s="53">
        <f>IF((CG7="")+(COUNTIF($D$3:CG7,CG7)&gt;=2),0,IF(ISNA(VLOOKUP(CG7,工单拆分!$G$2:$J$750,3,0)),0,VLOOKUP(CG7,工单拆分!$G$2:$J$750,3,0)))</f>
        <v>0</v>
      </c>
      <c r="CH9" s="54">
        <f>IF((CH7="")+(COUNTIF($D$3:CH7,CH7)&gt;=2),0,IF(ISNA(VLOOKUP(CH7,工单拆分!$G$2:$J$750,3,0)),0,VLOOKUP(CH7,工单拆分!$G$2:$J$750,3,0)))</f>
        <v>0</v>
      </c>
      <c r="CI9" s="55">
        <f>IF((CI7="")+(COUNTIF($D$3:CI7,CI7)&gt;=2),0,IF(ISNA(VLOOKUP(CI7,工单拆分!$G$2:$J$750,3,0)),0,VLOOKUP(CI7,工单拆分!$G$2:$J$750,3,0)))</f>
        <v>1000</v>
      </c>
      <c r="CJ9" s="53">
        <f>IF((CJ7="")+(COUNTIF($D$3:CJ7,CJ7)&gt;=2),0,IF(ISNA(VLOOKUP(CJ7,工单拆分!$G$2:$J$750,3,0)),0,VLOOKUP(CJ7,工单拆分!$G$2:$J$750,3,0)))</f>
        <v>2000</v>
      </c>
      <c r="CK9" s="54">
        <f>IF((CK7="")+(COUNTIF($D$3:CK7,CK7)&gt;=2),0,IF(ISNA(VLOOKUP(CK7,工单拆分!$G$2:$J$750,3,0)),0,VLOOKUP(CK7,工单拆分!$G$2:$J$750,3,0)))</f>
        <v>0</v>
      </c>
      <c r="CL9" s="55">
        <f>IF((CL7="")+(COUNTIF($D$3:CL7,CL7)&gt;=2),0,IF(ISNA(VLOOKUP(CL7,工单拆分!$G$2:$J$750,3,0)),0,VLOOKUP(CL7,工单拆分!$G$2:$J$750,3,0)))</f>
        <v>0</v>
      </c>
      <c r="CM9" s="53">
        <f>IF((CM7="")+(COUNTIF($D$3:CM7,CM7)&gt;=2),0,IF(ISNA(VLOOKUP(CM7,工单拆分!$G$2:$J$750,3,0)),0,VLOOKUP(CM7,工单拆分!$G$2:$J$750,3,0)))</f>
        <v>0</v>
      </c>
      <c r="CN9" s="54">
        <f>IF((CN7="")+(COUNTIF($D$3:CN7,CN7)&gt;=2),0,IF(ISNA(VLOOKUP(CN7,工单拆分!$G$2:$J$750,3,0)),0,VLOOKUP(CN7,工单拆分!$G$2:$J$750,3,0)))</f>
        <v>0</v>
      </c>
      <c r="CO9" s="55">
        <f>IF((CO7="")+(COUNTIF($D$3:CO7,CO7)&gt;=2),0,IF(ISNA(VLOOKUP(CO7,工单拆分!$G$2:$J$750,3,0)),0,VLOOKUP(CO7,工单拆分!$G$2:$J$750,3,0)))</f>
        <v>1000</v>
      </c>
      <c r="CP9" s="53">
        <f>IF((CP7="")+(COUNTIF($D$3:CP7,CP7)&gt;=2),0,IF(ISNA(VLOOKUP(CP7,工单拆分!$G$2:$J$750,3,0)),0,VLOOKUP(CP7,工单拆分!$G$2:$J$750,3,0)))</f>
        <v>0</v>
      </c>
      <c r="CQ9" s="54">
        <f>IF((CQ7="")+(COUNTIF($D$3:CQ7,CQ7)&gt;=2),0,IF(ISNA(VLOOKUP(CQ7,工单拆分!$G$2:$J$750,3,0)),0,VLOOKUP(CQ7,工单拆分!$G$2:$J$750,3,0)))</f>
        <v>0</v>
      </c>
      <c r="CR9" s="55">
        <f>IF((CR7="")+(COUNTIF($D$3:CR7,CR7)&gt;=2),0,IF(ISNA(VLOOKUP(CR7,工单拆分!$G$2:$J$750,3,0)),0,VLOOKUP(CR7,工单拆分!$G$2:$J$750,3,0)))</f>
        <v>0</v>
      </c>
      <c r="CS9" s="67">
        <f t="shared" si="3"/>
        <v>36000</v>
      </c>
      <c r="CT9" s="67"/>
      <c r="CV9" s="67"/>
    </row>
    <row r="10" s="22" customFormat="1" ht="14.1" customHeight="1" spans="1:100">
      <c r="A10" s="56"/>
      <c r="B10" s="57"/>
      <c r="C10" s="58" t="s">
        <v>2007</v>
      </c>
      <c r="D10" s="59">
        <v>700</v>
      </c>
      <c r="E10" s="60"/>
      <c r="F10" s="61"/>
      <c r="G10" s="59">
        <v>1300</v>
      </c>
      <c r="H10" s="60"/>
      <c r="I10" s="61">
        <v>100</v>
      </c>
      <c r="J10" s="59"/>
      <c r="K10" s="60"/>
      <c r="L10" s="61"/>
      <c r="M10" s="59">
        <v>1400</v>
      </c>
      <c r="N10" s="60"/>
      <c r="O10" s="61"/>
      <c r="P10" s="59">
        <v>500</v>
      </c>
      <c r="Q10" s="60"/>
      <c r="R10" s="61">
        <v>950</v>
      </c>
      <c r="S10" s="59">
        <v>1050</v>
      </c>
      <c r="T10" s="60"/>
      <c r="U10" s="61">
        <v>400</v>
      </c>
      <c r="V10" s="59">
        <v>1450</v>
      </c>
      <c r="W10" s="60"/>
      <c r="X10" s="61"/>
      <c r="Y10" s="59">
        <v>150</v>
      </c>
      <c r="Z10" s="60"/>
      <c r="AA10" s="61">
        <v>1350</v>
      </c>
      <c r="AB10" s="59">
        <v>650</v>
      </c>
      <c r="AC10" s="60"/>
      <c r="AD10" s="61">
        <v>850</v>
      </c>
      <c r="AE10" s="59"/>
      <c r="AF10" s="60"/>
      <c r="AG10" s="61"/>
      <c r="AH10" s="59">
        <v>1150</v>
      </c>
      <c r="AI10" s="60"/>
      <c r="AJ10" s="61">
        <v>326</v>
      </c>
      <c r="AK10" s="59">
        <v>1424</v>
      </c>
      <c r="AL10" s="60"/>
      <c r="AM10" s="61"/>
      <c r="AN10" s="59">
        <v>250</v>
      </c>
      <c r="AO10" s="60"/>
      <c r="AP10" s="61">
        <v>1200</v>
      </c>
      <c r="AQ10" s="59">
        <v>800</v>
      </c>
      <c r="AR10" s="60"/>
      <c r="AS10" s="61">
        <v>700</v>
      </c>
      <c r="AT10" s="59">
        <v>1300</v>
      </c>
      <c r="AU10" s="60"/>
      <c r="AV10" s="61">
        <v>50</v>
      </c>
      <c r="AW10" s="59"/>
      <c r="AX10" s="60"/>
      <c r="AY10" s="61"/>
      <c r="AZ10" s="59"/>
      <c r="BA10" s="60"/>
      <c r="BB10" s="61"/>
      <c r="BC10" s="59">
        <v>1250</v>
      </c>
      <c r="BD10" s="60"/>
      <c r="BE10" s="61"/>
      <c r="BF10" s="59">
        <v>700</v>
      </c>
      <c r="BG10" s="60"/>
      <c r="BH10" s="61">
        <v>700</v>
      </c>
      <c r="BI10" s="59">
        <v>1100</v>
      </c>
      <c r="BJ10" s="60"/>
      <c r="BK10" s="61"/>
      <c r="BL10" s="59">
        <v>1200</v>
      </c>
      <c r="BM10" s="60"/>
      <c r="BN10" s="61">
        <v>200</v>
      </c>
      <c r="BO10" s="59">
        <v>1400</v>
      </c>
      <c r="BP10" s="60"/>
      <c r="BQ10" s="61"/>
      <c r="BR10" s="59">
        <v>400</v>
      </c>
      <c r="BS10" s="60"/>
      <c r="BT10" s="61">
        <v>1000</v>
      </c>
      <c r="BU10" s="59">
        <v>1200</v>
      </c>
      <c r="BV10" s="60"/>
      <c r="BW10" s="61"/>
      <c r="BX10" s="59">
        <v>800</v>
      </c>
      <c r="BY10" s="60"/>
      <c r="BZ10" s="61">
        <v>600</v>
      </c>
      <c r="CA10" s="59">
        <v>1400</v>
      </c>
      <c r="CB10" s="60"/>
      <c r="CC10" s="61"/>
      <c r="CD10" s="59">
        <v>1500</v>
      </c>
      <c r="CE10" s="60"/>
      <c r="CF10" s="61"/>
      <c r="CG10" s="59">
        <v>500</v>
      </c>
      <c r="CH10" s="60"/>
      <c r="CI10" s="61">
        <v>1000</v>
      </c>
      <c r="CJ10" s="59">
        <v>1500</v>
      </c>
      <c r="CK10" s="60"/>
      <c r="CL10" s="61"/>
      <c r="CM10" s="59">
        <v>500</v>
      </c>
      <c r="CN10" s="60"/>
      <c r="CO10" s="61">
        <v>1000</v>
      </c>
      <c r="CP10" s="59"/>
      <c r="CQ10" s="60"/>
      <c r="CR10" s="61"/>
      <c r="CS10" s="67">
        <f t="shared" si="3"/>
        <v>36000</v>
      </c>
      <c r="CT10" s="67">
        <f>CS9-CS10</f>
        <v>0</v>
      </c>
      <c r="CV10" s="67"/>
    </row>
    <row r="11" s="20" customFormat="1" ht="14.1" customHeight="1" spans="1:100">
      <c r="A11" s="40">
        <v>3</v>
      </c>
      <c r="B11" s="41" t="s">
        <v>2010</v>
      </c>
      <c r="C11" s="42" t="s">
        <v>43</v>
      </c>
      <c r="D11" s="43" t="s">
        <v>240</v>
      </c>
      <c r="E11" s="44"/>
      <c r="F11" s="45"/>
      <c r="G11" s="43" t="s">
        <v>240</v>
      </c>
      <c r="H11" s="44"/>
      <c r="I11" s="45"/>
      <c r="J11" s="43"/>
      <c r="K11" s="44"/>
      <c r="L11" s="45"/>
      <c r="M11" s="43" t="s">
        <v>240</v>
      </c>
      <c r="N11" s="44"/>
      <c r="O11" s="45" t="s">
        <v>243</v>
      </c>
      <c r="P11" s="43" t="s">
        <v>243</v>
      </c>
      <c r="Q11" s="44"/>
      <c r="R11" s="45"/>
      <c r="S11" s="43" t="s">
        <v>243</v>
      </c>
      <c r="T11" s="44"/>
      <c r="U11" s="45" t="s">
        <v>156</v>
      </c>
      <c r="V11" s="43" t="s">
        <v>156</v>
      </c>
      <c r="W11" s="44"/>
      <c r="X11" s="45"/>
      <c r="Y11" s="43" t="s">
        <v>156</v>
      </c>
      <c r="Z11" s="44"/>
      <c r="AA11" s="45" t="s">
        <v>270</v>
      </c>
      <c r="AB11" s="43" t="s">
        <v>270</v>
      </c>
      <c r="AC11" s="44"/>
      <c r="AD11" s="45"/>
      <c r="AE11" s="43"/>
      <c r="AF11" s="44"/>
      <c r="AG11" s="45"/>
      <c r="AH11" s="43" t="s">
        <v>270</v>
      </c>
      <c r="AI11" s="44"/>
      <c r="AJ11" s="45" t="s">
        <v>273</v>
      </c>
      <c r="AK11" s="43" t="s">
        <v>273</v>
      </c>
      <c r="AL11" s="44"/>
      <c r="AM11" s="45" t="s">
        <v>146</v>
      </c>
      <c r="AN11" s="43" t="s">
        <v>146</v>
      </c>
      <c r="AO11" s="44"/>
      <c r="AP11" s="45"/>
      <c r="AQ11" s="43" t="s">
        <v>146</v>
      </c>
      <c r="AR11" s="44"/>
      <c r="AS11" s="45" t="s">
        <v>149</v>
      </c>
      <c r="AT11" s="43" t="s">
        <v>149</v>
      </c>
      <c r="AU11" s="44"/>
      <c r="AV11" s="45"/>
      <c r="AW11" s="43"/>
      <c r="AX11" s="44"/>
      <c r="AY11" s="44"/>
      <c r="AZ11" s="43"/>
      <c r="BA11" s="44"/>
      <c r="BB11" s="44"/>
      <c r="BC11" s="43" t="s">
        <v>149</v>
      </c>
      <c r="BD11" s="44"/>
      <c r="BE11" s="45" t="s">
        <v>1414</v>
      </c>
      <c r="BF11" s="43" t="s">
        <v>1414</v>
      </c>
      <c r="BG11" s="44"/>
      <c r="BH11" s="44"/>
      <c r="BI11" s="43" t="s">
        <v>1414</v>
      </c>
      <c r="BJ11" s="44"/>
      <c r="BK11" s="45" t="s">
        <v>1418</v>
      </c>
      <c r="BL11" s="43" t="s">
        <v>1418</v>
      </c>
      <c r="BM11" s="44"/>
      <c r="BN11" s="45"/>
      <c r="BO11" s="43" t="s">
        <v>1418</v>
      </c>
      <c r="BP11" s="44"/>
      <c r="BQ11" s="45" t="s">
        <v>1420</v>
      </c>
      <c r="BR11" s="43" t="s">
        <v>1420</v>
      </c>
      <c r="BS11" s="44"/>
      <c r="BT11" s="45"/>
      <c r="BU11" s="43" t="s">
        <v>1420</v>
      </c>
      <c r="BV11" s="44"/>
      <c r="BW11" s="45" t="s">
        <v>1422</v>
      </c>
      <c r="BX11" s="43" t="s">
        <v>1422</v>
      </c>
      <c r="BY11" s="44"/>
      <c r="BZ11" s="45"/>
      <c r="CA11" s="43" t="s">
        <v>1422</v>
      </c>
      <c r="CB11" s="44"/>
      <c r="CC11" s="45" t="s">
        <v>1424</v>
      </c>
      <c r="CD11" s="43" t="s">
        <v>1424</v>
      </c>
      <c r="CE11" s="44"/>
      <c r="CF11" s="45"/>
      <c r="CG11" s="43" t="s">
        <v>1424</v>
      </c>
      <c r="CH11" s="44"/>
      <c r="CI11" s="45" t="s">
        <v>1427</v>
      </c>
      <c r="CJ11" s="43" t="s">
        <v>1427</v>
      </c>
      <c r="CK11" s="44"/>
      <c r="CL11" s="45" t="s">
        <v>1434</v>
      </c>
      <c r="CM11" s="43" t="s">
        <v>1434</v>
      </c>
      <c r="CN11" s="44"/>
      <c r="CO11" s="45"/>
      <c r="CP11" s="43"/>
      <c r="CQ11" s="44"/>
      <c r="CR11" s="45"/>
      <c r="CS11" s="65"/>
      <c r="CT11" s="65"/>
      <c r="CV11" s="65"/>
    </row>
    <row r="12" s="21" customFormat="1" ht="14.1" customHeight="1" spans="1:100">
      <c r="A12" s="46"/>
      <c r="B12" s="47"/>
      <c r="C12" s="48" t="s">
        <v>2005</v>
      </c>
      <c r="D12" s="49" t="str">
        <f>IF((D11="")+(D11=0),0,VLOOKUP(D11,工单拆分!$G$2:$J$750,2,0))</f>
        <v>40HC817-1</v>
      </c>
      <c r="E12" s="50">
        <f>IF((E11="")+(E11=0),0,VLOOKUP(E11,工单拆分!$G$2:$J$750,2,0))</f>
        <v>0</v>
      </c>
      <c r="F12" s="51">
        <f>IF((F11="")+(F11=0),0,VLOOKUP(F11,工单拆分!$G$2:$J$750,2,0))</f>
        <v>0</v>
      </c>
      <c r="G12" s="49" t="str">
        <f>IF((G11="")+(G11=0),0,VLOOKUP(G11,工单拆分!$G$2:$J$750,2,0))</f>
        <v>40HC817-1</v>
      </c>
      <c r="H12" s="50">
        <f>IF((H11="")+(H11=0),0,VLOOKUP(H11,工单拆分!$G$2:$J$750,2,0))</f>
        <v>0</v>
      </c>
      <c r="I12" s="51">
        <f>IF((I11="")+(I11=0),0,VLOOKUP(I11,工单拆分!$G$2:$J$750,2,0))</f>
        <v>0</v>
      </c>
      <c r="J12" s="49">
        <f>IF((J11="")+(J11=0),0,VLOOKUP(J11,工单拆分!$G$2:$J$750,2,0))</f>
        <v>0</v>
      </c>
      <c r="K12" s="50">
        <f>IF((K11="")+(K11=0),0,VLOOKUP(K11,工单拆分!$G$2:$J$750,2,0))</f>
        <v>0</v>
      </c>
      <c r="L12" s="51">
        <f>IF((L11="")+(L11=0),0,VLOOKUP(L11,工单拆分!$G$2:$J$750,2,0))</f>
        <v>0</v>
      </c>
      <c r="M12" s="49" t="str">
        <f>IF((M11="")+(M11=0),0,VLOOKUP(M11,工单拆分!$G$2:$J$750,2,0))</f>
        <v>40HC817-1</v>
      </c>
      <c r="N12" s="50">
        <f>IF((N11="")+(N11=0),0,VLOOKUP(N11,工单拆分!$G$2:$J$750,2,0))</f>
        <v>0</v>
      </c>
      <c r="O12" s="51" t="str">
        <f>IF((O11="")+(O11=0),0,VLOOKUP(O11,工单拆分!$G$2:$J$750,2,0))</f>
        <v>40HC817-2</v>
      </c>
      <c r="P12" s="49" t="str">
        <f>IF((P11="")+(P11=0),0,VLOOKUP(P11,工单拆分!$G$2:$J$750,2,0))</f>
        <v>40HC817-2</v>
      </c>
      <c r="Q12" s="50">
        <f>IF((Q11="")+(Q11=0),0,VLOOKUP(Q11,工单拆分!$G$2:$J$750,2,0))</f>
        <v>0</v>
      </c>
      <c r="R12" s="51">
        <f>IF((R11="")+(R11=0),0,VLOOKUP(R11,工单拆分!$G$2:$J$750,2,0))</f>
        <v>0</v>
      </c>
      <c r="S12" s="49" t="str">
        <f>IF((S11="")+(S11=0),0,VLOOKUP(S11,工单拆分!$G$2:$J$750,2,0))</f>
        <v>40HC817-2</v>
      </c>
      <c r="T12" s="50">
        <f>IF((T11="")+(T11=0),0,VLOOKUP(T11,工单拆分!$G$2:$J$750,2,0))</f>
        <v>0</v>
      </c>
      <c r="U12" s="51" t="str">
        <f>IF((U11="")+(U11=0),0,VLOOKUP(U11,工单拆分!$G$2:$J$750,2,0))</f>
        <v>40HC35-12</v>
      </c>
      <c r="V12" s="49" t="str">
        <f>IF((V11="")+(V11=0),0,VLOOKUP(V11,工单拆分!$G$2:$J$750,2,0))</f>
        <v>40HC35-12</v>
      </c>
      <c r="W12" s="50">
        <f>IF((W11="")+(W11=0),0,VLOOKUP(W11,工单拆分!$G$2:$J$750,2,0))</f>
        <v>0</v>
      </c>
      <c r="X12" s="51">
        <f>IF((X11="")+(X11=0),0,VLOOKUP(X11,工单拆分!$G$2:$J$750,2,0))</f>
        <v>0</v>
      </c>
      <c r="Y12" s="49" t="str">
        <f>IF((Y11="")+(Y11=0),0,VLOOKUP(Y11,工单拆分!$G$2:$J$750,2,0))</f>
        <v>40HC35-12</v>
      </c>
      <c r="Z12" s="50">
        <f>IF((Z11="")+(Z11=0),0,VLOOKUP(Z11,工单拆分!$G$2:$J$750,2,0))</f>
        <v>0</v>
      </c>
      <c r="AA12" s="51" t="str">
        <f>IF((AA11="")+(AA11=0),0,VLOOKUP(AA11,工单拆分!$G$2:$J$750,2,0))</f>
        <v>40HC633-1</v>
      </c>
      <c r="AB12" s="49" t="str">
        <f>IF((AB11="")+(AB11=0),0,VLOOKUP(AB11,工单拆分!$G$2:$J$750,2,0))</f>
        <v>40HC633-1</v>
      </c>
      <c r="AC12" s="50">
        <f>IF((AC11="")+(AC11=0),0,VLOOKUP(AC11,工单拆分!$G$2:$J$750,2,0))</f>
        <v>0</v>
      </c>
      <c r="AD12" s="51">
        <f>IF((AD11="")+(AD11=0),0,VLOOKUP(AD11,工单拆分!$G$2:$J$750,2,0))</f>
        <v>0</v>
      </c>
      <c r="AE12" s="49">
        <f>IF((AE11="")+(AE11=0),0,VLOOKUP(AE11,工单拆分!$G$2:$J$750,2,0))</f>
        <v>0</v>
      </c>
      <c r="AF12" s="50">
        <f>IF((AF11="")+(AF11=0),0,VLOOKUP(AF11,工单拆分!$G$2:$J$750,2,0))</f>
        <v>0</v>
      </c>
      <c r="AG12" s="51">
        <f>IF((AG11="")+(AG11=0),0,VLOOKUP(AG11,工单拆分!$G$2:$J$750,2,0))</f>
        <v>0</v>
      </c>
      <c r="AH12" s="49" t="str">
        <f>IF((AH11="")+(AH11=0),0,VLOOKUP(AH11,工单拆分!$G$2:$J$750,2,0))</f>
        <v>40HC633-1</v>
      </c>
      <c r="AI12" s="50">
        <f>IF((AI11="")+(AI11=0),0,VLOOKUP(AI11,工单拆分!$G$2:$J$750,2,0))</f>
        <v>0</v>
      </c>
      <c r="AJ12" s="51" t="str">
        <f>IF((AJ11="")+(AJ11=0),0,VLOOKUP(AJ11,工单拆分!$G$2:$J$750,2,0))</f>
        <v>40HC633-2</v>
      </c>
      <c r="AK12" s="49" t="str">
        <f>IF((AK11="")+(AK11=0),0,VLOOKUP(AK11,工单拆分!$G$2:$J$750,2,0))</f>
        <v>40HC633-2</v>
      </c>
      <c r="AL12" s="50">
        <f>IF((AL11="")+(AL11=0),0,VLOOKUP(AL11,工单拆分!$G$2:$J$750,2,0))</f>
        <v>0</v>
      </c>
      <c r="AM12" s="51" t="str">
        <f>IF((AM11="")+(AM11=0),0,VLOOKUP(AM11,工单拆分!$G$2:$J$750,2,0))</f>
        <v>40HC35-8</v>
      </c>
      <c r="AN12" s="49" t="str">
        <f>IF((AN11="")+(AN11=0),0,VLOOKUP(AN11,工单拆分!$G$2:$J$750,2,0))</f>
        <v>40HC35-8</v>
      </c>
      <c r="AO12" s="50">
        <f>IF((AO11="")+(AO11=0),0,VLOOKUP(AO11,工单拆分!$G$2:$J$750,2,0))</f>
        <v>0</v>
      </c>
      <c r="AP12" s="51">
        <f>IF((AP11="")+(AP11=0),0,VLOOKUP(AP11,工单拆分!$G$2:$J$750,2,0))</f>
        <v>0</v>
      </c>
      <c r="AQ12" s="49" t="str">
        <f>IF((AQ11="")+(AQ11=0),0,VLOOKUP(AQ11,工单拆分!$G$2:$J$750,2,0))</f>
        <v>40HC35-8</v>
      </c>
      <c r="AR12" s="50">
        <f>IF((AR11="")+(AR11=0),0,VLOOKUP(AR11,工单拆分!$G$2:$J$750,2,0))</f>
        <v>0</v>
      </c>
      <c r="AS12" s="51" t="str">
        <f>IF((AS11="")+(AS11=0),0,VLOOKUP(AS11,工单拆分!$G$2:$J$750,2,0))</f>
        <v>40HC35-9</v>
      </c>
      <c r="AT12" s="49" t="str">
        <f>IF((AT11="")+(AT11=0),0,VLOOKUP(AT11,工单拆分!$G$2:$J$750,2,0))</f>
        <v>40HC35-9</v>
      </c>
      <c r="AU12" s="50">
        <f>IF((AU11="")+(AU11=0),0,VLOOKUP(AU11,工单拆分!$G$2:$J$750,2,0))</f>
        <v>0</v>
      </c>
      <c r="AV12" s="51">
        <f>IF((AV11="")+(AV11=0),0,VLOOKUP(AV11,工单拆分!$G$2:$J$750,2,0))</f>
        <v>0</v>
      </c>
      <c r="AW12" s="49">
        <f>IF((AW11="")+(AW11=0),0,VLOOKUP(AW11,工单拆分!$G$2:$J$750,2,0))</f>
        <v>0</v>
      </c>
      <c r="AX12" s="50">
        <f>IF((AX11="")+(AX11=0),0,VLOOKUP(AX11,工单拆分!$G$2:$J$750,2,0))</f>
        <v>0</v>
      </c>
      <c r="AY12" s="51">
        <f>IF((AY11="")+(AY11=0),0,VLOOKUP(AY11,工单拆分!$G$2:$J$750,2,0))</f>
        <v>0</v>
      </c>
      <c r="AZ12" s="49">
        <f>IF((AZ11="")+(AZ11=0),0,VLOOKUP(AZ11,工单拆分!$G$2:$J$750,2,0))</f>
        <v>0</v>
      </c>
      <c r="BA12" s="50">
        <f>IF((BA11="")+(BA11=0),0,VLOOKUP(BA11,工单拆分!$G$2:$J$750,2,0))</f>
        <v>0</v>
      </c>
      <c r="BB12" s="51">
        <f>IF((BB11="")+(BB11=0),0,VLOOKUP(BB11,工单拆分!$G$2:$J$750,2,0))</f>
        <v>0</v>
      </c>
      <c r="BC12" s="49" t="str">
        <f>IF((BC11="")+(BC11=0),0,VLOOKUP(BC11,工单拆分!$G$2:$J$750,2,0))</f>
        <v>40HC35-9</v>
      </c>
      <c r="BD12" s="50">
        <f>IF((BD11="")+(BD11=0),0,VLOOKUP(BD11,工单拆分!$G$2:$J$750,2,0))</f>
        <v>0</v>
      </c>
      <c r="BE12" s="51" t="str">
        <f>IF((BE11="")+(BE11=0),0,VLOOKUP(BE11,工单拆分!$G$2:$J$750,2,0))</f>
        <v>40HC312-1</v>
      </c>
      <c r="BF12" s="49" t="str">
        <f>IF((BF11="")+(BF11=0),0,VLOOKUP(BF11,工单拆分!$G$2:$J$750,2,0))</f>
        <v>40HC312-1</v>
      </c>
      <c r="BG12" s="50">
        <f>IF((BG11="")+(BG11=0),0,VLOOKUP(BG11,工单拆分!$G$2:$J$750,2,0))</f>
        <v>0</v>
      </c>
      <c r="BH12" s="51">
        <f>IF((BH11="")+(BH11=0),0,VLOOKUP(BH11,工单拆分!$G$2:$J$750,2,0))</f>
        <v>0</v>
      </c>
      <c r="BI12" s="49" t="str">
        <f>IF((BI11="")+(BI11=0),0,VLOOKUP(BI11,工单拆分!$G$2:$J$750,2,0))</f>
        <v>40HC312-1</v>
      </c>
      <c r="BJ12" s="50">
        <f>IF((BJ11="")+(BJ11=0),0,VLOOKUP(BJ11,工单拆分!$G$2:$J$750,2,0))</f>
        <v>0</v>
      </c>
      <c r="BK12" s="51" t="str">
        <f>IF((BK11="")+(BK11=0),0,VLOOKUP(BK11,工单拆分!$G$2:$J$750,2,0))</f>
        <v>40HC312-2</v>
      </c>
      <c r="BL12" s="49" t="str">
        <f>IF((BL11="")+(BL11=0),0,VLOOKUP(BL11,工单拆分!$G$2:$J$750,2,0))</f>
        <v>40HC312-2</v>
      </c>
      <c r="BM12" s="50">
        <f>IF((BM11="")+(BM11=0),0,VLOOKUP(BM11,工单拆分!$G$2:$J$750,2,0))</f>
        <v>0</v>
      </c>
      <c r="BN12" s="51">
        <f>IF((BN11="")+(BN11=0),0,VLOOKUP(BN11,工单拆分!$G$2:$J$750,2,0))</f>
        <v>0</v>
      </c>
      <c r="BO12" s="49" t="str">
        <f>IF((BO11="")+(BO11=0),0,VLOOKUP(BO11,工单拆分!$G$2:$J$750,2,0))</f>
        <v>40HC312-2</v>
      </c>
      <c r="BP12" s="50">
        <f>IF((BP11="")+(BP11=0),0,VLOOKUP(BP11,工单拆分!$G$2:$J$750,2,0))</f>
        <v>0</v>
      </c>
      <c r="BQ12" s="51" t="str">
        <f>IF((BQ11="")+(BQ11=0),0,VLOOKUP(BQ11,工单拆分!$G$2:$J$750,2,0))</f>
        <v>40HC312-3</v>
      </c>
      <c r="BR12" s="49" t="str">
        <f>IF((BR11="")+(BR11=0),0,VLOOKUP(BR11,工单拆分!$G$2:$J$750,2,0))</f>
        <v>40HC312-3</v>
      </c>
      <c r="BS12" s="50">
        <f>IF((BS11="")+(BS11=0),0,VLOOKUP(BS11,工单拆分!$G$2:$J$750,2,0))</f>
        <v>0</v>
      </c>
      <c r="BT12" s="51">
        <f>IF((BT11="")+(BT11=0),0,VLOOKUP(BT11,工单拆分!$G$2:$J$750,2,0))</f>
        <v>0</v>
      </c>
      <c r="BU12" s="49" t="str">
        <f>IF((BU11="")+(BU11=0),0,VLOOKUP(BU11,工单拆分!$G$2:$J$750,2,0))</f>
        <v>40HC312-3</v>
      </c>
      <c r="BV12" s="50">
        <f>IF((BV11="")+(BV11=0),0,VLOOKUP(BV11,工单拆分!$G$2:$J$750,2,0))</f>
        <v>0</v>
      </c>
      <c r="BW12" s="51" t="str">
        <f>IF((BW11="")+(BW11=0),0,VLOOKUP(BW11,工单拆分!$G$2:$J$750,2,0))</f>
        <v>40HC312-4</v>
      </c>
      <c r="BX12" s="49" t="str">
        <f>IF((BX11="")+(BX11=0),0,VLOOKUP(BX11,工单拆分!$G$2:$J$750,2,0))</f>
        <v>40HC312-4</v>
      </c>
      <c r="BY12" s="50">
        <f>IF((BY11="")+(BY11=0),0,VLOOKUP(BY11,工单拆分!$G$2:$J$750,2,0))</f>
        <v>0</v>
      </c>
      <c r="BZ12" s="51">
        <f>IF((BZ11="")+(BZ11=0),0,VLOOKUP(BZ11,工单拆分!$G$2:$J$750,2,0))</f>
        <v>0</v>
      </c>
      <c r="CA12" s="49" t="str">
        <f>IF((CA11="")+(CA11=0),0,VLOOKUP(CA11,工单拆分!$G$2:$J$750,2,0))</f>
        <v>40HC312-4</v>
      </c>
      <c r="CB12" s="50">
        <f>IF((CB11="")+(CB11=0),0,VLOOKUP(CB11,工单拆分!$G$2:$J$750,2,0))</f>
        <v>0</v>
      </c>
      <c r="CC12" s="51" t="str">
        <f>IF((CC11="")+(CC11=0),0,VLOOKUP(CC11,工单拆分!$G$2:$J$750,2,0))</f>
        <v>40HC312-5</v>
      </c>
      <c r="CD12" s="49" t="str">
        <f>IF((CD11="")+(CD11=0),0,VLOOKUP(CD11,工单拆分!$G$2:$J$750,2,0))</f>
        <v>40HC312-5</v>
      </c>
      <c r="CE12" s="50">
        <f>IF((CE11="")+(CE11=0),0,VLOOKUP(CE11,工单拆分!$G$2:$J$750,2,0))</f>
        <v>0</v>
      </c>
      <c r="CF12" s="51">
        <f>IF((CF11="")+(CF11=0),0,VLOOKUP(CF11,工单拆分!$G$2:$J$750,2,0))</f>
        <v>0</v>
      </c>
      <c r="CG12" s="49" t="str">
        <f>IF((CG11="")+(CG11=0),0,VLOOKUP(CG11,工单拆分!$G$2:$J$750,2,0))</f>
        <v>40HC312-5</v>
      </c>
      <c r="CH12" s="50">
        <f>IF((CH11="")+(CH11=0),0,VLOOKUP(CH11,工单拆分!$G$2:$J$750,2,0))</f>
        <v>0</v>
      </c>
      <c r="CI12" s="51" t="str">
        <f>IF((CI11="")+(CI11=0),0,VLOOKUP(CI11,工单拆分!$G$2:$J$750,2,0))</f>
        <v>50HC312-1</v>
      </c>
      <c r="CJ12" s="49" t="str">
        <f>IF((CJ11="")+(CJ11=0),0,VLOOKUP(CJ11,工单拆分!$G$2:$J$750,2,0))</f>
        <v>50HC312-1</v>
      </c>
      <c r="CK12" s="50">
        <f>IF((CK11="")+(CK11=0),0,VLOOKUP(CK11,工单拆分!$G$2:$J$750,2,0))</f>
        <v>0</v>
      </c>
      <c r="CL12" s="51" t="str">
        <f>IF((CL11="")+(CL11=0),0,VLOOKUP(CL11,工单拆分!$G$2:$J$750,2,0))</f>
        <v>50HC312-4</v>
      </c>
      <c r="CM12" s="49" t="str">
        <f>IF((CM11="")+(CM11=0),0,VLOOKUP(CM11,工单拆分!$G$2:$J$750,2,0))</f>
        <v>50HC312-4</v>
      </c>
      <c r="CN12" s="50">
        <f>IF((CN11="")+(CN11=0),0,VLOOKUP(CN11,工单拆分!$G$2:$J$750,2,0))</f>
        <v>0</v>
      </c>
      <c r="CO12" s="51">
        <f>IF((CO11="")+(CO11=0),0,VLOOKUP(CO11,工单拆分!$G$2:$J$750,2,0))</f>
        <v>0</v>
      </c>
      <c r="CP12" s="49">
        <f>IF((CP11="")+(CP11=0),0,VLOOKUP(CP11,工单拆分!$G$2:$J$750,2,0))</f>
        <v>0</v>
      </c>
      <c r="CQ12" s="50">
        <f>IF((CQ11="")+(CQ11=0),0,VLOOKUP(CQ11,工单拆分!$G$2:$J$750,2,0))</f>
        <v>0</v>
      </c>
      <c r="CR12" s="51">
        <f>IF((CR11="")+(CR11=0),0,VLOOKUP(CR11,工单拆分!$G$2:$J$750,2,0))</f>
        <v>0</v>
      </c>
      <c r="CS12" s="66">
        <f>SUM(D12:CR12)</f>
        <v>0</v>
      </c>
      <c r="CT12" s="66"/>
      <c r="CV12" s="66"/>
    </row>
    <row r="13" s="22" customFormat="1" ht="14.1" customHeight="1" spans="1:100">
      <c r="A13" s="46"/>
      <c r="B13" s="47"/>
      <c r="C13" s="52" t="s">
        <v>2006</v>
      </c>
      <c r="D13" s="53">
        <f>IF((D11="")+(COUNTIF($D$3:D11,D11)&gt;=2),0,IF(ISNA(VLOOKUP(D11,工单拆分!$G$2:$J$750,3,0)),0,VLOOKUP(D11,工单拆分!$G$2:$J$750,3,0)))</f>
        <v>2000</v>
      </c>
      <c r="E13" s="54">
        <f>IF((E11="")+(COUNTIF($D$3:E11,E11)&gt;=2),0,IF(ISNA(VLOOKUP(E11,工单拆分!$G$2:$J$750,3,0)),0,VLOOKUP(E11,工单拆分!$G$2:$J$750,3,0)))</f>
        <v>0</v>
      </c>
      <c r="F13" s="55">
        <f>IF((F11="")+(COUNTIF($D$3:F11,F11)&gt;=2),0,IF(ISNA(VLOOKUP(F11,工单拆分!$G$2:$J$750,3,0)),0,VLOOKUP(F11,工单拆分!$G$2:$J$750,3,0)))</f>
        <v>0</v>
      </c>
      <c r="G13" s="53">
        <f>IF((G11="")+(COUNTIF($D$3:G11,G11)&gt;=2),0,IF(ISNA(VLOOKUP(G11,工单拆分!$G$2:$J$750,3,0)),0,VLOOKUP(G11,工单拆分!$G$2:$J$750,3,0)))</f>
        <v>0</v>
      </c>
      <c r="H13" s="54">
        <f>IF((H11="")+(COUNTIF($D$3:H11,H11)&gt;=2),0,IF(ISNA(VLOOKUP(H11,工单拆分!$G$2:$J$750,3,0)),0,VLOOKUP(H11,工单拆分!$G$2:$J$750,3,0)))</f>
        <v>0</v>
      </c>
      <c r="I13" s="55">
        <f>IF((I11="")+(COUNTIF($D$3:I11,I11)&gt;=2),0,IF(ISNA(VLOOKUP(I11,工单拆分!$G$2:$J$750,3,0)),0,VLOOKUP(I11,工单拆分!$G$2:$J$750,3,0)))</f>
        <v>0</v>
      </c>
      <c r="J13" s="53">
        <f>IF((J11="")+(COUNTIF($D$3:J11,J11)&gt;=2),0,IF(ISNA(VLOOKUP(J11,工单拆分!$G$2:$J$750,3,0)),0,VLOOKUP(J11,工单拆分!$G$2:$J$750,3,0)))</f>
        <v>0</v>
      </c>
      <c r="K13" s="54">
        <f>IF((K11="")+(COUNTIF($D$3:K11,K11)&gt;=2),0,IF(ISNA(VLOOKUP(K11,工单拆分!$G$2:$J$750,3,0)),0,VLOOKUP(K11,工单拆分!$G$2:$J$750,3,0)))</f>
        <v>0</v>
      </c>
      <c r="L13" s="55">
        <f>IF((L11="")+(COUNTIF($D$3:L11,L11)&gt;=2),0,IF(ISNA(VLOOKUP(L11,工单拆分!$G$2:$J$750,3,0)),0,VLOOKUP(L11,工单拆分!$G$2:$J$750,3,0)))</f>
        <v>0</v>
      </c>
      <c r="M13" s="53">
        <f>IF((M11="")+(COUNTIF($D$3:M11,M11)&gt;=2),0,IF(ISNA(VLOOKUP(M11,工单拆分!$G$2:$J$750,3,0)),0,VLOOKUP(M11,工单拆分!$G$2:$J$750,3,0)))</f>
        <v>0</v>
      </c>
      <c r="N13" s="54">
        <f>IF((N11="")+(COUNTIF($D$3:N11,N11)&gt;=2),0,IF(ISNA(VLOOKUP(N11,工单拆分!$G$2:$J$750,3,0)),0,VLOOKUP(N11,工单拆分!$G$2:$J$750,3,0)))</f>
        <v>0</v>
      </c>
      <c r="O13" s="55">
        <f>IF((O11="")+(COUNTIF($D$3:O11,O11)&gt;=2),0,IF(ISNA(VLOOKUP(O11,工单拆分!$G$2:$J$750,3,0)),0,VLOOKUP(O11,工单拆分!$G$2:$J$750,3,0)))</f>
        <v>2000</v>
      </c>
      <c r="P13" s="53">
        <f>IF((P11="")+(COUNTIF($D$3:P11,P11)&gt;=2),0,IF(ISNA(VLOOKUP(P11,工单拆分!$G$2:$J$750,3,0)),0,VLOOKUP(P11,工单拆分!$G$2:$J$750,3,0)))</f>
        <v>0</v>
      </c>
      <c r="Q13" s="54">
        <f>IF((Q11="")+(COUNTIF($D$3:Q11,Q11)&gt;=2),0,IF(ISNA(VLOOKUP(Q11,工单拆分!$G$2:$J$750,3,0)),0,VLOOKUP(Q11,工单拆分!$G$2:$J$750,3,0)))</f>
        <v>0</v>
      </c>
      <c r="R13" s="55">
        <f>IF((R11="")+(COUNTIF($D$3:R11,R11)&gt;=2),0,IF(ISNA(VLOOKUP(R11,工单拆分!$G$2:$J$750,3,0)),0,VLOOKUP(R11,工单拆分!$G$2:$J$750,3,0)))</f>
        <v>0</v>
      </c>
      <c r="S13" s="53">
        <f>IF((S11="")+(COUNTIF($D$3:S11,S11)&gt;=2),0,IF(ISNA(VLOOKUP(S11,工单拆分!$G$2:$J$750,3,0)),0,VLOOKUP(S11,工单拆分!$G$2:$J$750,3,0)))</f>
        <v>0</v>
      </c>
      <c r="T13" s="54">
        <f>IF((T11="")+(COUNTIF($D$3:T11,T11)&gt;=2),0,IF(ISNA(VLOOKUP(T11,工单拆分!$G$2:$J$750,3,0)),0,VLOOKUP(T11,工单拆分!$G$2:$J$750,3,0)))</f>
        <v>0</v>
      </c>
      <c r="U13" s="55">
        <f>IF((U11="")+(COUNTIF($D$3:U11,U11)&gt;=2),0,IF(ISNA(VLOOKUP(U11,工单拆分!$G$2:$J$750,3,0)),0,VLOOKUP(U11,工单拆分!$G$2:$J$750,3,0)))</f>
        <v>2000</v>
      </c>
      <c r="V13" s="53">
        <f>IF((V11="")+(COUNTIF($D$3:V11,V11)&gt;=2),0,IF(ISNA(VLOOKUP(V11,工单拆分!$G$2:$J$750,3,0)),0,VLOOKUP(V11,工单拆分!$G$2:$J$750,3,0)))</f>
        <v>0</v>
      </c>
      <c r="W13" s="54">
        <f>IF((W11="")+(COUNTIF($D$3:W11,W11)&gt;=2),0,IF(ISNA(VLOOKUP(W11,工单拆分!$G$2:$J$750,3,0)),0,VLOOKUP(W11,工单拆分!$G$2:$J$750,3,0)))</f>
        <v>0</v>
      </c>
      <c r="X13" s="55">
        <f>IF((X11="")+(COUNTIF($D$3:X11,X11)&gt;=2),0,IF(ISNA(VLOOKUP(X11,工单拆分!$G$2:$J$750,3,0)),0,VLOOKUP(X11,工单拆分!$G$2:$J$750,3,0)))</f>
        <v>0</v>
      </c>
      <c r="Y13" s="53">
        <f>IF((Y11="")+(COUNTIF($D$3:Y11,Y11)&gt;=2),0,IF(ISNA(VLOOKUP(Y11,工单拆分!$G$2:$J$750,3,0)),0,VLOOKUP(Y11,工单拆分!$G$2:$J$750,3,0)))</f>
        <v>0</v>
      </c>
      <c r="Z13" s="54">
        <f>IF((Z11="")+(COUNTIF($D$3:Z11,Z11)&gt;=2),0,IF(ISNA(VLOOKUP(Z11,工单拆分!$G$2:$J$750,3,0)),0,VLOOKUP(Z11,工单拆分!$G$2:$J$750,3,0)))</f>
        <v>0</v>
      </c>
      <c r="AA13" s="55">
        <f>IF((AA11="")+(COUNTIF($D$3:AA11,AA11)&gt;=2),0,IF(ISNA(VLOOKUP(AA11,工单拆分!$G$2:$J$750,3,0)),0,VLOOKUP(AA11,工单拆分!$G$2:$J$750,3,0)))</f>
        <v>2000</v>
      </c>
      <c r="AB13" s="53">
        <f>IF((AB11="")+(COUNTIF($D$3:AB11,AB11)&gt;=2),0,IF(ISNA(VLOOKUP(AB11,工单拆分!$G$2:$J$750,3,0)),0,VLOOKUP(AB11,工单拆分!$G$2:$J$750,3,0)))</f>
        <v>0</v>
      </c>
      <c r="AC13" s="54">
        <f>IF((AC11="")+(COUNTIF($D$3:AC11,AC11)&gt;=2),0,IF(ISNA(VLOOKUP(AC11,工单拆分!$G$2:$J$750,3,0)),0,VLOOKUP(AC11,工单拆分!$G$2:$J$750,3,0)))</f>
        <v>0</v>
      </c>
      <c r="AD13" s="55">
        <f>IF((AD11="")+(COUNTIF($D$3:AD11,AD11)&gt;=2),0,IF(ISNA(VLOOKUP(AD11,工单拆分!$G$2:$J$750,3,0)),0,VLOOKUP(AD11,工单拆分!$G$2:$J$750,3,0)))</f>
        <v>0</v>
      </c>
      <c r="AE13" s="53">
        <f>IF((AE11="")+(COUNTIF($D$3:AE11,AE11)&gt;=2),0,IF(ISNA(VLOOKUP(AE11,工单拆分!$G$2:$J$750,3,0)),0,VLOOKUP(AE11,工单拆分!$G$2:$J$750,3,0)))</f>
        <v>0</v>
      </c>
      <c r="AF13" s="54">
        <f>IF((AF11="")+(COUNTIF($D$3:AF11,AF11)&gt;=2),0,IF(ISNA(VLOOKUP(AF11,工单拆分!$G$2:$J$750,3,0)),0,VLOOKUP(AF11,工单拆分!$G$2:$J$750,3,0)))</f>
        <v>0</v>
      </c>
      <c r="AG13" s="55">
        <f>IF((AG11="")+(COUNTIF($D$3:AG11,AG11)&gt;=2),0,IF(ISNA(VLOOKUP(AG11,工单拆分!$G$2:$J$750,3,0)),0,VLOOKUP(AG11,工单拆分!$G$2:$J$750,3,0)))</f>
        <v>0</v>
      </c>
      <c r="AH13" s="53">
        <f>IF((AH11="")+(COUNTIF($D$3:AH11,AH11)&gt;=2),0,IF(ISNA(VLOOKUP(AH11,工单拆分!$G$2:$J$750,3,0)),0,VLOOKUP(AH11,工单拆分!$G$2:$J$750,3,0)))</f>
        <v>0</v>
      </c>
      <c r="AI13" s="54">
        <f>IF((AI11="")+(COUNTIF($D$3:AI11,AI11)&gt;=2),0,IF(ISNA(VLOOKUP(AI11,工单拆分!$G$2:$J$750,3,0)),0,VLOOKUP(AI11,工单拆分!$G$2:$J$750,3,0)))</f>
        <v>0</v>
      </c>
      <c r="AJ13" s="55">
        <f>IF((AJ11="")+(COUNTIF($D$3:AJ11,AJ11)&gt;=2),0,IF(ISNA(VLOOKUP(AJ11,工单拆分!$G$2:$J$750,3,0)),0,VLOOKUP(AJ11,工单拆分!$G$2:$J$750,3,0)))</f>
        <v>2000</v>
      </c>
      <c r="AK13" s="53">
        <f>IF((AK11="")+(COUNTIF($D$3:AK11,AK11)&gt;=2),0,IF(ISNA(VLOOKUP(AK11,工单拆分!$G$2:$J$750,3,0)),0,VLOOKUP(AK11,工单拆分!$G$2:$J$750,3,0)))</f>
        <v>0</v>
      </c>
      <c r="AL13" s="54">
        <f>IF((AL11="")+(COUNTIF($D$3:AL11,AL11)&gt;=2),0,IF(ISNA(VLOOKUP(AL11,工单拆分!$G$2:$J$750,3,0)),0,VLOOKUP(AL11,工单拆分!$G$2:$J$750,3,0)))</f>
        <v>0</v>
      </c>
      <c r="AM13" s="55">
        <f>IF((AM11="")+(COUNTIF($D$3:AM11,AM11)&gt;=2),0,IF(ISNA(VLOOKUP(AM11,工单拆分!$G$2:$J$750,3,0)),0,VLOOKUP(AM11,工单拆分!$G$2:$J$750,3,0)))</f>
        <v>2000</v>
      </c>
      <c r="AN13" s="53">
        <f>IF((AN11="")+(COUNTIF($D$3:AN11,AN11)&gt;=2),0,IF(ISNA(VLOOKUP(AN11,工单拆分!$G$2:$J$750,3,0)),0,VLOOKUP(AN11,工单拆分!$G$2:$J$750,3,0)))</f>
        <v>0</v>
      </c>
      <c r="AO13" s="54">
        <f>IF((AO11="")+(COUNTIF($D$3:AO11,AO11)&gt;=2),0,IF(ISNA(VLOOKUP(AO11,工单拆分!$G$2:$J$750,3,0)),0,VLOOKUP(AO11,工单拆分!$G$2:$J$750,3,0)))</f>
        <v>0</v>
      </c>
      <c r="AP13" s="55">
        <f>IF((AP11="")+(COUNTIF($D$3:AP11,AP11)&gt;=2),0,IF(ISNA(VLOOKUP(AP11,工单拆分!$G$2:$J$750,3,0)),0,VLOOKUP(AP11,工单拆分!$G$2:$J$750,3,0)))</f>
        <v>0</v>
      </c>
      <c r="AQ13" s="53">
        <f>IF((AQ11="")+(COUNTIF($D$3:AQ11,AQ11)&gt;=2),0,IF(ISNA(VLOOKUP(AQ11,工单拆分!$G$2:$J$750,3,0)),0,VLOOKUP(AQ11,工单拆分!$G$2:$J$750,3,0)))</f>
        <v>0</v>
      </c>
      <c r="AR13" s="54">
        <f>IF((AR11="")+(COUNTIF($D$3:AR11,AR11)&gt;=2),0,IF(ISNA(VLOOKUP(AR11,工单拆分!$G$2:$J$750,3,0)),0,VLOOKUP(AR11,工单拆分!$G$2:$J$750,3,0)))</f>
        <v>0</v>
      </c>
      <c r="AS13" s="55">
        <f>IF((AS11="")+(COUNTIF($D$3:AS11,AS11)&gt;=2),0,IF(ISNA(VLOOKUP(AS11,工单拆分!$G$2:$J$750,3,0)),0,VLOOKUP(AS11,工单拆分!$G$2:$J$750,3,0)))</f>
        <v>2000</v>
      </c>
      <c r="AT13" s="53">
        <f>IF((AT11="")+(COUNTIF($D$3:AT11,AT11)&gt;=2),0,IF(ISNA(VLOOKUP(AT11,工单拆分!$G$2:$J$750,3,0)),0,VLOOKUP(AT11,工单拆分!$G$2:$J$750,3,0)))</f>
        <v>0</v>
      </c>
      <c r="AU13" s="54">
        <f>IF((AU11="")+(COUNTIF($D$3:AU11,AU11)&gt;=2),0,IF(ISNA(VLOOKUP(AU11,工单拆分!$G$2:$J$750,3,0)),0,VLOOKUP(AU11,工单拆分!$G$2:$J$750,3,0)))</f>
        <v>0</v>
      </c>
      <c r="AV13" s="55">
        <f>IF((AV11="")+(COUNTIF($D$3:AV11,AV11)&gt;=2),0,IF(ISNA(VLOOKUP(AV11,工单拆分!$G$2:$J$750,3,0)),0,VLOOKUP(AV11,工单拆分!$G$2:$J$750,3,0)))</f>
        <v>0</v>
      </c>
      <c r="AW13" s="53">
        <f>IF((AW11="")+(COUNTIF($D$3:AW11,AW11)&gt;=2),0,IF(ISNA(VLOOKUP(AW11,工单拆分!$G$2:$J$750,3,0)),0,VLOOKUP(AW11,工单拆分!$G$2:$J$750,3,0)))</f>
        <v>0</v>
      </c>
      <c r="AX13" s="54">
        <f>IF((AX11="")+(COUNTIF($D$3:AX11,AX11)&gt;=2),0,IF(ISNA(VLOOKUP(AX11,工单拆分!$G$2:$J$750,3,0)),0,VLOOKUP(AX11,工单拆分!$G$2:$J$750,3,0)))</f>
        <v>0</v>
      </c>
      <c r="AY13" s="55">
        <f>IF((AY11="")+(COUNTIF($D$3:AY11,AY11)&gt;=2),0,IF(ISNA(VLOOKUP(AY11,工单拆分!$G$2:$J$750,3,0)),0,VLOOKUP(AY11,工单拆分!$G$2:$J$750,3,0)))</f>
        <v>0</v>
      </c>
      <c r="AZ13" s="53">
        <f>IF((AZ11="")+(COUNTIF($D$3:AZ11,AZ11)&gt;=2),0,IF(ISNA(VLOOKUP(AZ11,工单拆分!$G$2:$J$750,3,0)),0,VLOOKUP(AZ11,工单拆分!$G$2:$J$750,3,0)))</f>
        <v>0</v>
      </c>
      <c r="BA13" s="54">
        <f>IF((BA11="")+(COUNTIF($D$3:BA11,BA11)&gt;=2),0,IF(ISNA(VLOOKUP(BA11,工单拆分!$G$2:$J$750,3,0)),0,VLOOKUP(BA11,工单拆分!$G$2:$J$750,3,0)))</f>
        <v>0</v>
      </c>
      <c r="BB13" s="55">
        <f>IF((BB11="")+(COUNTIF($D$3:BB11,BB11)&gt;=2),0,IF(ISNA(VLOOKUP(BB11,工单拆分!$G$2:$J$750,3,0)),0,VLOOKUP(BB11,工单拆分!$G$2:$J$750,3,0)))</f>
        <v>0</v>
      </c>
      <c r="BC13" s="53">
        <f>IF((BC11="")+(COUNTIF($D$3:BC11,BC11)&gt;=2),0,IF(ISNA(VLOOKUP(BC11,工单拆分!$G$2:$J$750,3,0)),0,VLOOKUP(BC11,工单拆分!$G$2:$J$750,3,0)))</f>
        <v>0</v>
      </c>
      <c r="BD13" s="54">
        <f>IF((BD11="")+(COUNTIF($D$3:BD11,BD11)&gt;=2),0,IF(ISNA(VLOOKUP(BD11,工单拆分!$G$2:$J$750,3,0)),0,VLOOKUP(BD11,工单拆分!$G$2:$J$750,3,0)))</f>
        <v>0</v>
      </c>
      <c r="BE13" s="55">
        <f>IF((BE11="")+(COUNTIF($D$3:BE11,BE11)&gt;=2),0,IF(ISNA(VLOOKUP(BE11,工单拆分!$G$2:$J$750,3,0)),0,VLOOKUP(BE11,工单拆分!$G$2:$J$750,3,0)))</f>
        <v>2000</v>
      </c>
      <c r="BF13" s="53">
        <f>IF((BF11="")+(COUNTIF($D$3:BF11,BF11)&gt;=2),0,IF(ISNA(VLOOKUP(BF11,工单拆分!$G$2:$J$750,3,0)),0,VLOOKUP(BF11,工单拆分!$G$2:$J$750,3,0)))</f>
        <v>0</v>
      </c>
      <c r="BG13" s="54">
        <f>IF((BG11="")+(COUNTIF($D$3:BG11,BG11)&gt;=2),0,IF(ISNA(VLOOKUP(BG11,工单拆分!$G$2:$J$750,3,0)),0,VLOOKUP(BG11,工单拆分!$G$2:$J$750,3,0)))</f>
        <v>0</v>
      </c>
      <c r="BH13" s="55">
        <f>IF((BH11="")+(COUNTIF($D$3:BH11,BH11)&gt;=2),0,IF(ISNA(VLOOKUP(BH11,工单拆分!$G$2:$J$750,3,0)),0,VLOOKUP(BH11,工单拆分!$G$2:$J$750,3,0)))</f>
        <v>0</v>
      </c>
      <c r="BI13" s="53">
        <f>IF((BI11="")+(COUNTIF($D$3:BI11,BI11)&gt;=2),0,IF(ISNA(VLOOKUP(BI11,工单拆分!$G$2:$J$750,3,0)),0,VLOOKUP(BI11,工单拆分!$G$2:$J$750,3,0)))</f>
        <v>0</v>
      </c>
      <c r="BJ13" s="54">
        <f>IF((BJ11="")+(COUNTIF($D$3:BJ11,BJ11)&gt;=2),0,IF(ISNA(VLOOKUP(BJ11,工单拆分!$G$2:$J$750,3,0)),0,VLOOKUP(BJ11,工单拆分!$G$2:$J$750,3,0)))</f>
        <v>0</v>
      </c>
      <c r="BK13" s="55">
        <f>IF((BK11="")+(COUNTIF($D$3:BK11,BK11)&gt;=2),0,IF(ISNA(VLOOKUP(BK11,工单拆分!$G$2:$J$750,3,0)),0,VLOOKUP(BK11,工单拆分!$G$2:$J$750,3,0)))</f>
        <v>2000</v>
      </c>
      <c r="BL13" s="53">
        <f>IF((BL11="")+(COUNTIF($D$3:BL11,BL11)&gt;=2),0,IF(ISNA(VLOOKUP(BL11,工单拆分!$G$2:$J$750,3,0)),0,VLOOKUP(BL11,工单拆分!$G$2:$J$750,3,0)))</f>
        <v>0</v>
      </c>
      <c r="BM13" s="54">
        <f>IF((BM11="")+(COUNTIF($D$3:BM11,BM11)&gt;=2),0,IF(ISNA(VLOOKUP(BM11,工单拆分!$G$2:$J$750,3,0)),0,VLOOKUP(BM11,工单拆分!$G$2:$J$750,3,0)))</f>
        <v>0</v>
      </c>
      <c r="BN13" s="55">
        <f>IF((BN11="")+(COUNTIF($D$3:BN11,BN11)&gt;=2),0,IF(ISNA(VLOOKUP(BN11,工单拆分!$G$2:$J$750,3,0)),0,VLOOKUP(BN11,工单拆分!$G$2:$J$750,3,0)))</f>
        <v>0</v>
      </c>
      <c r="BO13" s="53">
        <f>IF((BO11="")+(COUNTIF($D$3:BO11,BO11)&gt;=2),0,IF(ISNA(VLOOKUP(BO11,工单拆分!$G$2:$J$750,3,0)),0,VLOOKUP(BO11,工单拆分!$G$2:$J$750,3,0)))</f>
        <v>0</v>
      </c>
      <c r="BP13" s="54">
        <f>IF((BP11="")+(COUNTIF($D$3:BP11,BP11)&gt;=2),0,IF(ISNA(VLOOKUP(BP11,工单拆分!$G$2:$J$750,3,0)),0,VLOOKUP(BP11,工单拆分!$G$2:$J$750,3,0)))</f>
        <v>0</v>
      </c>
      <c r="BQ13" s="55">
        <f>IF((BQ11="")+(COUNTIF($D$3:BQ11,BQ11)&gt;=2),0,IF(ISNA(VLOOKUP(BQ11,工单拆分!$G$2:$J$750,3,0)),0,VLOOKUP(BQ11,工单拆分!$G$2:$J$750,3,0)))</f>
        <v>2000</v>
      </c>
      <c r="BR13" s="53">
        <f>IF((BR11="")+(COUNTIF($D$3:BR11,BR11)&gt;=2),0,IF(ISNA(VLOOKUP(BR11,工单拆分!$G$2:$J$750,3,0)),0,VLOOKUP(BR11,工单拆分!$G$2:$J$750,3,0)))</f>
        <v>0</v>
      </c>
      <c r="BS13" s="54">
        <f>IF((BS11="")+(COUNTIF($D$3:BS11,BS11)&gt;=2),0,IF(ISNA(VLOOKUP(BS11,工单拆分!$G$2:$J$750,3,0)),0,VLOOKUP(BS11,工单拆分!$G$2:$J$750,3,0)))</f>
        <v>0</v>
      </c>
      <c r="BT13" s="55">
        <f>IF((BT11="")+(COUNTIF($D$3:BT11,BT11)&gt;=2),0,IF(ISNA(VLOOKUP(BT11,工单拆分!$G$2:$J$750,3,0)),0,VLOOKUP(BT11,工单拆分!$G$2:$J$750,3,0)))</f>
        <v>0</v>
      </c>
      <c r="BU13" s="53">
        <f>IF((BU11="")+(COUNTIF($D$3:BU11,BU11)&gt;=2),0,IF(ISNA(VLOOKUP(BU11,工单拆分!$G$2:$J$750,3,0)),0,VLOOKUP(BU11,工单拆分!$G$2:$J$750,3,0)))</f>
        <v>0</v>
      </c>
      <c r="BV13" s="54">
        <f>IF((BV11="")+(COUNTIF($D$3:BV11,BV11)&gt;=2),0,IF(ISNA(VLOOKUP(BV11,工单拆分!$G$2:$J$750,3,0)),0,VLOOKUP(BV11,工单拆分!$G$2:$J$750,3,0)))</f>
        <v>0</v>
      </c>
      <c r="BW13" s="55">
        <f>IF((BW11="")+(COUNTIF($D$3:BW11,BW11)&gt;=2),0,IF(ISNA(VLOOKUP(BW11,工单拆分!$G$2:$J$750,3,0)),0,VLOOKUP(BW11,工单拆分!$G$2:$J$750,3,0)))</f>
        <v>2000</v>
      </c>
      <c r="BX13" s="53">
        <f>IF((BX11="")+(COUNTIF($D$3:BX11,BX11)&gt;=2),0,IF(ISNA(VLOOKUP(BX11,工单拆分!$G$2:$J$750,3,0)),0,VLOOKUP(BX11,工单拆分!$G$2:$J$750,3,0)))</f>
        <v>0</v>
      </c>
      <c r="BY13" s="54">
        <f>IF((BY11="")+(COUNTIF($D$3:BY11,BY11)&gt;=2),0,IF(ISNA(VLOOKUP(BY11,工单拆分!$G$2:$J$750,3,0)),0,VLOOKUP(BY11,工单拆分!$G$2:$J$750,3,0)))</f>
        <v>0</v>
      </c>
      <c r="BZ13" s="55">
        <f>IF((BZ11="")+(COUNTIF($D$3:BZ11,BZ11)&gt;=2),0,IF(ISNA(VLOOKUP(BZ11,工单拆分!$G$2:$J$750,3,0)),0,VLOOKUP(BZ11,工单拆分!$G$2:$J$750,3,0)))</f>
        <v>0</v>
      </c>
      <c r="CA13" s="53">
        <f>IF((CA11="")+(COUNTIF($D$3:CA11,CA11)&gt;=2),0,IF(ISNA(VLOOKUP(CA11,工单拆分!$G$2:$J$750,3,0)),0,VLOOKUP(CA11,工单拆分!$G$2:$J$750,3,0)))</f>
        <v>0</v>
      </c>
      <c r="CB13" s="54">
        <f>IF((CB11="")+(COUNTIF($D$3:CB11,CB11)&gt;=2),0,IF(ISNA(VLOOKUP(CB11,工单拆分!$G$2:$J$750,3,0)),0,VLOOKUP(CB11,工单拆分!$G$2:$J$750,3,0)))</f>
        <v>0</v>
      </c>
      <c r="CC13" s="55">
        <f>IF((CC11="")+(COUNTIF($D$3:CC11,CC11)&gt;=2),0,IF(ISNA(VLOOKUP(CC11,工单拆分!$G$2:$J$750,3,0)),0,VLOOKUP(CC11,工单拆分!$G$2:$J$750,3,0)))</f>
        <v>2000</v>
      </c>
      <c r="CD13" s="53">
        <f>IF((CD11="")+(COUNTIF($D$3:CD11,CD11)&gt;=2),0,IF(ISNA(VLOOKUP(CD11,工单拆分!$G$2:$J$750,3,0)),0,VLOOKUP(CD11,工单拆分!$G$2:$J$750,3,0)))</f>
        <v>0</v>
      </c>
      <c r="CE13" s="54">
        <f>IF((CE11="")+(COUNTIF($D$3:CE11,CE11)&gt;=2),0,IF(ISNA(VLOOKUP(CE11,工单拆分!$G$2:$J$750,3,0)),0,VLOOKUP(CE11,工单拆分!$G$2:$J$750,3,0)))</f>
        <v>0</v>
      </c>
      <c r="CF13" s="55">
        <f>IF((CF11="")+(COUNTIF($D$3:CF11,CF11)&gt;=2),0,IF(ISNA(VLOOKUP(CF11,工单拆分!$G$2:$J$750,3,0)),0,VLOOKUP(CF11,工单拆分!$G$2:$J$750,3,0)))</f>
        <v>0</v>
      </c>
      <c r="CG13" s="53">
        <f>IF((CG11="")+(COUNTIF($D$3:CG11,CG11)&gt;=2),0,IF(ISNA(VLOOKUP(CG11,工单拆分!$G$2:$J$750,3,0)),0,VLOOKUP(CG11,工单拆分!$G$2:$J$750,3,0)))</f>
        <v>0</v>
      </c>
      <c r="CH13" s="54">
        <f>IF((CH11="")+(COUNTIF($D$3:CH11,CH11)&gt;=2),0,IF(ISNA(VLOOKUP(CH11,工单拆分!$G$2:$J$750,3,0)),0,VLOOKUP(CH11,工单拆分!$G$2:$J$750,3,0)))</f>
        <v>0</v>
      </c>
      <c r="CI13" s="55">
        <f>IF((CI11="")+(COUNTIF($D$3:CI11,CI11)&gt;=2),0,IF(ISNA(VLOOKUP(CI11,工单拆分!$G$2:$J$750,3,0)),0,VLOOKUP(CI11,工单拆分!$G$2:$J$750,3,0)))</f>
        <v>2000</v>
      </c>
      <c r="CJ13" s="53">
        <f>IF((CJ11="")+(COUNTIF($D$3:CJ11,CJ11)&gt;=2),0,IF(ISNA(VLOOKUP(CJ11,工单拆分!$G$2:$J$750,3,0)),0,VLOOKUP(CJ11,工单拆分!$G$2:$J$750,3,0)))</f>
        <v>0</v>
      </c>
      <c r="CK13" s="54">
        <f>IF((CK11="")+(COUNTIF($D$3:CK11,CK11)&gt;=2),0,IF(ISNA(VLOOKUP(CK11,工单拆分!$G$2:$J$750,3,0)),0,VLOOKUP(CK11,工单拆分!$G$2:$J$750,3,0)))</f>
        <v>0</v>
      </c>
      <c r="CL13" s="55">
        <f>IF((CL11="")+(COUNTIF($D$3:CL11,CL11)&gt;=2),0,IF(ISNA(VLOOKUP(CL11,工单拆分!$G$2:$J$750,3,0)),0,VLOOKUP(CL11,工单拆分!$G$2:$J$750,3,0)))</f>
        <v>2000</v>
      </c>
      <c r="CM13" s="53">
        <f>IF((CM11="")+(COUNTIF($D$3:CM11,CM11)&gt;=2),0,IF(ISNA(VLOOKUP(CM11,工单拆分!$G$2:$J$750,3,0)),0,VLOOKUP(CM11,工单拆分!$G$2:$J$750,3,0)))</f>
        <v>0</v>
      </c>
      <c r="CN13" s="54">
        <f>IF((CN11="")+(COUNTIF($D$3:CN11,CN11)&gt;=2),0,IF(ISNA(VLOOKUP(CN11,工单拆分!$G$2:$J$750,3,0)),0,VLOOKUP(CN11,工单拆分!$G$2:$J$750,3,0)))</f>
        <v>0</v>
      </c>
      <c r="CO13" s="55">
        <f>IF((CO11="")+(COUNTIF($D$3:CO11,CO11)&gt;=2),0,IF(ISNA(VLOOKUP(CO11,工单拆分!$G$2:$J$750,3,0)),0,VLOOKUP(CO11,工单拆分!$G$2:$J$750,3,0)))</f>
        <v>0</v>
      </c>
      <c r="CP13" s="53">
        <f>IF((CP11="")+(COUNTIF($D$3:CP11,CP11)&gt;=2),0,IF(ISNA(VLOOKUP(CP11,工单拆分!$G$2:$J$750,3,0)),0,VLOOKUP(CP11,工单拆分!$G$2:$J$750,3,0)))</f>
        <v>0</v>
      </c>
      <c r="CQ13" s="54">
        <f>IF((CQ11="")+(COUNTIF($D$3:CQ11,CQ11)&gt;=2),0,IF(ISNA(VLOOKUP(CQ11,工单拆分!$G$2:$J$750,3,0)),0,VLOOKUP(CQ11,工单拆分!$G$2:$J$750,3,0)))</f>
        <v>0</v>
      </c>
      <c r="CR13" s="55">
        <f>IF((CR11="")+(COUNTIF($D$3:CR11,CR11)&gt;=2),0,IF(ISNA(VLOOKUP(CR11,工单拆分!$G$2:$J$750,3,0)),0,VLOOKUP(CR11,工单拆分!$G$2:$J$750,3,0)))</f>
        <v>0</v>
      </c>
      <c r="CS13" s="67">
        <f>SUM(D13:CR13)</f>
        <v>28000</v>
      </c>
      <c r="CT13" s="67"/>
      <c r="CV13" s="67"/>
    </row>
    <row r="14" s="22" customFormat="1" ht="14.1" customHeight="1" spans="1:100">
      <c r="A14" s="56"/>
      <c r="B14" s="57"/>
      <c r="C14" s="58" t="s">
        <v>2007</v>
      </c>
      <c r="D14" s="59">
        <v>500</v>
      </c>
      <c r="E14" s="60"/>
      <c r="F14" s="61"/>
      <c r="G14" s="59">
        <v>900</v>
      </c>
      <c r="H14" s="60"/>
      <c r="I14" s="61"/>
      <c r="J14" s="59"/>
      <c r="K14" s="60"/>
      <c r="L14" s="61"/>
      <c r="M14" s="59">
        <v>600</v>
      </c>
      <c r="N14" s="60"/>
      <c r="O14" s="61">
        <v>400</v>
      </c>
      <c r="P14" s="59">
        <v>1100</v>
      </c>
      <c r="Q14" s="60"/>
      <c r="R14" s="61"/>
      <c r="S14" s="59">
        <v>500</v>
      </c>
      <c r="T14" s="60"/>
      <c r="U14" s="61">
        <v>500</v>
      </c>
      <c r="V14" s="59">
        <v>1200</v>
      </c>
      <c r="W14" s="60"/>
      <c r="X14" s="61"/>
      <c r="Y14" s="59">
        <v>300</v>
      </c>
      <c r="Z14" s="60"/>
      <c r="AA14" s="61">
        <v>720</v>
      </c>
      <c r="AB14" s="59">
        <v>1000</v>
      </c>
      <c r="AC14" s="60"/>
      <c r="AD14" s="61"/>
      <c r="AE14" s="59"/>
      <c r="AF14" s="60"/>
      <c r="AG14" s="61"/>
      <c r="AH14" s="59">
        <v>280</v>
      </c>
      <c r="AI14" s="60"/>
      <c r="AJ14" s="61">
        <v>920</v>
      </c>
      <c r="AK14" s="59">
        <v>1080</v>
      </c>
      <c r="AL14" s="60"/>
      <c r="AM14" s="61">
        <v>120</v>
      </c>
      <c r="AN14" s="59">
        <v>1300</v>
      </c>
      <c r="AO14" s="60"/>
      <c r="AP14" s="61"/>
      <c r="AQ14" s="59">
        <v>580</v>
      </c>
      <c r="AR14" s="60"/>
      <c r="AS14" s="61">
        <v>770</v>
      </c>
      <c r="AT14" s="59">
        <v>1030</v>
      </c>
      <c r="AU14" s="60"/>
      <c r="AV14" s="61"/>
      <c r="AW14" s="59"/>
      <c r="AX14" s="60"/>
      <c r="AY14" s="61"/>
      <c r="AZ14" s="59"/>
      <c r="BA14" s="60"/>
      <c r="BB14" s="61"/>
      <c r="BC14" s="59">
        <v>200</v>
      </c>
      <c r="BD14" s="60"/>
      <c r="BE14" s="61">
        <v>500</v>
      </c>
      <c r="BF14" s="59">
        <v>1000</v>
      </c>
      <c r="BG14" s="60"/>
      <c r="BH14" s="61"/>
      <c r="BI14" s="59">
        <v>500</v>
      </c>
      <c r="BJ14" s="60"/>
      <c r="BK14" s="61">
        <v>350</v>
      </c>
      <c r="BL14" s="59">
        <v>1000</v>
      </c>
      <c r="BM14" s="60"/>
      <c r="BN14" s="61"/>
      <c r="BO14" s="59">
        <v>650</v>
      </c>
      <c r="BP14" s="60"/>
      <c r="BQ14" s="61">
        <v>400</v>
      </c>
      <c r="BR14" s="59">
        <v>1000</v>
      </c>
      <c r="BS14" s="60"/>
      <c r="BT14" s="61"/>
      <c r="BU14" s="59">
        <v>600</v>
      </c>
      <c r="BV14" s="60"/>
      <c r="BW14" s="61">
        <v>430</v>
      </c>
      <c r="BX14" s="59">
        <v>1100</v>
      </c>
      <c r="BY14" s="60"/>
      <c r="BZ14" s="61"/>
      <c r="CA14" s="59">
        <v>470</v>
      </c>
      <c r="CB14" s="60"/>
      <c r="CC14" s="61">
        <v>630</v>
      </c>
      <c r="CD14" s="59">
        <v>1170</v>
      </c>
      <c r="CE14" s="60"/>
      <c r="CF14" s="61"/>
      <c r="CG14" s="59">
        <v>200</v>
      </c>
      <c r="CH14" s="60"/>
      <c r="CI14" s="61">
        <v>1000</v>
      </c>
      <c r="CJ14" s="59">
        <v>1000</v>
      </c>
      <c r="CK14" s="60"/>
      <c r="CL14" s="61">
        <v>200</v>
      </c>
      <c r="CM14" s="59">
        <v>1800</v>
      </c>
      <c r="CN14" s="60"/>
      <c r="CO14" s="61"/>
      <c r="CP14" s="59"/>
      <c r="CQ14" s="60"/>
      <c r="CR14" s="61"/>
      <c r="CS14" s="67">
        <f>SUM(D14:CR14)</f>
        <v>28000</v>
      </c>
      <c r="CT14" s="67">
        <f>CS13-CS14</f>
        <v>0</v>
      </c>
      <c r="CV14" s="67"/>
    </row>
    <row r="15" s="20" customFormat="1" ht="14.1" customHeight="1" spans="1:100">
      <c r="A15" s="40">
        <v>4</v>
      </c>
      <c r="B15" s="41" t="s">
        <v>2011</v>
      </c>
      <c r="C15" s="42" t="s">
        <v>43</v>
      </c>
      <c r="D15" s="43" t="s">
        <v>1775</v>
      </c>
      <c r="E15" s="44"/>
      <c r="F15" s="45"/>
      <c r="G15" s="43" t="s">
        <v>341</v>
      </c>
      <c r="H15" s="44"/>
      <c r="I15" s="45"/>
      <c r="J15" s="43"/>
      <c r="K15" s="44"/>
      <c r="L15" s="45"/>
      <c r="M15" s="43" t="s">
        <v>341</v>
      </c>
      <c r="N15" s="44" t="s">
        <v>1477</v>
      </c>
      <c r="O15" s="45" t="s">
        <v>1524</v>
      </c>
      <c r="P15" s="43" t="s">
        <v>1524</v>
      </c>
      <c r="Q15" s="44"/>
      <c r="R15" s="45" t="s">
        <v>1528</v>
      </c>
      <c r="S15" s="43" t="s">
        <v>1528</v>
      </c>
      <c r="T15" s="44" t="s">
        <v>1533</v>
      </c>
      <c r="U15" s="45" t="s">
        <v>1537</v>
      </c>
      <c r="V15" s="43" t="s">
        <v>1537</v>
      </c>
      <c r="W15" s="44"/>
      <c r="X15" s="45" t="s">
        <v>344</v>
      </c>
      <c r="Y15" s="43" t="s">
        <v>344</v>
      </c>
      <c r="Z15" s="44"/>
      <c r="AA15" s="45" t="s">
        <v>382</v>
      </c>
      <c r="AB15" s="43" t="s">
        <v>382</v>
      </c>
      <c r="AC15" s="44"/>
      <c r="AD15" s="45"/>
      <c r="AE15" s="43"/>
      <c r="AF15" s="44"/>
      <c r="AG15" s="45"/>
      <c r="AH15" s="43" t="s">
        <v>382</v>
      </c>
      <c r="AI15" s="44" t="s">
        <v>1764</v>
      </c>
      <c r="AJ15" s="45" t="s">
        <v>1578</v>
      </c>
      <c r="AK15" s="43" t="s">
        <v>1578</v>
      </c>
      <c r="AL15" s="44" t="s">
        <v>1723</v>
      </c>
      <c r="AM15" s="45" t="s">
        <v>1700</v>
      </c>
      <c r="AN15" s="43" t="s">
        <v>1700</v>
      </c>
      <c r="AO15" s="44" t="s">
        <v>1705</v>
      </c>
      <c r="AP15" s="45" t="s">
        <v>1709</v>
      </c>
      <c r="AQ15" s="43" t="s">
        <v>1709</v>
      </c>
      <c r="AR15" s="44"/>
      <c r="AS15" s="45" t="s">
        <v>348</v>
      </c>
      <c r="AT15" s="43" t="s">
        <v>348</v>
      </c>
      <c r="AU15" s="44"/>
      <c r="AV15" s="45" t="s">
        <v>350</v>
      </c>
      <c r="AW15" s="43"/>
      <c r="AX15" s="44"/>
      <c r="AY15" s="45"/>
      <c r="AZ15" s="43"/>
      <c r="BA15" s="44"/>
      <c r="BB15" s="44"/>
      <c r="BC15" s="43" t="s">
        <v>350</v>
      </c>
      <c r="BD15" s="44"/>
      <c r="BE15" s="44" t="s">
        <v>1695</v>
      </c>
      <c r="BF15" s="43" t="s">
        <v>1695</v>
      </c>
      <c r="BG15" s="44" t="s">
        <v>1885</v>
      </c>
      <c r="BH15" s="45" t="s">
        <v>1889</v>
      </c>
      <c r="BI15" s="43" t="s">
        <v>1889</v>
      </c>
      <c r="BJ15" s="44"/>
      <c r="BK15" s="44" t="s">
        <v>1812</v>
      </c>
      <c r="BL15" s="43" t="s">
        <v>1812</v>
      </c>
      <c r="BM15" s="44"/>
      <c r="BN15" s="44" t="s">
        <v>352</v>
      </c>
      <c r="BO15" s="43" t="s">
        <v>352</v>
      </c>
      <c r="BP15" s="44"/>
      <c r="BQ15" s="45" t="s">
        <v>354</v>
      </c>
      <c r="BR15" s="43" t="s">
        <v>354</v>
      </c>
      <c r="BS15" s="44"/>
      <c r="BT15" s="45" t="s">
        <v>356</v>
      </c>
      <c r="BU15" s="43" t="s">
        <v>356</v>
      </c>
      <c r="BV15" s="44"/>
      <c r="BW15" s="45" t="s">
        <v>1926</v>
      </c>
      <c r="BX15" s="43" t="s">
        <v>1926</v>
      </c>
      <c r="BY15" s="44"/>
      <c r="BZ15" s="45" t="s">
        <v>1904</v>
      </c>
      <c r="CA15" s="43" t="s">
        <v>1904</v>
      </c>
      <c r="CB15" s="44" t="s">
        <v>1920</v>
      </c>
      <c r="CC15" s="45" t="s">
        <v>1923</v>
      </c>
      <c r="CD15" s="43" t="s">
        <v>1923</v>
      </c>
      <c r="CE15" s="44" t="s">
        <v>1979</v>
      </c>
      <c r="CF15" s="45" t="s">
        <v>358</v>
      </c>
      <c r="CG15" s="44" t="s">
        <v>358</v>
      </c>
      <c r="CH15" s="44"/>
      <c r="CI15" s="45" t="s">
        <v>360</v>
      </c>
      <c r="CJ15" s="43" t="s">
        <v>360</v>
      </c>
      <c r="CK15" s="44"/>
      <c r="CL15" s="45" t="s">
        <v>362</v>
      </c>
      <c r="CM15" s="43" t="s">
        <v>362</v>
      </c>
      <c r="CN15" s="44"/>
      <c r="CO15" s="45"/>
      <c r="CP15" s="43"/>
      <c r="CQ15" s="44"/>
      <c r="CR15" s="45"/>
      <c r="CS15" s="65"/>
      <c r="CT15" s="65"/>
      <c r="CV15" s="65"/>
    </row>
    <row r="16" s="21" customFormat="1" ht="14.1" customHeight="1" spans="1:100">
      <c r="A16" s="46"/>
      <c r="B16" s="47"/>
      <c r="C16" s="48" t="s">
        <v>2005</v>
      </c>
      <c r="D16" s="49" t="str">
        <f>IF((D15="")+(D15=0),0,VLOOKUP(D15,工单拆分!$G$2:$J$750,2,0))</f>
        <v>JF08G-2.28</v>
      </c>
      <c r="E16" s="50">
        <f>IF((E15="")+(E15=0),0,VLOOKUP(E15,工单拆分!$G$2:$J$750,2,0))</f>
        <v>0</v>
      </c>
      <c r="F16" s="51">
        <f>IF((F15="")+(F15=0),0,VLOOKUP(F15,工单拆分!$G$2:$J$750,2,0))</f>
        <v>0</v>
      </c>
      <c r="G16" s="49" t="str">
        <f>IF((G15="")+(G15=0),0,VLOOKUP(G15,工单拆分!$G$2:$J$750,2,0))</f>
        <v>40FC835-1</v>
      </c>
      <c r="H16" s="50">
        <f>IF((H15="")+(H15=0),0,VLOOKUP(H15,工单拆分!$G$2:$J$750,2,0))</f>
        <v>0</v>
      </c>
      <c r="I16" s="51">
        <f>IF((I15="")+(I15=0),0,VLOOKUP(I15,工单拆分!$G$2:$J$750,2,0))</f>
        <v>0</v>
      </c>
      <c r="J16" s="49">
        <f>IF((J15="")+(J15=0),0,VLOOKUP(J15,工单拆分!$G$2:$J$750,2,0))</f>
        <v>0</v>
      </c>
      <c r="K16" s="50">
        <f>IF((K15="")+(K15=0),0,VLOOKUP(K15,工单拆分!$G$2:$J$750,2,0))</f>
        <v>0</v>
      </c>
      <c r="L16" s="51">
        <f>IF((L15="")+(L15=0),0,VLOOKUP(L15,工单拆分!$G$2:$J$750,2,0))</f>
        <v>0</v>
      </c>
      <c r="M16" s="49" t="str">
        <f>IF((M15="")+(M15=0),0,VLOOKUP(M15,工单拆分!$G$2:$J$750,2,0))</f>
        <v>40FC835-1</v>
      </c>
      <c r="N16" s="50" t="str">
        <f>IF((N15="")+(N15=0),0,VLOOKUP(N15,工单拆分!$G$2:$J$750,2,0))</f>
        <v>JF08AG-3.6</v>
      </c>
      <c r="O16" s="51" t="str">
        <f>IF((O15="")+(O15=0),0,VLOOKUP(O15,工单拆分!$G$2:$J$750,2,0))</f>
        <v>JF07DG-3.6</v>
      </c>
      <c r="P16" s="49" t="str">
        <f>IF((P15="")+(P15=0),0,VLOOKUP(P15,工单拆分!$G$2:$J$750,2,0))</f>
        <v>JF07DG-3.6</v>
      </c>
      <c r="Q16" s="50">
        <f>IF((Q15="")+(Q15=0),0,VLOOKUP(Q15,工单拆分!$G$2:$J$750,2,0))</f>
        <v>0</v>
      </c>
      <c r="R16" s="51" t="str">
        <f>IF((R15="")+(R15=0),0,VLOOKUP(R15,工单拆分!$G$2:$J$750,2,0))</f>
        <v>JF06G-3.7</v>
      </c>
      <c r="S16" s="49" t="str">
        <f>IF((S15="")+(S15=0),0,VLOOKUP(S15,工单拆分!$G$2:$J$750,2,0))</f>
        <v>JF06G-3.7</v>
      </c>
      <c r="T16" s="50" t="str">
        <f>IF((T15="")+(T15=0),0,VLOOKUP(T15,工单拆分!$G$2:$J$750,2,0))</f>
        <v>JF07BG-3.7</v>
      </c>
      <c r="U16" s="51" t="str">
        <f>IF((U15="")+(U15=0),0,VLOOKUP(U15,工单拆分!$G$2:$J$750,2,0))</f>
        <v>JF08CG-3.7</v>
      </c>
      <c r="V16" s="49" t="str">
        <f>IF((V15="")+(V15=0),0,VLOOKUP(V15,工单拆分!$G$2:$J$750,2,0))</f>
        <v>JF08CG-3.7</v>
      </c>
      <c r="W16" s="50">
        <f>IF((W15="")+(W15=0),0,VLOOKUP(W15,工单拆分!$G$2:$J$750,2,0))</f>
        <v>0</v>
      </c>
      <c r="X16" s="51" t="str">
        <f>IF((X15="")+(X15=0),0,VLOOKUP(X15,工单拆分!$G$2:$J$750,2,0))</f>
        <v>40FC835-2</v>
      </c>
      <c r="Y16" s="49" t="str">
        <f>IF((Y15="")+(Y15=0),0,VLOOKUP(Y15,工单拆分!$G$2:$J$750,2,0))</f>
        <v>40FC835-2</v>
      </c>
      <c r="Z16" s="50">
        <f>IF((Z15="")+(Z15=0),0,VLOOKUP(Z15,工单拆分!$G$2:$J$750,2,0))</f>
        <v>0</v>
      </c>
      <c r="AA16" s="51" t="str">
        <f>IF((AA15="")+(AA15=0),0,VLOOKUP(AA15,工单拆分!$G$2:$J$750,2,0))</f>
        <v>40FC835-20</v>
      </c>
      <c r="AB16" s="49" t="str">
        <f>IF((AB15="")+(AB15=0),0,VLOOKUP(AB15,工单拆分!$G$2:$J$750,2,0))</f>
        <v>40FC835-20</v>
      </c>
      <c r="AC16" s="50">
        <f>IF((AC15="")+(AC15=0),0,VLOOKUP(AC15,工单拆分!$G$2:$J$750,2,0))</f>
        <v>0</v>
      </c>
      <c r="AD16" s="51">
        <f>IF((AD15="")+(AD15=0),0,VLOOKUP(AD15,工单拆分!$G$2:$J$750,2,0))</f>
        <v>0</v>
      </c>
      <c r="AE16" s="49">
        <f>IF((AE15="")+(AE15=0),0,VLOOKUP(AE15,工单拆分!$G$2:$J$750,2,0))</f>
        <v>0</v>
      </c>
      <c r="AF16" s="50">
        <f>IF((AF15="")+(AF15=0),0,VLOOKUP(AF15,工单拆分!$G$2:$J$750,2,0))</f>
        <v>0</v>
      </c>
      <c r="AG16" s="51">
        <f>IF((AG15="")+(AG15=0),0,VLOOKUP(AG15,工单拆分!$G$2:$J$750,2,0))</f>
        <v>0</v>
      </c>
      <c r="AH16" s="49" t="str">
        <f>IF((AH15="")+(AH15=0),0,VLOOKUP(AH15,工单拆分!$G$2:$J$750,2,0))</f>
        <v>40FC835-20</v>
      </c>
      <c r="AI16" s="50" t="str">
        <f>IF((AI15="")+(AI15=0),0,VLOOKUP(AI15,工单拆分!$G$2:$J$750,2,0))</f>
        <v>JF08BG-2.19</v>
      </c>
      <c r="AJ16" s="51" t="str">
        <f>IF((AJ15="")+(AJ15=0),0,VLOOKUP(AJ15,工单拆分!$G$2:$J$750,2,0))</f>
        <v>JF08AG-3.12</v>
      </c>
      <c r="AK16" s="49" t="str">
        <f>IF((AK15="")+(AK15=0),0,VLOOKUP(AK15,工单拆分!$G$2:$J$750,2,0))</f>
        <v>JF08AG-3.12</v>
      </c>
      <c r="AL16" s="50" t="str">
        <f>IF((AL15="")+(AL15=0),0,VLOOKUP(AL15,工单拆分!$G$2:$J$750,2,0))</f>
        <v>JF08AG-3.12</v>
      </c>
      <c r="AM16" s="51" t="str">
        <f>IF((AM15="")+(AM15=0),0,VLOOKUP(AM15,工单拆分!$G$2:$J$750,2,0))</f>
        <v>JF05G-3.13</v>
      </c>
      <c r="AN16" s="49" t="str">
        <f>IF((AN15="")+(AN15=0),0,VLOOKUP(AN15,工单拆分!$G$2:$J$750,2,0))</f>
        <v>JF05G-3.13</v>
      </c>
      <c r="AO16" s="50" t="str">
        <f>IF((AO15="")+(AO15=0),0,VLOOKUP(AO15,工单拆分!$G$2:$J$750,2,0))</f>
        <v>JF08CG-3.13</v>
      </c>
      <c r="AP16" s="51" t="str">
        <f>IF((AP15="")+(AP15=0),0,VLOOKUP(AP15,工单拆分!$G$2:$J$750,2,0))</f>
        <v>JF06CG-3.13</v>
      </c>
      <c r="AQ16" s="49" t="str">
        <f>IF((AQ15="")+(AQ15=0),0,VLOOKUP(AQ15,工单拆分!$G$2:$J$750,2,0))</f>
        <v>JF06CG-3.13</v>
      </c>
      <c r="AR16" s="50">
        <f>IF((AR15="")+(AR15=0),0,VLOOKUP(AR15,工单拆分!$G$2:$J$750,2,0))</f>
        <v>0</v>
      </c>
      <c r="AS16" s="51" t="str">
        <f>IF((AS15="")+(AS15=0),0,VLOOKUP(AS15,工单拆分!$G$2:$J$750,2,0))</f>
        <v>40FC835-4</v>
      </c>
      <c r="AT16" s="49" t="str">
        <f>IF((AT15="")+(AT15=0),0,VLOOKUP(AT15,工单拆分!$G$2:$J$750,2,0))</f>
        <v>40FC835-4</v>
      </c>
      <c r="AU16" s="50">
        <f>IF((AU15="")+(AU15=0),0,VLOOKUP(AU15,工单拆分!$G$2:$J$750,2,0))</f>
        <v>0</v>
      </c>
      <c r="AV16" s="51" t="str">
        <f>IF((AV15="")+(AV15=0),0,VLOOKUP(AV15,工单拆分!$G$2:$J$750,2,0))</f>
        <v>40FC835-5</v>
      </c>
      <c r="AW16" s="49">
        <f>IF((AW15="")+(AW15=0),0,VLOOKUP(AW15,工单拆分!$G$2:$J$750,2,0))</f>
        <v>0</v>
      </c>
      <c r="AX16" s="50">
        <f>IF((AX15="")+(AX15=0),0,VLOOKUP(AX15,工单拆分!$G$2:$J$750,2,0))</f>
        <v>0</v>
      </c>
      <c r="AY16" s="51">
        <f>IF((AY15="")+(AY15=0),0,VLOOKUP(AY15,工单拆分!$G$2:$J$750,2,0))</f>
        <v>0</v>
      </c>
      <c r="AZ16" s="49">
        <f>IF((AZ15="")+(AZ15=0),0,VLOOKUP(AZ15,工单拆分!$G$2:$J$750,2,0))</f>
        <v>0</v>
      </c>
      <c r="BA16" s="50">
        <f>IF((BA15="")+(BA15=0),0,VLOOKUP(BA15,工单拆分!$G$2:$J$750,2,0))</f>
        <v>0</v>
      </c>
      <c r="BB16" s="51">
        <f>IF((BB15="")+(BB15=0),0,VLOOKUP(BB15,工单拆分!$G$2:$J$750,2,0))</f>
        <v>0</v>
      </c>
      <c r="BC16" s="49" t="str">
        <f>IF((BC15="")+(BC15=0),0,VLOOKUP(BC15,工单拆分!$G$2:$J$750,2,0))</f>
        <v>40FC835-5</v>
      </c>
      <c r="BD16" s="50">
        <f>IF((BD15="")+(BD15=0),0,VLOOKUP(BD15,工单拆分!$G$2:$J$750,2,0))</f>
        <v>0</v>
      </c>
      <c r="BE16" s="51" t="str">
        <f>IF((BE15="")+(BE15=0),0,VLOOKUP(BE15,工单拆分!$G$2:$J$750,2,0))</f>
        <v>50FC833B-3.15</v>
      </c>
      <c r="BF16" s="49" t="str">
        <f>IF((BF15="")+(BF15=0),0,VLOOKUP(BF15,工单拆分!$G$2:$J$750,2,0))</f>
        <v>50FC833B-3.15</v>
      </c>
      <c r="BG16" s="50" t="str">
        <f>IF((BG15="")+(BG15=0),0,VLOOKUP(BG15,工单拆分!$G$2:$J$750,2,0))</f>
        <v>JF06BG-3.19</v>
      </c>
      <c r="BH16" s="51" t="str">
        <f>IF((BH15="")+(BH15=0),0,VLOOKUP(BH15,工单拆分!$G$2:$J$750,2,0))</f>
        <v>JF08G-3.19</v>
      </c>
      <c r="BI16" s="49" t="str">
        <f>IF((BI15="")+(BI15=0),0,VLOOKUP(BI15,工单拆分!$G$2:$J$750,2,0))</f>
        <v>JF08G-3.19</v>
      </c>
      <c r="BJ16" s="50">
        <f>IF((BJ15="")+(BJ15=0),0,VLOOKUP(BJ15,工单拆分!$G$2:$J$750,2,0))</f>
        <v>0</v>
      </c>
      <c r="BK16" s="51" t="str">
        <f>IF((BK15="")+(BK15=0),0,VLOOKUP(BK15,工单拆分!$G$2:$J$750,2,0))</f>
        <v>50HC12A-3.20.</v>
      </c>
      <c r="BL16" s="49" t="str">
        <f>IF((BL15="")+(BL15=0),0,VLOOKUP(BL15,工单拆分!$G$2:$J$750,2,0))</f>
        <v>50HC12A-3.20.</v>
      </c>
      <c r="BM16" s="50">
        <f>IF((BM15="")+(BM15=0),0,VLOOKUP(BM15,工单拆分!$G$2:$J$750,2,0))</f>
        <v>0</v>
      </c>
      <c r="BN16" s="51" t="str">
        <f>IF((BN15="")+(BN15=0),0,VLOOKUP(BN15,工单拆分!$G$2:$J$750,2,0))</f>
        <v>40FC835-6</v>
      </c>
      <c r="BO16" s="49" t="str">
        <f>IF((BO15="")+(BO15=0),0,VLOOKUP(BO15,工单拆分!$G$2:$J$750,2,0))</f>
        <v>40FC835-6</v>
      </c>
      <c r="BP16" s="50">
        <f>IF((BP15="")+(BP15=0),0,VLOOKUP(BP15,工单拆分!$G$2:$J$750,2,0))</f>
        <v>0</v>
      </c>
      <c r="BQ16" s="51" t="str">
        <f>IF((BQ15="")+(BQ15=0),0,VLOOKUP(BQ15,工单拆分!$G$2:$J$750,2,0))</f>
        <v>40FC835-7</v>
      </c>
      <c r="BR16" s="49" t="str">
        <f>IF((BR15="")+(BR15=0),0,VLOOKUP(BR15,工单拆分!$G$2:$J$750,2,0))</f>
        <v>40FC835-7</v>
      </c>
      <c r="BS16" s="50">
        <f>IF((BS15="")+(BS15=0),0,VLOOKUP(BS15,工单拆分!$G$2:$J$750,2,0))</f>
        <v>0</v>
      </c>
      <c r="BT16" s="51" t="str">
        <f>IF((BT15="")+(BT15=0),0,VLOOKUP(BT15,工单拆分!$G$2:$J$750,2,0))</f>
        <v>40FC835-8</v>
      </c>
      <c r="BU16" s="49" t="str">
        <f>IF((BU15="")+(BU15=0),0,VLOOKUP(BU15,工单拆分!$G$2:$J$750,2,0))</f>
        <v>40FC835-8</v>
      </c>
      <c r="BV16" s="50">
        <f>IF((BV15="")+(BV15=0),0,VLOOKUP(BV15,工单拆分!$G$2:$J$750,2,0))</f>
        <v>0</v>
      </c>
      <c r="BW16" s="51" t="str">
        <f>IF((BW15="")+(BW15=0),0,VLOOKUP(BW15,工单拆分!$G$2:$J$750,2,0))</f>
        <v>JF08AG-3.25</v>
      </c>
      <c r="BX16" s="49" t="str">
        <f>IF((BX15="")+(BX15=0),0,VLOOKUP(BX15,工单拆分!$G$2:$J$750,2,0))</f>
        <v>JF08AG-3.25</v>
      </c>
      <c r="BY16" s="50">
        <f>IF((BY15="")+(BY15=0),0,VLOOKUP(BY15,工单拆分!$G$2:$J$750,2,0))</f>
        <v>0</v>
      </c>
      <c r="BZ16" s="51" t="str">
        <f>IF((BZ15="")+(BZ15=0),0,VLOOKUP(BZ15,工单拆分!$G$2:$J$750,2,0))</f>
        <v>JF08AG-3.26</v>
      </c>
      <c r="CA16" s="49" t="str">
        <f>IF((CA15="")+(CA15=0),0,VLOOKUP(CA15,工单拆分!$G$2:$J$750,2,0))</f>
        <v>JF08AG-3.26</v>
      </c>
      <c r="CB16" s="50" t="str">
        <f>IF((CB15="")+(CB15=0),0,VLOOKUP(CB15,工单拆分!$G$2:$J$750,2,0))</f>
        <v>JF08CG-3.26</v>
      </c>
      <c r="CC16" s="51" t="str">
        <f>IF((CC15="")+(CC15=0),0,VLOOKUP(CC15,工单拆分!$G$2:$J$750,2,0))</f>
        <v>JF07BG-3.26</v>
      </c>
      <c r="CD16" s="49" t="str">
        <f>IF((CD15="")+(CD15=0),0,VLOOKUP(CD15,工单拆分!$G$2:$J$750,2,0))</f>
        <v>JF07BG-3.26</v>
      </c>
      <c r="CE16" s="50" t="str">
        <f>IF((CE15="")+(CE15=0),0,VLOOKUP(CE15,工单拆分!$G$2:$J$750,2,0))</f>
        <v>JF05G升级-3.30.</v>
      </c>
      <c r="CF16" s="51" t="str">
        <f>IF((CF15="")+(CF15=0),0,VLOOKUP(CF15,工单拆分!$G$2:$J$750,2,0))</f>
        <v>40FC835-9</v>
      </c>
      <c r="CG16" s="49" t="str">
        <f>IF((CG15="")+(CG15=0),0,VLOOKUP(CG15,工单拆分!$G$2:$J$750,2,0))</f>
        <v>40FC835-9</v>
      </c>
      <c r="CH16" s="50">
        <f>IF((CH15="")+(CH15=0),0,VLOOKUP(CH15,工单拆分!$G$2:$J$750,2,0))</f>
        <v>0</v>
      </c>
      <c r="CI16" s="51" t="str">
        <f>IF((CI15="")+(CI15=0),0,VLOOKUP(CI15,工单拆分!$G$2:$J$750,2,0))</f>
        <v>40FC835-10</v>
      </c>
      <c r="CJ16" s="49" t="str">
        <f>IF((CJ15="")+(CJ15=0),0,VLOOKUP(CJ15,工单拆分!$G$2:$J$750,2,0))</f>
        <v>40FC835-10</v>
      </c>
      <c r="CK16" s="50">
        <f>IF((CK15="")+(CK15=0),0,VLOOKUP(CK15,工单拆分!$G$2:$J$750,2,0))</f>
        <v>0</v>
      </c>
      <c r="CL16" s="51" t="str">
        <f>IF((CL15="")+(CL15=0),0,VLOOKUP(CL15,工单拆分!$G$2:$J$750,2,0))</f>
        <v>40FC835-11</v>
      </c>
      <c r="CM16" s="49" t="str">
        <f>IF((CM15="")+(CM15=0),0,VLOOKUP(CM15,工单拆分!$G$2:$J$750,2,0))</f>
        <v>40FC835-11</v>
      </c>
      <c r="CN16" s="50">
        <f>IF((CN15="")+(CN15=0),0,VLOOKUP(CN15,工单拆分!$G$2:$J$750,2,0))</f>
        <v>0</v>
      </c>
      <c r="CO16" s="51">
        <f>IF((CO15="")+(CO15=0),0,VLOOKUP(CO15,工单拆分!$G$2:$J$750,2,0))</f>
        <v>0</v>
      </c>
      <c r="CP16" s="49">
        <f>IF((CP15="")+(CP15=0),0,VLOOKUP(CP15,工单拆分!$G$2:$J$750,2,0))</f>
        <v>0</v>
      </c>
      <c r="CQ16" s="50">
        <f>IF((CQ15="")+(CQ15=0),0,VLOOKUP(CQ15,工单拆分!$G$2:$J$750,2,0))</f>
        <v>0</v>
      </c>
      <c r="CR16" s="51">
        <f>IF((CR15="")+(CR15=0),0,VLOOKUP(CR15,工单拆分!$G$2:$J$750,2,0))</f>
        <v>0</v>
      </c>
      <c r="CS16" s="66">
        <f t="shared" ref="CS16:CS38" si="4">SUM(D16:CR16)</f>
        <v>0</v>
      </c>
      <c r="CT16" s="66"/>
      <c r="CV16" s="66"/>
    </row>
    <row r="17" s="22" customFormat="1" ht="14.1" customHeight="1" spans="1:100">
      <c r="A17" s="46"/>
      <c r="B17" s="47"/>
      <c r="C17" s="52" t="s">
        <v>2006</v>
      </c>
      <c r="D17" s="53">
        <f>IF((D15="")+(COUNTIF($D$3:D15,D15)&gt;=2),0,IF(ISNA(VLOOKUP(D15,工单拆分!$G$2:$J$750,3,0)),0,VLOOKUP(D15,工单拆分!$G$2:$J$750,3,0)))</f>
        <v>972</v>
      </c>
      <c r="E17" s="54">
        <f>IF((E15="")+(COUNTIF($D$3:E15,E15)&gt;=2),0,IF(ISNA(VLOOKUP(E15,工单拆分!$G$2:$J$750,3,0)),0,VLOOKUP(E15,工单拆分!$G$2:$J$750,3,0)))</f>
        <v>0</v>
      </c>
      <c r="F17" s="55">
        <f>IF((F15="")+(COUNTIF($D$3:F15,F15)&gt;=2),0,IF(ISNA(VLOOKUP(F15,工单拆分!$G$2:$J$750,3,0)),0,VLOOKUP(F15,工单拆分!$G$2:$J$750,3,0)))</f>
        <v>0</v>
      </c>
      <c r="G17" s="53">
        <f>IF((G15="")+(COUNTIF($D$3:G15,G15)&gt;=2),0,IF(ISNA(VLOOKUP(G15,工单拆分!$G$2:$J$750,3,0)),0,VLOOKUP(G15,工单拆分!$G$2:$J$750,3,0)))</f>
        <v>2000</v>
      </c>
      <c r="H17" s="54">
        <f>IF((H15="")+(COUNTIF($D$3:H15,H15)&gt;=2),0,IF(ISNA(VLOOKUP(H15,工单拆分!$G$2:$J$750,3,0)),0,VLOOKUP(H15,工单拆分!$G$2:$J$750,3,0)))</f>
        <v>0</v>
      </c>
      <c r="I17" s="55">
        <f>IF((I15="")+(COUNTIF($D$3:I15,I15)&gt;=2),0,IF(ISNA(VLOOKUP(I15,工单拆分!$G$2:$J$750,3,0)),0,VLOOKUP(I15,工单拆分!$G$2:$J$750,3,0)))</f>
        <v>0</v>
      </c>
      <c r="J17" s="53">
        <f>IF((J15="")+(COUNTIF($D$3:J15,J15)&gt;=2),0,IF(ISNA(VLOOKUP(J15,工单拆分!$G$2:$J$750,3,0)),0,VLOOKUP(J15,工单拆分!$G$2:$J$750,3,0)))</f>
        <v>0</v>
      </c>
      <c r="K17" s="54">
        <f>IF((K15="")+(COUNTIF($D$3:K15,K15)&gt;=2),0,IF(ISNA(VLOOKUP(K15,工单拆分!$G$2:$J$750,3,0)),0,VLOOKUP(K15,工单拆分!$G$2:$J$750,3,0)))</f>
        <v>0</v>
      </c>
      <c r="L17" s="55">
        <f>IF((L15="")+(COUNTIF($D$3:L15,L15)&gt;=2),0,IF(ISNA(VLOOKUP(L15,工单拆分!$G$2:$J$750,3,0)),0,VLOOKUP(L15,工单拆分!$G$2:$J$750,3,0)))</f>
        <v>0</v>
      </c>
      <c r="M17" s="53">
        <f>IF((M15="")+(COUNTIF($D$3:M15,M15)&gt;=2),0,IF(ISNA(VLOOKUP(M15,工单拆分!$G$2:$J$750,3,0)),0,VLOOKUP(M15,工单拆分!$G$2:$J$750,3,0)))</f>
        <v>0</v>
      </c>
      <c r="N17" s="54">
        <f>IF((N15="")+(COUNTIF($D$3:N15,N15)&gt;=2),0,IF(ISNA(VLOOKUP(N15,工单拆分!$G$2:$J$750,3,0)),0,VLOOKUP(N15,工单拆分!$G$2:$J$750,3,0)))</f>
        <v>973</v>
      </c>
      <c r="O17" s="55">
        <f>IF((O15="")+(COUNTIF($D$3:O15,O15)&gt;=2),0,IF(ISNA(VLOOKUP(O15,工单拆分!$G$2:$J$750,3,0)),0,VLOOKUP(O15,工单拆分!$G$2:$J$750,3,0)))</f>
        <v>660</v>
      </c>
      <c r="P17" s="53">
        <f>IF((P15="")+(COUNTIF($D$3:P15,P15)&gt;=2),0,IF(ISNA(VLOOKUP(P15,工单拆分!$G$2:$J$750,3,0)),0,VLOOKUP(P15,工单拆分!$G$2:$J$750,3,0)))</f>
        <v>0</v>
      </c>
      <c r="Q17" s="54">
        <f>IF((Q15="")+(COUNTIF($D$3:Q15,Q15)&gt;=2),0,IF(ISNA(VLOOKUP(Q15,工单拆分!$G$2:$J$750,3,0)),0,VLOOKUP(Q15,工单拆分!$G$2:$J$750,3,0)))</f>
        <v>0</v>
      </c>
      <c r="R17" s="55">
        <f>IF((R15="")+(COUNTIF($D$3:R15,R15)&gt;=2),0,IF(ISNA(VLOOKUP(R15,工单拆分!$G$2:$J$750,3,0)),0,VLOOKUP(R15,工单拆分!$G$2:$J$750,3,0)))</f>
        <v>1836</v>
      </c>
      <c r="S17" s="53">
        <f>IF((S15="")+(COUNTIF($D$3:S15,S15)&gt;=2),0,IF(ISNA(VLOOKUP(S15,工单拆分!$G$2:$J$750,3,0)),0,VLOOKUP(S15,工单拆分!$G$2:$J$750,3,0)))</f>
        <v>0</v>
      </c>
      <c r="T17" s="54">
        <f>IF((T15="")+(COUNTIF($D$3:T15,T15)&gt;=2),0,IF(ISNA(VLOOKUP(T15,工单拆分!$G$2:$J$750,3,0)),0,VLOOKUP(T15,工单拆分!$G$2:$J$750,3,0)))</f>
        <v>1098</v>
      </c>
      <c r="U17" s="55">
        <f>IF((U15="")+(COUNTIF($D$3:U15,U15)&gt;=2),0,IF(ISNA(VLOOKUP(U15,工单拆分!$G$2:$J$750,3,0)),0,VLOOKUP(U15,工单拆分!$G$2:$J$750,3,0)))</f>
        <v>972</v>
      </c>
      <c r="V17" s="53">
        <f>IF((V15="")+(COUNTIF($D$3:V15,V15)&gt;=2),0,IF(ISNA(VLOOKUP(V15,工单拆分!$G$2:$J$750,3,0)),0,VLOOKUP(V15,工单拆分!$G$2:$J$750,3,0)))</f>
        <v>0</v>
      </c>
      <c r="W17" s="54">
        <f>IF((W15="")+(COUNTIF($D$3:W15,W15)&gt;=2),0,IF(ISNA(VLOOKUP(W15,工单拆分!$G$2:$J$750,3,0)),0,VLOOKUP(W15,工单拆分!$G$2:$J$750,3,0)))</f>
        <v>0</v>
      </c>
      <c r="X17" s="55">
        <f>IF((X15="")+(COUNTIF($D$3:X15,X15)&gt;=2),0,IF(ISNA(VLOOKUP(X15,工单拆分!$G$2:$J$750,3,0)),0,VLOOKUP(X15,工单拆分!$G$2:$J$750,3,0)))</f>
        <v>3000</v>
      </c>
      <c r="Y17" s="53">
        <f>IF((Y15="")+(COUNTIF($D$3:Y15,Y15)&gt;=2),0,IF(ISNA(VLOOKUP(Y15,工单拆分!$G$2:$J$750,3,0)),0,VLOOKUP(Y15,工单拆分!$G$2:$J$750,3,0)))</f>
        <v>0</v>
      </c>
      <c r="Z17" s="54">
        <f>IF((Z15="")+(COUNTIF($D$3:Z15,Z15)&gt;=2),0,IF(ISNA(VLOOKUP(Z15,工单拆分!$G$2:$J$750,3,0)),0,VLOOKUP(Z15,工单拆分!$G$2:$J$750,3,0)))</f>
        <v>0</v>
      </c>
      <c r="AA17" s="55">
        <f>IF((AA15="")+(COUNTIF($D$3:AA15,AA15)&gt;=2),0,IF(ISNA(VLOOKUP(AA15,工单拆分!$G$2:$J$750,3,0)),0,VLOOKUP(AA15,工单拆分!$G$2:$J$750,3,0)))</f>
        <v>2000</v>
      </c>
      <c r="AB17" s="53">
        <f>IF((AB15="")+(COUNTIF($D$3:AB15,AB15)&gt;=2),0,IF(ISNA(VLOOKUP(AB15,工单拆分!$G$2:$J$750,3,0)),0,VLOOKUP(AB15,工单拆分!$G$2:$J$750,3,0)))</f>
        <v>0</v>
      </c>
      <c r="AC17" s="54">
        <f>IF((AC15="")+(COUNTIF($D$3:AC15,AC15)&gt;=2),0,IF(ISNA(VLOOKUP(AC15,工单拆分!$G$2:$J$750,3,0)),0,VLOOKUP(AC15,工单拆分!$G$2:$J$750,3,0)))</f>
        <v>0</v>
      </c>
      <c r="AD17" s="55">
        <f>IF((AD15="")+(COUNTIF($D$3:AD15,AD15)&gt;=2),0,IF(ISNA(VLOOKUP(AD15,工单拆分!$G$2:$J$750,3,0)),0,VLOOKUP(AD15,工单拆分!$G$2:$J$750,3,0)))</f>
        <v>0</v>
      </c>
      <c r="AE17" s="53">
        <f>IF((AE15="")+(COUNTIF($D$3:AE15,AE15)&gt;=2),0,IF(ISNA(VLOOKUP(AE15,工单拆分!$G$2:$J$750,3,0)),0,VLOOKUP(AE15,工单拆分!$G$2:$J$750,3,0)))</f>
        <v>0</v>
      </c>
      <c r="AF17" s="54">
        <f>IF((AF15="")+(COUNTIF($D$3:AF15,AF15)&gt;=2),0,IF(ISNA(VLOOKUP(AF15,工单拆分!$G$2:$J$750,3,0)),0,VLOOKUP(AF15,工单拆分!$G$2:$J$750,3,0)))</f>
        <v>0</v>
      </c>
      <c r="AG17" s="55">
        <f>IF((AG15="")+(COUNTIF($D$3:AG15,AG15)&gt;=2),0,IF(ISNA(VLOOKUP(AG15,工单拆分!$G$2:$J$750,3,0)),0,VLOOKUP(AG15,工单拆分!$G$2:$J$750,3,0)))</f>
        <v>0</v>
      </c>
      <c r="AH17" s="53">
        <f>IF((AH15="")+(COUNTIF($D$3:AH15,AH15)&gt;=2),0,IF(ISNA(VLOOKUP(AH15,工单拆分!$G$2:$J$750,3,0)),0,VLOOKUP(AH15,工单拆分!$G$2:$J$750,3,0)))</f>
        <v>0</v>
      </c>
      <c r="AI17" s="54">
        <f>IF((AI15="")+(COUNTIF($D$3:AI15,AI15)&gt;=2),0,IF(ISNA(VLOOKUP(AI15,工单拆分!$G$2:$J$750,3,0)),0,VLOOKUP(AI15,工单拆分!$G$2:$J$750,3,0)))</f>
        <v>974</v>
      </c>
      <c r="AJ17" s="55">
        <f>IF((AJ15="")+(COUNTIF($D$3:AJ15,AJ15)&gt;=2),0,IF(ISNA(VLOOKUP(AJ15,工单拆分!$G$2:$J$750,3,0)),0,VLOOKUP(AJ15,工单拆分!$G$2:$J$750,3,0)))</f>
        <v>972</v>
      </c>
      <c r="AK17" s="53">
        <f>IF((AK15="")+(COUNTIF($D$3:AK15,AK15)&gt;=2),0,IF(ISNA(VLOOKUP(AK15,工单拆分!$G$2:$J$750,3,0)),0,VLOOKUP(AK15,工单拆分!$G$2:$J$750,3,0)))</f>
        <v>0</v>
      </c>
      <c r="AL17" s="54">
        <f>IF((AL15="")+(COUNTIF($D$3:AL15,AL15)&gt;=2),0,IF(ISNA(VLOOKUP(AL15,工单拆分!$G$2:$J$750,3,0)),0,VLOOKUP(AL15,工单拆分!$G$2:$J$750,3,0)))</f>
        <v>972</v>
      </c>
      <c r="AM17" s="55">
        <f>IF((AM15="")+(COUNTIF($D$3:AM15,AM15)&gt;=2),0,IF(ISNA(VLOOKUP(AM15,工单拆分!$G$2:$J$750,3,0)),0,VLOOKUP(AM15,工单拆分!$G$2:$J$750,3,0)))</f>
        <v>810</v>
      </c>
      <c r="AN17" s="53">
        <f>IF((AN15="")+(COUNTIF($D$3:AN15,AN15)&gt;=2),0,IF(ISNA(VLOOKUP(AN15,工单拆分!$G$2:$J$750,3,0)),0,VLOOKUP(AN15,工单拆分!$G$2:$J$750,3,0)))</f>
        <v>0</v>
      </c>
      <c r="AO17" s="54">
        <f>IF((AO15="")+(COUNTIF($D$3:AO15,AO15)&gt;=2),0,IF(ISNA(VLOOKUP(AO15,工单拆分!$G$2:$J$750,3,0)),0,VLOOKUP(AO15,工单拆分!$G$2:$J$750,3,0)))</f>
        <v>977</v>
      </c>
      <c r="AP17" s="55">
        <f>IF((AP15="")+(COUNTIF($D$3:AP15,AP15)&gt;=2),0,IF(ISNA(VLOOKUP(AP15,工单拆分!$G$2:$J$750,3,0)),0,VLOOKUP(AP15,工单拆分!$G$2:$J$750,3,0)))</f>
        <v>936</v>
      </c>
      <c r="AQ17" s="53">
        <f>IF((AQ15="")+(COUNTIF($D$3:AQ15,AQ15)&gt;=2),0,IF(ISNA(VLOOKUP(AQ15,工单拆分!$G$2:$J$750,3,0)),0,VLOOKUP(AQ15,工单拆分!$G$2:$J$750,3,0)))</f>
        <v>0</v>
      </c>
      <c r="AR17" s="54">
        <f>IF((AR15="")+(COUNTIF($D$3:AR15,AR15)&gt;=2),0,IF(ISNA(VLOOKUP(AR15,工单拆分!$G$2:$J$750,3,0)),0,VLOOKUP(AR15,工单拆分!$G$2:$J$750,3,0)))</f>
        <v>0</v>
      </c>
      <c r="AS17" s="55">
        <f>IF((AS15="")+(COUNTIF($D$3:AS15,AS15)&gt;=2),0,IF(ISNA(VLOOKUP(AS15,工单拆分!$G$2:$J$750,3,0)),0,VLOOKUP(AS15,工单拆分!$G$2:$J$750,3,0)))</f>
        <v>2000</v>
      </c>
      <c r="AT17" s="53">
        <f>IF((AT15="")+(COUNTIF($D$3:AT15,AT15)&gt;=2),0,IF(ISNA(VLOOKUP(AT15,工单拆分!$G$2:$J$750,3,0)),0,VLOOKUP(AT15,工单拆分!$G$2:$J$750,3,0)))</f>
        <v>0</v>
      </c>
      <c r="AU17" s="54">
        <f>IF((AU15="")+(COUNTIF($D$3:AU15,AU15)&gt;=2),0,IF(ISNA(VLOOKUP(AU15,工单拆分!$G$2:$J$750,3,0)),0,VLOOKUP(AU15,工单拆分!$G$2:$J$750,3,0)))</f>
        <v>0</v>
      </c>
      <c r="AV17" s="55">
        <f>IF((AV15="")+(COUNTIF($D$3:AV15,AV15)&gt;=2),0,IF(ISNA(VLOOKUP(AV15,工单拆分!$G$2:$J$750,3,0)),0,VLOOKUP(AV15,工单拆分!$G$2:$J$750,3,0)))</f>
        <v>2000</v>
      </c>
      <c r="AW17" s="53">
        <f>IF((AW15="")+(COUNTIF($D$3:AW15,AW15)&gt;=2),0,IF(ISNA(VLOOKUP(AW15,工单拆分!$G$2:$J$750,3,0)),0,VLOOKUP(AW15,工单拆分!$G$2:$J$750,3,0)))</f>
        <v>0</v>
      </c>
      <c r="AX17" s="54">
        <f>IF((AX15="")+(COUNTIF($D$3:AX15,AX15)&gt;=2),0,IF(ISNA(VLOOKUP(AX15,工单拆分!$G$2:$J$750,3,0)),0,VLOOKUP(AX15,工单拆分!$G$2:$J$750,3,0)))</f>
        <v>0</v>
      </c>
      <c r="AY17" s="55">
        <f>IF((AY15="")+(COUNTIF($D$3:AY15,AY15)&gt;=2),0,IF(ISNA(VLOOKUP(AY15,工单拆分!$G$2:$J$750,3,0)),0,VLOOKUP(AY15,工单拆分!$G$2:$J$750,3,0)))</f>
        <v>0</v>
      </c>
      <c r="AZ17" s="53">
        <f>IF((AZ15="")+(COUNTIF($D$3:AZ15,AZ15)&gt;=2),0,IF(ISNA(VLOOKUP(AZ15,工单拆分!$G$2:$J$750,3,0)),0,VLOOKUP(AZ15,工单拆分!$G$2:$J$750,3,0)))</f>
        <v>0</v>
      </c>
      <c r="BA17" s="54">
        <f>IF((BA15="")+(COUNTIF($D$3:BA15,BA15)&gt;=2),0,IF(ISNA(VLOOKUP(BA15,工单拆分!$G$2:$J$750,3,0)),0,VLOOKUP(BA15,工单拆分!$G$2:$J$750,3,0)))</f>
        <v>0</v>
      </c>
      <c r="BB17" s="55">
        <f>IF((BB15="")+(COUNTIF($D$3:BB15,BB15)&gt;=2),0,IF(ISNA(VLOOKUP(BB15,工单拆分!$G$2:$J$750,3,0)),0,VLOOKUP(BB15,工单拆分!$G$2:$J$750,3,0)))</f>
        <v>0</v>
      </c>
      <c r="BC17" s="53">
        <f>IF((BC15="")+(COUNTIF($D$3:BC15,BC15)&gt;=2),0,IF(ISNA(VLOOKUP(BC15,工单拆分!$G$2:$J$750,3,0)),0,VLOOKUP(BC15,工单拆分!$G$2:$J$750,3,0)))</f>
        <v>0</v>
      </c>
      <c r="BD17" s="54">
        <f>IF((BD15="")+(COUNTIF($D$3:BD15,BD15)&gt;=2),0,IF(ISNA(VLOOKUP(BD15,工单拆分!$G$2:$J$750,3,0)),0,VLOOKUP(BD15,工单拆分!$G$2:$J$750,3,0)))</f>
        <v>0</v>
      </c>
      <c r="BE17" s="55">
        <f>IF((BE15="")+(COUNTIF($D$3:BE15,BE15)&gt;=2),0,IF(ISNA(VLOOKUP(BE15,工单拆分!$G$2:$J$750,3,0)),0,VLOOKUP(BE15,工单拆分!$G$2:$J$750,3,0)))</f>
        <v>1154</v>
      </c>
      <c r="BF17" s="53">
        <f>IF((BF15="")+(COUNTIF($D$3:BF15,BF15)&gt;=2),0,IF(ISNA(VLOOKUP(BF15,工单拆分!$G$2:$J$750,3,0)),0,VLOOKUP(BF15,工单拆分!$G$2:$J$750,3,0)))</f>
        <v>0</v>
      </c>
      <c r="BG17" s="54">
        <f>IF((BG15="")+(COUNTIF($D$3:BG15,BG15)&gt;=2),0,IF(ISNA(VLOOKUP(BG15,工单拆分!$G$2:$J$750,3,0)),0,VLOOKUP(BG15,工单拆分!$G$2:$J$750,3,0)))</f>
        <v>925</v>
      </c>
      <c r="BH17" s="55">
        <f>IF((BH15="")+(COUNTIF($D$3:BH15,BH15)&gt;=2),0,IF(ISNA(VLOOKUP(BH15,工单拆分!$G$2:$J$750,3,0)),0,VLOOKUP(BH15,工单拆分!$G$2:$J$750,3,0)))</f>
        <v>980</v>
      </c>
      <c r="BI17" s="53">
        <f>IF((BI15="")+(COUNTIF($D$3:BI15,BI15)&gt;=2),0,IF(ISNA(VLOOKUP(BI15,工单拆分!$G$2:$J$750,3,0)),0,VLOOKUP(BI15,工单拆分!$G$2:$J$750,3,0)))</f>
        <v>0</v>
      </c>
      <c r="BJ17" s="54">
        <f>IF((BJ15="")+(COUNTIF($D$3:BJ15,BJ15)&gt;=2),0,IF(ISNA(VLOOKUP(BJ15,工单拆分!$G$2:$J$750,3,0)),0,VLOOKUP(BJ15,工单拆分!$G$2:$J$750,3,0)))</f>
        <v>0</v>
      </c>
      <c r="BK17" s="55">
        <f>IF((BK15="")+(COUNTIF($D$3:BK15,BK15)&gt;=2),0,IF(ISNA(VLOOKUP(BK15,工单拆分!$G$2:$J$750,3,0)),0,VLOOKUP(BK15,工单拆分!$G$2:$J$750,3,0)))</f>
        <v>546</v>
      </c>
      <c r="BL17" s="53">
        <f>IF((BL15="")+(COUNTIF($D$3:BL15,BL15)&gt;=2),0,IF(ISNA(VLOOKUP(BL15,工单拆分!$G$2:$J$750,3,0)),0,VLOOKUP(BL15,工单拆分!$G$2:$J$750,3,0)))</f>
        <v>0</v>
      </c>
      <c r="BM17" s="54">
        <f>IF((BM15="")+(COUNTIF($D$3:BM15,BM15)&gt;=2),0,IF(ISNA(VLOOKUP(BM15,工单拆分!$G$2:$J$750,3,0)),0,VLOOKUP(BM15,工单拆分!$G$2:$J$750,3,0)))</f>
        <v>0</v>
      </c>
      <c r="BN17" s="55">
        <f>IF((BN15="")+(COUNTIF($D$3:BN15,BN15)&gt;=2),0,IF(ISNA(VLOOKUP(BN15,工单拆分!$G$2:$J$750,3,0)),0,VLOOKUP(BN15,工单拆分!$G$2:$J$750,3,0)))</f>
        <v>2000</v>
      </c>
      <c r="BO17" s="53">
        <f>IF((BO15="")+(COUNTIF($D$3:BO15,BO15)&gt;=2),0,IF(ISNA(VLOOKUP(BO15,工单拆分!$G$2:$J$750,3,0)),0,VLOOKUP(BO15,工单拆分!$G$2:$J$750,3,0)))</f>
        <v>0</v>
      </c>
      <c r="BP17" s="54">
        <f>IF((BP15="")+(COUNTIF($D$3:BP15,BP15)&gt;=2),0,IF(ISNA(VLOOKUP(BP15,工单拆分!$G$2:$J$750,3,0)),0,VLOOKUP(BP15,工单拆分!$G$2:$J$750,3,0)))</f>
        <v>0</v>
      </c>
      <c r="BQ17" s="55">
        <f>IF((BQ15="")+(COUNTIF($D$3:BQ15,BQ15)&gt;=2),0,IF(ISNA(VLOOKUP(BQ15,工单拆分!$G$2:$J$750,3,0)),0,VLOOKUP(BQ15,工单拆分!$G$2:$J$750,3,0)))</f>
        <v>2000</v>
      </c>
      <c r="BR17" s="53">
        <f>IF((BR15="")+(COUNTIF($D$3:BR15,BR15)&gt;=2),0,IF(ISNA(VLOOKUP(BR15,工单拆分!$G$2:$J$750,3,0)),0,VLOOKUP(BR15,工单拆分!$G$2:$J$750,3,0)))</f>
        <v>0</v>
      </c>
      <c r="BS17" s="54">
        <f>IF((BS15="")+(COUNTIF($D$3:BS15,BS15)&gt;=2),0,IF(ISNA(VLOOKUP(BS15,工单拆分!$G$2:$J$750,3,0)),0,VLOOKUP(BS15,工单拆分!$G$2:$J$750,3,0)))</f>
        <v>0</v>
      </c>
      <c r="BT17" s="55">
        <f>IF((BT15="")+(COUNTIF($D$3:BT15,BT15)&gt;=2),0,IF(ISNA(VLOOKUP(BT15,工单拆分!$G$2:$J$750,3,0)),0,VLOOKUP(BT15,工单拆分!$G$2:$J$750,3,0)))</f>
        <v>2000</v>
      </c>
      <c r="BU17" s="53">
        <f>IF((BU15="")+(COUNTIF($D$3:BU15,BU15)&gt;=2),0,IF(ISNA(VLOOKUP(BU15,工单拆分!$G$2:$J$750,3,0)),0,VLOOKUP(BU15,工单拆分!$G$2:$J$750,3,0)))</f>
        <v>0</v>
      </c>
      <c r="BV17" s="54">
        <f>IF((BV15="")+(COUNTIF($D$3:BV15,BV15)&gt;=2),0,IF(ISNA(VLOOKUP(BV15,工单拆分!$G$2:$J$750,3,0)),0,VLOOKUP(BV15,工单拆分!$G$2:$J$750,3,0)))</f>
        <v>0</v>
      </c>
      <c r="BW17" s="55">
        <f>IF((BW15="")+(COUNTIF($D$3:BW15,BW15)&gt;=2),0,IF(ISNA(VLOOKUP(BW15,工单拆分!$G$2:$J$750,3,0)),0,VLOOKUP(BW15,工单拆分!$G$2:$J$750,3,0)))</f>
        <v>980</v>
      </c>
      <c r="BX17" s="53">
        <f>IF((BX15="")+(COUNTIF($D$3:BX15,BX15)&gt;=2),0,IF(ISNA(VLOOKUP(BX15,工单拆分!$G$2:$J$750,3,0)),0,VLOOKUP(BX15,工单拆分!$G$2:$J$750,3,0)))</f>
        <v>0</v>
      </c>
      <c r="BY17" s="54">
        <f>IF((BY15="")+(COUNTIF($D$3:BY15,BY15)&gt;=2),0,IF(ISNA(VLOOKUP(BY15,工单拆分!$G$2:$J$750,3,0)),0,VLOOKUP(BY15,工单拆分!$G$2:$J$750,3,0)))</f>
        <v>0</v>
      </c>
      <c r="BZ17" s="55">
        <f>IF((BZ15="")+(COUNTIF($D$3:BZ15,BZ15)&gt;=2),0,IF(ISNA(VLOOKUP(BZ15,工单拆分!$G$2:$J$750,3,0)),0,VLOOKUP(BZ15,工单拆分!$G$2:$J$750,3,0)))</f>
        <v>1945</v>
      </c>
      <c r="CA17" s="53">
        <f>IF((CA15="")+(COUNTIF($D$3:CA15,CA15)&gt;=2),0,IF(ISNA(VLOOKUP(CA15,工单拆分!$G$2:$J$750,3,0)),0,VLOOKUP(CA15,工单拆分!$G$2:$J$750,3,0)))</f>
        <v>0</v>
      </c>
      <c r="CB17" s="54">
        <f>IF((CB15="")+(COUNTIF($D$3:CB15,CB15)&gt;=2),0,IF(ISNA(VLOOKUP(CB15,工单拆分!$G$2:$J$750,3,0)),0,VLOOKUP(CB15,工单拆分!$G$2:$J$750,3,0)))</f>
        <v>973</v>
      </c>
      <c r="CC17" s="55">
        <f>IF((CC15="")+(COUNTIF($D$3:CC15,CC15)&gt;=2),0,IF(ISNA(VLOOKUP(CC15,工单拆分!$G$2:$J$750,3,0)),0,VLOOKUP(CC15,工单拆分!$G$2:$J$750,3,0)))</f>
        <v>1101</v>
      </c>
      <c r="CD17" s="53">
        <f>IF((CD15="")+(COUNTIF($D$3:CD15,CD15)&gt;=2),0,IF(ISNA(VLOOKUP(CD15,工单拆分!$G$2:$J$750,3,0)),0,VLOOKUP(CD15,工单拆分!$G$2:$J$750,3,0)))</f>
        <v>0</v>
      </c>
      <c r="CE17" s="54">
        <f>IF((CE15="")+(COUNTIF($D$3:CE15,CE15)&gt;=2),0,IF(ISNA(VLOOKUP(CE15,工单拆分!$G$2:$J$750,3,0)),0,VLOOKUP(CE15,工单拆分!$G$2:$J$750,3,0)))</f>
        <v>557</v>
      </c>
      <c r="CF17" s="55">
        <f>IF((CF15="")+(COUNTIF($D$3:CF15,CF15)&gt;=2),0,IF(ISNA(VLOOKUP(CF15,工单拆分!$G$2:$J$750,3,0)),0,VLOOKUP(CF15,工单拆分!$G$2:$J$750,3,0)))</f>
        <v>2000</v>
      </c>
      <c r="CG17" s="53">
        <f>IF((CG15="")+(COUNTIF($D$3:CG15,CG15)&gt;=2),0,IF(ISNA(VLOOKUP(CG15,工单拆分!$G$2:$J$750,3,0)),0,VLOOKUP(CG15,工单拆分!$G$2:$J$750,3,0)))</f>
        <v>0</v>
      </c>
      <c r="CH17" s="54">
        <f>IF((CH15="")+(COUNTIF($D$3:CH15,CH15)&gt;=2),0,IF(ISNA(VLOOKUP(CH15,工单拆分!$G$2:$J$750,3,0)),0,VLOOKUP(CH15,工单拆分!$G$2:$J$750,3,0)))</f>
        <v>0</v>
      </c>
      <c r="CI17" s="55">
        <f>IF((CI15="")+(COUNTIF($D$3:CI15,CI15)&gt;=2),0,IF(ISNA(VLOOKUP(CI15,工单拆分!$G$2:$J$750,3,0)),0,VLOOKUP(CI15,工单拆分!$G$2:$J$750,3,0)))</f>
        <v>2000</v>
      </c>
      <c r="CJ17" s="53">
        <f>IF((CJ15="")+(COUNTIF($D$3:CJ15,CJ15)&gt;=2),0,IF(ISNA(VLOOKUP(CJ15,工单拆分!$G$2:$J$750,3,0)),0,VLOOKUP(CJ15,工单拆分!$G$2:$J$750,3,0)))</f>
        <v>0</v>
      </c>
      <c r="CK17" s="54">
        <f>IF((CK15="")+(COUNTIF($D$3:CK15,CK15)&gt;=2),0,IF(ISNA(VLOOKUP(CK15,工单拆分!$G$2:$J$750,3,0)),0,VLOOKUP(CK15,工单拆分!$G$2:$J$750,3,0)))</f>
        <v>0</v>
      </c>
      <c r="CL17" s="55">
        <f>IF((CL15="")+(COUNTIF($D$3:CL15,CL15)&gt;=2),0,IF(ISNA(VLOOKUP(CL15,工单拆分!$G$2:$J$750,3,0)),0,VLOOKUP(CL15,工单拆分!$G$2:$J$750,3,0)))</f>
        <v>2000</v>
      </c>
      <c r="CM17" s="53">
        <f>IF((CM15="")+(COUNTIF($D$3:CM15,CM15)&gt;=2),0,IF(ISNA(VLOOKUP(CM15,工单拆分!$G$2:$J$750,3,0)),0,VLOOKUP(CM15,工单拆分!$G$2:$J$750,3,0)))</f>
        <v>0</v>
      </c>
      <c r="CN17" s="54">
        <f>IF((CN15="")+(COUNTIF($D$3:CN15,CN15)&gt;=2),0,IF(ISNA(VLOOKUP(CN15,工单拆分!$G$2:$J$750,3,0)),0,VLOOKUP(CN15,工单拆分!$G$2:$J$750,3,0)))</f>
        <v>0</v>
      </c>
      <c r="CO17" s="55">
        <f>IF((CO15="")+(COUNTIF($D$3:CO15,CO15)&gt;=2),0,IF(ISNA(VLOOKUP(CO15,工单拆分!$G$2:$J$750,3,0)),0,VLOOKUP(CO15,工单拆分!$G$2:$J$750,3,0)))</f>
        <v>0</v>
      </c>
      <c r="CP17" s="53">
        <f>IF((CP15="")+(COUNTIF($D$3:CP15,CP15)&gt;=2),0,IF(ISNA(VLOOKUP(CP15,工单拆分!$G$2:$J$750,3,0)),0,VLOOKUP(CP15,工单拆分!$G$2:$J$750,3,0)))</f>
        <v>0</v>
      </c>
      <c r="CQ17" s="54">
        <f>IF((CQ15="")+(COUNTIF($D$3:CQ15,CQ15)&gt;=2),0,IF(ISNA(VLOOKUP(CQ15,工单拆分!$G$2:$J$750,3,0)),0,VLOOKUP(CQ15,工单拆分!$G$2:$J$750,3,0)))</f>
        <v>0</v>
      </c>
      <c r="CR17" s="55">
        <f>IF((CR15="")+(COUNTIF($D$3:CR15,CR15)&gt;=2),0,IF(ISNA(VLOOKUP(CR15,工单拆分!$G$2:$J$750,3,0)),0,VLOOKUP(CR15,工单拆分!$G$2:$J$750,3,0)))</f>
        <v>0</v>
      </c>
      <c r="CS17" s="67">
        <f t="shared" si="4"/>
        <v>44313</v>
      </c>
      <c r="CT17" s="67"/>
      <c r="CV17" s="67"/>
    </row>
    <row r="18" s="22" customFormat="1" ht="14.1" customHeight="1" spans="1:100">
      <c r="A18" s="56"/>
      <c r="B18" s="57"/>
      <c r="C18" s="58" t="s">
        <v>2007</v>
      </c>
      <c r="D18" s="59">
        <v>972</v>
      </c>
      <c r="E18" s="60"/>
      <c r="F18" s="61"/>
      <c r="G18" s="59">
        <v>1700</v>
      </c>
      <c r="H18" s="60"/>
      <c r="I18" s="61"/>
      <c r="J18" s="59"/>
      <c r="K18" s="60"/>
      <c r="L18" s="61"/>
      <c r="M18" s="59">
        <v>300</v>
      </c>
      <c r="N18" s="60">
        <v>973</v>
      </c>
      <c r="O18" s="61">
        <v>300</v>
      </c>
      <c r="P18" s="59">
        <v>360</v>
      </c>
      <c r="Q18" s="60"/>
      <c r="R18" s="61">
        <v>1500</v>
      </c>
      <c r="S18" s="59">
        <v>336</v>
      </c>
      <c r="T18" s="60">
        <v>1098</v>
      </c>
      <c r="U18" s="61">
        <v>372</v>
      </c>
      <c r="V18" s="59">
        <v>600</v>
      </c>
      <c r="W18" s="60"/>
      <c r="X18" s="61">
        <v>1200</v>
      </c>
      <c r="Y18" s="59">
        <v>1800</v>
      </c>
      <c r="Z18" s="60"/>
      <c r="AA18" s="61">
        <v>20</v>
      </c>
      <c r="AB18" s="59">
        <v>1900</v>
      </c>
      <c r="AC18" s="60"/>
      <c r="AD18" s="61"/>
      <c r="AE18" s="59"/>
      <c r="AF18" s="60"/>
      <c r="AG18" s="61"/>
      <c r="AH18" s="59">
        <v>80</v>
      </c>
      <c r="AI18" s="60">
        <v>974</v>
      </c>
      <c r="AJ18" s="61">
        <v>100</v>
      </c>
      <c r="AK18" s="59">
        <v>872</v>
      </c>
      <c r="AL18" s="60">
        <v>972</v>
      </c>
      <c r="AM18" s="61">
        <v>110</v>
      </c>
      <c r="AN18" s="59">
        <v>700</v>
      </c>
      <c r="AO18" s="60">
        <v>977</v>
      </c>
      <c r="AP18" s="61">
        <v>336</v>
      </c>
      <c r="AQ18" s="59">
        <v>600</v>
      </c>
      <c r="AR18" s="60"/>
      <c r="AS18" s="61">
        <v>1350</v>
      </c>
      <c r="AT18" s="59">
        <v>650</v>
      </c>
      <c r="AU18" s="60"/>
      <c r="AV18" s="61">
        <v>1300</v>
      </c>
      <c r="AW18" s="59"/>
      <c r="AX18" s="60"/>
      <c r="AY18" s="61"/>
      <c r="AZ18" s="59"/>
      <c r="BA18" s="60"/>
      <c r="BB18" s="61"/>
      <c r="BC18" s="59">
        <v>700</v>
      </c>
      <c r="BD18" s="60"/>
      <c r="BE18" s="61">
        <v>700</v>
      </c>
      <c r="BF18" s="59">
        <v>454</v>
      </c>
      <c r="BG18" s="60">
        <v>925</v>
      </c>
      <c r="BH18" s="61">
        <v>280</v>
      </c>
      <c r="BI18" s="59">
        <v>700</v>
      </c>
      <c r="BJ18" s="60"/>
      <c r="BK18" s="61">
        <v>400</v>
      </c>
      <c r="BL18" s="59">
        <v>146</v>
      </c>
      <c r="BM18" s="60"/>
      <c r="BN18" s="61">
        <v>1600</v>
      </c>
      <c r="BO18" s="59">
        <v>400</v>
      </c>
      <c r="BP18" s="60"/>
      <c r="BQ18" s="61">
        <v>600</v>
      </c>
      <c r="BR18" s="59">
        <v>1400</v>
      </c>
      <c r="BS18" s="60"/>
      <c r="BT18" s="61">
        <v>600</v>
      </c>
      <c r="BU18" s="59">
        <v>1400</v>
      </c>
      <c r="BV18" s="60"/>
      <c r="BW18" s="61">
        <v>525</v>
      </c>
      <c r="BX18" s="59">
        <v>455</v>
      </c>
      <c r="BY18" s="60"/>
      <c r="BZ18" s="61">
        <v>1545</v>
      </c>
      <c r="CA18" s="59">
        <v>400</v>
      </c>
      <c r="CB18" s="60">
        <v>973</v>
      </c>
      <c r="CC18" s="61">
        <v>500</v>
      </c>
      <c r="CD18" s="59">
        <v>601</v>
      </c>
      <c r="CE18" s="60">
        <v>557</v>
      </c>
      <c r="CF18" s="61">
        <v>400</v>
      </c>
      <c r="CG18" s="59">
        <v>1600</v>
      </c>
      <c r="CH18" s="60"/>
      <c r="CI18" s="61">
        <v>400</v>
      </c>
      <c r="CJ18" s="59">
        <v>1600</v>
      </c>
      <c r="CK18" s="60"/>
      <c r="CL18" s="61">
        <v>400</v>
      </c>
      <c r="CM18" s="59">
        <v>1600</v>
      </c>
      <c r="CN18" s="60"/>
      <c r="CO18" s="61"/>
      <c r="CP18" s="59"/>
      <c r="CQ18" s="60"/>
      <c r="CR18" s="61"/>
      <c r="CS18" s="67">
        <f t="shared" si="4"/>
        <v>44313</v>
      </c>
      <c r="CT18" s="67">
        <f>CS17-CS18</f>
        <v>0</v>
      </c>
      <c r="CV18" s="67"/>
    </row>
    <row r="19" s="20" customFormat="1" ht="14.1" customHeight="1" spans="1:100">
      <c r="A19" s="40">
        <v>5</v>
      </c>
      <c r="B19" s="41" t="s">
        <v>2012</v>
      </c>
      <c r="C19" s="42" t="s">
        <v>43</v>
      </c>
      <c r="D19" s="43" t="s">
        <v>699</v>
      </c>
      <c r="E19" s="44"/>
      <c r="F19" s="45"/>
      <c r="G19" s="43" t="s">
        <v>699</v>
      </c>
      <c r="H19" s="44"/>
      <c r="I19" s="43" t="s">
        <v>702</v>
      </c>
      <c r="J19" s="43"/>
      <c r="K19" s="44"/>
      <c r="L19" s="45"/>
      <c r="M19" s="43" t="s">
        <v>702</v>
      </c>
      <c r="N19" s="44"/>
      <c r="O19" s="45" t="s">
        <v>704</v>
      </c>
      <c r="P19" s="43" t="s">
        <v>704</v>
      </c>
      <c r="Q19" s="44"/>
      <c r="R19" s="45" t="s">
        <v>652</v>
      </c>
      <c r="S19" s="43" t="s">
        <v>652</v>
      </c>
      <c r="T19" s="44"/>
      <c r="U19" s="45" t="s">
        <v>644</v>
      </c>
      <c r="V19" s="43" t="s">
        <v>644</v>
      </c>
      <c r="W19" s="44"/>
      <c r="X19" s="45" t="s">
        <v>635</v>
      </c>
      <c r="Y19" s="43" t="s">
        <v>635</v>
      </c>
      <c r="Z19" s="44"/>
      <c r="AA19" s="45" t="s">
        <v>638</v>
      </c>
      <c r="AB19" s="43" t="s">
        <v>638</v>
      </c>
      <c r="AC19" s="44"/>
      <c r="AD19" s="45" t="s">
        <v>640</v>
      </c>
      <c r="AE19" s="43"/>
      <c r="AF19" s="44"/>
      <c r="AG19" s="45"/>
      <c r="AH19" s="43" t="s">
        <v>640</v>
      </c>
      <c r="AI19" s="44"/>
      <c r="AJ19" s="45" t="s">
        <v>720</v>
      </c>
      <c r="AK19" s="43" t="s">
        <v>720</v>
      </c>
      <c r="AL19" s="44"/>
      <c r="AM19" s="44" t="s">
        <v>708</v>
      </c>
      <c r="AN19" s="43" t="s">
        <v>708</v>
      </c>
      <c r="AO19" s="44"/>
      <c r="AP19" s="44" t="s">
        <v>710</v>
      </c>
      <c r="AQ19" s="43" t="s">
        <v>710</v>
      </c>
      <c r="AR19" s="44"/>
      <c r="AS19" s="45"/>
      <c r="AT19" s="43" t="s">
        <v>712</v>
      </c>
      <c r="AU19" s="44"/>
      <c r="AV19" s="45"/>
      <c r="AW19" s="43"/>
      <c r="AX19" s="44"/>
      <c r="AY19" s="45"/>
      <c r="AZ19" s="43"/>
      <c r="BA19" s="44"/>
      <c r="BB19" s="44"/>
      <c r="BC19" s="43" t="s">
        <v>712</v>
      </c>
      <c r="BD19" s="44"/>
      <c r="BE19" s="44" t="s">
        <v>714</v>
      </c>
      <c r="BF19" s="43" t="s">
        <v>714</v>
      </c>
      <c r="BG19" s="44"/>
      <c r="BH19" s="45" t="s">
        <v>716</v>
      </c>
      <c r="BI19" s="43" t="s">
        <v>716</v>
      </c>
      <c r="BJ19" s="44"/>
      <c r="BK19" s="44" t="s">
        <v>654</v>
      </c>
      <c r="BL19" s="43" t="s">
        <v>654</v>
      </c>
      <c r="BM19" s="44"/>
      <c r="BN19" s="44" t="s">
        <v>642</v>
      </c>
      <c r="BO19" s="43" t="s">
        <v>642</v>
      </c>
      <c r="BP19" s="44"/>
      <c r="BQ19" s="44" t="s">
        <v>650</v>
      </c>
      <c r="BR19" s="43" t="s">
        <v>650</v>
      </c>
      <c r="BS19" s="44"/>
      <c r="BT19" s="44" t="s">
        <v>718</v>
      </c>
      <c r="BU19" s="43" t="s">
        <v>718</v>
      </c>
      <c r="BV19" s="44"/>
      <c r="BW19" s="45" t="s">
        <v>706</v>
      </c>
      <c r="BX19" s="43" t="s">
        <v>706</v>
      </c>
      <c r="BY19" s="44"/>
      <c r="BZ19" s="45" t="s">
        <v>722</v>
      </c>
      <c r="CA19" s="43" t="s">
        <v>722</v>
      </c>
      <c r="CB19" s="44"/>
      <c r="CC19" s="45" t="s">
        <v>724</v>
      </c>
      <c r="CD19" s="43" t="s">
        <v>724</v>
      </c>
      <c r="CE19" s="44"/>
      <c r="CF19" s="45" t="s">
        <v>726</v>
      </c>
      <c r="CG19" s="43" t="s">
        <v>726</v>
      </c>
      <c r="CH19" s="44"/>
      <c r="CI19" s="45" t="s">
        <v>728</v>
      </c>
      <c r="CJ19" s="43" t="s">
        <v>728</v>
      </c>
      <c r="CK19" s="44"/>
      <c r="CL19" s="45"/>
      <c r="CM19" s="43" t="s">
        <v>734</v>
      </c>
      <c r="CN19" s="44"/>
      <c r="CO19" s="45" t="s">
        <v>364</v>
      </c>
      <c r="CP19" s="43"/>
      <c r="CQ19" s="44"/>
      <c r="CR19" s="45"/>
      <c r="CS19" s="65">
        <f t="shared" si="4"/>
        <v>0</v>
      </c>
      <c r="CT19" s="65"/>
      <c r="CV19" s="65"/>
    </row>
    <row r="20" s="21" customFormat="1" ht="14.1" customHeight="1" spans="1:100">
      <c r="A20" s="46"/>
      <c r="B20" s="47"/>
      <c r="C20" s="48" t="s">
        <v>2005</v>
      </c>
      <c r="D20" s="49" t="str">
        <f>IF((D19="")+(D19=0),0,VLOOKUP(D19,工单拆分!$G$2:$J$750,2,0))</f>
        <v>50FC5033A-1</v>
      </c>
      <c r="E20" s="50">
        <f>IF((E19="")+(E19=0),0,VLOOKUP(E19,工单拆分!$G$2:$J$750,2,0))</f>
        <v>0</v>
      </c>
      <c r="F20" s="51">
        <f>IF((F19="")+(F19=0),0,VLOOKUP(F19,工单拆分!$G$2:$J$750,2,0))</f>
        <v>0</v>
      </c>
      <c r="G20" s="49" t="str">
        <f>IF((G19="")+(G19=0),0,VLOOKUP(G19,工单拆分!$G$2:$J$750,2,0))</f>
        <v>50FC5033A-1</v>
      </c>
      <c r="H20" s="50">
        <f>IF((H19="")+(H19=0),0,VLOOKUP(H19,工单拆分!$G$2:$J$750,2,0))</f>
        <v>0</v>
      </c>
      <c r="I20" s="51" t="str">
        <f>IF((I19="")+(I19=0),0,VLOOKUP(I19,工单拆分!$G$2:$J$750,2,0))</f>
        <v>50FC5033A-2</v>
      </c>
      <c r="J20" s="49">
        <f>IF((J19="")+(J19=0),0,VLOOKUP(J19,工单拆分!$G$2:$J$750,2,0))</f>
        <v>0</v>
      </c>
      <c r="K20" s="50">
        <f>IF((K19="")+(K19=0),0,VLOOKUP(K19,工单拆分!$G$2:$J$750,2,0))</f>
        <v>0</v>
      </c>
      <c r="L20" s="51">
        <f>IF((L19="")+(L19=0),0,VLOOKUP(L19,工单拆分!$G$2:$J$750,2,0))</f>
        <v>0</v>
      </c>
      <c r="M20" s="49" t="str">
        <f>IF((M19="")+(M19=0),0,VLOOKUP(M19,工单拆分!$G$2:$J$750,2,0))</f>
        <v>50FC5033A-2</v>
      </c>
      <c r="N20" s="50">
        <f>IF((N19="")+(N19=0),0,VLOOKUP(N19,工单拆分!$G$2:$J$750,2,0))</f>
        <v>0</v>
      </c>
      <c r="O20" s="51" t="str">
        <f>IF((O19="")+(O19=0),0,VLOOKUP(O19,工单拆分!$G$2:$J$750,2,0))</f>
        <v>50FC5033A-3</v>
      </c>
      <c r="P20" s="49" t="str">
        <f>IF((P19="")+(P19=0),0,VLOOKUP(P19,工单拆分!$G$2:$J$750,2,0))</f>
        <v>50FC5033A-3</v>
      </c>
      <c r="Q20" s="50">
        <f>IF((Q19="")+(Q19=0),0,VLOOKUP(Q19,工单拆分!$G$2:$J$750,2,0))</f>
        <v>0</v>
      </c>
      <c r="R20" s="51" t="str">
        <f>IF((R19="")+(R19=0),0,VLOOKUP(R19,工单拆分!$G$2:$J$750,2,0))</f>
        <v>50FC33A-9</v>
      </c>
      <c r="S20" s="49" t="str">
        <f>IF((S19="")+(S19=0),0,VLOOKUP(S19,工单拆分!$G$2:$J$750,2,0))</f>
        <v>50FC33A-9</v>
      </c>
      <c r="T20" s="50">
        <f>IF((T19="")+(T19=0),0,VLOOKUP(T19,工单拆分!$G$2:$J$750,2,0))</f>
        <v>0</v>
      </c>
      <c r="U20" s="51" t="str">
        <f>IF((U19="")+(U19=0),0,VLOOKUP(U19,工单拆分!$G$2:$J$750,2,0))</f>
        <v>50FC33A-5</v>
      </c>
      <c r="V20" s="49" t="str">
        <f>IF((V19="")+(V19=0),0,VLOOKUP(V19,工单拆分!$G$2:$J$750,2,0))</f>
        <v>50FC33A-5</v>
      </c>
      <c r="W20" s="50">
        <f>IF((W19="")+(W19=0),0,VLOOKUP(W19,工单拆分!$G$2:$J$750,2,0))</f>
        <v>0</v>
      </c>
      <c r="X20" s="51" t="str">
        <f>IF((X19="")+(X19=0),0,VLOOKUP(X19,工单拆分!$G$2:$J$750,2,0))</f>
        <v>50FC33A-1</v>
      </c>
      <c r="Y20" s="49" t="str">
        <f>IF((Y19="")+(Y19=0),0,VLOOKUP(Y19,工单拆分!$G$2:$J$750,2,0))</f>
        <v>50FC33A-1</v>
      </c>
      <c r="Z20" s="50">
        <f>IF((Z19="")+(Z19=0),0,VLOOKUP(Z19,工单拆分!$G$2:$J$750,2,0))</f>
        <v>0</v>
      </c>
      <c r="AA20" s="51" t="str">
        <f>IF((AA19="")+(AA19=0),0,VLOOKUP(AA19,工单拆分!$G$2:$J$750,2,0))</f>
        <v>50FC33A-2</v>
      </c>
      <c r="AB20" s="49" t="str">
        <f>IF((AB19="")+(AB19=0),0,VLOOKUP(AB19,工单拆分!$G$2:$J$750,2,0))</f>
        <v>50FC33A-2</v>
      </c>
      <c r="AC20" s="50">
        <f>IF((AC19="")+(AC19=0),0,VLOOKUP(AC19,工单拆分!$G$2:$J$750,2,0))</f>
        <v>0</v>
      </c>
      <c r="AD20" s="51" t="str">
        <f>IF((AD19="")+(AD19=0),0,VLOOKUP(AD19,工单拆分!$G$2:$J$750,2,0))</f>
        <v>50FC33A-3</v>
      </c>
      <c r="AE20" s="49">
        <f>IF((AE19="")+(AE19=0),0,VLOOKUP(AE19,工单拆分!$G$2:$J$750,2,0))</f>
        <v>0</v>
      </c>
      <c r="AF20" s="50">
        <f>IF((AF19="")+(AF19=0),0,VLOOKUP(AF19,工单拆分!$G$2:$J$750,2,0))</f>
        <v>0</v>
      </c>
      <c r="AG20" s="51">
        <f>IF((AG19="")+(AG19=0),0,VLOOKUP(AG19,工单拆分!$G$2:$J$750,2,0))</f>
        <v>0</v>
      </c>
      <c r="AH20" s="49" t="str">
        <f>IF((AH19="")+(AH19=0),0,VLOOKUP(AH19,工单拆分!$G$2:$J$750,2,0))</f>
        <v>50FC33A-3</v>
      </c>
      <c r="AI20" s="50">
        <f>IF((AI19="")+(AI19=0),0,VLOOKUP(AI19,工单拆分!$G$2:$J$750,2,0))</f>
        <v>0</v>
      </c>
      <c r="AJ20" s="51" t="str">
        <f>IF((AJ19="")+(AJ19=0),0,VLOOKUP(AJ19,工单拆分!$G$2:$J$750,2,0))</f>
        <v>50FC5033A-11</v>
      </c>
      <c r="AK20" s="49" t="str">
        <f>IF((AK19="")+(AK19=0),0,VLOOKUP(AK19,工单拆分!$G$2:$J$750,2,0))</f>
        <v>50FC5033A-11</v>
      </c>
      <c r="AL20" s="50">
        <f>IF((AL19="")+(AL19=0),0,VLOOKUP(AL19,工单拆分!$G$2:$J$750,2,0))</f>
        <v>0</v>
      </c>
      <c r="AM20" s="51" t="str">
        <f>IF((AM19="")+(AM19=0),0,VLOOKUP(AM19,工单拆分!$G$2:$J$750,2,0))</f>
        <v>50FC5033A-5</v>
      </c>
      <c r="AN20" s="49" t="str">
        <f>IF((AN19="")+(AN19=0),0,VLOOKUP(AN19,工单拆分!$G$2:$J$750,2,0))</f>
        <v>50FC5033A-5</v>
      </c>
      <c r="AO20" s="50">
        <f>IF((AO19="")+(AO19=0),0,VLOOKUP(AO19,工单拆分!$G$2:$J$750,2,0))</f>
        <v>0</v>
      </c>
      <c r="AP20" s="51" t="str">
        <f>IF((AP19="")+(AP19=0),0,VLOOKUP(AP19,工单拆分!$G$2:$J$750,2,0))</f>
        <v>50FC5033A-6</v>
      </c>
      <c r="AQ20" s="49" t="str">
        <f>IF((AQ19="")+(AQ19=0),0,VLOOKUP(AQ19,工单拆分!$G$2:$J$750,2,0))</f>
        <v>50FC5033A-6</v>
      </c>
      <c r="AR20" s="50">
        <f>IF((AR19="")+(AR19=0),0,VLOOKUP(AR19,工单拆分!$G$2:$J$750,2,0))</f>
        <v>0</v>
      </c>
      <c r="AS20" s="51">
        <f>IF((AS19="")+(AS19=0),0,VLOOKUP(AS19,工单拆分!$G$2:$J$750,2,0))</f>
        <v>0</v>
      </c>
      <c r="AT20" s="49" t="str">
        <f>IF((AT19="")+(AT19=0),0,VLOOKUP(AT19,工单拆分!$G$2:$J$750,2,0))</f>
        <v>50FC5033A-7</v>
      </c>
      <c r="AU20" s="50">
        <f>IF((AU19="")+(AU19=0),0,VLOOKUP(AU19,工单拆分!$G$2:$J$750,2,0))</f>
        <v>0</v>
      </c>
      <c r="AV20" s="51">
        <f>IF((AV19="")+(AV19=0),0,VLOOKUP(AV19,工单拆分!$G$2:$J$750,2,0))</f>
        <v>0</v>
      </c>
      <c r="AW20" s="49">
        <f>IF((AW19="")+(AW19=0),0,VLOOKUP(AW19,工单拆分!$G$2:$J$750,2,0))</f>
        <v>0</v>
      </c>
      <c r="AX20" s="50">
        <f>IF((AX19="")+(AX19=0),0,VLOOKUP(AX19,工单拆分!$G$2:$J$750,2,0))</f>
        <v>0</v>
      </c>
      <c r="AY20" s="51">
        <f>IF((AY19="")+(AY19=0),0,VLOOKUP(AY19,工单拆分!$G$2:$J$750,2,0))</f>
        <v>0</v>
      </c>
      <c r="AZ20" s="49">
        <f>IF((AZ19="")+(AZ19=0),0,VLOOKUP(AZ19,工单拆分!$G$2:$J$750,2,0))</f>
        <v>0</v>
      </c>
      <c r="BA20" s="50">
        <f>IF((BA19="")+(BA19=0),0,VLOOKUP(BA19,工单拆分!$G$2:$J$750,2,0))</f>
        <v>0</v>
      </c>
      <c r="BB20" s="51">
        <f>IF((BB19="")+(BB19=0),0,VLOOKUP(BB19,工单拆分!$G$2:$J$750,2,0))</f>
        <v>0</v>
      </c>
      <c r="BC20" s="49" t="str">
        <f>IF((BC19="")+(BC19=0),0,VLOOKUP(BC19,工单拆分!$G$2:$J$750,2,0))</f>
        <v>50FC5033A-7</v>
      </c>
      <c r="BD20" s="50">
        <f>IF((BD19="")+(BD19=0),0,VLOOKUP(BD19,工单拆分!$G$2:$J$750,2,0))</f>
        <v>0</v>
      </c>
      <c r="BE20" s="51" t="str">
        <f>IF((BE19="")+(BE19=0),0,VLOOKUP(BE19,工单拆分!$G$2:$J$750,2,0))</f>
        <v>50FC5033A-8</v>
      </c>
      <c r="BF20" s="49" t="str">
        <f>IF((BF19="")+(BF19=0),0,VLOOKUP(BF19,工单拆分!$G$2:$J$750,2,0))</f>
        <v>50FC5033A-8</v>
      </c>
      <c r="BG20" s="50">
        <f>IF((BG19="")+(BG19=0),0,VLOOKUP(BG19,工单拆分!$G$2:$J$750,2,0))</f>
        <v>0</v>
      </c>
      <c r="BH20" s="51" t="str">
        <f>IF((BH19="")+(BH19=0),0,VLOOKUP(BH19,工单拆分!$G$2:$J$750,2,0))</f>
        <v>50FC5033A-9</v>
      </c>
      <c r="BI20" s="49" t="str">
        <f>IF((BI19="")+(BI19=0),0,VLOOKUP(BI19,工单拆分!$G$2:$J$750,2,0))</f>
        <v>50FC5033A-9</v>
      </c>
      <c r="BJ20" s="50">
        <f>IF((BJ19="")+(BJ19=0),0,VLOOKUP(BJ19,工单拆分!$G$2:$J$750,2,0))</f>
        <v>0</v>
      </c>
      <c r="BK20" s="51" t="str">
        <f>IF((BK19="")+(BK19=0),0,VLOOKUP(BK19,工单拆分!$G$2:$J$750,2,0))</f>
        <v>50FC33A-10</v>
      </c>
      <c r="BL20" s="49" t="str">
        <f>IF((BL19="")+(BL19=0),0,VLOOKUP(BL19,工单拆分!$G$2:$J$750,2,0))</f>
        <v>50FC33A-10</v>
      </c>
      <c r="BM20" s="50">
        <f>IF((BM19="")+(BM19=0),0,VLOOKUP(BM19,工单拆分!$G$2:$J$750,2,0))</f>
        <v>0</v>
      </c>
      <c r="BN20" s="51" t="str">
        <f>IF((BN19="")+(BN19=0),0,VLOOKUP(BN19,工单拆分!$G$2:$J$750,2,0))</f>
        <v>50FC33A-4</v>
      </c>
      <c r="BO20" s="49" t="str">
        <f>IF((BO19="")+(BO19=0),0,VLOOKUP(BO19,工单拆分!$G$2:$J$750,2,0))</f>
        <v>50FC33A-4</v>
      </c>
      <c r="BP20" s="50">
        <f>IF((BP19="")+(BP19=0),0,VLOOKUP(BP19,工单拆分!$G$2:$J$750,2,0))</f>
        <v>0</v>
      </c>
      <c r="BQ20" s="51" t="str">
        <f>IF((BQ19="")+(BQ19=0),0,VLOOKUP(BQ19,工单拆分!$G$2:$J$750,2,0))</f>
        <v>50FC33A-8</v>
      </c>
      <c r="BR20" s="49" t="str">
        <f>IF((BR19="")+(BR19=0),0,VLOOKUP(BR19,工单拆分!$G$2:$J$750,2,0))</f>
        <v>50FC33A-8</v>
      </c>
      <c r="BS20" s="50">
        <f>IF((BS19="")+(BS19=0),0,VLOOKUP(BS19,工单拆分!$G$2:$J$750,2,0))</f>
        <v>0</v>
      </c>
      <c r="BT20" s="51" t="str">
        <f>IF((BT19="")+(BT19=0),0,VLOOKUP(BT19,工单拆分!$G$2:$J$750,2,0))</f>
        <v>50FC5033A-10</v>
      </c>
      <c r="BU20" s="49" t="str">
        <f>IF((BU19="")+(BU19=0),0,VLOOKUP(BU19,工单拆分!$G$2:$J$750,2,0))</f>
        <v>50FC5033A-10</v>
      </c>
      <c r="BV20" s="50">
        <f>IF((BV19="")+(BV19=0),0,VLOOKUP(BV19,工单拆分!$G$2:$J$750,2,0))</f>
        <v>0</v>
      </c>
      <c r="BW20" s="51" t="str">
        <f>IF((BW19="")+(BW19=0),0,VLOOKUP(BW19,工单拆分!$G$2:$J$750,2,0))</f>
        <v>50FC5033A-4</v>
      </c>
      <c r="BX20" s="49" t="str">
        <f>IF((BX19="")+(BX19=0),0,VLOOKUP(BX19,工单拆分!$G$2:$J$750,2,0))</f>
        <v>50FC5033A-4</v>
      </c>
      <c r="BY20" s="50">
        <f>IF((BY19="")+(BY19=0),0,VLOOKUP(BY19,工单拆分!$G$2:$J$750,2,0))</f>
        <v>0</v>
      </c>
      <c r="BZ20" s="51" t="str">
        <f>IF((BZ19="")+(BZ19=0),0,VLOOKUP(BZ19,工单拆分!$G$2:$J$750,2,0))</f>
        <v>50FC5033A-12</v>
      </c>
      <c r="CA20" s="49" t="str">
        <f>IF((CA19="")+(CA19=0),0,VLOOKUP(CA19,工单拆分!$G$2:$J$750,2,0))</f>
        <v>50FC5033A-12</v>
      </c>
      <c r="CB20" s="50">
        <f>IF((CB19="")+(CB19=0),0,VLOOKUP(CB19,工单拆分!$G$2:$J$750,2,0))</f>
        <v>0</v>
      </c>
      <c r="CC20" s="51" t="str">
        <f>IF((CC19="")+(CC19=0),0,VLOOKUP(CC19,工单拆分!$G$2:$J$750,2,0))</f>
        <v>50FC5033A-13</v>
      </c>
      <c r="CD20" s="49" t="str">
        <f>IF((CD19="")+(CD19=0),0,VLOOKUP(CD19,工单拆分!$G$2:$J$750,2,0))</f>
        <v>50FC5033A-13</v>
      </c>
      <c r="CE20" s="50">
        <f>IF((CE19="")+(CE19=0),0,VLOOKUP(CE19,工单拆分!$G$2:$J$750,2,0))</f>
        <v>0</v>
      </c>
      <c r="CF20" s="51" t="str">
        <f>IF((CF19="")+(CF19=0),0,VLOOKUP(CF19,工单拆分!$G$2:$J$750,2,0))</f>
        <v>50FC5033A-14</v>
      </c>
      <c r="CG20" s="49" t="str">
        <f>IF((CG19="")+(CG19=0),0,VLOOKUP(CG19,工单拆分!$G$2:$J$750,2,0))</f>
        <v>50FC5033A-14</v>
      </c>
      <c r="CH20" s="50">
        <f>IF((CH19="")+(CH19=0),0,VLOOKUP(CH19,工单拆分!$G$2:$J$750,2,0))</f>
        <v>0</v>
      </c>
      <c r="CI20" s="51" t="str">
        <f>IF((CI19="")+(CI19=0),0,VLOOKUP(CI19,工单拆分!$G$2:$J$750,2,0))</f>
        <v>50FC5033A-15</v>
      </c>
      <c r="CJ20" s="49" t="str">
        <f>IF((CJ19="")+(CJ19=0),0,VLOOKUP(CJ19,工单拆分!$G$2:$J$750,2,0))</f>
        <v>50FC5033A-15</v>
      </c>
      <c r="CK20" s="50">
        <f>IF((CK19="")+(CK19=0),0,VLOOKUP(CK19,工单拆分!$G$2:$J$750,2,0))</f>
        <v>0</v>
      </c>
      <c r="CL20" s="51">
        <f>IF((CL19="")+(CL19=0),0,VLOOKUP(CL19,工单拆分!$G$2:$J$750,2,0))</f>
        <v>0</v>
      </c>
      <c r="CM20" s="49" t="str">
        <f>IF((CM19="")+(CM19=0),0,VLOOKUP(CM19,工单拆分!$G$2:$J$750,2,0))</f>
        <v>50FC5033A-18</v>
      </c>
      <c r="CN20" s="50">
        <f>IF((CN19="")+(CN19=0),0,VLOOKUP(CN19,工单拆分!$G$2:$J$750,2,0))</f>
        <v>0</v>
      </c>
      <c r="CO20" s="51" t="str">
        <f>IF((CO19="")+(CO19=0),0,VLOOKUP(CO19,工单拆分!$G$2:$J$750,2,0))</f>
        <v>40FC835-12</v>
      </c>
      <c r="CP20" s="49">
        <f>IF((CP19="")+(CP19=0),0,VLOOKUP(CP19,工单拆分!$G$2:$J$750,2,0))</f>
        <v>0</v>
      </c>
      <c r="CQ20" s="50">
        <f>IF((CQ19="")+(CQ19=0),0,VLOOKUP(CQ19,工单拆分!$G$2:$J$750,2,0))</f>
        <v>0</v>
      </c>
      <c r="CR20" s="51">
        <f>IF((CR19="")+(CR19=0),0,VLOOKUP(CR19,工单拆分!$G$2:$J$750,2,0))</f>
        <v>0</v>
      </c>
      <c r="CS20" s="66">
        <f t="shared" si="4"/>
        <v>0</v>
      </c>
      <c r="CT20" s="66"/>
      <c r="CV20" s="66"/>
    </row>
    <row r="21" s="22" customFormat="1" ht="14.1" customHeight="1" spans="1:100">
      <c r="A21" s="46"/>
      <c r="B21" s="47"/>
      <c r="C21" s="52" t="s">
        <v>2006</v>
      </c>
      <c r="D21" s="53">
        <f>IF((D19="")+(COUNTIF($D$3:D19,D19)&gt;=2),0,IF(ISNA(VLOOKUP(D19,工单拆分!$G$2:$J$750,3,0)),0,VLOOKUP(D19,工单拆分!$G$2:$J$750,3,0)))</f>
        <v>2000</v>
      </c>
      <c r="E21" s="54">
        <f>IF((E19="")+(COUNTIF($D$3:E19,E19)&gt;=2),0,IF(ISNA(VLOOKUP(E19,工单拆分!$G$2:$J$750,3,0)),0,VLOOKUP(E19,工单拆分!$G$2:$J$750,3,0)))</f>
        <v>0</v>
      </c>
      <c r="F21" s="55">
        <f>IF((F19="")+(COUNTIF($D$3:F19,F19)&gt;=2),0,IF(ISNA(VLOOKUP(F19,工单拆分!$G$2:$J$750,3,0)),0,VLOOKUP(F19,工单拆分!$G$2:$J$750,3,0)))</f>
        <v>0</v>
      </c>
      <c r="G21" s="53">
        <f>IF((G19="")+(COUNTIF($D$3:G19,G19)&gt;=2),0,IF(ISNA(VLOOKUP(G19,工单拆分!$G$2:$J$750,3,0)),0,VLOOKUP(G19,工单拆分!$G$2:$J$750,3,0)))</f>
        <v>0</v>
      </c>
      <c r="H21" s="54">
        <f>IF((H19="")+(COUNTIF($D$3:H19,H19)&gt;=2),0,IF(ISNA(VLOOKUP(H19,工单拆分!$G$2:$J$750,3,0)),0,VLOOKUP(H19,工单拆分!$G$2:$J$750,3,0)))</f>
        <v>0</v>
      </c>
      <c r="I21" s="55">
        <f>IF((I19="")+(COUNTIF($D$3:I19,I19)&gt;=2),0,IF(ISNA(VLOOKUP(I19,工单拆分!$G$2:$J$750,3,0)),0,VLOOKUP(I19,工单拆分!$G$2:$J$750,3,0)))</f>
        <v>2000</v>
      </c>
      <c r="J21" s="53">
        <f>IF((J19="")+(COUNTIF($D$3:J19,J19)&gt;=2),0,IF(ISNA(VLOOKUP(J19,工单拆分!$G$2:$J$750,3,0)),0,VLOOKUP(J19,工单拆分!$G$2:$J$750,3,0)))</f>
        <v>0</v>
      </c>
      <c r="K21" s="54">
        <f>IF((K19="")+(COUNTIF($D$3:K19,K19)&gt;=2),0,IF(ISNA(VLOOKUP(K19,工单拆分!$G$2:$J$750,3,0)),0,VLOOKUP(K19,工单拆分!$G$2:$J$750,3,0)))</f>
        <v>0</v>
      </c>
      <c r="L21" s="55">
        <f>IF((L19="")+(COUNTIF($D$3:L19,L19)&gt;=2),0,IF(ISNA(VLOOKUP(L19,工单拆分!$G$2:$J$750,3,0)),0,VLOOKUP(L19,工单拆分!$G$2:$J$750,3,0)))</f>
        <v>0</v>
      </c>
      <c r="M21" s="53">
        <f>IF((M19="")+(COUNTIF($D$3:M19,M19)&gt;=2),0,IF(ISNA(VLOOKUP(M19,工单拆分!$G$2:$J$750,3,0)),0,VLOOKUP(M19,工单拆分!$G$2:$J$750,3,0)))</f>
        <v>0</v>
      </c>
      <c r="N21" s="54">
        <f>IF((N19="")+(COUNTIF($D$3:N19,N19)&gt;=2),0,IF(ISNA(VLOOKUP(N19,工单拆分!$G$2:$J$750,3,0)),0,VLOOKUP(N19,工单拆分!$G$2:$J$750,3,0)))</f>
        <v>0</v>
      </c>
      <c r="O21" s="55">
        <f>IF((O19="")+(COUNTIF($D$3:O19,O19)&gt;=2),0,IF(ISNA(VLOOKUP(O19,工单拆分!$G$2:$J$750,3,0)),0,VLOOKUP(O19,工单拆分!$G$2:$J$750,3,0)))</f>
        <v>2000</v>
      </c>
      <c r="P21" s="53">
        <f>IF((P19="")+(COUNTIF($D$3:P19,P19)&gt;=2),0,IF(ISNA(VLOOKUP(P19,工单拆分!$G$2:$J$750,3,0)),0,VLOOKUP(P19,工单拆分!$G$2:$J$750,3,0)))</f>
        <v>0</v>
      </c>
      <c r="Q21" s="54">
        <f>IF((Q19="")+(COUNTIF($D$3:Q19,Q19)&gt;=2),0,IF(ISNA(VLOOKUP(Q19,工单拆分!$G$2:$J$750,3,0)),0,VLOOKUP(Q19,工单拆分!$G$2:$J$750,3,0)))</f>
        <v>0</v>
      </c>
      <c r="R21" s="55">
        <f>IF((R19="")+(COUNTIF($D$3:R19,R19)&gt;=2),0,IF(ISNA(VLOOKUP(R19,工单拆分!$G$2:$J$750,3,0)),0,VLOOKUP(R19,工单拆分!$G$2:$J$750,3,0)))</f>
        <v>2000</v>
      </c>
      <c r="S21" s="53">
        <f>IF((S19="")+(COUNTIF($D$3:S19,S19)&gt;=2),0,IF(ISNA(VLOOKUP(S19,工单拆分!$G$2:$J$750,3,0)),0,VLOOKUP(S19,工单拆分!$G$2:$J$750,3,0)))</f>
        <v>0</v>
      </c>
      <c r="T21" s="54">
        <f>IF((T19="")+(COUNTIF($D$3:T19,T19)&gt;=2),0,IF(ISNA(VLOOKUP(T19,工单拆分!$G$2:$J$750,3,0)),0,VLOOKUP(T19,工单拆分!$G$2:$J$750,3,0)))</f>
        <v>0</v>
      </c>
      <c r="U21" s="55">
        <f>IF((U19="")+(COUNTIF($D$3:U19,U19)&gt;=2),0,IF(ISNA(VLOOKUP(U19,工单拆分!$G$2:$J$750,3,0)),0,VLOOKUP(U19,工单拆分!$G$2:$J$750,3,0)))</f>
        <v>2000</v>
      </c>
      <c r="V21" s="53">
        <f>IF((V19="")+(COUNTIF($D$3:V19,V19)&gt;=2),0,IF(ISNA(VLOOKUP(V19,工单拆分!$G$2:$J$750,3,0)),0,VLOOKUP(V19,工单拆分!$G$2:$J$750,3,0)))</f>
        <v>0</v>
      </c>
      <c r="W21" s="54">
        <f>IF((W19="")+(COUNTIF($D$3:W19,W19)&gt;=2),0,IF(ISNA(VLOOKUP(W19,工单拆分!$G$2:$J$750,3,0)),0,VLOOKUP(W19,工单拆分!$G$2:$J$750,3,0)))</f>
        <v>0</v>
      </c>
      <c r="X21" s="55">
        <f>IF((X19="")+(COUNTIF($D$3:X19,X19)&gt;=2),0,IF(ISNA(VLOOKUP(X19,工单拆分!$G$2:$J$750,3,0)),0,VLOOKUP(X19,工单拆分!$G$2:$J$750,3,0)))</f>
        <v>2000</v>
      </c>
      <c r="Y21" s="53">
        <f>IF((Y19="")+(COUNTIF($D$3:Y19,Y19)&gt;=2),0,IF(ISNA(VLOOKUP(Y19,工单拆分!$G$2:$J$750,3,0)),0,VLOOKUP(Y19,工单拆分!$G$2:$J$750,3,0)))</f>
        <v>0</v>
      </c>
      <c r="Z21" s="54">
        <f>IF((Z19="")+(COUNTIF($D$3:Z19,Z19)&gt;=2),0,IF(ISNA(VLOOKUP(Z19,工单拆分!$G$2:$J$750,3,0)),0,VLOOKUP(Z19,工单拆分!$G$2:$J$750,3,0)))</f>
        <v>0</v>
      </c>
      <c r="AA21" s="55">
        <f>IF((AA19="")+(COUNTIF($D$3:AA19,AA19)&gt;=2),0,IF(ISNA(VLOOKUP(AA19,工单拆分!$G$2:$J$750,3,0)),0,VLOOKUP(AA19,工单拆分!$G$2:$J$750,3,0)))</f>
        <v>2000</v>
      </c>
      <c r="AB21" s="53">
        <f>IF((AB19="")+(COUNTIF($D$3:AB19,AB19)&gt;=2),0,IF(ISNA(VLOOKUP(AB19,工单拆分!$G$2:$J$750,3,0)),0,VLOOKUP(AB19,工单拆分!$G$2:$J$750,3,0)))</f>
        <v>0</v>
      </c>
      <c r="AC21" s="54" t="s">
        <v>2009</v>
      </c>
      <c r="AD21" s="55">
        <f>IF((AD19="")+(COUNTIF($D$3:AD19,AD19)&gt;=2),0,IF(ISNA(VLOOKUP(AD19,工单拆分!$G$2:$J$750,3,0)),0,VLOOKUP(AD19,工单拆分!$G$2:$J$750,3,0)))</f>
        <v>2000</v>
      </c>
      <c r="AE21" s="53">
        <f>IF((AE19="")+(COUNTIF($D$3:AE19,AE19)&gt;=2),0,IF(ISNA(VLOOKUP(AE19,工单拆分!$G$2:$J$750,3,0)),0,VLOOKUP(AE19,工单拆分!$G$2:$J$750,3,0)))</f>
        <v>0</v>
      </c>
      <c r="AF21" s="54">
        <f>IF((AF19="")+(COUNTIF($D$3:AF19,AF19)&gt;=2),0,IF(ISNA(VLOOKUP(AF19,工单拆分!$G$2:$J$750,3,0)),0,VLOOKUP(AF19,工单拆分!$G$2:$J$750,3,0)))</f>
        <v>0</v>
      </c>
      <c r="AG21" s="55">
        <f>IF((AG19="")+(COUNTIF($D$3:AG19,AG19)&gt;=2),0,IF(ISNA(VLOOKUP(AG19,工单拆分!$G$2:$J$750,3,0)),0,VLOOKUP(AG19,工单拆分!$G$2:$J$750,3,0)))</f>
        <v>0</v>
      </c>
      <c r="AH21" s="53">
        <f>IF((AH19="")+(COUNTIF($D$3:AH19,AH19)&gt;=2),0,IF(ISNA(VLOOKUP(AH19,工单拆分!$G$2:$J$750,3,0)),0,VLOOKUP(AH19,工单拆分!$G$2:$J$750,3,0)))</f>
        <v>0</v>
      </c>
      <c r="AI21" s="54">
        <f>IF((AI19="")+(COUNTIF($D$3:AI19,AI19)&gt;=2),0,IF(ISNA(VLOOKUP(AI19,工单拆分!$G$2:$J$750,3,0)),0,VLOOKUP(AI19,工单拆分!$G$2:$J$750,3,0)))</f>
        <v>0</v>
      </c>
      <c r="AJ21" s="55">
        <f>IF((AJ19="")+(COUNTIF($D$3:AJ19,AJ19)&gt;=2),0,IF(ISNA(VLOOKUP(AJ19,工单拆分!$G$2:$J$750,3,0)),0,VLOOKUP(AJ19,工单拆分!$G$2:$J$750,3,0)))</f>
        <v>2000</v>
      </c>
      <c r="AK21" s="53">
        <f>IF((AK19="")+(COUNTIF($D$3:AK19,AK19)&gt;=2),0,IF(ISNA(VLOOKUP(AK19,工单拆分!$G$2:$J$750,3,0)),0,VLOOKUP(AK19,工单拆分!$G$2:$J$750,3,0)))</f>
        <v>0</v>
      </c>
      <c r="AL21" s="54">
        <f>IF((AL19="")+(COUNTIF($D$3:AL19,AL19)&gt;=2),0,IF(ISNA(VLOOKUP(AL19,工单拆分!$G$2:$J$750,3,0)),0,VLOOKUP(AL19,工单拆分!$G$2:$J$750,3,0)))</f>
        <v>0</v>
      </c>
      <c r="AM21" s="55">
        <f>IF((AM19="")+(COUNTIF($D$3:AM19,AM19)&gt;=2),0,IF(ISNA(VLOOKUP(AM19,工单拆分!$G$2:$J$750,3,0)),0,VLOOKUP(AM19,工单拆分!$G$2:$J$750,3,0)))</f>
        <v>2000</v>
      </c>
      <c r="AN21" s="53">
        <f>IF((AN19="")+(COUNTIF($D$3:AN19,AN19)&gt;=2),0,IF(ISNA(VLOOKUP(AN19,工单拆分!$G$2:$J$750,3,0)),0,VLOOKUP(AN19,工单拆分!$G$2:$J$750,3,0)))</f>
        <v>0</v>
      </c>
      <c r="AO21" s="54">
        <f>IF((AO19="")+(COUNTIF($D$3:AO19,AO19)&gt;=2),0,IF(ISNA(VLOOKUP(AO19,工单拆分!$G$2:$J$750,3,0)),0,VLOOKUP(AO19,工单拆分!$G$2:$J$750,3,0)))</f>
        <v>0</v>
      </c>
      <c r="AP21" s="55">
        <f>IF((AP19="")+(COUNTIF($D$3:AP19,AP19)&gt;=2),0,IF(ISNA(VLOOKUP(AP19,工单拆分!$G$2:$J$750,3,0)),0,VLOOKUP(AP19,工单拆分!$G$2:$J$750,3,0)))</f>
        <v>2000</v>
      </c>
      <c r="AQ21" s="53">
        <f>IF((AQ19="")+(COUNTIF($D$3:AQ19,AQ19)&gt;=2),0,IF(ISNA(VLOOKUP(AQ19,工单拆分!$G$2:$J$750,3,0)),0,VLOOKUP(AQ19,工单拆分!$G$2:$J$750,3,0)))</f>
        <v>0</v>
      </c>
      <c r="AR21" s="54">
        <f>IF((AR19="")+(COUNTIF($D$3:AR19,AR19)&gt;=2),0,IF(ISNA(VLOOKUP(AR19,工单拆分!$G$2:$J$750,3,0)),0,VLOOKUP(AR19,工单拆分!$G$2:$J$750,3,0)))</f>
        <v>0</v>
      </c>
      <c r="AS21" s="55">
        <f>IF((AS19="")+(COUNTIF($D$3:AS19,AS19)&gt;=2),0,IF(ISNA(VLOOKUP(AS19,工单拆分!$G$2:$J$750,3,0)),0,VLOOKUP(AS19,工单拆分!$G$2:$J$750,3,0)))</f>
        <v>0</v>
      </c>
      <c r="AT21" s="53">
        <f>IF((AT19="")+(COUNTIF($D$3:AT19,AT19)&gt;=2),0,IF(ISNA(VLOOKUP(AT19,工单拆分!$G$2:$J$750,3,0)),0,VLOOKUP(AT19,工单拆分!$G$2:$J$750,3,0)))</f>
        <v>2000</v>
      </c>
      <c r="AU21" s="54">
        <f>IF((AU19="")+(COUNTIF($D$3:AU19,AU19)&gt;=2),0,IF(ISNA(VLOOKUP(AU19,工单拆分!$G$2:$J$750,3,0)),0,VLOOKUP(AU19,工单拆分!$G$2:$J$750,3,0)))</f>
        <v>0</v>
      </c>
      <c r="AV21" s="55">
        <f>IF((AV19="")+(COUNTIF($D$3:AV19,AV19)&gt;=2),0,IF(ISNA(VLOOKUP(AV19,工单拆分!$G$2:$J$750,3,0)),0,VLOOKUP(AV19,工单拆分!$G$2:$J$750,3,0)))</f>
        <v>0</v>
      </c>
      <c r="AW21" s="53">
        <f>IF((AW19="")+(COUNTIF($D$3:AW19,AW19)&gt;=2),0,IF(ISNA(VLOOKUP(AW19,工单拆分!$G$2:$J$750,3,0)),0,VLOOKUP(AW19,工单拆分!$G$2:$J$750,3,0)))</f>
        <v>0</v>
      </c>
      <c r="AX21" s="54">
        <f>IF((AX19="")+(COUNTIF($D$3:AX19,AX19)&gt;=2),0,IF(ISNA(VLOOKUP(AX19,工单拆分!$G$2:$J$750,3,0)),0,VLOOKUP(AX19,工单拆分!$G$2:$J$750,3,0)))</f>
        <v>0</v>
      </c>
      <c r="AY21" s="55">
        <f>IF((AY19="")+(COUNTIF($D$3:AY19,AY19)&gt;=2),0,IF(ISNA(VLOOKUP(AY19,工单拆分!$G$2:$J$750,3,0)),0,VLOOKUP(AY19,工单拆分!$G$2:$J$750,3,0)))</f>
        <v>0</v>
      </c>
      <c r="AZ21" s="53">
        <f>IF((AZ19="")+(COUNTIF($D$3:AZ19,AZ19)&gt;=2),0,IF(ISNA(VLOOKUP(AZ19,工单拆分!$G$2:$J$750,3,0)),0,VLOOKUP(AZ19,工单拆分!$G$2:$J$750,3,0)))</f>
        <v>0</v>
      </c>
      <c r="BA21" s="54">
        <f>IF((BA19="")+(COUNTIF($D$3:BA19,BA19)&gt;=2),0,IF(ISNA(VLOOKUP(BA19,工单拆分!$G$2:$J$750,3,0)),0,VLOOKUP(BA19,工单拆分!$G$2:$J$750,3,0)))</f>
        <v>0</v>
      </c>
      <c r="BB21" s="55">
        <f>IF((BB19="")+(COUNTIF($D$3:BB19,BB19)&gt;=2),0,IF(ISNA(VLOOKUP(BB19,工单拆分!$G$2:$J$750,3,0)),0,VLOOKUP(BB19,工单拆分!$G$2:$J$750,3,0)))</f>
        <v>0</v>
      </c>
      <c r="BC21" s="53">
        <f>IF((BC19="")+(COUNTIF($D$3:BC19,BC19)&gt;=2),0,IF(ISNA(VLOOKUP(BC19,工单拆分!$G$2:$J$750,3,0)),0,VLOOKUP(BC19,工单拆分!$G$2:$J$750,3,0)))</f>
        <v>0</v>
      </c>
      <c r="BD21" s="54">
        <f>IF((BD19="")+(COUNTIF($D$3:BD19,BD19)&gt;=2),0,IF(ISNA(VLOOKUP(BD19,工单拆分!$G$2:$J$750,3,0)),0,VLOOKUP(BD19,工单拆分!$G$2:$J$750,3,0)))</f>
        <v>0</v>
      </c>
      <c r="BE21" s="55">
        <f>IF((BE19="")+(COUNTIF($D$3:BE19,BE19)&gt;=2),0,IF(ISNA(VLOOKUP(BE19,工单拆分!$G$2:$J$750,3,0)),0,VLOOKUP(BE19,工单拆分!$G$2:$J$750,3,0)))</f>
        <v>2000</v>
      </c>
      <c r="BF21" s="53">
        <f>IF((BF19="")+(COUNTIF($D$3:BF19,BF19)&gt;=2),0,IF(ISNA(VLOOKUP(BF19,工单拆分!$G$2:$J$750,3,0)),0,VLOOKUP(BF19,工单拆分!$G$2:$J$750,3,0)))</f>
        <v>0</v>
      </c>
      <c r="BG21" s="54">
        <f>IF((BG19="")+(COUNTIF($D$3:BG19,BG19)&gt;=2),0,IF(ISNA(VLOOKUP(BG19,工单拆分!$G$2:$J$750,3,0)),0,VLOOKUP(BG19,工单拆分!$G$2:$J$750,3,0)))</f>
        <v>0</v>
      </c>
      <c r="BH21" s="55">
        <f>IF((BH19="")+(COUNTIF($D$3:BH19,BH19)&gt;=2),0,IF(ISNA(VLOOKUP(BH19,工单拆分!$G$2:$J$750,3,0)),0,VLOOKUP(BH19,工单拆分!$G$2:$J$750,3,0)))</f>
        <v>2000</v>
      </c>
      <c r="BI21" s="53">
        <f>IF((BI19="")+(COUNTIF($D$3:BI19,BI19)&gt;=2),0,IF(ISNA(VLOOKUP(BI19,工单拆分!$G$2:$J$750,3,0)),0,VLOOKUP(BI19,工单拆分!$G$2:$J$750,3,0)))</f>
        <v>0</v>
      </c>
      <c r="BJ21" s="54">
        <f>IF((BJ19="")+(COUNTIF($D$3:BJ19,BJ19)&gt;=2),0,IF(ISNA(VLOOKUP(BJ19,工单拆分!$G$2:$J$750,3,0)),0,VLOOKUP(BJ19,工单拆分!$G$2:$J$750,3,0)))</f>
        <v>0</v>
      </c>
      <c r="BK21" s="55">
        <f>IF((BK19="")+(COUNTIF($D$3:BK19,BK19)&gt;=2),0,IF(ISNA(VLOOKUP(BK19,工单拆分!$G$2:$J$750,3,0)),0,VLOOKUP(BK19,工单拆分!$G$2:$J$750,3,0)))</f>
        <v>2000</v>
      </c>
      <c r="BL21" s="53">
        <f>IF((BL19="")+(COUNTIF($D$3:BL19,BL19)&gt;=2),0,IF(ISNA(VLOOKUP(BL19,工单拆分!$G$2:$J$750,3,0)),0,VLOOKUP(BL19,工单拆分!$G$2:$J$750,3,0)))</f>
        <v>0</v>
      </c>
      <c r="BM21" s="54">
        <f>IF((BM19="")+(COUNTIF($D$3:BM19,BM19)&gt;=2),0,IF(ISNA(VLOOKUP(BM19,工单拆分!$G$2:$J$750,3,0)),0,VLOOKUP(BM19,工单拆分!$G$2:$J$750,3,0)))</f>
        <v>0</v>
      </c>
      <c r="BN21" s="55">
        <f>IF((BN19="")+(COUNTIF($D$3:BN19,BN19)&gt;=2),0,IF(ISNA(VLOOKUP(BN19,工单拆分!$G$2:$J$750,3,0)),0,VLOOKUP(BN19,工单拆分!$G$2:$J$750,3,0)))</f>
        <v>2000</v>
      </c>
      <c r="BO21" s="53">
        <f>IF((BO19="")+(COUNTIF($D$3:BO19,BO19)&gt;=2),0,IF(ISNA(VLOOKUP(BO19,工单拆分!$G$2:$J$750,3,0)),0,VLOOKUP(BO19,工单拆分!$G$2:$J$750,3,0)))</f>
        <v>0</v>
      </c>
      <c r="BP21" s="54">
        <f>IF((BP19="")+(COUNTIF($D$3:BP19,BP19)&gt;=2),0,IF(ISNA(VLOOKUP(BP19,工单拆分!$G$2:$J$750,3,0)),0,VLOOKUP(BP19,工单拆分!$G$2:$J$750,3,0)))</f>
        <v>0</v>
      </c>
      <c r="BQ21" s="55">
        <f>IF((BQ19="")+(COUNTIF($D$3:BQ19,BQ19)&gt;=2),0,IF(ISNA(VLOOKUP(BQ19,工单拆分!$G$2:$J$750,3,0)),0,VLOOKUP(BQ19,工单拆分!$G$2:$J$750,3,0)))</f>
        <v>2000</v>
      </c>
      <c r="BR21" s="53">
        <f>IF((BR19="")+(COUNTIF($D$3:BR19,BR19)&gt;=2),0,IF(ISNA(VLOOKUP(BR19,工单拆分!$G$2:$J$750,3,0)),0,VLOOKUP(BR19,工单拆分!$G$2:$J$750,3,0)))</f>
        <v>0</v>
      </c>
      <c r="BS21" s="54">
        <f>IF((BS19="")+(COUNTIF($D$3:BS19,BS19)&gt;=2),0,IF(ISNA(VLOOKUP(BS19,工单拆分!$G$2:$J$750,3,0)),0,VLOOKUP(BS19,工单拆分!$G$2:$J$750,3,0)))</f>
        <v>0</v>
      </c>
      <c r="BT21" s="55">
        <f>IF((BT19="")+(COUNTIF($D$3:BT19,BT19)&gt;=2),0,IF(ISNA(VLOOKUP(BT19,工单拆分!$G$2:$J$750,3,0)),0,VLOOKUP(BT19,工单拆分!$G$2:$J$750,3,0)))</f>
        <v>2000</v>
      </c>
      <c r="BU21" s="53">
        <f>IF((BU19="")+(COUNTIF($D$3:BU19,BU19)&gt;=2),0,IF(ISNA(VLOOKUP(BU19,工单拆分!$G$2:$J$750,3,0)),0,VLOOKUP(BU19,工单拆分!$G$2:$J$750,3,0)))</f>
        <v>0</v>
      </c>
      <c r="BV21" s="54">
        <f>IF((BV19="")+(COUNTIF($D$3:BV19,BV19)&gt;=2),0,IF(ISNA(VLOOKUP(BV19,工单拆分!$G$2:$J$750,3,0)),0,VLOOKUP(BV19,工单拆分!$G$2:$J$750,3,0)))</f>
        <v>0</v>
      </c>
      <c r="BW21" s="55">
        <f>IF((BW19="")+(COUNTIF($D$3:BW19,BW19)&gt;=2),0,IF(ISNA(VLOOKUP(BW19,工单拆分!$G$2:$J$750,3,0)),0,VLOOKUP(BW19,工单拆分!$G$2:$J$750,3,0)))</f>
        <v>2000</v>
      </c>
      <c r="BX21" s="53">
        <f>IF((BX19="")+(COUNTIF($D$3:BX19,BX19)&gt;=2),0,IF(ISNA(VLOOKUP(BX19,工单拆分!$G$2:$J$750,3,0)),0,VLOOKUP(BX19,工单拆分!$G$2:$J$750,3,0)))</f>
        <v>0</v>
      </c>
      <c r="BY21" s="54"/>
      <c r="BZ21" s="55">
        <f>IF((BZ19="")+(COUNTIF($D$3:BZ19,BZ19)&gt;=2),0,IF(ISNA(VLOOKUP(BZ19,工单拆分!$G$2:$J$750,3,0)),0,VLOOKUP(BZ19,工单拆分!$G$2:$J$750,3,0)))</f>
        <v>2000</v>
      </c>
      <c r="CA21" s="53">
        <f>IF((CA19="")+(COUNTIF($D$3:CA19,CA19)&gt;=2),0,IF(ISNA(VLOOKUP(CA19,工单拆分!$G$2:$J$750,3,0)),0,VLOOKUP(CA19,工单拆分!$G$2:$J$750,3,0)))</f>
        <v>0</v>
      </c>
      <c r="CB21" s="54">
        <f>IF((CB19="")+(COUNTIF($D$3:CB19,CB19)&gt;=2),0,IF(ISNA(VLOOKUP(CB19,工单拆分!$G$2:$J$750,3,0)),0,VLOOKUP(CB19,工单拆分!$G$2:$J$750,3,0)))</f>
        <v>0</v>
      </c>
      <c r="CC21" s="55">
        <f>IF((CC19="")+(COUNTIF($D$3:CC19,CC19)&gt;=2),0,IF(ISNA(VLOOKUP(CC19,工单拆分!$G$2:$J$750,3,0)),0,VLOOKUP(CC19,工单拆分!$G$2:$J$750,3,0)))</f>
        <v>2000</v>
      </c>
      <c r="CD21" s="53">
        <f>IF((CD19="")+(COUNTIF($D$3:CD19,CD19)&gt;=2),0,IF(ISNA(VLOOKUP(CD19,工单拆分!$G$2:$J$750,3,0)),0,VLOOKUP(CD19,工单拆分!$G$2:$J$750,3,0)))</f>
        <v>0</v>
      </c>
      <c r="CE21" s="54">
        <f>IF((CE19="")+(COUNTIF($D$3:CE19,CE19)&gt;=2),0,IF(ISNA(VLOOKUP(CE19,工单拆分!$G$2:$J$750,3,0)),0,VLOOKUP(CE19,工单拆分!$G$2:$J$750,3,0)))</f>
        <v>0</v>
      </c>
      <c r="CF21" s="55">
        <f>IF((CF19="")+(COUNTIF($D$3:CF19,CF19)&gt;=2),0,IF(ISNA(VLOOKUP(CF19,工单拆分!$G$2:$J$750,3,0)),0,VLOOKUP(CF19,工单拆分!$G$2:$J$750,3,0)))</f>
        <v>2000</v>
      </c>
      <c r="CG21" s="53"/>
      <c r="CH21" s="54">
        <f>IF((CH19="")+(COUNTIF($D$3:CH19,CH19)&gt;=2),0,IF(ISNA(VLOOKUP(CH19,工单拆分!$G$2:$J$750,3,0)),0,VLOOKUP(CH19,工单拆分!$G$2:$J$750,3,0)))</f>
        <v>0</v>
      </c>
      <c r="CI21" s="55">
        <f>IF((CI19="")+(COUNTIF($D$3:CI19,CI19)&gt;=2),0,IF(ISNA(VLOOKUP(CI19,工单拆分!$G$2:$J$750,3,0)),0,VLOOKUP(CI19,工单拆分!$G$2:$J$750,3,0)))</f>
        <v>2000</v>
      </c>
      <c r="CJ21" s="53">
        <f>IF((CJ19="")+(COUNTIF($D$3:CJ19,CJ19)&gt;=2),0,IF(ISNA(VLOOKUP(CJ19,工单拆分!$G$2:$J$750,3,0)),0,VLOOKUP(CJ19,工单拆分!$G$2:$J$750,3,0)))</f>
        <v>0</v>
      </c>
      <c r="CK21" s="54">
        <f>IF((CK19="")+(COUNTIF($D$3:CK19,CK19)&gt;=2),0,IF(ISNA(VLOOKUP(CK19,工单拆分!$G$2:$J$750,3,0)),0,VLOOKUP(CK19,工单拆分!$G$2:$J$750,3,0)))</f>
        <v>0</v>
      </c>
      <c r="CL21" s="55">
        <f>IF((CL19="")+(COUNTIF($D$3:CL19,CL19)&gt;=2),0,IF(ISNA(VLOOKUP(CL19,工单拆分!$G$2:$J$750,3,0)),0,VLOOKUP(CL19,工单拆分!$G$2:$J$750,3,0)))</f>
        <v>0</v>
      </c>
      <c r="CM21" s="53">
        <f>IF((CM19="")+(COUNTIF($D$3:CM19,CM19)&gt;=2),0,IF(ISNA(VLOOKUP(CM19,工单拆分!$G$2:$J$750,3,0)),0,VLOOKUP(CM19,工单拆分!$G$2:$J$750,3,0)))</f>
        <v>1000</v>
      </c>
      <c r="CN21" s="54">
        <f>IF((CN19="")+(COUNTIF($D$3:CN19,CN19)&gt;=2),0,IF(ISNA(VLOOKUP(CN19,工单拆分!$G$2:$J$750,3,0)),0,VLOOKUP(CN19,工单拆分!$G$2:$J$750,3,0)))</f>
        <v>0</v>
      </c>
      <c r="CO21" s="55">
        <f>IF((CO19="")+(COUNTIF($D$3:CO19,CO19)&gt;=2),0,IF(ISNA(VLOOKUP(CO19,工单拆分!$G$2:$J$750,3,0)),0,VLOOKUP(CO19,工单拆分!$G$2:$J$750,3,0)))</f>
        <v>2000</v>
      </c>
      <c r="CP21" s="53">
        <f>IF((CP19="")+(COUNTIF($D$3:CP19,CP19)&gt;=2),0,IF(ISNA(VLOOKUP(CP19,工单拆分!$G$2:$J$750,3,0)),0,VLOOKUP(CP19,工单拆分!$G$2:$J$750,3,0)))</f>
        <v>0</v>
      </c>
      <c r="CQ21" s="54">
        <f>IF((CQ19="")+(COUNTIF($D$3:CQ19,CQ19)&gt;=2),0,IF(ISNA(VLOOKUP(CQ19,工单拆分!$G$2:$J$750,3,0)),0,VLOOKUP(CQ19,工单拆分!$G$2:$J$750,3,0)))</f>
        <v>0</v>
      </c>
      <c r="CR21" s="55">
        <f>IF((CR19="")+(COUNTIF($D$3:CR19,CR19)&gt;=2),0,IF(ISNA(VLOOKUP(CR19,工单拆分!$G$2:$J$750,3,0)),0,VLOOKUP(CR19,工单拆分!$G$2:$J$750,3,0)))</f>
        <v>0</v>
      </c>
      <c r="CS21" s="67">
        <f t="shared" si="4"/>
        <v>49000</v>
      </c>
      <c r="CT21" s="67"/>
      <c r="CV21" s="67"/>
    </row>
    <row r="22" s="22" customFormat="1" ht="14.1" customHeight="1" spans="1:100">
      <c r="A22" s="56"/>
      <c r="B22" s="57"/>
      <c r="C22" s="58" t="s">
        <v>2007</v>
      </c>
      <c r="D22" s="59">
        <v>1650</v>
      </c>
      <c r="E22" s="60"/>
      <c r="F22" s="61"/>
      <c r="G22" s="59">
        <v>350</v>
      </c>
      <c r="H22" s="60"/>
      <c r="I22" s="61">
        <v>1400</v>
      </c>
      <c r="J22" s="59"/>
      <c r="K22" s="60"/>
      <c r="L22" s="61"/>
      <c r="M22" s="59">
        <v>600</v>
      </c>
      <c r="N22" s="60"/>
      <c r="O22" s="61">
        <v>1150</v>
      </c>
      <c r="P22" s="59">
        <v>850</v>
      </c>
      <c r="Q22" s="60"/>
      <c r="R22" s="61">
        <v>950</v>
      </c>
      <c r="S22" s="59">
        <v>1050</v>
      </c>
      <c r="T22" s="60"/>
      <c r="U22" s="61">
        <v>750</v>
      </c>
      <c r="V22" s="59">
        <v>1250</v>
      </c>
      <c r="W22" s="60"/>
      <c r="X22" s="61">
        <v>650</v>
      </c>
      <c r="Y22" s="59">
        <v>1350</v>
      </c>
      <c r="Z22" s="60"/>
      <c r="AA22" s="61">
        <v>450</v>
      </c>
      <c r="AB22" s="59">
        <v>1550</v>
      </c>
      <c r="AC22" s="60"/>
      <c r="AD22" s="61">
        <v>350</v>
      </c>
      <c r="AE22" s="59"/>
      <c r="AF22" s="60"/>
      <c r="AG22" s="61"/>
      <c r="AH22" s="59">
        <v>1650</v>
      </c>
      <c r="AI22" s="60"/>
      <c r="AJ22" s="61">
        <v>270</v>
      </c>
      <c r="AK22" s="59">
        <v>1730</v>
      </c>
      <c r="AL22" s="60"/>
      <c r="AM22" s="61">
        <v>170</v>
      </c>
      <c r="AN22" s="59">
        <v>1830</v>
      </c>
      <c r="AO22" s="60"/>
      <c r="AP22" s="61">
        <v>100</v>
      </c>
      <c r="AQ22" s="59">
        <v>1900</v>
      </c>
      <c r="AR22" s="60"/>
      <c r="AS22" s="61"/>
      <c r="AT22" s="59">
        <v>1900</v>
      </c>
      <c r="AU22" s="60"/>
      <c r="AV22" s="61"/>
      <c r="AW22" s="59"/>
      <c r="AX22" s="60"/>
      <c r="AY22" s="61"/>
      <c r="AZ22" s="59"/>
      <c r="BA22" s="60"/>
      <c r="BB22" s="61"/>
      <c r="BC22" s="59">
        <v>100</v>
      </c>
      <c r="BD22" s="60"/>
      <c r="BE22" s="61">
        <v>1800</v>
      </c>
      <c r="BF22" s="59">
        <v>200</v>
      </c>
      <c r="BG22" s="60"/>
      <c r="BH22" s="61">
        <v>1750</v>
      </c>
      <c r="BI22" s="59">
        <v>250</v>
      </c>
      <c r="BJ22" s="60"/>
      <c r="BK22" s="61">
        <v>1700</v>
      </c>
      <c r="BL22" s="59">
        <v>300</v>
      </c>
      <c r="BM22" s="60"/>
      <c r="BN22" s="61">
        <v>1650</v>
      </c>
      <c r="BO22" s="59">
        <v>350</v>
      </c>
      <c r="BP22" s="60"/>
      <c r="BQ22" s="61">
        <v>1500</v>
      </c>
      <c r="BR22" s="59">
        <v>500</v>
      </c>
      <c r="BS22" s="60"/>
      <c r="BT22" s="61">
        <v>1400</v>
      </c>
      <c r="BU22" s="59">
        <v>600</v>
      </c>
      <c r="BV22" s="60"/>
      <c r="BW22" s="61">
        <v>500</v>
      </c>
      <c r="BX22" s="59">
        <v>1500</v>
      </c>
      <c r="BY22" s="60"/>
      <c r="BZ22" s="61">
        <v>400</v>
      </c>
      <c r="CA22" s="59">
        <v>1600</v>
      </c>
      <c r="CB22" s="60"/>
      <c r="CC22" s="61">
        <v>300</v>
      </c>
      <c r="CD22" s="59">
        <v>1700</v>
      </c>
      <c r="CE22" s="60"/>
      <c r="CF22" s="61">
        <v>200</v>
      </c>
      <c r="CG22" s="59">
        <v>1800</v>
      </c>
      <c r="CH22" s="60"/>
      <c r="CI22" s="61">
        <v>100</v>
      </c>
      <c r="CJ22" s="59">
        <v>1900</v>
      </c>
      <c r="CK22" s="60"/>
      <c r="CL22" s="61"/>
      <c r="CM22" s="59">
        <v>1000</v>
      </c>
      <c r="CN22" s="60"/>
      <c r="CO22" s="61">
        <v>2000</v>
      </c>
      <c r="CP22" s="59"/>
      <c r="CQ22" s="60"/>
      <c r="CR22" s="61"/>
      <c r="CS22" s="67">
        <f t="shared" si="4"/>
        <v>49000</v>
      </c>
      <c r="CT22" s="67">
        <f>CS21-CS22</f>
        <v>0</v>
      </c>
      <c r="CV22" s="67"/>
    </row>
    <row r="23" s="20" customFormat="1" ht="14.1" customHeight="1" spans="1:100">
      <c r="A23" s="40">
        <v>6</v>
      </c>
      <c r="B23" s="41" t="s">
        <v>2013</v>
      </c>
      <c r="C23" s="42" t="s">
        <v>43</v>
      </c>
      <c r="D23" s="43" t="s">
        <v>657</v>
      </c>
      <c r="E23" s="44"/>
      <c r="F23" s="45"/>
      <c r="G23" s="43" t="s">
        <v>657</v>
      </c>
      <c r="H23" s="44"/>
      <c r="I23" s="43" t="s">
        <v>660</v>
      </c>
      <c r="J23" s="43"/>
      <c r="K23" s="44"/>
      <c r="L23" s="45"/>
      <c r="M23" s="43" t="s">
        <v>660</v>
      </c>
      <c r="N23" s="44"/>
      <c r="O23" s="45" t="s">
        <v>662</v>
      </c>
      <c r="P23" s="43" t="s">
        <v>662</v>
      </c>
      <c r="Q23" s="44"/>
      <c r="R23" s="45" t="s">
        <v>664</v>
      </c>
      <c r="S23" s="43" t="s">
        <v>664</v>
      </c>
      <c r="T23" s="44"/>
      <c r="U23" s="45" t="s">
        <v>612</v>
      </c>
      <c r="V23" s="43" t="s">
        <v>612</v>
      </c>
      <c r="W23" s="44"/>
      <c r="X23" s="45" t="s">
        <v>602</v>
      </c>
      <c r="Y23" s="43" t="s">
        <v>602</v>
      </c>
      <c r="Z23" s="44"/>
      <c r="AA23" s="45" t="s">
        <v>606</v>
      </c>
      <c r="AB23" s="43" t="s">
        <v>606</v>
      </c>
      <c r="AC23" s="44"/>
      <c r="AD23" s="45" t="s">
        <v>608</v>
      </c>
      <c r="AE23" s="43"/>
      <c r="AF23" s="44"/>
      <c r="AG23" s="45"/>
      <c r="AH23" s="43" t="s">
        <v>608</v>
      </c>
      <c r="AI23" s="44"/>
      <c r="AJ23" s="45" t="s">
        <v>610</v>
      </c>
      <c r="AK23" s="43" t="s">
        <v>610</v>
      </c>
      <c r="AL23" s="44"/>
      <c r="AM23" s="44" t="s">
        <v>666</v>
      </c>
      <c r="AN23" s="43" t="s">
        <v>666</v>
      </c>
      <c r="AO23" s="44"/>
      <c r="AP23" s="44"/>
      <c r="AQ23" s="43" t="s">
        <v>666</v>
      </c>
      <c r="AR23" s="44"/>
      <c r="AS23" s="45" t="s">
        <v>668</v>
      </c>
      <c r="AT23" s="43" t="s">
        <v>668</v>
      </c>
      <c r="AU23" s="44"/>
      <c r="AV23" s="45" t="s">
        <v>670</v>
      </c>
      <c r="AW23" s="43"/>
      <c r="AX23" s="44"/>
      <c r="AY23" s="45"/>
      <c r="AZ23" s="43"/>
      <c r="BA23" s="44"/>
      <c r="BB23" s="45"/>
      <c r="BC23" s="43" t="s">
        <v>670</v>
      </c>
      <c r="BD23" s="44"/>
      <c r="BE23" s="45" t="s">
        <v>672</v>
      </c>
      <c r="BF23" s="43" t="s">
        <v>672</v>
      </c>
      <c r="BG23" s="44"/>
      <c r="BH23" s="45" t="s">
        <v>674</v>
      </c>
      <c r="BI23" s="43" t="s">
        <v>674</v>
      </c>
      <c r="BJ23" s="44"/>
      <c r="BK23" s="45" t="s">
        <v>676</v>
      </c>
      <c r="BL23" s="43" t="s">
        <v>676</v>
      </c>
      <c r="BM23" s="44"/>
      <c r="BN23" s="45" t="s">
        <v>632</v>
      </c>
      <c r="BO23" s="43" t="s">
        <v>632</v>
      </c>
      <c r="BP23" s="44"/>
      <c r="BQ23" s="44" t="s">
        <v>614</v>
      </c>
      <c r="BR23" s="43" t="s">
        <v>614</v>
      </c>
      <c r="BS23" s="44"/>
      <c r="BT23" s="44" t="s">
        <v>616</v>
      </c>
      <c r="BU23" s="43" t="s">
        <v>616</v>
      </c>
      <c r="BV23" s="44"/>
      <c r="BW23" s="44" t="s">
        <v>618</v>
      </c>
      <c r="BX23" s="43" t="s">
        <v>618</v>
      </c>
      <c r="BY23" s="44"/>
      <c r="BZ23" s="45" t="s">
        <v>620</v>
      </c>
      <c r="CA23" s="43" t="s">
        <v>620</v>
      </c>
      <c r="CB23" s="44"/>
      <c r="CC23" s="45" t="s">
        <v>622</v>
      </c>
      <c r="CD23" s="43" t="s">
        <v>622</v>
      </c>
      <c r="CE23" s="44"/>
      <c r="CF23" s="45" t="s">
        <v>624</v>
      </c>
      <c r="CG23" s="43" t="s">
        <v>624</v>
      </c>
      <c r="CH23" s="44"/>
      <c r="CI23" s="45" t="s">
        <v>680</v>
      </c>
      <c r="CJ23" s="43" t="s">
        <v>680</v>
      </c>
      <c r="CK23" s="44"/>
      <c r="CL23" s="45" t="s">
        <v>682</v>
      </c>
      <c r="CM23" s="43" t="s">
        <v>682</v>
      </c>
      <c r="CN23" s="44"/>
      <c r="CO23" s="45"/>
      <c r="CP23" s="43"/>
      <c r="CQ23" s="44"/>
      <c r="CR23" s="45"/>
      <c r="CS23" s="65">
        <f t="shared" si="4"/>
        <v>0</v>
      </c>
      <c r="CT23" s="65"/>
      <c r="CV23" s="65"/>
    </row>
    <row r="24" s="21" customFormat="1" ht="14.1" customHeight="1" spans="1:100">
      <c r="A24" s="46"/>
      <c r="B24" s="47"/>
      <c r="C24" s="48" t="s">
        <v>2005</v>
      </c>
      <c r="D24" s="49" t="str">
        <f>IF((D23="")+(D23=0),0,VLOOKUP(D23,工单拆分!$G$2:$J$750,2,0))</f>
        <v>40FC5033A-1</v>
      </c>
      <c r="E24" s="50">
        <f>IF((E23="")+(E23=0),0,VLOOKUP(E23,工单拆分!$G$2:$J$750,2,0))</f>
        <v>0</v>
      </c>
      <c r="F24" s="51">
        <f>IF((F23="")+(F23=0),0,VLOOKUP(F23,工单拆分!$G$2:$J$750,2,0))</f>
        <v>0</v>
      </c>
      <c r="G24" s="49" t="str">
        <f>IF((G23="")+(G23=0),0,VLOOKUP(G23,工单拆分!$G$2:$J$750,2,0))</f>
        <v>40FC5033A-1</v>
      </c>
      <c r="H24" s="50">
        <f>IF((H23="")+(H23=0),0,VLOOKUP(H23,工单拆分!$G$2:$J$750,2,0))</f>
        <v>0</v>
      </c>
      <c r="I24" s="51" t="str">
        <f>IF((I23="")+(I23=0),0,VLOOKUP(I23,工单拆分!$G$2:$J$750,2,0))</f>
        <v>40FC5033A-2</v>
      </c>
      <c r="J24" s="49">
        <f>IF((J23="")+(J23=0),0,VLOOKUP(J23,工单拆分!$G$2:$J$750,2,0))</f>
        <v>0</v>
      </c>
      <c r="K24" s="50">
        <f>IF((K23="")+(K23=0),0,VLOOKUP(K23,工单拆分!$G$2:$J$750,2,0))</f>
        <v>0</v>
      </c>
      <c r="L24" s="51">
        <f>IF((L23="")+(L23=0),0,VLOOKUP(L23,工单拆分!$G$2:$J$750,2,0))</f>
        <v>0</v>
      </c>
      <c r="M24" s="49" t="str">
        <f>IF((M23="")+(M23=0),0,VLOOKUP(M23,工单拆分!$G$2:$J$750,2,0))</f>
        <v>40FC5033A-2</v>
      </c>
      <c r="N24" s="50">
        <f>IF((N23="")+(N23=0),0,VLOOKUP(N23,工单拆分!$G$2:$J$750,2,0))</f>
        <v>0</v>
      </c>
      <c r="O24" s="51" t="str">
        <f>IF((O23="")+(O23=0),0,VLOOKUP(O23,工单拆分!$G$2:$J$750,2,0))</f>
        <v>40FC5033A-3</v>
      </c>
      <c r="P24" s="49" t="str">
        <f>IF((P23="")+(P23=0),0,VLOOKUP(P23,工单拆分!$G$2:$J$750,2,0))</f>
        <v>40FC5033A-3</v>
      </c>
      <c r="Q24" s="50">
        <f>IF((Q23="")+(Q23=0),0,VLOOKUP(Q23,工单拆分!$G$2:$J$750,2,0))</f>
        <v>0</v>
      </c>
      <c r="R24" s="51" t="str">
        <f>IF((R23="")+(R23=0),0,VLOOKUP(R23,工单拆分!$G$2:$J$750,2,0))</f>
        <v>40FC5033A-4</v>
      </c>
      <c r="S24" s="49" t="str">
        <f>IF((S23="")+(S23=0),0,VLOOKUP(S23,工单拆分!$G$2:$J$750,2,0))</f>
        <v>40FC5033A-4</v>
      </c>
      <c r="T24" s="50">
        <f>IF((T23="")+(T23=0),0,VLOOKUP(T23,工单拆分!$G$2:$J$750,2,0))</f>
        <v>0</v>
      </c>
      <c r="U24" s="51" t="str">
        <f>IF((U23="")+(U23=0),0,VLOOKUP(U23,工单拆分!$G$2:$J$750,2,0))</f>
        <v>40FC33A-5</v>
      </c>
      <c r="V24" s="49" t="str">
        <f>IF((V23="")+(V23=0),0,VLOOKUP(V23,工单拆分!$G$2:$J$750,2,0))</f>
        <v>40FC33A-5</v>
      </c>
      <c r="W24" s="50">
        <f>IF((W23="")+(W23=0),0,VLOOKUP(W23,工单拆分!$G$2:$J$750,2,0))</f>
        <v>0</v>
      </c>
      <c r="X24" s="51" t="str">
        <f>IF((X23="")+(X23=0),0,VLOOKUP(X23,工单拆分!$G$2:$J$750,2,0))</f>
        <v>40FC33A-1</v>
      </c>
      <c r="Y24" s="49" t="str">
        <f>IF((Y23="")+(Y23=0),0,VLOOKUP(Y23,工单拆分!$G$2:$J$750,2,0))</f>
        <v>40FC33A-1</v>
      </c>
      <c r="Z24" s="50">
        <f>IF((Z23="")+(Z23=0),0,VLOOKUP(Z23,工单拆分!$G$2:$J$750,2,0))</f>
        <v>0</v>
      </c>
      <c r="AA24" s="51" t="str">
        <f>IF((AA23="")+(AA23=0),0,VLOOKUP(AA23,工单拆分!$G$2:$J$750,2,0))</f>
        <v>40FC33A-2</v>
      </c>
      <c r="AB24" s="49" t="str">
        <f>IF((AB23="")+(AB23=0),0,VLOOKUP(AB23,工单拆分!$G$2:$J$750,2,0))</f>
        <v>40FC33A-2</v>
      </c>
      <c r="AC24" s="50">
        <f>IF((AC23="")+(AC23=0),0,VLOOKUP(AC23,工单拆分!$G$2:$J$750,2,0))</f>
        <v>0</v>
      </c>
      <c r="AD24" s="51" t="str">
        <f>IF((AD23="")+(AD23=0),0,VLOOKUP(AD23,工单拆分!$G$2:$J$750,2,0))</f>
        <v>40FC33A-3</v>
      </c>
      <c r="AE24" s="49">
        <f>IF((AE23="")+(AE23=0),0,VLOOKUP(AE23,工单拆分!$G$2:$J$750,2,0))</f>
        <v>0</v>
      </c>
      <c r="AF24" s="50">
        <f>IF((AF23="")+(AF23=0),0,VLOOKUP(AF23,工单拆分!$G$2:$J$750,2,0))</f>
        <v>0</v>
      </c>
      <c r="AG24" s="51">
        <f>IF((AG23="")+(AG23=0),0,VLOOKUP(AG23,工单拆分!$G$2:$J$750,2,0))</f>
        <v>0</v>
      </c>
      <c r="AH24" s="49" t="str">
        <f>IF((AH23="")+(AH23=0),0,VLOOKUP(AH23,工单拆分!$G$2:$J$750,2,0))</f>
        <v>40FC33A-3</v>
      </c>
      <c r="AI24" s="50">
        <f>IF((AI23="")+(AI23=0),0,VLOOKUP(AI23,工单拆分!$G$2:$J$750,2,0))</f>
        <v>0</v>
      </c>
      <c r="AJ24" s="51" t="str">
        <f>IF((AJ23="")+(AJ23=0),0,VLOOKUP(AJ23,工单拆分!$G$2:$J$750,2,0))</f>
        <v>40FC33A-4</v>
      </c>
      <c r="AK24" s="49" t="str">
        <f>IF((AK23="")+(AK23=0),0,VLOOKUP(AK23,工单拆分!$G$2:$J$750,2,0))</f>
        <v>40FC33A-4</v>
      </c>
      <c r="AL24" s="50">
        <f>IF((AL23="")+(AL23=0),0,VLOOKUP(AL23,工单拆分!$G$2:$J$750,2,0))</f>
        <v>0</v>
      </c>
      <c r="AM24" s="51" t="str">
        <f>IF((AM23="")+(AM23=0),0,VLOOKUP(AM23,工单拆分!$G$2:$J$750,2,0))</f>
        <v>40FC5033A-5</v>
      </c>
      <c r="AN24" s="49" t="str">
        <f>IF((AN23="")+(AN23=0),0,VLOOKUP(AN23,工单拆分!$G$2:$J$750,2,0))</f>
        <v>40FC5033A-5</v>
      </c>
      <c r="AO24" s="50">
        <f>IF((AO23="")+(AO23=0),0,VLOOKUP(AO23,工单拆分!$G$2:$J$750,2,0))</f>
        <v>0</v>
      </c>
      <c r="AP24" s="51">
        <f>IF((AP23="")+(AP23=0),0,VLOOKUP(AP23,工单拆分!$G$2:$J$750,2,0))</f>
        <v>0</v>
      </c>
      <c r="AQ24" s="49" t="str">
        <f>IF((AQ23="")+(AQ23=0),0,VLOOKUP(AQ23,工单拆分!$G$2:$J$750,2,0))</f>
        <v>40FC5033A-5</v>
      </c>
      <c r="AR24" s="50">
        <f>IF((AR23="")+(AR23=0),0,VLOOKUP(AR23,工单拆分!$G$2:$J$750,2,0))</f>
        <v>0</v>
      </c>
      <c r="AS24" s="51" t="str">
        <f>IF((AS23="")+(AS23=0),0,VLOOKUP(AS23,工单拆分!$G$2:$J$750,2,0))</f>
        <v>40FC5033A-6</v>
      </c>
      <c r="AT24" s="49" t="str">
        <f>IF((AT23="")+(AT23=0),0,VLOOKUP(AT23,工单拆分!$G$2:$J$750,2,0))</f>
        <v>40FC5033A-6</v>
      </c>
      <c r="AU24" s="50">
        <f>IF((AU23="")+(AU23=0),0,VLOOKUP(AU23,工单拆分!$G$2:$J$750,2,0))</f>
        <v>0</v>
      </c>
      <c r="AV24" s="51" t="str">
        <f>IF((AV23="")+(AV23=0),0,VLOOKUP(AV23,工单拆分!$G$2:$J$750,2,0))</f>
        <v>40FC5033A-7</v>
      </c>
      <c r="AW24" s="49">
        <f>IF((AW23="")+(AW23=0),0,VLOOKUP(AW23,工单拆分!$G$2:$J$750,2,0))</f>
        <v>0</v>
      </c>
      <c r="AX24" s="50">
        <f>IF((AX23="")+(AX23=0),0,VLOOKUP(AX23,工单拆分!$G$2:$J$750,2,0))</f>
        <v>0</v>
      </c>
      <c r="AY24" s="51">
        <f>IF((AY23="")+(AY23=0),0,VLOOKUP(AY23,工单拆分!$G$2:$J$750,2,0))</f>
        <v>0</v>
      </c>
      <c r="AZ24" s="49">
        <f>IF((AZ23="")+(AZ23=0),0,VLOOKUP(AZ23,工单拆分!$G$2:$J$750,2,0))</f>
        <v>0</v>
      </c>
      <c r="BA24" s="50">
        <f>IF((BA23="")+(BA23=0),0,VLOOKUP(BA23,工单拆分!$G$2:$J$750,2,0))</f>
        <v>0</v>
      </c>
      <c r="BB24" s="51">
        <f>IF((BB23="")+(BB23=0),0,VLOOKUP(BB23,工单拆分!$G$2:$J$750,2,0))</f>
        <v>0</v>
      </c>
      <c r="BC24" s="49" t="str">
        <f>IF((BC23="")+(BC23=0),0,VLOOKUP(BC23,工单拆分!$G$2:$J$750,2,0))</f>
        <v>40FC5033A-7</v>
      </c>
      <c r="BD24" s="50">
        <f>IF((BD23="")+(BD23=0),0,VLOOKUP(BD23,工单拆分!$G$2:$J$750,2,0))</f>
        <v>0</v>
      </c>
      <c r="BE24" s="51" t="str">
        <f>IF((BE23="")+(BE23=0),0,VLOOKUP(BE23,工单拆分!$G$2:$J$750,2,0))</f>
        <v>40FC5033A-8</v>
      </c>
      <c r="BF24" s="49" t="str">
        <f>IF((BF23="")+(BF23=0),0,VLOOKUP(BF23,工单拆分!$G$2:$J$750,2,0))</f>
        <v>40FC5033A-8</v>
      </c>
      <c r="BG24" s="50">
        <f>IF((BG23="")+(BG23=0),0,VLOOKUP(BG23,工单拆分!$G$2:$J$750,2,0))</f>
        <v>0</v>
      </c>
      <c r="BH24" s="51" t="str">
        <f>IF((BH23="")+(BH23=0),0,VLOOKUP(BH23,工单拆分!$G$2:$J$750,2,0))</f>
        <v>40FC5033A-9</v>
      </c>
      <c r="BI24" s="49" t="str">
        <f>IF((BI23="")+(BI23=0),0,VLOOKUP(BI23,工单拆分!$G$2:$J$750,2,0))</f>
        <v>40FC5033A-9</v>
      </c>
      <c r="BJ24" s="50">
        <f>IF((BJ23="")+(BJ23=0),0,VLOOKUP(BJ23,工单拆分!$G$2:$J$750,2,0))</f>
        <v>0</v>
      </c>
      <c r="BK24" s="51" t="str">
        <f>IF((BK23="")+(BK23=0),0,VLOOKUP(BK23,工单拆分!$G$2:$J$750,2,0))</f>
        <v>40FC5033A-10</v>
      </c>
      <c r="BL24" s="49" t="str">
        <f>IF((BL23="")+(BL23=0),0,VLOOKUP(BL23,工单拆分!$G$2:$J$750,2,0))</f>
        <v>40FC5033A-10</v>
      </c>
      <c r="BM24" s="50">
        <f>IF((BM23="")+(BM23=0),0,VLOOKUP(BM23,工单拆分!$G$2:$J$750,2,0))</f>
        <v>0</v>
      </c>
      <c r="BN24" s="51" t="str">
        <f>IF((BN23="")+(BN23=0),0,VLOOKUP(BN23,工单拆分!$G$2:$J$750,2,0))</f>
        <v>40FC33A-15</v>
      </c>
      <c r="BO24" s="49" t="str">
        <f>IF((BO23="")+(BO23=0),0,VLOOKUP(BO23,工单拆分!$G$2:$J$750,2,0))</f>
        <v>40FC33A-15</v>
      </c>
      <c r="BP24" s="50">
        <f>IF((BP23="")+(BP23=0),0,VLOOKUP(BP23,工单拆分!$G$2:$J$750,2,0))</f>
        <v>0</v>
      </c>
      <c r="BQ24" s="51" t="str">
        <f>IF((BQ23="")+(BQ23=0),0,VLOOKUP(BQ23,工单拆分!$G$2:$J$750,2,0))</f>
        <v>40FC33A-6</v>
      </c>
      <c r="BR24" s="49" t="str">
        <f>IF((BR23="")+(BR23=0),0,VLOOKUP(BR23,工单拆分!$G$2:$J$750,2,0))</f>
        <v>40FC33A-6</v>
      </c>
      <c r="BS24" s="50">
        <f>IF((BS23="")+(BS23=0),0,VLOOKUP(BS23,工单拆分!$G$2:$J$750,2,0))</f>
        <v>0</v>
      </c>
      <c r="BT24" s="51" t="str">
        <f>IF((BT23="")+(BT23=0),0,VLOOKUP(BT23,工单拆分!$G$2:$J$750,2,0))</f>
        <v>40FC33A-7</v>
      </c>
      <c r="BU24" s="49" t="str">
        <f>IF((BU23="")+(BU23=0),0,VLOOKUP(BU23,工单拆分!$G$2:$J$750,2,0))</f>
        <v>40FC33A-7</v>
      </c>
      <c r="BV24" s="50">
        <f>IF((BV23="")+(BV23=0),0,VLOOKUP(BV23,工单拆分!$G$2:$J$750,2,0))</f>
        <v>0</v>
      </c>
      <c r="BW24" s="51" t="str">
        <f>IF((BW23="")+(BW23=0),0,VLOOKUP(BW23,工单拆分!$G$2:$J$750,2,0))</f>
        <v>40FC33A-8</v>
      </c>
      <c r="BX24" s="49" t="str">
        <f>IF((BX23="")+(BX23=0),0,VLOOKUP(BX23,工单拆分!$G$2:$J$750,2,0))</f>
        <v>40FC33A-8</v>
      </c>
      <c r="BY24" s="50">
        <f>IF((BY23="")+(BY23=0),0,VLOOKUP(BY23,工单拆分!$G$2:$J$750,2,0))</f>
        <v>0</v>
      </c>
      <c r="BZ24" s="51" t="str">
        <f>IF((BZ23="")+(BZ23=0),0,VLOOKUP(BZ23,工单拆分!$G$2:$J$750,2,0))</f>
        <v>40FC33A-9</v>
      </c>
      <c r="CA24" s="49" t="str">
        <f>IF((CA23="")+(CA23=0),0,VLOOKUP(CA23,工单拆分!$G$2:$J$750,2,0))</f>
        <v>40FC33A-9</v>
      </c>
      <c r="CB24" s="50">
        <f>IF((CB23="")+(CB23=0),0,VLOOKUP(CB23,工单拆分!$G$2:$J$750,2,0))</f>
        <v>0</v>
      </c>
      <c r="CC24" s="51" t="str">
        <f>IF((CC23="")+(CC23=0),0,VLOOKUP(CC23,工单拆分!$G$2:$J$750,2,0))</f>
        <v>40FC33A-10</v>
      </c>
      <c r="CD24" s="49" t="str">
        <f>IF((CD23="")+(CD23=0),0,VLOOKUP(CD23,工单拆分!$G$2:$J$750,2,0))</f>
        <v>40FC33A-10</v>
      </c>
      <c r="CE24" s="50">
        <f>IF((CE23="")+(CE23=0),0,VLOOKUP(CE23,工单拆分!$G$2:$J$750,2,0))</f>
        <v>0</v>
      </c>
      <c r="CF24" s="51" t="str">
        <f>IF((CF23="")+(CF23=0),0,VLOOKUP(CF23,工单拆分!$G$2:$J$750,2,0))</f>
        <v>40FC33A-11</v>
      </c>
      <c r="CG24" s="49" t="str">
        <f>IF((CG23="")+(CG23=0),0,VLOOKUP(CG23,工单拆分!$G$2:$J$750,2,0))</f>
        <v>40FC33A-11</v>
      </c>
      <c r="CH24" s="50">
        <f>IF((CH23="")+(CH23=0),0,VLOOKUP(CH23,工单拆分!$G$2:$J$750,2,0))</f>
        <v>0</v>
      </c>
      <c r="CI24" s="51" t="str">
        <f>IF((CI23="")+(CI23=0),0,VLOOKUP(CI23,工单拆分!$G$2:$J$750,2,0))</f>
        <v>40FC5033A-12</v>
      </c>
      <c r="CJ24" s="49" t="str">
        <f>IF((CJ23="")+(CJ23=0),0,VLOOKUP(CJ23,工单拆分!$G$2:$J$750,2,0))</f>
        <v>40FC5033A-12</v>
      </c>
      <c r="CK24" s="50">
        <f>IF((CK23="")+(CK23=0),0,VLOOKUP(CK23,工单拆分!$G$2:$J$750,2,0))</f>
        <v>0</v>
      </c>
      <c r="CL24" s="51" t="str">
        <f>IF((CL23="")+(CL23=0),0,VLOOKUP(CL23,工单拆分!$G$2:$J$750,2,0))</f>
        <v>40FC5033A-13</v>
      </c>
      <c r="CM24" s="49" t="str">
        <f>IF((CM23="")+(CM23=0),0,VLOOKUP(CM23,工单拆分!$G$2:$J$750,2,0))</f>
        <v>40FC5033A-13</v>
      </c>
      <c r="CN24" s="50">
        <f>IF((CN23="")+(CN23=0),0,VLOOKUP(CN23,工单拆分!$G$2:$J$750,2,0))</f>
        <v>0</v>
      </c>
      <c r="CO24" s="51">
        <f>IF((CO23="")+(CO23=0),0,VLOOKUP(CO23,工单拆分!$G$2:$J$750,2,0))</f>
        <v>0</v>
      </c>
      <c r="CP24" s="49">
        <f>IF((CP23="")+(CP23=0),0,VLOOKUP(CP23,工单拆分!$G$2:$J$750,2,0))</f>
        <v>0</v>
      </c>
      <c r="CQ24" s="50">
        <f>IF((CQ23="")+(CQ23=0),0,VLOOKUP(CQ23,工单拆分!$G$2:$J$750,2,0))</f>
        <v>0</v>
      </c>
      <c r="CR24" s="51">
        <f>IF((CR23="")+(CR23=0),0,VLOOKUP(CR23,工单拆分!$G$2:$J$750,2,0))</f>
        <v>0</v>
      </c>
      <c r="CS24" s="66">
        <f t="shared" si="4"/>
        <v>0</v>
      </c>
      <c r="CT24" s="66"/>
      <c r="CV24" s="66"/>
    </row>
    <row r="25" s="22" customFormat="1" ht="14.1" customHeight="1" spans="1:100">
      <c r="A25" s="46"/>
      <c r="B25" s="47"/>
      <c r="C25" s="52" t="s">
        <v>2006</v>
      </c>
      <c r="D25" s="53">
        <f>IF((D23="")+(COUNTIF($D$3:D23,D23)&gt;=2),0,IF(ISNA(VLOOKUP(D23,工单拆分!$G$2:$J$750,3,0)),0,VLOOKUP(D23,工单拆分!$G$2:$J$750,3,0)))</f>
        <v>2000</v>
      </c>
      <c r="E25" s="54">
        <f>IF((E23="")+(COUNTIF($D$3:E23,E23)&gt;=2),0,IF(ISNA(VLOOKUP(E23,工单拆分!$G$2:$J$750,3,0)),0,VLOOKUP(E23,工单拆分!$G$2:$J$750,3,0)))</f>
        <v>0</v>
      </c>
      <c r="F25" s="55">
        <f>IF((F23="")+(COUNTIF($D$3:F23,F23)&gt;=2),0,IF(ISNA(VLOOKUP(F23,工单拆分!$G$2:$J$750,3,0)),0,VLOOKUP(F23,工单拆分!$G$2:$J$750,3,0)))</f>
        <v>0</v>
      </c>
      <c r="G25" s="53">
        <f>IF((G23="")+(COUNTIF($D$3:G23,G23)&gt;=2),0,IF(ISNA(VLOOKUP(G23,工单拆分!$G$2:$J$750,3,0)),0,VLOOKUP(G23,工单拆分!$G$2:$J$750,3,0)))</f>
        <v>0</v>
      </c>
      <c r="H25" s="54">
        <f>IF((H23="")+(COUNTIF($D$3:H23,H23)&gt;=2),0,IF(ISNA(VLOOKUP(H23,工单拆分!$G$2:$J$750,3,0)),0,VLOOKUP(H23,工单拆分!$G$2:$J$750,3,0)))</f>
        <v>0</v>
      </c>
      <c r="I25" s="55">
        <f>IF((I23="")+(COUNTIF($D$3:I23,I23)&gt;=2),0,IF(ISNA(VLOOKUP(I23,工单拆分!$G$2:$J$750,3,0)),0,VLOOKUP(I23,工单拆分!$G$2:$J$750,3,0)))</f>
        <v>2000</v>
      </c>
      <c r="J25" s="53">
        <f>IF((J23="")+(COUNTIF($D$3:J23,J23)&gt;=2),0,IF(ISNA(VLOOKUP(J23,工单拆分!$G$2:$J$750,3,0)),0,VLOOKUP(J23,工单拆分!$G$2:$J$750,3,0)))</f>
        <v>0</v>
      </c>
      <c r="K25" s="54">
        <f>IF((K23="")+(COUNTIF($D$3:K23,K23)&gt;=2),0,IF(ISNA(VLOOKUP(K23,工单拆分!$G$2:$J$750,3,0)),0,VLOOKUP(K23,工单拆分!$G$2:$J$750,3,0)))</f>
        <v>0</v>
      </c>
      <c r="L25" s="55">
        <f>IF((L23="")+(COUNTIF($D$3:L23,L23)&gt;=2),0,IF(ISNA(VLOOKUP(L23,工单拆分!$G$2:$J$750,3,0)),0,VLOOKUP(L23,工单拆分!$G$2:$J$750,3,0)))</f>
        <v>0</v>
      </c>
      <c r="M25" s="53">
        <f>IF((M23="")+(COUNTIF($D$3:M23,M23)&gt;=2),0,IF(ISNA(VLOOKUP(M23,工单拆分!$G$2:$J$750,3,0)),0,VLOOKUP(M23,工单拆分!$G$2:$J$750,3,0)))</f>
        <v>0</v>
      </c>
      <c r="N25" s="54">
        <f>IF((N23="")+(COUNTIF($D$3:N23,N23)&gt;=2),0,IF(ISNA(VLOOKUP(N23,工单拆分!$G$2:$J$750,3,0)),0,VLOOKUP(N23,工单拆分!$G$2:$J$750,3,0)))</f>
        <v>0</v>
      </c>
      <c r="O25" s="55">
        <f>IF((O23="")+(COUNTIF($D$3:O23,O23)&gt;=2),0,IF(ISNA(VLOOKUP(O23,工单拆分!$G$2:$J$750,3,0)),0,VLOOKUP(O23,工单拆分!$G$2:$J$750,3,0)))</f>
        <v>2000</v>
      </c>
      <c r="P25" s="53">
        <f>IF((P23="")+(COUNTIF($D$3:P23,P23)&gt;=2),0,IF(ISNA(VLOOKUP(P23,工单拆分!$G$2:$J$750,3,0)),0,VLOOKUP(P23,工单拆分!$G$2:$J$750,3,0)))</f>
        <v>0</v>
      </c>
      <c r="Q25" s="54">
        <f>IF((Q23="")+(COUNTIF($D$3:Q23,Q23)&gt;=2),0,IF(ISNA(VLOOKUP(Q23,工单拆分!$G$2:$J$750,3,0)),0,VLOOKUP(Q23,工单拆分!$G$2:$J$750,3,0)))</f>
        <v>0</v>
      </c>
      <c r="R25" s="55">
        <f>IF((R23="")+(COUNTIF($D$3:R23,R23)&gt;=2),0,IF(ISNA(VLOOKUP(R23,工单拆分!$G$2:$J$750,3,0)),0,VLOOKUP(R23,工单拆分!$G$2:$J$750,3,0)))</f>
        <v>2000</v>
      </c>
      <c r="S25" s="53">
        <f>IF((S23="")+(COUNTIF($D$3:S23,S23)&gt;=2),0,IF(ISNA(VLOOKUP(S23,工单拆分!$G$2:$J$750,3,0)),0,VLOOKUP(S23,工单拆分!$G$2:$J$750,3,0)))</f>
        <v>0</v>
      </c>
      <c r="T25" s="54">
        <f>IF((T23="")+(COUNTIF($D$3:T23,T23)&gt;=2),0,IF(ISNA(VLOOKUP(T23,工单拆分!$G$2:$J$750,3,0)),0,VLOOKUP(T23,工单拆分!$G$2:$J$750,3,0)))</f>
        <v>0</v>
      </c>
      <c r="U25" s="55">
        <f>IF((U23="")+(COUNTIF($D$3:U23,U23)&gt;=2),0,IF(ISNA(VLOOKUP(U23,工单拆分!$G$2:$J$750,3,0)),0,VLOOKUP(U23,工单拆分!$G$2:$J$750,3,0)))</f>
        <v>2000</v>
      </c>
      <c r="V25" s="53">
        <f>IF((V23="")+(COUNTIF($D$3:V23,V23)&gt;=2),0,IF(ISNA(VLOOKUP(V23,工单拆分!$G$2:$J$750,3,0)),0,VLOOKUP(V23,工单拆分!$G$2:$J$750,3,0)))</f>
        <v>0</v>
      </c>
      <c r="W25" s="54">
        <f>IF((W23="")+(COUNTIF($D$3:W23,W23)&gt;=2),0,IF(ISNA(VLOOKUP(W23,工单拆分!$G$2:$J$750,3,0)),0,VLOOKUP(W23,工单拆分!$G$2:$J$750,3,0)))</f>
        <v>0</v>
      </c>
      <c r="X25" s="55">
        <f>IF((X23="")+(COUNTIF($D$3:X23,X23)&gt;=2),0,IF(ISNA(VLOOKUP(X23,工单拆分!$G$2:$J$750,3,0)),0,VLOOKUP(X23,工单拆分!$G$2:$J$750,3,0)))</f>
        <v>2000</v>
      </c>
      <c r="Y25" s="53">
        <f>IF((Y23="")+(COUNTIF($D$3:Y23,Y23)&gt;=2),0,IF(ISNA(VLOOKUP(Y23,工单拆分!$G$2:$J$750,3,0)),0,VLOOKUP(Y23,工单拆分!$G$2:$J$750,3,0)))</f>
        <v>0</v>
      </c>
      <c r="Z25" s="54">
        <f>IF((Z23="")+(COUNTIF($D$3:Z23,Z23)&gt;=2),0,IF(ISNA(VLOOKUP(Z23,工单拆分!$G$2:$J$750,3,0)),0,VLOOKUP(Z23,工单拆分!$G$2:$J$750,3,0)))</f>
        <v>0</v>
      </c>
      <c r="AA25" s="55">
        <f>IF((AA23="")+(COUNTIF($D$3:AA23,AA23)&gt;=2),0,IF(ISNA(VLOOKUP(AA23,工单拆分!$G$2:$J$750,3,0)),0,VLOOKUP(AA23,工单拆分!$G$2:$J$750,3,0)))</f>
        <v>2000</v>
      </c>
      <c r="AB25" s="53">
        <f>IF((AB23="")+(COUNTIF($D$3:AB23,AB23)&gt;=2),0,IF(ISNA(VLOOKUP(AB23,工单拆分!$G$2:$J$750,3,0)),0,VLOOKUP(AB23,工单拆分!$G$2:$J$750,3,0)))</f>
        <v>0</v>
      </c>
      <c r="AC25" s="54">
        <f>IF((AC23="")+(COUNTIF($D$3:AC23,AC23)&gt;=2),0,IF(ISNA(VLOOKUP(AC23,工单拆分!$G$2:$J$750,3,0)),0,VLOOKUP(AC23,工单拆分!$G$2:$J$750,3,0)))</f>
        <v>0</v>
      </c>
      <c r="AD25" s="55">
        <f>IF((AD23="")+(COUNTIF($D$3:AD23,AD23)&gt;=2),0,IF(ISNA(VLOOKUP(AD23,工单拆分!$G$2:$J$750,3,0)),0,VLOOKUP(AD23,工单拆分!$G$2:$J$750,3,0)))</f>
        <v>2000</v>
      </c>
      <c r="AE25" s="53">
        <f>IF((AE23="")+(COUNTIF($D$3:AE23,AE23)&gt;=2),0,IF(ISNA(VLOOKUP(AE23,工单拆分!$G$2:$J$750,3,0)),0,VLOOKUP(AE23,工单拆分!$G$2:$J$750,3,0)))</f>
        <v>0</v>
      </c>
      <c r="AF25" s="54">
        <f>IF((AF23="")+(COUNTIF($D$3:AF23,AF23)&gt;=2),0,IF(ISNA(VLOOKUP(AF23,工单拆分!$G$2:$J$750,3,0)),0,VLOOKUP(AF23,工单拆分!$G$2:$J$750,3,0)))</f>
        <v>0</v>
      </c>
      <c r="AG25" s="55">
        <f>IF((AG23="")+(COUNTIF($D$3:AG23,AG23)&gt;=2),0,IF(ISNA(VLOOKUP(AG23,工单拆分!$G$2:$J$750,3,0)),0,VLOOKUP(AG23,工单拆分!$G$2:$J$750,3,0)))</f>
        <v>0</v>
      </c>
      <c r="AH25" s="53">
        <f>IF((AH23="")+(COUNTIF($D$3:AH23,AH23)&gt;=2),0,IF(ISNA(VLOOKUP(AH23,工单拆分!$G$2:$J$750,3,0)),0,VLOOKUP(AH23,工单拆分!$G$2:$J$750,3,0)))</f>
        <v>0</v>
      </c>
      <c r="AI25" s="54">
        <f>IF((AI23="")+(COUNTIF($D$3:AI23,AI23)&gt;=2),0,IF(ISNA(VLOOKUP(AI23,工单拆分!$G$2:$J$750,3,0)),0,VLOOKUP(AI23,工单拆分!$G$2:$J$750,3,0)))</f>
        <v>0</v>
      </c>
      <c r="AJ25" s="55">
        <f>IF((AJ23="")+(COUNTIF($D$3:AJ23,AJ23)&gt;=2),0,IF(ISNA(VLOOKUP(AJ23,工单拆分!$G$2:$J$750,3,0)),0,VLOOKUP(AJ23,工单拆分!$G$2:$J$750,3,0)))</f>
        <v>2000</v>
      </c>
      <c r="AK25" s="53">
        <f>IF((AK23="")+(COUNTIF($D$3:AK23,AK23)&gt;=2),0,IF(ISNA(VLOOKUP(AK23,工单拆分!$G$2:$J$750,3,0)),0,VLOOKUP(AK23,工单拆分!$G$2:$J$750,3,0)))</f>
        <v>0</v>
      </c>
      <c r="AL25" s="54">
        <f>IF((AL23="")+(COUNTIF($D$3:AL23,AL23)&gt;=2),0,IF(ISNA(VLOOKUP(AL23,工单拆分!$G$2:$J$750,3,0)),0,VLOOKUP(AL23,工单拆分!$G$2:$J$750,3,0)))</f>
        <v>0</v>
      </c>
      <c r="AM25" s="55">
        <f>IF((AM23="")+(COUNTIF($D$3:AM23,AM23)&gt;=2),0,IF(ISNA(VLOOKUP(AM23,工单拆分!$G$2:$J$750,3,0)),0,VLOOKUP(AM23,工单拆分!$G$2:$J$750,3,0)))</f>
        <v>2000</v>
      </c>
      <c r="AN25" s="53">
        <f>IF((AN23="")+(COUNTIF($D$3:AN23,AN23)&gt;=2),0,IF(ISNA(VLOOKUP(AN23,工单拆分!$G$2:$J$750,3,0)),0,VLOOKUP(AN23,工单拆分!$G$2:$J$750,3,0)))</f>
        <v>0</v>
      </c>
      <c r="AO25" s="54">
        <f>IF((AO23="")+(COUNTIF($D$3:AO23,AO23)&gt;=2),0,IF(ISNA(VLOOKUP(AO23,工单拆分!$G$2:$J$750,3,0)),0,VLOOKUP(AO23,工单拆分!$G$2:$J$750,3,0)))</f>
        <v>0</v>
      </c>
      <c r="AP25" s="55">
        <f>IF((AP23="")+(COUNTIF($D$3:AP23,AP23)&gt;=2),0,IF(ISNA(VLOOKUP(AP23,工单拆分!$G$2:$J$750,3,0)),0,VLOOKUP(AP23,工单拆分!$G$2:$J$750,3,0)))</f>
        <v>0</v>
      </c>
      <c r="AQ25" s="53">
        <f>IF((AQ23="")+(COUNTIF($D$3:AQ23,AQ23)&gt;=2),0,IF(ISNA(VLOOKUP(AQ23,工单拆分!$G$2:$J$750,3,0)),0,VLOOKUP(AQ23,工单拆分!$G$2:$J$750,3,0)))</f>
        <v>0</v>
      </c>
      <c r="AR25" s="54">
        <f>IF((AR23="")+(COUNTIF($D$3:AR23,AR23)&gt;=2),0,IF(ISNA(VLOOKUP(AR23,工单拆分!$G$2:$J$750,3,0)),0,VLOOKUP(AR23,工单拆分!$G$2:$J$750,3,0)))</f>
        <v>0</v>
      </c>
      <c r="AS25" s="55">
        <f>IF((AS23="")+(COUNTIF($D$3:AS23,AS23)&gt;=2),0,IF(ISNA(VLOOKUP(AS23,工单拆分!$G$2:$J$750,3,0)),0,VLOOKUP(AS23,工单拆分!$G$2:$J$750,3,0)))</f>
        <v>2000</v>
      </c>
      <c r="AT25" s="53">
        <f>IF((AT23="")+(COUNTIF($D$3:AT23,AT23)&gt;=2),0,IF(ISNA(VLOOKUP(AT23,工单拆分!$G$2:$J$750,3,0)),0,VLOOKUP(AT23,工单拆分!$G$2:$J$750,3,0)))</f>
        <v>0</v>
      </c>
      <c r="AU25" s="54">
        <f>IF((AU23="")+(COUNTIF($D$3:AU23,AU23)&gt;=2),0,IF(ISNA(VLOOKUP(AU23,工单拆分!$G$2:$J$750,3,0)),0,VLOOKUP(AU23,工单拆分!$G$2:$J$750,3,0)))</f>
        <v>0</v>
      </c>
      <c r="AV25" s="55">
        <f>IF((AV23="")+(COUNTIF($D$3:AV23,AV23)&gt;=2),0,IF(ISNA(VLOOKUP(AV23,工单拆分!$G$2:$J$750,3,0)),0,VLOOKUP(AV23,工单拆分!$G$2:$J$750,3,0)))</f>
        <v>2000</v>
      </c>
      <c r="AW25" s="53">
        <f>IF((AW23="")+(COUNTIF($D$3:AW23,AW23)&gt;=2),0,IF(ISNA(VLOOKUP(AW23,工单拆分!$G$2:$J$750,3,0)),0,VLOOKUP(AW23,工单拆分!$G$2:$J$750,3,0)))</f>
        <v>0</v>
      </c>
      <c r="AX25" s="54">
        <f>IF((AX23="")+(COUNTIF($D$3:AX23,AX23)&gt;=2),0,IF(ISNA(VLOOKUP(AX23,工单拆分!$G$2:$J$750,3,0)),0,VLOOKUP(AX23,工单拆分!$G$2:$J$750,3,0)))</f>
        <v>0</v>
      </c>
      <c r="AY25" s="55">
        <f>IF((AY23="")+(COUNTIF($D$3:AY23,AY23)&gt;=2),0,IF(ISNA(VLOOKUP(AY23,工单拆分!$G$2:$J$750,3,0)),0,VLOOKUP(AY23,工单拆分!$G$2:$J$750,3,0)))</f>
        <v>0</v>
      </c>
      <c r="AZ25" s="53">
        <f>IF((AZ23="")+(COUNTIF($D$3:AZ23,AZ23)&gt;=2),0,IF(ISNA(VLOOKUP(AZ23,工单拆分!$G$2:$J$750,3,0)),0,VLOOKUP(AZ23,工单拆分!$G$2:$J$750,3,0)))</f>
        <v>0</v>
      </c>
      <c r="BA25" s="54">
        <f>IF((BA23="")+(COUNTIF($D$3:BA23,BA23)&gt;=2),0,IF(ISNA(VLOOKUP(BA23,工单拆分!$G$2:$J$750,3,0)),0,VLOOKUP(BA23,工单拆分!$G$2:$J$750,3,0)))</f>
        <v>0</v>
      </c>
      <c r="BB25" s="55">
        <f>IF((BB23="")+(COUNTIF($D$3:BB23,BB23)&gt;=2),0,IF(ISNA(VLOOKUP(BB23,工单拆分!$G$2:$J$750,3,0)),0,VLOOKUP(BB23,工单拆分!$G$2:$J$750,3,0)))</f>
        <v>0</v>
      </c>
      <c r="BC25" s="53">
        <f>IF((BC23="")+(COUNTIF($D$3:BC23,BC23)&gt;=2),0,IF(ISNA(VLOOKUP(BC23,工单拆分!$G$2:$J$750,3,0)),0,VLOOKUP(BC23,工单拆分!$G$2:$J$750,3,0)))</f>
        <v>0</v>
      </c>
      <c r="BD25" s="54">
        <f>IF((BD23="")+(COUNTIF($D$3:BD23,BD23)&gt;=2),0,IF(ISNA(VLOOKUP(BD23,工单拆分!$G$2:$J$750,3,0)),0,VLOOKUP(BD23,工单拆分!$G$2:$J$750,3,0)))</f>
        <v>0</v>
      </c>
      <c r="BE25" s="55">
        <f>IF((BE23="")+(COUNTIF($D$3:BE23,BE23)&gt;=2),0,IF(ISNA(VLOOKUP(BE23,工单拆分!$G$2:$J$750,3,0)),0,VLOOKUP(BE23,工单拆分!$G$2:$J$750,3,0)))</f>
        <v>2000</v>
      </c>
      <c r="BF25" s="53">
        <f>IF((BF23="")+(COUNTIF($D$3:BF23,BF23)&gt;=2),0,IF(ISNA(VLOOKUP(BF23,工单拆分!$G$2:$J$750,3,0)),0,VLOOKUP(BF23,工单拆分!$G$2:$J$750,3,0)))</f>
        <v>0</v>
      </c>
      <c r="BG25" s="54">
        <f>IF((BG23="")+(COUNTIF($D$3:BG23,BG23)&gt;=2),0,IF(ISNA(VLOOKUP(BG23,工单拆分!$G$2:$J$750,3,0)),0,VLOOKUP(BG23,工单拆分!$G$2:$J$750,3,0)))</f>
        <v>0</v>
      </c>
      <c r="BH25" s="55">
        <f>IF((BH23="")+(COUNTIF($D$3:BH23,BH23)&gt;=2),0,IF(ISNA(VLOOKUP(BH23,工单拆分!$G$2:$J$750,3,0)),0,VLOOKUP(BH23,工单拆分!$G$2:$J$750,3,0)))</f>
        <v>2000</v>
      </c>
      <c r="BI25" s="53">
        <f>IF((BI23="")+(COUNTIF($D$3:BI23,BI23)&gt;=2),0,IF(ISNA(VLOOKUP(BI23,工单拆分!$G$2:$J$750,3,0)),0,VLOOKUP(BI23,工单拆分!$G$2:$J$750,3,0)))</f>
        <v>0</v>
      </c>
      <c r="BJ25" s="54">
        <f>IF((BJ23="")+(COUNTIF($D$3:BJ23,BJ23)&gt;=2),0,IF(ISNA(VLOOKUP(BJ23,工单拆分!$G$2:$J$750,3,0)),0,VLOOKUP(BJ23,工单拆分!$G$2:$J$750,3,0)))</f>
        <v>0</v>
      </c>
      <c r="BK25" s="55">
        <f>IF((BK23="")+(COUNTIF($D$3:BK23,BK23)&gt;=2),0,IF(ISNA(VLOOKUP(BK23,工单拆分!$G$2:$J$750,3,0)),0,VLOOKUP(BK23,工单拆分!$G$2:$J$750,3,0)))</f>
        <v>2000</v>
      </c>
      <c r="BL25" s="53">
        <f>IF((BL23="")+(COUNTIF($D$3:BL23,BL23)&gt;=2),0,IF(ISNA(VLOOKUP(BL23,工单拆分!$G$2:$J$750,3,0)),0,VLOOKUP(BL23,工单拆分!$G$2:$J$750,3,0)))</f>
        <v>0</v>
      </c>
      <c r="BM25" s="54">
        <f>IF((BM23="")+(COUNTIF($D$3:BM23,BM23)&gt;=2),0,IF(ISNA(VLOOKUP(BM23,工单拆分!$G$2:$J$750,3,0)),0,VLOOKUP(BM23,工单拆分!$G$2:$J$750,3,0)))</f>
        <v>0</v>
      </c>
      <c r="BN25" s="55">
        <f>IF((BN23="")+(COUNTIF($D$3:BN23,BN23)&gt;=2),0,IF(ISNA(VLOOKUP(BN23,工单拆分!$G$2:$J$750,3,0)),0,VLOOKUP(BN23,工单拆分!$G$2:$J$750,3,0)))</f>
        <v>2000</v>
      </c>
      <c r="BO25" s="53">
        <f>IF((BO23="")+(COUNTIF($D$3:BO23,BO23)&gt;=2),0,IF(ISNA(VLOOKUP(BO23,工单拆分!$G$2:$J$750,3,0)),0,VLOOKUP(BO23,工单拆分!$G$2:$J$750,3,0)))</f>
        <v>0</v>
      </c>
      <c r="BP25" s="54">
        <f>IF((BP23="")+(COUNTIF($D$3:BP23,BP23)&gt;=2),0,IF(ISNA(VLOOKUP(BP23,工单拆分!$G$2:$J$750,3,0)),0,VLOOKUP(BP23,工单拆分!$G$2:$J$750,3,0)))</f>
        <v>0</v>
      </c>
      <c r="BQ25" s="55">
        <f>IF((BQ23="")+(COUNTIF($D$3:BQ23,BQ23)&gt;=2),0,IF(ISNA(VLOOKUP(BQ23,工单拆分!$G$2:$J$750,3,0)),0,VLOOKUP(BQ23,工单拆分!$G$2:$J$750,3,0)))</f>
        <v>2000</v>
      </c>
      <c r="BR25" s="53">
        <f>IF((BR23="")+(COUNTIF($D$3:BR23,BR23)&gt;=2),0,IF(ISNA(VLOOKUP(BR23,工单拆分!$G$2:$J$750,3,0)),0,VLOOKUP(BR23,工单拆分!$G$2:$J$750,3,0)))</f>
        <v>0</v>
      </c>
      <c r="BS25" s="54">
        <f>IF((BS23="")+(COUNTIF($D$3:BS23,BS23)&gt;=2),0,IF(ISNA(VLOOKUP(BS23,工单拆分!$G$2:$J$750,3,0)),0,VLOOKUP(BS23,工单拆分!$G$2:$J$750,3,0)))</f>
        <v>0</v>
      </c>
      <c r="BT25" s="55">
        <f>IF((BT23="")+(COUNTIF($D$3:BT23,BT23)&gt;=2),0,IF(ISNA(VLOOKUP(BT23,工单拆分!$G$2:$J$750,3,0)),0,VLOOKUP(BT23,工单拆分!$G$2:$J$750,3,0)))</f>
        <v>2000</v>
      </c>
      <c r="BU25" s="53">
        <f>IF((BU23="")+(COUNTIF($D$3:BU23,BU23)&gt;=2),0,IF(ISNA(VLOOKUP(BU23,工单拆分!$G$2:$J$750,3,0)),0,VLOOKUP(BU23,工单拆分!$G$2:$J$750,3,0)))</f>
        <v>0</v>
      </c>
      <c r="BV25" s="54">
        <f>IF((BV23="")+(COUNTIF($D$3:BV23,BV23)&gt;=2),0,IF(ISNA(VLOOKUP(BV23,工单拆分!$G$2:$J$750,3,0)),0,VLOOKUP(BV23,工单拆分!$G$2:$J$750,3,0)))</f>
        <v>0</v>
      </c>
      <c r="BW25" s="55">
        <f>IF((BW23="")+(COUNTIF($D$3:BW23,BW23)&gt;=2),0,IF(ISNA(VLOOKUP(BW23,工单拆分!$G$2:$J$750,3,0)),0,VLOOKUP(BW23,工单拆分!$G$2:$J$750,3,0)))</f>
        <v>2000</v>
      </c>
      <c r="BX25" s="53">
        <f>IF((BX23="")+(COUNTIF($D$3:BX23,BX23)&gt;=2),0,IF(ISNA(VLOOKUP(BX23,工单拆分!$G$2:$J$750,3,0)),0,VLOOKUP(BX23,工单拆分!$G$2:$J$750,3,0)))</f>
        <v>0</v>
      </c>
      <c r="BY25" s="54">
        <f>IF((BY23="")+(COUNTIF($D$3:BY23,BY23)&gt;=2),0,IF(ISNA(VLOOKUP(BY23,工单拆分!$G$2:$J$750,3,0)),0,VLOOKUP(BY23,工单拆分!$G$2:$J$750,3,0)))</f>
        <v>0</v>
      </c>
      <c r="BZ25" s="55">
        <f>IF((BZ23="")+(COUNTIF($D$3:BZ23,BZ23)&gt;=2),0,IF(ISNA(VLOOKUP(BZ23,工单拆分!$G$2:$J$750,3,0)),0,VLOOKUP(BZ23,工单拆分!$G$2:$J$750,3,0)))</f>
        <v>2000</v>
      </c>
      <c r="CA25" s="53">
        <f>IF((CA23="")+(COUNTIF($D$3:CA23,CA23)&gt;=2),0,IF(ISNA(VLOOKUP(CA23,工单拆分!$G$2:$J$750,3,0)),0,VLOOKUP(CA23,工单拆分!$G$2:$J$750,3,0)))</f>
        <v>0</v>
      </c>
      <c r="CB25" s="54">
        <f>IF((CB23="")+(COUNTIF($D$3:CB23,CB23)&gt;=2),0,IF(ISNA(VLOOKUP(CB23,工单拆分!$G$2:$J$750,3,0)),0,VLOOKUP(CB23,工单拆分!$G$2:$J$750,3,0)))</f>
        <v>0</v>
      </c>
      <c r="CC25" s="55">
        <f>IF((CC23="")+(COUNTIF($D$3:CC23,CC23)&gt;=2),0,IF(ISNA(VLOOKUP(CC23,工单拆分!$G$2:$J$750,3,0)),0,VLOOKUP(CC23,工单拆分!$G$2:$J$750,3,0)))</f>
        <v>2000</v>
      </c>
      <c r="CD25" s="53">
        <f>IF((CD23="")+(COUNTIF($D$3:CD23,CD23)&gt;=2),0,IF(ISNA(VLOOKUP(CD23,工单拆分!$G$2:$J$750,3,0)),0,VLOOKUP(CD23,工单拆分!$G$2:$J$750,3,0)))</f>
        <v>0</v>
      </c>
      <c r="CE25" s="54">
        <f>IF((CE23="")+(COUNTIF($D$3:CE23,CE23)&gt;=2),0,IF(ISNA(VLOOKUP(CE23,工单拆分!$G$2:$J$750,3,0)),0,VLOOKUP(CE23,工单拆分!$G$2:$J$750,3,0)))</f>
        <v>0</v>
      </c>
      <c r="CF25" s="55">
        <f>IF((CF23="")+(COUNTIF($D$3:CF23,CF23)&gt;=2),0,IF(ISNA(VLOOKUP(CF23,工单拆分!$G$2:$J$750,3,0)),0,VLOOKUP(CF23,工单拆分!$G$2:$J$750,3,0)))</f>
        <v>2000</v>
      </c>
      <c r="CG25" s="53">
        <f>IF((CG23="")+(COUNTIF($D$3:CG23,CG23)&gt;=2),0,IF(ISNA(VLOOKUP(CG23,工单拆分!$G$2:$J$750,3,0)),0,VLOOKUP(CG23,工单拆分!$G$2:$J$750,3,0)))</f>
        <v>0</v>
      </c>
      <c r="CH25" s="54">
        <f>IF((CH23="")+(COUNTIF($D$3:CH23,CH23)&gt;=2),0,IF(ISNA(VLOOKUP(CH23,工单拆分!$G$2:$J$750,3,0)),0,VLOOKUP(CH23,工单拆分!$G$2:$J$750,3,0)))</f>
        <v>0</v>
      </c>
      <c r="CI25" s="55">
        <f>IF((CI23="")+(COUNTIF($D$3:CI23,CI23)&gt;=2),0,IF(ISNA(VLOOKUP(CI23,工单拆分!$G$2:$J$750,3,0)),0,VLOOKUP(CI23,工单拆分!$G$2:$J$750,3,0)))</f>
        <v>2000</v>
      </c>
      <c r="CJ25" s="53">
        <f>IF((CJ23="")+(COUNTIF($D$3:CJ23,CJ23)&gt;=2),0,IF(ISNA(VLOOKUP(CJ23,工单拆分!$G$2:$J$750,3,0)),0,VLOOKUP(CJ23,工单拆分!$G$2:$J$750,3,0)))</f>
        <v>0</v>
      </c>
      <c r="CK25" s="54">
        <f>IF((CK23="")+(COUNTIF($D$3:CK23,CK23)&gt;=2),0,IF(ISNA(VLOOKUP(CK23,工单拆分!$G$2:$J$750,3,0)),0,VLOOKUP(CK23,工单拆分!$G$2:$J$750,3,0)))</f>
        <v>0</v>
      </c>
      <c r="CL25" s="55">
        <f>IF((CL23="")+(COUNTIF($D$3:CL23,CL23)&gt;=2),0,IF(ISNA(VLOOKUP(CL23,工单拆分!$G$2:$J$750,3,0)),0,VLOOKUP(CL23,工单拆分!$G$2:$J$750,3,0)))</f>
        <v>2000</v>
      </c>
      <c r="CM25" s="53">
        <f>IF((CM23="")+(COUNTIF($D$3:CM23,CM23)&gt;=2),0,IF(ISNA(VLOOKUP(CM23,工单拆分!$G$2:$J$750,3,0)),0,VLOOKUP(CM23,工单拆分!$G$2:$J$750,3,0)))</f>
        <v>0</v>
      </c>
      <c r="CN25" s="54">
        <f>IF((CN23="")+(COUNTIF($D$3:CN23,CN23)&gt;=2),0,IF(ISNA(VLOOKUP(CN23,工单拆分!$G$2:$J$750,3,0)),0,VLOOKUP(CN23,工单拆分!$G$2:$J$750,3,0)))</f>
        <v>0</v>
      </c>
      <c r="CO25" s="55">
        <f>IF((CO23="")+(COUNTIF($D$3:CO23,CO23)&gt;=2),0,IF(ISNA(VLOOKUP(CO23,工单拆分!$G$2:$J$750,3,0)),0,VLOOKUP(CO23,工单拆分!$G$2:$J$750,3,0)))</f>
        <v>0</v>
      </c>
      <c r="CP25" s="53">
        <f>IF((CP23="")+(COUNTIF($D$3:CP23,CP23)&gt;=2),0,IF(ISNA(VLOOKUP(CP23,工单拆分!$G$2:$J$750,3,0)),0,VLOOKUP(CP23,工单拆分!$G$2:$J$750,3,0)))</f>
        <v>0</v>
      </c>
      <c r="CQ25" s="54">
        <f>IF((CQ23="")+(COUNTIF($D$3:CQ23,CQ23)&gt;=2),0,IF(ISNA(VLOOKUP(CQ23,工单拆分!$G$2:$J$750,3,0)),0,VLOOKUP(CQ23,工单拆分!$G$2:$J$750,3,0)))</f>
        <v>0</v>
      </c>
      <c r="CR25" s="55">
        <f>IF((CR23="")+(COUNTIF($D$3:CR23,CR23)&gt;=2),0,IF(ISNA(VLOOKUP(CR23,工单拆分!$G$2:$J$750,3,0)),0,VLOOKUP(CR23,工单拆分!$G$2:$J$750,3,0)))</f>
        <v>0</v>
      </c>
      <c r="CS25" s="67">
        <f t="shared" si="4"/>
        <v>48000</v>
      </c>
      <c r="CT25" s="67"/>
      <c r="CV25" s="67"/>
    </row>
    <row r="26" s="22" customFormat="1" ht="14.1" customHeight="1" spans="1:100">
      <c r="A26" s="56"/>
      <c r="B26" s="57"/>
      <c r="C26" s="58" t="s">
        <v>2007</v>
      </c>
      <c r="D26" s="59">
        <v>1850</v>
      </c>
      <c r="E26" s="60"/>
      <c r="F26" s="61"/>
      <c r="G26" s="59">
        <v>150</v>
      </c>
      <c r="H26" s="60"/>
      <c r="I26" s="61">
        <v>1700</v>
      </c>
      <c r="J26" s="59"/>
      <c r="K26" s="60"/>
      <c r="L26" s="61"/>
      <c r="M26" s="59">
        <v>300</v>
      </c>
      <c r="N26" s="60"/>
      <c r="O26" s="61">
        <v>1450</v>
      </c>
      <c r="P26" s="59">
        <v>550</v>
      </c>
      <c r="Q26" s="60"/>
      <c r="R26" s="61">
        <v>1250</v>
      </c>
      <c r="S26" s="59">
        <v>750</v>
      </c>
      <c r="T26" s="60"/>
      <c r="U26" s="61">
        <v>1050</v>
      </c>
      <c r="V26" s="59">
        <v>950</v>
      </c>
      <c r="W26" s="60"/>
      <c r="X26" s="61">
        <v>850</v>
      </c>
      <c r="Y26" s="59">
        <v>1150</v>
      </c>
      <c r="Z26" s="60"/>
      <c r="AA26" s="61">
        <v>670</v>
      </c>
      <c r="AB26" s="59">
        <v>1330</v>
      </c>
      <c r="AC26" s="60"/>
      <c r="AD26" s="61">
        <v>500</v>
      </c>
      <c r="AE26" s="59"/>
      <c r="AF26" s="60"/>
      <c r="AG26" s="61"/>
      <c r="AH26" s="59">
        <v>1500</v>
      </c>
      <c r="AI26" s="60"/>
      <c r="AJ26" s="61">
        <v>300</v>
      </c>
      <c r="AK26" s="59">
        <v>1700</v>
      </c>
      <c r="AL26" s="60"/>
      <c r="AM26" s="61">
        <v>100</v>
      </c>
      <c r="AN26" s="59">
        <v>1850</v>
      </c>
      <c r="AO26" s="60"/>
      <c r="AP26" s="61"/>
      <c r="AQ26" s="59">
        <v>50</v>
      </c>
      <c r="AR26" s="60"/>
      <c r="AS26" s="61">
        <v>1800</v>
      </c>
      <c r="AT26" s="59">
        <v>200</v>
      </c>
      <c r="AU26" s="60"/>
      <c r="AV26" s="61">
        <v>1700</v>
      </c>
      <c r="AW26" s="59"/>
      <c r="AX26" s="60"/>
      <c r="AY26" s="61"/>
      <c r="AZ26" s="59"/>
      <c r="BA26" s="60"/>
      <c r="BB26" s="61"/>
      <c r="BC26" s="59">
        <v>300</v>
      </c>
      <c r="BD26" s="60"/>
      <c r="BE26" s="61">
        <v>1600</v>
      </c>
      <c r="BF26" s="59">
        <v>400</v>
      </c>
      <c r="BG26" s="60"/>
      <c r="BH26" s="61">
        <v>1550</v>
      </c>
      <c r="BI26" s="59">
        <v>450</v>
      </c>
      <c r="BJ26" s="60"/>
      <c r="BK26" s="61">
        <v>1450</v>
      </c>
      <c r="BL26" s="59">
        <v>550</v>
      </c>
      <c r="BM26" s="60"/>
      <c r="BN26" s="61">
        <v>1350</v>
      </c>
      <c r="BO26" s="59">
        <v>650</v>
      </c>
      <c r="BP26" s="60"/>
      <c r="BQ26" s="61">
        <v>1000</v>
      </c>
      <c r="BR26" s="59">
        <v>1000</v>
      </c>
      <c r="BS26" s="60"/>
      <c r="BT26" s="61">
        <v>900</v>
      </c>
      <c r="BU26" s="59">
        <v>1100</v>
      </c>
      <c r="BV26" s="60"/>
      <c r="BW26" s="61">
        <v>850</v>
      </c>
      <c r="BX26" s="59">
        <v>1150</v>
      </c>
      <c r="BY26" s="60"/>
      <c r="BZ26" s="61">
        <v>750</v>
      </c>
      <c r="CA26" s="59">
        <v>1250</v>
      </c>
      <c r="CB26" s="60"/>
      <c r="CC26" s="61">
        <v>650</v>
      </c>
      <c r="CD26" s="59">
        <v>1350</v>
      </c>
      <c r="CE26" s="60"/>
      <c r="CF26" s="61">
        <v>550</v>
      </c>
      <c r="CG26" s="59">
        <v>1450</v>
      </c>
      <c r="CH26" s="60"/>
      <c r="CI26" s="61">
        <v>450</v>
      </c>
      <c r="CJ26" s="59">
        <v>1550</v>
      </c>
      <c r="CK26" s="60"/>
      <c r="CL26" s="61">
        <v>350</v>
      </c>
      <c r="CM26" s="59">
        <v>1650</v>
      </c>
      <c r="CN26" s="60"/>
      <c r="CO26" s="61"/>
      <c r="CP26" s="59"/>
      <c r="CQ26" s="60"/>
      <c r="CR26" s="61"/>
      <c r="CS26" s="67">
        <f t="shared" si="4"/>
        <v>48000</v>
      </c>
      <c r="CT26" s="67">
        <f>CS25-CS26</f>
        <v>0</v>
      </c>
      <c r="CV26" s="67"/>
    </row>
    <row r="27" s="20" customFormat="1" ht="14.1" customHeight="1" spans="1:100">
      <c r="A27" s="40">
        <v>7</v>
      </c>
      <c r="B27" s="41" t="s">
        <v>2014</v>
      </c>
      <c r="C27" s="42" t="s">
        <v>43</v>
      </c>
      <c r="D27" s="43" t="s">
        <v>370</v>
      </c>
      <c r="E27" s="44"/>
      <c r="F27" s="45"/>
      <c r="G27" s="43" t="s">
        <v>370</v>
      </c>
      <c r="H27" s="44"/>
      <c r="I27" s="45" t="s">
        <v>372</v>
      </c>
      <c r="J27" s="43"/>
      <c r="K27" s="44"/>
      <c r="L27" s="45"/>
      <c r="M27" s="43" t="s">
        <v>372</v>
      </c>
      <c r="N27" s="44"/>
      <c r="O27" s="45" t="s">
        <v>374</v>
      </c>
      <c r="P27" s="43" t="s">
        <v>374</v>
      </c>
      <c r="Q27" s="44"/>
      <c r="R27" s="45" t="s">
        <v>783</v>
      </c>
      <c r="S27" s="43" t="s">
        <v>783</v>
      </c>
      <c r="T27" s="44"/>
      <c r="U27" s="45" t="s">
        <v>786</v>
      </c>
      <c r="V27" s="43" t="s">
        <v>786</v>
      </c>
      <c r="W27" s="44"/>
      <c r="X27" s="45" t="s">
        <v>777</v>
      </c>
      <c r="Y27" s="43" t="s">
        <v>777</v>
      </c>
      <c r="Z27" s="44"/>
      <c r="AA27" s="45" t="s">
        <v>780</v>
      </c>
      <c r="AB27" s="43" t="s">
        <v>780</v>
      </c>
      <c r="AC27" s="44"/>
      <c r="AD27" s="45" t="s">
        <v>790</v>
      </c>
      <c r="AE27" s="43"/>
      <c r="AF27" s="44"/>
      <c r="AG27" s="45"/>
      <c r="AH27" s="43" t="s">
        <v>790</v>
      </c>
      <c r="AI27" s="44"/>
      <c r="AJ27" s="45" t="s">
        <v>792</v>
      </c>
      <c r="AK27" s="43" t="s">
        <v>792</v>
      </c>
      <c r="AL27" s="44"/>
      <c r="AM27" s="44" t="s">
        <v>788</v>
      </c>
      <c r="AN27" s="43" t="s">
        <v>788</v>
      </c>
      <c r="AO27" s="44"/>
      <c r="AP27" s="45"/>
      <c r="AQ27" s="43" t="s">
        <v>788</v>
      </c>
      <c r="AR27" s="44"/>
      <c r="AS27" s="45" t="s">
        <v>388</v>
      </c>
      <c r="AT27" s="43" t="s">
        <v>388</v>
      </c>
      <c r="AU27" s="44"/>
      <c r="AV27" s="45" t="s">
        <v>390</v>
      </c>
      <c r="AW27" s="43"/>
      <c r="AX27" s="44"/>
      <c r="AY27" s="45"/>
      <c r="AZ27" s="43"/>
      <c r="BA27" s="44"/>
      <c r="BB27" s="45"/>
      <c r="BC27" s="43" t="s">
        <v>390</v>
      </c>
      <c r="BD27" s="44"/>
      <c r="BE27" s="45" t="s">
        <v>392</v>
      </c>
      <c r="BF27" s="43" t="s">
        <v>392</v>
      </c>
      <c r="BG27" s="44"/>
      <c r="BH27" s="45" t="s">
        <v>384</v>
      </c>
      <c r="BI27" s="43" t="s">
        <v>384</v>
      </c>
      <c r="BJ27" s="44"/>
      <c r="BK27" s="45" t="s">
        <v>794</v>
      </c>
      <c r="BL27" s="43" t="s">
        <v>794</v>
      </c>
      <c r="BM27" s="44"/>
      <c r="BN27" s="45" t="s">
        <v>796</v>
      </c>
      <c r="BO27" s="43" t="s">
        <v>796</v>
      </c>
      <c r="BP27" s="44"/>
      <c r="BQ27" s="45" t="s">
        <v>386</v>
      </c>
      <c r="BR27" s="43" t="s">
        <v>386</v>
      </c>
      <c r="BS27" s="44"/>
      <c r="BT27" s="45"/>
      <c r="BU27" s="43" t="s">
        <v>380</v>
      </c>
      <c r="BV27" s="44"/>
      <c r="BW27" s="45"/>
      <c r="BX27" s="43" t="s">
        <v>380</v>
      </c>
      <c r="BY27" s="44"/>
      <c r="BZ27" s="45" t="s">
        <v>589</v>
      </c>
      <c r="CA27" s="43" t="s">
        <v>589</v>
      </c>
      <c r="CB27" s="44"/>
      <c r="CC27" s="45" t="s">
        <v>587</v>
      </c>
      <c r="CD27" s="43" t="s">
        <v>587</v>
      </c>
      <c r="CE27" s="44"/>
      <c r="CF27" s="45" t="s">
        <v>569</v>
      </c>
      <c r="CG27" s="43" t="s">
        <v>569</v>
      </c>
      <c r="CH27" s="44"/>
      <c r="CI27" s="45" t="s">
        <v>376</v>
      </c>
      <c r="CJ27" s="43" t="s">
        <v>376</v>
      </c>
      <c r="CK27" s="44"/>
      <c r="CL27" s="45" t="s">
        <v>367</v>
      </c>
      <c r="CM27" s="43" t="s">
        <v>367</v>
      </c>
      <c r="CN27" s="44"/>
      <c r="CO27" s="45" t="s">
        <v>378</v>
      </c>
      <c r="CP27" s="43"/>
      <c r="CQ27" s="44"/>
      <c r="CR27" s="45"/>
      <c r="CS27" s="65">
        <f t="shared" si="4"/>
        <v>0</v>
      </c>
      <c r="CT27" s="65"/>
      <c r="CV27" s="65"/>
    </row>
    <row r="28" s="21" customFormat="1" ht="14.1" customHeight="1" spans="1:100">
      <c r="A28" s="46"/>
      <c r="B28" s="47"/>
      <c r="C28" s="48" t="s">
        <v>2005</v>
      </c>
      <c r="D28" s="49" t="str">
        <f>IF((D27="")+(D27=0),0,VLOOKUP(D27,工单拆分!$G$2:$J$750,2,0))</f>
        <v>40FC835-14</v>
      </c>
      <c r="E28" s="50">
        <f>IF((E27="")+(E27=0),0,VLOOKUP(E27,工单拆分!$G$2:$J$750,2,0))</f>
        <v>0</v>
      </c>
      <c r="F28" s="51">
        <f>IF((F27="")+(F27=0),0,VLOOKUP(F27,工单拆分!$G$2:$J$750,2,0))</f>
        <v>0</v>
      </c>
      <c r="G28" s="49" t="str">
        <f>IF((G27="")+(G27=0),0,VLOOKUP(G27,工单拆分!$G$2:$J$750,2,0))</f>
        <v>40FC835-14</v>
      </c>
      <c r="H28" s="50">
        <f>IF((H27="")+(H27=0),0,VLOOKUP(H27,工单拆分!$G$2:$J$750,2,0))</f>
        <v>0</v>
      </c>
      <c r="I28" s="51" t="str">
        <f>IF((I27="")+(I27=0),0,VLOOKUP(I27,工单拆分!$G$2:$J$750,2,0))</f>
        <v>40FC835-15</v>
      </c>
      <c r="J28" s="49">
        <f>IF((J27="")+(J27=0),0,VLOOKUP(J27,工单拆分!$G$2:$J$750,2,0))</f>
        <v>0</v>
      </c>
      <c r="K28" s="50">
        <f>IF((K27="")+(K27=0),0,VLOOKUP(K27,工单拆分!$G$2:$J$750,2,0))</f>
        <v>0</v>
      </c>
      <c r="L28" s="51">
        <f>IF((L27="")+(L27=0),0,VLOOKUP(L27,工单拆分!$G$2:$J$750,2,0))</f>
        <v>0</v>
      </c>
      <c r="M28" s="49" t="str">
        <f>IF((M27="")+(M27=0),0,VLOOKUP(M27,工单拆分!$G$2:$J$750,2,0))</f>
        <v>40FC835-15</v>
      </c>
      <c r="N28" s="50">
        <f>IF((N27="")+(N27=0),0,VLOOKUP(N27,工单拆分!$G$2:$J$750,2,0))</f>
        <v>0</v>
      </c>
      <c r="O28" s="51" t="str">
        <f>IF((O27="")+(O27=0),0,VLOOKUP(O27,工单拆分!$G$2:$J$750,2,0))</f>
        <v>40FC835-16</v>
      </c>
      <c r="P28" s="49" t="str">
        <f>IF((P27="")+(P27=0),0,VLOOKUP(P27,工单拆分!$G$2:$J$750,2,0))</f>
        <v>40FC835-16</v>
      </c>
      <c r="Q28" s="50">
        <f>IF((Q27="")+(Q27=0),0,VLOOKUP(Q27,工单拆分!$G$2:$J$750,2,0))</f>
        <v>0</v>
      </c>
      <c r="R28" s="51" t="str">
        <f>IF((R27="")+(R27=0),0,VLOOKUP(R27,工单拆分!$G$2:$J$750,2,0))</f>
        <v>50FC833电商-1</v>
      </c>
      <c r="S28" s="49" t="str">
        <f>IF((S27="")+(S27=0),0,VLOOKUP(S27,工单拆分!$G$2:$J$750,2,0))</f>
        <v>50FC833电商-1</v>
      </c>
      <c r="T28" s="50">
        <f>IF((T27="")+(T27=0),0,VLOOKUP(T27,工单拆分!$G$2:$J$750,2,0))</f>
        <v>0</v>
      </c>
      <c r="U28" s="51" t="str">
        <f>IF((U27="")+(U27=0),0,VLOOKUP(U27,工单拆分!$G$2:$J$750,2,0))</f>
        <v>50FC833电商-2</v>
      </c>
      <c r="V28" s="49" t="str">
        <f>IF((V27="")+(V27=0),0,VLOOKUP(V27,工单拆分!$G$2:$J$750,2,0))</f>
        <v>50FC833电商-2</v>
      </c>
      <c r="W28" s="50">
        <f>IF((W27="")+(W27=0),0,VLOOKUP(W27,工单拆分!$G$2:$J$750,2,0))</f>
        <v>0</v>
      </c>
      <c r="X28" s="51" t="str">
        <f>IF((X27="")+(X27=0),0,VLOOKUP(X27,工单拆分!$G$2:$J$750,2,0))</f>
        <v>40FC833电商-1</v>
      </c>
      <c r="Y28" s="49" t="str">
        <f>IF((Y27="")+(Y27=0),0,VLOOKUP(Y27,工单拆分!$G$2:$J$750,2,0))</f>
        <v>40FC833电商-1</v>
      </c>
      <c r="Z28" s="50">
        <f>IF((Z27="")+(Z27=0),0,VLOOKUP(Z27,工单拆分!$G$2:$J$750,2,0))</f>
        <v>0</v>
      </c>
      <c r="AA28" s="51" t="str">
        <f>IF((AA27="")+(AA27=0),0,VLOOKUP(AA27,工单拆分!$G$2:$J$750,2,0))</f>
        <v>40FC833电商-2</v>
      </c>
      <c r="AB28" s="49" t="str">
        <f>IF((AB27="")+(AB27=0),0,VLOOKUP(AB27,工单拆分!$G$2:$J$750,2,0))</f>
        <v>40FC833电商-2</v>
      </c>
      <c r="AC28" s="50">
        <f>IF((AC27="")+(AC27=0),0,VLOOKUP(AC27,工单拆分!$G$2:$J$750,2,0))</f>
        <v>0</v>
      </c>
      <c r="AD28" s="51" t="str">
        <f>IF((AD27="")+(AD27=0),0,VLOOKUP(AD27,工单拆分!$G$2:$J$750,2,0))</f>
        <v>50FC833电商-4</v>
      </c>
      <c r="AE28" s="49">
        <f>IF((AE27="")+(AE27=0),0,VLOOKUP(AE27,工单拆分!$G$2:$J$750,2,0))</f>
        <v>0</v>
      </c>
      <c r="AF28" s="50">
        <f>IF((AF27="")+(AF27=0),0,VLOOKUP(AF27,工单拆分!$G$2:$J$750,2,0))</f>
        <v>0</v>
      </c>
      <c r="AG28" s="51">
        <f>IF((AG27="")+(AG27=0),0,VLOOKUP(AG27,工单拆分!$G$2:$J$750,2,0))</f>
        <v>0</v>
      </c>
      <c r="AH28" s="49" t="str">
        <f>IF((AH27="")+(AH27=0),0,VLOOKUP(AH27,工单拆分!$G$2:$J$750,2,0))</f>
        <v>50FC833电商-4</v>
      </c>
      <c r="AI28" s="50">
        <f>IF((AI27="")+(AI27=0),0,VLOOKUP(AI27,工单拆分!$G$2:$J$750,2,0))</f>
        <v>0</v>
      </c>
      <c r="AJ28" s="51" t="str">
        <f>IF((AJ27="")+(AJ27=0),0,VLOOKUP(AJ27,工单拆分!$G$2:$J$750,2,0))</f>
        <v>50FC833电商-5</v>
      </c>
      <c r="AK28" s="49" t="str">
        <f>IF((AK27="")+(AK27=0),0,VLOOKUP(AK27,工单拆分!$G$2:$J$750,2,0))</f>
        <v>50FC833电商-5</v>
      </c>
      <c r="AL28" s="50">
        <f>IF((AL27="")+(AL27=0),0,VLOOKUP(AL27,工单拆分!$G$2:$J$750,2,0))</f>
        <v>0</v>
      </c>
      <c r="AM28" s="51" t="str">
        <f>IF((AM27="")+(AM27=0),0,VLOOKUP(AM27,工单拆分!$G$2:$J$750,2,0))</f>
        <v>50FC833电商-3</v>
      </c>
      <c r="AN28" s="49" t="str">
        <f>IF((AN27="")+(AN27=0),0,VLOOKUP(AN27,工单拆分!$G$2:$J$750,2,0))</f>
        <v>50FC833电商-3</v>
      </c>
      <c r="AO28" s="50">
        <f>IF((AO27="")+(AO27=0),0,VLOOKUP(AO27,工单拆分!$G$2:$J$750,2,0))</f>
        <v>0</v>
      </c>
      <c r="AP28" s="51">
        <f>IF((AP27="")+(AP27=0),0,VLOOKUP(AP27,工单拆分!$G$2:$J$750,2,0))</f>
        <v>0</v>
      </c>
      <c r="AQ28" s="49" t="str">
        <f>IF((AQ27="")+(AQ27=0),0,VLOOKUP(AQ27,工单拆分!$G$2:$J$750,2,0))</f>
        <v>50FC833电商-3</v>
      </c>
      <c r="AR28" s="50">
        <f>IF((AR27="")+(AR27=0),0,VLOOKUP(AR27,工单拆分!$G$2:$J$750,2,0))</f>
        <v>0</v>
      </c>
      <c r="AS28" s="51" t="str">
        <f>IF((AS27="")+(AS27=0),0,VLOOKUP(AS27,工单拆分!$G$2:$J$750,2,0))</f>
        <v>40FC835-23</v>
      </c>
      <c r="AT28" s="49" t="str">
        <f>IF((AT27="")+(AT27=0),0,VLOOKUP(AT27,工单拆分!$G$2:$J$750,2,0))</f>
        <v>40FC835-23</v>
      </c>
      <c r="AU28" s="50">
        <f>IF((AU27="")+(AU27=0),0,VLOOKUP(AU27,工单拆分!$G$2:$J$750,2,0))</f>
        <v>0</v>
      </c>
      <c r="AV28" s="51" t="str">
        <f>IF((AV27="")+(AV27=0),0,VLOOKUP(AV27,工单拆分!$G$2:$J$750,2,0))</f>
        <v>40FC835-24</v>
      </c>
      <c r="AW28" s="49">
        <f>IF((AW27="")+(AW27=0),0,VLOOKUP(AW27,工单拆分!$G$2:$J$750,2,0))</f>
        <v>0</v>
      </c>
      <c r="AX28" s="50">
        <f>IF((AX27="")+(AX27=0),0,VLOOKUP(AX27,工单拆分!$G$2:$J$750,2,0))</f>
        <v>0</v>
      </c>
      <c r="AY28" s="51">
        <f>IF((AY27="")+(AY27=0),0,VLOOKUP(AY27,工单拆分!$G$2:$J$750,2,0))</f>
        <v>0</v>
      </c>
      <c r="AZ28" s="49">
        <f>IF((AZ27="")+(AZ27=0),0,VLOOKUP(AZ27,工单拆分!$G$2:$J$750,2,0))</f>
        <v>0</v>
      </c>
      <c r="BA28" s="50">
        <f>IF((BA27="")+(BA27=0),0,VLOOKUP(BA27,工单拆分!$G$2:$J$750,2,0))</f>
        <v>0</v>
      </c>
      <c r="BB28" s="51">
        <f>IF((BB27="")+(BB27=0),0,VLOOKUP(BB27,工单拆分!$G$2:$J$750,2,0))</f>
        <v>0</v>
      </c>
      <c r="BC28" s="49" t="str">
        <f>IF((BC27="")+(BC27=0),0,VLOOKUP(BC27,工单拆分!$G$2:$J$750,2,0))</f>
        <v>40FC835-24</v>
      </c>
      <c r="BD28" s="50">
        <f>IF((BD27="")+(BD27=0),0,VLOOKUP(BD27,工单拆分!$G$2:$J$750,2,0))</f>
        <v>0</v>
      </c>
      <c r="BE28" s="51" t="str">
        <f>IF((BE27="")+(BE27=0),0,VLOOKUP(BE27,工单拆分!$G$2:$J$750,2,0))</f>
        <v>40FC835-25</v>
      </c>
      <c r="BF28" s="49" t="str">
        <f>IF((BF27="")+(BF27=0),0,VLOOKUP(BF27,工单拆分!$G$2:$J$750,2,0))</f>
        <v>40FC835-25</v>
      </c>
      <c r="BG28" s="50">
        <f>IF((BG27="")+(BG27=0),0,VLOOKUP(BG27,工单拆分!$G$2:$J$750,2,0))</f>
        <v>0</v>
      </c>
      <c r="BH28" s="51" t="str">
        <f>IF((BH27="")+(BH27=0),0,VLOOKUP(BH27,工单拆分!$G$2:$J$750,2,0))</f>
        <v>40FC835-21</v>
      </c>
      <c r="BI28" s="49" t="str">
        <f>IF((BI27="")+(BI27=0),0,VLOOKUP(BI27,工单拆分!$G$2:$J$750,2,0))</f>
        <v>40FC835-21</v>
      </c>
      <c r="BJ28" s="50">
        <f>IF((BJ27="")+(BJ27=0),0,VLOOKUP(BJ27,工单拆分!$G$2:$J$750,2,0))</f>
        <v>0</v>
      </c>
      <c r="BK28" s="51" t="str">
        <f>IF((BK27="")+(BK27=0),0,VLOOKUP(BK27,工单拆分!$G$2:$J$750,2,0))</f>
        <v>50FC833电商-6</v>
      </c>
      <c r="BL28" s="49" t="str">
        <f>IF((BL27="")+(BL27=0),0,VLOOKUP(BL27,工单拆分!$G$2:$J$750,2,0))</f>
        <v>50FC833电商-6</v>
      </c>
      <c r="BM28" s="50">
        <f>IF((BM27="")+(BM27=0),0,VLOOKUP(BM27,工单拆分!$G$2:$J$750,2,0))</f>
        <v>0</v>
      </c>
      <c r="BN28" s="51" t="str">
        <f>IF((BN27="")+(BN27=0),0,VLOOKUP(BN27,工单拆分!$G$2:$J$750,2,0))</f>
        <v>50FC833电商-7</v>
      </c>
      <c r="BO28" s="49" t="str">
        <f>IF((BO27="")+(BO27=0),0,VLOOKUP(BO27,工单拆分!$G$2:$J$750,2,0))</f>
        <v>50FC833电商-7</v>
      </c>
      <c r="BP28" s="50">
        <f>IF((BP27="")+(BP27=0),0,VLOOKUP(BP27,工单拆分!$G$2:$J$750,2,0))</f>
        <v>0</v>
      </c>
      <c r="BQ28" s="51" t="str">
        <f>IF((BQ27="")+(BQ27=0),0,VLOOKUP(BQ27,工单拆分!$G$2:$J$750,2,0))</f>
        <v>40FC835-22</v>
      </c>
      <c r="BR28" s="49" t="str">
        <f>IF((BR27="")+(BR27=0),0,VLOOKUP(BR27,工单拆分!$G$2:$J$750,2,0))</f>
        <v>40FC835-22</v>
      </c>
      <c r="BS28" s="50">
        <f>IF((BS27="")+(BS27=0),0,VLOOKUP(BS27,工单拆分!$G$2:$J$750,2,0))</f>
        <v>0</v>
      </c>
      <c r="BT28" s="51">
        <f>IF((BT27="")+(BT27=0),0,VLOOKUP(BT27,工单拆分!$G$2:$J$750,2,0))</f>
        <v>0</v>
      </c>
      <c r="BU28" s="49" t="str">
        <f>IF((BU27="")+(BU27=0),0,VLOOKUP(BU27,工单拆分!$G$2:$J$750,2,0))</f>
        <v>40FC835-19</v>
      </c>
      <c r="BV28" s="50">
        <f>IF((BV27="")+(BV27=0),0,VLOOKUP(BV27,工单拆分!$G$2:$J$750,2,0))</f>
        <v>0</v>
      </c>
      <c r="BW28" s="51">
        <f>IF((BW27="")+(BW27=0),0,VLOOKUP(BW27,工单拆分!$G$2:$J$750,2,0))</f>
        <v>0</v>
      </c>
      <c r="BX28" s="49" t="str">
        <f>IF((BX27="")+(BX27=0),0,VLOOKUP(BX27,工单拆分!$G$2:$J$750,2,0))</f>
        <v>40FC835-19</v>
      </c>
      <c r="BY28" s="50">
        <f>IF((BY27="")+(BY27=0),0,VLOOKUP(BY27,工单拆分!$G$2:$J$750,2,0))</f>
        <v>0</v>
      </c>
      <c r="BZ28" s="51" t="str">
        <f>IF((BZ27="")+(BZ27=0),0,VLOOKUP(BZ27,工单拆分!$G$2:$J$750,2,0))</f>
        <v>50FC533T-5</v>
      </c>
      <c r="CA28" s="49" t="str">
        <f>IF((CA27="")+(CA27=0),0,VLOOKUP(CA27,工单拆分!$G$2:$J$750,2,0))</f>
        <v>50FC533T-5</v>
      </c>
      <c r="CB28" s="50">
        <f>IF((CB27="")+(CB27=0),0,VLOOKUP(CB27,工单拆分!$G$2:$J$750,2,0))</f>
        <v>0</v>
      </c>
      <c r="CC28" s="51" t="str">
        <f>IF((CC27="")+(CC27=0),0,VLOOKUP(CC27,工单拆分!$G$2:$J$750,2,0))</f>
        <v>50FC533T-4</v>
      </c>
      <c r="CD28" s="49" t="str">
        <f>IF((CD27="")+(CD27=0),0,VLOOKUP(CD27,工单拆分!$G$2:$J$750,2,0))</f>
        <v>50FC533T-4</v>
      </c>
      <c r="CE28" s="50">
        <f>IF((CE27="")+(CE27=0),0,VLOOKUP(CE27,工单拆分!$G$2:$J$750,2,0))</f>
        <v>0</v>
      </c>
      <c r="CF28" s="51" t="str">
        <f>IF((CF27="")+(CF27=0),0,VLOOKUP(CF27,工单拆分!$G$2:$J$750,2,0))</f>
        <v>40FC533T-6</v>
      </c>
      <c r="CG28" s="49" t="str">
        <f>IF((CG27="")+(CG27=0),0,VLOOKUP(CG27,工单拆分!$G$2:$J$750,2,0))</f>
        <v>40FC533T-6</v>
      </c>
      <c r="CH28" s="50">
        <f>IF((CH27="")+(CH27=0),0,VLOOKUP(CH27,工单拆分!$G$2:$J$750,2,0))</f>
        <v>0</v>
      </c>
      <c r="CI28" s="51" t="str">
        <f>IF((CI27="")+(CI27=0),0,VLOOKUP(CI27,工单拆分!$G$2:$J$750,2,0))</f>
        <v>40FC835-17</v>
      </c>
      <c r="CJ28" s="49" t="str">
        <f>IF((CJ27="")+(CJ27=0),0,VLOOKUP(CJ27,工单拆分!$G$2:$J$750,2,0))</f>
        <v>40FC835-17</v>
      </c>
      <c r="CK28" s="50">
        <f>IF((CK27="")+(CK27=0),0,VLOOKUP(CK27,工单拆分!$G$2:$J$750,2,0))</f>
        <v>0</v>
      </c>
      <c r="CL28" s="51" t="str">
        <f>IF((CL27="")+(CL27=0),0,VLOOKUP(CL27,工单拆分!$G$2:$J$750,2,0))</f>
        <v>40FC835-13</v>
      </c>
      <c r="CM28" s="49" t="str">
        <f>IF((CM27="")+(CM27=0),0,VLOOKUP(CM27,工单拆分!$G$2:$J$750,2,0))</f>
        <v>40FC835-13</v>
      </c>
      <c r="CN28" s="50">
        <f>IF((CN27="")+(CN27=0),0,VLOOKUP(CN27,工单拆分!$G$2:$J$750,2,0))</f>
        <v>0</v>
      </c>
      <c r="CO28" s="51" t="str">
        <f>IF((CO27="")+(CO27=0),0,VLOOKUP(CO27,工单拆分!$G$2:$J$750,2,0))</f>
        <v>40FC835-18</v>
      </c>
      <c r="CP28" s="49">
        <f>IF((CP27="")+(CP27=0),0,VLOOKUP(CP27,工单拆分!$G$2:$J$750,2,0))</f>
        <v>0</v>
      </c>
      <c r="CQ28" s="50">
        <f>IF((CQ27="")+(CQ27=0),0,VLOOKUP(CQ27,工单拆分!$G$2:$J$750,2,0))</f>
        <v>0</v>
      </c>
      <c r="CR28" s="51">
        <f>IF((CR27="")+(CR27=0),0,VLOOKUP(CR27,工单拆分!$G$2:$J$750,2,0))</f>
        <v>0</v>
      </c>
      <c r="CS28" s="66">
        <f t="shared" si="4"/>
        <v>0</v>
      </c>
      <c r="CT28" s="66"/>
      <c r="CV28" s="66"/>
    </row>
    <row r="29" s="22" customFormat="1" ht="14.1" customHeight="1" spans="1:100">
      <c r="A29" s="46"/>
      <c r="B29" s="47"/>
      <c r="C29" s="52" t="s">
        <v>2006</v>
      </c>
      <c r="D29" s="53">
        <f>IF((D27="")+(COUNTIF($D$3:D27,D27)&gt;=2),0,IF(ISNA(VLOOKUP(D27,工单拆分!$G$2:$J$750,3,0)),0,VLOOKUP(D27,工单拆分!$G$2:$J$750,3,0)))</f>
        <v>2000</v>
      </c>
      <c r="E29" s="54">
        <f>IF((E27="")+(COUNTIF($D$3:E27,E27)&gt;=2),0,IF(ISNA(VLOOKUP(E27,工单拆分!$G$2:$J$750,3,0)),0,VLOOKUP(E27,工单拆分!$G$2:$J$750,3,0)))</f>
        <v>0</v>
      </c>
      <c r="F29" s="55">
        <f>IF((F27="")+(COUNTIF($D$3:F27,F27)&gt;=2),0,IF(ISNA(VLOOKUP(F27,工单拆分!$G$2:$J$750,3,0)),0,VLOOKUP(F27,工单拆分!$G$2:$J$750,3,0)))</f>
        <v>0</v>
      </c>
      <c r="G29" s="53">
        <f>IF((G27="")+(COUNTIF($D$3:G27,G27)&gt;=2),0,IF(ISNA(VLOOKUP(G27,工单拆分!$G$2:$J$750,3,0)),0,VLOOKUP(G27,工单拆分!$G$2:$J$750,3,0)))</f>
        <v>0</v>
      </c>
      <c r="H29" s="54">
        <f>IF((H27="")+(COUNTIF($D$3:H27,H27)&gt;=2),0,IF(ISNA(VLOOKUP(H27,工单拆分!$G$2:$J$750,3,0)),0,VLOOKUP(H27,工单拆分!$G$2:$J$750,3,0)))</f>
        <v>0</v>
      </c>
      <c r="I29" s="55">
        <f>IF((I27="")+(COUNTIF($D$3:I27,I27)&gt;=2),0,IF(ISNA(VLOOKUP(I27,工单拆分!$G$2:$J$750,3,0)),0,VLOOKUP(I27,工单拆分!$G$2:$J$750,3,0)))</f>
        <v>2000</v>
      </c>
      <c r="J29" s="53">
        <f>IF((J27="")+(COUNTIF($D$3:J27,J27)&gt;=2),0,IF(ISNA(VLOOKUP(J27,工单拆分!$G$2:$J$750,3,0)),0,VLOOKUP(J27,工单拆分!$G$2:$J$750,3,0)))</f>
        <v>0</v>
      </c>
      <c r="K29" s="54">
        <f>IF((K27="")+(COUNTIF($D$3:K27,K27)&gt;=2),0,IF(ISNA(VLOOKUP(K27,工单拆分!$G$2:$J$750,3,0)),0,VLOOKUP(K27,工单拆分!$G$2:$J$750,3,0)))</f>
        <v>0</v>
      </c>
      <c r="L29" s="55">
        <f>IF((L27="")+(COUNTIF($D$3:L27,L27)&gt;=2),0,IF(ISNA(VLOOKUP(L27,工单拆分!$G$2:$J$750,3,0)),0,VLOOKUP(L27,工单拆分!$G$2:$J$750,3,0)))</f>
        <v>0</v>
      </c>
      <c r="M29" s="53">
        <f>IF((M27="")+(COUNTIF($D$3:M27,M27)&gt;=2),0,IF(ISNA(VLOOKUP(M27,工单拆分!$G$2:$J$750,3,0)),0,VLOOKUP(M27,工单拆分!$G$2:$J$750,3,0)))</f>
        <v>0</v>
      </c>
      <c r="N29" s="54">
        <f>IF((N27="")+(COUNTIF($D$3:N27,N27)&gt;=2),0,IF(ISNA(VLOOKUP(N27,工单拆分!$G$2:$J$750,3,0)),0,VLOOKUP(N27,工单拆分!$G$2:$J$750,3,0)))</f>
        <v>0</v>
      </c>
      <c r="O29" s="55">
        <f>IF((O27="")+(COUNTIF($D$3:O27,O27)&gt;=2),0,IF(ISNA(VLOOKUP(O27,工单拆分!$G$2:$J$750,3,0)),0,VLOOKUP(O27,工单拆分!$G$2:$J$750,3,0)))</f>
        <v>2000</v>
      </c>
      <c r="P29" s="53">
        <f>IF((P27="")+(COUNTIF($D$3:P27,P27)&gt;=2),0,IF(ISNA(VLOOKUP(P27,工单拆分!$G$2:$J$750,3,0)),0,VLOOKUP(P27,工单拆分!$G$2:$J$750,3,0)))</f>
        <v>0</v>
      </c>
      <c r="Q29" s="54">
        <f>IF((Q27="")+(COUNTIF($D$3:Q27,Q27)&gt;=2),0,IF(ISNA(VLOOKUP(Q27,工单拆分!$G$2:$J$750,3,0)),0,VLOOKUP(Q27,工单拆分!$G$2:$J$750,3,0)))</f>
        <v>0</v>
      </c>
      <c r="R29" s="55">
        <f>IF((R27="")+(COUNTIF($D$3:R27,R27)&gt;=2),0,IF(ISNA(VLOOKUP(R27,工单拆分!$G$2:$J$750,3,0)),0,VLOOKUP(R27,工单拆分!$G$2:$J$750,3,0)))</f>
        <v>2000</v>
      </c>
      <c r="S29" s="53">
        <f>IF((S27="")+(COUNTIF($D$3:S27,S27)&gt;=2),0,IF(ISNA(VLOOKUP(S27,工单拆分!$G$2:$J$750,3,0)),0,VLOOKUP(S27,工单拆分!$G$2:$J$750,3,0)))</f>
        <v>0</v>
      </c>
      <c r="T29" s="54">
        <f>IF((T27="")+(COUNTIF($D$3:T27,T27)&gt;=2),0,IF(ISNA(VLOOKUP(T27,工单拆分!$G$2:$J$750,3,0)),0,VLOOKUP(T27,工单拆分!$G$2:$J$750,3,0)))</f>
        <v>0</v>
      </c>
      <c r="U29" s="55">
        <f>IF((U27="")+(COUNTIF($D$3:U27,U27)&gt;=2),0,IF(ISNA(VLOOKUP(U27,工单拆分!$G$2:$J$750,3,0)),0,VLOOKUP(U27,工单拆分!$G$2:$J$750,3,0)))</f>
        <v>2000</v>
      </c>
      <c r="V29" s="53">
        <f>IF((V27="")+(COUNTIF($D$3:V27,V27)&gt;=2),0,IF(ISNA(VLOOKUP(V27,工单拆分!$G$2:$J$750,3,0)),0,VLOOKUP(V27,工单拆分!$G$2:$J$750,3,0)))</f>
        <v>0</v>
      </c>
      <c r="W29" s="54">
        <f>IF((W27="")+(COUNTIF($D$3:W27,W27)&gt;=2),0,IF(ISNA(VLOOKUP(W27,工单拆分!$G$2:$J$750,3,0)),0,VLOOKUP(W27,工单拆分!$G$2:$J$750,3,0)))</f>
        <v>0</v>
      </c>
      <c r="X29" s="55">
        <f>IF((X27="")+(COUNTIF($D$3:X27,X27)&gt;=2),0,IF(ISNA(VLOOKUP(X27,工单拆分!$G$2:$J$750,3,0)),0,VLOOKUP(X27,工单拆分!$G$2:$J$750,3,0)))</f>
        <v>2000</v>
      </c>
      <c r="Y29" s="53">
        <f>IF((Y27="")+(COUNTIF($D$3:Y27,Y27)&gt;=2),0,IF(ISNA(VLOOKUP(Y27,工单拆分!$G$2:$J$750,3,0)),0,VLOOKUP(Y27,工单拆分!$G$2:$J$750,3,0)))</f>
        <v>0</v>
      </c>
      <c r="Z29" s="54">
        <f>IF((Z27="")+(COUNTIF($D$3:Z27,Z27)&gt;=2),0,IF(ISNA(VLOOKUP(Z27,工单拆分!$G$2:$J$750,3,0)),0,VLOOKUP(Z27,工单拆分!$G$2:$J$750,3,0)))</f>
        <v>0</v>
      </c>
      <c r="AA29" s="55">
        <f>IF((AA27="")+(COUNTIF($D$3:AA27,AA27)&gt;=2),0,IF(ISNA(VLOOKUP(AA27,工单拆分!$G$2:$J$750,3,0)),0,VLOOKUP(AA27,工单拆分!$G$2:$J$750,3,0)))</f>
        <v>2000</v>
      </c>
      <c r="AB29" s="53">
        <f>IF((AB27="")+(COUNTIF($D$3:AB27,AB27)&gt;=2),0,IF(ISNA(VLOOKUP(AB27,工单拆分!$G$2:$J$750,3,0)),0,VLOOKUP(AB27,工单拆分!$G$2:$J$750,3,0)))</f>
        <v>0</v>
      </c>
      <c r="AC29" s="54">
        <f>IF((AC27="")+(COUNTIF($D$3:AC27,AC27)&gt;=2),0,IF(ISNA(VLOOKUP(AC27,工单拆分!$G$2:$J$750,3,0)),0,VLOOKUP(AC27,工单拆分!$G$2:$J$750,3,0)))</f>
        <v>0</v>
      </c>
      <c r="AD29" s="55">
        <f>IF((AD27="")+(COUNTIF($D$3:AD27,AD27)&gt;=2),0,IF(ISNA(VLOOKUP(AD27,工单拆分!$G$2:$J$750,3,0)),0,VLOOKUP(AD27,工单拆分!$G$2:$J$750,3,0)))</f>
        <v>2000</v>
      </c>
      <c r="AE29" s="53">
        <f>IF((AE27="")+(COUNTIF($D$3:AE27,AE27)&gt;=2),0,IF(ISNA(VLOOKUP(AE27,工单拆分!$G$2:$J$750,3,0)),0,VLOOKUP(AE27,工单拆分!$G$2:$J$750,3,0)))</f>
        <v>0</v>
      </c>
      <c r="AF29" s="54">
        <f>IF((AF27="")+(COUNTIF($D$3:AF27,AF27)&gt;=2),0,IF(ISNA(VLOOKUP(AF27,工单拆分!$G$2:$J$750,3,0)),0,VLOOKUP(AF27,工单拆分!$G$2:$J$750,3,0)))</f>
        <v>0</v>
      </c>
      <c r="AG29" s="55">
        <f>IF((AG27="")+(COUNTIF($D$3:AG27,AG27)&gt;=2),0,IF(ISNA(VLOOKUP(AG27,工单拆分!$G$2:$J$750,3,0)),0,VLOOKUP(AG27,工单拆分!$G$2:$J$750,3,0)))</f>
        <v>0</v>
      </c>
      <c r="AH29" s="53">
        <f>IF((AH27="")+(COUNTIF($D$3:AH27,AH27)&gt;=2),0,IF(ISNA(VLOOKUP(AH27,工单拆分!$G$2:$J$750,3,0)),0,VLOOKUP(AH27,工单拆分!$G$2:$J$750,3,0)))</f>
        <v>0</v>
      </c>
      <c r="AI29" s="54">
        <f>IF((AI27="")+(COUNTIF($D$3:AI27,AI27)&gt;=2),0,IF(ISNA(VLOOKUP(AI27,工单拆分!$G$2:$J$750,3,0)),0,VLOOKUP(AI27,工单拆分!$G$2:$J$750,3,0)))</f>
        <v>0</v>
      </c>
      <c r="AJ29" s="55">
        <f>IF((AJ27="")+(COUNTIF($D$3:AJ27,AJ27)&gt;=2),0,IF(ISNA(VLOOKUP(AJ27,工单拆分!$G$2:$J$750,3,0)),0,VLOOKUP(AJ27,工单拆分!$G$2:$J$750,3,0)))</f>
        <v>2000</v>
      </c>
      <c r="AK29" s="53">
        <f>IF((AK27="")+(COUNTIF($D$3:AK27,AK27)&gt;=2),0,IF(ISNA(VLOOKUP(AK27,工单拆分!$G$2:$J$750,3,0)),0,VLOOKUP(AK27,工单拆分!$G$2:$J$750,3,0)))</f>
        <v>0</v>
      </c>
      <c r="AL29" s="54">
        <f>IF((AL27="")+(COUNTIF($D$3:AL27,AL27)&gt;=2),0,IF(ISNA(VLOOKUP(AL27,工单拆分!$G$2:$J$750,3,0)),0,VLOOKUP(AL27,工单拆分!$G$2:$J$750,3,0)))</f>
        <v>0</v>
      </c>
      <c r="AM29" s="55">
        <f>IF((AM27="")+(COUNTIF($D$3:AM27,AM27)&gt;=2),0,IF(ISNA(VLOOKUP(AM27,工单拆分!$G$2:$J$750,3,0)),0,VLOOKUP(AM27,工单拆分!$G$2:$J$750,3,0)))</f>
        <v>2000</v>
      </c>
      <c r="AN29" s="53">
        <f>IF((AN27="")+(COUNTIF($D$3:AN27,AN27)&gt;=2),0,IF(ISNA(VLOOKUP(AN27,工单拆分!$G$2:$J$750,3,0)),0,VLOOKUP(AN27,工单拆分!$G$2:$J$750,3,0)))</f>
        <v>0</v>
      </c>
      <c r="AO29" s="54">
        <f>IF((AO27="")+(COUNTIF($D$3:AO27,AO27)&gt;=2),0,IF(ISNA(VLOOKUP(AO27,工单拆分!$G$2:$J$750,3,0)),0,VLOOKUP(AO27,工单拆分!$G$2:$J$750,3,0)))</f>
        <v>0</v>
      </c>
      <c r="AP29" s="55">
        <f>IF((AP27="")+(COUNTIF($D$3:AP27,AP27)&gt;=2),0,IF(ISNA(VLOOKUP(AP27,工单拆分!$G$2:$J$750,3,0)),0,VLOOKUP(AP27,工单拆分!$G$2:$J$750,3,0)))</f>
        <v>0</v>
      </c>
      <c r="AQ29" s="53">
        <f>IF((AQ27="")+(COUNTIF($D$3:AQ27,AQ27)&gt;=2),0,IF(ISNA(VLOOKUP(AQ27,工单拆分!$G$2:$J$750,3,0)),0,VLOOKUP(AQ27,工单拆分!$G$2:$J$750,3,0)))</f>
        <v>0</v>
      </c>
      <c r="AR29" s="54">
        <f>IF((AR27="")+(COUNTIF($D$3:AR27,AR27)&gt;=2),0,IF(ISNA(VLOOKUP(AR27,工单拆分!$G$2:$J$750,3,0)),0,VLOOKUP(AR27,工单拆分!$G$2:$J$750,3,0)))</f>
        <v>0</v>
      </c>
      <c r="AS29" s="55">
        <f>IF((AS27="")+(COUNTIF($D$3:AS27,AS27)&gt;=2),0,IF(ISNA(VLOOKUP(AS27,工单拆分!$G$2:$J$750,3,0)),0,VLOOKUP(AS27,工单拆分!$G$2:$J$750,3,0)))</f>
        <v>2000</v>
      </c>
      <c r="AT29" s="53">
        <f>IF((AT27="")+(COUNTIF($D$3:AT27,AT27)&gt;=2),0,IF(ISNA(VLOOKUP(AT27,工单拆分!$G$2:$J$750,3,0)),0,VLOOKUP(AT27,工单拆分!$G$2:$J$750,3,0)))</f>
        <v>0</v>
      </c>
      <c r="AU29" s="54">
        <f>IF((AU27="")+(COUNTIF($D$3:AU27,AU27)&gt;=2),0,IF(ISNA(VLOOKUP(AU27,工单拆分!$G$2:$J$750,3,0)),0,VLOOKUP(AU27,工单拆分!$G$2:$J$750,3,0)))</f>
        <v>0</v>
      </c>
      <c r="AV29" s="55">
        <f>IF((AV27="")+(COUNTIF($D$3:AV27,AV27)&gt;=2),0,IF(ISNA(VLOOKUP(AV27,工单拆分!$G$2:$J$750,3,0)),0,VLOOKUP(AV27,工单拆分!$G$2:$J$750,3,0)))</f>
        <v>2000</v>
      </c>
      <c r="AW29" s="53">
        <f>IF((AW27="")+(COUNTIF($D$3:AW27,AW27)&gt;=2),0,IF(ISNA(VLOOKUP(AW27,工单拆分!$G$2:$J$750,3,0)),0,VLOOKUP(AW27,工单拆分!$G$2:$J$750,3,0)))</f>
        <v>0</v>
      </c>
      <c r="AX29" s="54">
        <f>IF((AX27="")+(COUNTIF($D$3:AX27,AX27)&gt;=2),0,IF(ISNA(VLOOKUP(AX27,工单拆分!$G$2:$J$750,3,0)),0,VLOOKUP(AX27,工单拆分!$G$2:$J$750,3,0)))</f>
        <v>0</v>
      </c>
      <c r="AY29" s="55">
        <f>IF((AY27="")+(COUNTIF($D$3:AY27,AY27)&gt;=2),0,IF(ISNA(VLOOKUP(AY27,工单拆分!$G$2:$J$750,3,0)),0,VLOOKUP(AY27,工单拆分!$G$2:$J$750,3,0)))</f>
        <v>0</v>
      </c>
      <c r="AZ29" s="53">
        <f>IF((AZ27="")+(COUNTIF($D$3:AZ27,AZ27)&gt;=2),0,IF(ISNA(VLOOKUP(AZ27,工单拆分!$G$2:$J$750,3,0)),0,VLOOKUP(AZ27,工单拆分!$G$2:$J$750,3,0)))</f>
        <v>0</v>
      </c>
      <c r="BA29" s="54">
        <f>IF((BA27="")+(COUNTIF($D$3:BA27,BA27)&gt;=2),0,IF(ISNA(VLOOKUP(BA27,工单拆分!$G$2:$J$750,3,0)),0,VLOOKUP(BA27,工单拆分!$G$2:$J$750,3,0)))</f>
        <v>0</v>
      </c>
      <c r="BB29" s="55">
        <f>IF((BB27="")+(COUNTIF($D$3:BB27,BB27)&gt;=2),0,IF(ISNA(VLOOKUP(BB27,工单拆分!$G$2:$J$750,3,0)),0,VLOOKUP(BB27,工单拆分!$G$2:$J$750,3,0)))</f>
        <v>0</v>
      </c>
      <c r="BC29" s="53">
        <f>IF((BC27="")+(COUNTIF($D$3:BC27,BC27)&gt;=2),0,IF(ISNA(VLOOKUP(BC27,工单拆分!$G$2:$J$750,3,0)),0,VLOOKUP(BC27,工单拆分!$G$2:$J$750,3,0)))</f>
        <v>0</v>
      </c>
      <c r="BD29" s="54">
        <f>IF((BD27="")+(COUNTIF($D$3:BD27,BD27)&gt;=2),0,IF(ISNA(VLOOKUP(BD27,工单拆分!$G$2:$J$750,3,0)),0,VLOOKUP(BD27,工单拆分!$G$2:$J$750,3,0)))</f>
        <v>0</v>
      </c>
      <c r="BE29" s="55">
        <f>IF((BE27="")+(COUNTIF($D$3:BE27,BE27)&gt;=2),0,IF(ISNA(VLOOKUP(BE27,工单拆分!$G$2:$J$750,3,0)),0,VLOOKUP(BE27,工单拆分!$G$2:$J$750,3,0)))</f>
        <v>2000</v>
      </c>
      <c r="BF29" s="53">
        <f>IF((BF27="")+(COUNTIF($D$3:BF27,BF27)&gt;=2),0,IF(ISNA(VLOOKUP(BF27,工单拆分!$G$2:$J$750,3,0)),0,VLOOKUP(BF27,工单拆分!$G$2:$J$750,3,0)))</f>
        <v>0</v>
      </c>
      <c r="BG29" s="54">
        <f>IF((BG27="")+(COUNTIF($D$3:BG27,BG27)&gt;=2),0,IF(ISNA(VLOOKUP(BG27,工单拆分!$G$2:$J$750,3,0)),0,VLOOKUP(BG27,工单拆分!$G$2:$J$750,3,0)))</f>
        <v>0</v>
      </c>
      <c r="BH29" s="55">
        <f>IF((BH27="")+(COUNTIF($D$3:BH27,BH27)&gt;=2),0,IF(ISNA(VLOOKUP(BH27,工单拆分!$G$2:$J$750,3,0)),0,VLOOKUP(BH27,工单拆分!$G$2:$J$750,3,0)))</f>
        <v>2000</v>
      </c>
      <c r="BI29" s="53">
        <f>IF((BI27="")+(COUNTIF($D$3:BI27,BI27)&gt;=2),0,IF(ISNA(VLOOKUP(BI27,工单拆分!$G$2:$J$750,3,0)),0,VLOOKUP(BI27,工单拆分!$G$2:$J$750,3,0)))</f>
        <v>0</v>
      </c>
      <c r="BJ29" s="54">
        <f>IF((BJ27="")+(COUNTIF($D$3:BJ27,BJ27)&gt;=2),0,IF(ISNA(VLOOKUP(BJ27,工单拆分!$G$2:$J$750,3,0)),0,VLOOKUP(BJ27,工单拆分!$G$2:$J$750,3,0)))</f>
        <v>0</v>
      </c>
      <c r="BK29" s="55">
        <f>IF((BK27="")+(COUNTIF($D$3:BK27,BK27)&gt;=2),0,IF(ISNA(VLOOKUP(BK27,工单拆分!$G$2:$J$750,3,0)),0,VLOOKUP(BK27,工单拆分!$G$2:$J$750,3,0)))</f>
        <v>2000</v>
      </c>
      <c r="BL29" s="53">
        <f>IF((BL27="")+(COUNTIF($D$3:BL27,BL27)&gt;=2),0,IF(ISNA(VLOOKUP(BL27,工单拆分!$G$2:$J$750,3,0)),0,VLOOKUP(BL27,工单拆分!$G$2:$J$750,3,0)))</f>
        <v>0</v>
      </c>
      <c r="BM29" s="54">
        <f>IF((BM27="")+(COUNTIF($D$3:BM27,BM27)&gt;=2),0,IF(ISNA(VLOOKUP(BM27,工单拆分!$G$2:$J$750,3,0)),0,VLOOKUP(BM27,工单拆分!$G$2:$J$750,3,0)))</f>
        <v>0</v>
      </c>
      <c r="BN29" s="55">
        <f>IF((BN27="")+(COUNTIF($D$3:BN27,BN27)&gt;=2),0,IF(ISNA(VLOOKUP(BN27,工单拆分!$G$2:$J$750,3,0)),0,VLOOKUP(BN27,工单拆分!$G$2:$J$750,3,0)))</f>
        <v>3000</v>
      </c>
      <c r="BO29" s="53">
        <f>IF((BO27="")+(COUNTIF($D$3:BO27,BO27)&gt;=2),0,IF(ISNA(VLOOKUP(BO27,工单拆分!$G$2:$J$750,3,0)),0,VLOOKUP(BO27,工单拆分!$G$2:$J$750,3,0)))</f>
        <v>0</v>
      </c>
      <c r="BP29" s="54">
        <f>IF((BP27="")+(COUNTIF($D$3:BP27,BP27)&gt;=2),0,IF(ISNA(VLOOKUP(BP27,工单拆分!$G$2:$J$750,3,0)),0,VLOOKUP(BP27,工单拆分!$G$2:$J$750,3,0)))</f>
        <v>0</v>
      </c>
      <c r="BQ29" s="55">
        <f>IF((BQ27="")+(COUNTIF($D$3:BQ27,BQ27)&gt;=2),0,IF(ISNA(VLOOKUP(BQ27,工单拆分!$G$2:$J$750,3,0)),0,VLOOKUP(BQ27,工单拆分!$G$2:$J$750,3,0)))</f>
        <v>2000</v>
      </c>
      <c r="BR29" s="53">
        <f>IF((BR27="")+(COUNTIF($D$3:BR27,BR27)&gt;=2),0,IF(ISNA(VLOOKUP(BR27,工单拆分!$G$2:$J$750,3,0)),0,VLOOKUP(BR27,工单拆分!$G$2:$J$750,3,0)))</f>
        <v>0</v>
      </c>
      <c r="BS29" s="54">
        <f>IF((BS27="")+(COUNTIF($D$3:BS27,BS27)&gt;=2),0,IF(ISNA(VLOOKUP(BS27,工单拆分!$G$2:$J$750,3,0)),0,VLOOKUP(BS27,工单拆分!$G$2:$J$750,3,0)))</f>
        <v>0</v>
      </c>
      <c r="BT29" s="55">
        <f>IF((BT27="")+(COUNTIF($D$3:BT27,BT27)&gt;=2),0,IF(ISNA(VLOOKUP(BT27,工单拆分!$G$2:$J$750,3,0)),0,VLOOKUP(BT27,工单拆分!$G$2:$J$750,3,0)))</f>
        <v>0</v>
      </c>
      <c r="BU29" s="53">
        <f>IF((BU27="")+(COUNTIF($D$3:BU27,BU27)&gt;=2),0,IF(ISNA(VLOOKUP(BU27,工单拆分!$G$2:$J$750,3,0)),0,VLOOKUP(BU27,工单拆分!$G$2:$J$750,3,0)))</f>
        <v>2000</v>
      </c>
      <c r="BV29" s="54">
        <f>IF((BV27="")+(COUNTIF($D$3:BV27,BV27)&gt;=2),0,IF(ISNA(VLOOKUP(BV27,工单拆分!$G$2:$J$750,3,0)),0,VLOOKUP(BV27,工单拆分!$G$2:$J$750,3,0)))</f>
        <v>0</v>
      </c>
      <c r="BW29" s="55">
        <f>IF((BW27="")+(COUNTIF($D$3:BW27,BW27)&gt;=2),0,IF(ISNA(VLOOKUP(BW27,工单拆分!$G$2:$J$750,3,0)),0,VLOOKUP(BW27,工单拆分!$G$2:$J$750,3,0)))</f>
        <v>0</v>
      </c>
      <c r="BX29" s="53">
        <f>IF((BX27="")+(COUNTIF($D$3:BX27,BX27)&gt;=2),0,IF(ISNA(VLOOKUP(BX27,工单拆分!$G$2:$J$750,3,0)),0,VLOOKUP(BX27,工单拆分!$G$2:$J$750,3,0)))</f>
        <v>0</v>
      </c>
      <c r="BY29" s="54">
        <f>IF((BY27="")+(COUNTIF($D$3:BY27,BY27)&gt;=2),0,IF(ISNA(VLOOKUP(BY27,工单拆分!$G$2:$J$750,3,0)),0,VLOOKUP(BY27,工单拆分!$G$2:$J$750,3,0)))</f>
        <v>0</v>
      </c>
      <c r="BZ29" s="55">
        <f>IF((BZ27="")+(COUNTIF($D$3:BZ27,BZ27)&gt;=2),0,IF(ISNA(VLOOKUP(BZ27,工单拆分!$G$2:$J$750,3,0)),0,VLOOKUP(BZ27,工单拆分!$G$2:$J$750,3,0)))</f>
        <v>2000</v>
      </c>
      <c r="CA29" s="53">
        <f>IF((CA27="")+(COUNTIF($D$3:CA27,CA27)&gt;=2),0,IF(ISNA(VLOOKUP(CA27,工单拆分!$G$2:$J$750,3,0)),0,VLOOKUP(CA27,工单拆分!$G$2:$J$750,3,0)))</f>
        <v>0</v>
      </c>
      <c r="CB29" s="54">
        <f>IF((CB27="")+(COUNTIF($D$3:CB27,CB27)&gt;=2),0,IF(ISNA(VLOOKUP(CB27,工单拆分!$G$2:$J$750,3,0)),0,VLOOKUP(CB27,工单拆分!$G$2:$J$750,3,0)))</f>
        <v>0</v>
      </c>
      <c r="CC29" s="55">
        <f>IF((CC27="")+(COUNTIF($D$3:CC27,CC27)&gt;=2),0,IF(ISNA(VLOOKUP(CC27,工单拆分!$G$2:$J$750,3,0)),0,VLOOKUP(CC27,工单拆分!$G$2:$J$750,3,0)))</f>
        <v>2000</v>
      </c>
      <c r="CD29" s="53">
        <f>IF((CD27="")+(COUNTIF($D$3:CD27,CD27)&gt;=2),0,IF(ISNA(VLOOKUP(CD27,工单拆分!$G$2:$J$750,3,0)),0,VLOOKUP(CD27,工单拆分!$G$2:$J$750,3,0)))</f>
        <v>0</v>
      </c>
      <c r="CE29" s="54">
        <f>IF((CE27="")+(COUNTIF($D$3:CE27,CE27)&gt;=2),0,IF(ISNA(VLOOKUP(CE27,工单拆分!$G$2:$J$750,3,0)),0,VLOOKUP(CE27,工单拆分!$G$2:$J$750,3,0)))</f>
        <v>0</v>
      </c>
      <c r="CF29" s="55">
        <f>IF((CF27="")+(COUNTIF($D$3:CF27,CF27)&gt;=2),0,IF(ISNA(VLOOKUP(CF27,工单拆分!$G$2:$J$750,3,0)),0,VLOOKUP(CF27,工单拆分!$G$2:$J$750,3,0)))</f>
        <v>2000</v>
      </c>
      <c r="CG29" s="53">
        <f>IF((CG27="")+(COUNTIF($D$3:CG27,CG27)&gt;=2),0,IF(ISNA(VLOOKUP(CG27,工单拆分!$G$2:$J$750,3,0)),0,VLOOKUP(CG27,工单拆分!$G$2:$J$750,3,0)))</f>
        <v>0</v>
      </c>
      <c r="CH29" s="54">
        <f>IF((CH27="")+(COUNTIF($D$3:CH27,CH27)&gt;=2),0,IF(ISNA(VLOOKUP(CH27,工单拆分!$G$2:$J$750,3,0)),0,VLOOKUP(CH27,工单拆分!$G$2:$J$750,3,0)))</f>
        <v>0</v>
      </c>
      <c r="CI29" s="55">
        <f>IF((CI27="")+(COUNTIF($D$3:CI27,CI27)&gt;=2),0,IF(ISNA(VLOOKUP(CI27,工单拆分!$G$2:$J$750,3,0)),0,VLOOKUP(CI27,工单拆分!$G$2:$J$750,3,0)))</f>
        <v>2000</v>
      </c>
      <c r="CJ29" s="53">
        <f>IF((CJ27="")+(COUNTIF($D$3:CJ27,CJ27)&gt;=2),0,IF(ISNA(VLOOKUP(CJ27,工单拆分!$G$2:$J$750,3,0)),0,VLOOKUP(CJ27,工单拆分!$G$2:$J$750,3,0)))</f>
        <v>0</v>
      </c>
      <c r="CK29" s="54">
        <f>IF((CK27="")+(COUNTIF($D$3:CK27,CK27)&gt;=2),0,IF(ISNA(VLOOKUP(CK27,工单拆分!$G$2:$J$750,3,0)),0,VLOOKUP(CK27,工单拆分!$G$2:$J$750,3,0)))</f>
        <v>0</v>
      </c>
      <c r="CL29" s="55">
        <f>IF((CL27="")+(COUNTIF($D$3:CL27,CL27)&gt;=2),0,IF(ISNA(VLOOKUP(CL27,工单拆分!$G$2:$J$750,3,0)),0,VLOOKUP(CL27,工单拆分!$G$2:$J$750,3,0)))</f>
        <v>2000</v>
      </c>
      <c r="CM29" s="53">
        <f>IF((CM27="")+(COUNTIF($D$3:CM27,CM27)&gt;=2),0,IF(ISNA(VLOOKUP(CM27,工单拆分!$G$2:$J$750,3,0)),0,VLOOKUP(CM27,工单拆分!$G$2:$J$750,3,0)))</f>
        <v>0</v>
      </c>
      <c r="CN29" s="54">
        <f>IF((CN27="")+(COUNTIF($D$3:CN27,CN27)&gt;=2),0,IF(ISNA(VLOOKUP(CN27,工单拆分!$G$2:$J$750,3,0)),0,VLOOKUP(CN27,工单拆分!$G$2:$J$750,3,0)))</f>
        <v>0</v>
      </c>
      <c r="CO29" s="55">
        <f>IF((CO27="")+(COUNTIF($D$3:CO27,CO27)&gt;=2),0,IF(ISNA(VLOOKUP(CO27,工单拆分!$G$2:$J$750,3,0)),0,VLOOKUP(CO27,工单拆分!$G$2:$J$750,3,0)))</f>
        <v>1000</v>
      </c>
      <c r="CP29" s="53">
        <f>IF((CP27="")+(COUNTIF($D$3:CP27,CP27)&gt;=2),0,IF(ISNA(VLOOKUP(CP27,工单拆分!$G$2:$J$750,3,0)),0,VLOOKUP(CP27,工单拆分!$G$2:$J$750,3,0)))</f>
        <v>0</v>
      </c>
      <c r="CQ29" s="54">
        <f>IF((CQ27="")+(COUNTIF($D$3:CQ27,CQ27)&gt;=2),0,IF(ISNA(VLOOKUP(CQ27,工单拆分!$G$2:$J$750,3,0)),0,VLOOKUP(CQ27,工单拆分!$G$2:$J$750,3,0)))</f>
        <v>0</v>
      </c>
      <c r="CR29" s="55">
        <f>IF((CR27="")+(COUNTIF($D$3:CR27,CR27)&gt;=2),0,IF(ISNA(VLOOKUP(CR27,工单拆分!$G$2:$J$750,3,0)),0,VLOOKUP(CR27,工单拆分!$G$2:$J$750,3,0)))</f>
        <v>0</v>
      </c>
      <c r="CS29" s="67">
        <f t="shared" si="4"/>
        <v>48000</v>
      </c>
      <c r="CT29" s="67"/>
      <c r="CV29" s="67"/>
    </row>
    <row r="30" s="22" customFormat="1" customHeight="1" spans="1:100">
      <c r="A30" s="56"/>
      <c r="B30" s="57"/>
      <c r="C30" s="58" t="s">
        <v>2007</v>
      </c>
      <c r="D30" s="59">
        <v>1600</v>
      </c>
      <c r="E30" s="60"/>
      <c r="F30" s="61"/>
      <c r="G30" s="59">
        <v>400</v>
      </c>
      <c r="H30" s="60"/>
      <c r="I30" s="61">
        <v>1300</v>
      </c>
      <c r="J30" s="59"/>
      <c r="K30" s="60"/>
      <c r="L30" s="61"/>
      <c r="M30" s="59">
        <v>700</v>
      </c>
      <c r="N30" s="60"/>
      <c r="O30" s="61">
        <v>1050</v>
      </c>
      <c r="P30" s="59">
        <v>950</v>
      </c>
      <c r="Q30" s="60"/>
      <c r="R30" s="61">
        <v>850</v>
      </c>
      <c r="S30" s="59">
        <v>1150</v>
      </c>
      <c r="T30" s="60"/>
      <c r="U30" s="61">
        <v>650</v>
      </c>
      <c r="V30" s="59">
        <v>1350</v>
      </c>
      <c r="W30" s="60"/>
      <c r="X30" s="61">
        <v>500</v>
      </c>
      <c r="Y30" s="59">
        <v>1500</v>
      </c>
      <c r="Z30" s="60"/>
      <c r="AA30" s="61">
        <v>400</v>
      </c>
      <c r="AB30" s="59">
        <v>1600</v>
      </c>
      <c r="AC30" s="60"/>
      <c r="AD30" s="61">
        <v>300</v>
      </c>
      <c r="AE30" s="59"/>
      <c r="AF30" s="60"/>
      <c r="AG30" s="61"/>
      <c r="AH30" s="59">
        <v>1700</v>
      </c>
      <c r="AI30" s="60"/>
      <c r="AJ30" s="61">
        <v>150</v>
      </c>
      <c r="AK30" s="59">
        <v>1850</v>
      </c>
      <c r="AL30" s="60"/>
      <c r="AM30" s="61">
        <v>50</v>
      </c>
      <c r="AN30" s="59">
        <v>1900</v>
      </c>
      <c r="AO30" s="60"/>
      <c r="AP30" s="61"/>
      <c r="AQ30" s="59">
        <v>50</v>
      </c>
      <c r="AR30" s="60"/>
      <c r="AS30" s="61">
        <v>1750</v>
      </c>
      <c r="AT30" s="59">
        <v>250</v>
      </c>
      <c r="AU30" s="60"/>
      <c r="AV30" s="61">
        <v>1650</v>
      </c>
      <c r="AW30" s="59"/>
      <c r="AX30" s="60"/>
      <c r="AY30" s="61"/>
      <c r="AZ30" s="59"/>
      <c r="BA30" s="60"/>
      <c r="BB30" s="61"/>
      <c r="BC30" s="59">
        <v>350</v>
      </c>
      <c r="BD30" s="60"/>
      <c r="BE30" s="61">
        <v>1550</v>
      </c>
      <c r="BF30" s="59">
        <v>450</v>
      </c>
      <c r="BG30" s="60"/>
      <c r="BH30" s="61">
        <v>1500</v>
      </c>
      <c r="BI30" s="59">
        <v>500</v>
      </c>
      <c r="BJ30" s="60"/>
      <c r="BK30" s="61">
        <v>1400</v>
      </c>
      <c r="BL30" s="59">
        <v>600</v>
      </c>
      <c r="BM30" s="60"/>
      <c r="BN30" s="61">
        <v>1300</v>
      </c>
      <c r="BO30" s="59">
        <v>1700</v>
      </c>
      <c r="BP30" s="60"/>
      <c r="BQ30" s="61">
        <v>50</v>
      </c>
      <c r="BR30" s="59">
        <v>1950</v>
      </c>
      <c r="BS30" s="60"/>
      <c r="BT30" s="61"/>
      <c r="BU30" s="59">
        <v>1950</v>
      </c>
      <c r="BV30" s="60"/>
      <c r="BW30" s="61"/>
      <c r="BX30" s="59">
        <v>50</v>
      </c>
      <c r="BY30" s="60"/>
      <c r="BZ30" s="61">
        <v>1850</v>
      </c>
      <c r="CA30" s="59">
        <v>150</v>
      </c>
      <c r="CB30" s="60"/>
      <c r="CC30" s="61">
        <v>1750</v>
      </c>
      <c r="CD30" s="59">
        <v>250</v>
      </c>
      <c r="CE30" s="60"/>
      <c r="CF30" s="61">
        <v>1650</v>
      </c>
      <c r="CG30" s="59">
        <v>350</v>
      </c>
      <c r="CH30" s="60"/>
      <c r="CI30" s="61">
        <v>1550</v>
      </c>
      <c r="CJ30" s="59">
        <v>450</v>
      </c>
      <c r="CK30" s="60"/>
      <c r="CL30" s="61">
        <v>1450</v>
      </c>
      <c r="CM30" s="59">
        <v>550</v>
      </c>
      <c r="CN30" s="60"/>
      <c r="CO30" s="61">
        <v>1000</v>
      </c>
      <c r="CP30" s="59"/>
      <c r="CQ30" s="60"/>
      <c r="CR30" s="61"/>
      <c r="CS30" s="67">
        <f t="shared" si="4"/>
        <v>48000</v>
      </c>
      <c r="CT30" s="67">
        <f>CS29-CS30</f>
        <v>0</v>
      </c>
      <c r="CV30" s="67"/>
    </row>
    <row r="31" s="20" customFormat="1" ht="14.1" customHeight="1" spans="1:100">
      <c r="A31" s="40">
        <v>8</v>
      </c>
      <c r="B31" s="41" t="s">
        <v>2015</v>
      </c>
      <c r="C31" s="42" t="s">
        <v>43</v>
      </c>
      <c r="D31" s="43" t="s">
        <v>234</v>
      </c>
      <c r="E31" s="44"/>
      <c r="F31" s="45"/>
      <c r="G31" s="43" t="s">
        <v>234</v>
      </c>
      <c r="H31" s="44"/>
      <c r="I31" s="45" t="s">
        <v>94</v>
      </c>
      <c r="J31" s="43"/>
      <c r="K31" s="44"/>
      <c r="L31" s="45"/>
      <c r="M31" s="43" t="s">
        <v>94</v>
      </c>
      <c r="N31" s="44"/>
      <c r="O31" s="45"/>
      <c r="P31" s="43" t="s">
        <v>94</v>
      </c>
      <c r="Q31" s="44"/>
      <c r="R31" s="45"/>
      <c r="S31" s="43" t="s">
        <v>94</v>
      </c>
      <c r="T31" s="44"/>
      <c r="U31" s="45" t="s">
        <v>97</v>
      </c>
      <c r="V31" s="43" t="s">
        <v>97</v>
      </c>
      <c r="W31" s="44"/>
      <c r="X31" s="45"/>
      <c r="Y31" s="43" t="s">
        <v>99</v>
      </c>
      <c r="Z31" s="44"/>
      <c r="AA31" s="45"/>
      <c r="AB31" s="43" t="s">
        <v>99</v>
      </c>
      <c r="AC31" s="44"/>
      <c r="AD31" s="45" t="s">
        <v>101</v>
      </c>
      <c r="AE31" s="43"/>
      <c r="AF31" s="44"/>
      <c r="AG31" s="45"/>
      <c r="AH31" s="43" t="s">
        <v>101</v>
      </c>
      <c r="AI31" s="44"/>
      <c r="AJ31" s="45"/>
      <c r="AK31" s="43" t="s">
        <v>101</v>
      </c>
      <c r="AL31" s="44"/>
      <c r="AM31" s="45"/>
      <c r="AN31" s="43" t="s">
        <v>113</v>
      </c>
      <c r="AO31" s="44"/>
      <c r="AP31" s="45"/>
      <c r="AQ31" s="43" t="s">
        <v>113</v>
      </c>
      <c r="AR31" s="44"/>
      <c r="AS31" s="45"/>
      <c r="AT31" s="43" t="s">
        <v>113</v>
      </c>
      <c r="AU31" s="44"/>
      <c r="AV31" s="45" t="s">
        <v>116</v>
      </c>
      <c r="AW31" s="43"/>
      <c r="AX31" s="44"/>
      <c r="AY31" s="45"/>
      <c r="AZ31" s="43"/>
      <c r="BA31" s="44"/>
      <c r="BB31" s="45"/>
      <c r="BC31" s="43" t="s">
        <v>116</v>
      </c>
      <c r="BD31" s="44"/>
      <c r="BE31" s="45"/>
      <c r="BF31" s="43" t="s">
        <v>116</v>
      </c>
      <c r="BG31" s="44"/>
      <c r="BH31" s="45" t="s">
        <v>92</v>
      </c>
      <c r="BI31" s="43" t="s">
        <v>92</v>
      </c>
      <c r="BJ31" s="44"/>
      <c r="BK31" s="44"/>
      <c r="BL31" s="43" t="s">
        <v>92</v>
      </c>
      <c r="BM31" s="44"/>
      <c r="BN31" s="45" t="s">
        <v>83</v>
      </c>
      <c r="BO31" s="43" t="s">
        <v>83</v>
      </c>
      <c r="BP31" s="44"/>
      <c r="BQ31" s="44" t="s">
        <v>86</v>
      </c>
      <c r="BR31" s="43" t="s">
        <v>86</v>
      </c>
      <c r="BS31" s="44"/>
      <c r="BT31" s="44"/>
      <c r="BU31" s="43" t="s">
        <v>86</v>
      </c>
      <c r="BV31" s="44"/>
      <c r="BW31" s="45" t="s">
        <v>118</v>
      </c>
      <c r="BX31" s="43" t="s">
        <v>118</v>
      </c>
      <c r="BY31" s="44"/>
      <c r="BZ31" s="45" t="s">
        <v>111</v>
      </c>
      <c r="CA31" s="43" t="s">
        <v>111</v>
      </c>
      <c r="CB31" s="44"/>
      <c r="CC31" s="45"/>
      <c r="CD31" s="43" t="s">
        <v>111</v>
      </c>
      <c r="CE31" s="44"/>
      <c r="CF31" s="45" t="s">
        <v>109</v>
      </c>
      <c r="CG31" s="43" t="s">
        <v>109</v>
      </c>
      <c r="CH31" s="44"/>
      <c r="CI31" s="45" t="s">
        <v>107</v>
      </c>
      <c r="CJ31" s="43" t="s">
        <v>107</v>
      </c>
      <c r="CK31" s="44"/>
      <c r="CL31" s="45"/>
      <c r="CM31" s="43" t="s">
        <v>107</v>
      </c>
      <c r="CN31" s="44"/>
      <c r="CO31" s="45" t="s">
        <v>138</v>
      </c>
      <c r="CP31" s="43"/>
      <c r="CQ31" s="44"/>
      <c r="CR31" s="45"/>
      <c r="CS31" s="65">
        <f t="shared" si="4"/>
        <v>0</v>
      </c>
      <c r="CT31" s="65"/>
      <c r="CV31" s="65"/>
    </row>
    <row r="32" s="21" customFormat="1" ht="14.1" customHeight="1" spans="1:100">
      <c r="A32" s="46"/>
      <c r="B32" s="47"/>
      <c r="C32" s="48" t="s">
        <v>2005</v>
      </c>
      <c r="D32" s="49" t="str">
        <f>IF((D31="")+(D31=0),0,VLOOKUP(D31,工单拆分!$G$2:$J$750,2,0))</f>
        <v>40HC735-2</v>
      </c>
      <c r="E32" s="50">
        <f>IF((E31="")+(E31=0),0,VLOOKUP(E31,工单拆分!$G$2:$J$750,2,0))</f>
        <v>0</v>
      </c>
      <c r="F32" s="51">
        <f>IF((F31="")+(F31=0),0,VLOOKUP(F31,工单拆分!$G$2:$J$750,2,0))</f>
        <v>0</v>
      </c>
      <c r="G32" s="49" t="str">
        <f>IF((G31="")+(G31=0),0,VLOOKUP(G31,工单拆分!$G$2:$J$750,2,0))</f>
        <v>40HC735-2</v>
      </c>
      <c r="H32" s="50">
        <f>IF((H31="")+(H31=0),0,VLOOKUP(H31,工单拆分!$G$2:$J$750,2,0))</f>
        <v>0</v>
      </c>
      <c r="I32" s="51" t="str">
        <f>IF((I31="")+(I31=0),0,VLOOKUP(I31,工单拆分!$G$2:$J$750,2,0))</f>
        <v>40HC32-12</v>
      </c>
      <c r="J32" s="49">
        <f>IF((J31="")+(J31=0),0,VLOOKUP(J31,工单拆分!$G$2:$J$750,2,0))</f>
        <v>0</v>
      </c>
      <c r="K32" s="50">
        <f>IF((K31="")+(K31=0),0,VLOOKUP(K31,工单拆分!$G$2:$J$750,2,0))</f>
        <v>0</v>
      </c>
      <c r="L32" s="51">
        <f>IF((L31="")+(L31=0),0,VLOOKUP(L31,工单拆分!$G$2:$J$750,2,0))</f>
        <v>0</v>
      </c>
      <c r="M32" s="49" t="str">
        <f>IF((M31="")+(M31=0),0,VLOOKUP(M31,工单拆分!$G$2:$J$750,2,0))</f>
        <v>40HC32-12</v>
      </c>
      <c r="N32" s="50">
        <f>IF((N31="")+(N31=0),0,VLOOKUP(N31,工单拆分!$G$2:$J$750,2,0))</f>
        <v>0</v>
      </c>
      <c r="O32" s="51">
        <f>IF((O31="")+(O31=0),0,VLOOKUP(O31,工单拆分!$G$2:$J$750,2,0))</f>
        <v>0</v>
      </c>
      <c r="P32" s="49" t="str">
        <f>IF((P31="")+(P31=0),0,VLOOKUP(P31,工单拆分!$G$2:$J$750,2,0))</f>
        <v>40HC32-12</v>
      </c>
      <c r="Q32" s="50">
        <f>IF((Q31="")+(Q31=0),0,VLOOKUP(Q31,工单拆分!$G$2:$J$750,2,0))</f>
        <v>0</v>
      </c>
      <c r="R32" s="51">
        <f>IF((R31="")+(R31=0),0,VLOOKUP(R31,工单拆分!$G$2:$J$750,2,0))</f>
        <v>0</v>
      </c>
      <c r="S32" s="49" t="str">
        <f>IF((S31="")+(S31=0),0,VLOOKUP(S31,工单拆分!$G$2:$J$750,2,0))</f>
        <v>40HC32-12</v>
      </c>
      <c r="T32" s="50">
        <f>IF((T31="")+(T31=0),0,VLOOKUP(T31,工单拆分!$G$2:$J$750,2,0))</f>
        <v>0</v>
      </c>
      <c r="U32" s="51" t="str">
        <f>IF((U31="")+(U31=0),0,VLOOKUP(U31,工单拆分!$G$2:$J$750,2,0))</f>
        <v>40HC32-13</v>
      </c>
      <c r="V32" s="49" t="str">
        <f>IF((V31="")+(V31=0),0,VLOOKUP(V31,工单拆分!$G$2:$J$750,2,0))</f>
        <v>40HC32-13</v>
      </c>
      <c r="W32" s="50">
        <f>IF((W31="")+(W31=0),0,VLOOKUP(W31,工单拆分!$G$2:$J$750,2,0))</f>
        <v>0</v>
      </c>
      <c r="X32" s="51">
        <f>IF((X31="")+(X31=0),0,VLOOKUP(X31,工单拆分!$G$2:$J$750,2,0))</f>
        <v>0</v>
      </c>
      <c r="Y32" s="49" t="str">
        <f>IF((Y31="")+(Y31=0),0,VLOOKUP(Y31,工单拆分!$G$2:$J$750,2,0))</f>
        <v>40HC32-14</v>
      </c>
      <c r="Z32" s="50">
        <f>IF((Z31="")+(Z31=0),0,VLOOKUP(Z31,工单拆分!$G$2:$J$750,2,0))</f>
        <v>0</v>
      </c>
      <c r="AA32" s="51">
        <f>IF((AA31="")+(AA31=0),0,VLOOKUP(AA31,工单拆分!$G$2:$J$750,2,0))</f>
        <v>0</v>
      </c>
      <c r="AB32" s="49" t="str">
        <f>IF((AB31="")+(AB31=0),0,VLOOKUP(AB31,工单拆分!$G$2:$J$750,2,0))</f>
        <v>40HC32-14</v>
      </c>
      <c r="AC32" s="50">
        <f>IF((AC31="")+(AC31=0),0,VLOOKUP(AC31,工单拆分!$G$2:$J$750,2,0))</f>
        <v>0</v>
      </c>
      <c r="AD32" s="51" t="str">
        <f>IF((AD31="")+(AD31=0),0,VLOOKUP(AD31,工单拆分!$G$2:$J$750,2,0))</f>
        <v>40HC32-15</v>
      </c>
      <c r="AE32" s="49">
        <f>IF((AE31="")+(AE31=0),0,VLOOKUP(AE31,工单拆分!$G$2:$J$750,2,0))</f>
        <v>0</v>
      </c>
      <c r="AF32" s="50">
        <f>IF((AF31="")+(AF31=0),0,VLOOKUP(AF31,工单拆分!$G$2:$J$750,2,0))</f>
        <v>0</v>
      </c>
      <c r="AG32" s="51">
        <f>IF((AG31="")+(AG31=0),0,VLOOKUP(AG31,工单拆分!$G$2:$J$750,2,0))</f>
        <v>0</v>
      </c>
      <c r="AH32" s="49" t="str">
        <f>IF((AH31="")+(AH31=0),0,VLOOKUP(AH31,工单拆分!$G$2:$J$750,2,0))</f>
        <v>40HC32-15</v>
      </c>
      <c r="AI32" s="50">
        <f>IF((AI31="")+(AI31=0),0,VLOOKUP(AI31,工单拆分!$G$2:$J$750,2,0))</f>
        <v>0</v>
      </c>
      <c r="AJ32" s="51">
        <f>IF((AJ31="")+(AJ31=0),0,VLOOKUP(AJ31,工单拆分!$G$2:$J$750,2,0))</f>
        <v>0</v>
      </c>
      <c r="AK32" s="49" t="str">
        <f>IF((AK31="")+(AK31=0),0,VLOOKUP(AK31,工单拆分!$G$2:$J$750,2,0))</f>
        <v>40HC32-15</v>
      </c>
      <c r="AL32" s="50">
        <f>IF((AL31="")+(AL31=0),0,VLOOKUP(AL31,工单拆分!$G$2:$J$750,2,0))</f>
        <v>0</v>
      </c>
      <c r="AM32" s="51">
        <f>IF((AM31="")+(AM31=0),0,VLOOKUP(AM31,工单拆分!$G$2:$J$750,2,0))</f>
        <v>0</v>
      </c>
      <c r="AN32" s="49" t="str">
        <f>IF((AN31="")+(AN31=0),0,VLOOKUP(AN31,工单拆分!$G$2:$J$750,2,0))</f>
        <v>50HC32-5</v>
      </c>
      <c r="AO32" s="50">
        <f>IF((AO31="")+(AO31=0),0,VLOOKUP(AO31,工单拆分!$G$2:$J$750,2,0))</f>
        <v>0</v>
      </c>
      <c r="AP32" s="51">
        <f>IF((AP31="")+(AP31=0),0,VLOOKUP(AP31,工单拆分!$G$2:$J$750,2,0))</f>
        <v>0</v>
      </c>
      <c r="AQ32" s="49" t="str">
        <f>IF((AQ31="")+(AQ31=0),0,VLOOKUP(AQ31,工单拆分!$G$2:$J$750,2,0))</f>
        <v>50HC32-5</v>
      </c>
      <c r="AR32" s="50">
        <f>IF((AR31="")+(AR31=0),0,VLOOKUP(AR31,工单拆分!$G$2:$J$750,2,0))</f>
        <v>0</v>
      </c>
      <c r="AS32" s="51">
        <f>IF((AS31="")+(AS31=0),0,VLOOKUP(AS31,工单拆分!$G$2:$J$750,2,0))</f>
        <v>0</v>
      </c>
      <c r="AT32" s="49" t="str">
        <f>IF((AT31="")+(AT31=0),0,VLOOKUP(AT31,工单拆分!$G$2:$J$750,2,0))</f>
        <v>50HC32-5</v>
      </c>
      <c r="AU32" s="50">
        <f>IF((AU31="")+(AU31=0),0,VLOOKUP(AU31,工单拆分!$G$2:$J$750,2,0))</f>
        <v>0</v>
      </c>
      <c r="AV32" s="51" t="str">
        <f>IF((AV31="")+(AV31=0),0,VLOOKUP(AV31,工单拆分!$G$2:$J$750,2,0))</f>
        <v>50HC32-6</v>
      </c>
      <c r="AW32" s="49">
        <f>IF((AW31="")+(AW31=0),0,VLOOKUP(AW31,工单拆分!$G$2:$J$750,2,0))</f>
        <v>0</v>
      </c>
      <c r="AX32" s="50">
        <f>IF((AX31="")+(AX31=0),0,VLOOKUP(AX31,工单拆分!$G$2:$J$750,2,0))</f>
        <v>0</v>
      </c>
      <c r="AY32" s="51">
        <f>IF((AY31="")+(AY31=0),0,VLOOKUP(AY31,工单拆分!$G$2:$J$750,2,0))</f>
        <v>0</v>
      </c>
      <c r="AZ32" s="49">
        <f>IF((AZ31="")+(AZ31=0),0,VLOOKUP(AZ31,工单拆分!$G$2:$J$750,2,0))</f>
        <v>0</v>
      </c>
      <c r="BA32" s="50">
        <f>IF((BA31="")+(BA31=0),0,VLOOKUP(BA31,工单拆分!$G$2:$J$750,2,0))</f>
        <v>0</v>
      </c>
      <c r="BB32" s="51">
        <f>IF((BB31="")+(BB31=0),0,VLOOKUP(BB31,工单拆分!$G$2:$J$750,2,0))</f>
        <v>0</v>
      </c>
      <c r="BC32" s="49" t="str">
        <f>IF((BC31="")+(BC31=0),0,VLOOKUP(BC31,工单拆分!$G$2:$J$750,2,0))</f>
        <v>50HC32-6</v>
      </c>
      <c r="BD32" s="50">
        <f>IF((BD31="")+(BD31=0),0,VLOOKUP(BD31,工单拆分!$G$2:$J$750,2,0))</f>
        <v>0</v>
      </c>
      <c r="BE32" s="51">
        <f>IF((BE31="")+(BE31=0),0,VLOOKUP(BE31,工单拆分!$G$2:$J$750,2,0))</f>
        <v>0</v>
      </c>
      <c r="BF32" s="49" t="str">
        <f>IF((BF31="")+(BF31=0),0,VLOOKUP(BF31,工单拆分!$G$2:$J$750,2,0))</f>
        <v>50HC32-6</v>
      </c>
      <c r="BG32" s="50">
        <f>IF((BG31="")+(BG31=0),0,VLOOKUP(BG31,工单拆分!$G$2:$J$750,2,0))</f>
        <v>0</v>
      </c>
      <c r="BH32" s="51" t="str">
        <f>IF((BH31="")+(BH31=0),0,VLOOKUP(BH31,工单拆分!$G$2:$J$750,2,0))</f>
        <v>40HC32-11</v>
      </c>
      <c r="BI32" s="49" t="str">
        <f>IF((BI31="")+(BI31=0),0,VLOOKUP(BI31,工单拆分!$G$2:$J$750,2,0))</f>
        <v>40HC32-11</v>
      </c>
      <c r="BJ32" s="50">
        <f>IF((BJ31="")+(BJ31=0),0,VLOOKUP(BJ31,工单拆分!$G$2:$J$750,2,0))</f>
        <v>0</v>
      </c>
      <c r="BK32" s="51">
        <f>IF((BK31="")+(BK31=0),0,VLOOKUP(BK31,工单拆分!$G$2:$J$750,2,0))</f>
        <v>0</v>
      </c>
      <c r="BL32" s="49" t="str">
        <f>IF((BL31="")+(BL31=0),0,VLOOKUP(BL31,工单拆分!$G$2:$J$750,2,0))</f>
        <v>40HC32-11</v>
      </c>
      <c r="BM32" s="50">
        <f>IF((BM31="")+(BM31=0),0,VLOOKUP(BM31,工单拆分!$G$2:$J$750,2,0))</f>
        <v>0</v>
      </c>
      <c r="BN32" s="51" t="str">
        <f>IF((BN31="")+(BN31=0),0,VLOOKUP(BN31,工单拆分!$G$2:$J$750,2,0))</f>
        <v>40HC32-7</v>
      </c>
      <c r="BO32" s="49" t="str">
        <f>IF((BO31="")+(BO31=0),0,VLOOKUP(BO31,工单拆分!$G$2:$J$750,2,0))</f>
        <v>40HC32-7</v>
      </c>
      <c r="BP32" s="50">
        <f>IF((BP31="")+(BP31=0),0,VLOOKUP(BP31,工单拆分!$G$2:$J$750,2,0))</f>
        <v>0</v>
      </c>
      <c r="BQ32" s="51" t="str">
        <f>IF((BQ31="")+(BQ31=0),0,VLOOKUP(BQ31,工单拆分!$G$2:$J$750,2,0))</f>
        <v>40HC32-8</v>
      </c>
      <c r="BR32" s="49" t="str">
        <f>IF((BR31="")+(BR31=0),0,VLOOKUP(BR31,工单拆分!$G$2:$J$750,2,0))</f>
        <v>40HC32-8</v>
      </c>
      <c r="BS32" s="50">
        <f>IF((BS31="")+(BS31=0),0,VLOOKUP(BS31,工单拆分!$G$2:$J$750,2,0))</f>
        <v>0</v>
      </c>
      <c r="BT32" s="51">
        <f>IF((BT31="")+(BT31=0),0,VLOOKUP(BT31,工单拆分!$G$2:$J$750,2,0))</f>
        <v>0</v>
      </c>
      <c r="BU32" s="49" t="str">
        <f>IF((BU31="")+(BU31=0),0,VLOOKUP(BU31,工单拆分!$G$2:$J$750,2,0))</f>
        <v>40HC32-8</v>
      </c>
      <c r="BV32" s="50">
        <f>IF((BV31="")+(BV31=0),0,VLOOKUP(BV31,工单拆分!$G$2:$J$750,2,0))</f>
        <v>0</v>
      </c>
      <c r="BW32" s="51" t="str">
        <f>IF((BW31="")+(BW31=0),0,VLOOKUP(BW31,工单拆分!$G$2:$J$750,2,0))</f>
        <v>50HC32-7</v>
      </c>
      <c r="BX32" s="49" t="str">
        <f>IF((BX31="")+(BX31=0),0,VLOOKUP(BX31,工单拆分!$G$2:$J$750,2,0))</f>
        <v>50HC32-7</v>
      </c>
      <c r="BY32" s="50">
        <f>IF((BY31="")+(BY31=0),0,VLOOKUP(BY31,工单拆分!$G$2:$J$750,2,0))</f>
        <v>0</v>
      </c>
      <c r="BZ32" s="51" t="str">
        <f>IF((BZ31="")+(BZ31=0),0,VLOOKUP(BZ31,工单拆分!$G$2:$J$750,2,0))</f>
        <v>50HC32-4</v>
      </c>
      <c r="CA32" s="49" t="str">
        <f>IF((CA31="")+(CA31=0),0,VLOOKUP(CA31,工单拆分!$G$2:$J$750,2,0))</f>
        <v>50HC32-4</v>
      </c>
      <c r="CB32" s="50">
        <f>IF((CB31="")+(CB31=0),0,VLOOKUP(CB31,工单拆分!$G$2:$J$750,2,0))</f>
        <v>0</v>
      </c>
      <c r="CC32" s="51">
        <f>IF((CC31="")+(CC31=0),0,VLOOKUP(CC31,工单拆分!$G$2:$J$750,2,0))</f>
        <v>0</v>
      </c>
      <c r="CD32" s="49" t="str">
        <f>IF((CD31="")+(CD31=0),0,VLOOKUP(CD31,工单拆分!$G$2:$J$750,2,0))</f>
        <v>50HC32-4</v>
      </c>
      <c r="CE32" s="50">
        <f>IF((CE31="")+(CE31=0),0,VLOOKUP(CE31,工单拆分!$G$2:$J$750,2,0))</f>
        <v>0</v>
      </c>
      <c r="CF32" s="51" t="str">
        <f>IF((CF31="")+(CF31=0),0,VLOOKUP(CF31,工单拆分!$G$2:$J$750,2,0))</f>
        <v>50HC32-3</v>
      </c>
      <c r="CG32" s="49" t="str">
        <f>IF((CG31="")+(CG31=0),0,VLOOKUP(CG31,工单拆分!$G$2:$J$750,2,0))</f>
        <v>50HC32-3</v>
      </c>
      <c r="CH32" s="50">
        <f>IF((CH31="")+(CH31=0),0,VLOOKUP(CH31,工单拆分!$G$2:$J$750,2,0))</f>
        <v>0</v>
      </c>
      <c r="CI32" s="51" t="str">
        <f>IF((CI31="")+(CI31=0),0,VLOOKUP(CI31,工单拆分!$G$2:$J$750,2,0))</f>
        <v>50HC32-2</v>
      </c>
      <c r="CJ32" s="49" t="str">
        <f>IF((CJ31="")+(CJ31=0),0,VLOOKUP(CJ31,工单拆分!$G$2:$J$750,2,0))</f>
        <v>50HC32-2</v>
      </c>
      <c r="CK32" s="50">
        <f>IF((CK31="")+(CK31=0),0,VLOOKUP(CK31,工单拆分!$G$2:$J$750,2,0))</f>
        <v>0</v>
      </c>
      <c r="CL32" s="51">
        <f>IF((CL31="")+(CL31=0),0,VLOOKUP(CL31,工单拆分!$G$2:$J$750,2,0))</f>
        <v>0</v>
      </c>
      <c r="CM32" s="49" t="str">
        <f>IF((CM31="")+(CM31=0),0,VLOOKUP(CM31,工单拆分!$G$2:$J$750,2,0))</f>
        <v>50HC32-2</v>
      </c>
      <c r="CN32" s="50">
        <f>IF((CN31="")+(CN31=0),0,VLOOKUP(CN31,工单拆分!$G$2:$J$750,2,0))</f>
        <v>0</v>
      </c>
      <c r="CO32" s="51" t="str">
        <f>IF((CO31="")+(CO31=0),0,VLOOKUP(CO31,工单拆分!$G$2:$J$750,2,0))</f>
        <v>40HC35-4</v>
      </c>
      <c r="CP32" s="49">
        <f>IF((CP31="")+(CP31=0),0,VLOOKUP(CP31,工单拆分!$G$2:$J$750,2,0))</f>
        <v>0</v>
      </c>
      <c r="CQ32" s="50">
        <f>IF((CQ31="")+(CQ31=0),0,VLOOKUP(CQ31,工单拆分!$G$2:$J$750,2,0))</f>
        <v>0</v>
      </c>
      <c r="CR32" s="51">
        <f>IF((CR31="")+(CR31=0),0,VLOOKUP(CR31,工单拆分!$G$2:$J$750,2,0))</f>
        <v>0</v>
      </c>
      <c r="CS32" s="66">
        <f t="shared" si="4"/>
        <v>0</v>
      </c>
      <c r="CT32" s="66"/>
      <c r="CV32" s="66"/>
    </row>
    <row r="33" s="22" customFormat="1" ht="14.1" customHeight="1" spans="1:100">
      <c r="A33" s="46"/>
      <c r="B33" s="47"/>
      <c r="C33" s="52" t="s">
        <v>2006</v>
      </c>
      <c r="D33" s="53">
        <f>IF((D31="")+(COUNTIF($D$3:D31,D31)&gt;=2),0,IF(ISNA(VLOOKUP(D31,工单拆分!$G$2:$J$750,3,0)),0,VLOOKUP(D31,工单拆分!$G$2:$J$750,3,0)))</f>
        <v>1500</v>
      </c>
      <c r="E33" s="54">
        <f>IF((E31="")+(COUNTIF($D$3:E31,E31)&gt;=2),0,IF(ISNA(VLOOKUP(E31,工单拆分!$G$2:$J$750,3,0)),0,VLOOKUP(E31,工单拆分!$G$2:$J$750,3,0)))</f>
        <v>0</v>
      </c>
      <c r="F33" s="55">
        <f>IF((F31="")+(COUNTIF($D$3:F31,F31)&gt;=2),0,IF(ISNA(VLOOKUP(F31,工单拆分!$G$2:$J$750,3,0)),0,VLOOKUP(F31,工单拆分!$G$2:$J$750,3,0)))</f>
        <v>0</v>
      </c>
      <c r="G33" s="53">
        <f>IF((G31="")+(COUNTIF($D$3:G31,G31)&gt;=2),0,IF(ISNA(VLOOKUP(G31,工单拆分!$G$2:$J$750,3,0)),0,VLOOKUP(G31,工单拆分!$G$2:$J$750,3,0)))</f>
        <v>0</v>
      </c>
      <c r="H33" s="54">
        <f>IF((H31="")+(COUNTIF($D$3:H31,H31)&gt;=2),0,IF(ISNA(VLOOKUP(H31,工单拆分!$G$2:$J$750,3,0)),0,VLOOKUP(H31,工单拆分!$G$2:$J$750,3,0)))</f>
        <v>0</v>
      </c>
      <c r="I33" s="55">
        <f>IF((I31="")+(COUNTIF($D$3:I31,I31)&gt;=2),0,IF(ISNA(VLOOKUP(I31,工单拆分!$G$2:$J$750,3,0)),0,VLOOKUP(I31,工单拆分!$G$2:$J$750,3,0)))</f>
        <v>2000</v>
      </c>
      <c r="J33" s="53">
        <f>IF((J31="")+(COUNTIF($D$3:J31,J31)&gt;=2),0,IF(ISNA(VLOOKUP(J31,工单拆分!$G$2:$J$750,3,0)),0,VLOOKUP(J31,工单拆分!$G$2:$J$750,3,0)))</f>
        <v>0</v>
      </c>
      <c r="K33" s="54">
        <f>IF((K31="")+(COUNTIF($D$3:K31,K31)&gt;=2),0,IF(ISNA(VLOOKUP(K31,工单拆分!$G$2:$J$750,3,0)),0,VLOOKUP(K31,工单拆分!$G$2:$J$750,3,0)))</f>
        <v>0</v>
      </c>
      <c r="L33" s="55">
        <f>IF((L31="")+(COUNTIF($D$3:L31,L31)&gt;=2),0,IF(ISNA(VLOOKUP(L31,工单拆分!$G$2:$J$750,3,0)),0,VLOOKUP(L31,工单拆分!$G$2:$J$750,3,0)))</f>
        <v>0</v>
      </c>
      <c r="M33" s="53">
        <f>IF((M31="")+(COUNTIF($D$3:M31,M31)&gt;=2),0,IF(ISNA(VLOOKUP(M31,工单拆分!$G$2:$J$750,3,0)),0,VLOOKUP(M31,工单拆分!$G$2:$J$750,3,0)))</f>
        <v>0</v>
      </c>
      <c r="N33" s="54">
        <f>IF((N31="")+(COUNTIF($D$3:N31,N31)&gt;=2),0,IF(ISNA(VLOOKUP(N31,工单拆分!$G$2:$J$750,3,0)),0,VLOOKUP(N31,工单拆分!$G$2:$J$750,3,0)))</f>
        <v>0</v>
      </c>
      <c r="O33" s="55">
        <f>IF((O31="")+(COUNTIF($D$3:O31,O31)&gt;=2),0,IF(ISNA(VLOOKUP(O31,工单拆分!$G$2:$J$750,3,0)),0,VLOOKUP(O31,工单拆分!$G$2:$J$750,3,0)))</f>
        <v>0</v>
      </c>
      <c r="P33" s="53">
        <f>IF((P31="")+(COUNTIF($D$3:P31,P31)&gt;=2),0,IF(ISNA(VLOOKUP(P31,工单拆分!$G$2:$J$750,3,0)),0,VLOOKUP(P31,工单拆分!$G$2:$J$750,3,0)))</f>
        <v>0</v>
      </c>
      <c r="Q33" s="54">
        <f>IF((Q31="")+(COUNTIF($D$3:Q31,Q31)&gt;=2),0,IF(ISNA(VLOOKUP(Q31,工单拆分!$G$2:$J$750,3,0)),0,VLOOKUP(Q31,工单拆分!$G$2:$J$750,3,0)))</f>
        <v>0</v>
      </c>
      <c r="R33" s="55">
        <f>IF((R31="")+(COUNTIF($D$3:R31,R31)&gt;=2),0,IF(ISNA(VLOOKUP(R31,工单拆分!$G$2:$J$750,3,0)),0,VLOOKUP(R31,工单拆分!$G$2:$J$750,3,0)))</f>
        <v>0</v>
      </c>
      <c r="S33" s="53">
        <f>IF((S31="")+(COUNTIF($D$3:S31,S31)&gt;=2),0,IF(ISNA(VLOOKUP(S31,工单拆分!$G$2:$J$750,3,0)),0,VLOOKUP(S31,工单拆分!$G$2:$J$750,3,0)))</f>
        <v>0</v>
      </c>
      <c r="T33" s="54">
        <f>IF((T31="")+(COUNTIF($D$3:T31,T31)&gt;=2),0,IF(ISNA(VLOOKUP(T31,工单拆分!$G$2:$J$750,3,0)),0,VLOOKUP(T31,工单拆分!$G$2:$J$750,3,0)))</f>
        <v>0</v>
      </c>
      <c r="U33" s="55">
        <f>IF((U31="")+(COUNTIF($D$3:U31,U31)&gt;=2),0,IF(ISNA(VLOOKUP(U31,工单拆分!$G$2:$J$750,3,0)),0,VLOOKUP(U31,工单拆分!$G$2:$J$750,3,0)))</f>
        <v>2000</v>
      </c>
      <c r="V33" s="53">
        <f>IF((V31="")+(COUNTIF($D$3:V31,V31)&gt;=2),0,IF(ISNA(VLOOKUP(V31,工单拆分!$G$2:$J$750,3,0)),0,VLOOKUP(V31,工单拆分!$G$2:$J$750,3,0)))</f>
        <v>0</v>
      </c>
      <c r="W33" s="54">
        <f>IF((W31="")+(COUNTIF($D$3:W31,W31)&gt;=2),0,IF(ISNA(VLOOKUP(W31,工单拆分!$G$2:$J$750,3,0)),0,VLOOKUP(W31,工单拆分!$G$2:$J$750,3,0)))</f>
        <v>0</v>
      </c>
      <c r="X33" s="55">
        <f>IF((X31="")+(COUNTIF($D$3:X31,X31)&gt;=2),0,IF(ISNA(VLOOKUP(X31,工单拆分!$G$2:$J$750,3,0)),0,VLOOKUP(X31,工单拆分!$G$2:$J$750,3,0)))</f>
        <v>0</v>
      </c>
      <c r="Y33" s="53">
        <f>IF((Y31="")+(COUNTIF($D$3:Y31,Y31)&gt;=2),0,IF(ISNA(VLOOKUP(Y31,工单拆分!$G$2:$J$750,3,0)),0,VLOOKUP(Y31,工单拆分!$G$2:$J$750,3,0)))</f>
        <v>2000</v>
      </c>
      <c r="Z33" s="54">
        <f>IF((Z31="")+(COUNTIF($D$3:Z31,Z31)&gt;=2),0,IF(ISNA(VLOOKUP(Z31,工单拆分!$G$2:$J$750,3,0)),0,VLOOKUP(Z31,工单拆分!$G$2:$J$750,3,0)))</f>
        <v>0</v>
      </c>
      <c r="AA33" s="55">
        <f>IF((AA31="")+(COUNTIF($D$3:AA31,AA31)&gt;=2),0,IF(ISNA(VLOOKUP(AA31,工单拆分!$G$2:$J$750,3,0)),0,VLOOKUP(AA31,工单拆分!$G$2:$J$750,3,0)))</f>
        <v>0</v>
      </c>
      <c r="AB33" s="53">
        <f>IF((AB31="")+(COUNTIF($D$3:AB31,AB31)&gt;=2),0,IF(ISNA(VLOOKUP(AB31,工单拆分!$G$2:$J$750,3,0)),0,VLOOKUP(AB31,工单拆分!$G$2:$J$750,3,0)))</f>
        <v>0</v>
      </c>
      <c r="AC33" s="54">
        <f>IF((AC31="")+(COUNTIF($D$3:AC31,AC31)&gt;=2),0,IF(ISNA(VLOOKUP(AC31,工单拆分!$G$2:$J$750,3,0)),0,VLOOKUP(AC31,工单拆分!$G$2:$J$750,3,0)))</f>
        <v>0</v>
      </c>
      <c r="AD33" s="55">
        <f>IF((AD31="")+(COUNTIF($D$3:AD31,AD31)&gt;=2),0,IF(ISNA(VLOOKUP(AD31,工单拆分!$G$2:$J$750,3,0)),0,VLOOKUP(AD31,工单拆分!$G$2:$J$750,3,0)))</f>
        <v>2000</v>
      </c>
      <c r="AE33" s="53">
        <f>IF((AE31="")+(COUNTIF($D$3:AE31,AE31)&gt;=2),0,IF(ISNA(VLOOKUP(AE31,工单拆分!$G$2:$J$750,3,0)),0,VLOOKUP(AE31,工单拆分!$G$2:$J$750,3,0)))</f>
        <v>0</v>
      </c>
      <c r="AF33" s="54">
        <f>IF((AF31="")+(COUNTIF($D$3:AF31,AF31)&gt;=2),0,IF(ISNA(VLOOKUP(AF31,工单拆分!$G$2:$J$750,3,0)),0,VLOOKUP(AF31,工单拆分!$G$2:$J$750,3,0)))</f>
        <v>0</v>
      </c>
      <c r="AG33" s="55">
        <f>IF((AG31="")+(COUNTIF($D$3:AG31,AG31)&gt;=2),0,IF(ISNA(VLOOKUP(AG31,工单拆分!$G$2:$J$750,3,0)),0,VLOOKUP(AG31,工单拆分!$G$2:$J$750,3,0)))</f>
        <v>0</v>
      </c>
      <c r="AH33" s="53">
        <f>IF((AH31="")+(COUNTIF($D$3:AH31,AH31)&gt;=2),0,IF(ISNA(VLOOKUP(AH31,工单拆分!$G$2:$J$750,3,0)),0,VLOOKUP(AH31,工单拆分!$G$2:$J$750,3,0)))</f>
        <v>0</v>
      </c>
      <c r="AI33" s="54">
        <f>IF((AI31="")+(COUNTIF($D$3:AI31,AI31)&gt;=2),0,IF(ISNA(VLOOKUP(AI31,工单拆分!$G$2:$J$750,3,0)),0,VLOOKUP(AI31,工单拆分!$G$2:$J$750,3,0)))</f>
        <v>0</v>
      </c>
      <c r="AJ33" s="55">
        <f>IF((AJ31="")+(COUNTIF($D$3:AJ31,AJ31)&gt;=2),0,IF(ISNA(VLOOKUP(AJ31,工单拆分!$G$2:$J$750,3,0)),0,VLOOKUP(AJ31,工单拆分!$G$2:$J$750,3,0)))</f>
        <v>0</v>
      </c>
      <c r="AK33" s="53">
        <f>IF((AK31="")+(COUNTIF($D$3:AK31,AK31)&gt;=2),0,IF(ISNA(VLOOKUP(AK31,工单拆分!$G$2:$J$750,3,0)),0,VLOOKUP(AK31,工单拆分!$G$2:$J$750,3,0)))</f>
        <v>0</v>
      </c>
      <c r="AL33" s="54">
        <f>IF((AL31="")+(COUNTIF($D$3:AL31,AL31)&gt;=2),0,IF(ISNA(VLOOKUP(AL31,工单拆分!$G$2:$J$750,3,0)),0,VLOOKUP(AL31,工单拆分!$G$2:$J$750,3,0)))</f>
        <v>0</v>
      </c>
      <c r="AM33" s="55">
        <f>IF((AM31="")+(COUNTIF($D$3:AM31,AM31)&gt;=2),0,IF(ISNA(VLOOKUP(AM31,工单拆分!$G$2:$J$750,3,0)),0,VLOOKUP(AM31,工单拆分!$G$2:$J$750,3,0)))</f>
        <v>0</v>
      </c>
      <c r="AN33" s="53">
        <f>IF((AN31="")+(COUNTIF($D$3:AN31,AN31)&gt;=2),0,IF(ISNA(VLOOKUP(AN31,工单拆分!$G$2:$J$750,3,0)),0,VLOOKUP(AN31,工单拆分!$G$2:$J$750,3,0)))</f>
        <v>3000</v>
      </c>
      <c r="AO33" s="54">
        <f>IF((AO31="")+(COUNTIF($D$3:AO31,AO31)&gt;=2),0,IF(ISNA(VLOOKUP(AO31,工单拆分!$G$2:$J$750,3,0)),0,VLOOKUP(AO31,工单拆分!$G$2:$J$750,3,0)))</f>
        <v>0</v>
      </c>
      <c r="AP33" s="55">
        <f>IF((AP31="")+(COUNTIF($D$3:AP31,AP31)&gt;=2),0,IF(ISNA(VLOOKUP(AP31,工单拆分!$G$2:$J$750,3,0)),0,VLOOKUP(AP31,工单拆分!$G$2:$J$750,3,0)))</f>
        <v>0</v>
      </c>
      <c r="AQ33" s="53">
        <f>IF((AQ31="")+(COUNTIF($D$3:AQ31,AQ31)&gt;=2),0,IF(ISNA(VLOOKUP(AQ31,工单拆分!$G$2:$J$750,3,0)),0,VLOOKUP(AQ31,工单拆分!$G$2:$J$750,3,0)))</f>
        <v>0</v>
      </c>
      <c r="AR33" s="54">
        <f>IF((AR31="")+(COUNTIF($D$3:AR31,AR31)&gt;=2),0,IF(ISNA(VLOOKUP(AR31,工单拆分!$G$2:$J$750,3,0)),0,VLOOKUP(AR31,工单拆分!$G$2:$J$750,3,0)))</f>
        <v>0</v>
      </c>
      <c r="AS33" s="55">
        <f>IF((AS31="")+(COUNTIF($D$3:AS31,AS31)&gt;=2),0,IF(ISNA(VLOOKUP(AS31,工单拆分!$G$2:$J$750,3,0)),0,VLOOKUP(AS31,工单拆分!$G$2:$J$750,3,0)))</f>
        <v>0</v>
      </c>
      <c r="AT33" s="53">
        <f>IF((AT31="")+(COUNTIF($D$3:AT31,AT31)&gt;=2),0,IF(ISNA(VLOOKUP(AT31,工单拆分!$G$2:$J$750,3,0)),0,VLOOKUP(AT31,工单拆分!$G$2:$J$750,3,0)))</f>
        <v>0</v>
      </c>
      <c r="AU33" s="54">
        <f>IF((AU31="")+(COUNTIF($D$3:AU31,AU31)&gt;=2),0,IF(ISNA(VLOOKUP(AU31,工单拆分!$G$2:$J$750,3,0)),0,VLOOKUP(AU31,工单拆分!$G$2:$J$750,3,0)))</f>
        <v>0</v>
      </c>
      <c r="AV33" s="55">
        <f>IF((AV31="")+(COUNTIF($D$3:AV31,AV31)&gt;=2),0,IF(ISNA(VLOOKUP(AV31,工单拆分!$G$2:$J$750,3,0)),0,VLOOKUP(AV31,工单拆分!$G$2:$J$750,3,0)))</f>
        <v>2000</v>
      </c>
      <c r="AW33" s="53">
        <f>IF((AW31="")+(COUNTIF($D$3:AW31,AW31)&gt;=2),0,IF(ISNA(VLOOKUP(AW31,工单拆分!$G$2:$J$750,3,0)),0,VLOOKUP(AW31,工单拆分!$G$2:$J$750,3,0)))</f>
        <v>0</v>
      </c>
      <c r="AX33" s="54">
        <f>IF((AX31="")+(COUNTIF($D$3:AX31,AX31)&gt;=2),0,IF(ISNA(VLOOKUP(AX31,工单拆分!$G$2:$J$750,3,0)),0,VLOOKUP(AX31,工单拆分!$G$2:$J$750,3,0)))</f>
        <v>0</v>
      </c>
      <c r="AY33" s="55">
        <f>IF((AY31="")+(COUNTIF($D$3:AY31,AY31)&gt;=2),0,IF(ISNA(VLOOKUP(AY31,工单拆分!$G$2:$J$750,3,0)),0,VLOOKUP(AY31,工单拆分!$G$2:$J$750,3,0)))</f>
        <v>0</v>
      </c>
      <c r="AZ33" s="53">
        <f>IF((AZ31="")+(COUNTIF($D$3:AZ31,AZ31)&gt;=2),0,IF(ISNA(VLOOKUP(AZ31,工单拆分!$G$2:$J$750,3,0)),0,VLOOKUP(AZ31,工单拆分!$G$2:$J$750,3,0)))</f>
        <v>0</v>
      </c>
      <c r="BA33" s="54">
        <f>IF((BA31="")+(COUNTIF($D$3:BA31,BA31)&gt;=2),0,IF(ISNA(VLOOKUP(BA31,工单拆分!$G$2:$J$750,3,0)),0,VLOOKUP(BA31,工单拆分!$G$2:$J$750,3,0)))</f>
        <v>0</v>
      </c>
      <c r="BB33" s="55">
        <f>IF((BB31="")+(COUNTIF($D$3:BB31,BB31)&gt;=2),0,IF(ISNA(VLOOKUP(BB31,工单拆分!$G$2:$J$750,3,0)),0,VLOOKUP(BB31,工单拆分!$G$2:$J$750,3,0)))</f>
        <v>0</v>
      </c>
      <c r="BC33" s="53">
        <f>IF((BC31="")+(COUNTIF($D$3:BC31,BC31)&gt;=2),0,IF(ISNA(VLOOKUP(BC31,工单拆分!$G$2:$J$750,3,0)),0,VLOOKUP(BC31,工单拆分!$G$2:$J$750,3,0)))</f>
        <v>0</v>
      </c>
      <c r="BD33" s="54">
        <f>IF((BD31="")+(COUNTIF($D$3:BD31,BD31)&gt;=2),0,IF(ISNA(VLOOKUP(BD31,工单拆分!$G$2:$J$750,3,0)),0,VLOOKUP(BD31,工单拆分!$G$2:$J$750,3,0)))</f>
        <v>0</v>
      </c>
      <c r="BE33" s="55">
        <f>IF((BE31="")+(COUNTIF($D$3:BE31,BE31)&gt;=2),0,IF(ISNA(VLOOKUP(BE31,工单拆分!$G$2:$J$750,3,0)),0,VLOOKUP(BE31,工单拆分!$G$2:$J$750,3,0)))</f>
        <v>0</v>
      </c>
      <c r="BF33" s="53">
        <f>IF((BF31="")+(COUNTIF($D$3:BF31,BF31)&gt;=2),0,IF(ISNA(VLOOKUP(BF31,工单拆分!$G$2:$J$750,3,0)),0,VLOOKUP(BF31,工单拆分!$G$2:$J$750,3,0)))</f>
        <v>0</v>
      </c>
      <c r="BG33" s="54">
        <f>IF((BG31="")+(COUNTIF($D$3:BG31,BG31)&gt;=2),0,IF(ISNA(VLOOKUP(BG31,工单拆分!$G$2:$J$750,3,0)),0,VLOOKUP(BG31,工单拆分!$G$2:$J$750,3,0)))</f>
        <v>0</v>
      </c>
      <c r="BH33" s="55">
        <f>IF((BH31="")+(COUNTIF($D$3:BH31,BH31)&gt;=2),0,IF(ISNA(VLOOKUP(BH31,工单拆分!$G$2:$J$750,3,0)),0,VLOOKUP(BH31,工单拆分!$G$2:$J$750,3,0)))</f>
        <v>2000</v>
      </c>
      <c r="BI33" s="53">
        <f>IF((BI31="")+(COUNTIF($D$3:BI31,BI31)&gt;=2),0,IF(ISNA(VLOOKUP(BI31,工单拆分!$G$2:$J$750,3,0)),0,VLOOKUP(BI31,工单拆分!$G$2:$J$750,3,0)))</f>
        <v>0</v>
      </c>
      <c r="BJ33" s="54">
        <f>IF((BJ31="")+(COUNTIF($D$3:BJ31,BJ31)&gt;=2),0,IF(ISNA(VLOOKUP(BJ31,工单拆分!$G$2:$J$750,3,0)),0,VLOOKUP(BJ31,工单拆分!$G$2:$J$750,3,0)))</f>
        <v>0</v>
      </c>
      <c r="BK33" s="55">
        <f>IF((BK31="")+(COUNTIF($D$3:BK31,BK31)&gt;=2),0,IF(ISNA(VLOOKUP(BK31,工单拆分!$G$2:$J$750,3,0)),0,VLOOKUP(BK31,工单拆分!$G$2:$J$750,3,0)))</f>
        <v>0</v>
      </c>
      <c r="BL33" s="53">
        <f>IF((BL31="")+(COUNTIF($D$3:BL31,BL31)&gt;=2),0,IF(ISNA(VLOOKUP(BL31,工单拆分!$G$2:$J$750,3,0)),0,VLOOKUP(BL31,工单拆分!$G$2:$J$750,3,0)))</f>
        <v>0</v>
      </c>
      <c r="BM33" s="54">
        <f>IF((BM31="")+(COUNTIF($D$3:BM31,BM31)&gt;=2),0,IF(ISNA(VLOOKUP(BM31,工单拆分!$G$2:$J$750,3,0)),0,VLOOKUP(BM31,工单拆分!$G$2:$J$750,3,0)))</f>
        <v>0</v>
      </c>
      <c r="BN33" s="55">
        <f>IF((BN31="")+(COUNTIF($D$3:BN31,BN31)&gt;=2),0,IF(ISNA(VLOOKUP(BN31,工单拆分!$G$2:$J$750,3,0)),0,VLOOKUP(BN31,工单拆分!$G$2:$J$750,3,0)))</f>
        <v>2000</v>
      </c>
      <c r="BO33" s="53">
        <f>IF((BO31="")+(COUNTIF($D$3:BO31,BO31)&gt;=2),0,IF(ISNA(VLOOKUP(BO31,工单拆分!$G$2:$J$750,3,0)),0,VLOOKUP(BO31,工单拆分!$G$2:$J$750,3,0)))</f>
        <v>0</v>
      </c>
      <c r="BP33" s="54">
        <f>IF((BP31="")+(COUNTIF($D$3:BP31,BP31)&gt;=2),0,IF(ISNA(VLOOKUP(BP31,工单拆分!$G$2:$J$750,3,0)),0,VLOOKUP(BP31,工单拆分!$G$2:$J$750,3,0)))</f>
        <v>0</v>
      </c>
      <c r="BQ33" s="55">
        <f>IF((BQ31="")+(COUNTIF($D$3:BQ31,BQ31)&gt;=2),0,IF(ISNA(VLOOKUP(BQ31,工单拆分!$G$2:$J$750,3,0)),0,VLOOKUP(BQ31,工单拆分!$G$2:$J$750,3,0)))</f>
        <v>2000</v>
      </c>
      <c r="BR33" s="53">
        <f>IF((BR31="")+(COUNTIF($D$3:BR31,BR31)&gt;=2),0,IF(ISNA(VLOOKUP(BR31,工单拆分!$G$2:$J$750,3,0)),0,VLOOKUP(BR31,工单拆分!$G$2:$J$750,3,0)))</f>
        <v>0</v>
      </c>
      <c r="BS33" s="54">
        <f>IF((BS31="")+(COUNTIF($D$3:BS31,BS31)&gt;=2),0,IF(ISNA(VLOOKUP(BS31,工单拆分!$G$2:$J$750,3,0)),0,VLOOKUP(BS31,工单拆分!$G$2:$J$750,3,0)))</f>
        <v>0</v>
      </c>
      <c r="BT33" s="55">
        <f>IF((BT31="")+(COUNTIF($D$3:BT31,BT31)&gt;=2),0,IF(ISNA(VLOOKUP(BT31,工单拆分!$G$2:$J$750,3,0)),0,VLOOKUP(BT31,工单拆分!$G$2:$J$750,3,0)))</f>
        <v>0</v>
      </c>
      <c r="BU33" s="53">
        <f>IF((BU31="")+(COUNTIF($D$3:BU31,BU31)&gt;=2),0,IF(ISNA(VLOOKUP(BU31,工单拆分!$G$2:$J$750,3,0)),0,VLOOKUP(BU31,工单拆分!$G$2:$J$750,3,0)))</f>
        <v>0</v>
      </c>
      <c r="BV33" s="54">
        <f>IF((BV31="")+(COUNTIF($D$3:BV31,BV31)&gt;=2),0,IF(ISNA(VLOOKUP(BV31,工单拆分!$G$2:$J$750,3,0)),0,VLOOKUP(BV31,工单拆分!$G$2:$J$750,3,0)))</f>
        <v>0</v>
      </c>
      <c r="BW33" s="55">
        <f>IF((BW31="")+(COUNTIF($D$3:BW31,BW31)&gt;=2),0,IF(ISNA(VLOOKUP(BW31,工单拆分!$G$2:$J$750,3,0)),0,VLOOKUP(BW31,工单拆分!$G$2:$J$750,3,0)))</f>
        <v>2000</v>
      </c>
      <c r="BX33" s="53">
        <f>IF((BX31="")+(COUNTIF($D$3:BX31,BX31)&gt;=2),0,IF(ISNA(VLOOKUP(BX31,工单拆分!$G$2:$J$750,3,0)),0,VLOOKUP(BX31,工单拆分!$G$2:$J$750,3,0)))</f>
        <v>0</v>
      </c>
      <c r="BY33" s="54">
        <f>IF((BY31="")+(COUNTIF($D$3:BY31,BY31)&gt;=2),0,IF(ISNA(VLOOKUP(BY31,工单拆分!$G$2:$J$750,3,0)),0,VLOOKUP(BY31,工单拆分!$G$2:$J$750,3,0)))</f>
        <v>0</v>
      </c>
      <c r="BZ33" s="55">
        <f>IF((BZ31="")+(COUNTIF($D$3:BZ31,BZ31)&gt;=2),0,IF(ISNA(VLOOKUP(BZ31,工单拆分!$G$2:$J$750,3,0)),0,VLOOKUP(BZ31,工单拆分!$G$2:$J$750,3,0)))</f>
        <v>2000</v>
      </c>
      <c r="CA33" s="53">
        <f>IF((CA31="")+(COUNTIF($D$3:CA31,CA31)&gt;=2),0,IF(ISNA(VLOOKUP(CA31,工单拆分!$G$2:$J$750,3,0)),0,VLOOKUP(CA31,工单拆分!$G$2:$J$750,3,0)))</f>
        <v>0</v>
      </c>
      <c r="CB33" s="54">
        <f>IF((CB31="")+(COUNTIF($D$3:CB31,CB31)&gt;=2),0,IF(ISNA(VLOOKUP(CB31,工单拆分!$G$2:$J$750,3,0)),0,VLOOKUP(CB31,工单拆分!$G$2:$J$750,3,0)))</f>
        <v>0</v>
      </c>
      <c r="CC33" s="55">
        <f>IF((CC31="")+(COUNTIF($D$3:CC31,CC31)&gt;=2),0,IF(ISNA(VLOOKUP(CC31,工单拆分!$G$2:$J$750,3,0)),0,VLOOKUP(CC31,工单拆分!$G$2:$J$750,3,0)))</f>
        <v>0</v>
      </c>
      <c r="CD33" s="53">
        <f>IF((CD31="")+(COUNTIF($D$3:CD31,CD31)&gt;=2),0,IF(ISNA(VLOOKUP(CD31,工单拆分!$G$2:$J$750,3,0)),0,VLOOKUP(CD31,工单拆分!$G$2:$J$750,3,0)))</f>
        <v>0</v>
      </c>
      <c r="CE33" s="54">
        <f>IF((CE31="")+(COUNTIF($D$3:CE31,CE31)&gt;=2),0,IF(ISNA(VLOOKUP(CE31,工单拆分!$G$2:$J$750,3,0)),0,VLOOKUP(CE31,工单拆分!$G$2:$J$750,3,0)))</f>
        <v>0</v>
      </c>
      <c r="CF33" s="55">
        <f>IF((CF31="")+(COUNTIF($D$3:CF31,CF31)&gt;=2),0,IF(ISNA(VLOOKUP(CF31,工单拆分!$G$2:$J$750,3,0)),0,VLOOKUP(CF31,工单拆分!$G$2:$J$750,3,0)))</f>
        <v>2000</v>
      </c>
      <c r="CG33" s="53">
        <f>IF((CG31="")+(COUNTIF($D$3:CG31,CG31)&gt;=2),0,IF(ISNA(VLOOKUP(CG31,工单拆分!$G$2:$J$750,3,0)),0,VLOOKUP(CG31,工单拆分!$G$2:$J$750,3,0)))</f>
        <v>0</v>
      </c>
      <c r="CH33" s="54">
        <f>IF((CH31="")+(COUNTIF($D$3:CH31,CH31)&gt;=2),0,IF(ISNA(VLOOKUP(CH31,工单拆分!$G$2:$J$750,3,0)),0,VLOOKUP(CH31,工单拆分!$G$2:$J$750,3,0)))</f>
        <v>0</v>
      </c>
      <c r="CI33" s="55">
        <f>IF((CI31="")+(COUNTIF($D$3:CI31,CI31)&gt;=2),0,IF(ISNA(VLOOKUP(CI31,工单拆分!$G$2:$J$750,3,0)),0,VLOOKUP(CI31,工单拆分!$G$2:$J$750,3,0)))</f>
        <v>2000</v>
      </c>
      <c r="CJ33" s="53">
        <f>IF((CJ31="")+(COUNTIF($D$3:CJ31,CJ31)&gt;=2),0,IF(ISNA(VLOOKUP(CJ31,工单拆分!$G$2:$J$750,3,0)),0,VLOOKUP(CJ31,工单拆分!$G$2:$J$750,3,0)))</f>
        <v>0</v>
      </c>
      <c r="CK33" s="54">
        <f>IF((CK31="")+(COUNTIF($D$3:CK31,CK31)&gt;=2),0,IF(ISNA(VLOOKUP(CK31,工单拆分!$G$2:$J$750,3,0)),0,VLOOKUP(CK31,工单拆分!$G$2:$J$750,3,0)))</f>
        <v>0</v>
      </c>
      <c r="CL33" s="55">
        <f>IF((CL31="")+(COUNTIF($D$3:CL31,CL31)&gt;=2),0,IF(ISNA(VLOOKUP(CL31,工单拆分!$G$2:$J$750,3,0)),0,VLOOKUP(CL31,工单拆分!$G$2:$J$750,3,0)))</f>
        <v>0</v>
      </c>
      <c r="CM33" s="53">
        <f>IF((CM31="")+(COUNTIF($D$3:CM31,CM31)&gt;=2),0,IF(ISNA(VLOOKUP(CM31,工单拆分!$G$2:$J$750,3,0)),0,VLOOKUP(CM31,工单拆分!$G$2:$J$750,3,0)))</f>
        <v>0</v>
      </c>
      <c r="CN33" s="54">
        <f>IF((CN31="")+(COUNTIF($D$3:CN31,CN31)&gt;=2),0,IF(ISNA(VLOOKUP(CN31,工单拆分!$G$2:$J$750,3,0)),0,VLOOKUP(CN31,工单拆分!$G$2:$J$750,3,0)))</f>
        <v>0</v>
      </c>
      <c r="CO33" s="55">
        <f>IF((CO31="")+(COUNTIF($D$3:CO31,CO31)&gt;=2),0,IF(ISNA(VLOOKUP(CO31,工单拆分!$G$2:$J$750,3,0)),0,VLOOKUP(CO31,工单拆分!$G$2:$J$750,3,0)))</f>
        <v>2000</v>
      </c>
      <c r="CP33" s="53">
        <f>IF((CP31="")+(COUNTIF($D$3:CP31,CP31)&gt;=2),0,IF(ISNA(VLOOKUP(CP31,工单拆分!$G$2:$J$750,3,0)),0,VLOOKUP(CP31,工单拆分!$G$2:$J$750,3,0)))</f>
        <v>0</v>
      </c>
      <c r="CQ33" s="54">
        <f>IF((CQ31="")+(COUNTIF($D$3:CQ31,CQ31)&gt;=2),0,IF(ISNA(VLOOKUP(CQ31,工单拆分!$G$2:$J$750,3,0)),0,VLOOKUP(CQ31,工单拆分!$G$2:$J$750,3,0)))</f>
        <v>0</v>
      </c>
      <c r="CR33" s="55">
        <f>IF((CR31="")+(COUNTIF($D$3:CR31,CR31)&gt;=2),0,IF(ISNA(VLOOKUP(CR31,工单拆分!$G$2:$J$750,3,0)),0,VLOOKUP(CR31,工单拆分!$G$2:$J$750,3,0)))</f>
        <v>0</v>
      </c>
      <c r="CS33" s="67">
        <f t="shared" si="4"/>
        <v>30500</v>
      </c>
      <c r="CT33" s="67"/>
      <c r="CV33" s="67"/>
    </row>
    <row r="34" s="22" customFormat="1" ht="14.1" customHeight="1" spans="1:100">
      <c r="A34" s="56"/>
      <c r="B34" s="57"/>
      <c r="C34" s="58" t="s">
        <v>2007</v>
      </c>
      <c r="D34" s="59">
        <v>1300</v>
      </c>
      <c r="E34" s="60"/>
      <c r="F34" s="61"/>
      <c r="G34" s="59">
        <v>200</v>
      </c>
      <c r="H34" s="60"/>
      <c r="I34" s="61">
        <v>150</v>
      </c>
      <c r="J34" s="59"/>
      <c r="K34" s="60"/>
      <c r="L34" s="61"/>
      <c r="M34" s="59">
        <v>800</v>
      </c>
      <c r="N34" s="60"/>
      <c r="O34" s="61"/>
      <c r="P34" s="59">
        <v>900</v>
      </c>
      <c r="Q34" s="60"/>
      <c r="R34" s="61"/>
      <c r="S34" s="59">
        <v>150</v>
      </c>
      <c r="T34" s="60"/>
      <c r="U34" s="61">
        <v>850</v>
      </c>
      <c r="V34" s="59">
        <v>1150</v>
      </c>
      <c r="W34" s="60"/>
      <c r="X34" s="61"/>
      <c r="Y34" s="59">
        <v>1220</v>
      </c>
      <c r="Z34" s="60"/>
      <c r="AA34" s="61"/>
      <c r="AB34" s="59">
        <v>780</v>
      </c>
      <c r="AC34" s="60"/>
      <c r="AD34" s="61">
        <v>420</v>
      </c>
      <c r="AE34" s="59"/>
      <c r="AF34" s="60"/>
      <c r="AG34" s="61"/>
      <c r="AH34" s="59">
        <v>1150</v>
      </c>
      <c r="AI34" s="60"/>
      <c r="AJ34" s="61"/>
      <c r="AK34" s="59">
        <v>430</v>
      </c>
      <c r="AL34" s="60"/>
      <c r="AM34" s="61"/>
      <c r="AN34" s="59">
        <v>1000</v>
      </c>
      <c r="AO34" s="60"/>
      <c r="AP34" s="61"/>
      <c r="AQ34" s="59">
        <v>1150</v>
      </c>
      <c r="AR34" s="60"/>
      <c r="AS34" s="61"/>
      <c r="AT34" s="59">
        <v>850</v>
      </c>
      <c r="AU34" s="60"/>
      <c r="AV34" s="61">
        <v>350</v>
      </c>
      <c r="AW34" s="59"/>
      <c r="AX34" s="60"/>
      <c r="AY34" s="61"/>
      <c r="AZ34" s="59"/>
      <c r="BA34" s="60"/>
      <c r="BB34" s="61"/>
      <c r="BC34" s="59">
        <v>1150</v>
      </c>
      <c r="BD34" s="60"/>
      <c r="BE34" s="61"/>
      <c r="BF34" s="59">
        <v>500</v>
      </c>
      <c r="BG34" s="60"/>
      <c r="BH34" s="61">
        <v>700</v>
      </c>
      <c r="BI34" s="59">
        <v>1250</v>
      </c>
      <c r="BJ34" s="60"/>
      <c r="BK34" s="61"/>
      <c r="BL34" s="59">
        <v>50</v>
      </c>
      <c r="BM34" s="60"/>
      <c r="BN34" s="61">
        <v>1150</v>
      </c>
      <c r="BO34" s="59">
        <v>850</v>
      </c>
      <c r="BP34" s="60"/>
      <c r="BQ34" s="61">
        <v>300</v>
      </c>
      <c r="BR34" s="59">
        <v>1200</v>
      </c>
      <c r="BS34" s="60"/>
      <c r="BT34" s="61"/>
      <c r="BU34" s="59">
        <v>500</v>
      </c>
      <c r="BV34" s="60"/>
      <c r="BW34" s="61">
        <v>820</v>
      </c>
      <c r="BX34" s="59">
        <v>1180</v>
      </c>
      <c r="BY34" s="60"/>
      <c r="BZ34" s="61">
        <v>100</v>
      </c>
      <c r="CA34" s="59">
        <v>1250</v>
      </c>
      <c r="CB34" s="60"/>
      <c r="CC34" s="61"/>
      <c r="CD34" s="59">
        <v>650</v>
      </c>
      <c r="CE34" s="60"/>
      <c r="CF34" s="61">
        <v>750</v>
      </c>
      <c r="CG34" s="59">
        <v>1250</v>
      </c>
      <c r="CH34" s="60"/>
      <c r="CI34" s="61">
        <v>250</v>
      </c>
      <c r="CJ34" s="59">
        <v>1600</v>
      </c>
      <c r="CK34" s="60"/>
      <c r="CL34" s="61"/>
      <c r="CM34" s="59">
        <v>150</v>
      </c>
      <c r="CN34" s="60"/>
      <c r="CO34" s="61">
        <v>2000</v>
      </c>
      <c r="CP34" s="59"/>
      <c r="CQ34" s="60"/>
      <c r="CR34" s="61"/>
      <c r="CS34" s="67">
        <f t="shared" si="4"/>
        <v>30500</v>
      </c>
      <c r="CT34" s="67">
        <f>CS33-CS34</f>
        <v>0</v>
      </c>
      <c r="CV34" s="67"/>
    </row>
    <row r="35" s="20" customFormat="1" ht="14.1" customHeight="1" spans="1:100">
      <c r="A35" s="40">
        <v>9</v>
      </c>
      <c r="B35" s="41" t="s">
        <v>2016</v>
      </c>
      <c r="C35" s="42" t="s">
        <v>43</v>
      </c>
      <c r="D35" s="43" t="s">
        <v>231</v>
      </c>
      <c r="E35" s="44"/>
      <c r="F35" s="45"/>
      <c r="G35" s="43" t="s">
        <v>231</v>
      </c>
      <c r="H35" s="44"/>
      <c r="I35" s="45" t="s">
        <v>237</v>
      </c>
      <c r="J35" s="43"/>
      <c r="K35" s="44"/>
      <c r="L35" s="45"/>
      <c r="M35" s="43" t="s">
        <v>237</v>
      </c>
      <c r="N35" s="44"/>
      <c r="O35" s="45"/>
      <c r="P35" s="43" t="s">
        <v>69</v>
      </c>
      <c r="Q35" s="44"/>
      <c r="R35" s="45"/>
      <c r="S35" s="43" t="s">
        <v>69</v>
      </c>
      <c r="T35" s="44"/>
      <c r="U35" s="45"/>
      <c r="V35" s="43" t="s">
        <v>69</v>
      </c>
      <c r="W35" s="44"/>
      <c r="X35" s="45" t="s">
        <v>73</v>
      </c>
      <c r="Y35" s="43" t="s">
        <v>73</v>
      </c>
      <c r="Z35" s="44"/>
      <c r="AA35" s="45"/>
      <c r="AB35" s="43" t="s">
        <v>73</v>
      </c>
      <c r="AC35" s="44"/>
      <c r="AD35" s="45" t="s">
        <v>75</v>
      </c>
      <c r="AE35" s="43"/>
      <c r="AF35" s="44"/>
      <c r="AG35" s="45"/>
      <c r="AH35" s="43" t="s">
        <v>75</v>
      </c>
      <c r="AI35" s="44"/>
      <c r="AJ35" s="45"/>
      <c r="AK35" s="43" t="s">
        <v>75</v>
      </c>
      <c r="AL35" s="44"/>
      <c r="AM35" s="45" t="s">
        <v>77</v>
      </c>
      <c r="AN35" s="43" t="s">
        <v>77</v>
      </c>
      <c r="AO35" s="44"/>
      <c r="AP35" s="45"/>
      <c r="AQ35" s="43" t="s">
        <v>77</v>
      </c>
      <c r="AR35" s="44"/>
      <c r="AS35" s="45" t="s">
        <v>79</v>
      </c>
      <c r="AT35" s="43" t="s">
        <v>79</v>
      </c>
      <c r="AU35" s="44"/>
      <c r="AV35" s="45" t="s">
        <v>81</v>
      </c>
      <c r="AW35" s="43"/>
      <c r="AX35" s="44"/>
      <c r="AY35" s="45"/>
      <c r="AZ35" s="43"/>
      <c r="BA35" s="44"/>
      <c r="BB35" s="45"/>
      <c r="BC35" s="43" t="s">
        <v>81</v>
      </c>
      <c r="BD35" s="44"/>
      <c r="BE35" s="45"/>
      <c r="BF35" s="43" t="s">
        <v>81</v>
      </c>
      <c r="BG35" s="44"/>
      <c r="BH35" s="45"/>
      <c r="BI35" s="43" t="s">
        <v>81</v>
      </c>
      <c r="BJ35" s="44"/>
      <c r="BK35" s="45" t="s">
        <v>90</v>
      </c>
      <c r="BL35" s="43" t="s">
        <v>90</v>
      </c>
      <c r="BM35" s="44"/>
      <c r="BN35" s="44"/>
      <c r="BO35" s="43" t="s">
        <v>90</v>
      </c>
      <c r="BP35" s="44"/>
      <c r="BQ35" s="44" t="s">
        <v>88</v>
      </c>
      <c r="BR35" s="43" t="s">
        <v>88</v>
      </c>
      <c r="BS35" s="44"/>
      <c r="BT35" s="44"/>
      <c r="BU35" s="43" t="s">
        <v>88</v>
      </c>
      <c r="BV35" s="44"/>
      <c r="BW35" s="45" t="s">
        <v>104</v>
      </c>
      <c r="BX35" s="43" t="s">
        <v>104</v>
      </c>
      <c r="BY35" s="44"/>
      <c r="BZ35" s="45" t="s">
        <v>1439</v>
      </c>
      <c r="CA35" s="43" t="s">
        <v>1439</v>
      </c>
      <c r="CB35" s="44"/>
      <c r="CC35" s="45" t="s">
        <v>1442</v>
      </c>
      <c r="CD35" s="43" t="s">
        <v>1442</v>
      </c>
      <c r="CE35" s="44"/>
      <c r="CF35" s="45" t="s">
        <v>1430</v>
      </c>
      <c r="CG35" s="43" t="s">
        <v>1430</v>
      </c>
      <c r="CH35" s="44"/>
      <c r="CI35" s="45" t="s">
        <v>1432</v>
      </c>
      <c r="CJ35" s="43" t="s">
        <v>1432</v>
      </c>
      <c r="CK35" s="44"/>
      <c r="CL35" s="45"/>
      <c r="CM35" s="43" t="s">
        <v>1436</v>
      </c>
      <c r="CN35" s="44"/>
      <c r="CO35" s="45"/>
      <c r="CP35" s="43"/>
      <c r="CQ35" s="44"/>
      <c r="CR35" s="45"/>
      <c r="CS35" s="65">
        <f t="shared" si="4"/>
        <v>0</v>
      </c>
      <c r="CT35" s="65"/>
      <c r="CV35" s="65"/>
    </row>
    <row r="36" s="21" customFormat="1" ht="14.1" customHeight="1" spans="1:100">
      <c r="A36" s="46"/>
      <c r="B36" s="47"/>
      <c r="C36" s="48" t="s">
        <v>2005</v>
      </c>
      <c r="D36" s="49" t="str">
        <f>IF((D35="")+(D35=0),0,VLOOKUP(D35,工单拆分!$G$2:$J$750,2,0))</f>
        <v>40HC735-1</v>
      </c>
      <c r="E36" s="50">
        <f>IF((E35="")+(E35=0),0,VLOOKUP(E35,工单拆分!$G$2:$J$750,2,0))</f>
        <v>0</v>
      </c>
      <c r="F36" s="51">
        <f>IF((F35="")+(F35=0),0,VLOOKUP(F35,工单拆分!$G$2:$J$750,2,0))</f>
        <v>0</v>
      </c>
      <c r="G36" s="49" t="str">
        <f>IF((G35="")+(G35=0),0,VLOOKUP(G35,工单拆分!$G$2:$J$750,2,0))</f>
        <v>40HC735-1</v>
      </c>
      <c r="H36" s="50">
        <f>IF((H35="")+(H35=0),0,VLOOKUP(H35,工单拆分!$G$2:$J$750,2,0))</f>
        <v>0</v>
      </c>
      <c r="I36" s="51" t="str">
        <f>IF((I35="")+(I35=0),0,VLOOKUP(I35,工单拆分!$G$2:$J$750,2,0))</f>
        <v>40HC735-3</v>
      </c>
      <c r="J36" s="49">
        <f>IF((J35="")+(J35=0),0,VLOOKUP(J35,工单拆分!$G$2:$J$750,2,0))</f>
        <v>0</v>
      </c>
      <c r="K36" s="50">
        <f>IF((K35="")+(K35=0),0,VLOOKUP(K35,工单拆分!$G$2:$J$750,2,0))</f>
        <v>0</v>
      </c>
      <c r="L36" s="51">
        <f>IF((L35="")+(L35=0),0,VLOOKUP(L35,工单拆分!$G$2:$J$750,2,0))</f>
        <v>0</v>
      </c>
      <c r="M36" s="49" t="str">
        <f>IF((M35="")+(M35=0),0,VLOOKUP(M35,工单拆分!$G$2:$J$750,2,0))</f>
        <v>40HC735-3</v>
      </c>
      <c r="N36" s="50">
        <f>IF((N35="")+(N35=0),0,VLOOKUP(N35,工单拆分!$G$2:$J$750,2,0))</f>
        <v>0</v>
      </c>
      <c r="O36" s="51">
        <f>IF((O35="")+(O35=0),0,VLOOKUP(O35,工单拆分!$G$2:$J$750,2,0))</f>
        <v>0</v>
      </c>
      <c r="P36" s="49" t="str">
        <f>IF((P35="")+(P35=0),0,VLOOKUP(P35,工单拆分!$G$2:$J$750,2,0))</f>
        <v>40HC32-1</v>
      </c>
      <c r="Q36" s="50">
        <f>IF((Q35="")+(Q35=0),0,VLOOKUP(Q35,工单拆分!$G$2:$J$750,2,0))</f>
        <v>0</v>
      </c>
      <c r="R36" s="51">
        <f>IF((R35="")+(R35=0),0,VLOOKUP(R35,工单拆分!$G$2:$J$750,2,0))</f>
        <v>0</v>
      </c>
      <c r="S36" s="49" t="str">
        <f>IF((S35="")+(S35=0),0,VLOOKUP(S35,工单拆分!$G$2:$J$750,2,0))</f>
        <v>40HC32-1</v>
      </c>
      <c r="T36" s="50">
        <f>IF((T35="")+(T35=0),0,VLOOKUP(T35,工单拆分!$G$2:$J$750,2,0))</f>
        <v>0</v>
      </c>
      <c r="U36" s="51">
        <f>IF((U35="")+(U35=0),0,VLOOKUP(U35,工单拆分!$G$2:$J$750,2,0))</f>
        <v>0</v>
      </c>
      <c r="V36" s="49" t="str">
        <f>IF((V35="")+(V35=0),0,VLOOKUP(V35,工单拆分!$G$2:$J$750,2,0))</f>
        <v>40HC32-1</v>
      </c>
      <c r="W36" s="50">
        <f>IF((W35="")+(W35=0),0,VLOOKUP(W35,工单拆分!$G$2:$J$750,2,0))</f>
        <v>0</v>
      </c>
      <c r="X36" s="51" t="str">
        <f>IF((X35="")+(X35=0),0,VLOOKUP(X35,工单拆分!$G$2:$J$750,2,0))</f>
        <v>40HC32-2</v>
      </c>
      <c r="Y36" s="49" t="str">
        <f>IF((Y35="")+(Y35=0),0,VLOOKUP(Y35,工单拆分!$G$2:$J$750,2,0))</f>
        <v>40HC32-2</v>
      </c>
      <c r="Z36" s="50">
        <f>IF((Z35="")+(Z35=0),0,VLOOKUP(Z35,工单拆分!$G$2:$J$750,2,0))</f>
        <v>0</v>
      </c>
      <c r="AA36" s="51">
        <f>IF((AA35="")+(AA35=0),0,VLOOKUP(AA35,工单拆分!$G$2:$J$750,2,0))</f>
        <v>0</v>
      </c>
      <c r="AB36" s="49" t="str">
        <f>IF((AB35="")+(AB35=0),0,VLOOKUP(AB35,工单拆分!$G$2:$J$750,2,0))</f>
        <v>40HC32-2</v>
      </c>
      <c r="AC36" s="50">
        <f>IF((AC35="")+(AC35=0),0,VLOOKUP(AC35,工单拆分!$G$2:$J$750,2,0))</f>
        <v>0</v>
      </c>
      <c r="AD36" s="51" t="str">
        <f>IF((AD35="")+(AD35=0),0,VLOOKUP(AD35,工单拆分!$G$2:$J$750,2,0))</f>
        <v>40HC32-3</v>
      </c>
      <c r="AE36" s="49">
        <f>IF((AE35="")+(AE35=0),0,VLOOKUP(AE35,工单拆分!$G$2:$J$750,2,0))</f>
        <v>0</v>
      </c>
      <c r="AF36" s="50">
        <f>IF((AF35="")+(AF35=0),0,VLOOKUP(AF35,工单拆分!$G$2:$J$750,2,0))</f>
        <v>0</v>
      </c>
      <c r="AG36" s="51">
        <f>IF((AG35="")+(AG35=0),0,VLOOKUP(AG35,工单拆分!$G$2:$J$750,2,0))</f>
        <v>0</v>
      </c>
      <c r="AH36" s="49" t="str">
        <f>IF((AH35="")+(AH35=0),0,VLOOKUP(AH35,工单拆分!$G$2:$J$750,2,0))</f>
        <v>40HC32-3</v>
      </c>
      <c r="AI36" s="50">
        <f>IF((AI35="")+(AI35=0),0,VLOOKUP(AI35,工单拆分!$G$2:$J$750,2,0))</f>
        <v>0</v>
      </c>
      <c r="AJ36" s="51">
        <f>IF((AJ35="")+(AJ35=0),0,VLOOKUP(AJ35,工单拆分!$G$2:$J$750,2,0))</f>
        <v>0</v>
      </c>
      <c r="AK36" s="49" t="str">
        <f>IF((AK35="")+(AK35=0),0,VLOOKUP(AK35,工单拆分!$G$2:$J$750,2,0))</f>
        <v>40HC32-3</v>
      </c>
      <c r="AL36" s="50">
        <f>IF((AL35="")+(AL35=0),0,VLOOKUP(AL35,工单拆分!$G$2:$J$750,2,0))</f>
        <v>0</v>
      </c>
      <c r="AM36" s="51" t="str">
        <f>IF((AM35="")+(AM35=0),0,VLOOKUP(AM35,工单拆分!$G$2:$J$750,2,0))</f>
        <v>40HC32-4</v>
      </c>
      <c r="AN36" s="49" t="str">
        <f>IF((AN35="")+(AN35=0),0,VLOOKUP(AN35,工单拆分!$G$2:$J$750,2,0))</f>
        <v>40HC32-4</v>
      </c>
      <c r="AO36" s="50">
        <f>IF((AO35="")+(AO35=0),0,VLOOKUP(AO35,工单拆分!$G$2:$J$750,2,0))</f>
        <v>0</v>
      </c>
      <c r="AP36" s="51">
        <f>IF((AP35="")+(AP35=0),0,VLOOKUP(AP35,工单拆分!$G$2:$J$750,2,0))</f>
        <v>0</v>
      </c>
      <c r="AQ36" s="49" t="str">
        <f>IF((AQ35="")+(AQ35=0),0,VLOOKUP(AQ35,工单拆分!$G$2:$J$750,2,0))</f>
        <v>40HC32-4</v>
      </c>
      <c r="AR36" s="50">
        <f>IF((AR35="")+(AR35=0),0,VLOOKUP(AR35,工单拆分!$G$2:$J$750,2,0))</f>
        <v>0</v>
      </c>
      <c r="AS36" s="51" t="str">
        <f>IF((AS35="")+(AS35=0),0,VLOOKUP(AS35,工单拆分!$G$2:$J$750,2,0))</f>
        <v>40HC32-5</v>
      </c>
      <c r="AT36" s="49" t="str">
        <f>IF((AT35="")+(AT35=0),0,VLOOKUP(AT35,工单拆分!$G$2:$J$750,2,0))</f>
        <v>40HC32-5</v>
      </c>
      <c r="AU36" s="50">
        <f>IF((AU35="")+(AU35=0),0,VLOOKUP(AU35,工单拆分!$G$2:$J$750,2,0))</f>
        <v>0</v>
      </c>
      <c r="AV36" s="51" t="str">
        <f>IF((AV35="")+(AV35=0),0,VLOOKUP(AV35,工单拆分!$G$2:$J$750,2,0))</f>
        <v>40HC32-6</v>
      </c>
      <c r="AW36" s="49">
        <f>IF((AW35="")+(AW35=0),0,VLOOKUP(AW35,工单拆分!$G$2:$J$750,2,0))</f>
        <v>0</v>
      </c>
      <c r="AX36" s="50">
        <f>IF((AX35="")+(AX35=0),0,VLOOKUP(AX35,工单拆分!$G$2:$J$750,2,0))</f>
        <v>0</v>
      </c>
      <c r="AY36" s="51">
        <f>IF((AY35="")+(AY35=0),0,VLOOKUP(AY35,工单拆分!$G$2:$J$750,2,0))</f>
        <v>0</v>
      </c>
      <c r="AZ36" s="49">
        <f>IF((AZ35="")+(AZ35=0),0,VLOOKUP(AZ35,工单拆分!$G$2:$J$750,2,0))</f>
        <v>0</v>
      </c>
      <c r="BA36" s="50">
        <f>IF((BA35="")+(BA35=0),0,VLOOKUP(BA35,工单拆分!$G$2:$J$750,2,0))</f>
        <v>0</v>
      </c>
      <c r="BB36" s="51">
        <f>IF((BB35="")+(BB35=0),0,VLOOKUP(BB35,工单拆分!$G$2:$J$750,2,0))</f>
        <v>0</v>
      </c>
      <c r="BC36" s="49" t="str">
        <f>IF((BC35="")+(BC35=0),0,VLOOKUP(BC35,工单拆分!$G$2:$J$750,2,0))</f>
        <v>40HC32-6</v>
      </c>
      <c r="BD36" s="50">
        <f>IF((BD35="")+(BD35=0),0,VLOOKUP(BD35,工单拆分!$G$2:$J$750,2,0))</f>
        <v>0</v>
      </c>
      <c r="BE36" s="51">
        <f>IF((BE35="")+(BE35=0),0,VLOOKUP(BE35,工单拆分!$G$2:$J$750,2,0))</f>
        <v>0</v>
      </c>
      <c r="BF36" s="49" t="str">
        <f>IF((BF35="")+(BF35=0),0,VLOOKUP(BF35,工单拆分!$G$2:$J$750,2,0))</f>
        <v>40HC32-6</v>
      </c>
      <c r="BG36" s="50">
        <f>IF((BG35="")+(BG35=0),0,VLOOKUP(BG35,工单拆分!$G$2:$J$750,2,0))</f>
        <v>0</v>
      </c>
      <c r="BH36" s="51">
        <f>IF((BH35="")+(BH35=0),0,VLOOKUP(BH35,工单拆分!$G$2:$J$750,2,0))</f>
        <v>0</v>
      </c>
      <c r="BI36" s="49" t="str">
        <f>IF((BI35="")+(BI35=0),0,VLOOKUP(BI35,工单拆分!$G$2:$J$750,2,0))</f>
        <v>40HC32-6</v>
      </c>
      <c r="BJ36" s="50">
        <f>IF((BJ35="")+(BJ35=0),0,VLOOKUP(BJ35,工单拆分!$G$2:$J$750,2,0))</f>
        <v>0</v>
      </c>
      <c r="BK36" s="51" t="str">
        <f>IF((BK35="")+(BK35=0),0,VLOOKUP(BK35,工单拆分!$G$2:$J$750,2,0))</f>
        <v>40HC32-10</v>
      </c>
      <c r="BL36" s="49" t="str">
        <f>IF((BL35="")+(BL35=0),0,VLOOKUP(BL35,工单拆分!$G$2:$J$750,2,0))</f>
        <v>40HC32-10</v>
      </c>
      <c r="BM36" s="50">
        <f>IF((BM35="")+(BM35=0),0,VLOOKUP(BM35,工单拆分!$G$2:$J$750,2,0))</f>
        <v>0</v>
      </c>
      <c r="BN36" s="51">
        <f>IF((BN35="")+(BN35=0),0,VLOOKUP(BN35,工单拆分!$G$2:$J$750,2,0))</f>
        <v>0</v>
      </c>
      <c r="BO36" s="49" t="str">
        <f>IF((BO35="")+(BO35=0),0,VLOOKUP(BO35,工单拆分!$G$2:$J$750,2,0))</f>
        <v>40HC32-10</v>
      </c>
      <c r="BP36" s="50">
        <f>IF((BP35="")+(BP35=0),0,VLOOKUP(BP35,工单拆分!$G$2:$J$750,2,0))</f>
        <v>0</v>
      </c>
      <c r="BQ36" s="51" t="str">
        <f>IF((BQ35="")+(BQ35=0),0,VLOOKUP(BQ35,工单拆分!$G$2:$J$750,2,0))</f>
        <v>40HC32-9</v>
      </c>
      <c r="BR36" s="49" t="str">
        <f>IF((BR35="")+(BR35=0),0,VLOOKUP(BR35,工单拆分!$G$2:$J$750,2,0))</f>
        <v>40HC32-9</v>
      </c>
      <c r="BS36" s="50">
        <f>IF((BS35="")+(BS35=0),0,VLOOKUP(BS35,工单拆分!$G$2:$J$750,2,0))</f>
        <v>0</v>
      </c>
      <c r="BT36" s="51">
        <f>IF((BT35="")+(BT35=0),0,VLOOKUP(BT35,工单拆分!$G$2:$J$750,2,0))</f>
        <v>0</v>
      </c>
      <c r="BU36" s="49" t="str">
        <f>IF((BU35="")+(BU35=0),0,VLOOKUP(BU35,工单拆分!$G$2:$J$750,2,0))</f>
        <v>40HC32-9</v>
      </c>
      <c r="BV36" s="50">
        <f>IF((BV35="")+(BV35=0),0,VLOOKUP(BV35,工单拆分!$G$2:$J$750,2,0))</f>
        <v>0</v>
      </c>
      <c r="BW36" s="51" t="str">
        <f>IF((BW35="")+(BW35=0),0,VLOOKUP(BW35,工单拆分!$G$2:$J$750,2,0))</f>
        <v>50HC32-1</v>
      </c>
      <c r="BX36" s="49" t="str">
        <f>IF((BX35="")+(BX35=0),0,VLOOKUP(BX35,工单拆分!$G$2:$J$750,2,0))</f>
        <v>50HC32-1</v>
      </c>
      <c r="BY36" s="50">
        <f>IF((BY35="")+(BY35=0),0,VLOOKUP(BY35,工单拆分!$G$2:$J$750,2,0))</f>
        <v>0</v>
      </c>
      <c r="BZ36" s="51" t="str">
        <f>IF((BZ35="")+(BZ35=0),0,VLOOKUP(BZ35,工单拆分!$G$2:$J$750,2,0))</f>
        <v>40HC12-1</v>
      </c>
      <c r="CA36" s="49" t="str">
        <f>IF((CA35="")+(CA35=0),0,VLOOKUP(CA35,工单拆分!$G$2:$J$750,2,0))</f>
        <v>40HC12-1</v>
      </c>
      <c r="CB36" s="50">
        <f>IF((CB35="")+(CB35=0),0,VLOOKUP(CB35,工单拆分!$G$2:$J$750,2,0))</f>
        <v>0</v>
      </c>
      <c r="CC36" s="51" t="str">
        <f>IF((CC35="")+(CC35=0),0,VLOOKUP(CC35,工单拆分!$G$2:$J$750,2,0))</f>
        <v>40HC12-2</v>
      </c>
      <c r="CD36" s="49" t="str">
        <f>IF((CD35="")+(CD35=0),0,VLOOKUP(CD35,工单拆分!$G$2:$J$750,2,0))</f>
        <v>40HC12-2</v>
      </c>
      <c r="CE36" s="50">
        <f>IF((CE35="")+(CE35=0),0,VLOOKUP(CE35,工单拆分!$G$2:$J$750,2,0))</f>
        <v>0</v>
      </c>
      <c r="CF36" s="51" t="str">
        <f>IF((CF35="")+(CF35=0),0,VLOOKUP(CF35,工单拆分!$G$2:$J$750,2,0))</f>
        <v>50HC312-2</v>
      </c>
      <c r="CG36" s="49" t="str">
        <f>IF((CG35="")+(CG35=0),0,VLOOKUP(CG35,工单拆分!$G$2:$J$750,2,0))</f>
        <v>50HC312-2</v>
      </c>
      <c r="CH36" s="50">
        <f>IF((CH35="")+(CH35=0),0,VLOOKUP(CH35,工单拆分!$G$2:$J$750,2,0))</f>
        <v>0</v>
      </c>
      <c r="CI36" s="51" t="str">
        <f>IF((CI35="")+(CI35=0),0,VLOOKUP(CI35,工单拆分!$G$2:$J$750,2,0))</f>
        <v>50HC312-3</v>
      </c>
      <c r="CJ36" s="49" t="str">
        <f>IF((CJ35="")+(CJ35=0),0,VLOOKUP(CJ35,工单拆分!$G$2:$J$750,2,0))</f>
        <v>50HC312-3</v>
      </c>
      <c r="CK36" s="50">
        <f>IF((CK35="")+(CK35=0),0,VLOOKUP(CK35,工单拆分!$G$2:$J$750,2,0))</f>
        <v>0</v>
      </c>
      <c r="CL36" s="51">
        <f>IF((CL35="")+(CL35=0),0,VLOOKUP(CL35,工单拆分!$G$2:$J$750,2,0))</f>
        <v>0</v>
      </c>
      <c r="CM36" s="49" t="str">
        <f>IF((CM35="")+(CM35=0),0,VLOOKUP(CM35,工单拆分!$G$2:$J$750,2,0))</f>
        <v>50HC312-5</v>
      </c>
      <c r="CN36" s="50">
        <f>IF((CN35="")+(CN35=0),0,VLOOKUP(CN35,工单拆分!$G$2:$J$750,2,0))</f>
        <v>0</v>
      </c>
      <c r="CO36" s="51">
        <f>IF((CO35="")+(CO35=0),0,VLOOKUP(CO35,工单拆分!$G$2:$J$750,2,0))</f>
        <v>0</v>
      </c>
      <c r="CP36" s="49">
        <f>IF((CP35="")+(CP35=0),0,VLOOKUP(CP35,工单拆分!$G$2:$J$750,2,0))</f>
        <v>0</v>
      </c>
      <c r="CQ36" s="50">
        <f>IF((CQ35="")+(CQ35=0),0,VLOOKUP(CQ35,工单拆分!$G$2:$J$750,2,0))</f>
        <v>0</v>
      </c>
      <c r="CR36" s="51">
        <f>IF((CR35="")+(CR35=0),0,VLOOKUP(CR35,工单拆分!$G$2:$J$750,2,0))</f>
        <v>0</v>
      </c>
      <c r="CS36" s="66">
        <f t="shared" si="4"/>
        <v>0</v>
      </c>
      <c r="CT36" s="66"/>
      <c r="CV36" s="66"/>
    </row>
    <row r="37" s="22" customFormat="1" ht="14.1" customHeight="1" spans="1:100">
      <c r="A37" s="46"/>
      <c r="B37" s="47"/>
      <c r="C37" s="52" t="s">
        <v>2006</v>
      </c>
      <c r="D37" s="53">
        <f>IF((D35="")+(COUNTIF($D$3:D35,D35)&gt;=2),0,IF(ISNA(VLOOKUP(D35,工单拆分!$G$2:$J$750,3,0)),0,VLOOKUP(D35,工单拆分!$G$2:$J$750,3,0)))</f>
        <v>2000</v>
      </c>
      <c r="E37" s="54">
        <f>IF((E35="")+(COUNTIF($D$3:E35,E35)&gt;=2),0,IF(ISNA(VLOOKUP(E35,工单拆分!$G$2:$J$750,3,0)),0,VLOOKUP(E35,工单拆分!$G$2:$J$750,3,0)))</f>
        <v>0</v>
      </c>
      <c r="F37" s="55">
        <f>IF((F35="")+(COUNTIF($D$3:F35,F35)&gt;=2),0,IF(ISNA(VLOOKUP(F35,工单拆分!$G$2:$J$750,3,0)),0,VLOOKUP(F35,工单拆分!$G$2:$J$750,3,0)))</f>
        <v>0</v>
      </c>
      <c r="G37" s="53">
        <f>IF((G35="")+(COUNTIF($D$3:G35,G35)&gt;=2),0,IF(ISNA(VLOOKUP(G35,工单拆分!$G$2:$J$750,3,0)),0,VLOOKUP(G35,工单拆分!$G$2:$J$750,3,0)))</f>
        <v>0</v>
      </c>
      <c r="H37" s="54">
        <f>IF((H35="")+(COUNTIF($D$3:H35,H35)&gt;=2),0,IF(ISNA(VLOOKUP(H35,工单拆分!$G$2:$J$750,3,0)),0,VLOOKUP(H35,工单拆分!$G$2:$J$750,3,0)))</f>
        <v>0</v>
      </c>
      <c r="I37" s="55">
        <f>IF((I35="")+(COUNTIF($D$3:I35,I35)&gt;=2),0,IF(ISNA(VLOOKUP(I35,工单拆分!$G$2:$J$750,3,0)),0,VLOOKUP(I35,工单拆分!$G$2:$J$750,3,0)))</f>
        <v>1500</v>
      </c>
      <c r="J37" s="53">
        <f>IF((J35="")+(COUNTIF($D$3:J35,J35)&gt;=2),0,IF(ISNA(VLOOKUP(J35,工单拆分!$G$2:$J$750,3,0)),0,VLOOKUP(J35,工单拆分!$G$2:$J$750,3,0)))</f>
        <v>0</v>
      </c>
      <c r="K37" s="54">
        <f>IF((K35="")+(COUNTIF($D$3:K35,K35)&gt;=2),0,IF(ISNA(VLOOKUP(K35,工单拆分!$G$2:$J$750,3,0)),0,VLOOKUP(K35,工单拆分!$G$2:$J$750,3,0)))</f>
        <v>0</v>
      </c>
      <c r="L37" s="55">
        <f>IF((L35="")+(COUNTIF($D$3:L35,L35)&gt;=2),0,IF(ISNA(VLOOKUP(L35,工单拆分!$G$2:$J$750,3,0)),0,VLOOKUP(L35,工单拆分!$G$2:$J$750,3,0)))</f>
        <v>0</v>
      </c>
      <c r="M37" s="53">
        <f>IF((M35="")+(COUNTIF($D$3:M35,M35)&gt;=2),0,IF(ISNA(VLOOKUP(M35,工单拆分!$G$2:$J$750,3,0)),0,VLOOKUP(M35,工单拆分!$G$2:$J$750,3,0)))</f>
        <v>0</v>
      </c>
      <c r="N37" s="54">
        <f>IF((N35="")+(COUNTIF($D$3:N35,N35)&gt;=2),0,IF(ISNA(VLOOKUP(N35,工单拆分!$G$2:$J$750,3,0)),0,VLOOKUP(N35,工单拆分!$G$2:$J$750,3,0)))</f>
        <v>0</v>
      </c>
      <c r="O37" s="55">
        <f>IF((O35="")+(COUNTIF($D$3:O35,O35)&gt;=2),0,IF(ISNA(VLOOKUP(O35,工单拆分!$G$2:$J$750,3,0)),0,VLOOKUP(O35,工单拆分!$G$2:$J$750,3,0)))</f>
        <v>0</v>
      </c>
      <c r="P37" s="53">
        <f>IF((P35="")+(COUNTIF($D$3:P35,P35)&gt;=2),0,IF(ISNA(VLOOKUP(P35,工单拆分!$G$2:$J$750,3,0)),0,VLOOKUP(P35,工单拆分!$G$2:$J$750,3,0)))</f>
        <v>2000</v>
      </c>
      <c r="Q37" s="54">
        <f>IF((Q35="")+(COUNTIF($D$3:Q35,Q35)&gt;=2),0,IF(ISNA(VLOOKUP(Q35,工单拆分!$G$2:$J$750,3,0)),0,VLOOKUP(Q35,工单拆分!$G$2:$J$750,3,0)))</f>
        <v>0</v>
      </c>
      <c r="R37" s="55">
        <f>IF((R35="")+(COUNTIF($D$3:R35,R35)&gt;=2),0,IF(ISNA(VLOOKUP(R35,工单拆分!$G$2:$J$750,3,0)),0,VLOOKUP(R35,工单拆分!$G$2:$J$750,3,0)))</f>
        <v>0</v>
      </c>
      <c r="S37" s="53">
        <f>IF((S35="")+(COUNTIF($D$3:S35,S35)&gt;=2),0,IF(ISNA(VLOOKUP(S35,工单拆分!$G$2:$J$750,3,0)),0,VLOOKUP(S35,工单拆分!$G$2:$J$750,3,0)))</f>
        <v>0</v>
      </c>
      <c r="T37" s="54">
        <f>IF((T35="")+(COUNTIF($D$3:T35,T35)&gt;=2),0,IF(ISNA(VLOOKUP(T35,工单拆分!$G$2:$J$750,3,0)),0,VLOOKUP(T35,工单拆分!$G$2:$J$750,3,0)))</f>
        <v>0</v>
      </c>
      <c r="U37" s="55">
        <f>IF((U35="")+(COUNTIF($D$3:U35,U35)&gt;=2),0,IF(ISNA(VLOOKUP(U35,工单拆分!$G$2:$J$750,3,0)),0,VLOOKUP(U35,工单拆分!$G$2:$J$750,3,0)))</f>
        <v>0</v>
      </c>
      <c r="V37" s="53">
        <f>IF((V35="")+(COUNTIF($D$3:V35,V35)&gt;=2),0,IF(ISNA(VLOOKUP(V35,工单拆分!$G$2:$J$750,3,0)),0,VLOOKUP(V35,工单拆分!$G$2:$J$750,3,0)))</f>
        <v>0</v>
      </c>
      <c r="W37" s="54">
        <f>IF((W35="")+(COUNTIF($D$3:W35,W35)&gt;=2),0,IF(ISNA(VLOOKUP(W35,工单拆分!$G$2:$J$750,3,0)),0,VLOOKUP(W35,工单拆分!$G$2:$J$750,3,0)))</f>
        <v>0</v>
      </c>
      <c r="X37" s="55">
        <f>IF((X35="")+(COUNTIF($D$3:X35,X35)&gt;=2),0,IF(ISNA(VLOOKUP(X35,工单拆分!$G$2:$J$750,3,0)),0,VLOOKUP(X35,工单拆分!$G$2:$J$750,3,0)))</f>
        <v>2000</v>
      </c>
      <c r="Y37" s="53">
        <f>IF((Y35="")+(COUNTIF($D$3:Y35,Y35)&gt;=2),0,IF(ISNA(VLOOKUP(Y35,工单拆分!$G$2:$J$750,3,0)),0,VLOOKUP(Y35,工单拆分!$G$2:$J$750,3,0)))</f>
        <v>0</v>
      </c>
      <c r="Z37" s="54">
        <f>IF((Z35="")+(COUNTIF($D$3:Z35,Z35)&gt;=2),0,IF(ISNA(VLOOKUP(Z35,工单拆分!$G$2:$J$750,3,0)),0,VLOOKUP(Z35,工单拆分!$G$2:$J$750,3,0)))</f>
        <v>0</v>
      </c>
      <c r="AA37" s="55">
        <f>IF((AA35="")+(COUNTIF($D$3:AA35,AA35)&gt;=2),0,IF(ISNA(VLOOKUP(AA35,工单拆分!$G$2:$J$750,3,0)),0,VLOOKUP(AA35,工单拆分!$G$2:$J$750,3,0)))</f>
        <v>0</v>
      </c>
      <c r="AB37" s="53">
        <f>IF((AB35="")+(COUNTIF($D$3:AB35,AB35)&gt;=2),0,IF(ISNA(VLOOKUP(AB35,工单拆分!$G$2:$J$750,3,0)),0,VLOOKUP(AB35,工单拆分!$G$2:$J$750,3,0)))</f>
        <v>0</v>
      </c>
      <c r="AC37" s="54">
        <f>IF((AC35="")+(COUNTIF($D$3:AC35,AC35)&gt;=2),0,IF(ISNA(VLOOKUP(AC35,工单拆分!$G$2:$J$750,3,0)),0,VLOOKUP(AC35,工单拆分!$G$2:$J$750,3,0)))</f>
        <v>0</v>
      </c>
      <c r="AD37" s="55">
        <f>IF((AD35="")+(COUNTIF($D$3:AD35,AD35)&gt;=2),0,IF(ISNA(VLOOKUP(AD35,工单拆分!$G$2:$J$750,3,0)),0,VLOOKUP(AD35,工单拆分!$G$2:$J$750,3,0)))</f>
        <v>2000</v>
      </c>
      <c r="AE37" s="53">
        <f>IF((AE35="")+(COUNTIF($D$3:AE35,AE35)&gt;=2),0,IF(ISNA(VLOOKUP(AE35,工单拆分!$G$2:$J$750,3,0)),0,VLOOKUP(AE35,工单拆分!$G$2:$J$750,3,0)))</f>
        <v>0</v>
      </c>
      <c r="AF37" s="54">
        <f>IF((AF35="")+(COUNTIF($D$3:AF35,AF35)&gt;=2),0,IF(ISNA(VLOOKUP(AF35,工单拆分!$G$2:$J$750,3,0)),0,VLOOKUP(AF35,工单拆分!$G$2:$J$750,3,0)))</f>
        <v>0</v>
      </c>
      <c r="AG37" s="55">
        <f>IF((AG35="")+(COUNTIF($D$3:AG35,AG35)&gt;=2),0,IF(ISNA(VLOOKUP(AG35,工单拆分!$G$2:$J$750,3,0)),0,VLOOKUP(AG35,工单拆分!$G$2:$J$750,3,0)))</f>
        <v>0</v>
      </c>
      <c r="AH37" s="53">
        <f>IF((AH35="")+(COUNTIF($D$3:AH35,AH35)&gt;=2),0,IF(ISNA(VLOOKUP(AH35,工单拆分!$G$2:$J$750,3,0)),0,VLOOKUP(AH35,工单拆分!$G$2:$J$750,3,0)))</f>
        <v>0</v>
      </c>
      <c r="AI37" s="54">
        <f>IF((AI35="")+(COUNTIF($D$3:AI35,AI35)&gt;=2),0,IF(ISNA(VLOOKUP(AI35,工单拆分!$G$2:$J$750,3,0)),0,VLOOKUP(AI35,工单拆分!$G$2:$J$750,3,0)))</f>
        <v>0</v>
      </c>
      <c r="AJ37" s="55">
        <f>IF((AJ35="")+(COUNTIF($D$3:AJ35,AJ35)&gt;=2),0,IF(ISNA(VLOOKUP(AJ35,工单拆分!$G$2:$J$750,3,0)),0,VLOOKUP(AJ35,工单拆分!$G$2:$J$750,3,0)))</f>
        <v>0</v>
      </c>
      <c r="AK37" s="53">
        <f>IF((AK35="")+(COUNTIF($D$3:AK35,AK35)&gt;=2),0,IF(ISNA(VLOOKUP(AK35,工单拆分!$G$2:$J$750,3,0)),0,VLOOKUP(AK35,工单拆分!$G$2:$J$750,3,0)))</f>
        <v>0</v>
      </c>
      <c r="AL37" s="54">
        <f>IF((AL35="")+(COUNTIF($D$3:AL35,AL35)&gt;=2),0,IF(ISNA(VLOOKUP(AL35,工单拆分!$G$2:$J$750,3,0)),0,VLOOKUP(AL35,工单拆分!$G$2:$J$750,3,0)))</f>
        <v>0</v>
      </c>
      <c r="AM37" s="55">
        <f>IF((AM35="")+(COUNTIF($D$3:AM35,AM35)&gt;=2),0,IF(ISNA(VLOOKUP(AM35,工单拆分!$G$2:$J$750,3,0)),0,VLOOKUP(AM35,工单拆分!$G$2:$J$750,3,0)))</f>
        <v>2000</v>
      </c>
      <c r="AN37" s="53">
        <f>IF((AN35="")+(COUNTIF($D$3:AN35,AN35)&gt;=2),0,IF(ISNA(VLOOKUP(AN35,工单拆分!$G$2:$J$750,3,0)),0,VLOOKUP(AN35,工单拆分!$G$2:$J$750,3,0)))</f>
        <v>0</v>
      </c>
      <c r="AO37" s="54">
        <f>IF((AO35="")+(COUNTIF($D$3:AO35,AO35)&gt;=2),0,IF(ISNA(VLOOKUP(AO35,工单拆分!$G$2:$J$750,3,0)),0,VLOOKUP(AO35,工单拆分!$G$2:$J$750,3,0)))</f>
        <v>0</v>
      </c>
      <c r="AP37" s="55">
        <f>IF((AP35="")+(COUNTIF($D$3:AP35,AP35)&gt;=2),0,IF(ISNA(VLOOKUP(AP35,工单拆分!$G$2:$J$750,3,0)),0,VLOOKUP(AP35,工单拆分!$G$2:$J$750,3,0)))</f>
        <v>0</v>
      </c>
      <c r="AQ37" s="53">
        <f>IF((AQ35="")+(COUNTIF($D$3:AQ35,AQ35)&gt;=2),0,IF(ISNA(VLOOKUP(AQ35,工单拆分!$G$2:$J$750,3,0)),0,VLOOKUP(AQ35,工单拆分!$G$2:$J$750,3,0)))</f>
        <v>0</v>
      </c>
      <c r="AR37" s="54">
        <f>IF((AR35="")+(COUNTIF($D$3:AR35,AR35)&gt;=2),0,IF(ISNA(VLOOKUP(AR35,工单拆分!$G$2:$J$750,3,0)),0,VLOOKUP(AR35,工单拆分!$G$2:$J$750,3,0)))</f>
        <v>0</v>
      </c>
      <c r="AS37" s="55">
        <f>IF((AS35="")+(COUNTIF($D$3:AS35,AS35)&gt;=2),0,IF(ISNA(VLOOKUP(AS35,工单拆分!$G$2:$J$750,3,0)),0,VLOOKUP(AS35,工单拆分!$G$2:$J$750,3,0)))</f>
        <v>1000</v>
      </c>
      <c r="AT37" s="53">
        <f>IF((AT35="")+(COUNTIF($D$3:AT35,AT35)&gt;=2),0,IF(ISNA(VLOOKUP(AT35,工单拆分!$G$2:$J$750,3,0)),0,VLOOKUP(AT35,工单拆分!$G$2:$J$750,3,0)))</f>
        <v>0</v>
      </c>
      <c r="AU37" s="54">
        <f>IF((AU35="")+(COUNTIF($D$3:AU35,AU35)&gt;=2),0,IF(ISNA(VLOOKUP(AU35,工单拆分!$G$2:$J$750,3,0)),0,VLOOKUP(AU35,工单拆分!$G$2:$J$750,3,0)))</f>
        <v>0</v>
      </c>
      <c r="AV37" s="55">
        <f>IF((AV35="")+(COUNTIF($D$3:AV35,AV35)&gt;=2),0,IF(ISNA(VLOOKUP(AV35,工单拆分!$G$2:$J$750,3,0)),0,VLOOKUP(AV35,工单拆分!$G$2:$J$750,3,0)))</f>
        <v>3000</v>
      </c>
      <c r="AW37" s="53">
        <f>IF((AW35="")+(COUNTIF($D$3:AW35,AW35)&gt;=2),0,IF(ISNA(VLOOKUP(AW35,工单拆分!$G$2:$J$750,3,0)),0,VLOOKUP(AW35,工单拆分!$G$2:$J$750,3,0)))</f>
        <v>0</v>
      </c>
      <c r="AX37" s="54">
        <f>IF((AX35="")+(COUNTIF($D$3:AX35,AX35)&gt;=2),0,IF(ISNA(VLOOKUP(AX35,工单拆分!$G$2:$J$750,3,0)),0,VLOOKUP(AX35,工单拆分!$G$2:$J$750,3,0)))</f>
        <v>0</v>
      </c>
      <c r="AY37" s="55">
        <f>IF((AY35="")+(COUNTIF($D$3:AY35,AY35)&gt;=2),0,IF(ISNA(VLOOKUP(AY35,工单拆分!$G$2:$J$750,3,0)),0,VLOOKUP(AY35,工单拆分!$G$2:$J$750,3,0)))</f>
        <v>0</v>
      </c>
      <c r="AZ37" s="53">
        <f>IF((AZ35="")+(COUNTIF($D$3:AZ35,AZ35)&gt;=2),0,IF(ISNA(VLOOKUP(AZ35,工单拆分!$G$2:$J$750,3,0)),0,VLOOKUP(AZ35,工单拆分!$G$2:$J$750,3,0)))</f>
        <v>0</v>
      </c>
      <c r="BA37" s="54">
        <f>IF((BA35="")+(COUNTIF($D$3:BA35,BA35)&gt;=2),0,IF(ISNA(VLOOKUP(BA35,工单拆分!$G$2:$J$750,3,0)),0,VLOOKUP(BA35,工单拆分!$G$2:$J$750,3,0)))</f>
        <v>0</v>
      </c>
      <c r="BB37" s="55">
        <f>IF((BB35="")+(COUNTIF($D$3:BB35,BB35)&gt;=2),0,IF(ISNA(VLOOKUP(BB35,工单拆分!$G$2:$J$750,3,0)),0,VLOOKUP(BB35,工单拆分!$G$2:$J$750,3,0)))</f>
        <v>0</v>
      </c>
      <c r="BC37" s="53">
        <f>IF((BC35="")+(COUNTIF($D$3:BC35,BC35)&gt;=2),0,IF(ISNA(VLOOKUP(BC35,工单拆分!$G$2:$J$750,3,0)),0,VLOOKUP(BC35,工单拆分!$G$2:$J$750,3,0)))</f>
        <v>0</v>
      </c>
      <c r="BD37" s="54">
        <f>IF((BD35="")+(COUNTIF($D$3:BD35,BD35)&gt;=2),0,IF(ISNA(VLOOKUP(BD35,工单拆分!$G$2:$J$750,3,0)),0,VLOOKUP(BD35,工单拆分!$G$2:$J$750,3,0)))</f>
        <v>0</v>
      </c>
      <c r="BE37" s="55">
        <f>IF((BE35="")+(COUNTIF($D$3:BE35,BE35)&gt;=2),0,IF(ISNA(VLOOKUP(BE35,工单拆分!$G$2:$J$750,3,0)),0,VLOOKUP(BE35,工单拆分!$G$2:$J$750,3,0)))</f>
        <v>0</v>
      </c>
      <c r="BF37" s="53">
        <f>IF((BF35="")+(COUNTIF($D$3:BF35,BF35)&gt;=2),0,IF(ISNA(VLOOKUP(BF35,工单拆分!$G$2:$J$750,3,0)),0,VLOOKUP(BF35,工单拆分!$G$2:$J$750,3,0)))</f>
        <v>0</v>
      </c>
      <c r="BG37" s="54">
        <f>IF((BG35="")+(COUNTIF($D$3:BG35,BG35)&gt;=2),0,IF(ISNA(VLOOKUP(BG35,工单拆分!$G$2:$J$750,3,0)),0,VLOOKUP(BG35,工单拆分!$G$2:$J$750,3,0)))</f>
        <v>0</v>
      </c>
      <c r="BH37" s="55">
        <f>IF((BH35="")+(COUNTIF($D$3:BH35,BH35)&gt;=2),0,IF(ISNA(VLOOKUP(BH35,工单拆分!$G$2:$J$750,3,0)),0,VLOOKUP(BH35,工单拆分!$G$2:$J$750,3,0)))</f>
        <v>0</v>
      </c>
      <c r="BI37" s="53">
        <f>IF((BI35="")+(COUNTIF($D$3:BI35,BI35)&gt;=2),0,IF(ISNA(VLOOKUP(BI35,工单拆分!$G$2:$J$750,3,0)),0,VLOOKUP(BI35,工单拆分!$G$2:$J$750,3,0)))</f>
        <v>0</v>
      </c>
      <c r="BJ37" s="54">
        <f>IF((BJ35="")+(COUNTIF($D$3:BJ35,BJ35)&gt;=2),0,IF(ISNA(VLOOKUP(BJ35,工单拆分!$G$2:$J$750,3,0)),0,VLOOKUP(BJ35,工单拆分!$G$2:$J$750,3,0)))</f>
        <v>0</v>
      </c>
      <c r="BK37" s="55">
        <f>IF((BK35="")+(COUNTIF($D$3:BK35,BK35)&gt;=2),0,IF(ISNA(VLOOKUP(BK35,工单拆分!$G$2:$J$750,3,0)),0,VLOOKUP(BK35,工单拆分!$G$2:$J$750,3,0)))</f>
        <v>2000</v>
      </c>
      <c r="BL37" s="53">
        <f>IF((BL35="")+(COUNTIF($D$3:BL35,BL35)&gt;=2),0,IF(ISNA(VLOOKUP(BL35,工单拆分!$G$2:$J$750,3,0)),0,VLOOKUP(BL35,工单拆分!$G$2:$J$750,3,0)))</f>
        <v>0</v>
      </c>
      <c r="BM37" s="54">
        <f>IF((BM35="")+(COUNTIF($D$3:BM35,BM35)&gt;=2),0,IF(ISNA(VLOOKUP(BM35,工单拆分!$G$2:$J$750,3,0)),0,VLOOKUP(BM35,工单拆分!$G$2:$J$750,3,0)))</f>
        <v>0</v>
      </c>
      <c r="BN37" s="55">
        <f>IF((BN35="")+(COUNTIF($D$3:BN35,BN35)&gt;=2),0,IF(ISNA(VLOOKUP(BN35,工单拆分!$G$2:$J$750,3,0)),0,VLOOKUP(BN35,工单拆分!$G$2:$J$750,3,0)))</f>
        <v>0</v>
      </c>
      <c r="BO37" s="53">
        <f>IF((BO35="")+(COUNTIF($D$3:BO35,BO35)&gt;=2),0,IF(ISNA(VLOOKUP(BO35,工单拆分!$G$2:$J$750,3,0)),0,VLOOKUP(BO35,工单拆分!$G$2:$J$750,3,0)))</f>
        <v>0</v>
      </c>
      <c r="BP37" s="54">
        <f>IF((BP35="")+(COUNTIF($D$3:BP35,BP35)&gt;=2),0,IF(ISNA(VLOOKUP(BP35,工单拆分!$G$2:$J$750,3,0)),0,VLOOKUP(BP35,工单拆分!$G$2:$J$750,3,0)))</f>
        <v>0</v>
      </c>
      <c r="BQ37" s="55">
        <f>IF((BQ35="")+(COUNTIF($D$3:BQ35,BQ35)&gt;=2),0,IF(ISNA(VLOOKUP(BQ35,工单拆分!$G$2:$J$750,3,0)),0,VLOOKUP(BQ35,工单拆分!$G$2:$J$750,3,0)))</f>
        <v>2000</v>
      </c>
      <c r="BR37" s="53">
        <f>IF((BR35="")+(COUNTIF($D$3:BR35,BR35)&gt;=2),0,IF(ISNA(VLOOKUP(BR35,工单拆分!$G$2:$J$750,3,0)),0,VLOOKUP(BR35,工单拆分!$G$2:$J$750,3,0)))</f>
        <v>0</v>
      </c>
      <c r="BS37" s="54">
        <f>IF((BS35="")+(COUNTIF($D$3:BS35,BS35)&gt;=2),0,IF(ISNA(VLOOKUP(BS35,工单拆分!$G$2:$J$750,3,0)),0,VLOOKUP(BS35,工单拆分!$G$2:$J$750,3,0)))</f>
        <v>0</v>
      </c>
      <c r="BT37" s="55">
        <f>IF((BT35="")+(COUNTIF($D$3:BT35,BT35)&gt;=2),0,IF(ISNA(VLOOKUP(BT35,工单拆分!$G$2:$J$750,3,0)),0,VLOOKUP(BT35,工单拆分!$G$2:$J$750,3,0)))</f>
        <v>0</v>
      </c>
      <c r="BU37" s="53">
        <f>IF((BU35="")+(COUNTIF($D$3:BU35,BU35)&gt;=2),0,IF(ISNA(VLOOKUP(BU35,工单拆分!$G$2:$J$750,3,0)),0,VLOOKUP(BU35,工单拆分!$G$2:$J$750,3,0)))</f>
        <v>0</v>
      </c>
      <c r="BV37" s="54">
        <f>IF((BV35="")+(COUNTIF($D$3:BV35,BV35)&gt;=2),0,IF(ISNA(VLOOKUP(BV35,工单拆分!$G$2:$J$750,3,0)),0,VLOOKUP(BV35,工单拆分!$G$2:$J$750,3,0)))</f>
        <v>0</v>
      </c>
      <c r="BW37" s="55">
        <f>IF((BW35="")+(COUNTIF($D$3:BW35,BW35)&gt;=2),0,IF(ISNA(VLOOKUP(BW35,工单拆分!$G$2:$J$750,3,0)),0,VLOOKUP(BW35,工单拆分!$G$2:$J$750,3,0)))</f>
        <v>2000</v>
      </c>
      <c r="BX37" s="53">
        <f>IF((BX35="")+(COUNTIF($D$3:BX35,BX35)&gt;=2),0,IF(ISNA(VLOOKUP(BX35,工单拆分!$G$2:$J$750,3,0)),0,VLOOKUP(BX35,工单拆分!$G$2:$J$750,3,0)))</f>
        <v>0</v>
      </c>
      <c r="BY37" s="54">
        <f>IF((BY35="")+(COUNTIF($D$3:BY35,BY35)&gt;=2),0,IF(ISNA(VLOOKUP(BY35,工单拆分!$G$2:$J$750,3,0)),0,VLOOKUP(BY35,工单拆分!$G$2:$J$750,3,0)))</f>
        <v>0</v>
      </c>
      <c r="BZ37" s="55">
        <f>IF((BZ35="")+(COUNTIF($D$3:BZ35,BZ35)&gt;=2),0,IF(ISNA(VLOOKUP(BZ35,工单拆分!$G$2:$J$750,3,0)),0,VLOOKUP(BZ35,工单拆分!$G$2:$J$750,3,0)))</f>
        <v>2000</v>
      </c>
      <c r="CA37" s="53">
        <f>IF((CA35="")+(COUNTIF($D$3:CA35,CA35)&gt;=2),0,IF(ISNA(VLOOKUP(CA35,工单拆分!$G$2:$J$750,3,0)),0,VLOOKUP(CA35,工单拆分!$G$2:$J$750,3,0)))</f>
        <v>0</v>
      </c>
      <c r="CB37" s="54">
        <f>IF((CB35="")+(COUNTIF($D$3:CB35,CB35)&gt;=2),0,IF(ISNA(VLOOKUP(CB35,工单拆分!$G$2:$J$750,3,0)),0,VLOOKUP(CB35,工单拆分!$G$2:$J$750,3,0)))</f>
        <v>0</v>
      </c>
      <c r="CC37" s="55">
        <f>IF((CC35="")+(COUNTIF($D$3:CC35,CC35)&gt;=2),0,IF(ISNA(VLOOKUP(CC35,工单拆分!$G$2:$J$750,3,0)),0,VLOOKUP(CC35,工单拆分!$G$2:$J$750,3,0)))</f>
        <v>2000</v>
      </c>
      <c r="CD37" s="53">
        <f>IF((CD35="")+(COUNTIF($D$3:CD35,CD35)&gt;=2),0,IF(ISNA(VLOOKUP(CD35,工单拆分!$G$2:$J$750,3,0)),0,VLOOKUP(CD35,工单拆分!$G$2:$J$750,3,0)))</f>
        <v>0</v>
      </c>
      <c r="CE37" s="54">
        <f>IF((CE35="")+(COUNTIF($D$3:CE35,CE35)&gt;=2),0,IF(ISNA(VLOOKUP(CE35,工单拆分!$G$2:$J$750,3,0)),0,VLOOKUP(CE35,工单拆分!$G$2:$J$750,3,0)))</f>
        <v>0</v>
      </c>
      <c r="CF37" s="55">
        <f>IF((CF35="")+(COUNTIF($D$3:CF35,CF35)&gt;=2),0,IF(ISNA(VLOOKUP(CF35,工单拆分!$G$2:$J$750,3,0)),0,VLOOKUP(CF35,工单拆分!$G$2:$J$750,3,0)))</f>
        <v>2000</v>
      </c>
      <c r="CG37" s="53">
        <f>IF((CG35="")+(COUNTIF($D$3:CG35,CG35)&gt;=2),0,IF(ISNA(VLOOKUP(CG35,工单拆分!$G$2:$J$750,3,0)),0,VLOOKUP(CG35,工单拆分!$G$2:$J$750,3,0)))</f>
        <v>0</v>
      </c>
      <c r="CH37" s="54">
        <f>IF((CH35="")+(COUNTIF($D$3:CH35,CH35)&gt;=2),0,IF(ISNA(VLOOKUP(CH35,工单拆分!$G$2:$J$750,3,0)),0,VLOOKUP(CH35,工单拆分!$G$2:$J$750,3,0)))</f>
        <v>0</v>
      </c>
      <c r="CI37" s="55">
        <f>IF((CI35="")+(COUNTIF($D$3:CI35,CI35)&gt;=2),0,IF(ISNA(VLOOKUP(CI35,工单拆分!$G$2:$J$750,3,0)),0,VLOOKUP(CI35,工单拆分!$G$2:$J$750,3,0)))</f>
        <v>2000</v>
      </c>
      <c r="CJ37" s="53">
        <f>IF((CJ35="")+(COUNTIF($D$3:CJ35,CJ35)&gt;=2),0,IF(ISNA(VLOOKUP(CJ35,工单拆分!$G$2:$J$750,3,0)),0,VLOOKUP(CJ35,工单拆分!$G$2:$J$750,3,0)))</f>
        <v>0</v>
      </c>
      <c r="CK37" s="54">
        <f>IF((CK35="")+(COUNTIF($D$3:CK35,CK35)&gt;=2),0,IF(ISNA(VLOOKUP(CK35,工单拆分!$G$2:$J$750,3,0)),0,VLOOKUP(CK35,工单拆分!$G$2:$J$750,3,0)))</f>
        <v>0</v>
      </c>
      <c r="CL37" s="55">
        <f>IF((CL35="")+(COUNTIF($D$3:CL35,CL35)&gt;=2),0,IF(ISNA(VLOOKUP(CL35,工单拆分!$G$2:$J$750,3,0)),0,VLOOKUP(CL35,工单拆分!$G$2:$J$750,3,0)))</f>
        <v>0</v>
      </c>
      <c r="CM37" s="53">
        <f>IF((CM35="")+(COUNTIF($D$3:CM35,CM35)&gt;=2),0,IF(ISNA(VLOOKUP(CM35,工单拆分!$G$2:$J$750,3,0)),0,VLOOKUP(CM35,工单拆分!$G$2:$J$750,3,0)))</f>
        <v>2000</v>
      </c>
      <c r="CN37" s="54">
        <f>IF((CN35="")+(COUNTIF($D$3:CN35,CN35)&gt;=2),0,IF(ISNA(VLOOKUP(CN35,工单拆分!$G$2:$J$750,3,0)),0,VLOOKUP(CN35,工单拆分!$G$2:$J$750,3,0)))</f>
        <v>0</v>
      </c>
      <c r="CO37" s="55">
        <f>IF((CO35="")+(COUNTIF($D$3:CO35,CO35)&gt;=2),0,IF(ISNA(VLOOKUP(CO35,工单拆分!$G$2:$J$750,3,0)),0,VLOOKUP(CO35,工单拆分!$G$2:$J$750,3,0)))</f>
        <v>0</v>
      </c>
      <c r="CP37" s="53">
        <f>IF((CP35="")+(COUNTIF($D$3:CP35,CP35)&gt;=2),0,IF(ISNA(VLOOKUP(CP35,工单拆分!$G$2:$J$750,3,0)),0,VLOOKUP(CP35,工单拆分!$G$2:$J$750,3,0)))</f>
        <v>0</v>
      </c>
      <c r="CQ37" s="54">
        <f>IF((CQ35="")+(COUNTIF($D$3:CQ35,CQ35)&gt;=2),0,IF(ISNA(VLOOKUP(CQ35,工单拆分!$G$2:$J$750,3,0)),0,VLOOKUP(CQ35,工单拆分!$G$2:$J$750,3,0)))</f>
        <v>0</v>
      </c>
      <c r="CR37" s="55">
        <f>IF((CR35="")+(COUNTIF($D$3:CR35,CR35)&gt;=2),0,IF(ISNA(VLOOKUP(CR35,工单拆分!$G$2:$J$750,3,0)),0,VLOOKUP(CR35,工单拆分!$G$2:$J$750,3,0)))</f>
        <v>0</v>
      </c>
      <c r="CS37" s="67">
        <f t="shared" si="4"/>
        <v>31500</v>
      </c>
      <c r="CT37" s="67"/>
      <c r="CV37" s="67"/>
    </row>
    <row r="38" s="22" customFormat="1" ht="14.1" customHeight="1" spans="1:100">
      <c r="A38" s="56"/>
      <c r="B38" s="57"/>
      <c r="C38" s="58" t="s">
        <v>2007</v>
      </c>
      <c r="D38" s="59">
        <v>1100</v>
      </c>
      <c r="E38" s="60"/>
      <c r="F38" s="61"/>
      <c r="G38" s="59">
        <v>900</v>
      </c>
      <c r="H38" s="60"/>
      <c r="I38" s="61">
        <v>400</v>
      </c>
      <c r="J38" s="59"/>
      <c r="K38" s="60"/>
      <c r="L38" s="61"/>
      <c r="M38" s="59">
        <v>1100</v>
      </c>
      <c r="N38" s="60"/>
      <c r="O38" s="61"/>
      <c r="P38" s="59">
        <v>600</v>
      </c>
      <c r="Q38" s="60"/>
      <c r="R38" s="61"/>
      <c r="S38" s="59">
        <v>800</v>
      </c>
      <c r="T38" s="60"/>
      <c r="U38" s="61"/>
      <c r="V38" s="59">
        <v>600</v>
      </c>
      <c r="W38" s="60"/>
      <c r="X38" s="61">
        <v>350</v>
      </c>
      <c r="Y38" s="59">
        <v>1020</v>
      </c>
      <c r="Z38" s="60"/>
      <c r="AA38" s="61"/>
      <c r="AB38" s="59">
        <v>630</v>
      </c>
      <c r="AC38" s="60"/>
      <c r="AD38" s="61">
        <v>370</v>
      </c>
      <c r="AE38" s="59"/>
      <c r="AF38" s="60"/>
      <c r="AG38" s="61"/>
      <c r="AH38" s="59">
        <v>950</v>
      </c>
      <c r="AI38" s="60"/>
      <c r="AJ38" s="61"/>
      <c r="AK38" s="59">
        <v>680</v>
      </c>
      <c r="AL38" s="60"/>
      <c r="AM38" s="61">
        <v>350</v>
      </c>
      <c r="AN38" s="59">
        <v>1050</v>
      </c>
      <c r="AO38" s="60"/>
      <c r="AP38" s="61"/>
      <c r="AQ38" s="59">
        <v>600</v>
      </c>
      <c r="AR38" s="60"/>
      <c r="AS38" s="61">
        <v>450</v>
      </c>
      <c r="AT38" s="59">
        <v>550</v>
      </c>
      <c r="AU38" s="60"/>
      <c r="AV38" s="61">
        <v>550</v>
      </c>
      <c r="AW38" s="59"/>
      <c r="AX38" s="60"/>
      <c r="AY38" s="61"/>
      <c r="AZ38" s="59"/>
      <c r="BA38" s="60"/>
      <c r="BB38" s="61"/>
      <c r="BC38" s="59">
        <v>1050</v>
      </c>
      <c r="BD38" s="60"/>
      <c r="BE38" s="61"/>
      <c r="BF38" s="59">
        <v>1100</v>
      </c>
      <c r="BG38" s="60"/>
      <c r="BH38" s="61"/>
      <c r="BI38" s="59">
        <v>300</v>
      </c>
      <c r="BJ38" s="60"/>
      <c r="BK38" s="61">
        <v>800</v>
      </c>
      <c r="BL38" s="59">
        <v>1150</v>
      </c>
      <c r="BM38" s="60"/>
      <c r="BN38" s="61"/>
      <c r="BO38" s="59">
        <v>50</v>
      </c>
      <c r="BP38" s="60"/>
      <c r="BQ38" s="61">
        <v>1000</v>
      </c>
      <c r="BR38" s="59">
        <v>950</v>
      </c>
      <c r="BS38" s="60"/>
      <c r="BT38" s="61"/>
      <c r="BU38" s="59">
        <v>50</v>
      </c>
      <c r="BV38" s="60"/>
      <c r="BW38" s="61">
        <v>1250</v>
      </c>
      <c r="BX38" s="59">
        <v>750</v>
      </c>
      <c r="BY38" s="60"/>
      <c r="BZ38" s="61">
        <v>850</v>
      </c>
      <c r="CA38" s="59">
        <v>1150</v>
      </c>
      <c r="CB38" s="60"/>
      <c r="CC38" s="61">
        <v>550</v>
      </c>
      <c r="CD38" s="59">
        <v>1450</v>
      </c>
      <c r="CE38" s="60"/>
      <c r="CF38" s="61">
        <v>300</v>
      </c>
      <c r="CG38" s="59">
        <v>1700</v>
      </c>
      <c r="CH38" s="60"/>
      <c r="CI38" s="61">
        <v>100</v>
      </c>
      <c r="CJ38" s="59">
        <v>1900</v>
      </c>
      <c r="CK38" s="60"/>
      <c r="CL38" s="61"/>
      <c r="CM38" s="59">
        <v>2000</v>
      </c>
      <c r="CN38" s="60"/>
      <c r="CO38" s="61"/>
      <c r="CP38" s="59"/>
      <c r="CQ38" s="60"/>
      <c r="CR38" s="61"/>
      <c r="CS38" s="67">
        <f t="shared" si="4"/>
        <v>31500</v>
      </c>
      <c r="CT38" s="67">
        <f>CS37-CS38</f>
        <v>0</v>
      </c>
      <c r="CV38" s="67"/>
    </row>
    <row r="39" s="20" customFormat="1" ht="14.1" customHeight="1" spans="1:100">
      <c r="A39" s="40">
        <v>10</v>
      </c>
      <c r="B39" s="41" t="s">
        <v>2017</v>
      </c>
      <c r="C39" s="42" t="s">
        <v>43</v>
      </c>
      <c r="D39" s="43" t="s">
        <v>297</v>
      </c>
      <c r="E39" s="44"/>
      <c r="F39" s="45"/>
      <c r="G39" s="43" t="s">
        <v>297</v>
      </c>
      <c r="H39" s="44"/>
      <c r="I39" s="45" t="s">
        <v>300</v>
      </c>
      <c r="J39" s="43"/>
      <c r="K39" s="44"/>
      <c r="L39" s="45"/>
      <c r="M39" s="43" t="s">
        <v>300</v>
      </c>
      <c r="N39" s="44"/>
      <c r="O39" s="45" t="s">
        <v>302</v>
      </c>
      <c r="P39" s="43" t="s">
        <v>302</v>
      </c>
      <c r="Q39" s="44"/>
      <c r="R39" s="45" t="s">
        <v>304</v>
      </c>
      <c r="S39" s="43" t="s">
        <v>304</v>
      </c>
      <c r="T39" s="44"/>
      <c r="U39" s="45"/>
      <c r="V39" s="43" t="s">
        <v>304</v>
      </c>
      <c r="W39" s="44"/>
      <c r="X39" s="45" t="s">
        <v>336</v>
      </c>
      <c r="Y39" s="43" t="s">
        <v>336</v>
      </c>
      <c r="Z39" s="44"/>
      <c r="AA39" s="45" t="s">
        <v>338</v>
      </c>
      <c r="AB39" s="43" t="s">
        <v>338</v>
      </c>
      <c r="AC39" s="44"/>
      <c r="AD39" s="45" t="s">
        <v>306</v>
      </c>
      <c r="AE39" s="43"/>
      <c r="AF39" s="44"/>
      <c r="AG39" s="45"/>
      <c r="AH39" s="43" t="s">
        <v>306</v>
      </c>
      <c r="AI39" s="44"/>
      <c r="AJ39" s="45" t="s">
        <v>308</v>
      </c>
      <c r="AK39" s="44" t="s">
        <v>308</v>
      </c>
      <c r="AL39" s="44"/>
      <c r="AM39" s="45" t="s">
        <v>310</v>
      </c>
      <c r="AN39" s="43" t="s">
        <v>310</v>
      </c>
      <c r="AO39" s="44"/>
      <c r="AP39" s="45" t="s">
        <v>312</v>
      </c>
      <c r="AQ39" s="43" t="s">
        <v>312</v>
      </c>
      <c r="AR39" s="44"/>
      <c r="AS39" s="45" t="s">
        <v>314</v>
      </c>
      <c r="AT39" s="43" t="s">
        <v>314</v>
      </c>
      <c r="AU39" s="44"/>
      <c r="AV39" s="45" t="s">
        <v>316</v>
      </c>
      <c r="AW39" s="43"/>
      <c r="AX39" s="44"/>
      <c r="AY39" s="45"/>
      <c r="AZ39" s="43"/>
      <c r="BA39" s="44"/>
      <c r="BB39" s="45"/>
      <c r="BC39" s="43" t="s">
        <v>316</v>
      </c>
      <c r="BD39" s="44"/>
      <c r="BE39" s="45" t="s">
        <v>329</v>
      </c>
      <c r="BF39" s="43" t="s">
        <v>329</v>
      </c>
      <c r="BG39" s="44"/>
      <c r="BH39" s="45"/>
      <c r="BI39" s="43" t="s">
        <v>332</v>
      </c>
      <c r="BJ39" s="44"/>
      <c r="BK39" s="45"/>
      <c r="BL39" s="43" t="s">
        <v>332</v>
      </c>
      <c r="BM39" s="44"/>
      <c r="BN39" s="44" t="s">
        <v>334</v>
      </c>
      <c r="BO39" s="43" t="s">
        <v>334</v>
      </c>
      <c r="BP39" s="44"/>
      <c r="BQ39" s="44" t="s">
        <v>320</v>
      </c>
      <c r="BR39" s="43" t="s">
        <v>320</v>
      </c>
      <c r="BS39" s="44"/>
      <c r="BT39" s="44" t="s">
        <v>322</v>
      </c>
      <c r="BU39" s="43" t="s">
        <v>322</v>
      </c>
      <c r="BV39" s="44"/>
      <c r="BW39" s="44" t="s">
        <v>324</v>
      </c>
      <c r="BX39" s="43" t="s">
        <v>324</v>
      </c>
      <c r="BY39" s="44"/>
      <c r="BZ39" s="45" t="s">
        <v>326</v>
      </c>
      <c r="CA39" s="43" t="s">
        <v>326</v>
      </c>
      <c r="CB39" s="44"/>
      <c r="CC39" s="45" t="s">
        <v>318</v>
      </c>
      <c r="CD39" s="43" t="s">
        <v>318</v>
      </c>
      <c r="CE39" s="44"/>
      <c r="CF39" s="45" t="s">
        <v>135</v>
      </c>
      <c r="CG39" s="43" t="s">
        <v>135</v>
      </c>
      <c r="CH39" s="44"/>
      <c r="CI39" s="45"/>
      <c r="CJ39" s="43" t="s">
        <v>135</v>
      </c>
      <c r="CK39" s="44"/>
      <c r="CL39" s="45" t="s">
        <v>151</v>
      </c>
      <c r="CM39" s="43" t="s">
        <v>151</v>
      </c>
      <c r="CN39" s="44"/>
      <c r="CO39" s="45"/>
      <c r="CP39" s="43"/>
      <c r="CQ39" s="44"/>
      <c r="CR39" s="45"/>
      <c r="CS39" s="65"/>
      <c r="CT39" s="65"/>
      <c r="CV39" s="65"/>
    </row>
    <row r="40" s="21" customFormat="1" ht="14.1" customHeight="1" spans="1:100">
      <c r="A40" s="46"/>
      <c r="B40" s="47"/>
      <c r="C40" s="48" t="s">
        <v>2005</v>
      </c>
      <c r="D40" s="49" t="str">
        <f>IF((D39="")+(D39=0),0,VLOOKUP(D39,工单拆分!$G$2:$J$750,2,0))</f>
        <v>50FC832升级-1</v>
      </c>
      <c r="E40" s="50">
        <f>IF((E39="")+(E39=0),0,VLOOKUP(E39,工单拆分!$G$2:$J$750,2,0))</f>
        <v>0</v>
      </c>
      <c r="F40" s="51">
        <f>IF((F39="")+(F39=0),0,VLOOKUP(F39,工单拆分!$G$2:$J$750,2,0))</f>
        <v>0</v>
      </c>
      <c r="G40" s="49" t="str">
        <f>IF((G39="")+(G39=0),0,VLOOKUP(G39,工单拆分!$G$2:$J$750,2,0))</f>
        <v>50FC832升级-1</v>
      </c>
      <c r="H40" s="50">
        <f>IF((H39="")+(H39=0),0,VLOOKUP(H39,工单拆分!$G$2:$J$750,2,0))</f>
        <v>0</v>
      </c>
      <c r="I40" s="51" t="str">
        <f>IF((I39="")+(I39=0),0,VLOOKUP(I39,工单拆分!$G$2:$J$750,2,0))</f>
        <v>50FC832升级-2</v>
      </c>
      <c r="J40" s="49">
        <f>IF((J39="")+(J39=0),0,VLOOKUP(J39,工单拆分!$G$2:$J$750,2,0))</f>
        <v>0</v>
      </c>
      <c r="K40" s="50">
        <f>IF((K39="")+(K39=0),0,VLOOKUP(K39,工单拆分!$G$2:$J$750,2,0))</f>
        <v>0</v>
      </c>
      <c r="L40" s="51">
        <f>IF((L39="")+(L39=0),0,VLOOKUP(L39,工单拆分!$G$2:$J$750,2,0))</f>
        <v>0</v>
      </c>
      <c r="M40" s="49" t="str">
        <f>IF((M39="")+(M39=0),0,VLOOKUP(M39,工单拆分!$G$2:$J$750,2,0))</f>
        <v>50FC832升级-2</v>
      </c>
      <c r="N40" s="50">
        <f>IF((N39="")+(N39=0),0,VLOOKUP(N39,工单拆分!$G$2:$J$750,2,0))</f>
        <v>0</v>
      </c>
      <c r="O40" s="51" t="str">
        <f>IF((O39="")+(O39=0),0,VLOOKUP(O39,工单拆分!$G$2:$J$750,2,0))</f>
        <v>50FC832升级-3</v>
      </c>
      <c r="P40" s="49" t="str">
        <f>IF((P39="")+(P39=0),0,VLOOKUP(P39,工单拆分!$G$2:$J$750,2,0))</f>
        <v>50FC832升级-3</v>
      </c>
      <c r="Q40" s="50">
        <f>IF((Q39="")+(Q39=0),0,VLOOKUP(Q39,工单拆分!$G$2:$J$750,2,0))</f>
        <v>0</v>
      </c>
      <c r="R40" s="51" t="str">
        <f>IF((R39="")+(R39=0),0,VLOOKUP(R39,工单拆分!$G$2:$J$750,2,0))</f>
        <v>50FC832升级-4</v>
      </c>
      <c r="S40" s="49" t="str">
        <f>IF((S39="")+(S39=0),0,VLOOKUP(S39,工单拆分!$G$2:$J$750,2,0))</f>
        <v>50FC832升级-4</v>
      </c>
      <c r="T40" s="50">
        <f>IF((T39="")+(T39=0),0,VLOOKUP(T39,工单拆分!$G$2:$J$750,2,0))</f>
        <v>0</v>
      </c>
      <c r="U40" s="51">
        <f>IF((U39="")+(U39=0),0,VLOOKUP(U39,工单拆分!$G$2:$J$750,2,0))</f>
        <v>0</v>
      </c>
      <c r="V40" s="49" t="str">
        <f>IF((V39="")+(V39=0),0,VLOOKUP(V39,工单拆分!$G$2:$J$750,2,0))</f>
        <v>50FC832升级-4</v>
      </c>
      <c r="W40" s="50">
        <f>IF((W39="")+(W39=0),0,VLOOKUP(W39,工单拆分!$G$2:$J$750,2,0))</f>
        <v>0</v>
      </c>
      <c r="X40" s="51" t="str">
        <f>IF((X39="")+(X39=0),0,VLOOKUP(X39,工单拆分!$G$2:$J$750,2,0))</f>
        <v>50FC832-4</v>
      </c>
      <c r="Y40" s="49" t="str">
        <f>IF((Y39="")+(Y39=0),0,VLOOKUP(Y39,工单拆分!$G$2:$J$750,2,0))</f>
        <v>50FC832-4</v>
      </c>
      <c r="Z40" s="50">
        <f>IF((Z39="")+(Z39=0),0,VLOOKUP(Z39,工单拆分!$G$2:$J$750,2,0))</f>
        <v>0</v>
      </c>
      <c r="AA40" s="51" t="str">
        <f>IF((AA39="")+(AA39=0),0,VLOOKUP(AA39,工单拆分!$G$2:$J$750,2,0))</f>
        <v>50FC832-5</v>
      </c>
      <c r="AB40" s="49" t="str">
        <f>IF((AB39="")+(AB39=0),0,VLOOKUP(AB39,工单拆分!$G$2:$J$750,2,0))</f>
        <v>50FC832-5</v>
      </c>
      <c r="AC40" s="50">
        <f>IF((AC39="")+(AC39=0),0,VLOOKUP(AC39,工单拆分!$G$2:$J$750,2,0))</f>
        <v>0</v>
      </c>
      <c r="AD40" s="51" t="str">
        <f>IF((AD39="")+(AD39=0),0,VLOOKUP(AD39,工单拆分!$G$2:$J$750,2,0))</f>
        <v>50FC832升级-5</v>
      </c>
      <c r="AE40" s="49">
        <f>IF((AE39="")+(AE39=0),0,VLOOKUP(AE39,工单拆分!$G$2:$J$750,2,0))</f>
        <v>0</v>
      </c>
      <c r="AF40" s="50">
        <f>IF((AF39="")+(AF39=0),0,VLOOKUP(AF39,工单拆分!$G$2:$J$750,2,0))</f>
        <v>0</v>
      </c>
      <c r="AG40" s="51">
        <f>IF((AG39="")+(AG39=0),0,VLOOKUP(AG39,工单拆分!$G$2:$J$750,2,0))</f>
        <v>0</v>
      </c>
      <c r="AH40" s="49" t="str">
        <f>IF((AH39="")+(AH39=0),0,VLOOKUP(AH39,工单拆分!$G$2:$J$750,2,0))</f>
        <v>50FC832升级-5</v>
      </c>
      <c r="AI40" s="50">
        <f>IF((AI39="")+(AI39=0),0,VLOOKUP(AI39,工单拆分!$G$2:$J$750,2,0))</f>
        <v>0</v>
      </c>
      <c r="AJ40" s="51" t="str">
        <f>IF((AJ39="")+(AJ39=0),0,VLOOKUP(AJ39,工单拆分!$G$2:$J$750,2,0))</f>
        <v>50FC832升级-6</v>
      </c>
      <c r="AK40" s="49" t="str">
        <f>IF((AK39="")+(AK39=0),0,VLOOKUP(AK39,工单拆分!$G$2:$J$750,2,0))</f>
        <v>50FC832升级-6</v>
      </c>
      <c r="AL40" s="50">
        <f>IF((AL39="")+(AL39=0),0,VLOOKUP(AL39,工单拆分!$G$2:$J$750,2,0))</f>
        <v>0</v>
      </c>
      <c r="AM40" s="51" t="str">
        <f>IF((AM39="")+(AM39=0),0,VLOOKUP(AM39,工单拆分!$G$2:$J$750,2,0))</f>
        <v>50FC832升级-7</v>
      </c>
      <c r="AN40" s="49" t="str">
        <f>IF((AN39="")+(AN39=0),0,VLOOKUP(AN39,工单拆分!$G$2:$J$750,2,0))</f>
        <v>50FC832升级-7</v>
      </c>
      <c r="AO40" s="50">
        <f>IF((AO39="")+(AO39=0),0,VLOOKUP(AO39,工单拆分!$G$2:$J$750,2,0))</f>
        <v>0</v>
      </c>
      <c r="AP40" s="51" t="str">
        <f>IF((AP39="")+(AP39=0),0,VLOOKUP(AP39,工单拆分!$G$2:$J$750,2,0))</f>
        <v>50FC832升级-8</v>
      </c>
      <c r="AQ40" s="49" t="str">
        <f>IF((AQ39="")+(AQ39=0),0,VLOOKUP(AQ39,工单拆分!$G$2:$J$750,2,0))</f>
        <v>50FC832升级-8</v>
      </c>
      <c r="AR40" s="50">
        <f>IF((AR39="")+(AR39=0),0,VLOOKUP(AR39,工单拆分!$G$2:$J$750,2,0))</f>
        <v>0</v>
      </c>
      <c r="AS40" s="51" t="str">
        <f>IF((AS39="")+(AS39=0),0,VLOOKUP(AS39,工单拆分!$G$2:$J$750,2,0))</f>
        <v>50FC832升级-9</v>
      </c>
      <c r="AT40" s="49" t="str">
        <f>IF((AT39="")+(AT39=0),0,VLOOKUP(AT39,工单拆分!$G$2:$J$750,2,0))</f>
        <v>50FC832升级-9</v>
      </c>
      <c r="AU40" s="50">
        <f>IF((AU39="")+(AU39=0),0,VLOOKUP(AU39,工单拆分!$G$2:$J$750,2,0))</f>
        <v>0</v>
      </c>
      <c r="AV40" s="51" t="str">
        <f>IF((AV39="")+(AV39=0),0,VLOOKUP(AV39,工单拆分!$G$2:$J$750,2,0))</f>
        <v>50FC832升级-10</v>
      </c>
      <c r="AW40" s="49">
        <f>IF((AW39="")+(AW39=0),0,VLOOKUP(AW39,工单拆分!$G$2:$J$750,2,0))</f>
        <v>0</v>
      </c>
      <c r="AX40" s="50">
        <f>IF((AX39="")+(AX39=0),0,VLOOKUP(AX39,工单拆分!$G$2:$J$750,2,0))</f>
        <v>0</v>
      </c>
      <c r="AY40" s="51">
        <f>IF((AY39="")+(AY39=0),0,VLOOKUP(AY39,工单拆分!$G$2:$J$750,2,0))</f>
        <v>0</v>
      </c>
      <c r="AZ40" s="49">
        <f>IF((AZ39="")+(AZ39=0),0,VLOOKUP(AZ39,工单拆分!$G$2:$J$750,2,0))</f>
        <v>0</v>
      </c>
      <c r="BA40" s="50">
        <f>IF((BA39="")+(BA39=0),0,VLOOKUP(BA39,工单拆分!$G$2:$J$750,2,0))</f>
        <v>0</v>
      </c>
      <c r="BB40" s="51">
        <f>IF((BB39="")+(BB39=0),0,VLOOKUP(BB39,工单拆分!$G$2:$J$750,2,0))</f>
        <v>0</v>
      </c>
      <c r="BC40" s="49" t="str">
        <f>IF((BC39="")+(BC39=0),0,VLOOKUP(BC39,工单拆分!$G$2:$J$750,2,0))</f>
        <v>50FC832升级-10</v>
      </c>
      <c r="BD40" s="50">
        <f>IF((BD39="")+(BD39=0),0,VLOOKUP(BD39,工单拆分!$G$2:$J$750,2,0))</f>
        <v>0</v>
      </c>
      <c r="BE40" s="51" t="str">
        <f>IF((BE39="")+(BE39=0),0,VLOOKUP(BE39,工单拆分!$G$2:$J$750,2,0))</f>
        <v>50FC832-1</v>
      </c>
      <c r="BF40" s="49" t="str">
        <f>IF((BF39="")+(BF39=0),0,VLOOKUP(BF39,工单拆分!$G$2:$J$750,2,0))</f>
        <v>50FC832-1</v>
      </c>
      <c r="BG40" s="50">
        <f>IF((BG39="")+(BG39=0),0,VLOOKUP(BG39,工单拆分!$G$2:$J$750,2,0))</f>
        <v>0</v>
      </c>
      <c r="BH40" s="51">
        <f>IF((BH39="")+(BH39=0),0,VLOOKUP(BH39,工单拆分!$G$2:$J$750,2,0))</f>
        <v>0</v>
      </c>
      <c r="BI40" s="49" t="str">
        <f>IF((BI39="")+(BI39=0),0,VLOOKUP(BI39,工单拆分!$G$2:$J$750,2,0))</f>
        <v>50FC832-2</v>
      </c>
      <c r="BJ40" s="50">
        <f>IF((BJ39="")+(BJ39=0),0,VLOOKUP(BJ39,工单拆分!$G$2:$J$750,2,0))</f>
        <v>0</v>
      </c>
      <c r="BK40" s="51">
        <f>IF((BK39="")+(BK39=0),0,VLOOKUP(BK39,工单拆分!$G$2:$J$750,2,0))</f>
        <v>0</v>
      </c>
      <c r="BL40" s="49" t="str">
        <f>IF((BL39="")+(BL39=0),0,VLOOKUP(BL39,工单拆分!$G$2:$J$750,2,0))</f>
        <v>50FC832-2</v>
      </c>
      <c r="BM40" s="50">
        <f>IF((BM39="")+(BM39=0),0,VLOOKUP(BM39,工单拆分!$G$2:$J$750,2,0))</f>
        <v>0</v>
      </c>
      <c r="BN40" s="51" t="str">
        <f>IF((BN39="")+(BN39=0),0,VLOOKUP(BN39,工单拆分!$G$2:$J$750,2,0))</f>
        <v>50FC832-3</v>
      </c>
      <c r="BO40" s="49" t="str">
        <f>IF((BO39="")+(BO39=0),0,VLOOKUP(BO39,工单拆分!$G$2:$J$750,2,0))</f>
        <v>50FC832-3</v>
      </c>
      <c r="BP40" s="50">
        <f>IF((BP39="")+(BP39=0),0,VLOOKUP(BP39,工单拆分!$G$2:$J$750,2,0))</f>
        <v>0</v>
      </c>
      <c r="BQ40" s="51" t="str">
        <f>IF((BQ39="")+(BQ39=0),0,VLOOKUP(BQ39,工单拆分!$G$2:$J$750,2,0))</f>
        <v>50FC832升级-12</v>
      </c>
      <c r="BR40" s="49" t="str">
        <f>IF((BR39="")+(BR39=0),0,VLOOKUP(BR39,工单拆分!$G$2:$J$750,2,0))</f>
        <v>50FC832升级-12</v>
      </c>
      <c r="BS40" s="50">
        <f>IF((BS39="")+(BS39=0),0,VLOOKUP(BS39,工单拆分!$G$2:$J$750,2,0))</f>
        <v>0</v>
      </c>
      <c r="BT40" s="51" t="str">
        <f>IF((BT39="")+(BT39=0),0,VLOOKUP(BT39,工单拆分!$G$2:$J$750,2,0))</f>
        <v>50FC832升级-13</v>
      </c>
      <c r="BU40" s="49" t="str">
        <f>IF((BU39="")+(BU39=0),0,VLOOKUP(BU39,工单拆分!$G$2:$J$750,2,0))</f>
        <v>50FC832升级-13</v>
      </c>
      <c r="BV40" s="50">
        <f>IF((BV39="")+(BV39=0),0,VLOOKUP(BV39,工单拆分!$G$2:$J$750,2,0))</f>
        <v>0</v>
      </c>
      <c r="BW40" s="51" t="str">
        <f>IF((BW39="")+(BW39=0),0,VLOOKUP(BW39,工单拆分!$G$2:$J$750,2,0))</f>
        <v>50FC832升级-14</v>
      </c>
      <c r="BX40" s="49" t="str">
        <f>IF((BX39="")+(BX39=0),0,VLOOKUP(BX39,工单拆分!$G$2:$J$750,2,0))</f>
        <v>50FC832升级-14</v>
      </c>
      <c r="BY40" s="50">
        <f>IF((BY39="")+(BY39=0),0,VLOOKUP(BY39,工单拆分!$G$2:$J$750,2,0))</f>
        <v>0</v>
      </c>
      <c r="BZ40" s="51" t="str">
        <f>IF((BZ39="")+(BZ39=0),0,VLOOKUP(BZ39,工单拆分!$G$2:$J$750,2,0))</f>
        <v>50FC832升级-15</v>
      </c>
      <c r="CA40" s="49" t="str">
        <f>IF((CA39="")+(CA39=0),0,VLOOKUP(CA39,工单拆分!$G$2:$J$750,2,0))</f>
        <v>50FC832升级-15</v>
      </c>
      <c r="CB40" s="50">
        <f>IF((CB39="")+(CB39=0),0,VLOOKUP(CB39,工单拆分!$G$2:$J$750,2,0))</f>
        <v>0</v>
      </c>
      <c r="CC40" s="51" t="str">
        <f>IF((CC39="")+(CC39=0),0,VLOOKUP(CC39,工单拆分!$G$2:$J$750,2,0))</f>
        <v>50FC832升级-11</v>
      </c>
      <c r="CD40" s="49" t="str">
        <f>IF((CD39="")+(CD39=0),0,VLOOKUP(CD39,工单拆分!$G$2:$J$750,2,0))</f>
        <v>50FC832升级-11</v>
      </c>
      <c r="CE40" s="50">
        <f>IF((CE39="")+(CE39=0),0,VLOOKUP(CE39,工单拆分!$G$2:$J$750,2,0))</f>
        <v>0</v>
      </c>
      <c r="CF40" s="51" t="str">
        <f>IF((CF39="")+(CF39=0),0,VLOOKUP(CF39,工单拆分!$G$2:$J$750,2,0))</f>
        <v>40HC35-3</v>
      </c>
      <c r="CG40" s="49" t="str">
        <f>IF((CG39="")+(CG39=0),0,VLOOKUP(CG39,工单拆分!$G$2:$J$750,2,0))</f>
        <v>40HC35-3</v>
      </c>
      <c r="CH40" s="50">
        <f>IF((CH39="")+(CH39=0),0,VLOOKUP(CH39,工单拆分!$G$2:$J$750,2,0))</f>
        <v>0</v>
      </c>
      <c r="CI40" s="51">
        <f>IF((CI39="")+(CI39=0),0,VLOOKUP(CI39,工单拆分!$G$2:$J$750,2,0))</f>
        <v>0</v>
      </c>
      <c r="CJ40" s="49" t="str">
        <f>IF((CJ39="")+(CJ39=0),0,VLOOKUP(CJ39,工单拆分!$G$2:$J$750,2,0))</f>
        <v>40HC35-3</v>
      </c>
      <c r="CK40" s="50">
        <f>IF((CK39="")+(CK39=0),0,VLOOKUP(CK39,工单拆分!$G$2:$J$750,2,0))</f>
        <v>0</v>
      </c>
      <c r="CL40" s="51" t="str">
        <f>IF((CL39="")+(CL39=0),0,VLOOKUP(CL39,工单拆分!$G$2:$J$750,2,0))</f>
        <v>40HC35-10</v>
      </c>
      <c r="CM40" s="49" t="str">
        <f>IF((CM39="")+(CM39=0),0,VLOOKUP(CM39,工单拆分!$G$2:$J$750,2,0))</f>
        <v>40HC35-10</v>
      </c>
      <c r="CN40" s="50">
        <f>IF((CN39="")+(CN39=0),0,VLOOKUP(CN39,工单拆分!$G$2:$J$750,2,0))</f>
        <v>0</v>
      </c>
      <c r="CO40" s="51">
        <f>IF((CO39="")+(CO39=0),0,VLOOKUP(CO39,工单拆分!$G$2:$J$750,2,0))</f>
        <v>0</v>
      </c>
      <c r="CP40" s="49">
        <f>IF((CP39="")+(CP39=0),0,VLOOKUP(CP39,工单拆分!$G$2:$J$750,2,0))</f>
        <v>0</v>
      </c>
      <c r="CQ40" s="50">
        <f>IF((CQ39="")+(CQ39=0),0,VLOOKUP(CQ39,工单拆分!$G$2:$J$750,2,0))</f>
        <v>0</v>
      </c>
      <c r="CR40" s="51">
        <f>IF((CR39="")+(CR39=0),0,VLOOKUP(CR39,工单拆分!$G$2:$J$750,2,0))</f>
        <v>0</v>
      </c>
      <c r="CS40" s="66">
        <f>SUM(D40:CR40)</f>
        <v>0</v>
      </c>
      <c r="CT40" s="66"/>
      <c r="CV40" s="66"/>
    </row>
    <row r="41" s="22" customFormat="1" ht="14.1" customHeight="1" spans="1:100">
      <c r="A41" s="46"/>
      <c r="B41" s="47"/>
      <c r="C41" s="52" t="s">
        <v>2006</v>
      </c>
      <c r="D41" s="53">
        <f>IF((D39="")+(COUNTIF($D$3:D39,D39)&gt;=2),0,IF(ISNA(VLOOKUP(D39,工单拆分!$G$2:$J$750,3,0)),0,VLOOKUP(D39,工单拆分!$G$2:$J$750,3,0)))</f>
        <v>2000</v>
      </c>
      <c r="E41" s="54">
        <f>IF((E39="")+(COUNTIF($D$3:E39,E39)&gt;=2),0,IF(ISNA(VLOOKUP(E39,工单拆分!$G$2:$J$750,3,0)),0,VLOOKUP(E39,工单拆分!$G$2:$J$750,3,0)))</f>
        <v>0</v>
      </c>
      <c r="F41" s="55">
        <f>IF((F39="")+(COUNTIF($D$3:F39,F39)&gt;=2),0,IF(ISNA(VLOOKUP(F39,工单拆分!$G$2:$J$750,3,0)),0,VLOOKUP(F39,工单拆分!$G$2:$J$750,3,0)))</f>
        <v>0</v>
      </c>
      <c r="G41" s="53">
        <f>IF((G39="")+(COUNTIF($D$3:G39,G39)&gt;=2),0,IF(ISNA(VLOOKUP(G39,工单拆分!$G$2:$J$750,3,0)),0,VLOOKUP(G39,工单拆分!$G$2:$J$750,3,0)))</f>
        <v>0</v>
      </c>
      <c r="H41" s="54">
        <f>IF((H39="")+(COUNTIF($D$3:H39,H39)&gt;=2),0,IF(ISNA(VLOOKUP(H39,工单拆分!$G$2:$J$750,3,0)),0,VLOOKUP(H39,工单拆分!$G$2:$J$750,3,0)))</f>
        <v>0</v>
      </c>
      <c r="I41" s="55">
        <f>IF((I39="")+(COUNTIF($D$3:I39,I39)&gt;=2),0,IF(ISNA(VLOOKUP(I39,工单拆分!$G$2:$J$750,3,0)),0,VLOOKUP(I39,工单拆分!$G$2:$J$750,3,0)))</f>
        <v>2000</v>
      </c>
      <c r="J41" s="53">
        <f>IF((J39="")+(COUNTIF($D$3:J39,J39)&gt;=2),0,IF(ISNA(VLOOKUP(J39,工单拆分!$G$2:$J$750,3,0)),0,VLOOKUP(J39,工单拆分!$G$2:$J$750,3,0)))</f>
        <v>0</v>
      </c>
      <c r="K41" s="54">
        <f>IF((K39="")+(COUNTIF($D$3:K39,K39)&gt;=2),0,IF(ISNA(VLOOKUP(K39,工单拆分!$G$2:$J$750,3,0)),0,VLOOKUP(K39,工单拆分!$G$2:$J$750,3,0)))</f>
        <v>0</v>
      </c>
      <c r="L41" s="55">
        <f>IF((L39="")+(COUNTIF($D$3:L39,L39)&gt;=2),0,IF(ISNA(VLOOKUP(L39,工单拆分!$G$2:$J$750,3,0)),0,VLOOKUP(L39,工单拆分!$G$2:$J$750,3,0)))</f>
        <v>0</v>
      </c>
      <c r="M41" s="53">
        <f>IF((M39="")+(COUNTIF($D$3:M39,M39)&gt;=2),0,IF(ISNA(VLOOKUP(M39,工单拆分!$G$2:$J$750,3,0)),0,VLOOKUP(M39,工单拆分!$G$2:$J$750,3,0)))</f>
        <v>0</v>
      </c>
      <c r="N41" s="54">
        <f>IF((N39="")+(COUNTIF($D$3:N39,N39)&gt;=2),0,IF(ISNA(VLOOKUP(N39,工单拆分!$G$2:$J$750,3,0)),0,VLOOKUP(N39,工单拆分!$G$2:$J$750,3,0)))</f>
        <v>0</v>
      </c>
      <c r="O41" s="55">
        <f>IF((O39="")+(COUNTIF($D$3:O39,O39)&gt;=2),0,IF(ISNA(VLOOKUP(O39,工单拆分!$G$2:$J$750,3,0)),0,VLOOKUP(O39,工单拆分!$G$2:$J$750,3,0)))</f>
        <v>2000</v>
      </c>
      <c r="P41" s="53">
        <f>IF((P39="")+(COUNTIF($D$3:P39,P39)&gt;=2),0,IF(ISNA(VLOOKUP(P39,工单拆分!$G$2:$J$750,3,0)),0,VLOOKUP(P39,工单拆分!$G$2:$J$750,3,0)))</f>
        <v>0</v>
      </c>
      <c r="Q41" s="54">
        <f>IF((Q39="")+(COUNTIF($D$3:Q39,Q39)&gt;=2),0,IF(ISNA(VLOOKUP(Q39,工单拆分!$G$2:$J$750,3,0)),0,VLOOKUP(Q39,工单拆分!$G$2:$J$750,3,0)))</f>
        <v>0</v>
      </c>
      <c r="R41" s="55">
        <f>IF((R39="")+(COUNTIF($D$3:R39,R39)&gt;=2),0,IF(ISNA(VLOOKUP(R39,工单拆分!$G$2:$J$750,3,0)),0,VLOOKUP(R39,工单拆分!$G$2:$J$750,3,0)))</f>
        <v>2000</v>
      </c>
      <c r="S41" s="53">
        <f>IF((S39="")+(COUNTIF($D$3:S39,S39)&gt;=2),0,IF(ISNA(VLOOKUP(S39,工单拆分!$G$2:$J$750,3,0)),0,VLOOKUP(S39,工单拆分!$G$2:$J$750,3,0)))</f>
        <v>0</v>
      </c>
      <c r="T41" s="54">
        <f>IF((T39="")+(COUNTIF($D$3:T39,T39)&gt;=2),0,IF(ISNA(VLOOKUP(T39,工单拆分!$G$2:$J$750,3,0)),0,VLOOKUP(T39,工单拆分!$G$2:$J$750,3,0)))</f>
        <v>0</v>
      </c>
      <c r="U41" s="55">
        <f>IF((U39="")+(COUNTIF($D$3:U39,U39)&gt;=2),0,IF(ISNA(VLOOKUP(U39,工单拆分!$G$2:$J$750,3,0)),0,VLOOKUP(U39,工单拆分!$G$2:$J$750,3,0)))</f>
        <v>0</v>
      </c>
      <c r="V41" s="53">
        <f>IF((V39="")+(COUNTIF($D$3:V39,V39)&gt;=2),0,IF(ISNA(VLOOKUP(V39,工单拆分!$G$2:$J$750,3,0)),0,VLOOKUP(V39,工单拆分!$G$2:$J$750,3,0)))</f>
        <v>0</v>
      </c>
      <c r="W41" s="54">
        <f>IF((W39="")+(COUNTIF($D$3:W39,W39)&gt;=2),0,IF(ISNA(VLOOKUP(W39,工单拆分!$G$2:$J$750,3,0)),0,VLOOKUP(W39,工单拆分!$G$2:$J$750,3,0)))</f>
        <v>0</v>
      </c>
      <c r="X41" s="55">
        <f>IF((X39="")+(COUNTIF($D$3:X39,X39)&gt;=2),0,IF(ISNA(VLOOKUP(X39,工单拆分!$G$2:$J$750,3,0)),0,VLOOKUP(X39,工单拆分!$G$2:$J$750,3,0)))</f>
        <v>2000</v>
      </c>
      <c r="Y41" s="53">
        <f>IF((Y39="")+(COUNTIF($D$3:Y39,Y39)&gt;=2),0,IF(ISNA(VLOOKUP(Y39,工单拆分!$G$2:$J$750,3,0)),0,VLOOKUP(Y39,工单拆分!$G$2:$J$750,3,0)))</f>
        <v>0</v>
      </c>
      <c r="Z41" s="54">
        <f>IF((Z39="")+(COUNTIF($D$3:Z39,Z39)&gt;=2),0,IF(ISNA(VLOOKUP(Z39,工单拆分!$G$2:$J$750,3,0)),0,VLOOKUP(Z39,工单拆分!$G$2:$J$750,3,0)))</f>
        <v>0</v>
      </c>
      <c r="AA41" s="55">
        <f>IF((AA39="")+(COUNTIF($D$3:AA39,AA39)&gt;=2),0,IF(ISNA(VLOOKUP(AA39,工单拆分!$G$2:$J$750,3,0)),0,VLOOKUP(AA39,工单拆分!$G$2:$J$750,3,0)))</f>
        <v>2000</v>
      </c>
      <c r="AB41" s="53">
        <f>IF((AB39="")+(COUNTIF($D$3:AB39,AB39)&gt;=2),0,IF(ISNA(VLOOKUP(AB39,工单拆分!$G$2:$J$750,3,0)),0,VLOOKUP(AB39,工单拆分!$G$2:$J$750,3,0)))</f>
        <v>0</v>
      </c>
      <c r="AC41" s="54">
        <f>IF((AC39="")+(COUNTIF($D$3:AC39,AC39)&gt;=2),0,IF(ISNA(VLOOKUP(AC39,工单拆分!$G$2:$J$750,3,0)),0,VLOOKUP(AC39,工单拆分!$G$2:$J$750,3,0)))</f>
        <v>0</v>
      </c>
      <c r="AD41" s="55">
        <f>IF((AD39="")+(COUNTIF($D$3:AD39,AD39)&gt;=2),0,IF(ISNA(VLOOKUP(AD39,工单拆分!$G$2:$J$750,3,0)),0,VLOOKUP(AD39,工单拆分!$G$2:$J$750,3,0)))</f>
        <v>2000</v>
      </c>
      <c r="AE41" s="53">
        <f>IF((AE39="")+(COUNTIF($D$3:AE39,AE39)&gt;=2),0,IF(ISNA(VLOOKUP(AE39,工单拆分!$G$2:$J$750,3,0)),0,VLOOKUP(AE39,工单拆分!$G$2:$J$750,3,0)))</f>
        <v>0</v>
      </c>
      <c r="AF41" s="54">
        <f>IF((AF39="")+(COUNTIF($D$3:AF39,AF39)&gt;=2),0,IF(ISNA(VLOOKUP(AF39,工单拆分!$G$2:$J$750,3,0)),0,VLOOKUP(AF39,工单拆分!$G$2:$J$750,3,0)))</f>
        <v>0</v>
      </c>
      <c r="AG41" s="55">
        <f>IF((AG39="")+(COUNTIF($D$3:AG39,AG39)&gt;=2),0,IF(ISNA(VLOOKUP(AG39,工单拆分!$G$2:$J$750,3,0)),0,VLOOKUP(AG39,工单拆分!$G$2:$J$750,3,0)))</f>
        <v>0</v>
      </c>
      <c r="AH41" s="53">
        <f>IF((AH39="")+(COUNTIF($D$3:AH39,AH39)&gt;=2),0,IF(ISNA(VLOOKUP(AH39,工单拆分!$G$2:$J$750,3,0)),0,VLOOKUP(AH39,工单拆分!$G$2:$J$750,3,0)))</f>
        <v>0</v>
      </c>
      <c r="AI41" s="54">
        <f>IF((AI39="")+(COUNTIF($D$3:AI39,AI39)&gt;=2),0,IF(ISNA(VLOOKUP(AI39,工单拆分!$G$2:$J$750,3,0)),0,VLOOKUP(AI39,工单拆分!$G$2:$J$750,3,0)))</f>
        <v>0</v>
      </c>
      <c r="AJ41" s="55">
        <f>IF((AJ39="")+(COUNTIF($D$3:AJ39,AJ39)&gt;=2),0,IF(ISNA(VLOOKUP(AJ39,工单拆分!$G$2:$J$750,3,0)),0,VLOOKUP(AJ39,工单拆分!$G$2:$J$750,3,0)))</f>
        <v>2000</v>
      </c>
      <c r="AK41" s="53">
        <f>IF((AK39="")+(COUNTIF($D$3:AK39,AK39)&gt;=2),0,IF(ISNA(VLOOKUP(AK39,工单拆分!$G$2:$J$750,3,0)),0,VLOOKUP(AK39,工单拆分!$G$2:$J$750,3,0)))</f>
        <v>0</v>
      </c>
      <c r="AL41" s="54">
        <f>IF((AL39="")+(COUNTIF($D$3:AL39,AL39)&gt;=2),0,IF(ISNA(VLOOKUP(AL39,工单拆分!$G$2:$J$750,3,0)),0,VLOOKUP(AL39,工单拆分!$G$2:$J$750,3,0)))</f>
        <v>0</v>
      </c>
      <c r="AM41" s="55">
        <f>IF((AM39="")+(COUNTIF($D$3:AM39,AM39)&gt;=2),0,IF(ISNA(VLOOKUP(AM39,工单拆分!$G$2:$J$750,3,0)),0,VLOOKUP(AM39,工单拆分!$G$2:$J$750,3,0)))</f>
        <v>2000</v>
      </c>
      <c r="AN41" s="53">
        <f>IF((AN39="")+(COUNTIF($D$3:AN39,AN39)&gt;=2),0,IF(ISNA(VLOOKUP(AN39,工单拆分!$G$2:$J$750,3,0)),0,VLOOKUP(AN39,工单拆分!$G$2:$J$750,3,0)))</f>
        <v>0</v>
      </c>
      <c r="AO41" s="54">
        <f>IF((AO39="")+(COUNTIF($D$3:AO39,AO39)&gt;=2),0,IF(ISNA(VLOOKUP(AO39,工单拆分!$G$2:$J$750,3,0)),0,VLOOKUP(AO39,工单拆分!$G$2:$J$750,3,0)))</f>
        <v>0</v>
      </c>
      <c r="AP41" s="55">
        <f>IF((AP39="")+(COUNTIF($D$3:AP39,AP39)&gt;=2),0,IF(ISNA(VLOOKUP(AP39,工单拆分!$G$2:$J$750,3,0)),0,VLOOKUP(AP39,工单拆分!$G$2:$J$750,3,0)))</f>
        <v>2000</v>
      </c>
      <c r="AQ41" s="53">
        <f>IF((AQ39="")+(COUNTIF($D$3:AQ39,AQ39)&gt;=2),0,IF(ISNA(VLOOKUP(AQ39,工单拆分!$G$2:$J$750,3,0)),0,VLOOKUP(AQ39,工单拆分!$G$2:$J$750,3,0)))</f>
        <v>0</v>
      </c>
      <c r="AR41" s="54">
        <f>IF((AR39="")+(COUNTIF($D$3:AR39,AR39)&gt;=2),0,IF(ISNA(VLOOKUP(AR39,工单拆分!$G$2:$J$750,3,0)),0,VLOOKUP(AR39,工单拆分!$G$2:$J$750,3,0)))</f>
        <v>0</v>
      </c>
      <c r="AS41" s="55">
        <f>IF((AS39="")+(COUNTIF($D$3:AS39,AS39)&gt;=2),0,IF(ISNA(VLOOKUP(AS39,工单拆分!$G$2:$J$750,3,0)),0,VLOOKUP(AS39,工单拆分!$G$2:$J$750,3,0)))</f>
        <v>2000</v>
      </c>
      <c r="AT41" s="53">
        <f>IF((AT39="")+(COUNTIF($D$3:AT39,AT39)&gt;=2),0,IF(ISNA(VLOOKUP(AT39,工单拆分!$G$2:$J$750,3,0)),0,VLOOKUP(AT39,工单拆分!$G$2:$J$750,3,0)))</f>
        <v>0</v>
      </c>
      <c r="AU41" s="54">
        <f>IF((AU39="")+(COUNTIF($D$3:AU39,AU39)&gt;=2),0,IF(ISNA(VLOOKUP(AU39,工单拆分!$G$2:$J$750,3,0)),0,VLOOKUP(AU39,工单拆分!$G$2:$J$750,3,0)))</f>
        <v>0</v>
      </c>
      <c r="AV41" s="55">
        <f>IF((AV39="")+(COUNTIF($D$3:AV39,AV39)&gt;=2),0,IF(ISNA(VLOOKUP(AV39,工单拆分!$G$2:$J$750,3,0)),0,VLOOKUP(AV39,工单拆分!$G$2:$J$750,3,0)))</f>
        <v>2000</v>
      </c>
      <c r="AW41" s="53">
        <f>IF((AW39="")+(COUNTIF($D$3:AW39,AW39)&gt;=2),0,IF(ISNA(VLOOKUP(AW39,工单拆分!$G$2:$J$750,3,0)),0,VLOOKUP(AW39,工单拆分!$G$2:$J$750,3,0)))</f>
        <v>0</v>
      </c>
      <c r="AX41" s="54">
        <f>IF((AX39="")+(COUNTIF($D$3:AX39,AX39)&gt;=2),0,IF(ISNA(VLOOKUP(AX39,工单拆分!$G$2:$J$750,3,0)),0,VLOOKUP(AX39,工单拆分!$G$2:$J$750,3,0)))</f>
        <v>0</v>
      </c>
      <c r="AY41" s="55">
        <f>IF((AY39="")+(COUNTIF($D$3:AY39,AY39)&gt;=2),0,IF(ISNA(VLOOKUP(AY39,工单拆分!$G$2:$J$750,3,0)),0,VLOOKUP(AY39,工单拆分!$G$2:$J$750,3,0)))</f>
        <v>0</v>
      </c>
      <c r="AZ41" s="53">
        <f>IF((AZ39="")+(COUNTIF($D$3:AZ39,AZ39)&gt;=2),0,IF(ISNA(VLOOKUP(AZ39,工单拆分!$G$2:$J$750,3,0)),0,VLOOKUP(AZ39,工单拆分!$G$2:$J$750,3,0)))</f>
        <v>0</v>
      </c>
      <c r="BA41" s="54">
        <f>IF((BA39="")+(COUNTIF($D$3:BA39,BA39)&gt;=2),0,IF(ISNA(VLOOKUP(BA39,工单拆分!$G$2:$J$750,3,0)),0,VLOOKUP(BA39,工单拆分!$G$2:$J$750,3,0)))</f>
        <v>0</v>
      </c>
      <c r="BB41" s="55">
        <f>IF((BB39="")+(COUNTIF($D$3:BB39,BB39)&gt;=2),0,IF(ISNA(VLOOKUP(BB39,工单拆分!$G$2:$J$750,3,0)),0,VLOOKUP(BB39,工单拆分!$G$2:$J$750,3,0)))</f>
        <v>0</v>
      </c>
      <c r="BC41" s="53">
        <f>IF((BC39="")+(COUNTIF($D$3:BC39,BC39)&gt;=2),0,IF(ISNA(VLOOKUP(BC39,工单拆分!$G$2:$J$750,3,0)),0,VLOOKUP(BC39,工单拆分!$G$2:$J$750,3,0)))</f>
        <v>0</v>
      </c>
      <c r="BD41" s="54">
        <f>IF((BD39="")+(COUNTIF($D$3:BD39,BD39)&gt;=2),0,IF(ISNA(VLOOKUP(BD39,工单拆分!$G$2:$J$750,3,0)),0,VLOOKUP(BD39,工单拆分!$G$2:$J$750,3,0)))</f>
        <v>0</v>
      </c>
      <c r="BE41" s="55">
        <f>IF((BE39="")+(COUNTIF($D$3:BE39,BE39)&gt;=2),0,IF(ISNA(VLOOKUP(BE39,工单拆分!$G$2:$J$750,3,0)),0,VLOOKUP(BE39,工单拆分!$G$2:$J$750,3,0)))</f>
        <v>2000</v>
      </c>
      <c r="BF41" s="53">
        <f>IF((BF39="")+(COUNTIF($D$3:BF39,BF39)&gt;=2),0,IF(ISNA(VLOOKUP(BF39,工单拆分!$G$2:$J$750,3,0)),0,VLOOKUP(BF39,工单拆分!$G$2:$J$750,3,0)))</f>
        <v>0</v>
      </c>
      <c r="BG41" s="54">
        <f>IF((BG39="")+(COUNTIF($D$3:BG39,BG39)&gt;=2),0,IF(ISNA(VLOOKUP(BG39,工单拆分!$G$2:$J$750,3,0)),0,VLOOKUP(BG39,工单拆分!$G$2:$J$750,3,0)))</f>
        <v>0</v>
      </c>
      <c r="BH41" s="55">
        <f>IF((BH39="")+(COUNTIF($D$3:BH39,BH39)&gt;=2),0,IF(ISNA(VLOOKUP(BH39,工单拆分!$G$2:$J$750,3,0)),0,VLOOKUP(BH39,工单拆分!$G$2:$J$750,3,0)))</f>
        <v>0</v>
      </c>
      <c r="BI41" s="53">
        <f>IF((BI39="")+(COUNTIF($D$3:BI39,BI39)&gt;=2),0,IF(ISNA(VLOOKUP(BI39,工单拆分!$G$2:$J$750,3,0)),0,VLOOKUP(BI39,工单拆分!$G$2:$J$750,3,0)))</f>
        <v>2000</v>
      </c>
      <c r="BJ41" s="54">
        <f>IF((BJ39="")+(COUNTIF($D$3:BJ39,BJ39)&gt;=2),0,IF(ISNA(VLOOKUP(BJ39,工单拆分!$G$2:$J$750,3,0)),0,VLOOKUP(BJ39,工单拆分!$G$2:$J$750,3,0)))</f>
        <v>0</v>
      </c>
      <c r="BK41" s="55">
        <f>IF((BK39="")+(COUNTIF($D$3:BK39,BK39)&gt;=2),0,IF(ISNA(VLOOKUP(BK39,工单拆分!$G$2:$J$750,3,0)),0,VLOOKUP(BK39,工单拆分!$G$2:$J$750,3,0)))</f>
        <v>0</v>
      </c>
      <c r="BL41" s="53">
        <f>IF((BL39="")+(COUNTIF($D$3:BL39,BL39)&gt;=2),0,IF(ISNA(VLOOKUP(BL39,工单拆分!$G$2:$J$750,3,0)),0,VLOOKUP(BL39,工单拆分!$G$2:$J$750,3,0)))</f>
        <v>0</v>
      </c>
      <c r="BM41" s="54">
        <f>IF((BM39="")+(COUNTIF($D$3:BM39,BM39)&gt;=2),0,IF(ISNA(VLOOKUP(BM39,工单拆分!$G$2:$J$750,3,0)),0,VLOOKUP(BM39,工单拆分!$G$2:$J$750,3,0)))</f>
        <v>0</v>
      </c>
      <c r="BN41" s="55">
        <f>IF((BN39="")+(COUNTIF($D$3:BN39,BN39)&gt;=2),0,IF(ISNA(VLOOKUP(BN39,工单拆分!$G$2:$J$750,3,0)),0,VLOOKUP(BN39,工单拆分!$G$2:$J$750,3,0)))</f>
        <v>2000</v>
      </c>
      <c r="BO41" s="53">
        <f>IF((BO39="")+(COUNTIF($D$3:BO39,BO39)&gt;=2),0,IF(ISNA(VLOOKUP(BO39,工单拆分!$G$2:$J$750,3,0)),0,VLOOKUP(BO39,工单拆分!$G$2:$J$750,3,0)))</f>
        <v>0</v>
      </c>
      <c r="BP41" s="54">
        <f>IF((BP39="")+(COUNTIF($D$3:BP39,BP39)&gt;=2),0,IF(ISNA(VLOOKUP(BP39,工单拆分!$G$2:$J$750,3,0)),0,VLOOKUP(BP39,工单拆分!$G$2:$J$750,3,0)))</f>
        <v>0</v>
      </c>
      <c r="BQ41" s="55">
        <f>IF((BQ39="")+(COUNTIF($D$3:BQ39,BQ39)&gt;=2),0,IF(ISNA(VLOOKUP(BQ39,工单拆分!$G$2:$J$750,3,0)),0,VLOOKUP(BQ39,工单拆分!$G$2:$J$750,3,0)))</f>
        <v>2000</v>
      </c>
      <c r="BR41" s="53">
        <f>IF((BR39="")+(COUNTIF($D$3:BR39,BR39)&gt;=2),0,IF(ISNA(VLOOKUP(BR39,工单拆分!$G$2:$J$750,3,0)),0,VLOOKUP(BR39,工单拆分!$G$2:$J$750,3,0)))</f>
        <v>0</v>
      </c>
      <c r="BS41" s="54">
        <f>IF((BS39="")+(COUNTIF($D$3:BS39,BS39)&gt;=2),0,IF(ISNA(VLOOKUP(BS39,工单拆分!$G$2:$J$750,3,0)),0,VLOOKUP(BS39,工单拆分!$G$2:$J$750,3,0)))</f>
        <v>0</v>
      </c>
      <c r="BT41" s="55">
        <f>IF((BT39="")+(COUNTIF($D$3:BT39,BT39)&gt;=2),0,IF(ISNA(VLOOKUP(BT39,工单拆分!$G$2:$J$750,3,0)),0,VLOOKUP(BT39,工单拆分!$G$2:$J$750,3,0)))</f>
        <v>2000</v>
      </c>
      <c r="BU41" s="53">
        <f>IF((BU39="")+(COUNTIF($D$3:BU39,BU39)&gt;=2),0,IF(ISNA(VLOOKUP(BU39,工单拆分!$G$2:$J$750,3,0)),0,VLOOKUP(BU39,工单拆分!$G$2:$J$750,3,0)))</f>
        <v>0</v>
      </c>
      <c r="BV41" s="54">
        <f>IF((BV39="")+(COUNTIF($D$3:BV39,BV39)&gt;=2),0,IF(ISNA(VLOOKUP(BV39,工单拆分!$G$2:$J$750,3,0)),0,VLOOKUP(BV39,工单拆分!$G$2:$J$750,3,0)))</f>
        <v>0</v>
      </c>
      <c r="BW41" s="55">
        <f>IF((BW39="")+(COUNTIF($D$3:BW39,BW39)&gt;=2),0,IF(ISNA(VLOOKUP(BW39,工单拆分!$G$2:$J$750,3,0)),0,VLOOKUP(BW39,工单拆分!$G$2:$J$750,3,0)))</f>
        <v>2000</v>
      </c>
      <c r="BX41" s="53">
        <f>IF((BX39="")+(COUNTIF($D$3:BX39,BX39)&gt;=2),0,IF(ISNA(VLOOKUP(BX39,工单拆分!$G$2:$J$750,3,0)),0,VLOOKUP(BX39,工单拆分!$G$2:$J$750,3,0)))</f>
        <v>0</v>
      </c>
      <c r="BY41" s="54">
        <f>IF((BY39="")+(COUNTIF($D$3:BY39,BY39)&gt;=2),0,IF(ISNA(VLOOKUP(BY39,工单拆分!$G$2:$J$750,3,0)),0,VLOOKUP(BY39,工单拆分!$G$2:$J$750,3,0)))</f>
        <v>0</v>
      </c>
      <c r="BZ41" s="55">
        <f>IF((BZ39="")+(COUNTIF($D$3:BZ39,BZ39)&gt;=2),0,IF(ISNA(VLOOKUP(BZ39,工单拆分!$G$2:$J$750,3,0)),0,VLOOKUP(BZ39,工单拆分!$G$2:$J$750,3,0)))</f>
        <v>2000</v>
      </c>
      <c r="CA41" s="53">
        <f>IF((CA39="")+(COUNTIF($D$3:CA39,CA39)&gt;=2),0,IF(ISNA(VLOOKUP(CA39,工单拆分!$G$2:$J$750,3,0)),0,VLOOKUP(CA39,工单拆分!$G$2:$J$750,3,0)))</f>
        <v>0</v>
      </c>
      <c r="CB41" s="54">
        <f>IF((CB39="")+(COUNTIF($D$3:CB39,CB39)&gt;=2),0,IF(ISNA(VLOOKUP(CB39,工单拆分!$G$2:$J$750,3,0)),0,VLOOKUP(CB39,工单拆分!$G$2:$J$750,3,0)))</f>
        <v>0</v>
      </c>
      <c r="CC41" s="55">
        <f>IF((CC39="")+(COUNTIF($D$3:CC39,CC39)&gt;=2),0,IF(ISNA(VLOOKUP(CC39,工单拆分!$G$2:$J$750,3,0)),0,VLOOKUP(CC39,工单拆分!$G$2:$J$750,3,0)))</f>
        <v>2000</v>
      </c>
      <c r="CD41" s="53">
        <f>IF((CD39="")+(COUNTIF($D$3:CD39,CD39)&gt;=2),0,IF(ISNA(VLOOKUP(CD39,工单拆分!$G$2:$J$750,3,0)),0,VLOOKUP(CD39,工单拆分!$G$2:$J$750,3,0)))</f>
        <v>0</v>
      </c>
      <c r="CE41" s="54">
        <f>IF((CE39="")+(COUNTIF($D$3:CE39,CE39)&gt;=2),0,IF(ISNA(VLOOKUP(CE39,工单拆分!$G$2:$J$750,3,0)),0,VLOOKUP(CE39,工单拆分!$G$2:$J$750,3,0)))</f>
        <v>0</v>
      </c>
      <c r="CF41" s="55">
        <f>IF((CF39="")+(COUNTIF($D$3:CF39,CF39)&gt;=2),0,IF(ISNA(VLOOKUP(CF39,工单拆分!$G$2:$J$750,3,0)),0,VLOOKUP(CF39,工单拆分!$G$2:$J$750,3,0)))</f>
        <v>2000</v>
      </c>
      <c r="CG41" s="53">
        <f>IF((CG39="")+(COUNTIF($D$3:CG39,CG39)&gt;=2),0,IF(ISNA(VLOOKUP(CG39,工单拆分!$G$2:$J$750,3,0)),0,VLOOKUP(CG39,工单拆分!$G$2:$J$750,3,0)))</f>
        <v>0</v>
      </c>
      <c r="CH41" s="54">
        <f>IF((CH39="")+(COUNTIF($D$3:CH39,CH39)&gt;=2),0,IF(ISNA(VLOOKUP(CH39,工单拆分!$G$2:$J$750,3,0)),0,VLOOKUP(CH39,工单拆分!$G$2:$J$750,3,0)))</f>
        <v>0</v>
      </c>
      <c r="CI41" s="55">
        <f>IF((CI39="")+(COUNTIF($D$3:CI39,CI39)&gt;=2),0,IF(ISNA(VLOOKUP(CI39,工单拆分!$G$2:$J$750,3,0)),0,VLOOKUP(CI39,工单拆分!$G$2:$J$750,3,0)))</f>
        <v>0</v>
      </c>
      <c r="CJ41" s="53">
        <f>IF((CJ39="")+(COUNTIF($D$3:CJ39,CJ39)&gt;=2),0,IF(ISNA(VLOOKUP(CJ39,工单拆分!$G$2:$J$750,3,0)),0,VLOOKUP(CJ39,工单拆分!$G$2:$J$750,3,0)))</f>
        <v>0</v>
      </c>
      <c r="CK41" s="54">
        <f>IF((CK39="")+(COUNTIF($D$3:CK39,CK39)&gt;=2),0,IF(ISNA(VLOOKUP(CK39,工单拆分!$G$2:$J$750,3,0)),0,VLOOKUP(CK39,工单拆分!$G$2:$J$750,3,0)))</f>
        <v>0</v>
      </c>
      <c r="CL41" s="55">
        <f>IF((CL39="")+(COUNTIF($D$3:CL39,CL39)&gt;=2),0,IF(ISNA(VLOOKUP(CL39,工单拆分!$G$2:$J$750,3,0)),0,VLOOKUP(CL39,工单拆分!$G$2:$J$750,3,0)))</f>
        <v>2000</v>
      </c>
      <c r="CM41" s="53">
        <f>IF((CM39="")+(COUNTIF($D$3:CM39,CM39)&gt;=2),0,IF(ISNA(VLOOKUP(CM39,工单拆分!$G$2:$J$750,3,0)),0,VLOOKUP(CM39,工单拆分!$G$2:$J$750,3,0)))</f>
        <v>0</v>
      </c>
      <c r="CN41" s="54">
        <f>IF((CN39="")+(COUNTIF($D$3:CN39,CN39)&gt;=2),0,IF(ISNA(VLOOKUP(CN39,工单拆分!$G$2:$J$750,3,0)),0,VLOOKUP(CN39,工单拆分!$G$2:$J$750,3,0)))</f>
        <v>0</v>
      </c>
      <c r="CO41" s="55">
        <f>IF((CO39="")+(COUNTIF($D$3:CO39,CO39)&gt;=2),0,IF(ISNA(VLOOKUP(CO39,工单拆分!$G$2:$J$750,3,0)),0,VLOOKUP(CO39,工单拆分!$G$2:$J$750,3,0)))</f>
        <v>0</v>
      </c>
      <c r="CP41" s="53">
        <f>IF((CP39="")+(COUNTIF($D$3:CP39,CP39)&gt;=2),0,IF(ISNA(VLOOKUP(CP39,工单拆分!$G$2:$J$750,3,0)),0,VLOOKUP(CP39,工单拆分!$G$2:$J$750,3,0)))</f>
        <v>0</v>
      </c>
      <c r="CQ41" s="54">
        <f>IF((CQ39="")+(COUNTIF($D$3:CQ39,CQ39)&gt;=2),0,IF(ISNA(VLOOKUP(CQ39,工单拆分!$G$2:$J$750,3,0)),0,VLOOKUP(CQ39,工单拆分!$G$2:$J$750,3,0)))</f>
        <v>0</v>
      </c>
      <c r="CR41" s="55">
        <f>IF((CR39="")+(COUNTIF($D$3:CR39,CR39)&gt;=2),0,IF(ISNA(VLOOKUP(CR39,工单拆分!$G$2:$J$750,3,0)),0,VLOOKUP(CR39,工单拆分!$G$2:$J$750,3,0)))</f>
        <v>0</v>
      </c>
      <c r="CS41" s="67">
        <f>SUM(D41:CR41)</f>
        <v>44000</v>
      </c>
      <c r="CT41" s="67"/>
      <c r="CV41" s="67"/>
    </row>
    <row r="42" s="22" customFormat="1" ht="14.1" customHeight="1" spans="1:100">
      <c r="A42" s="56"/>
      <c r="B42" s="57"/>
      <c r="C42" s="58" t="s">
        <v>2007</v>
      </c>
      <c r="D42" s="59">
        <v>1500</v>
      </c>
      <c r="E42" s="60"/>
      <c r="F42" s="61"/>
      <c r="G42" s="59">
        <v>500</v>
      </c>
      <c r="H42" s="60"/>
      <c r="I42" s="61">
        <v>800</v>
      </c>
      <c r="J42" s="59"/>
      <c r="K42" s="60"/>
      <c r="L42" s="61"/>
      <c r="M42" s="59">
        <v>1200</v>
      </c>
      <c r="N42" s="60"/>
      <c r="O42" s="61">
        <v>450</v>
      </c>
      <c r="P42" s="59">
        <v>1550</v>
      </c>
      <c r="Q42" s="60"/>
      <c r="R42" s="61">
        <v>150</v>
      </c>
      <c r="S42" s="59">
        <v>1750</v>
      </c>
      <c r="T42" s="60"/>
      <c r="U42" s="61"/>
      <c r="V42" s="59">
        <v>100</v>
      </c>
      <c r="W42" s="60"/>
      <c r="X42" s="61">
        <v>1700</v>
      </c>
      <c r="Y42" s="59">
        <v>300</v>
      </c>
      <c r="Z42" s="60"/>
      <c r="AA42" s="61">
        <v>1520</v>
      </c>
      <c r="AB42" s="59">
        <v>480</v>
      </c>
      <c r="AC42" s="60"/>
      <c r="AD42" s="61">
        <v>1320</v>
      </c>
      <c r="AE42" s="59"/>
      <c r="AF42" s="60"/>
      <c r="AG42" s="61"/>
      <c r="AH42" s="59">
        <v>680</v>
      </c>
      <c r="AI42" s="60"/>
      <c r="AJ42" s="61">
        <v>1120</v>
      </c>
      <c r="AK42" s="59">
        <v>880</v>
      </c>
      <c r="AL42" s="60"/>
      <c r="AM42" s="61">
        <v>920</v>
      </c>
      <c r="AN42" s="59">
        <v>1080</v>
      </c>
      <c r="AO42" s="60"/>
      <c r="AP42" s="61">
        <v>720</v>
      </c>
      <c r="AQ42" s="59">
        <v>1280</v>
      </c>
      <c r="AR42" s="60"/>
      <c r="AS42" s="61">
        <v>520</v>
      </c>
      <c r="AT42" s="59">
        <v>1480</v>
      </c>
      <c r="AU42" s="60"/>
      <c r="AV42" s="61">
        <v>370</v>
      </c>
      <c r="AW42" s="59"/>
      <c r="AX42" s="60"/>
      <c r="AY42" s="61"/>
      <c r="AZ42" s="59"/>
      <c r="BA42" s="60"/>
      <c r="BB42" s="61"/>
      <c r="BC42" s="59">
        <v>1630</v>
      </c>
      <c r="BD42" s="60"/>
      <c r="BE42" s="61">
        <v>170</v>
      </c>
      <c r="BF42" s="59">
        <v>1830</v>
      </c>
      <c r="BG42" s="60"/>
      <c r="BH42" s="61"/>
      <c r="BI42" s="59">
        <v>1800</v>
      </c>
      <c r="BJ42" s="60"/>
      <c r="BK42" s="61"/>
      <c r="BL42" s="59">
        <v>200</v>
      </c>
      <c r="BM42" s="60"/>
      <c r="BN42" s="61">
        <v>1600</v>
      </c>
      <c r="BO42" s="59">
        <v>400</v>
      </c>
      <c r="BP42" s="60"/>
      <c r="BQ42" s="61">
        <v>1200</v>
      </c>
      <c r="BR42" s="59">
        <v>800</v>
      </c>
      <c r="BS42" s="60"/>
      <c r="BT42" s="61">
        <v>950</v>
      </c>
      <c r="BU42" s="59">
        <v>1050</v>
      </c>
      <c r="BV42" s="60"/>
      <c r="BW42" s="61">
        <v>750</v>
      </c>
      <c r="BX42" s="59">
        <v>1250</v>
      </c>
      <c r="BY42" s="60"/>
      <c r="BZ42" s="61">
        <v>550</v>
      </c>
      <c r="CA42" s="59">
        <v>1450</v>
      </c>
      <c r="CB42" s="60"/>
      <c r="CC42" s="61">
        <v>350</v>
      </c>
      <c r="CD42" s="59">
        <v>1650</v>
      </c>
      <c r="CE42" s="60"/>
      <c r="CF42" s="61">
        <v>150</v>
      </c>
      <c r="CG42" s="59">
        <v>1400</v>
      </c>
      <c r="CH42" s="60"/>
      <c r="CI42" s="61"/>
      <c r="CJ42" s="59">
        <v>450</v>
      </c>
      <c r="CK42" s="60"/>
      <c r="CL42" s="61">
        <v>900</v>
      </c>
      <c r="CM42" s="59">
        <v>1100</v>
      </c>
      <c r="CN42" s="60"/>
      <c r="CO42" s="61"/>
      <c r="CP42" s="59"/>
      <c r="CQ42" s="60"/>
      <c r="CR42" s="61"/>
      <c r="CS42" s="67">
        <f>SUM(D42:CR42)</f>
        <v>44000</v>
      </c>
      <c r="CT42" s="67">
        <f>CS41-CS42</f>
        <v>0</v>
      </c>
      <c r="CV42" s="67"/>
    </row>
    <row r="43" s="20" customFormat="1" ht="14.1" customHeight="1" spans="1:100">
      <c r="A43" s="40">
        <v>11</v>
      </c>
      <c r="B43" s="41" t="s">
        <v>2018</v>
      </c>
      <c r="C43" s="42" t="s">
        <v>43</v>
      </c>
      <c r="D43" s="43" t="s">
        <v>1671</v>
      </c>
      <c r="E43" s="44"/>
      <c r="F43" s="45"/>
      <c r="G43" s="43" t="s">
        <v>1676</v>
      </c>
      <c r="H43" s="44"/>
      <c r="I43" s="44" t="s">
        <v>1458</v>
      </c>
      <c r="J43" s="43"/>
      <c r="K43" s="44"/>
      <c r="L43" s="45"/>
      <c r="M43" s="43" t="s">
        <v>1458</v>
      </c>
      <c r="N43" s="44"/>
      <c r="O43" s="45" t="s">
        <v>210</v>
      </c>
      <c r="P43" s="43" t="s">
        <v>210</v>
      </c>
      <c r="Q43" s="44"/>
      <c r="R43" s="45"/>
      <c r="S43" s="43" t="s">
        <v>210</v>
      </c>
      <c r="T43" s="44"/>
      <c r="U43" s="45" t="s">
        <v>213</v>
      </c>
      <c r="V43" s="43" t="s">
        <v>213</v>
      </c>
      <c r="W43" s="44"/>
      <c r="X43" s="45"/>
      <c r="Y43" s="43" t="s">
        <v>213</v>
      </c>
      <c r="Z43" s="44"/>
      <c r="AA43" s="45" t="s">
        <v>215</v>
      </c>
      <c r="AB43" s="43" t="s">
        <v>215</v>
      </c>
      <c r="AC43" s="44"/>
      <c r="AD43" s="45"/>
      <c r="AE43" s="43"/>
      <c r="AF43" s="44"/>
      <c r="AG43" s="45"/>
      <c r="AH43" s="43" t="s">
        <v>215</v>
      </c>
      <c r="AI43" s="44"/>
      <c r="AJ43" s="45" t="s">
        <v>1378</v>
      </c>
      <c r="AK43" s="43" t="s">
        <v>1378</v>
      </c>
      <c r="AL43" s="44"/>
      <c r="AM43" s="45" t="s">
        <v>1688</v>
      </c>
      <c r="AN43" s="43" t="s">
        <v>1378</v>
      </c>
      <c r="AO43" s="44"/>
      <c r="AP43" s="45"/>
      <c r="AQ43" s="43" t="s">
        <v>1378</v>
      </c>
      <c r="AR43" s="44"/>
      <c r="AS43" s="45" t="s">
        <v>195</v>
      </c>
      <c r="AT43" s="43" t="s">
        <v>195</v>
      </c>
      <c r="AU43" s="44"/>
      <c r="AV43" s="45"/>
      <c r="AW43" s="43"/>
      <c r="AX43" s="44"/>
      <c r="AY43" s="45"/>
      <c r="AZ43" s="43"/>
      <c r="BA43" s="44"/>
      <c r="BB43" s="45"/>
      <c r="BC43" s="43" t="s">
        <v>1828</v>
      </c>
      <c r="BD43" s="44"/>
      <c r="BE43" s="45" t="s">
        <v>1831</v>
      </c>
      <c r="BF43" s="43" t="s">
        <v>1831</v>
      </c>
      <c r="BG43" s="44"/>
      <c r="BH43" s="45" t="s">
        <v>198</v>
      </c>
      <c r="BI43" s="43" t="s">
        <v>198</v>
      </c>
      <c r="BJ43" s="44"/>
      <c r="BK43" s="45" t="s">
        <v>203</v>
      </c>
      <c r="BL43" s="43" t="s">
        <v>203</v>
      </c>
      <c r="BM43" s="44"/>
      <c r="BN43" s="44"/>
      <c r="BO43" s="43" t="s">
        <v>203</v>
      </c>
      <c r="BP43" s="44"/>
      <c r="BQ43" s="44" t="s">
        <v>207</v>
      </c>
      <c r="BR43" s="43" t="s">
        <v>207</v>
      </c>
      <c r="BS43" s="44"/>
      <c r="BT43" s="45" t="s">
        <v>179</v>
      </c>
      <c r="BU43" s="43" t="s">
        <v>179</v>
      </c>
      <c r="BV43" s="44"/>
      <c r="BW43" s="45"/>
      <c r="BX43" s="43" t="s">
        <v>179</v>
      </c>
      <c r="BY43" s="44"/>
      <c r="BZ43" s="44" t="s">
        <v>1973</v>
      </c>
      <c r="CA43" s="43" t="s">
        <v>1973</v>
      </c>
      <c r="CB43" s="44" t="s">
        <v>179</v>
      </c>
      <c r="CC43" s="45" t="s">
        <v>1968</v>
      </c>
      <c r="CD43" s="43" t="s">
        <v>1968</v>
      </c>
      <c r="CE43" s="44"/>
      <c r="CF43" s="45" t="s">
        <v>1409</v>
      </c>
      <c r="CG43" s="43" t="s">
        <v>1409</v>
      </c>
      <c r="CH43" s="44"/>
      <c r="CI43" s="45" t="s">
        <v>200</v>
      </c>
      <c r="CJ43" s="43" t="s">
        <v>200</v>
      </c>
      <c r="CK43" s="44"/>
      <c r="CL43" s="45"/>
      <c r="CM43" s="43" t="s">
        <v>200</v>
      </c>
      <c r="CN43" s="44"/>
      <c r="CO43" s="45" t="s">
        <v>192</v>
      </c>
      <c r="CP43" s="43"/>
      <c r="CQ43" s="44"/>
      <c r="CR43" s="45" t="s">
        <v>2019</v>
      </c>
      <c r="CS43" s="65"/>
      <c r="CT43" s="65"/>
      <c r="CV43" s="65"/>
    </row>
    <row r="44" s="21" customFormat="1" ht="14.1" customHeight="1" spans="1:100">
      <c r="A44" s="46"/>
      <c r="B44" s="47"/>
      <c r="C44" s="48" t="s">
        <v>2005</v>
      </c>
      <c r="D44" s="49" t="str">
        <f>IF((D43="")+(D43=0),0,VLOOKUP(D43,工单拆分!$G$2:$J$750,2,0))</f>
        <v>50FC26R-3.1</v>
      </c>
      <c r="E44" s="50">
        <f>IF((E43="")+(E43=0),0,VLOOKUP(E43,工单拆分!$G$2:$J$750,2,0))</f>
        <v>0</v>
      </c>
      <c r="F44" s="51">
        <f>IF((F43="")+(F43=0),0,VLOOKUP(F43,工单拆分!$G$2:$J$750,2,0))</f>
        <v>0</v>
      </c>
      <c r="G44" s="49" t="str">
        <f>IF((G43="")+(G43=0),0,VLOOKUP(G43,工单拆分!$G$2:$J$750,2,0))</f>
        <v>50FZ16R-3.1</v>
      </c>
      <c r="H44" s="50">
        <f>IF((H43="")+(H43=0),0,VLOOKUP(H43,工单拆分!$G$2:$J$750,2,0))</f>
        <v>0</v>
      </c>
      <c r="I44" s="51" t="str">
        <f>IF((I43="")+(I43=0),0,VLOOKUP(I43,工单拆分!$G$2:$J$750,2,0))</f>
        <v>20FC8050A-3.1</v>
      </c>
      <c r="J44" s="49">
        <f>IF((J43="")+(J43=0),0,VLOOKUP(J43,工单拆分!$G$2:$J$750,2,0))</f>
        <v>0</v>
      </c>
      <c r="K44" s="50">
        <f>IF((K43="")+(K43=0),0,VLOOKUP(K43,工单拆分!$G$2:$J$750,2,0))</f>
        <v>0</v>
      </c>
      <c r="L44" s="51">
        <f>IF((L43="")+(L43=0),0,VLOOKUP(L43,工单拆分!$G$2:$J$750,2,0))</f>
        <v>0</v>
      </c>
      <c r="M44" s="49" t="str">
        <f>IF((M43="")+(M43=0),0,VLOOKUP(M43,工单拆分!$G$2:$J$750,2,0))</f>
        <v>20FC8050A-3.1</v>
      </c>
      <c r="N44" s="50">
        <f>IF((N43="")+(N43=0),0,VLOOKUP(N43,工单拆分!$G$2:$J$750,2,0))</f>
        <v>0</v>
      </c>
      <c r="O44" s="51" t="str">
        <f>IF((O43="")+(O43=0),0,VLOOKUP(O43,工单拆分!$G$2:$J$750,2,0))</f>
        <v>40HC7019-1</v>
      </c>
      <c r="P44" s="49" t="str">
        <f>IF((P43="")+(P43=0),0,VLOOKUP(P43,工单拆分!$G$2:$J$750,2,0))</f>
        <v>40HC7019-1</v>
      </c>
      <c r="Q44" s="50">
        <f>IF((Q43="")+(Q43=0),0,VLOOKUP(Q43,工单拆分!$G$2:$J$750,2,0))</f>
        <v>0</v>
      </c>
      <c r="R44" s="51">
        <f>IF((R43="")+(R43=0),0,VLOOKUP(R43,工单拆分!$G$2:$J$750,2,0))</f>
        <v>0</v>
      </c>
      <c r="S44" s="49" t="str">
        <f>IF((S43="")+(S43=0),0,VLOOKUP(S43,工单拆分!$G$2:$J$750,2,0))</f>
        <v>40HC7019-1</v>
      </c>
      <c r="T44" s="50">
        <f>IF((T43="")+(T43=0),0,VLOOKUP(T43,工单拆分!$G$2:$J$750,2,0))</f>
        <v>0</v>
      </c>
      <c r="U44" s="51" t="str">
        <f>IF((U43="")+(U43=0),0,VLOOKUP(U43,工单拆分!$G$2:$J$750,2,0))</f>
        <v>40HC7019-2</v>
      </c>
      <c r="V44" s="49" t="str">
        <f>IF((V43="")+(V43=0),0,VLOOKUP(V43,工单拆分!$G$2:$J$750,2,0))</f>
        <v>40HC7019-2</v>
      </c>
      <c r="W44" s="50">
        <f>IF((W43="")+(W43=0),0,VLOOKUP(W43,工单拆分!$G$2:$J$750,2,0))</f>
        <v>0</v>
      </c>
      <c r="X44" s="51">
        <f>IF((X43="")+(X43=0),0,VLOOKUP(X43,工单拆分!$G$2:$J$750,2,0))</f>
        <v>0</v>
      </c>
      <c r="Y44" s="49" t="str">
        <f>IF((Y43="")+(Y43=0),0,VLOOKUP(Y43,工单拆分!$G$2:$J$750,2,0))</f>
        <v>40HC7019-2</v>
      </c>
      <c r="Z44" s="50">
        <f>IF((Z43="")+(Z43=0),0,VLOOKUP(Z43,工单拆分!$G$2:$J$750,2,0))</f>
        <v>0</v>
      </c>
      <c r="AA44" s="51" t="str">
        <f>IF((AA43="")+(AA43=0),0,VLOOKUP(AA43,工单拆分!$G$2:$J$750,2,0))</f>
        <v>40HC7019-3</v>
      </c>
      <c r="AB44" s="49" t="str">
        <f>IF((AB43="")+(AB43=0),0,VLOOKUP(AB43,工单拆分!$G$2:$J$750,2,0))</f>
        <v>40HC7019-3</v>
      </c>
      <c r="AC44" s="50">
        <f>IF((AC43="")+(AC43=0),0,VLOOKUP(AC43,工单拆分!$G$2:$J$750,2,0))</f>
        <v>0</v>
      </c>
      <c r="AD44" s="51">
        <f>IF((AD43="")+(AD43=0),0,VLOOKUP(AD43,工单拆分!$G$2:$J$750,2,0))</f>
        <v>0</v>
      </c>
      <c r="AE44" s="49">
        <f>IF((AE43="")+(AE43=0),0,VLOOKUP(AE43,工单拆分!$G$2:$J$750,2,0))</f>
        <v>0</v>
      </c>
      <c r="AF44" s="50">
        <f>IF((AF43="")+(AF43=0),0,VLOOKUP(AF43,工单拆分!$G$2:$J$750,2,0))</f>
        <v>0</v>
      </c>
      <c r="AG44" s="51">
        <f>IF((AG43="")+(AG43=0),0,VLOOKUP(AG43,工单拆分!$G$2:$J$750,2,0))</f>
        <v>0</v>
      </c>
      <c r="AH44" s="49" t="str">
        <f>IF((AH43="")+(AH43=0),0,VLOOKUP(AH43,工单拆分!$G$2:$J$750,2,0))</f>
        <v>40HC7019-3</v>
      </c>
      <c r="AI44" s="50">
        <f>IF((AI43="")+(AI43=0),0,VLOOKUP(AI43,工单拆分!$G$2:$J$750,2,0))</f>
        <v>0</v>
      </c>
      <c r="AJ44" s="51" t="str">
        <f>IF((AJ43="")+(AJ43=0),0,VLOOKUP(AJ43,工单拆分!$G$2:$J$750,2,0))</f>
        <v>20FC817-1</v>
      </c>
      <c r="AK44" s="49" t="str">
        <f>IF((AK43="")+(AK43=0),0,VLOOKUP(AK43,工单拆分!$G$2:$J$750,2,0))</f>
        <v>20FC817-1</v>
      </c>
      <c r="AL44" s="50">
        <f>IF((AL43="")+(AL43=0),0,VLOOKUP(AL43,工单拆分!$G$2:$J$750,2,0))</f>
        <v>0</v>
      </c>
      <c r="AM44" s="51" t="str">
        <f>IF((AM43="")+(AM43=0),0,VLOOKUP(AM43,工单拆分!$G$2:$J$750,2,0))</f>
        <v>20FC8050A-3.5</v>
      </c>
      <c r="AN44" s="49" t="str">
        <f>IF((AN43="")+(AN43=0),0,VLOOKUP(AN43,工单拆分!$G$2:$J$750,2,0))</f>
        <v>20FC817-1</v>
      </c>
      <c r="AO44" s="50">
        <f>IF((AO43="")+(AO43=0),0,VLOOKUP(AO43,工单拆分!$G$2:$J$750,2,0))</f>
        <v>0</v>
      </c>
      <c r="AP44" s="51">
        <f>IF((AP43="")+(AP43=0),0,VLOOKUP(AP43,工单拆分!$G$2:$J$750,2,0))</f>
        <v>0</v>
      </c>
      <c r="AQ44" s="49" t="str">
        <f>IF((AQ43="")+(AQ43=0),0,VLOOKUP(AQ43,工单拆分!$G$2:$J$750,2,0))</f>
        <v>20FC817-1</v>
      </c>
      <c r="AR44" s="50">
        <f>IF((AR43="")+(AR43=0),0,VLOOKUP(AR43,工单拆分!$G$2:$J$750,2,0))</f>
        <v>0</v>
      </c>
      <c r="AS44" s="51" t="str">
        <f>IF((AS43="")+(AS43=0),0,VLOOKUP(AS43,工单拆分!$G$2:$J$750,2,0))</f>
        <v>50HC19-1</v>
      </c>
      <c r="AT44" s="49" t="str">
        <f>IF((AT43="")+(AT43=0),0,VLOOKUP(AT43,工单拆分!$G$2:$J$750,2,0))</f>
        <v>50HC19-1</v>
      </c>
      <c r="AU44" s="50">
        <f>IF((AU43="")+(AU43=0),0,VLOOKUP(AU43,工单拆分!$G$2:$J$750,2,0))</f>
        <v>0</v>
      </c>
      <c r="AV44" s="51">
        <f>IF((AV43="")+(AV43=0),0,VLOOKUP(AV43,工单拆分!$G$2:$J$750,2,0))</f>
        <v>0</v>
      </c>
      <c r="AW44" s="49">
        <f>IF((AW43="")+(AW43=0),0,VLOOKUP(AW43,工单拆分!$G$2:$J$750,2,0))</f>
        <v>0</v>
      </c>
      <c r="AX44" s="50">
        <f>IF((AX43="")+(AX43=0),0,VLOOKUP(AX43,工单拆分!$G$2:$J$750,2,0))</f>
        <v>0</v>
      </c>
      <c r="AY44" s="51">
        <f>IF((AY43="")+(AY43=0),0,VLOOKUP(AY43,工单拆分!$G$2:$J$750,2,0))</f>
        <v>0</v>
      </c>
      <c r="AZ44" s="49">
        <f>IF((AZ43="")+(AZ43=0),0,VLOOKUP(AZ43,工单拆分!$G$2:$J$750,2,0))</f>
        <v>0</v>
      </c>
      <c r="BA44" s="50">
        <f>IF((BA43="")+(BA43=0),0,VLOOKUP(BA43,工单拆分!$G$2:$J$750,2,0))</f>
        <v>0</v>
      </c>
      <c r="BB44" s="51">
        <f>IF((BB43="")+(BB43=0),0,VLOOKUP(BB43,工单拆分!$G$2:$J$750,2,0))</f>
        <v>0</v>
      </c>
      <c r="BC44" s="49" t="str">
        <f>IF((BC43="")+(BC43=0),0,VLOOKUP(BC43,工单拆分!$G$2:$J$750,2,0))</f>
        <v>20FZ17D-3.21</v>
      </c>
      <c r="BD44" s="50">
        <f>IF((BD43="")+(BD43=0),0,VLOOKUP(BD43,工单拆分!$G$2:$J$750,2,0))</f>
        <v>0</v>
      </c>
      <c r="BE44" s="51" t="str">
        <f>IF((BE43="")+(BE43=0),0,VLOOKUP(BE43,工单拆分!$G$2:$J$750,2,0))</f>
        <v>50FZ16R-3.21</v>
      </c>
      <c r="BF44" s="49" t="str">
        <f>IF((BF43="")+(BF43=0),0,VLOOKUP(BF43,工单拆分!$G$2:$J$750,2,0))</f>
        <v>50FZ16R-3.21</v>
      </c>
      <c r="BG44" s="50">
        <f>IF((BG43="")+(BG43=0),0,VLOOKUP(BG43,工单拆分!$G$2:$J$750,2,0))</f>
        <v>0</v>
      </c>
      <c r="BH44" s="51" t="str">
        <f>IF((BH43="")+(BH43=0),0,VLOOKUP(BH43,工单拆分!$G$2:$J$750,2,0))</f>
        <v>50HC19-2</v>
      </c>
      <c r="BI44" s="49" t="str">
        <f>IF((BI43="")+(BI43=0),0,VLOOKUP(BI43,工单拆分!$G$2:$J$750,2,0))</f>
        <v>50HC19-2</v>
      </c>
      <c r="BJ44" s="50">
        <f>IF((BJ43="")+(BJ43=0),0,VLOOKUP(BJ43,工单拆分!$G$2:$J$750,2,0))</f>
        <v>0</v>
      </c>
      <c r="BK44" s="51" t="str">
        <f>IF((BK43="")+(BK43=0),0,VLOOKUP(BK43,工单拆分!$G$2:$J$750,2,0))</f>
        <v>50HC19-4</v>
      </c>
      <c r="BL44" s="49" t="str">
        <f>IF((BL43="")+(BL43=0),0,VLOOKUP(BL43,工单拆分!$G$2:$J$750,2,0))</f>
        <v>50HC19-4</v>
      </c>
      <c r="BM44" s="50">
        <f>IF((BM43="")+(BM43=0),0,VLOOKUP(BM43,工单拆分!$G$2:$J$750,2,0))</f>
        <v>0</v>
      </c>
      <c r="BN44" s="51">
        <f>IF((BN43="")+(BN43=0),0,VLOOKUP(BN43,工单拆分!$G$2:$J$750,2,0))</f>
        <v>0</v>
      </c>
      <c r="BO44" s="49" t="str">
        <f>IF((BO43="")+(BO43=0),0,VLOOKUP(BO43,工单拆分!$G$2:$J$750,2,0))</f>
        <v>50HC19-4</v>
      </c>
      <c r="BP44" s="50">
        <f>IF((BP43="")+(BP43=0),0,VLOOKUP(BP43,工单拆分!$G$2:$J$750,2,0))</f>
        <v>0</v>
      </c>
      <c r="BQ44" s="51" t="str">
        <f>IF((BQ43="")+(BQ43=0),0,VLOOKUP(BQ43,工单拆分!$G$2:$J$750,2,0))</f>
        <v>50HC19-5</v>
      </c>
      <c r="BR44" s="49" t="str">
        <f>IF((BR43="")+(BR43=0),0,VLOOKUP(BR43,工单拆分!$G$2:$J$750,2,0))</f>
        <v>50HC19-5</v>
      </c>
      <c r="BS44" s="50">
        <f>IF((BS43="")+(BS43=0),0,VLOOKUP(BS43,工单拆分!$G$2:$J$750,2,0))</f>
        <v>0</v>
      </c>
      <c r="BT44" s="51" t="str">
        <f>IF((BT43="")+(BT43=0),0,VLOOKUP(BT43,工单拆分!$G$2:$J$750,2,0))</f>
        <v>40HC17-1</v>
      </c>
      <c r="BU44" s="49" t="str">
        <f>IF((BU43="")+(BU43=0),0,VLOOKUP(BU43,工单拆分!$G$2:$J$750,2,0))</f>
        <v>40HC17-1</v>
      </c>
      <c r="BV44" s="50">
        <f>IF((BV43="")+(BV43=0),0,VLOOKUP(BV43,工单拆分!$G$2:$J$750,2,0))</f>
        <v>0</v>
      </c>
      <c r="BW44" s="51">
        <f>IF((BW43="")+(BW43=0),0,VLOOKUP(BW43,工单拆分!$G$2:$J$750,2,0))</f>
        <v>0</v>
      </c>
      <c r="BX44" s="49" t="str">
        <f>IF((BX43="")+(BX43=0),0,VLOOKUP(BX43,工单拆分!$G$2:$J$750,2,0))</f>
        <v>40HC17-1</v>
      </c>
      <c r="BY44" s="50">
        <f>IF((BY43="")+(BY43=0),0,VLOOKUP(BY43,工单拆分!$G$2:$J$750,2,0))</f>
        <v>0</v>
      </c>
      <c r="BZ44" s="51" t="str">
        <f>IF((BZ43="")+(BZ43=0),0,VLOOKUP(BZ43,工单拆分!$G$2:$J$750,2,0))</f>
        <v>20FC17B-3.16</v>
      </c>
      <c r="CA44" s="49" t="str">
        <f>IF((CA43="")+(CA43=0),0,VLOOKUP(CA43,工单拆分!$G$2:$J$750,2,0))</f>
        <v>20FC17B-3.16</v>
      </c>
      <c r="CB44" s="50" t="str">
        <f>IF((CB43="")+(CB43=0),0,VLOOKUP(CB43,工单拆分!$G$2:$J$750,2,0))</f>
        <v>40HC17-1</v>
      </c>
      <c r="CC44" s="51" t="str">
        <f>IF((CC43="")+(CC43=0),0,VLOOKUP(CC43,工单拆分!$G$2:$J$750,2,0))</f>
        <v>40FZ23G-3.28</v>
      </c>
      <c r="CD44" s="49" t="str">
        <f>IF((CD43="")+(CD43=0),0,VLOOKUP(CD43,工单拆分!$G$2:$J$750,2,0))</f>
        <v>40FZ23G-3.28</v>
      </c>
      <c r="CE44" s="50">
        <f>IF((CE43="")+(CE43=0),0,VLOOKUP(CE43,工单拆分!$G$2:$J$750,2,0))</f>
        <v>0</v>
      </c>
      <c r="CF44" s="51" t="str">
        <f>IF((CF43="")+(CF43=0),0,VLOOKUP(CF43,工单拆分!$G$2:$J$750,2,0))</f>
        <v>20FC610-1</v>
      </c>
      <c r="CG44" s="49" t="str">
        <f>IF((CG43="")+(CG43=0),0,VLOOKUP(CG43,工单拆分!$G$2:$J$750,2,0))</f>
        <v>20FC610-1</v>
      </c>
      <c r="CH44" s="50">
        <f>IF((CH43="")+(CH43=0),0,VLOOKUP(CH43,工单拆分!$G$2:$J$750,2,0))</f>
        <v>0</v>
      </c>
      <c r="CI44" s="51" t="str">
        <f>IF((CI43="")+(CI43=0),0,VLOOKUP(CI43,工单拆分!$G$2:$J$750,2,0))</f>
        <v>50HC19-3</v>
      </c>
      <c r="CJ44" s="49" t="str">
        <f>IF((CJ43="")+(CJ43=0),0,VLOOKUP(CJ43,工单拆分!$G$2:$J$750,2,0))</f>
        <v>50HC19-3</v>
      </c>
      <c r="CK44" s="50">
        <f>IF((CK43="")+(CK43=0),0,VLOOKUP(CK43,工单拆分!$G$2:$J$750,2,0))</f>
        <v>0</v>
      </c>
      <c r="CL44" s="51">
        <f>IF((CL43="")+(CL43=0),0,VLOOKUP(CL43,工单拆分!$G$2:$J$750,2,0))</f>
        <v>0</v>
      </c>
      <c r="CM44" s="49" t="str">
        <f>IF((CM43="")+(CM43=0),0,VLOOKUP(CM43,工单拆分!$G$2:$J$750,2,0))</f>
        <v>50HC19-3</v>
      </c>
      <c r="CN44" s="50">
        <f>IF((CN43="")+(CN43=0),0,VLOOKUP(CN43,工单拆分!$G$2:$J$750,2,0))</f>
        <v>0</v>
      </c>
      <c r="CO44" s="51" t="str">
        <f>IF((CO43="")+(CO43=0),0,VLOOKUP(CO43,工单拆分!$G$2:$J$750,2,0))</f>
        <v>40HC19-3</v>
      </c>
      <c r="CP44" s="49">
        <f>IF((CP43="")+(CP43=0),0,VLOOKUP(CP43,工单拆分!$G$2:$J$750,2,0))</f>
        <v>0</v>
      </c>
      <c r="CQ44" s="50">
        <f>IF((CQ43="")+(CQ43=0),0,VLOOKUP(CQ43,工单拆分!$G$2:$J$750,2,0))</f>
        <v>0</v>
      </c>
      <c r="CR44" s="51"/>
      <c r="CS44" s="66">
        <f>SUM(D44:CP44)</f>
        <v>0</v>
      </c>
      <c r="CT44" s="66"/>
      <c r="CV44" s="66"/>
    </row>
    <row r="45" s="22" customFormat="1" ht="14.1" customHeight="1" spans="1:100">
      <c r="A45" s="46"/>
      <c r="B45" s="47"/>
      <c r="C45" s="52" t="s">
        <v>2006</v>
      </c>
      <c r="D45" s="53">
        <f>IF((D43="")+(COUNTIF($D$3:D43,D43)&gt;=2),0,IF(ISNA(VLOOKUP(D43,工单拆分!$G$2:$J$750,3,0)),0,VLOOKUP(D43,工单拆分!$G$2:$J$750,3,0)))</f>
        <v>552</v>
      </c>
      <c r="E45" s="54">
        <f>IF((E43="")+(COUNTIF($D$3:E43,E43)&gt;=2),0,IF(ISNA(VLOOKUP(E43,工单拆分!$G$2:$J$750,3,0)),0,VLOOKUP(E43,工单拆分!$G$2:$J$750,3,0)))</f>
        <v>0</v>
      </c>
      <c r="F45" s="55">
        <f>IF((F43="")+(COUNTIF($D$3:F43,F43)&gt;=2),0,IF(ISNA(VLOOKUP(F43,工单拆分!$G$2:$J$750,3,0)),0,VLOOKUP(F43,工单拆分!$G$2:$J$750,3,0)))</f>
        <v>0</v>
      </c>
      <c r="G45" s="53">
        <f>IF((G43="")+(COUNTIF($D$3:G43,G43)&gt;=2),0,IF(ISNA(VLOOKUP(G43,工单拆分!$G$2:$J$750,3,0)),0,VLOOKUP(G43,工单拆分!$G$2:$J$750,3,0)))</f>
        <v>498</v>
      </c>
      <c r="H45" s="54">
        <f>IF((H43="")+(COUNTIF($D$3:H43,H43)&gt;=2),0,IF(ISNA(VLOOKUP(H43,工单拆分!$G$2:$J$750,3,0)),0,VLOOKUP(H43,工单拆分!$G$2:$J$750,3,0)))</f>
        <v>0</v>
      </c>
      <c r="I45" s="55">
        <f>IF((I43="")+(COUNTIF($D$3:I43,I43)&gt;=2),0,IF(ISNA(VLOOKUP(I43,工单拆分!$G$2:$J$750,3,0)),0,VLOOKUP(I43,工单拆分!$G$2:$J$750,3,0)))</f>
        <v>720</v>
      </c>
      <c r="J45" s="53">
        <f>IF((J43="")+(COUNTIF($D$3:J43,J43)&gt;=2)+(COUNTIF($D$3:I$94,J43)&gt;=2),0,IF(ISNA(VLOOKUP(J43,工单拆分!$G$2:$J$750,3,0)),0,VLOOKUP(J43,工单拆分!$G$2:$J$750,3,0)))</f>
        <v>0</v>
      </c>
      <c r="K45" s="54">
        <f>IF(K43="",0,IF(ISNA(VLOOKUP(K43,工单拆分!$G$2:$J$750,3,0)),0,VLOOKUP(K43,工单拆分!$G$2:$J$750,3,0)))</f>
        <v>0</v>
      </c>
      <c r="L45" s="55">
        <f>IF((L43="")+(COUNTIF($D$3:L43,L43)&gt;=2)+(COUNTIF($D$3:J$94,L43)&gt;=2),0,IF(ISNA(VLOOKUP(L43,工单拆分!$G$2:$J$750,3,0)),0,VLOOKUP(L43,工单拆分!$G$2:$J$750,3,0)))</f>
        <v>0</v>
      </c>
      <c r="M45" s="53">
        <f>IF((M43="")+(COUNTIF($D$3:M43,M43)&gt;=2)+(COUNTIF($D$3:L$94,M43)&gt;=2),0,IF(ISNA(VLOOKUP(M43,工单拆分!$G$2:$J$750,3,0)),0,VLOOKUP(M43,工单拆分!$G$2:$J$750,3,0)))</f>
        <v>0</v>
      </c>
      <c r="N45" s="54">
        <f>IF(N43="",0,IF(ISNA(VLOOKUP(N43,工单拆分!$G$2:$J$750,3,0)),0,VLOOKUP(N43,工单拆分!$G$2:$J$750,3,0)))</f>
        <v>0</v>
      </c>
      <c r="O45" s="55">
        <f>IF((O43="")+(COUNTIF($D$3:O43,O43)&gt;=2)+(COUNTIF($D$3:M$94,O43)&gt;=2),0,IF(ISNA(VLOOKUP(O43,工单拆分!$G$2:$J$750,3,0)),0,VLOOKUP(O43,工单拆分!$G$2:$J$750,3,0)))</f>
        <v>2500</v>
      </c>
      <c r="P45" s="53">
        <f>IF((P43="")+(COUNTIF($D$3:P43,P43)&gt;=2)+(COUNTIF($D$3:O$94,P43)&gt;=2),0,IF(ISNA(VLOOKUP(P43,工单拆分!$G$2:$J$750,3,0)),0,VLOOKUP(P43,工单拆分!$G$2:$J$750,3,0)))</f>
        <v>0</v>
      </c>
      <c r="Q45" s="54">
        <f>IF(Q43="",0,IF(ISNA(VLOOKUP(Q43,工单拆分!$G$2:$J$750,3,0)),0,VLOOKUP(Q43,工单拆分!$G$2:$J$750,3,0)))</f>
        <v>0</v>
      </c>
      <c r="R45" s="55">
        <f>IF((R43="")+(COUNTIF($D$3:R43,R43)&gt;=2)+(COUNTIF($D$3:P$94,R43)&gt;=2),0,IF(ISNA(VLOOKUP(R43,工单拆分!$G$2:$J$750,3,0)),0,VLOOKUP(R43,工单拆分!$G$2:$J$750,3,0)))</f>
        <v>0</v>
      </c>
      <c r="S45" s="53">
        <f>IF((S43="")+(COUNTIF($D$3:S43,S43)&gt;=2)+(COUNTIF($D$3:R$94,S43)&gt;=2),0,IF(ISNA(VLOOKUP(S43,工单拆分!$G$2:$J$750,3,0)),0,VLOOKUP(S43,工单拆分!$G$2:$J$750,3,0)))</f>
        <v>0</v>
      </c>
      <c r="T45" s="54">
        <f>IF(T43="",0,IF(ISNA(VLOOKUP(T43,工单拆分!$G$2:$J$750,3,0)),0,VLOOKUP(T43,工单拆分!$G$2:$J$750,3,0)))</f>
        <v>0</v>
      </c>
      <c r="U45" s="55">
        <f>IF((U43="")+(COUNTIF($D$3:U43,U43)&gt;=2)+(COUNTIF($D$3:S$94,U43)&gt;=2),0,IF(ISNA(VLOOKUP(U43,工单拆分!$G$2:$J$750,3,0)),0,VLOOKUP(U43,工单拆分!$G$2:$J$750,3,0)))</f>
        <v>2000</v>
      </c>
      <c r="V45" s="53">
        <f>IF((V43="")+(COUNTIF($D$3:V43,V43)&gt;=2)+(COUNTIF($D$3:U$94,V43)&gt;=2),0,IF(ISNA(VLOOKUP(V43,工单拆分!$G$2:$J$750,3,0)),0,VLOOKUP(V43,工单拆分!$G$2:$J$750,3,0)))</f>
        <v>0</v>
      </c>
      <c r="W45" s="54">
        <f>IF(W43="",0,IF(ISNA(VLOOKUP(W43,工单拆分!$G$2:$J$750,3,0)),0,VLOOKUP(W43,工单拆分!$G$2:$J$750,3,0)))</f>
        <v>0</v>
      </c>
      <c r="X45" s="55">
        <f>IF((X43="")+(COUNTIF($D$3:X43,X43)&gt;=2)+(COUNTIF($D$3:V$94,X43)&gt;=2),0,IF(ISNA(VLOOKUP(X43,工单拆分!$G$2:$J$750,3,0)),0,VLOOKUP(X43,工单拆分!$G$2:$J$750,3,0)))</f>
        <v>0</v>
      </c>
      <c r="Y45" s="53">
        <f>IF((Y43="")+(COUNTIF($D$3:Y43,Y43)&gt;=2)+(COUNTIF($D$3:X$94,Y43)&gt;=2),0,IF(ISNA(VLOOKUP(Y43,工单拆分!$G$2:$J$750,3,0)),0,VLOOKUP(Y43,工单拆分!$G$2:$J$750,3,0)))</f>
        <v>0</v>
      </c>
      <c r="Z45" s="54">
        <f>IF(Z43="",0,IF(ISNA(VLOOKUP(Z43,工单拆分!$G$2:$J$750,3,0)),0,VLOOKUP(Z43,工单拆分!$G$2:$J$750,3,0)))</f>
        <v>0</v>
      </c>
      <c r="AA45" s="55">
        <f>IF((AA43="")+(COUNTIF($D$3:AA43,AA43)&gt;=2)+(COUNTIF($D$3:Y$94,AA43)&gt;=2),0,IF(ISNA(VLOOKUP(AA43,工单拆分!$G$2:$J$750,3,0)),0,VLOOKUP(AA43,工单拆分!$G$2:$J$750,3,0)))</f>
        <v>2000</v>
      </c>
      <c r="AB45" s="53">
        <f>IF((AB43="")+(COUNTIF($D$3:AB43,AB43)&gt;=2)+(COUNTIF($D$3:AA$94,AB43)&gt;=2),0,IF(ISNA(VLOOKUP(AB43,工单拆分!$G$2:$J$750,3,0)),0,VLOOKUP(AB43,工单拆分!$G$2:$J$750,3,0)))</f>
        <v>0</v>
      </c>
      <c r="AC45" s="54">
        <f>IF(AC43="",0,IF(ISNA(VLOOKUP(AC43,工单拆分!$G$2:$J$750,3,0)),0,VLOOKUP(AC43,工单拆分!$G$2:$J$750,3,0)))</f>
        <v>0</v>
      </c>
      <c r="AD45" s="55">
        <f>IF((AD43="")+(COUNTIF($D$3:AD43,AD43)&gt;=2)+(COUNTIF($D$3:AB$94,AD43)&gt;=2),0,IF(ISNA(VLOOKUP(AD43,工单拆分!$G$2:$J$750,3,0)),0,VLOOKUP(AD43,工单拆分!$G$2:$J$750,3,0)))</f>
        <v>0</v>
      </c>
      <c r="AE45" s="53">
        <f>IF((AE43="")+(COUNTIF($D$3:AE43,AE43)&gt;=2)+(COUNTIF($D$3:AD$94,AE43)&gt;=2),0,IF(ISNA(VLOOKUP(AE43,工单拆分!$G$2:$J$750,3,0)),0,VLOOKUP(AE43,工单拆分!$G$2:$J$750,3,0)))</f>
        <v>0</v>
      </c>
      <c r="AF45" s="54">
        <f>IF(AF43="",0,IF(ISNA(VLOOKUP(AF43,工单拆分!$G$2:$J$750,3,0)),0,VLOOKUP(AF43,工单拆分!$G$2:$J$750,3,0)))</f>
        <v>0</v>
      </c>
      <c r="AG45" s="55">
        <f>IF((AG43="")+(COUNTIF($D$3:AG43,AG43)&gt;=2)+(COUNTIF($D$3:AE$94,AG43)&gt;=2),0,IF(ISNA(VLOOKUP(AG43,工单拆分!$G$2:$J$750,3,0)),0,VLOOKUP(AG43,工单拆分!$G$2:$J$750,3,0)))</f>
        <v>0</v>
      </c>
      <c r="AH45" s="53">
        <f>IF((AH43="")+(COUNTIF($D$3:AH43,AH43)&gt;=2)+(COUNTIF($D$3:AG$94,AH43)&gt;=2),0,IF(ISNA(VLOOKUP(AH43,工单拆分!$G$2:$J$750,3,0)),0,VLOOKUP(AH43,工单拆分!$G$2:$J$750,3,0)))</f>
        <v>0</v>
      </c>
      <c r="AI45" s="54">
        <f>IF(AI43="",0,IF(ISNA(VLOOKUP(AI43,工单拆分!$G$2:$J$750,3,0)),0,VLOOKUP(AI43,工单拆分!$G$2:$J$750,3,0)))</f>
        <v>0</v>
      </c>
      <c r="AJ45" s="55">
        <f>IF((AJ43="")+(COUNTIF($D$3:AJ43,AJ43)&gt;=2)+(COUNTIF($D$3:AH$94,AJ43)&gt;=2),0,IF(ISNA(VLOOKUP(AJ43,工单拆分!$G$2:$J$750,3,0)),0,VLOOKUP(AJ43,工单拆分!$G$2:$J$750,3,0)))</f>
        <v>3000</v>
      </c>
      <c r="AK45" s="53">
        <f>IF((AK43="")+(COUNTIF($D$3:AK43,AK43)&gt;=2)+(COUNTIF($D$3:AJ$94,AK43)&gt;=2),0,IF(ISNA(VLOOKUP(AK43,工单拆分!$G$2:$J$750,3,0)),0,VLOOKUP(AK43,工单拆分!$G$2:$J$750,3,0)))</f>
        <v>0</v>
      </c>
      <c r="AL45" s="54">
        <f>IF(AL43="",0,IF(ISNA(VLOOKUP(AL43,工单拆分!$G$2:$J$750,3,0)),0,VLOOKUP(AL43,工单拆分!$G$2:$J$750,3,0)))</f>
        <v>0</v>
      </c>
      <c r="AM45" s="55">
        <f>IF((AM43="")+(COUNTIF($D$3:AM43,AM43)&gt;=2)+(COUNTIF($D$3:AK$94,AM43)&gt;=2),0,IF(ISNA(VLOOKUP(AM43,工单拆分!$G$2:$J$750,3,0)),0,VLOOKUP(AM43,工单拆分!$G$2:$J$750,3,0)))</f>
        <v>720</v>
      </c>
      <c r="AN45" s="53">
        <f>IF((AN43="")+(COUNTIF($D$3:AN43,AN43)&gt;=2)+(COUNTIF($D$3:AM$94,AN43)&gt;=2),0,IF(ISNA(VLOOKUP(AN43,工单拆分!$G$2:$J$750,3,0)),0,VLOOKUP(AN43,工单拆分!$G$2:$J$750,3,0)))</f>
        <v>0</v>
      </c>
      <c r="AO45" s="54">
        <f>IF(AO43="",0,IF(ISNA(VLOOKUP(AO43,工单拆分!$G$2:$J$750,3,0)),0,VLOOKUP(AO43,工单拆分!$G$2:$J$750,3,0)))</f>
        <v>0</v>
      </c>
      <c r="AP45" s="55">
        <f>IF((AP43="")+(COUNTIF($D$3:AP43,AP43)&gt;=2)+(COUNTIF($D$3:AN$94,AP43)&gt;=2),0,IF(ISNA(VLOOKUP(AP43,工单拆分!$G$2:$J$750,3,0)),0,VLOOKUP(AP43,工单拆分!$G$2:$J$750,3,0)))</f>
        <v>0</v>
      </c>
      <c r="AQ45" s="53">
        <f>IF((AQ43="")+(COUNTIF($D$3:AQ43,AQ43)&gt;=2)+(COUNTIF($D$3:AP$94,AQ43)&gt;=2),0,IF(ISNA(VLOOKUP(AQ43,工单拆分!$G$2:$J$750,3,0)),0,VLOOKUP(AQ43,工单拆分!$G$2:$J$750,3,0)))</f>
        <v>0</v>
      </c>
      <c r="AR45" s="54">
        <f>IF(AR43="",0,IF(ISNA(VLOOKUP(AR43,工单拆分!$G$2:$J$750,3,0)),0,VLOOKUP(AR43,工单拆分!$G$2:$J$750,3,0)))</f>
        <v>0</v>
      </c>
      <c r="AS45" s="55">
        <f>IF((AS43="")+(COUNTIF($D$3:AS43,AS43)&gt;=2)+(COUNTIF($D$3:AQ$94,AS43)&gt;=2),0,IF(ISNA(VLOOKUP(AS43,工单拆分!$G$2:$J$750,3,0)),0,VLOOKUP(AS43,工单拆分!$G$2:$J$750,3,0)))</f>
        <v>2000</v>
      </c>
      <c r="AT45" s="53">
        <f>IF((AT43="")+(COUNTIF($D$3:AT43,AT43)&gt;=2)+(COUNTIF($D$3:AS$94,AT43)&gt;=2),0,IF(ISNA(VLOOKUP(AT43,工单拆分!$G$2:$J$750,3,0)),0,VLOOKUP(AT43,工单拆分!$G$2:$J$750,3,0)))</f>
        <v>0</v>
      </c>
      <c r="AU45" s="54">
        <f>IF(AU43="",0,IF(ISNA(VLOOKUP(AU43,工单拆分!$G$2:$J$750,3,0)),0,VLOOKUP(AU43,工单拆分!$G$2:$J$750,3,0)))</f>
        <v>0</v>
      </c>
      <c r="AV45" s="55">
        <f>IF((AV43="")+(COUNTIF($D$3:AV43,AV43)&gt;=2)+(COUNTIF($D$3:AT$94,AV43)&gt;=2),0,IF(ISNA(VLOOKUP(AV43,工单拆分!$G$2:$J$750,3,0)),0,VLOOKUP(AV43,工单拆分!$G$2:$J$750,3,0)))</f>
        <v>0</v>
      </c>
      <c r="AW45" s="53">
        <f>IF((AW43="")+(COUNTIF($D$3:AW43,AW43)&gt;=2)+(COUNTIF($D$3:AV$94,AW43)&gt;=2),0,IF(ISNA(VLOOKUP(AW43,工单拆分!$G$2:$J$750,3,0)),0,VLOOKUP(AW43,工单拆分!$G$2:$J$750,3,0)))</f>
        <v>0</v>
      </c>
      <c r="AX45" s="54">
        <f>IF((AX43="")+(COUNTIF($D$3:AX43,AX43)&gt;=2)+(COUNTIF($D$3:AW$94,AX43)&gt;=2),0,IF(ISNA(VLOOKUP(AX43,工单拆分!$G$2:$J$750,3,0)),0,VLOOKUP(AX43,工单拆分!$G$2:$J$750,3,0)))</f>
        <v>0</v>
      </c>
      <c r="AY45" s="55">
        <f>IF((AY43="")+(COUNTIF($D$3:AY43,AY43)&gt;=2)+(COUNTIF($D$3:AX$94,AY43)&gt;=2),0,IF(ISNA(VLOOKUP(AY43,工单拆分!$G$2:$J$750,3,0)),0,VLOOKUP(AY43,工单拆分!$G$2:$J$750,3,0)))</f>
        <v>0</v>
      </c>
      <c r="AZ45" s="53">
        <f>IF((AZ43="")+(COUNTIF($D$3:AZ43,AZ43)&gt;=2)+(COUNTIF($D$3:AY$94,AZ43)&gt;=2),0,IF(ISNA(VLOOKUP(AZ43,工单拆分!$G$2:$J$750,3,0)),0,VLOOKUP(AZ43,工单拆分!$G$2:$J$750,3,0)))</f>
        <v>0</v>
      </c>
      <c r="BA45" s="54">
        <f>IF(BA43="",0,IF(ISNA(VLOOKUP(BA43,工单拆分!$G$2:$J$750,3,0)),0,VLOOKUP(BA43,工单拆分!$G$2:$J$750,3,0)))</f>
        <v>0</v>
      </c>
      <c r="BB45" s="55">
        <f>IF((BB43="")+(COUNTIF($D$3:BB43,BB43)&gt;=2)+(COUNTIF($D$3:AZ$94,BB43)&gt;=2),0,IF(ISNA(VLOOKUP(BB43,工单拆分!$G$2:$J$750,3,0)),0,VLOOKUP(BB43,工单拆分!$G$2:$J$750,3,0)))</f>
        <v>0</v>
      </c>
      <c r="BC45" s="53">
        <f>IF((BC43="")+(COUNTIF($D$3:BC43,BC43)&gt;=2)+(COUNTIF($D$3:BB$94,BC43)&gt;=2),0,IF(ISNA(VLOOKUP(BC43,工单拆分!$G$2:$J$750,3,0)),0,VLOOKUP(BC43,工单拆分!$G$2:$J$750,3,0)))</f>
        <v>576</v>
      </c>
      <c r="BD45" s="54">
        <f>IF(BD43="",0,IF(ISNA(VLOOKUP(BD43,工单拆分!$G$2:$J$750,3,0)),0,VLOOKUP(BD43,工单拆分!$G$2:$J$750,3,0)))</f>
        <v>0</v>
      </c>
      <c r="BE45" s="55">
        <f>IF((BE43="")+(COUNTIF($D$3:BE43,BE43)&gt;=2)+(COUNTIF($D$3:BC$94,BE43)&gt;=2),0,IF(ISNA(VLOOKUP(BE43,工单拆分!$G$2:$J$750,3,0)),0,VLOOKUP(BE43,工单拆分!$G$2:$J$750,3,0)))</f>
        <v>498</v>
      </c>
      <c r="BF45" s="53">
        <f>IF((BF43="")+(COUNTIF($D$3:BF43,BF43)&gt;=2)+(COUNTIF($D$3:BE$94,BF43)&gt;=2),0,IF(ISNA(VLOOKUP(BF43,工单拆分!$G$2:$J$750,3,0)),0,VLOOKUP(BF43,工单拆分!$G$2:$J$750,3,0)))</f>
        <v>0</v>
      </c>
      <c r="BG45" s="54">
        <f>IF(BG43="",0,IF(ISNA(VLOOKUP(BG43,工单拆分!$G$2:$J$750,3,0)),0,VLOOKUP(BG43,工单拆分!$G$2:$J$750,3,0)))</f>
        <v>0</v>
      </c>
      <c r="BH45" s="55">
        <f>IF((BH43="")+(COUNTIF($D$3:BH43,BH43)&gt;=2)+(COUNTIF($D$3:BF$94,BH43)&gt;=2),0,IF(ISNA(VLOOKUP(BH43,工单拆分!$G$2:$J$750,3,0)),0,VLOOKUP(BH43,工单拆分!$G$2:$J$750,3,0)))</f>
        <v>2000</v>
      </c>
      <c r="BI45" s="53">
        <f>IF((BI43="")+(COUNTIF($D$3:BI43,BI43)&gt;=2)+(COUNTIF($D$3:BH$94,BI43)&gt;=2),0,IF(ISNA(VLOOKUP(BI43,工单拆分!$G$2:$J$750,3,0)),0,VLOOKUP(BI43,工单拆分!$G$2:$J$750,3,0)))</f>
        <v>0</v>
      </c>
      <c r="BJ45" s="54">
        <f>IF((BJ43="")+(COUNTIF($D$3:BJ43,BJ43)&gt;=2)+(COUNTIF($D$3:BI$94,BJ43)&gt;=2),0,IF(ISNA(VLOOKUP(BJ43,工单拆分!$G$2:$J$750,3,0)),0,VLOOKUP(BJ43,工单拆分!$G$2:$J$750,3,0)))</f>
        <v>0</v>
      </c>
      <c r="BK45" s="55">
        <f>IF((BK43="")+(COUNTIF($D$3:BK43,BK43)&gt;=2)+(COUNTIF($D$3:BJ$94,BK43)&gt;=2),0,IF(ISNA(VLOOKUP(BK43,工单拆分!$G$2:$J$750,3,0)),0,VLOOKUP(BK43,工单拆分!$G$2:$J$750,3,0)))</f>
        <v>2000</v>
      </c>
      <c r="BL45" s="53">
        <f>IF((BL43="")+(COUNTIF($D$3:BL43,BL43)&gt;=2)+(COUNTIF($D$3:BK$94,BL43)&gt;=2),0,IF(ISNA(VLOOKUP(BL43,工单拆分!$G$2:$J$750,3,0)),0,VLOOKUP(BL43,工单拆分!$G$2:$J$750,3,0)))</f>
        <v>0</v>
      </c>
      <c r="BM45" s="54">
        <f>IF(BM43="",0,IF(ISNA(VLOOKUP(BM43,工单拆分!$G$2:$J$750,3,0)),0,VLOOKUP(BM43,工单拆分!$G$2:$J$750,3,0)))</f>
        <v>0</v>
      </c>
      <c r="BN45" s="55">
        <f>IF((BN43="")+(COUNTIF($D$3:BN43,BN43)&gt;=2)+(COUNTIF($D$3:BL$94,BN43)&gt;=2),0,IF(ISNA(VLOOKUP(BN43,工单拆分!$G$2:$J$750,3,0)),0,VLOOKUP(BN43,工单拆分!$G$2:$J$750,3,0)))</f>
        <v>0</v>
      </c>
      <c r="BO45" s="53">
        <f>IF((BO43="")+(COUNTIF($D$3:BO43,BO43)&gt;=2)+(COUNTIF($D$3:BN$94,BO43)&gt;=2),0,IF(ISNA(VLOOKUP(BO43,工单拆分!$G$2:$J$750,3,0)),0,VLOOKUP(BO43,工单拆分!$G$2:$J$750,3,0)))</f>
        <v>0</v>
      </c>
      <c r="BP45" s="54">
        <f>IF(BP43="",0,IF(ISNA(VLOOKUP(BP43,工单拆分!$G$2:$J$750,3,0)),0,VLOOKUP(BP43,工单拆分!$G$2:$J$750,3,0)))</f>
        <v>0</v>
      </c>
      <c r="BQ45" s="55">
        <f>IF((BQ43="")+(COUNTIF($D$3:BQ43,BQ43)&gt;=2)+(COUNTIF($D$3:BO$94,BQ43)&gt;=2),0,IF(ISNA(VLOOKUP(BQ43,工单拆分!$G$2:$J$750,3,0)),0,VLOOKUP(BQ43,工单拆分!$G$2:$J$750,3,0)))</f>
        <v>1000</v>
      </c>
      <c r="BR45" s="53">
        <f>IF((BR43="")+(COUNTIF($D$3:BR43,BR43)&gt;=2)+(COUNTIF($D$3:BQ$94,BR43)&gt;=2),0,IF(ISNA(VLOOKUP(BR43,工单拆分!$G$2:$J$750,3,0)),0,VLOOKUP(BR43,工单拆分!$G$2:$J$750,3,0)))</f>
        <v>0</v>
      </c>
      <c r="BS45" s="54">
        <f>IF(BS43="",0,IF(ISNA(VLOOKUP(BS43,工单拆分!$G$2:$J$750,3,0)),0,VLOOKUP(BS43,工单拆分!$G$2:$J$750,3,0)))</f>
        <v>0</v>
      </c>
      <c r="BT45" s="55">
        <f>IF((BT43="")+(COUNTIF($D$3:BT43,BT43)&gt;=2)+(COUNTIF($D$3:BR$94,BT43)&gt;=2),0,IF(ISNA(VLOOKUP(BT43,工单拆分!$G$2:$J$750,3,0)),0,VLOOKUP(BT43,工单拆分!$G$2:$J$750,3,0)))</f>
        <v>2000</v>
      </c>
      <c r="BU45" s="53">
        <f>IF((BU43="")+(COUNTIF($D$3:BU43,BU43)&gt;=2)+(COUNTIF($D$3:BT$94,BU43)&gt;=2),0,IF(ISNA(VLOOKUP(BU43,工单拆分!$G$2:$J$750,3,0)),0,VLOOKUP(BU43,工单拆分!$G$2:$J$750,3,0)))</f>
        <v>0</v>
      </c>
      <c r="BV45" s="54">
        <f>IF(BV43="",0,IF(ISNA(VLOOKUP(BV43,工单拆分!$G$2:$J$750,3,0)),0,VLOOKUP(BV43,工单拆分!$G$2:$J$750,3,0)))</f>
        <v>0</v>
      </c>
      <c r="BW45" s="55">
        <f>IF((BW43="")+(COUNTIF($D$3:BW43,BW43)&gt;=2)+(COUNTIF($D$3:BU$94,BW43)&gt;=2),0,IF(ISNA(VLOOKUP(BW43,工单拆分!$G$2:$J$750,3,0)),0,VLOOKUP(BW43,工单拆分!$G$2:$J$750,3,0)))</f>
        <v>0</v>
      </c>
      <c r="BX45" s="53">
        <f>IF((BX43="")+(COUNTIF($D$3:BX43,BX43)&gt;=2)+(COUNTIF($D$3:BW$94,BX43)&gt;=2),0,IF(ISNA(VLOOKUP(BX43,工单拆分!$G$2:$J$750,3,0)),0,VLOOKUP(BX43,工单拆分!$G$2:$J$750,3,0)))</f>
        <v>0</v>
      </c>
      <c r="BY45" s="54">
        <f>IF(BY43="",0,IF(ISNA(VLOOKUP(BY43,工单拆分!$G$2:$J$750,3,0)),0,VLOOKUP(BY43,工单拆分!$G$2:$J$750,3,0)))</f>
        <v>0</v>
      </c>
      <c r="BZ45" s="55">
        <f>IF((BZ43="")+(COUNTIF($D$3:BZ43,BZ43)&gt;=2)+(COUNTIF($D$3:BX$94,BZ43)&gt;=2),0,IF(ISNA(VLOOKUP(BZ43,工单拆分!$G$2:$J$750,3,0)),0,VLOOKUP(BZ43,工单拆分!$G$2:$J$750,3,0)))</f>
        <v>510</v>
      </c>
      <c r="CA45" s="53">
        <f>IF((CA43="")+(COUNTIF($D$3:CA43,CA43)&gt;=2),0,IF(ISNA(VLOOKUP(CA43,工单拆分!$G$2:$J$750,3,0)),0,VLOOKUP(CA43,工单拆分!$G$2:$J$750,3,0)))</f>
        <v>0</v>
      </c>
      <c r="CB45" s="54">
        <f>IF((CB43="")+(COUNTIF($D$3:CB43,CB43)&gt;=2),0,IF(ISNA(VLOOKUP(CB43,工单拆分!$G$2:$J$750,3,0)),0,VLOOKUP(CB43,工单拆分!$G$2:$J$750,3,0)))</f>
        <v>0</v>
      </c>
      <c r="CC45" s="55">
        <f>IF((CC43="")+(COUNTIF($D$3:CC43,CC43)&gt;=2),0,IF(ISNA(VLOOKUP(CC43,工单拆分!$G$2:$J$750,3,0)),0,VLOOKUP(CC43,工单拆分!$G$2:$J$750,3,0)))</f>
        <v>1184</v>
      </c>
      <c r="CD45" s="53">
        <f>IF((CD43="")+(COUNTIF($D$3:CD43,CD43)&gt;=2)+(COUNTIF($D$3:CC$94,CD43)&gt;=2),0,IF(ISNA(VLOOKUP(CD43,工单拆分!$G$2:$J$750,3,0)),0,VLOOKUP(CD43,工单拆分!$G$2:$J$750,3,0)))</f>
        <v>0</v>
      </c>
      <c r="CE45" s="54">
        <f>IF(CE43="",0,IF(ISNA(VLOOKUP(CE43,工单拆分!$G$2:$J$750,3,0)),0,VLOOKUP(CE43,工单拆分!$G$2:$J$750,3,0)))</f>
        <v>0</v>
      </c>
      <c r="CF45" s="55">
        <f>IF((CF43="")+(COUNTIF($D$3:CF43,CF43)&gt;=2)+(COUNTIF($D$3:CD$94,CF43)&gt;=2),0,IF(ISNA(VLOOKUP(CF43,工单拆分!$G$2:$J$750,3,0)),0,VLOOKUP(CF43,工单拆分!$G$2:$J$750,3,0)))</f>
        <v>2500</v>
      </c>
      <c r="CG45" s="53">
        <f>IF((CG43="")+(COUNTIF($D$3:CG43,CG43)&gt;=2)+(COUNTIF($D$3:CF$94,CG43)&gt;=2),0,IF(ISNA(VLOOKUP(CG43,工单拆分!$G$2:$J$750,3,0)),0,VLOOKUP(CG43,工单拆分!$G$2:$J$750,3,0)))</f>
        <v>0</v>
      </c>
      <c r="CH45" s="54">
        <f>IF(CH43="",0,IF(ISNA(VLOOKUP(CH43,工单拆分!$G$2:$J$750,3,0)),0,VLOOKUP(CH43,工单拆分!$G$2:$J$750,3,0)))</f>
        <v>0</v>
      </c>
      <c r="CI45" s="55">
        <f>IF((CI43="")+(COUNTIF($D$3:CI43,CI43)&gt;=2)+(COUNTIF($D$3:CG$94,CI43)&gt;=2),0,IF(ISNA(VLOOKUP(CI43,工单拆分!$G$2:$J$750,3,0)),0,VLOOKUP(CI43,工单拆分!$G$2:$J$750,3,0)))</f>
        <v>2000</v>
      </c>
      <c r="CJ45" s="53">
        <f>IF((CJ43="")+(COUNTIF($D$3:CJ43,CJ43)&gt;=2)+(COUNTIF($D$3:CI$94,CJ43)&gt;=2),0,IF(ISNA(VLOOKUP(CJ43,工单拆分!$G$2:$J$750,3,0)),0,VLOOKUP(CJ43,工单拆分!$G$2:$J$750,3,0)))</f>
        <v>0</v>
      </c>
      <c r="CK45" s="54">
        <f>IF(CK43="",0,IF(ISNA(VLOOKUP(CK43,工单拆分!$G$2:$J$750,3,0)),0,VLOOKUP(CK43,工单拆分!$G$2:$J$750,3,0)))</f>
        <v>0</v>
      </c>
      <c r="CL45" s="55">
        <f>IF((CL43="")+(COUNTIF($D$3:CL43,CL43)&gt;=2)+(COUNTIF($D$3:CJ$94,CL43)&gt;=2),0,IF(ISNA(VLOOKUP(CL43,工单拆分!$G$2:$J$750,3,0)),0,VLOOKUP(CL43,工单拆分!$G$2:$J$750,3,0)))</f>
        <v>0</v>
      </c>
      <c r="CM45" s="53">
        <f>IF((CM43="")+(COUNTIF($D$3:CM43,CM43)&gt;=2)+(COUNTIF($D$3:CL$94,CM43)&gt;=2),0,IF(ISNA(VLOOKUP(CM43,工单拆分!$G$2:$J$750,3,0)),0,VLOOKUP(CM43,工单拆分!$G$2:$J$750,3,0)))</f>
        <v>0</v>
      </c>
      <c r="CN45" s="54">
        <f>IF(CN43="",0,IF(ISNA(VLOOKUP(CN43,工单拆分!$G$2:$J$750,3,0)),0,VLOOKUP(CN43,工单拆分!$G$2:$J$750,3,0)))</f>
        <v>0</v>
      </c>
      <c r="CO45" s="55">
        <f>IF((CO43="")+(COUNTIF($D$3:CO43,CO43)&gt;=2)+(COUNTIF($D$3:CM$94,CO43)&gt;=2),0,IF(ISNA(VLOOKUP(CO43,工单拆分!$G$2:$J$750,3,0)),0,VLOOKUP(CO43,工单拆分!$G$2:$J$750,3,0)))</f>
        <v>1000</v>
      </c>
      <c r="CP45" s="53">
        <f>IF((CP43="")+(COUNTIF($D$3:CP43,CP43)&gt;=2)+(COUNTIF($D$3:CO$94,CP43)&gt;=2),0,IF(ISNA(VLOOKUP(CP43,工单拆分!$G$2:$J$750,3,0)),0,VLOOKUP(CP43,工单拆分!$G$2:$J$750,3,0)))</f>
        <v>0</v>
      </c>
      <c r="CQ45" s="54">
        <f>IF(CQ43="",0,IF(ISNA(VLOOKUP(CQ43,工单拆分!$G$2:$J$750,3,0)),0,VLOOKUP(CQ43,工单拆分!$G$2:$J$750,3,0)))</f>
        <v>0</v>
      </c>
      <c r="CR45" s="55">
        <f>CT45/2</f>
        <v>409587</v>
      </c>
      <c r="CS45" s="67">
        <f>SUM(D45:CQ45)</f>
        <v>29258</v>
      </c>
      <c r="CT45" s="67">
        <f>SUM(CS3:CS46)</f>
        <v>819174</v>
      </c>
      <c r="CV45" s="67"/>
    </row>
    <row r="46" s="22" customFormat="1" ht="14.1" customHeight="1" spans="1:100">
      <c r="A46" s="56"/>
      <c r="B46" s="57"/>
      <c r="C46" s="58" t="s">
        <v>2007</v>
      </c>
      <c r="D46" s="59">
        <v>552</v>
      </c>
      <c r="E46" s="60"/>
      <c r="F46" s="61"/>
      <c r="G46" s="59">
        <v>498</v>
      </c>
      <c r="H46" s="60"/>
      <c r="I46" s="61">
        <v>400</v>
      </c>
      <c r="J46" s="59"/>
      <c r="K46" s="60"/>
      <c r="L46" s="61"/>
      <c r="M46" s="59">
        <v>320</v>
      </c>
      <c r="N46" s="60"/>
      <c r="O46" s="61">
        <v>600</v>
      </c>
      <c r="P46" s="59">
        <v>1000</v>
      </c>
      <c r="Q46" s="60"/>
      <c r="R46" s="61"/>
      <c r="S46" s="59">
        <v>900</v>
      </c>
      <c r="T46" s="60"/>
      <c r="U46" s="61">
        <v>200</v>
      </c>
      <c r="V46" s="59">
        <v>1150</v>
      </c>
      <c r="W46" s="60"/>
      <c r="X46" s="61"/>
      <c r="Y46" s="59">
        <v>650</v>
      </c>
      <c r="Z46" s="60"/>
      <c r="AA46" s="61">
        <v>510</v>
      </c>
      <c r="AB46" s="59">
        <v>1220</v>
      </c>
      <c r="AC46" s="60"/>
      <c r="AD46" s="61"/>
      <c r="AE46" s="59"/>
      <c r="AF46" s="60"/>
      <c r="AG46" s="61"/>
      <c r="AH46" s="59">
        <v>270</v>
      </c>
      <c r="AI46" s="60"/>
      <c r="AJ46" s="61">
        <v>850</v>
      </c>
      <c r="AK46" s="59">
        <v>1100</v>
      </c>
      <c r="AL46" s="60"/>
      <c r="AM46" s="61">
        <v>720</v>
      </c>
      <c r="AN46" s="59">
        <v>950</v>
      </c>
      <c r="AO46" s="60"/>
      <c r="AP46" s="61"/>
      <c r="AQ46" s="59">
        <v>100</v>
      </c>
      <c r="AR46" s="60"/>
      <c r="AS46" s="61">
        <v>1000</v>
      </c>
      <c r="AT46" s="59">
        <v>1000</v>
      </c>
      <c r="AU46" s="60"/>
      <c r="AV46" s="61"/>
      <c r="AW46" s="59"/>
      <c r="AX46" s="60"/>
      <c r="AY46" s="61"/>
      <c r="AZ46" s="59"/>
      <c r="BA46" s="60"/>
      <c r="BB46" s="61"/>
      <c r="BC46" s="59">
        <v>576</v>
      </c>
      <c r="BD46" s="60"/>
      <c r="BE46" s="61">
        <v>300</v>
      </c>
      <c r="BF46" s="59">
        <v>198</v>
      </c>
      <c r="BG46" s="60"/>
      <c r="BH46" s="61">
        <v>1000</v>
      </c>
      <c r="BI46" s="59">
        <v>1000</v>
      </c>
      <c r="BJ46" s="60"/>
      <c r="BK46" s="61">
        <v>200</v>
      </c>
      <c r="BL46" s="59">
        <v>1200</v>
      </c>
      <c r="BM46" s="60"/>
      <c r="BN46" s="61"/>
      <c r="BO46" s="59">
        <v>600</v>
      </c>
      <c r="BP46" s="60"/>
      <c r="BQ46" s="61">
        <v>600</v>
      </c>
      <c r="BR46" s="59">
        <v>400</v>
      </c>
      <c r="BS46" s="60"/>
      <c r="BT46" s="61">
        <v>350</v>
      </c>
      <c r="BU46" s="59">
        <v>900</v>
      </c>
      <c r="BV46" s="60"/>
      <c r="BW46" s="61"/>
      <c r="BX46" s="59">
        <v>500</v>
      </c>
      <c r="BY46" s="60"/>
      <c r="BZ46" s="61">
        <v>310</v>
      </c>
      <c r="CA46" s="59">
        <v>200</v>
      </c>
      <c r="CB46" s="60">
        <v>250</v>
      </c>
      <c r="CC46" s="61">
        <v>600</v>
      </c>
      <c r="CD46" s="59">
        <v>584</v>
      </c>
      <c r="CE46" s="60"/>
      <c r="CF46" s="61">
        <v>1000</v>
      </c>
      <c r="CG46" s="59">
        <v>1500</v>
      </c>
      <c r="CH46" s="60"/>
      <c r="CI46" s="61">
        <v>200</v>
      </c>
      <c r="CJ46" s="59">
        <v>1300</v>
      </c>
      <c r="CK46" s="60"/>
      <c r="CL46" s="61"/>
      <c r="CM46" s="59">
        <v>500</v>
      </c>
      <c r="CN46" s="60"/>
      <c r="CO46" s="61">
        <v>1000</v>
      </c>
      <c r="CP46" s="59"/>
      <c r="CQ46" s="60"/>
      <c r="CR46" s="61"/>
      <c r="CS46" s="67">
        <f>SUM(D46:CR46)</f>
        <v>29258</v>
      </c>
      <c r="CT46" s="67">
        <f>CS45-CS46</f>
        <v>0</v>
      </c>
      <c r="CV46" s="67"/>
    </row>
    <row r="47" s="20" customFormat="1" ht="14.1" customHeight="1" spans="1:100">
      <c r="A47" s="62" t="s">
        <v>2020</v>
      </c>
      <c r="B47" s="41" t="s">
        <v>2021</v>
      </c>
      <c r="C47" s="42" t="s">
        <v>43</v>
      </c>
      <c r="D47" s="43" t="s">
        <v>1779</v>
      </c>
      <c r="E47" s="44"/>
      <c r="F47" s="45"/>
      <c r="G47" s="43" t="s">
        <v>1779</v>
      </c>
      <c r="H47" s="44"/>
      <c r="I47" s="45"/>
      <c r="J47" s="43"/>
      <c r="K47" s="44"/>
      <c r="L47" s="45"/>
      <c r="M47" s="43" t="s">
        <v>1779</v>
      </c>
      <c r="N47" s="44"/>
      <c r="O47" s="45" t="s">
        <v>1462</v>
      </c>
      <c r="P47" s="43" t="s">
        <v>1473</v>
      </c>
      <c r="Q47" s="44"/>
      <c r="R47" s="45"/>
      <c r="S47" s="43" t="s">
        <v>1473</v>
      </c>
      <c r="T47" s="44"/>
      <c r="U47" s="45"/>
      <c r="V47" s="43" t="s">
        <v>1473</v>
      </c>
      <c r="W47" s="44"/>
      <c r="X47" s="45"/>
      <c r="Y47" s="43" t="s">
        <v>1473</v>
      </c>
      <c r="Z47" s="44"/>
      <c r="AA47" s="44"/>
      <c r="AB47" s="43" t="s">
        <v>1473</v>
      </c>
      <c r="AC47" s="44" t="s">
        <v>1502</v>
      </c>
      <c r="AD47" s="45" t="s">
        <v>1560</v>
      </c>
      <c r="AE47" s="43"/>
      <c r="AF47" s="44"/>
      <c r="AG47" s="45"/>
      <c r="AH47" s="43" t="s">
        <v>1560</v>
      </c>
      <c r="AI47" s="44"/>
      <c r="AJ47" s="45"/>
      <c r="AK47" s="43" t="s">
        <v>1560</v>
      </c>
      <c r="AL47" s="44"/>
      <c r="AM47" s="45"/>
      <c r="AN47" s="43" t="s">
        <v>1560</v>
      </c>
      <c r="AO47" s="44"/>
      <c r="AP47" s="45"/>
      <c r="AQ47" s="43" t="s">
        <v>1560</v>
      </c>
      <c r="AR47" s="44"/>
      <c r="AS47" s="45" t="s">
        <v>1563</v>
      </c>
      <c r="AT47" s="43" t="s">
        <v>1563</v>
      </c>
      <c r="AU47" s="44"/>
      <c r="AV47" s="45"/>
      <c r="AW47" s="43"/>
      <c r="AX47" s="44"/>
      <c r="AY47" s="45"/>
      <c r="AZ47" s="43"/>
      <c r="BA47" s="44"/>
      <c r="BB47" s="45"/>
      <c r="BC47" s="43" t="s">
        <v>1563</v>
      </c>
      <c r="BD47" s="44"/>
      <c r="BE47" s="45" t="s">
        <v>1845</v>
      </c>
      <c r="BF47" s="43" t="s">
        <v>1845</v>
      </c>
      <c r="BG47" s="44"/>
      <c r="BH47" s="45" t="s">
        <v>1842</v>
      </c>
      <c r="BI47" s="43" t="s">
        <v>1842</v>
      </c>
      <c r="BJ47" s="44"/>
      <c r="BK47" s="45"/>
      <c r="BL47" s="43" t="s">
        <v>1842</v>
      </c>
      <c r="BM47" s="44"/>
      <c r="BN47" s="45"/>
      <c r="BO47" s="43" t="s">
        <v>1842</v>
      </c>
      <c r="BP47" s="44"/>
      <c r="BQ47" s="45" t="s">
        <v>1896</v>
      </c>
      <c r="BR47" s="43" t="s">
        <v>1896</v>
      </c>
      <c r="BS47" s="44"/>
      <c r="BT47" s="45"/>
      <c r="BU47" s="43" t="s">
        <v>1896</v>
      </c>
      <c r="BV47" s="44"/>
      <c r="BW47" s="45"/>
      <c r="BX47" s="43" t="s">
        <v>1896</v>
      </c>
      <c r="BY47" s="44"/>
      <c r="BZ47" s="45"/>
      <c r="CA47" s="43" t="s">
        <v>1896</v>
      </c>
      <c r="CB47" s="44"/>
      <c r="CC47" s="45"/>
      <c r="CD47" s="43" t="s">
        <v>1896</v>
      </c>
      <c r="CE47" s="44"/>
      <c r="CF47" s="45"/>
      <c r="CG47" s="43" t="s">
        <v>1896</v>
      </c>
      <c r="CH47" s="44"/>
      <c r="CI47" s="45"/>
      <c r="CJ47" s="43" t="s">
        <v>1896</v>
      </c>
      <c r="CK47" s="44"/>
      <c r="CL47" s="45" t="s">
        <v>1990</v>
      </c>
      <c r="CM47" s="43" t="s">
        <v>1990</v>
      </c>
      <c r="CN47" s="44"/>
      <c r="CO47" s="45"/>
      <c r="CP47" s="43"/>
      <c r="CQ47" s="44"/>
      <c r="CR47" s="45"/>
      <c r="CS47" s="65"/>
      <c r="CT47" s="65"/>
      <c r="CV47" s="65"/>
    </row>
    <row r="48" s="21" customFormat="1" ht="14.1" customHeight="1" spans="1:100">
      <c r="A48" s="46"/>
      <c r="B48" s="47"/>
      <c r="C48" s="48" t="s">
        <v>2005</v>
      </c>
      <c r="D48" s="49" t="str">
        <f>IF((D47="")+(D47=0),0,VLOOKUP(D47,工单拆分!$G$2:$J$750,2,0))</f>
        <v>CG1101K-3.1</v>
      </c>
      <c r="E48" s="50">
        <f>IF((E47="")+(E47=0),0,VLOOKUP(E47,工单拆分!$G$2:$J$750,2,0))</f>
        <v>0</v>
      </c>
      <c r="F48" s="51">
        <f>IF((F47="")+(F47=0),0,VLOOKUP(F47,工单拆分!$G$2:$J$750,2,0))</f>
        <v>0</v>
      </c>
      <c r="G48" s="49" t="str">
        <f>IF((G47="")+(G47=0),0,VLOOKUP(G47,工单拆分!$G$2:$J$750,2,0))</f>
        <v>CG1101K-3.1</v>
      </c>
      <c r="H48" s="50">
        <f>IF((H47="")+(H47=0),0,VLOOKUP(H47,工单拆分!$G$2:$J$750,2,0))</f>
        <v>0</v>
      </c>
      <c r="I48" s="51">
        <f>IF((I47="")+(I47=0),0,VLOOKUP(I47,工单拆分!$G$2:$J$750,2,0))</f>
        <v>0</v>
      </c>
      <c r="J48" s="49">
        <f>IF((J47="")+(J47=0),0,VLOOKUP(J47,工单拆分!$G$2:$J$750,2,0))</f>
        <v>0</v>
      </c>
      <c r="K48" s="50">
        <f>IF((K47="")+(K47=0),0,VLOOKUP(K47,工单拆分!$G$2:$J$750,2,0))</f>
        <v>0</v>
      </c>
      <c r="L48" s="51">
        <f>IF((L47="")+(L47=0),0,VLOOKUP(L47,工单拆分!$G$2:$J$750,2,0))</f>
        <v>0</v>
      </c>
      <c r="M48" s="49" t="str">
        <f>IF((M47="")+(M47=0),0,VLOOKUP(M47,工单拆分!$G$2:$J$750,2,0))</f>
        <v>CG1101K-3.1</v>
      </c>
      <c r="N48" s="50">
        <f>IF((N47="")+(N47=0),0,VLOOKUP(N47,工单拆分!$G$2:$J$750,2,0))</f>
        <v>0</v>
      </c>
      <c r="O48" s="51" t="str">
        <f>IF((O47="")+(O47=0),0,VLOOKUP(O47,工单拆分!$G$2:$J$750,2,0))</f>
        <v>CG1101AI-3.2</v>
      </c>
      <c r="P48" s="49" t="str">
        <f>IF((P47="")+(P47=0),0,VLOOKUP(P47,工单拆分!$G$2:$J$750,2,0))</f>
        <v>CG1101K-3.5</v>
      </c>
      <c r="Q48" s="50">
        <f>IF((Q47="")+(Q47=0),0,VLOOKUP(Q47,工单拆分!$G$2:$J$750,2,0))</f>
        <v>0</v>
      </c>
      <c r="R48" s="51">
        <f>IF((R47="")+(R47=0),0,VLOOKUP(R47,工单拆分!$G$2:$J$750,2,0))</f>
        <v>0</v>
      </c>
      <c r="S48" s="49" t="str">
        <f>IF((S47="")+(S47=0),0,VLOOKUP(S47,工单拆分!$G$2:$J$750,2,0))</f>
        <v>CG1101K-3.5</v>
      </c>
      <c r="T48" s="50">
        <f>IF((T47="")+(T47=0),0,VLOOKUP(T47,工单拆分!$G$2:$J$750,2,0))</f>
        <v>0</v>
      </c>
      <c r="U48" s="51">
        <f>IF((U47="")+(U47=0),0,VLOOKUP(U47,工单拆分!$G$2:$J$750,2,0))</f>
        <v>0</v>
      </c>
      <c r="V48" s="49" t="str">
        <f>IF((V47="")+(V47=0),0,VLOOKUP(V47,工单拆分!$G$2:$J$750,2,0))</f>
        <v>CG1101K-3.5</v>
      </c>
      <c r="W48" s="50">
        <f>IF((W47="")+(W47=0),0,VLOOKUP(W47,工单拆分!$G$2:$J$750,2,0))</f>
        <v>0</v>
      </c>
      <c r="X48" s="51">
        <f>IF((X47="")+(X47=0),0,VLOOKUP(X47,工单拆分!$G$2:$J$750,2,0))</f>
        <v>0</v>
      </c>
      <c r="Y48" s="49" t="str">
        <f>IF((Y47="")+(Y47=0),0,VLOOKUP(Y47,工单拆分!$G$2:$J$750,2,0))</f>
        <v>CG1101K-3.5</v>
      </c>
      <c r="Z48" s="50">
        <f>IF((Z47="")+(Z47=0),0,VLOOKUP(Z47,工单拆分!$G$2:$J$750,2,0))</f>
        <v>0</v>
      </c>
      <c r="AA48" s="51">
        <f>IF((AA47="")+(AA47=0),0,VLOOKUP(AA47,工单拆分!$G$2:$J$750,2,0))</f>
        <v>0</v>
      </c>
      <c r="AB48" s="49" t="str">
        <f>IF((AB47="")+(AB47=0),0,VLOOKUP(AB47,工单拆分!$G$2:$J$750,2,0))</f>
        <v>CG1101K-3.5</v>
      </c>
      <c r="AC48" s="50" t="str">
        <f>IF((AC47="")+(AC47=0),0,VLOOKUP(AC47,工单拆分!$G$2:$J$750,2,0))</f>
        <v>CG1101AL-3.7</v>
      </c>
      <c r="AD48" s="51" t="str">
        <f>IF((AD47="")+(AD47=0),0,VLOOKUP(AD47,工单拆分!$G$2:$J$750,2,0))</f>
        <v>CG1101K-3.12</v>
      </c>
      <c r="AE48" s="49">
        <f>IF((AE47="")+(AE47=0),0,VLOOKUP(AE47,工单拆分!$G$2:$J$750,2,0))</f>
        <v>0</v>
      </c>
      <c r="AF48" s="50">
        <f>IF((AF47="")+(AF47=0),0,VLOOKUP(AF47,工单拆分!$G$2:$J$750,2,0))</f>
        <v>0</v>
      </c>
      <c r="AG48" s="51">
        <f>IF((AG47="")+(AG47=0),0,VLOOKUP(AG47,工单拆分!$G$2:$J$750,2,0))</f>
        <v>0</v>
      </c>
      <c r="AH48" s="49" t="str">
        <f>IF((AH47="")+(AH47=0),0,VLOOKUP(AH47,工单拆分!$G$2:$J$750,2,0))</f>
        <v>CG1101K-3.12</v>
      </c>
      <c r="AI48" s="50">
        <f>IF((AI47="")+(AI47=0),0,VLOOKUP(AI47,工单拆分!$G$2:$J$750,2,0))</f>
        <v>0</v>
      </c>
      <c r="AJ48" s="51">
        <f>IF((AJ47="")+(AJ47=0),0,VLOOKUP(AJ47,工单拆分!$G$2:$J$750,2,0))</f>
        <v>0</v>
      </c>
      <c r="AK48" s="49" t="str">
        <f>IF((AK47="")+(AK47=0),0,VLOOKUP(AK47,工单拆分!$G$2:$J$750,2,0))</f>
        <v>CG1101K-3.12</v>
      </c>
      <c r="AL48" s="50">
        <f>IF((AL47="")+(AL47=0),0,VLOOKUP(AL47,工单拆分!$G$2:$J$750,2,0))</f>
        <v>0</v>
      </c>
      <c r="AM48" s="51">
        <f>IF((AM47="")+(AM47=0),0,VLOOKUP(AM47,工单拆分!$G$2:$J$750,2,0))</f>
        <v>0</v>
      </c>
      <c r="AN48" s="49" t="str">
        <f>IF((AN47="")+(AN47=0),0,VLOOKUP(AN47,工单拆分!$G$2:$J$750,2,0))</f>
        <v>CG1101K-3.12</v>
      </c>
      <c r="AO48" s="50">
        <f>IF((AO47="")+(AO47=0),0,VLOOKUP(AO47,工单拆分!$G$2:$J$750,2,0))</f>
        <v>0</v>
      </c>
      <c r="AP48" s="51">
        <f>IF((AP47="")+(AP47=0),0,VLOOKUP(AP47,工单拆分!$G$2:$J$750,2,0))</f>
        <v>0</v>
      </c>
      <c r="AQ48" s="49" t="str">
        <f>IF((AQ47="")+(AQ47=0),0,VLOOKUP(AQ47,工单拆分!$G$2:$J$750,2,0))</f>
        <v>CG1101K-3.12</v>
      </c>
      <c r="AR48" s="50">
        <f>IF((AR47="")+(AR47=0),0,VLOOKUP(AR47,工单拆分!$G$2:$J$750,2,0))</f>
        <v>0</v>
      </c>
      <c r="AS48" s="51" t="str">
        <f>IF((AS47="")+(AS47=0),0,VLOOKUP(AS47,工单拆分!$G$2:$J$750,2,0))</f>
        <v>CG1101K-3.14</v>
      </c>
      <c r="AT48" s="49" t="str">
        <f>IF((AT47="")+(AT47=0),0,VLOOKUP(AT47,工单拆分!$G$2:$J$750,2,0))</f>
        <v>CG1101K-3.14</v>
      </c>
      <c r="AU48" s="50">
        <f>IF((AU47="")+(AU47=0),0,VLOOKUP(AU47,工单拆分!$G$2:$J$750,2,0))</f>
        <v>0</v>
      </c>
      <c r="AV48" s="51">
        <f>IF((AV47="")+(AV47=0),0,VLOOKUP(AV47,工单拆分!$G$2:$J$750,2,0))</f>
        <v>0</v>
      </c>
      <c r="AW48" s="49">
        <f>IF((AW47="")+(AW47=0),0,VLOOKUP(AW47,工单拆分!$G$2:$J$750,2,0))</f>
        <v>0</v>
      </c>
      <c r="AX48" s="50">
        <f>IF((AX47="")+(AX47=0),0,VLOOKUP(AX47,工单拆分!$G$2:$J$750,2,0))</f>
        <v>0</v>
      </c>
      <c r="AY48" s="51">
        <f>IF((AY47="")+(AY47=0),0,VLOOKUP(AY47,工单拆分!$G$2:$J$750,2,0))</f>
        <v>0</v>
      </c>
      <c r="AZ48" s="49">
        <f>IF((AZ47="")+(AZ47=0),0,VLOOKUP(AZ47,工单拆分!$G$2:$J$750,2,0))</f>
        <v>0</v>
      </c>
      <c r="BA48" s="50">
        <f>IF((BA47="")+(BA47=0),0,VLOOKUP(BA47,工单拆分!$G$2:$J$750,2,0))</f>
        <v>0</v>
      </c>
      <c r="BB48" s="51">
        <f>IF((BB47="")+(BB47=0),0,VLOOKUP(BB47,工单拆分!$G$2:$J$750,2,0))</f>
        <v>0</v>
      </c>
      <c r="BC48" s="49" t="str">
        <f>IF((BC47="")+(BC47=0),0,VLOOKUP(BC47,工单拆分!$G$2:$J$750,2,0))</f>
        <v>CG1101K-3.14</v>
      </c>
      <c r="BD48" s="50">
        <f>IF((BD47="")+(BD47=0),0,VLOOKUP(BD47,工单拆分!$G$2:$J$750,2,0))</f>
        <v>0</v>
      </c>
      <c r="BE48" s="51" t="str">
        <f>IF((BE47="")+(BE47=0),0,VLOOKUP(BE47,工单拆分!$G$2:$J$750,2,0))</f>
        <v>CG1101AF-3.20.</v>
      </c>
      <c r="BF48" s="49" t="str">
        <f>IF((BF47="")+(BF47=0),0,VLOOKUP(BF47,工单拆分!$G$2:$J$750,2,0))</f>
        <v>CG1101AF-3.20.</v>
      </c>
      <c r="BG48" s="50">
        <f>IF((BG47="")+(BG47=0),0,VLOOKUP(BG47,工单拆分!$G$2:$J$750,2,0))</f>
        <v>0</v>
      </c>
      <c r="BH48" s="51" t="str">
        <f>IF((BH47="")+(BH47=0),0,VLOOKUP(BH47,工单拆分!$G$2:$J$750,2,0))</f>
        <v>CG1101K-3.20.</v>
      </c>
      <c r="BI48" s="49" t="str">
        <f>IF((BI47="")+(BI47=0),0,VLOOKUP(BI47,工单拆分!$G$2:$J$750,2,0))</f>
        <v>CG1101K-3.20.</v>
      </c>
      <c r="BJ48" s="50">
        <f>IF((BJ47="")+(BJ47=0),0,VLOOKUP(BJ47,工单拆分!$G$2:$J$750,2,0))</f>
        <v>0</v>
      </c>
      <c r="BK48" s="51">
        <f>IF((BK47="")+(BK47=0),0,VLOOKUP(BK47,工单拆分!$G$2:$J$750,2,0))</f>
        <v>0</v>
      </c>
      <c r="BL48" s="49" t="str">
        <f>IF((BL47="")+(BL47=0),0,VLOOKUP(BL47,工单拆分!$G$2:$J$750,2,0))</f>
        <v>CG1101K-3.20.</v>
      </c>
      <c r="BM48" s="50">
        <f>IF((BM47="")+(BM47=0),0,VLOOKUP(BM47,工单拆分!$G$2:$J$750,2,0))</f>
        <v>0</v>
      </c>
      <c r="BN48" s="51">
        <f>IF((BN47="")+(BN47=0),0,VLOOKUP(BN47,工单拆分!$G$2:$J$750,2,0))</f>
        <v>0</v>
      </c>
      <c r="BO48" s="49" t="str">
        <f>IF((BO47="")+(BO47=0),0,VLOOKUP(BO47,工单拆分!$G$2:$J$750,2,0))</f>
        <v>CG1101K-3.20.</v>
      </c>
      <c r="BP48" s="50">
        <f>IF((BP47="")+(BP47=0),0,VLOOKUP(BP47,工单拆分!$G$2:$J$750,2,0))</f>
        <v>0</v>
      </c>
      <c r="BQ48" s="51" t="str">
        <f>IF((BQ47="")+(BQ47=0),0,VLOOKUP(BQ47,工单拆分!$G$2:$J$750,2,0))</f>
        <v>CG1101K-3.26</v>
      </c>
      <c r="BR48" s="49" t="str">
        <f>IF((BR47="")+(BR47=0),0,VLOOKUP(BR47,工单拆分!$G$2:$J$750,2,0))</f>
        <v>CG1101K-3.26</v>
      </c>
      <c r="BS48" s="50">
        <f>IF((BS47="")+(BS47=0),0,VLOOKUP(BS47,工单拆分!$G$2:$J$750,2,0))</f>
        <v>0</v>
      </c>
      <c r="BT48" s="51">
        <f>IF((BT47="")+(BT47=0),0,VLOOKUP(BT47,工单拆分!$G$2:$J$750,2,0))</f>
        <v>0</v>
      </c>
      <c r="BU48" s="49" t="str">
        <f>IF((BU47="")+(BU47=0),0,VLOOKUP(BU47,工单拆分!$G$2:$J$750,2,0))</f>
        <v>CG1101K-3.26</v>
      </c>
      <c r="BV48" s="50">
        <f>IF((BV47="")+(BV47=0),0,VLOOKUP(BV47,工单拆分!$G$2:$J$750,2,0))</f>
        <v>0</v>
      </c>
      <c r="BW48" s="51">
        <f>IF((BW47="")+(BW47=0),0,VLOOKUP(BW47,工单拆分!$G$2:$J$750,2,0))</f>
        <v>0</v>
      </c>
      <c r="BX48" s="49" t="str">
        <f>IF((BX47="")+(BX47=0),0,VLOOKUP(BX47,工单拆分!$G$2:$J$750,2,0))</f>
        <v>CG1101K-3.26</v>
      </c>
      <c r="BY48" s="50">
        <f>IF((BY47="")+(BY47=0),0,VLOOKUP(BY47,工单拆分!$G$2:$J$750,2,0))</f>
        <v>0</v>
      </c>
      <c r="BZ48" s="51">
        <f>IF((BZ47="")+(BZ47=0),0,VLOOKUP(BZ47,工单拆分!$G$2:$J$750,2,0))</f>
        <v>0</v>
      </c>
      <c r="CA48" s="49" t="str">
        <f>IF((CA47="")+(CA47=0),0,VLOOKUP(CA47,工单拆分!$G$2:$J$750,2,0))</f>
        <v>CG1101K-3.26</v>
      </c>
      <c r="CB48" s="50">
        <f>IF((CB47="")+(CB47=0),0,VLOOKUP(CB47,工单拆分!$G$2:$J$750,2,0))</f>
        <v>0</v>
      </c>
      <c r="CC48" s="51">
        <f>IF((CC47="")+(CC47=0),0,VLOOKUP(CC47,工单拆分!$G$2:$J$750,2,0))</f>
        <v>0</v>
      </c>
      <c r="CD48" s="49" t="str">
        <f>IF((CD47="")+(CD47=0),0,VLOOKUP(CD47,工单拆分!$G$2:$J$750,2,0))</f>
        <v>CG1101K-3.26</v>
      </c>
      <c r="CE48" s="50">
        <f>IF((CE47="")+(CE47=0),0,VLOOKUP(CE47,工单拆分!$G$2:$J$750,2,0))</f>
        <v>0</v>
      </c>
      <c r="CF48" s="51">
        <f>IF((CF47="")+(CF47=0),0,VLOOKUP(CF47,工单拆分!$G$2:$J$750,2,0))</f>
        <v>0</v>
      </c>
      <c r="CG48" s="49" t="str">
        <f>IF((CG47="")+(CG47=0),0,VLOOKUP(CG47,工单拆分!$G$2:$J$750,2,0))</f>
        <v>CG1101K-3.26</v>
      </c>
      <c r="CH48" s="50">
        <f>IF((CH47="")+(CH47=0),0,VLOOKUP(CH47,工单拆分!$G$2:$J$750,2,0))</f>
        <v>0</v>
      </c>
      <c r="CI48" s="51">
        <f>IF((CI47="")+(CI47=0),0,VLOOKUP(CI47,工单拆分!$G$2:$J$750,2,0))</f>
        <v>0</v>
      </c>
      <c r="CJ48" s="49" t="str">
        <f>IF((CJ47="")+(CJ47=0),0,VLOOKUP(CJ47,工单拆分!$G$2:$J$750,2,0))</f>
        <v>CG1101K-3.26</v>
      </c>
      <c r="CK48" s="50">
        <f>IF((CK47="")+(CK47=0),0,VLOOKUP(CK47,工单拆分!$G$2:$J$750,2,0))</f>
        <v>0</v>
      </c>
      <c r="CL48" s="51" t="str">
        <f>IF((CL47="")+(CL47=0),0,VLOOKUP(CL47,工单拆分!$G$2:$J$750,2,0))</f>
        <v>CG1101K-4.3</v>
      </c>
      <c r="CM48" s="49" t="str">
        <f>IF((CM47="")+(CM47=0),0,VLOOKUP(CM47,工单拆分!$G$2:$J$750,2,0))</f>
        <v>CG1101K-4.3</v>
      </c>
      <c r="CN48" s="50">
        <f>IF((CN47="")+(CN47=0),0,VLOOKUP(CN47,工单拆分!$G$2:$J$750,2,0))</f>
        <v>0</v>
      </c>
      <c r="CO48" s="51">
        <f>IF((CO47="")+(CO47=0),0,VLOOKUP(CO47,工单拆分!$G$2:$J$750,2,0))</f>
        <v>0</v>
      </c>
      <c r="CP48" s="49">
        <f>IF((CP47="")+(CP47=0),0,VLOOKUP(CP47,工单拆分!$G$2:$J$750,2,0))</f>
        <v>0</v>
      </c>
      <c r="CQ48" s="50">
        <f>IF((CQ47="")+(CQ47=0),0,VLOOKUP(CQ47,工单拆分!$G$2:$J$750,2,0))</f>
        <v>0</v>
      </c>
      <c r="CR48" s="51">
        <f>IF((CR47="")+(CR47=0),0,VLOOKUP(CR47,工单拆分!$G$2:$J$750,2,0))</f>
        <v>0</v>
      </c>
      <c r="CS48" s="66">
        <f>SUM(D48:CR48)</f>
        <v>0</v>
      </c>
      <c r="CT48" s="66"/>
      <c r="CV48" s="66"/>
    </row>
    <row r="49" s="22" customFormat="1" ht="14.1" customHeight="1" spans="1:100">
      <c r="A49" s="46"/>
      <c r="B49" s="47"/>
      <c r="C49" s="52" t="s">
        <v>2006</v>
      </c>
      <c r="D49" s="53">
        <f>IF((D47="")+(COUNTIF($D$3:D47,D47)&gt;=2),0,IF(ISNA(VLOOKUP(D47,工单拆分!$G$2:$J$750,3,0)),0,VLOOKUP(D47,工单拆分!$G$2:$J$750,3,0)))</f>
        <v>3000</v>
      </c>
      <c r="E49" s="54">
        <f>IF((E47="")+(COUNTIF($D$3:E47,E47)&gt;=2),0,IF(ISNA(VLOOKUP(E47,工单拆分!$G$2:$J$750,3,0)),0,VLOOKUP(E47,工单拆分!$G$2:$J$750,3,0)))</f>
        <v>0</v>
      </c>
      <c r="F49" s="55">
        <f>IF((F47="")+(COUNTIF($D$3:F47,F47)&gt;=2),0,IF(ISNA(VLOOKUP(F47,工单拆分!$G$2:$J$750,3,0)),0,VLOOKUP(F47,工单拆分!$G$2:$J$750,3,0)))</f>
        <v>0</v>
      </c>
      <c r="G49" s="53">
        <f>IF((G47="")+(COUNTIF($D$3:G47,G47)&gt;=2),0,IF(ISNA(VLOOKUP(G47,工单拆分!$G$2:$J$750,3,0)),0,VLOOKUP(G47,工单拆分!$G$2:$J$750,3,0)))</f>
        <v>0</v>
      </c>
      <c r="H49" s="54">
        <f>IF((H47="")+(COUNTIF($D$3:H47,H47)&gt;=2),0,IF(ISNA(VLOOKUP(H47,工单拆分!$G$2:$J$750,3,0)),0,VLOOKUP(H47,工单拆分!$G$2:$J$750,3,0)))</f>
        <v>0</v>
      </c>
      <c r="I49" s="55">
        <f>IF((I47="")+(COUNTIF($D$3:I47,I47)&gt;=2),0,IF(ISNA(VLOOKUP(I47,工单拆分!$G$2:$J$750,3,0)),0,VLOOKUP(I47,工单拆分!$G$2:$J$750,3,0)))</f>
        <v>0</v>
      </c>
      <c r="J49" s="53">
        <f>IF((J47="")+(COUNTIF($D$3:J47,J47)&gt;=2),0,IF(ISNA(VLOOKUP(J47,工单拆分!$G$2:$J$750,3,0)),0,VLOOKUP(J47,工单拆分!$G$2:$J$750,3,0)))</f>
        <v>0</v>
      </c>
      <c r="K49" s="54">
        <f>IF((K47="")+(COUNTIF($D$3:K47,K47)&gt;=2),0,IF(ISNA(VLOOKUP(K47,工单拆分!$G$2:$J$750,3,0)),0,VLOOKUP(K47,工单拆分!$G$2:$J$750,3,0)))</f>
        <v>0</v>
      </c>
      <c r="L49" s="55">
        <f>IF((L47="")+(COUNTIF($D$3:L47,L47)&gt;=2),0,IF(ISNA(VLOOKUP(L47,工单拆分!$G$2:$J$750,3,0)),0,VLOOKUP(L47,工单拆分!$G$2:$J$750,3,0)))</f>
        <v>0</v>
      </c>
      <c r="M49" s="53">
        <f>IF((M47="")+(COUNTIF($D$3:M47,M47)&gt;=2),0,IF(ISNA(VLOOKUP(M47,工单拆分!$G$2:$J$750,3,0)),0,VLOOKUP(M47,工单拆分!$G$2:$J$750,3,0)))</f>
        <v>0</v>
      </c>
      <c r="N49" s="54">
        <f>IF((N47="")+(COUNTIF($D$3:N47,N47)&gt;=2),0,IF(ISNA(VLOOKUP(N47,工单拆分!$G$2:$J$750,3,0)),0,VLOOKUP(N47,工单拆分!$G$2:$J$750,3,0)))</f>
        <v>0</v>
      </c>
      <c r="O49" s="55">
        <f>IF((O47="")+(COUNTIF($D$3:O47,O47)&gt;=2),0,IF(ISNA(VLOOKUP(O47,工单拆分!$G$2:$J$750,3,0)),0,VLOOKUP(O47,工单拆分!$G$2:$J$750,3,0)))</f>
        <v>1351</v>
      </c>
      <c r="P49" s="53">
        <f>IF((P47="")+(COUNTIF($D$3:P47,P47)&gt;=2),0,IF(ISNA(VLOOKUP(P47,工单拆分!$G$2:$J$750,3,0)),0,VLOOKUP(P47,工单拆分!$G$2:$J$750,3,0)))</f>
        <v>7202</v>
      </c>
      <c r="Q49" s="54">
        <f>IF((Q47="")+(COUNTIF($D$3:Q47,Q47)&gt;=2),0,IF(ISNA(VLOOKUP(Q47,工单拆分!$G$2:$J$750,3,0)),0,VLOOKUP(Q47,工单拆分!$G$2:$J$750,3,0)))</f>
        <v>0</v>
      </c>
      <c r="R49" s="55">
        <f>IF((R47="")+(COUNTIF($D$3:R47,R47)&gt;=2),0,IF(ISNA(VLOOKUP(R47,工单拆分!$G$2:$J$750,3,0)),0,VLOOKUP(R47,工单拆分!$G$2:$J$750,3,0)))</f>
        <v>0</v>
      </c>
      <c r="S49" s="53">
        <f>IF((S47="")+(COUNTIF($D$3:S47,S47)&gt;=2),0,IF(ISNA(VLOOKUP(S47,工单拆分!$G$2:$J$750,3,0)),0,VLOOKUP(S47,工单拆分!$G$2:$J$750,3,0)))</f>
        <v>0</v>
      </c>
      <c r="T49" s="54">
        <f>IF((T47="")+(COUNTIF($D$3:T47,T47)&gt;=2),0,IF(ISNA(VLOOKUP(T47,工单拆分!$G$2:$J$750,3,0)),0,VLOOKUP(T47,工单拆分!$G$2:$J$750,3,0)))</f>
        <v>0</v>
      </c>
      <c r="U49" s="55">
        <f>IF((U47="")+(COUNTIF($D$3:U47,U47)&gt;=2),0,IF(ISNA(VLOOKUP(U47,工单拆分!$G$2:$J$750,3,0)),0,VLOOKUP(U47,工单拆分!$G$2:$J$750,3,0)))</f>
        <v>0</v>
      </c>
      <c r="V49" s="53">
        <f>IF((V47="")+(COUNTIF($D$3:V47,V47)&gt;=2),0,IF(ISNA(VLOOKUP(V47,工单拆分!$G$2:$J$750,3,0)),0,VLOOKUP(V47,工单拆分!$G$2:$J$750,3,0)))</f>
        <v>0</v>
      </c>
      <c r="W49" s="54">
        <f>IF((W47="")+(COUNTIF($D$3:W47,W47)&gt;=2),0,IF(ISNA(VLOOKUP(W47,工单拆分!$G$2:$J$750,3,0)),0,VLOOKUP(W47,工单拆分!$G$2:$J$750,3,0)))</f>
        <v>0</v>
      </c>
      <c r="X49" s="55">
        <f>IF((X47="")+(COUNTIF($D$3:X47,X47)&gt;=2),0,IF(ISNA(VLOOKUP(X47,工单拆分!$G$2:$J$750,3,0)),0,VLOOKUP(X47,工单拆分!$G$2:$J$750,3,0)))</f>
        <v>0</v>
      </c>
      <c r="Y49" s="53">
        <f>IF((Y47="")+(COUNTIF($D$3:Y47,Y47)&gt;=2),0,IF(ISNA(VLOOKUP(Y47,工单拆分!$G$2:$J$750,3,0)),0,VLOOKUP(Y47,工单拆分!$G$2:$J$750,3,0)))</f>
        <v>0</v>
      </c>
      <c r="Z49" s="54">
        <f>IF((Z47="")+(COUNTIF($D$3:Z47,Z47)&gt;=2),0,IF(ISNA(VLOOKUP(Z47,工单拆分!$G$2:$J$750,3,0)),0,VLOOKUP(Z47,工单拆分!$G$2:$J$750,3,0)))</f>
        <v>0</v>
      </c>
      <c r="AA49" s="55">
        <f>IF((AA47="")+(COUNTIF($D$3:AA47,AA47)&gt;=2),0,IF(ISNA(VLOOKUP(AA47,工单拆分!$G$2:$J$750,3,0)),0,VLOOKUP(AA47,工单拆分!$G$2:$J$750,3,0)))</f>
        <v>0</v>
      </c>
      <c r="AB49" s="53">
        <f>IF((AB47="")+(COUNTIF($D$3:AB47,AB47)&gt;=2),0,IF(ISNA(VLOOKUP(AB47,工单拆分!$G$2:$J$750,3,0)),0,VLOOKUP(AB47,工单拆分!$G$2:$J$750,3,0)))</f>
        <v>0</v>
      </c>
      <c r="AC49" s="54">
        <f>IF((AC47="")+(COUNTIF($D$3:AC47,AC47)&gt;=2),0,IF(ISNA(VLOOKUP(AC47,工单拆分!$G$2:$J$750,3,0)),0,VLOOKUP(AC47,工单拆分!$G$2:$J$750,3,0)))</f>
        <v>673</v>
      </c>
      <c r="AD49" s="55">
        <f>IF((AD47="")+(COUNTIF($D$3:AD47,AD47)&gt;=2),0,IF(ISNA(VLOOKUP(AD47,工单拆分!$G$2:$J$750,3,0)),0,VLOOKUP(AD47,工单拆分!$G$2:$J$750,3,0)))</f>
        <v>8641</v>
      </c>
      <c r="AE49" s="53">
        <f>IF((AE47="")+(COUNTIF($D$3:AE47,AE47)&gt;=2),0,IF(ISNA(VLOOKUP(AE47,工单拆分!$G$2:$J$750,3,0)),0,VLOOKUP(AE47,工单拆分!$G$2:$J$750,3,0)))</f>
        <v>0</v>
      </c>
      <c r="AF49" s="54">
        <f>IF((AF47="")+(COUNTIF($D$3:AF47,AF47)&gt;=2),0,IF(ISNA(VLOOKUP(AF47,工单拆分!$G$2:$J$750,3,0)),0,VLOOKUP(AF47,工单拆分!$G$2:$J$750,3,0)))</f>
        <v>0</v>
      </c>
      <c r="AG49" s="55">
        <f>IF((AG47="")+(COUNTIF($D$3:AG47,AG47)&gt;=2),0,IF(ISNA(VLOOKUP(AG47,工单拆分!$G$2:$J$750,3,0)),0,VLOOKUP(AG47,工单拆分!$G$2:$J$750,3,0)))</f>
        <v>0</v>
      </c>
      <c r="AH49" s="53">
        <f>IF((AH47="")+(COUNTIF($D$3:AH47,AH47)&gt;=2),0,IF(ISNA(VLOOKUP(AH47,工单拆分!$G$2:$J$750,3,0)),0,VLOOKUP(AH47,工单拆分!$G$2:$J$750,3,0)))</f>
        <v>0</v>
      </c>
      <c r="AI49" s="54">
        <f>IF((AI47="")+(COUNTIF($D$3:AI47,AI47)&gt;=2),0,IF(ISNA(VLOOKUP(AI47,工单拆分!$G$2:$J$750,3,0)),0,VLOOKUP(AI47,工单拆分!$G$2:$J$750,3,0)))</f>
        <v>0</v>
      </c>
      <c r="AJ49" s="55">
        <f>IF((AJ47="")+(COUNTIF($D$3:AJ47,AJ47)&gt;=2),0,IF(ISNA(VLOOKUP(AJ47,工单拆分!$G$2:$J$750,3,0)),0,VLOOKUP(AJ47,工单拆分!$G$2:$J$750,3,0)))</f>
        <v>0</v>
      </c>
      <c r="AK49" s="53">
        <f>IF((AK47="")+(COUNTIF($D$3:AK47,AK47)&gt;=2),0,IF(ISNA(VLOOKUP(AK47,工单拆分!$G$2:$J$750,3,0)),0,VLOOKUP(AK47,工单拆分!$G$2:$J$750,3,0)))</f>
        <v>0</v>
      </c>
      <c r="AL49" s="54">
        <f>IF((AL47="")+(COUNTIF($D$3:AL47,AL47)&gt;=2),0,IF(ISNA(VLOOKUP(AL47,工单拆分!$G$2:$J$750,3,0)),0,VLOOKUP(AL47,工单拆分!$G$2:$J$750,3,0)))</f>
        <v>0</v>
      </c>
      <c r="AM49" s="55">
        <f>IF((AM47="")+(COUNTIF($D$3:AM47,AM47)&gt;=2),0,IF(ISNA(VLOOKUP(AM47,工单拆分!$G$2:$J$750,3,0)),0,VLOOKUP(AM47,工单拆分!$G$2:$J$750,3,0)))</f>
        <v>0</v>
      </c>
      <c r="AN49" s="53">
        <f>IF((AN47="")+(COUNTIF($D$3:AN47,AN47)&gt;=2),0,IF(ISNA(VLOOKUP(AN47,工单拆分!$G$2:$J$750,3,0)),0,VLOOKUP(AN47,工单拆分!$G$2:$J$750,3,0)))</f>
        <v>0</v>
      </c>
      <c r="AO49" s="54">
        <f>IF((AO47="")+(COUNTIF($D$3:AO47,AO47)&gt;=2),0,IF(ISNA(VLOOKUP(AO47,工单拆分!$G$2:$J$750,3,0)),0,VLOOKUP(AO47,工单拆分!$G$2:$J$750,3,0)))</f>
        <v>0</v>
      </c>
      <c r="AP49" s="55">
        <f>IF((AP47="")+(COUNTIF($D$3:AP47,AP47)&gt;=2),0,IF(ISNA(VLOOKUP(AP47,工单拆分!$G$2:$J$750,3,0)),0,VLOOKUP(AP47,工单拆分!$G$2:$J$750,3,0)))</f>
        <v>0</v>
      </c>
      <c r="AQ49" s="53">
        <f>IF((AQ47="")+(COUNTIF($D$3:AQ47,AQ47)&gt;=2),0,IF(ISNA(VLOOKUP(AQ47,工单拆分!$G$2:$J$750,3,0)),0,VLOOKUP(AQ47,工单拆分!$G$2:$J$750,3,0)))</f>
        <v>0</v>
      </c>
      <c r="AR49" s="54">
        <f>IF((AR47="")+(COUNTIF($D$3:AR47,AR47)&gt;=2),0,IF(ISNA(VLOOKUP(AR47,工单拆分!$G$2:$J$750,3,0)),0,VLOOKUP(AR47,工单拆分!$G$2:$J$750,3,0)))</f>
        <v>0</v>
      </c>
      <c r="AS49" s="55">
        <f>IF((AS47="")+(COUNTIF($D$3:AS47,AS47)&gt;=2),0,IF(ISNA(VLOOKUP(AS47,工单拆分!$G$2:$J$750,3,0)),0,VLOOKUP(AS47,工单拆分!$G$2:$J$750,3,0)))</f>
        <v>4134</v>
      </c>
      <c r="AT49" s="53">
        <f>IF((AT47="")+(COUNTIF($D$3:AT47,AT47)&gt;=2),0,IF(ISNA(VLOOKUP(AT47,工单拆分!$G$2:$J$750,3,0)),0,VLOOKUP(AT47,工单拆分!$G$2:$J$750,3,0)))</f>
        <v>0</v>
      </c>
      <c r="AU49" s="54">
        <f>IF((AU47="")+(COUNTIF($D$3:AU47,AU47)&gt;=2),0,IF(ISNA(VLOOKUP(AU47,工单拆分!$G$2:$J$750,3,0)),0,VLOOKUP(AU47,工单拆分!$G$2:$J$750,3,0)))</f>
        <v>0</v>
      </c>
      <c r="AV49" s="55">
        <f>IF((AV47="")+(COUNTIF($D$3:AV47,AV47)&gt;=2),0,IF(ISNA(VLOOKUP(AV47,工单拆分!$G$2:$J$750,3,0)),0,VLOOKUP(AV47,工单拆分!$G$2:$J$750,3,0)))</f>
        <v>0</v>
      </c>
      <c r="AW49" s="53">
        <f>IF((AW47="")+(COUNTIF($D$3:AW47,AW47)&gt;=2),0,IF(ISNA(VLOOKUP(AW47,工单拆分!$G$2:$J$750,3,0)),0,VLOOKUP(AW47,工单拆分!$G$2:$J$750,3,0)))</f>
        <v>0</v>
      </c>
      <c r="AX49" s="54">
        <f>IF((AX47="")+(COUNTIF($D$3:AX47,AX47)&gt;=2),0,IF(ISNA(VLOOKUP(AX47,工单拆分!$G$2:$J$750,3,0)),0,VLOOKUP(AX47,工单拆分!$G$2:$J$750,3,0)))</f>
        <v>0</v>
      </c>
      <c r="AY49" s="55">
        <f>IF((AY47="")+(COUNTIF($D$3:AY47,AY47)&gt;=2),0,IF(ISNA(VLOOKUP(AY47,工单拆分!$G$2:$J$750,3,0)),0,VLOOKUP(AY47,工单拆分!$G$2:$J$750,3,0)))</f>
        <v>0</v>
      </c>
      <c r="AZ49" s="53">
        <f>IF((AZ47="")+(COUNTIF($D$3:AZ47,AZ47)&gt;=2),0,IF(ISNA(VLOOKUP(AZ47,工单拆分!$G$2:$J$750,3,0)),0,VLOOKUP(AZ47,工单拆分!$G$2:$J$750,3,0)))</f>
        <v>0</v>
      </c>
      <c r="BA49" s="54">
        <f>IF((BA47="")+(COUNTIF($D$3:BA47,BA47)&gt;=2),0,IF(ISNA(VLOOKUP(BA47,工单拆分!$G$2:$J$750,3,0)),0,VLOOKUP(BA47,工单拆分!$G$2:$J$750,3,0)))</f>
        <v>0</v>
      </c>
      <c r="BB49" s="55">
        <f>IF((BB47="")+(COUNTIF($D$3:BB47,BB47)&gt;=2),0,IF(ISNA(VLOOKUP(BB47,工单拆分!$G$2:$J$750,3,0)),0,VLOOKUP(BB47,工单拆分!$G$2:$J$750,3,0)))</f>
        <v>0</v>
      </c>
      <c r="BC49" s="53">
        <f>IF((BC47="")+(COUNTIF($D$3:BC47,BC47)&gt;=2),0,IF(ISNA(VLOOKUP(BC47,工单拆分!$G$2:$J$750,3,0)),0,VLOOKUP(BC47,工单拆分!$G$2:$J$750,3,0)))</f>
        <v>0</v>
      </c>
      <c r="BD49" s="54">
        <f>IF((BD47="")+(COUNTIF($D$3:BD47,BD47)&gt;=2),0,IF(ISNA(VLOOKUP(BD47,工单拆分!$G$2:$J$750,3,0)),0,VLOOKUP(BD47,工单拆分!$G$2:$J$750,3,0)))</f>
        <v>0</v>
      </c>
      <c r="BE49" s="55">
        <f>IF((BE47="")+(COUNTIF($D$3:BE47,BE47)&gt;=2),0,IF(ISNA(VLOOKUP(BE47,工单拆分!$G$2:$J$750,3,0)),0,VLOOKUP(BE47,工单拆分!$G$2:$J$750,3,0)))</f>
        <v>674</v>
      </c>
      <c r="BF49" s="53">
        <f>IF((BF47="")+(COUNTIF($D$3:BF47,BF47)&gt;=2),0,IF(ISNA(VLOOKUP(BF47,工单拆分!$G$2:$J$750,3,0)),0,VLOOKUP(BF47,工单拆分!$G$2:$J$750,3,0)))</f>
        <v>0</v>
      </c>
      <c r="BG49" s="54">
        <f>IF((BG47="")+(COUNTIF($D$3:BG47,BG47)&gt;=2),0,IF(ISNA(VLOOKUP(BG47,工单拆分!$G$2:$J$750,3,0)),0,VLOOKUP(BG47,工单拆分!$G$2:$J$750,3,0)))</f>
        <v>0</v>
      </c>
      <c r="BH49" s="55">
        <f>IF((BH47="")+(COUNTIF($D$3:BH47,BH47)&gt;=2),0,IF(ISNA(VLOOKUP(BH47,工单拆分!$G$2:$J$750,3,0)),0,VLOOKUP(BH47,工单拆分!$G$2:$J$750,3,0)))</f>
        <v>8068</v>
      </c>
      <c r="BI49" s="53">
        <f>IF((BI47="")+(COUNTIF($D$3:BI47,BI47)&gt;=2),0,IF(ISNA(VLOOKUP(BI47,工单拆分!$G$2:$J$750,3,0)),0,VLOOKUP(BI47,工单拆分!$G$2:$J$750,3,0)))</f>
        <v>0</v>
      </c>
      <c r="BJ49" s="54">
        <f>IF((BJ47="")+(COUNTIF($D$3:BJ47,BJ47)&gt;=2),0,IF(ISNA(VLOOKUP(BJ47,工单拆分!$G$2:$J$750,3,0)),0,VLOOKUP(BJ47,工单拆分!$G$2:$J$750,3,0)))</f>
        <v>0</v>
      </c>
      <c r="BK49" s="55">
        <f>IF((BK47="")+(COUNTIF($D$3:BK47,BK47)&gt;=2),0,IF(ISNA(VLOOKUP(BK47,工单拆分!$G$2:$J$750,3,0)),0,VLOOKUP(BK47,工单拆分!$G$2:$J$750,3,0)))</f>
        <v>0</v>
      </c>
      <c r="BL49" s="53">
        <f>IF((BL47="")+(COUNTIF($D$3:BL47,BL47)&gt;=2),0,IF(ISNA(VLOOKUP(BL47,工单拆分!$G$2:$J$750,3,0)),0,VLOOKUP(BL47,工单拆分!$G$2:$J$750,3,0)))</f>
        <v>0</v>
      </c>
      <c r="BM49" s="54">
        <f>IF((BM47="")+(COUNTIF($D$3:BM47,BM47)&gt;=2),0,IF(ISNA(VLOOKUP(BM47,工单拆分!$G$2:$J$750,3,0)),0,VLOOKUP(BM47,工单拆分!$G$2:$J$750,3,0)))</f>
        <v>0</v>
      </c>
      <c r="BN49" s="55">
        <f>IF((BN47="")+(COUNTIF($D$3:BN47,BN47)&gt;=2),0,IF(ISNA(VLOOKUP(BN47,工单拆分!$G$2:$J$750,3,0)),0,VLOOKUP(BN47,工单拆分!$G$2:$J$750,3,0)))</f>
        <v>0</v>
      </c>
      <c r="BO49" s="53">
        <f>IF((BO47="")+(COUNTIF($D$3:BO47,BO47)&gt;=2),0,IF(ISNA(VLOOKUP(BO47,工单拆分!$G$2:$J$750,3,0)),0,VLOOKUP(BO47,工单拆分!$G$2:$J$750,3,0)))</f>
        <v>0</v>
      </c>
      <c r="BP49" s="54">
        <f>IF((BP47="")+(COUNTIF($D$3:BP47,BP47)&gt;=2),0,IF(ISNA(VLOOKUP(BP47,工单拆分!$G$2:$J$750,3,0)),0,VLOOKUP(BP47,工单拆分!$G$2:$J$750,3,0)))</f>
        <v>0</v>
      </c>
      <c r="BQ49" s="55">
        <f>IF((BQ47="")+(COUNTIF($D$3:BQ47,BQ47)&gt;=2),0,IF(ISNA(VLOOKUP(BQ47,工单拆分!$G$2:$J$750,3,0)),0,VLOOKUP(BQ47,工单拆分!$G$2:$J$750,3,0)))</f>
        <v>15149</v>
      </c>
      <c r="BR49" s="53">
        <f>IF((BR47="")+(COUNTIF($D$3:BR47,BR47)&gt;=2),0,IF(ISNA(VLOOKUP(BR47,工单拆分!$G$2:$J$750,3,0)),0,VLOOKUP(BR47,工单拆分!$G$2:$J$750,3,0)))</f>
        <v>0</v>
      </c>
      <c r="BS49" s="54">
        <f>IF((BS47="")+(COUNTIF($D$3:BS47,BS47)&gt;=2),0,IF(ISNA(VLOOKUP(BS47,工单拆分!$G$2:$J$750,3,0)),0,VLOOKUP(BS47,工单拆分!$G$2:$J$750,3,0)))</f>
        <v>0</v>
      </c>
      <c r="BT49" s="55">
        <f>IF((BT47="")+(COUNTIF($D$3:BT47,BT47)&gt;=2),0,IF(ISNA(VLOOKUP(BT47,工单拆分!$G$2:$J$750,3,0)),0,VLOOKUP(BT47,工单拆分!$G$2:$J$750,3,0)))</f>
        <v>0</v>
      </c>
      <c r="BU49" s="53">
        <f>IF((BU47="")+(COUNTIF($D$3:BU47,BU47)&gt;=2),0,IF(ISNA(VLOOKUP(BU47,工单拆分!$G$2:$J$750,3,0)),0,VLOOKUP(BU47,工单拆分!$G$2:$J$750,3,0)))</f>
        <v>0</v>
      </c>
      <c r="BV49" s="54">
        <f>IF((BV47="")+(COUNTIF($D$3:BV47,BV47)&gt;=2),0,IF(ISNA(VLOOKUP(BV47,工单拆分!$G$2:$J$750,3,0)),0,VLOOKUP(BV47,工单拆分!$G$2:$J$750,3,0)))</f>
        <v>0</v>
      </c>
      <c r="BW49" s="55">
        <f>IF((BW47="")+(COUNTIF($D$3:BW47,BW47)&gt;=2),0,IF(ISNA(VLOOKUP(BW47,工单拆分!$G$2:$J$750,3,0)),0,VLOOKUP(BW47,工单拆分!$G$2:$J$750,3,0)))</f>
        <v>0</v>
      </c>
      <c r="BX49" s="53">
        <f>IF((BX47="")+(COUNTIF($D$3:BX47,BX47)&gt;=2),0,IF(ISNA(VLOOKUP(BX47,工单拆分!$G$2:$J$750,3,0)),0,VLOOKUP(BX47,工单拆分!$G$2:$J$750,3,0)))</f>
        <v>0</v>
      </c>
      <c r="BY49" s="54">
        <f>IF((BY47="")+(COUNTIF($D$3:BY47,BY47)&gt;=2),0,IF(ISNA(VLOOKUP(BY47,工单拆分!$G$2:$J$750,3,0)),0,VLOOKUP(BY47,工单拆分!$G$2:$J$750,3,0)))</f>
        <v>0</v>
      </c>
      <c r="BZ49" s="55">
        <f>IF((BZ47="")+(COUNTIF($D$3:BZ47,BZ47)&gt;=2),0,IF(ISNA(VLOOKUP(BZ47,工单拆分!$G$2:$J$750,3,0)),0,VLOOKUP(BZ47,工单拆分!$G$2:$J$750,3,0)))</f>
        <v>0</v>
      </c>
      <c r="CA49" s="53">
        <f>IF((CA47="")+(COUNTIF($D$3:CA47,CA47)&gt;=2),0,IF(ISNA(VLOOKUP(CA47,工单拆分!$G$2:$J$750,3,0)),0,VLOOKUP(CA47,工单拆分!$G$2:$J$750,3,0)))</f>
        <v>0</v>
      </c>
      <c r="CB49" s="54">
        <f>IF((CB47="")+(COUNTIF($D$3:CB47,CB47)&gt;=2),0,IF(ISNA(VLOOKUP(CB47,工单拆分!$G$2:$J$750,3,0)),0,VLOOKUP(CB47,工单拆分!$G$2:$J$750,3,0)))</f>
        <v>0</v>
      </c>
      <c r="CC49" s="55">
        <f>IF((CC47="")+(COUNTIF($D$3:CC47,CC47)&gt;=2),0,IF(ISNA(VLOOKUP(CC47,工单拆分!$G$2:$J$750,3,0)),0,VLOOKUP(CC47,工单拆分!$G$2:$J$750,3,0)))</f>
        <v>0</v>
      </c>
      <c r="CD49" s="53">
        <f>IF((CD47="")+(COUNTIF($D$3:CD47,CD47)&gt;=2),0,IF(ISNA(VLOOKUP(CD47,工单拆分!$G$2:$J$750,3,0)),0,VLOOKUP(CD47,工单拆分!$G$2:$J$750,3,0)))</f>
        <v>0</v>
      </c>
      <c r="CE49" s="54">
        <f>IF((CE47="")+(COUNTIF($D$3:CE47,CE47)&gt;=2),0,IF(ISNA(VLOOKUP(CE47,工单拆分!$G$2:$J$750,3,0)),0,VLOOKUP(CE47,工单拆分!$G$2:$J$750,3,0)))</f>
        <v>0</v>
      </c>
      <c r="CF49" s="55">
        <f>IF((CF47="")+(COUNTIF($D$3:CF47,CF47)&gt;=2),0,IF(ISNA(VLOOKUP(CF47,工单拆分!$G$2:$J$750,3,0)),0,VLOOKUP(CF47,工单拆分!$G$2:$J$750,3,0)))</f>
        <v>0</v>
      </c>
      <c r="CG49" s="53">
        <f>IF((CG47="")+(COUNTIF($D$3:CG47,CG47)&gt;=2),0,IF(ISNA(VLOOKUP(CG47,工单拆分!$G$2:$J$750,3,0)),0,VLOOKUP(CG47,工单拆分!$G$2:$J$750,3,0)))</f>
        <v>0</v>
      </c>
      <c r="CH49" s="54">
        <f>IF((CH47="")+(COUNTIF($D$3:CH47,CH47)&gt;=2),0,IF(ISNA(VLOOKUP(CH47,工单拆分!$G$2:$J$750,3,0)),0,VLOOKUP(CH47,工单拆分!$G$2:$J$750,3,0)))</f>
        <v>0</v>
      </c>
      <c r="CI49" s="55">
        <f>IF((CI47="")+(COUNTIF($D$3:CI47,CI47)&gt;=2),0,IF(ISNA(VLOOKUP(CI47,工单拆分!$G$2:$J$750,3,0)),0,VLOOKUP(CI47,工单拆分!$G$2:$J$750,3,0)))</f>
        <v>0</v>
      </c>
      <c r="CJ49" s="53">
        <f>IF((CJ47="")+(COUNTIF($D$3:CJ47,CJ47)&gt;=2),0,IF(ISNA(VLOOKUP(CJ47,工单拆分!$G$2:$J$750,3,0)),0,VLOOKUP(CJ47,工单拆分!$G$2:$J$750,3,0)))</f>
        <v>0</v>
      </c>
      <c r="CK49" s="54">
        <f>IF((CK47="")+(COUNTIF($D$3:CK47,CK47)&gt;=2),0,IF(ISNA(VLOOKUP(CK47,工单拆分!$G$2:$J$750,3,0)),0,VLOOKUP(CK47,工单拆分!$G$2:$J$750,3,0)))</f>
        <v>0</v>
      </c>
      <c r="CL49" s="55">
        <f>IF((CL47="")+(COUNTIF($D$3:CL47,CL47)&gt;=2),0,IF(ISNA(VLOOKUP(CL47,工单拆分!$G$2:$J$750,3,0)),0,VLOOKUP(CL47,工单拆分!$G$2:$J$750,3,0)))</f>
        <v>2786</v>
      </c>
      <c r="CM49" s="53">
        <f>IF((CM47="")+(COUNTIF($D$3:CM47,CM47)&gt;=2),0,IF(ISNA(VLOOKUP(CM47,工单拆分!$G$2:$J$750,3,0)),0,VLOOKUP(CM47,工单拆分!$G$2:$J$750,3,0)))</f>
        <v>0</v>
      </c>
      <c r="CN49" s="54">
        <f>IF((CN47="")+(COUNTIF($D$3:CN47,CN47)&gt;=2),0,IF(ISNA(VLOOKUP(CN47,工单拆分!$G$2:$J$750,3,0)),0,VLOOKUP(CN47,工单拆分!$G$2:$J$750,3,0)))</f>
        <v>0</v>
      </c>
      <c r="CO49" s="55">
        <f>IF((CO47="")+(COUNTIF($D$3:CO47,CO47)&gt;=2),0,IF(ISNA(VLOOKUP(CO47,工单拆分!$G$2:$J$750,3,0)),0,VLOOKUP(CO47,工单拆分!$G$2:$J$750,3,0)))</f>
        <v>0</v>
      </c>
      <c r="CP49" s="53">
        <f>IF((CP47="")+(COUNTIF($D$3:CP47,CP47)&gt;=2),0,IF(ISNA(VLOOKUP(CP47,工单拆分!$G$2:$J$750,3,0)),0,VLOOKUP(CP47,工单拆分!$G$2:$J$750,3,0)))</f>
        <v>0</v>
      </c>
      <c r="CQ49" s="54">
        <f>IF((CQ47="")+(COUNTIF($D$3:CQ47,CQ47)&gt;=2),0,IF(ISNA(VLOOKUP(CQ47,工单拆分!$G$2:$J$750,3,0)),0,VLOOKUP(CQ47,工单拆分!$G$2:$J$750,3,0)))</f>
        <v>0</v>
      </c>
      <c r="CR49" s="55">
        <f>IF((CR47="")+(COUNTIF($D$3:CR47,CR47)&gt;=2),0,IF(ISNA(VLOOKUP(CR47,工单拆分!$G$2:$J$750,3,0)),0,VLOOKUP(CR47,工单拆分!$G$2:$J$750,3,0)))</f>
        <v>0</v>
      </c>
      <c r="CS49" s="67">
        <f>SUM(D49:CR49)</f>
        <v>51678</v>
      </c>
      <c r="CT49" s="67"/>
      <c r="CV49" s="67"/>
    </row>
    <row r="50" s="22" customFormat="1" ht="14.1" customHeight="1" spans="1:100">
      <c r="A50" s="56"/>
      <c r="B50" s="57"/>
      <c r="C50" s="58" t="s">
        <v>2007</v>
      </c>
      <c r="D50" s="59">
        <v>1550</v>
      </c>
      <c r="E50" s="60"/>
      <c r="F50" s="61"/>
      <c r="G50" s="59">
        <v>1150</v>
      </c>
      <c r="H50" s="60"/>
      <c r="I50" s="61"/>
      <c r="J50" s="59"/>
      <c r="K50" s="60"/>
      <c r="L50" s="61"/>
      <c r="M50" s="59">
        <v>300</v>
      </c>
      <c r="N50" s="60"/>
      <c r="O50" s="61">
        <v>1351</v>
      </c>
      <c r="P50" s="59">
        <v>1720</v>
      </c>
      <c r="Q50" s="60"/>
      <c r="R50" s="61"/>
      <c r="S50" s="59">
        <v>1720</v>
      </c>
      <c r="T50" s="60"/>
      <c r="U50" s="61"/>
      <c r="V50" s="59">
        <v>1640</v>
      </c>
      <c r="W50" s="60"/>
      <c r="X50" s="61"/>
      <c r="Y50" s="59">
        <v>1850</v>
      </c>
      <c r="Z50" s="60"/>
      <c r="AA50" s="61"/>
      <c r="AB50" s="59">
        <v>272</v>
      </c>
      <c r="AC50" s="60">
        <v>673</v>
      </c>
      <c r="AD50" s="61">
        <v>958</v>
      </c>
      <c r="AE50" s="59"/>
      <c r="AF50" s="60"/>
      <c r="AG50" s="61"/>
      <c r="AH50" s="59">
        <v>1970</v>
      </c>
      <c r="AI50" s="60"/>
      <c r="AJ50" s="61"/>
      <c r="AK50" s="59">
        <v>2000</v>
      </c>
      <c r="AL50" s="60"/>
      <c r="AM50" s="61"/>
      <c r="AN50" s="59">
        <v>2000</v>
      </c>
      <c r="AO50" s="60"/>
      <c r="AP50" s="61"/>
      <c r="AQ50" s="59">
        <v>1713</v>
      </c>
      <c r="AR50" s="60"/>
      <c r="AS50" s="61">
        <v>294</v>
      </c>
      <c r="AT50" s="59">
        <v>2102</v>
      </c>
      <c r="AU50" s="60"/>
      <c r="AV50" s="61"/>
      <c r="AW50" s="59"/>
      <c r="AX50" s="60"/>
      <c r="AY50" s="61"/>
      <c r="AZ50" s="59"/>
      <c r="BA50" s="60"/>
      <c r="BB50" s="61"/>
      <c r="BC50" s="59">
        <v>1738</v>
      </c>
      <c r="BD50" s="60"/>
      <c r="BE50" s="61">
        <v>228</v>
      </c>
      <c r="BF50" s="59">
        <v>446</v>
      </c>
      <c r="BG50" s="60"/>
      <c r="BH50" s="61">
        <v>1664</v>
      </c>
      <c r="BI50" s="59">
        <v>2150</v>
      </c>
      <c r="BJ50" s="60"/>
      <c r="BK50" s="61"/>
      <c r="BL50" s="59">
        <v>2150</v>
      </c>
      <c r="BM50" s="60"/>
      <c r="BN50" s="61"/>
      <c r="BO50" s="59">
        <v>2104</v>
      </c>
      <c r="BP50" s="60"/>
      <c r="BQ50" s="61">
        <v>46</v>
      </c>
      <c r="BR50" s="59">
        <v>2150</v>
      </c>
      <c r="BS50" s="60"/>
      <c r="BT50" s="61"/>
      <c r="BU50" s="59">
        <v>2150</v>
      </c>
      <c r="BV50" s="60"/>
      <c r="BW50" s="61"/>
      <c r="BX50" s="59">
        <v>2200</v>
      </c>
      <c r="BY50" s="60"/>
      <c r="BZ50" s="61"/>
      <c r="CA50" s="59">
        <v>2200</v>
      </c>
      <c r="CB50" s="60"/>
      <c r="CC50" s="61"/>
      <c r="CD50" s="59">
        <v>2250</v>
      </c>
      <c r="CE50" s="60"/>
      <c r="CF50" s="61"/>
      <c r="CG50" s="59">
        <v>2250</v>
      </c>
      <c r="CH50" s="60"/>
      <c r="CI50" s="61"/>
      <c r="CJ50" s="59">
        <v>1903</v>
      </c>
      <c r="CK50" s="60"/>
      <c r="CL50" s="61">
        <v>486</v>
      </c>
      <c r="CM50" s="59">
        <v>2300</v>
      </c>
      <c r="CN50" s="60"/>
      <c r="CO50" s="61"/>
      <c r="CP50" s="59"/>
      <c r="CQ50" s="60"/>
      <c r="CR50" s="61"/>
      <c r="CS50" s="67">
        <f>SUM(D50:CR50)</f>
        <v>51678</v>
      </c>
      <c r="CT50" s="67">
        <f>CS49-CS50</f>
        <v>0</v>
      </c>
      <c r="CV50" s="67"/>
    </row>
    <row r="51" s="20" customFormat="1" ht="14.1" customHeight="1" spans="1:100">
      <c r="A51" s="40">
        <v>14</v>
      </c>
      <c r="B51" s="41" t="s">
        <v>2022</v>
      </c>
      <c r="C51" s="42" t="s">
        <v>43</v>
      </c>
      <c r="D51" s="43" t="s">
        <v>1787</v>
      </c>
      <c r="E51" s="44"/>
      <c r="F51" s="45"/>
      <c r="G51" s="43" t="s">
        <v>1787</v>
      </c>
      <c r="H51" s="44"/>
      <c r="I51" s="43" t="s">
        <v>1467</v>
      </c>
      <c r="J51" s="43"/>
      <c r="K51" s="44"/>
      <c r="L51" s="45"/>
      <c r="M51" s="43" t="s">
        <v>1467</v>
      </c>
      <c r="N51" s="44"/>
      <c r="O51" s="45" t="s">
        <v>1514</v>
      </c>
      <c r="P51" s="43" t="s">
        <v>1514</v>
      </c>
      <c r="Q51" s="44" t="s">
        <v>1519</v>
      </c>
      <c r="R51" s="45" t="s">
        <v>1511</v>
      </c>
      <c r="S51" s="43" t="s">
        <v>1511</v>
      </c>
      <c r="T51" s="44" t="s">
        <v>1507</v>
      </c>
      <c r="U51" s="45" t="s">
        <v>1541</v>
      </c>
      <c r="V51" s="43" t="s">
        <v>1541</v>
      </c>
      <c r="W51" s="44" t="s">
        <v>1556</v>
      </c>
      <c r="X51" s="45" t="s">
        <v>1546</v>
      </c>
      <c r="Y51" s="43" t="s">
        <v>1546</v>
      </c>
      <c r="Z51" s="44" t="s">
        <v>1482</v>
      </c>
      <c r="AA51" s="44" t="s">
        <v>1487</v>
      </c>
      <c r="AB51" s="43" t="s">
        <v>1551</v>
      </c>
      <c r="AC51" s="44" t="s">
        <v>1492</v>
      </c>
      <c r="AD51" s="45" t="s">
        <v>1497</v>
      </c>
      <c r="AE51" s="43"/>
      <c r="AF51" s="44"/>
      <c r="AG51" s="45"/>
      <c r="AH51" s="43" t="s">
        <v>1606</v>
      </c>
      <c r="AI51" s="44" t="s">
        <v>1597</v>
      </c>
      <c r="AJ51" s="45" t="s">
        <v>1617</v>
      </c>
      <c r="AK51" s="43" t="s">
        <v>1617</v>
      </c>
      <c r="AL51" s="44" t="s">
        <v>1703</v>
      </c>
      <c r="AM51" s="43" t="s">
        <v>1570</v>
      </c>
      <c r="AN51" s="43" t="s">
        <v>1570</v>
      </c>
      <c r="AO51" s="44"/>
      <c r="AP51" s="45"/>
      <c r="AQ51" s="43" t="s">
        <v>1603</v>
      </c>
      <c r="AR51" s="44" t="s">
        <v>1574</v>
      </c>
      <c r="AS51" s="45" t="s">
        <v>1566</v>
      </c>
      <c r="AT51" s="43" t="s">
        <v>1601</v>
      </c>
      <c r="AU51" s="44" t="s">
        <v>1855</v>
      </c>
      <c r="AV51" s="45" t="s">
        <v>1881</v>
      </c>
      <c r="AW51" s="43"/>
      <c r="AX51" s="44"/>
      <c r="AY51" s="45"/>
      <c r="AZ51" s="43"/>
      <c r="BA51" s="44"/>
      <c r="BB51" s="45"/>
      <c r="BC51" s="43" t="s">
        <v>1881</v>
      </c>
      <c r="BD51" s="44" t="s">
        <v>1867</v>
      </c>
      <c r="BE51" s="45" t="s">
        <v>1870</v>
      </c>
      <c r="BF51" s="43" t="s">
        <v>1870</v>
      </c>
      <c r="BG51" s="44" t="s">
        <v>1873</v>
      </c>
      <c r="BH51" s="45" t="s">
        <v>1876</v>
      </c>
      <c r="BI51" s="43" t="s">
        <v>1879</v>
      </c>
      <c r="BJ51" s="44" t="s">
        <v>1851</v>
      </c>
      <c r="BK51" s="45" t="s">
        <v>1848</v>
      </c>
      <c r="BL51" s="43" t="s">
        <v>1848</v>
      </c>
      <c r="BM51" s="44"/>
      <c r="BN51" s="45"/>
      <c r="BO51" s="43" t="s">
        <v>1848</v>
      </c>
      <c r="BP51" s="44"/>
      <c r="BQ51" s="44" t="s">
        <v>1859</v>
      </c>
      <c r="BR51" s="43" t="s">
        <v>1859</v>
      </c>
      <c r="BS51" s="44" t="s">
        <v>1863</v>
      </c>
      <c r="BT51" s="44" t="s">
        <v>1913</v>
      </c>
      <c r="BU51" s="43" t="s">
        <v>1913</v>
      </c>
      <c r="BV51" s="44"/>
      <c r="BW51" s="45" t="s">
        <v>1908</v>
      </c>
      <c r="BX51" s="43" t="s">
        <v>1908</v>
      </c>
      <c r="BY51" s="44"/>
      <c r="BZ51" s="45" t="s">
        <v>1917</v>
      </c>
      <c r="CA51" s="44" t="s">
        <v>1984</v>
      </c>
      <c r="CB51" s="44"/>
      <c r="CC51" s="45" t="s">
        <v>1901</v>
      </c>
      <c r="CD51" s="44" t="s">
        <v>1901</v>
      </c>
      <c r="CE51" s="44"/>
      <c r="CF51" s="43" t="s">
        <v>1899</v>
      </c>
      <c r="CG51" s="43" t="s">
        <v>1899</v>
      </c>
      <c r="CH51" s="44"/>
      <c r="CI51" s="45" t="s">
        <v>1991</v>
      </c>
      <c r="CJ51" s="43" t="s">
        <v>1991</v>
      </c>
      <c r="CK51" s="44"/>
      <c r="CL51" s="45" t="s">
        <v>1993</v>
      </c>
      <c r="CM51" s="43" t="s">
        <v>1993</v>
      </c>
      <c r="CN51" s="44"/>
      <c r="CO51" s="45"/>
      <c r="CP51" s="43"/>
      <c r="CQ51" s="44"/>
      <c r="CR51" s="45"/>
      <c r="CS51" s="65"/>
      <c r="CT51" s="65"/>
      <c r="CV51" s="65"/>
    </row>
    <row r="52" s="21" customFormat="1" ht="14.1" customHeight="1" spans="1:100">
      <c r="A52" s="46"/>
      <c r="B52" s="47"/>
      <c r="C52" s="48" t="s">
        <v>2005</v>
      </c>
      <c r="D52" s="49" t="str">
        <f>IF((D51="")+(D51=0),0,VLOOKUP(D51,工单拆分!$G$2:$J$750,2,0))</f>
        <v>CG1102D-3.1</v>
      </c>
      <c r="E52" s="50">
        <f>IF((E51="")+(E51=0),0,VLOOKUP(E51,工单拆分!$G$2:$J$750,2,0))</f>
        <v>0</v>
      </c>
      <c r="F52" s="51">
        <f>IF((F51="")+(F51=0),0,VLOOKUP(F51,工单拆分!$G$2:$J$750,2,0))</f>
        <v>0</v>
      </c>
      <c r="G52" s="49" t="str">
        <f>IF((G51="")+(G51=0),0,VLOOKUP(G51,工单拆分!$G$2:$J$750,2,0))</f>
        <v>CG1102D-3.1</v>
      </c>
      <c r="H52" s="50">
        <f>IF((H51="")+(H51=0),0,VLOOKUP(H51,工单拆分!$G$2:$J$750,2,0))</f>
        <v>0</v>
      </c>
      <c r="I52" s="51" t="str">
        <f>IF((I51="")+(I51=0),0,VLOOKUP(I51,工单拆分!$G$2:$J$750,2,0))</f>
        <v>CG1301H-3.2</v>
      </c>
      <c r="J52" s="49">
        <f>IF((J51="")+(J51=0),0,VLOOKUP(J51,工单拆分!$G$2:$J$750,2,0))</f>
        <v>0</v>
      </c>
      <c r="K52" s="50">
        <f>IF((K51="")+(K51=0),0,VLOOKUP(K51,工单拆分!$G$2:$J$750,2,0))</f>
        <v>0</v>
      </c>
      <c r="L52" s="51">
        <f>IF((L51="")+(L51=0),0,VLOOKUP(L51,工单拆分!$G$2:$J$750,2,0))</f>
        <v>0</v>
      </c>
      <c r="M52" s="49" t="str">
        <f>IF((M51="")+(M51=0),0,VLOOKUP(M51,工单拆分!$G$2:$J$750,2,0))</f>
        <v>CG1301H-3.2</v>
      </c>
      <c r="N52" s="50">
        <f>IF((N51="")+(N51=0),0,VLOOKUP(N51,工单拆分!$G$2:$J$750,2,0))</f>
        <v>0</v>
      </c>
      <c r="O52" s="51" t="str">
        <f>IF((O51="")+(O51=0),0,VLOOKUP(O51,工单拆分!$G$2:$J$750,2,0))</f>
        <v>CG1102E-3.5</v>
      </c>
      <c r="P52" s="49" t="str">
        <f>IF((P51="")+(P51=0),0,VLOOKUP(P51,工单拆分!$G$2:$J$750,2,0))</f>
        <v>CG1102E-3.5</v>
      </c>
      <c r="Q52" s="50" t="str">
        <f>IF((Q51="")+(Q51=0),0,VLOOKUP(Q51,工单拆分!$G$2:$J$750,2,0))</f>
        <v>CG1102F-3.6</v>
      </c>
      <c r="R52" s="51" t="str">
        <f>IF((R51="")+(R51=0),0,VLOOKUP(R51,工单拆分!$G$2:$J$750,2,0))</f>
        <v>CG1301E-3.5</v>
      </c>
      <c r="S52" s="49" t="str">
        <f>IF((S51="")+(S51=0),0,VLOOKUP(S51,工单拆分!$G$2:$J$750,2,0))</f>
        <v>CG1301E-3.5</v>
      </c>
      <c r="T52" s="50" t="str">
        <f>IF((T51="")+(T51=0),0,VLOOKUP(T51,工单拆分!$G$2:$J$750,2,0))</f>
        <v>CG1301E-3.8</v>
      </c>
      <c r="U52" s="51" t="str">
        <f>IF((U51="")+(U51=0),0,VLOOKUP(U51,工单拆分!$G$2:$J$750,2,0))</f>
        <v>CG1101AH-3.6</v>
      </c>
      <c r="V52" s="49" t="str">
        <f>IF((V51="")+(V51=0),0,VLOOKUP(V51,工单拆分!$G$2:$J$750,2,0))</f>
        <v>CG1101AH-3.6</v>
      </c>
      <c r="W52" s="50" t="str">
        <f>IF((W51="")+(W51=0),0,VLOOKUP(W51,工单拆分!$G$2:$J$750,2,0))</f>
        <v>CG1102H-3.6</v>
      </c>
      <c r="X52" s="51" t="str">
        <f>IF((X51="")+(X51=0),0,VLOOKUP(X51,工单拆分!$G$2:$J$750,2,0))</f>
        <v>CG1301D-3.6</v>
      </c>
      <c r="Y52" s="49" t="str">
        <f>IF((Y51="")+(Y51=0),0,VLOOKUP(Y51,工单拆分!$G$2:$J$750,2,0))</f>
        <v>CG1301D-3.6</v>
      </c>
      <c r="Z52" s="50" t="str">
        <f>IF((Z51="")+(Z51=0),0,VLOOKUP(Z51,工单拆分!$G$2:$J$750,2,0))</f>
        <v>CG1101AF-3.6</v>
      </c>
      <c r="AA52" s="51" t="str">
        <f>IF((AA51="")+(AA51=0),0,VLOOKUP(AA51,工单拆分!$G$2:$J$750,2,0))</f>
        <v>CG1101AQ-3.6</v>
      </c>
      <c r="AB52" s="49" t="str">
        <f>IF((AB51="")+(AB51=0),0,VLOOKUP(AB51,工单拆分!$G$2:$J$750,2,0))</f>
        <v>CG1101AK-3.6</v>
      </c>
      <c r="AC52" s="50" t="str">
        <f>IF((AC51="")+(AC51=0),0,VLOOKUP(AC51,工单拆分!$G$2:$J$750,2,0))</f>
        <v>CG1102D-3.8</v>
      </c>
      <c r="AD52" s="51" t="str">
        <f>IF((AD51="")+(AD51=0),0,VLOOKUP(AD51,工单拆分!$G$2:$J$750,2,0))</f>
        <v>CG1302A-3.8</v>
      </c>
      <c r="AE52" s="49">
        <f>IF((AE51="")+(AE51=0),0,VLOOKUP(AE51,工单拆分!$G$2:$J$750,2,0))</f>
        <v>0</v>
      </c>
      <c r="AF52" s="50">
        <f>IF((AF51="")+(AF51=0),0,VLOOKUP(AF51,工单拆分!$G$2:$J$750,2,0))</f>
        <v>0</v>
      </c>
      <c r="AG52" s="51">
        <f>IF((AG51="")+(AG51=0),0,VLOOKUP(AG51,工单拆分!$G$2:$J$750,2,0))</f>
        <v>0</v>
      </c>
      <c r="AH52" s="49" t="str">
        <f>IF((AH51="")+(AH51=0),0,VLOOKUP(AH51,工单拆分!$G$2:$J$750,2,0))</f>
        <v>CG1302A-3.12</v>
      </c>
      <c r="AI52" s="50" t="str">
        <f>IF((AI51="")+(AI51=0),0,VLOOKUP(AI51,工单拆分!$G$2:$J$750,2,0))</f>
        <v>CG1101AE-3.12</v>
      </c>
      <c r="AJ52" s="51" t="str">
        <f>IF((AJ51="")+(AJ51=0),0,VLOOKUP(AJ51,工单拆分!$G$2:$J$750,2,0))</f>
        <v>CG1301E-3.13</v>
      </c>
      <c r="AK52" s="49" t="str">
        <f>IF((AK51="")+(AK51=0),0,VLOOKUP(AK51,工单拆分!$G$2:$J$750,2,0))</f>
        <v>CG1301E-3.13</v>
      </c>
      <c r="AL52" s="50" t="str">
        <f>IF((AL51="")+(AL51=0),0,VLOOKUP(AL51,工单拆分!$G$2:$J$750,2,0))</f>
        <v>CG1301C-3.13</v>
      </c>
      <c r="AM52" s="51" t="str">
        <f>IF((AM51="")+(AM51=0),0,VLOOKUP(AM51,工单拆分!$G$2:$J$750,2,0))</f>
        <v>CG1301C-3.14</v>
      </c>
      <c r="AN52" s="49" t="str">
        <f>IF((AN51="")+(AN51=0),0,VLOOKUP(AN51,工单拆分!$G$2:$J$750,2,0))</f>
        <v>CG1301C-3.14</v>
      </c>
      <c r="AO52" s="50">
        <f>IF((AO51="")+(AO51=0),0,VLOOKUP(AO51,工单拆分!$G$2:$J$750,2,0))</f>
        <v>0</v>
      </c>
      <c r="AP52" s="51">
        <f>IF((AP51="")+(AP51=0),0,VLOOKUP(AP51,工单拆分!$G$2:$J$750,2,0))</f>
        <v>0</v>
      </c>
      <c r="AQ52" s="49" t="str">
        <f>IF((AQ51="")+(AQ51=0),0,VLOOKUP(AQ51,工单拆分!$G$2:$J$750,2,0))</f>
        <v>CG1301E-3.14</v>
      </c>
      <c r="AR52" s="50" t="str">
        <f>IF((AR51="")+(AR51=0),0,VLOOKUP(AR51,工单拆分!$G$2:$J$750,2,0))</f>
        <v>CG1104B-3.14</v>
      </c>
      <c r="AS52" s="51" t="str">
        <f>IF((AS51="")+(AS51=0),0,VLOOKUP(AS51,工单拆分!$G$2:$J$750,2,0))</f>
        <v>CG1101AF-3.14</v>
      </c>
      <c r="AT52" s="49" t="str">
        <f>IF((AT51="")+(AT51=0),0,VLOOKUP(AT51,工单拆分!$G$2:$J$750,2,0))</f>
        <v>CG1101AI-3.14</v>
      </c>
      <c r="AU52" s="50" t="str">
        <f>IF((AU51="")+(AU51=0),0,VLOOKUP(AU51,工单拆分!$G$2:$J$750,2,0))</f>
        <v>CG1102J-3.18</v>
      </c>
      <c r="AV52" s="51" t="str">
        <f>IF((AV51="")+(AV51=0),0,VLOOKUP(AV51,工单拆分!$G$2:$J$750,2,0))</f>
        <v>CG1301C-3.19</v>
      </c>
      <c r="AW52" s="49">
        <f>IF((AW51="")+(AW51=0),0,VLOOKUP(AW51,工单拆分!$G$2:$J$750,2,0))</f>
        <v>0</v>
      </c>
      <c r="AX52" s="50">
        <f>IF((AX51="")+(AX51=0),0,VLOOKUP(AX51,工单拆分!$G$2:$J$750,2,0))</f>
        <v>0</v>
      </c>
      <c r="AY52" s="51">
        <f>IF((AY51="")+(AY51=0),0,VLOOKUP(AY51,工单拆分!$G$2:$J$750,2,0))</f>
        <v>0</v>
      </c>
      <c r="AZ52" s="49">
        <f>IF((AZ51="")+(AZ51=0),0,VLOOKUP(AZ51,工单拆分!$G$2:$J$750,2,0))</f>
        <v>0</v>
      </c>
      <c r="BA52" s="50">
        <f>IF((BA51="")+(BA51=0),0,VLOOKUP(BA51,工单拆分!$G$2:$J$750,2,0))</f>
        <v>0</v>
      </c>
      <c r="BB52" s="51">
        <f>IF((BB51="")+(BB51=0),0,VLOOKUP(BB51,工单拆分!$G$2:$J$750,2,0))</f>
        <v>0</v>
      </c>
      <c r="BC52" s="49" t="str">
        <f>IF((BC51="")+(BC51=0),0,VLOOKUP(BC51,工单拆分!$G$2:$J$750,2,0))</f>
        <v>CG1301C-3.19</v>
      </c>
      <c r="BD52" s="50" t="str">
        <f>IF((BD51="")+(BD51=0),0,VLOOKUP(BD51,工单拆分!$G$2:$J$750,2,0))</f>
        <v>CG1301H-3.20.</v>
      </c>
      <c r="BE52" s="51" t="str">
        <f>IF((BE51="")+(BE51=0),0,VLOOKUP(BE51,工单拆分!$G$2:$J$750,2,0))</f>
        <v>CG1101AI-3.20.</v>
      </c>
      <c r="BF52" s="49" t="str">
        <f>IF((BF51="")+(BF51=0),0,VLOOKUP(BF51,工单拆分!$G$2:$J$750,2,0))</f>
        <v>CG1101AI-3.20.</v>
      </c>
      <c r="BG52" s="50" t="str">
        <f>IF((BG51="")+(BG51=0),0,VLOOKUP(BG51,工单拆分!$G$2:$J$750,2,0))</f>
        <v>CG1301E-3.20.</v>
      </c>
      <c r="BH52" s="51" t="str">
        <f>IF((BH51="")+(BH51=0),0,VLOOKUP(BH51,工单拆分!$G$2:$J$750,2,0))</f>
        <v>CG1101AR-3.20.</v>
      </c>
      <c r="BI52" s="49" t="str">
        <f>IF((BI51="")+(BI51=0),0,VLOOKUP(BI51,工单拆分!$G$2:$J$750,2,0))</f>
        <v>CG1101AI-3.21</v>
      </c>
      <c r="BJ52" s="50" t="str">
        <f>IF((BJ51="")+(BJ51=0),0,VLOOKUP(BJ51,工单拆分!$G$2:$J$750,2,0))</f>
        <v>CG1302A-3.20.</v>
      </c>
      <c r="BK52" s="51" t="str">
        <f>IF((BK51="")+(BK51=0),0,VLOOKUP(BK51,工单拆分!$G$2:$J$750,2,0))</f>
        <v>CG1301C-3.20.</v>
      </c>
      <c r="BL52" s="49" t="str">
        <f>IF((BL51="")+(BL51=0),0,VLOOKUP(BL51,工单拆分!$G$2:$J$750,2,0))</f>
        <v>CG1301C-3.20.</v>
      </c>
      <c r="BM52" s="50">
        <f>IF((BM51="")+(BM51=0),0,VLOOKUP(BM51,工单拆分!$G$2:$J$750,2,0))</f>
        <v>0</v>
      </c>
      <c r="BN52" s="51">
        <f>IF((BN51="")+(BN51=0),0,VLOOKUP(BN51,工单拆分!$G$2:$J$750,2,0))</f>
        <v>0</v>
      </c>
      <c r="BO52" s="49" t="str">
        <f>IF((BO51="")+(BO51=0),0,VLOOKUP(BO51,工单拆分!$G$2:$J$750,2,0))</f>
        <v>CG1301C-3.20.</v>
      </c>
      <c r="BP52" s="50">
        <f>IF((BP51="")+(BP51=0),0,VLOOKUP(BP51,工单拆分!$G$2:$J$750,2,0))</f>
        <v>0</v>
      </c>
      <c r="BQ52" s="51" t="str">
        <f>IF((BQ51="")+(BQ51=0),0,VLOOKUP(BQ51,工单拆分!$G$2:$J$750,2,0))</f>
        <v>CG1101AI-3.21</v>
      </c>
      <c r="BR52" s="49" t="str">
        <f>IF((BR51="")+(BR51=0),0,VLOOKUP(BR51,工单拆分!$G$2:$J$750,2,0))</f>
        <v>CG1101AI-3.21</v>
      </c>
      <c r="BS52" s="50" t="str">
        <f>IF((BS51="")+(BS51=0),0,VLOOKUP(BS51,工单拆分!$G$2:$J$750,2,0))</f>
        <v>CG1101AR-3.21</v>
      </c>
      <c r="BT52" s="51" t="str">
        <f>IF((BT51="")+(BT51=0),0,VLOOKUP(BT51,工单拆分!$G$2:$J$750,2,0))</f>
        <v>CG1301A-3.25</v>
      </c>
      <c r="BU52" s="49" t="str">
        <f>IF((BU51="")+(BU51=0),0,VLOOKUP(BU51,工单拆分!$G$2:$J$750,2,0))</f>
        <v>CG1301A-3.25</v>
      </c>
      <c r="BV52" s="50">
        <f>IF((BV51="")+(BV51=0),0,VLOOKUP(BV51,工单拆分!$G$2:$J$750,2,0))</f>
        <v>0</v>
      </c>
      <c r="BW52" s="51" t="str">
        <f>IF((BW51="")+(BW51=0),0,VLOOKUP(BW51,工单拆分!$G$2:$J$750,2,0))</f>
        <v>CG1301F-3.29</v>
      </c>
      <c r="BX52" s="49" t="str">
        <f>IF((BX51="")+(BX51=0),0,VLOOKUP(BX51,工单拆分!$G$2:$J$750,2,0))</f>
        <v>CG1301F-3.29</v>
      </c>
      <c r="BY52" s="50">
        <f>IF((BY51="")+(BY51=0),0,VLOOKUP(BY51,工单拆分!$G$2:$J$750,2,0))</f>
        <v>0</v>
      </c>
      <c r="BZ52" s="51" t="str">
        <f>IF((BZ51="")+(BZ51=0),0,VLOOKUP(BZ51,工单拆分!$G$2:$J$750,2,0))</f>
        <v>CG1101AI-3.23</v>
      </c>
      <c r="CA52" s="49" t="str">
        <f>IF((CA51="")+(CA51=0),0,VLOOKUP(CA51,工单拆分!$G$2:$J$750,2,0))</f>
        <v>CG1301F-3.30.</v>
      </c>
      <c r="CB52" s="50">
        <f>IF((CB51="")+(CB51=0),0,VLOOKUP(CB51,工单拆分!$G$2:$J$750,2,0))</f>
        <v>0</v>
      </c>
      <c r="CC52" s="51" t="str">
        <f>IF((CC51="")+(CC51=0),0,VLOOKUP(CC51,工单拆分!$G$2:$J$750,2,0))</f>
        <v>CG1101AF-3.26</v>
      </c>
      <c r="CD52" s="49" t="str">
        <f>IF((CD51="")+(CD51=0),0,VLOOKUP(CD51,工单拆分!$G$2:$J$750,2,0))</f>
        <v>CG1101AF-3.26</v>
      </c>
      <c r="CE52" s="50">
        <f>IF((CE51="")+(CE51=0),0,VLOOKUP(CE51,工单拆分!$G$2:$J$750,2,0))</f>
        <v>0</v>
      </c>
      <c r="CF52" s="51" t="str">
        <f>IF((CF51="")+(CF51=0),0,VLOOKUP(CF51,工单拆分!$G$2:$J$750,2,0))</f>
        <v>CG1101K-3.26.1</v>
      </c>
      <c r="CG52" s="49" t="str">
        <f>IF((CG51="")+(CG51=0),0,VLOOKUP(CG51,工单拆分!$G$2:$J$750,2,0))</f>
        <v>CG1101K-3.26.1</v>
      </c>
      <c r="CH52" s="50">
        <f>IF((CH51="")+(CH51=0),0,VLOOKUP(CH51,工单拆分!$G$2:$J$750,2,0))</f>
        <v>0</v>
      </c>
      <c r="CI52" s="51" t="str">
        <f>IF((CI51="")+(CI51=0),0,VLOOKUP(CI51,工单拆分!$G$2:$J$750,2,0))</f>
        <v>CG1101K-4.3.1</v>
      </c>
      <c r="CJ52" s="49" t="str">
        <f>IF((CJ51="")+(CJ51=0),0,VLOOKUP(CJ51,工单拆分!$G$2:$J$750,2,0))</f>
        <v>CG1101K-4.3.1</v>
      </c>
      <c r="CK52" s="50">
        <f>IF((CK51="")+(CK51=0),0,VLOOKUP(CK51,工单拆分!$G$2:$J$750,2,0))</f>
        <v>0</v>
      </c>
      <c r="CL52" s="51" t="str">
        <f>IF((CL51="")+(CL51=0),0,VLOOKUP(CL51,工单拆分!$G$2:$J$750,2,0))</f>
        <v>CG1101K-4.3.2</v>
      </c>
      <c r="CM52" s="49" t="str">
        <f>IF((CM51="")+(CM51=0),0,VLOOKUP(CM51,工单拆分!$G$2:$J$750,2,0))</f>
        <v>CG1101K-4.3.2</v>
      </c>
      <c r="CN52" s="50">
        <f>IF((CN51="")+(CN51=0),0,VLOOKUP(CN51,工单拆分!$G$2:$J$750,2,0))</f>
        <v>0</v>
      </c>
      <c r="CO52" s="51">
        <f>IF((CO51="")+(CO51=0),0,VLOOKUP(CO51,工单拆分!$G$2:$J$750,2,0))</f>
        <v>0</v>
      </c>
      <c r="CP52" s="49">
        <f>IF((CP51="")+(CP51=0),0,VLOOKUP(CP51,工单拆分!$G$2:$J$750,2,0))</f>
        <v>0</v>
      </c>
      <c r="CQ52" s="50">
        <f>IF((CQ51="")+(CQ51=0),0,VLOOKUP(CQ51,工单拆分!$G$2:$J$750,2,0))</f>
        <v>0</v>
      </c>
      <c r="CR52" s="51">
        <f>IF((CR51="")+(CR51=0),0,VLOOKUP(CR51,工单拆分!$G$2:$J$750,2,0))</f>
        <v>0</v>
      </c>
      <c r="CS52" s="66">
        <f>SUM(D52:CR52)</f>
        <v>0</v>
      </c>
      <c r="CT52" s="66"/>
      <c r="CV52" s="66"/>
    </row>
    <row r="53" s="22" customFormat="1" ht="14.1" customHeight="1" spans="1:100">
      <c r="A53" s="46"/>
      <c r="B53" s="47"/>
      <c r="C53" s="52" t="s">
        <v>2006</v>
      </c>
      <c r="D53" s="53">
        <f>IF((D51="")+(COUNTIF($D$3:D51,D51)&gt;=2),0,IF(ISNA(VLOOKUP(D51,工单拆分!$G$2:$J$750,3,0)),0,VLOOKUP(D51,工单拆分!$G$2:$J$750,3,0)))</f>
        <v>1000</v>
      </c>
      <c r="E53" s="54">
        <f>IF((E51="")+(COUNTIF($D$3:E51,E51)&gt;=2),0,IF(ISNA(VLOOKUP(E51,工单拆分!$G$2:$J$750,3,0)),0,VLOOKUP(E51,工单拆分!$G$2:$J$750,3,0)))</f>
        <v>0</v>
      </c>
      <c r="F53" s="55">
        <f>IF((F51="")+(COUNTIF($D$3:F51,F51)&gt;=2),0,IF(ISNA(VLOOKUP(F51,工单拆分!$G$2:$J$750,3,0)),0,VLOOKUP(F51,工单拆分!$G$2:$J$750,3,0)))</f>
        <v>0</v>
      </c>
      <c r="G53" s="53">
        <f>IF((G51="")+(COUNTIF($D$3:G51,G51)&gt;=2),0,IF(ISNA(VLOOKUP(G51,工单拆分!$G$2:$J$750,3,0)),0,VLOOKUP(G51,工单拆分!$G$2:$J$750,3,0)))</f>
        <v>0</v>
      </c>
      <c r="H53" s="54">
        <f>IF((H51="")+(COUNTIF($D$3:H51,H51)&gt;=2),0,IF(ISNA(VLOOKUP(H51,工单拆分!$G$2:$J$750,3,0)),0,VLOOKUP(H51,工单拆分!$G$2:$J$750,3,0)))</f>
        <v>0</v>
      </c>
      <c r="I53" s="55">
        <f>IF((I51="")+(COUNTIF($D$3:I51,I51)&gt;=2),0,IF(ISNA(VLOOKUP(I51,工单拆分!$G$2:$J$750,3,0)),0,VLOOKUP(I51,工单拆分!$G$2:$J$750,3,0)))</f>
        <v>1141</v>
      </c>
      <c r="J53" s="53">
        <f>IF((J51="")+(COUNTIF($D$3:J51,J51)&gt;=2),0,IF(ISNA(VLOOKUP(J51,工单拆分!$G$2:$J$750,3,0)),0,VLOOKUP(J51,工单拆分!$G$2:$J$750,3,0)))</f>
        <v>0</v>
      </c>
      <c r="K53" s="54">
        <f>IF((K51="")+(COUNTIF($D$3:K51,K51)&gt;=2),0,IF(ISNA(VLOOKUP(K51,工单拆分!$G$2:$J$750,3,0)),0,VLOOKUP(K51,工单拆分!$G$2:$J$750,3,0)))</f>
        <v>0</v>
      </c>
      <c r="L53" s="55">
        <f>IF((L51="")+(COUNTIF($D$3:L51,L51)&gt;=2),0,IF(ISNA(VLOOKUP(L51,工单拆分!$G$2:$J$750,3,0)),0,VLOOKUP(L51,工单拆分!$G$2:$J$750,3,0)))</f>
        <v>0</v>
      </c>
      <c r="M53" s="53">
        <f>IF((M51="")+(COUNTIF($D$3:M51,M51)&gt;=2),0,IF(ISNA(VLOOKUP(M51,工单拆分!$G$2:$J$750,3,0)),0,VLOOKUP(M51,工单拆分!$G$2:$J$750,3,0)))</f>
        <v>0</v>
      </c>
      <c r="N53" s="54">
        <f>IF((N51="")+(COUNTIF($D$3:N51,N51)&gt;=2),0,IF(ISNA(VLOOKUP(N51,工单拆分!$G$2:$J$750,3,0)),0,VLOOKUP(N51,工单拆分!$G$2:$J$750,3,0)))</f>
        <v>0</v>
      </c>
      <c r="O53" s="55">
        <f>IF((O51="")+(COUNTIF($D$3:O51,O51)&gt;=2),0,IF(ISNA(VLOOKUP(O51,工单拆分!$G$2:$J$750,3,0)),0,VLOOKUP(O51,工单拆分!$G$2:$J$750,3,0)))</f>
        <v>452</v>
      </c>
      <c r="P53" s="53">
        <f>IF((P51="")+(COUNTIF($D$3:P51,P51)&gt;=2),0,IF(ISNA(VLOOKUP(P51,工单拆分!$G$2:$J$750,3,0)),0,VLOOKUP(P51,工单拆分!$G$2:$J$750,3,0)))</f>
        <v>0</v>
      </c>
      <c r="Q53" s="54">
        <f>IF((Q51="")+(COUNTIF($D$3:Q51,Q51)&gt;=2),0,IF(ISNA(VLOOKUP(Q51,工单拆分!$G$2:$J$750,3,0)),0,VLOOKUP(Q51,工单拆分!$G$2:$J$750,3,0)))</f>
        <v>452</v>
      </c>
      <c r="R53" s="55">
        <f>IF((R51="")+(COUNTIF($D$3:R51,R51)&gt;=2),0,IF(ISNA(VLOOKUP(R51,工单拆分!$G$2:$J$750,3,0)),0,VLOOKUP(R51,工单拆分!$G$2:$J$750,3,0)))</f>
        <v>570</v>
      </c>
      <c r="S53" s="53">
        <f>IF((S51="")+(COUNTIF($D$3:S51,S51)&gt;=2),0,IF(ISNA(VLOOKUP(S51,工单拆分!$G$2:$J$750,3,0)),0,VLOOKUP(S51,工单拆分!$G$2:$J$750,3,0)))</f>
        <v>0</v>
      </c>
      <c r="T53" s="54">
        <f>IF((T51="")+(COUNTIF($D$3:T51,T51)&gt;=2),0,IF(ISNA(VLOOKUP(T51,工单拆分!$G$2:$J$750,3,0)),0,VLOOKUP(T51,工单拆分!$G$2:$J$750,3,0)))</f>
        <v>571</v>
      </c>
      <c r="U53" s="55">
        <f>IF((U51="")+(COUNTIF($D$3:U51,U51)&gt;=2),0,IF(ISNA(VLOOKUP(U51,工单拆分!$G$2:$J$750,3,0)),0,VLOOKUP(U51,工单拆分!$G$2:$J$750,3,0)))</f>
        <v>673</v>
      </c>
      <c r="V53" s="53">
        <f>IF((V51="")+(COUNTIF($D$3:V51,V51)&gt;=2),0,IF(ISNA(VLOOKUP(V51,工单拆分!$G$2:$J$750,3,0)),0,VLOOKUP(V51,工单拆分!$G$2:$J$750,3,0)))</f>
        <v>0</v>
      </c>
      <c r="W53" s="54">
        <f>IF((W51="")+(COUNTIF($D$3:W51,W51)&gt;=2),0,IF(ISNA(VLOOKUP(W51,工单拆分!$G$2:$J$750,3,0)),0,VLOOKUP(W51,工单拆分!$G$2:$J$750,3,0)))</f>
        <v>452</v>
      </c>
      <c r="X53" s="55">
        <f>IF((X51="")+(COUNTIF($D$3:X51,X51)&gt;=2),0,IF(ISNA(VLOOKUP(X51,工单拆分!$G$2:$J$750,3,0)),0,VLOOKUP(X51,工单拆分!$G$2:$J$750,3,0)))</f>
        <v>571</v>
      </c>
      <c r="Y53" s="53">
        <f>IF((Y51="")+(COUNTIF($D$3:Y51,Y51)&gt;=2),0,IF(ISNA(VLOOKUP(Y51,工单拆分!$G$2:$J$750,3,0)),0,VLOOKUP(Y51,工单拆分!$G$2:$J$750,3,0)))</f>
        <v>0</v>
      </c>
      <c r="Z53" s="54">
        <f>IF((Z51="")+(COUNTIF($D$3:Z51,Z51)&gt;=2),0,IF(ISNA(VLOOKUP(Z51,工单拆分!$G$2:$J$750,3,0)),0,VLOOKUP(Z51,工单拆分!$G$2:$J$750,3,0)))</f>
        <v>673</v>
      </c>
      <c r="AA53" s="55">
        <f>IF((AA51="")+(COUNTIF($D$3:AA51,AA51)&gt;=2),0,IF(ISNA(VLOOKUP(AA51,工单拆分!$G$2:$J$750,3,0)),0,VLOOKUP(AA51,工单拆分!$G$2:$J$750,3,0)))</f>
        <v>673</v>
      </c>
      <c r="AB53" s="53">
        <f>IF((AB51="")+(COUNTIF($D$3:AB51,AB51)&gt;=2),0,IF(ISNA(VLOOKUP(AB51,工单拆分!$G$2:$J$750,3,0)),0,VLOOKUP(AB51,工单拆分!$G$2:$J$750,3,0)))</f>
        <v>673</v>
      </c>
      <c r="AC53" s="54">
        <f>IF((AC51="")+(COUNTIF($D$3:AC51,AC51)&gt;=2),0,IF(ISNA(VLOOKUP(AC51,工单拆分!$G$2:$J$750,3,0)),0,VLOOKUP(AC51,工单拆分!$G$2:$J$750,3,0)))</f>
        <v>452</v>
      </c>
      <c r="AD53" s="55">
        <f>IF((AD51="")+(COUNTIF($D$3:AD51,AD51)&gt;=2),0,IF(ISNA(VLOOKUP(AD51,工单拆分!$G$2:$J$750,3,0)),0,VLOOKUP(AD51,工单拆分!$G$2:$J$750,3,0)))</f>
        <v>386</v>
      </c>
      <c r="AE53" s="53">
        <f>IF((AE51="")+(COUNTIF($D$3:AE51,AE51)&gt;=2),0,IF(ISNA(VLOOKUP(AE51,工单拆分!$G$2:$J$750,3,0)),0,VLOOKUP(AE51,工单拆分!$G$2:$J$750,3,0)))</f>
        <v>0</v>
      </c>
      <c r="AF53" s="54">
        <f>IF((AF51="")+(COUNTIF($D$3:AF51,AF51)&gt;=2),0,IF(ISNA(VLOOKUP(AF51,工单拆分!$G$2:$J$750,3,0)),0,VLOOKUP(AF51,工单拆分!$G$2:$J$750,3,0)))</f>
        <v>0</v>
      </c>
      <c r="AG53" s="55">
        <f>IF((AG51="")+(COUNTIF($D$3:AG51,AG51)&gt;=2),0,IF(ISNA(VLOOKUP(AG51,工单拆分!$G$2:$J$750,3,0)),0,VLOOKUP(AG51,工单拆分!$G$2:$J$750,3,0)))</f>
        <v>0</v>
      </c>
      <c r="AH53" s="53">
        <f>IF((AH51="")+(COUNTIF($D$3:AH51,AH51)&gt;=2),0,IF(ISNA(VLOOKUP(AH51,工单拆分!$G$2:$J$750,3,0)),0,VLOOKUP(AH51,工单拆分!$G$2:$J$750,3,0)))</f>
        <v>385</v>
      </c>
      <c r="AI53" s="54">
        <f>IF((AI51="")+(COUNTIF($D$3:AI51,AI51)&gt;=2),0,IF(ISNA(VLOOKUP(AI51,工单拆分!$G$2:$J$750,3,0)),0,VLOOKUP(AI51,工单拆分!$G$2:$J$750,3,0)))</f>
        <v>673</v>
      </c>
      <c r="AJ53" s="55">
        <f>IF((AJ51="")+(COUNTIF($D$3:AJ51,AJ51)&gt;=2),0,IF(ISNA(VLOOKUP(AJ51,工单拆分!$G$2:$J$750,3,0)),0,VLOOKUP(AJ51,工单拆分!$G$2:$J$750,3,0)))</f>
        <v>1141</v>
      </c>
      <c r="AK53" s="53">
        <f>IF((AK51="")+(COUNTIF($D$3:AK51,AK51)&gt;=2),0,IF(ISNA(VLOOKUP(AK51,工单拆分!$G$2:$J$750,3,0)),0,VLOOKUP(AK51,工单拆分!$G$2:$J$750,3,0)))</f>
        <v>0</v>
      </c>
      <c r="AL53" s="54">
        <f>IF((AL51="")+(COUNTIF($D$3:AL51,AL51)&gt;=2),0,IF(ISNA(VLOOKUP(AL51,工单拆分!$G$2:$J$750,3,0)),0,VLOOKUP(AL51,工单拆分!$G$2:$J$750,3,0)))</f>
        <v>570</v>
      </c>
      <c r="AM53" s="55">
        <f>IF((AM51="")+(COUNTIF($D$3:AM51,AM51)&gt;=2),0,IF(ISNA(VLOOKUP(AM51,工单拆分!$G$2:$J$750,3,0)),0,VLOOKUP(AM51,工单拆分!$G$2:$J$750,3,0)))</f>
        <v>1710</v>
      </c>
      <c r="AN53" s="53">
        <f>IF((AN51="")+(COUNTIF($D$3:AN51,AN51)&gt;=2),0,IF(ISNA(VLOOKUP(AN51,工单拆分!$G$2:$J$750,3,0)),0,VLOOKUP(AN51,工单拆分!$G$2:$J$750,3,0)))</f>
        <v>0</v>
      </c>
      <c r="AO53" s="54">
        <f>IF((AO51="")+(COUNTIF($D$3:AO51,AO51)&gt;=2),0,IF(ISNA(VLOOKUP(AO51,工单拆分!$G$2:$J$750,3,0)),0,VLOOKUP(AO51,工单拆分!$G$2:$J$750,3,0)))</f>
        <v>0</v>
      </c>
      <c r="AP53" s="55">
        <f>IF((AP51="")+(COUNTIF($D$3:AP51,AP51)&gt;=2),0,IF(ISNA(VLOOKUP(AP51,工单拆分!$G$2:$J$750,3,0)),0,VLOOKUP(AP51,工单拆分!$G$2:$J$750,3,0)))</f>
        <v>0</v>
      </c>
      <c r="AQ53" s="53">
        <f>IF((AQ51="")+(COUNTIF($D$3:AQ51,AQ51)&gt;=2),0,IF(ISNA(VLOOKUP(AQ51,工单拆分!$G$2:$J$750,3,0)),0,VLOOKUP(AQ51,工单拆分!$G$2:$J$750,3,0)))</f>
        <v>571</v>
      </c>
      <c r="AR53" s="54">
        <f>IF((AR51="")+(COUNTIF($D$3:AR51,AR51)&gt;=2),0,IF(ISNA(VLOOKUP(AR51,工单拆分!$G$2:$J$750,3,0)),0,VLOOKUP(AR51,工单拆分!$G$2:$J$750,3,0)))</f>
        <v>673</v>
      </c>
      <c r="AS53" s="55">
        <f>IF((AS51="")+(COUNTIF($D$3:AS51,AS51)&gt;=2),0,IF(ISNA(VLOOKUP(AS51,工单拆分!$G$2:$J$750,3,0)),0,VLOOKUP(AS51,工单拆分!$G$2:$J$750,3,0)))</f>
        <v>673</v>
      </c>
      <c r="AT53" s="53">
        <f>IF((AT51="")+(COUNTIF($D$3:AT51,AT51)&gt;=2),0,IF(ISNA(VLOOKUP(AT51,工单拆分!$G$2:$J$750,3,0)),0,VLOOKUP(AT51,工单拆分!$G$2:$J$750,3,0)))</f>
        <v>675</v>
      </c>
      <c r="AU53" s="54">
        <f>IF((AU51="")+(COUNTIF($D$3:AU51,AU51)&gt;=2),0,IF(ISNA(VLOOKUP(AU51,工单拆分!$G$2:$J$750,3,0)),0,VLOOKUP(AU51,工单拆分!$G$2:$J$750,3,0)))</f>
        <v>451</v>
      </c>
      <c r="AV53" s="55">
        <f>IF((AV51="")+(COUNTIF($D$3:AV51,AV51)&gt;=2),0,IF(ISNA(VLOOKUP(AV51,工单拆分!$G$2:$J$750,3,0)),0,VLOOKUP(AV51,工单拆分!$G$2:$J$750,3,0)))</f>
        <v>571</v>
      </c>
      <c r="AW53" s="53">
        <f>IF((AW51="")+(COUNTIF($D$3:AW51,AW51)&gt;=2),0,IF(ISNA(VLOOKUP(AW51,工单拆分!$G$2:$J$750,3,0)),0,VLOOKUP(AW51,工单拆分!$G$2:$J$750,3,0)))</f>
        <v>0</v>
      </c>
      <c r="AX53" s="54">
        <f>IF((AX51="")+(COUNTIF($D$3:AX51,AX51)&gt;=2),0,IF(ISNA(VLOOKUP(AX51,工单拆分!$G$2:$J$750,3,0)),0,VLOOKUP(AX51,工单拆分!$G$2:$J$750,3,0)))</f>
        <v>0</v>
      </c>
      <c r="AY53" s="55">
        <f>IF((AY51="")+(COUNTIF($D$3:AY51,AY51)&gt;=2),0,IF(ISNA(VLOOKUP(AY51,工单拆分!$G$2:$J$750,3,0)),0,VLOOKUP(AY51,工单拆分!$G$2:$J$750,3,0)))</f>
        <v>0</v>
      </c>
      <c r="AZ53" s="53">
        <f>IF((AZ51="")+(COUNTIF($D$3:AZ51,AZ51)&gt;=2),0,IF(ISNA(VLOOKUP(AZ51,工单拆分!$G$2:$J$750,3,0)),0,VLOOKUP(AZ51,工单拆分!$G$2:$J$750,3,0)))</f>
        <v>0</v>
      </c>
      <c r="BA53" s="54">
        <f>IF((BA51="")+(COUNTIF($D$3:BA51,BA51)&gt;=2),0,IF(ISNA(VLOOKUP(BA51,工单拆分!$G$2:$J$750,3,0)),0,VLOOKUP(BA51,工单拆分!$G$2:$J$750,3,0)))</f>
        <v>0</v>
      </c>
      <c r="BB53" s="55">
        <f>IF((BB51="")+(COUNTIF($D$3:BB51,BB51)&gt;=2),0,IF(ISNA(VLOOKUP(BB51,工单拆分!$G$2:$J$750,3,0)),0,VLOOKUP(BB51,工单拆分!$G$2:$J$750,3,0)))</f>
        <v>0</v>
      </c>
      <c r="BC53" s="53">
        <f>IF((BC51="")+(COUNTIF($D$3:BC51,BC51)&gt;=2),0,IF(ISNA(VLOOKUP(BC51,工单拆分!$G$2:$J$750,3,0)),0,VLOOKUP(BC51,工单拆分!$G$2:$J$750,3,0)))</f>
        <v>0</v>
      </c>
      <c r="BD53" s="54">
        <f>IF((BD51="")+(COUNTIF($D$3:BD51,BD51)&gt;=2),0,IF(ISNA(VLOOKUP(BD51,工单拆分!$G$2:$J$750,3,0)),0,VLOOKUP(BD51,工单拆分!$G$2:$J$750,3,0)))</f>
        <v>571</v>
      </c>
      <c r="BE53" s="55">
        <f>IF((BE51="")+(COUNTIF($D$3:BE51,BE51)&gt;=2),0,IF(ISNA(VLOOKUP(BE51,工单拆分!$G$2:$J$750,3,0)),0,VLOOKUP(BE51,工单拆分!$G$2:$J$750,3,0)))</f>
        <v>1352</v>
      </c>
      <c r="BF53" s="53">
        <f>IF((BF51="")+(COUNTIF($D$3:BF51,BF51)&gt;=2),0,IF(ISNA(VLOOKUP(BF51,工单拆分!$G$2:$J$750,3,0)),0,VLOOKUP(BF51,工单拆分!$G$2:$J$750,3,0)))</f>
        <v>0</v>
      </c>
      <c r="BG53" s="54">
        <f>IF((BG51="")+(COUNTIF($D$3:BG51,BG51)&gt;=2),0,IF(ISNA(VLOOKUP(BG51,工单拆分!$G$2:$J$750,3,0)),0,VLOOKUP(BG51,工单拆分!$G$2:$J$750,3,0)))</f>
        <v>571</v>
      </c>
      <c r="BH53" s="55">
        <f>IF((BH51="")+(COUNTIF($D$3:BH51,BH51)&gt;=2),0,IF(ISNA(VLOOKUP(BH51,工单拆分!$G$2:$J$750,3,0)),0,VLOOKUP(BH51,工单拆分!$G$2:$J$750,3,0)))</f>
        <v>676</v>
      </c>
      <c r="BI53" s="53">
        <f>IF((BI51="")+(COUNTIF($D$3:BI51,BI51)&gt;=2),0,IF(ISNA(VLOOKUP(BI51,工单拆分!$G$2:$J$750,3,0)),0,VLOOKUP(BI51,工单拆分!$G$2:$J$750,3,0)))</f>
        <v>676</v>
      </c>
      <c r="BJ53" s="54">
        <f>IF((BJ51="")+(COUNTIF($D$3:BJ51,BJ51)&gt;=2),0,IF(ISNA(VLOOKUP(BJ51,工单拆分!$G$2:$J$750,3,0)),0,VLOOKUP(BJ51,工单拆分!$G$2:$J$750,3,0)))</f>
        <v>387</v>
      </c>
      <c r="BK53" s="55">
        <f>IF((BK51="")+(COUNTIF($D$3:BK51,BK51)&gt;=2),0,IF(ISNA(VLOOKUP(BK51,工单拆分!$G$2:$J$750,3,0)),0,VLOOKUP(BK51,工单拆分!$G$2:$J$750,3,0)))</f>
        <v>3991</v>
      </c>
      <c r="BL53" s="53">
        <f>IF((BL51="")+(COUNTIF($D$3:BL51,BL51)&gt;=2),0,IF(ISNA(VLOOKUP(BL51,工单拆分!$G$2:$J$750,3,0)),0,VLOOKUP(BL51,工单拆分!$G$2:$J$750,3,0)))</f>
        <v>0</v>
      </c>
      <c r="BM53" s="54">
        <f>IF((BM51="")+(COUNTIF($D$3:BM51,BM51)&gt;=2),0,IF(ISNA(VLOOKUP(BM51,工单拆分!$G$2:$J$750,3,0)),0,VLOOKUP(BM51,工单拆分!$G$2:$J$750,3,0)))</f>
        <v>0</v>
      </c>
      <c r="BN53" s="55">
        <f>IF((BN51="")+(COUNTIF($D$3:BN51,BN51)&gt;=2),0,IF(ISNA(VLOOKUP(BN51,工单拆分!$G$2:$J$750,3,0)),0,VLOOKUP(BN51,工单拆分!$G$2:$J$750,3,0)))</f>
        <v>0</v>
      </c>
      <c r="BO53" s="53">
        <f>IF((BO51="")+(COUNTIF($D$3:BO51,BO51)&gt;=2),0,IF(ISNA(VLOOKUP(BO51,工单拆分!$G$2:$J$750,3,0)),0,VLOOKUP(BO51,工单拆分!$G$2:$J$750,3,0)))</f>
        <v>0</v>
      </c>
      <c r="BP53" s="54">
        <f>IF((BP51="")+(COUNTIF($D$3:BP51,BP51)&gt;=2),0,IF(ISNA(VLOOKUP(BP51,工单拆分!$G$2:$J$750,3,0)),0,VLOOKUP(BP51,工单拆分!$G$2:$J$750,3,0)))</f>
        <v>0</v>
      </c>
      <c r="BQ53" s="55">
        <f>IF((BQ51="")+(COUNTIF($D$3:BQ51,BQ51)&gt;=2),0,IF(ISNA(VLOOKUP(BQ51,工单拆分!$G$2:$J$750,3,0)),0,VLOOKUP(BQ51,工单拆分!$G$2:$J$750,3,0)))</f>
        <v>677</v>
      </c>
      <c r="BR53" s="53">
        <f>IF((BR51="")+(COUNTIF($D$3:BR51,BR51)&gt;=2),0,IF(ISNA(VLOOKUP(BR51,工单拆分!$G$2:$J$750,3,0)),0,VLOOKUP(BR51,工单拆分!$G$2:$J$750,3,0)))</f>
        <v>0</v>
      </c>
      <c r="BS53" s="54">
        <f>IF((BS51="")+(COUNTIF($D$3:BS51,BS51)&gt;=2),0,IF(ISNA(VLOOKUP(BS51,工单拆分!$G$2:$J$750,3,0)),0,VLOOKUP(BS51,工单拆分!$G$2:$J$750,3,0)))</f>
        <v>1352</v>
      </c>
      <c r="BT53" s="55">
        <f>IF((BT51="")+(COUNTIF($D$3:BT51,BT51)&gt;=2),0,IF(ISNA(VLOOKUP(BT51,工单拆分!$G$2:$J$750,3,0)),0,VLOOKUP(BT51,工单拆分!$G$2:$J$750,3,0)))</f>
        <v>573</v>
      </c>
      <c r="BU53" s="53">
        <f>IF((BU51="")+(COUNTIF($D$3:BU51,BU51)&gt;=2),0,IF(ISNA(VLOOKUP(BU51,工单拆分!$G$2:$J$750,3,0)),0,VLOOKUP(BU51,工单拆分!$G$2:$J$750,3,0)))</f>
        <v>0</v>
      </c>
      <c r="BV53" s="54">
        <f>IF((BV51="")+(COUNTIF($D$3:BV51,BV51)&gt;=2),0,IF(ISNA(VLOOKUP(BV51,工单拆分!$G$2:$J$750,3,0)),0,VLOOKUP(BV51,工单拆分!$G$2:$J$750,3,0)))</f>
        <v>0</v>
      </c>
      <c r="BW53" s="55">
        <f>IF((BW51="")+(COUNTIF($D$3:BW51,BW51)&gt;=2),0,IF(ISNA(VLOOKUP(BW51,工单拆分!$G$2:$J$750,3,0)),0,VLOOKUP(BW51,工单拆分!$G$2:$J$750,3,0)))</f>
        <v>1712</v>
      </c>
      <c r="BX53" s="53">
        <f>IF((BX51="")+(COUNTIF($D$3:BX51,BX51)&gt;=2),0,IF(ISNA(VLOOKUP(BX51,工单拆分!$G$2:$J$750,3,0)),0,VLOOKUP(BX51,工单拆分!$G$2:$J$750,3,0)))</f>
        <v>0</v>
      </c>
      <c r="BY53" s="54">
        <f>IF((BY51="")+(COUNTIF($D$3:BY51,BY51)&gt;=2),0,IF(ISNA(VLOOKUP(BY51,工单拆分!$G$2:$J$750,3,0)),0,VLOOKUP(BY51,工单拆分!$G$2:$J$750,3,0)))</f>
        <v>0</v>
      </c>
      <c r="BZ53" s="55">
        <f>IF((BZ51="")+(COUNTIF($D$3:BZ51,BZ51)&gt;=2),0,IF(ISNA(VLOOKUP(BZ51,工单拆分!$G$2:$J$750,3,0)),0,VLOOKUP(BZ51,工单拆分!$G$2:$J$750,3,0)))</f>
        <v>677</v>
      </c>
      <c r="CA53" s="53">
        <f>IF((CA51="")+(COUNTIF($D$3:CA51,CA51)&gt;=2),0,IF(ISNA(VLOOKUP(CA51,工单拆分!$G$2:$J$750,3,0)),0,VLOOKUP(CA51,工单拆分!$G$2:$J$750,3,0)))</f>
        <v>570</v>
      </c>
      <c r="CB53" s="54">
        <f>IF((CB51="")+(COUNTIF($D$3:CB51,CB51)&gt;=2),0,IF(ISNA(VLOOKUP(CB51,工单拆分!$G$2:$J$750,3,0)),0,VLOOKUP(CB51,工单拆分!$G$2:$J$750,3,0)))</f>
        <v>0</v>
      </c>
      <c r="CC53" s="55">
        <f>IF((CC51="")+(COUNTIF($D$3:CC51,CC51)&gt;=2),0,IF(ISNA(VLOOKUP(CC51,工单拆分!$G$2:$J$750,3,0)),0,VLOOKUP(CC51,工单拆分!$G$2:$J$750,3,0)))</f>
        <v>1346</v>
      </c>
      <c r="CD53" s="53">
        <f>IF((CD51="")+(COUNTIF($D$3:CD51,CD51)&gt;=2),0,IF(ISNA(VLOOKUP(CD51,工单拆分!$G$2:$J$750,3,0)),0,VLOOKUP(CD51,工单拆分!$G$2:$J$750,3,0)))</f>
        <v>0</v>
      </c>
      <c r="CE53" s="54">
        <f>IF((CE51="")+(COUNTIF($D$3:CE51,CE51)&gt;=2),0,IF(ISNA(VLOOKUP(CE51,工单拆分!$G$2:$J$750,3,0)),0,VLOOKUP(CE51,工单拆分!$G$2:$J$750,3,0)))</f>
        <v>0</v>
      </c>
      <c r="CF53" s="55">
        <f>IF((CF51="")+(COUNTIF($D$3:CF51,CF51)&gt;=2),0,IF(ISNA(VLOOKUP(CF51,工单拆分!$G$2:$J$750,3,0)),0,VLOOKUP(CF51,工单拆分!$G$2:$J$750,3,0)))</f>
        <v>3000</v>
      </c>
      <c r="CG53" s="53">
        <f>IF((CG51="")+(COUNTIF($D$3:CG51,CG51)&gt;=2),0,IF(ISNA(VLOOKUP(CG51,工单拆分!$G$2:$J$750,3,0)),0,VLOOKUP(CG51,工单拆分!$G$2:$J$750,3,0)))</f>
        <v>0</v>
      </c>
      <c r="CH53" s="54">
        <f>IF((CH51="")+(COUNTIF($D$3:CH51,CH51)&gt;=2),0,IF(ISNA(VLOOKUP(CH51,工单拆分!$G$2:$J$750,3,0)),0,VLOOKUP(CH51,工单拆分!$G$2:$J$750,3,0)))</f>
        <v>0</v>
      </c>
      <c r="CI53" s="55">
        <f>IF((CI51="")+(COUNTIF($D$3:CI51,CI51)&gt;=2),0,IF(ISNA(VLOOKUP(CI51,工单拆分!$G$2:$J$750,3,0)),0,VLOOKUP(CI51,工单拆分!$G$2:$J$750,3,0)))</f>
        <v>2000</v>
      </c>
      <c r="CJ53" s="53">
        <f>IF((CJ51="")+(COUNTIF($D$3:CJ51,CJ51)&gt;=2),0,IF(ISNA(VLOOKUP(CJ51,工单拆分!$G$2:$J$750,3,0)),0,VLOOKUP(CJ51,工单拆分!$G$2:$J$750,3,0)))</f>
        <v>0</v>
      </c>
      <c r="CK53" s="54">
        <f>IF((CK51="")+(COUNTIF($D$3:CK51,CK51)&gt;=2),0,IF(ISNA(VLOOKUP(CK51,工单拆分!$G$2:$J$750,3,0)),0,VLOOKUP(CK51,工单拆分!$G$2:$J$750,3,0)))</f>
        <v>0</v>
      </c>
      <c r="CL53" s="55">
        <f>IF((CL51="")+(COUNTIF($D$3:CL51,CL51)&gt;=2),0,IF(ISNA(VLOOKUP(CL51,工单拆分!$G$2:$J$750,3,0)),0,VLOOKUP(CL51,工单拆分!$G$2:$J$750,3,0)))</f>
        <v>3000</v>
      </c>
      <c r="CM53" s="53">
        <f>IF((CM51="")+(COUNTIF($D$3:CM51,CM51)&gt;=2),0,IF(ISNA(VLOOKUP(CM51,工单拆分!$G$2:$J$750,3,0)),0,VLOOKUP(CM51,工单拆分!$G$2:$J$750,3,0)))</f>
        <v>0</v>
      </c>
      <c r="CN53" s="54">
        <f>IF((CN51="")+(COUNTIF($D$3:CN51,CN51)&gt;=2),0,IF(ISNA(VLOOKUP(CN51,工单拆分!$G$2:$J$750,3,0)),0,VLOOKUP(CN51,工单拆分!$G$2:$J$750,3,0)))</f>
        <v>0</v>
      </c>
      <c r="CO53" s="55">
        <f>IF((CO51="")+(COUNTIF($D$3:CO51,CO51)&gt;=2),0,IF(ISNA(VLOOKUP(CO51,工单拆分!$G$2:$J$750,3,0)),0,VLOOKUP(CO51,工单拆分!$G$2:$J$750,3,0)))</f>
        <v>0</v>
      </c>
      <c r="CP53" s="53">
        <f>IF((CP51="")+(COUNTIF($D$3:CP51,CP51)&gt;=2),0,IF(ISNA(VLOOKUP(CP51,工单拆分!$G$2:$J$750,3,0)),0,VLOOKUP(CP51,工单拆分!$G$2:$J$750,3,0)))</f>
        <v>0</v>
      </c>
      <c r="CQ53" s="54">
        <f>IF((CQ51="")+(COUNTIF($D$3:CQ51,CQ51)&gt;=2),0,IF(ISNA(VLOOKUP(CQ51,工单拆分!$G$2:$J$750,3,0)),0,VLOOKUP(CQ51,工单拆分!$G$2:$J$750,3,0)))</f>
        <v>0</v>
      </c>
      <c r="CR53" s="55">
        <f>IF((CR51="")+(COUNTIF($D$3:CR51,CR51)&gt;=2),0,IF(ISNA(VLOOKUP(CR51,工单拆分!$G$2:$J$750,3,0)),0,VLOOKUP(CR51,工单拆分!$G$2:$J$750,3,0)))</f>
        <v>0</v>
      </c>
      <c r="CS53" s="67">
        <f>SUM(D53:CR53)</f>
        <v>39963</v>
      </c>
      <c r="CT53" s="67"/>
      <c r="CV53" s="67"/>
    </row>
    <row r="54" s="22" customFormat="1" ht="14.1" customHeight="1" spans="1:100">
      <c r="A54" s="56"/>
      <c r="B54" s="57"/>
      <c r="C54" s="58" t="s">
        <v>2007</v>
      </c>
      <c r="D54" s="59">
        <v>602</v>
      </c>
      <c r="E54" s="60"/>
      <c r="F54" s="61"/>
      <c r="G54" s="59">
        <v>398</v>
      </c>
      <c r="H54" s="60"/>
      <c r="I54" s="61">
        <v>541</v>
      </c>
      <c r="J54" s="59"/>
      <c r="K54" s="60"/>
      <c r="L54" s="61"/>
      <c r="M54" s="59">
        <v>600</v>
      </c>
      <c r="N54" s="60"/>
      <c r="O54" s="61">
        <v>352</v>
      </c>
      <c r="P54" s="59">
        <v>100</v>
      </c>
      <c r="Q54" s="60">
        <v>452</v>
      </c>
      <c r="R54" s="61">
        <v>470</v>
      </c>
      <c r="S54" s="59">
        <v>100</v>
      </c>
      <c r="T54" s="60">
        <v>571</v>
      </c>
      <c r="U54" s="61">
        <v>401</v>
      </c>
      <c r="V54" s="59">
        <v>272</v>
      </c>
      <c r="W54" s="60">
        <v>452</v>
      </c>
      <c r="X54" s="61">
        <v>301</v>
      </c>
      <c r="Y54" s="59">
        <v>270</v>
      </c>
      <c r="Z54" s="60">
        <v>673</v>
      </c>
      <c r="AA54" s="61">
        <v>673</v>
      </c>
      <c r="AB54" s="59">
        <v>673</v>
      </c>
      <c r="AC54" s="60">
        <v>452</v>
      </c>
      <c r="AD54" s="61">
        <v>386</v>
      </c>
      <c r="AE54" s="59"/>
      <c r="AF54" s="60"/>
      <c r="AG54" s="61"/>
      <c r="AH54" s="59">
        <v>385</v>
      </c>
      <c r="AI54" s="60">
        <v>673</v>
      </c>
      <c r="AJ54" s="61">
        <v>241</v>
      </c>
      <c r="AK54" s="59">
        <v>900</v>
      </c>
      <c r="AL54" s="60">
        <v>570</v>
      </c>
      <c r="AM54" s="61">
        <v>110</v>
      </c>
      <c r="AN54" s="59">
        <v>1600</v>
      </c>
      <c r="AO54" s="60"/>
      <c r="AP54" s="61"/>
      <c r="AQ54" s="59">
        <v>571</v>
      </c>
      <c r="AR54" s="60">
        <v>673</v>
      </c>
      <c r="AS54" s="61">
        <v>673</v>
      </c>
      <c r="AT54" s="59">
        <v>675</v>
      </c>
      <c r="AU54" s="60">
        <v>451</v>
      </c>
      <c r="AV54" s="61">
        <v>221</v>
      </c>
      <c r="AW54" s="59"/>
      <c r="AX54" s="60"/>
      <c r="AY54" s="61"/>
      <c r="AZ54" s="59"/>
      <c r="BA54" s="60"/>
      <c r="BB54" s="61"/>
      <c r="BC54" s="59">
        <v>350</v>
      </c>
      <c r="BD54" s="60">
        <v>571</v>
      </c>
      <c r="BE54" s="61">
        <v>782</v>
      </c>
      <c r="BF54" s="59">
        <v>570</v>
      </c>
      <c r="BG54" s="60">
        <v>571</v>
      </c>
      <c r="BH54" s="61">
        <v>676</v>
      </c>
      <c r="BI54" s="59">
        <v>676</v>
      </c>
      <c r="BJ54" s="60">
        <v>387</v>
      </c>
      <c r="BK54" s="61">
        <v>736</v>
      </c>
      <c r="BL54" s="59">
        <v>1855</v>
      </c>
      <c r="BM54" s="60"/>
      <c r="BN54" s="61"/>
      <c r="BO54" s="59">
        <v>1400</v>
      </c>
      <c r="BP54" s="60"/>
      <c r="BQ54" s="61">
        <v>457</v>
      </c>
      <c r="BR54" s="59">
        <v>220</v>
      </c>
      <c r="BS54" s="60">
        <v>1352</v>
      </c>
      <c r="BT54" s="61">
        <v>280</v>
      </c>
      <c r="BU54" s="59">
        <v>293</v>
      </c>
      <c r="BV54" s="60"/>
      <c r="BW54" s="61">
        <v>882</v>
      </c>
      <c r="BX54" s="59">
        <v>830</v>
      </c>
      <c r="BY54" s="60"/>
      <c r="BZ54" s="61">
        <v>677</v>
      </c>
      <c r="CA54" s="59">
        <v>570</v>
      </c>
      <c r="CB54" s="60"/>
      <c r="CC54" s="61">
        <v>1146</v>
      </c>
      <c r="CD54" s="59">
        <v>200</v>
      </c>
      <c r="CE54" s="60"/>
      <c r="CF54" s="61">
        <v>1600</v>
      </c>
      <c r="CG54" s="59">
        <v>1400</v>
      </c>
      <c r="CH54" s="60"/>
      <c r="CI54" s="61">
        <v>500</v>
      </c>
      <c r="CJ54" s="59">
        <v>1500</v>
      </c>
      <c r="CK54" s="60"/>
      <c r="CL54" s="61">
        <v>400</v>
      </c>
      <c r="CM54" s="59">
        <v>2600</v>
      </c>
      <c r="CN54" s="60"/>
      <c r="CO54" s="61"/>
      <c r="CP54" s="59"/>
      <c r="CQ54" s="60"/>
      <c r="CR54" s="61"/>
      <c r="CS54" s="67">
        <f>SUM(D54:CR54)</f>
        <v>39963</v>
      </c>
      <c r="CT54" s="67">
        <f>CS53-CS54</f>
        <v>0</v>
      </c>
      <c r="CV54" s="67"/>
    </row>
    <row r="55" s="20" customFormat="1" ht="14.1" customHeight="1" spans="1:100">
      <c r="A55" s="40">
        <v>15</v>
      </c>
      <c r="B55" s="41" t="s">
        <v>2023</v>
      </c>
      <c r="C55" s="42" t="s">
        <v>43</v>
      </c>
      <c r="D55" s="43" t="s">
        <v>1783</v>
      </c>
      <c r="E55" s="44"/>
      <c r="F55" s="45"/>
      <c r="G55" s="43" t="s">
        <v>1783</v>
      </c>
      <c r="H55" s="44"/>
      <c r="I55" s="43"/>
      <c r="J55" s="43"/>
      <c r="K55" s="44"/>
      <c r="L55" s="45"/>
      <c r="M55" s="43" t="s">
        <v>1760</v>
      </c>
      <c r="N55" s="44"/>
      <c r="O55" s="45"/>
      <c r="P55" s="43" t="s">
        <v>1760</v>
      </c>
      <c r="Q55" s="44"/>
      <c r="R55" s="45" t="s">
        <v>1756</v>
      </c>
      <c r="S55" s="43" t="s">
        <v>1756</v>
      </c>
      <c r="T55" s="44"/>
      <c r="U55" s="45"/>
      <c r="V55" s="43" t="s">
        <v>1756</v>
      </c>
      <c r="W55" s="44"/>
      <c r="X55" s="45" t="s">
        <v>1077</v>
      </c>
      <c r="Y55" s="43" t="s">
        <v>1077</v>
      </c>
      <c r="Z55" s="44"/>
      <c r="AA55" s="45"/>
      <c r="AB55" s="43" t="s">
        <v>1077</v>
      </c>
      <c r="AC55" s="44"/>
      <c r="AD55" s="45" t="s">
        <v>1080</v>
      </c>
      <c r="AE55" s="43"/>
      <c r="AF55" s="44"/>
      <c r="AG55" s="45"/>
      <c r="AH55" s="43" t="s">
        <v>1080</v>
      </c>
      <c r="AI55" s="44"/>
      <c r="AJ55" s="45" t="s">
        <v>1101</v>
      </c>
      <c r="AK55" s="43" t="s">
        <v>1101</v>
      </c>
      <c r="AL55" s="44"/>
      <c r="AM55" s="45" t="s">
        <v>1104</v>
      </c>
      <c r="AN55" s="43" t="s">
        <v>1104</v>
      </c>
      <c r="AO55" s="44"/>
      <c r="AP55" s="45" t="s">
        <v>1111</v>
      </c>
      <c r="AQ55" s="43" t="s">
        <v>1111</v>
      </c>
      <c r="AR55" s="44"/>
      <c r="AS55" s="45"/>
      <c r="AT55" s="43" t="s">
        <v>1111</v>
      </c>
      <c r="AU55" s="44"/>
      <c r="AV55" s="45" t="s">
        <v>1114</v>
      </c>
      <c r="AW55" s="43"/>
      <c r="AX55" s="44"/>
      <c r="AY55" s="45"/>
      <c r="AZ55" s="43"/>
      <c r="BA55" s="44"/>
      <c r="BB55" s="45"/>
      <c r="BC55" s="43" t="s">
        <v>1114</v>
      </c>
      <c r="BD55" s="44"/>
      <c r="BE55" s="44" t="s">
        <v>1106</v>
      </c>
      <c r="BF55" s="43" t="s">
        <v>1106</v>
      </c>
      <c r="BG55" s="44" t="s">
        <v>1108</v>
      </c>
      <c r="BH55" s="45" t="s">
        <v>1095</v>
      </c>
      <c r="BI55" s="43" t="s">
        <v>1095</v>
      </c>
      <c r="BJ55" s="44"/>
      <c r="BK55" s="45" t="s">
        <v>1098</v>
      </c>
      <c r="BL55" s="43" t="s">
        <v>1098</v>
      </c>
      <c r="BM55" s="44"/>
      <c r="BN55" s="45" t="s">
        <v>1091</v>
      </c>
      <c r="BO55" s="43" t="s">
        <v>1091</v>
      </c>
      <c r="BP55" s="44"/>
      <c r="BQ55" s="45" t="s">
        <v>1086</v>
      </c>
      <c r="BR55" s="43" t="s">
        <v>1086</v>
      </c>
      <c r="BS55" s="44"/>
      <c r="BT55" s="45"/>
      <c r="BU55" s="43" t="s">
        <v>1086</v>
      </c>
      <c r="BV55" s="44"/>
      <c r="BW55" s="45" t="s">
        <v>1088</v>
      </c>
      <c r="BX55" s="43" t="s">
        <v>1088</v>
      </c>
      <c r="BY55" s="44"/>
      <c r="BZ55" s="45" t="s">
        <v>1949</v>
      </c>
      <c r="CA55" s="43" t="s">
        <v>1949</v>
      </c>
      <c r="CB55" s="44"/>
      <c r="CC55" s="45"/>
      <c r="CD55" s="44" t="s">
        <v>1949</v>
      </c>
      <c r="CE55" s="44"/>
      <c r="CF55" s="45" t="s">
        <v>1147</v>
      </c>
      <c r="CG55" s="43" t="s">
        <v>1147</v>
      </c>
      <c r="CH55" s="44"/>
      <c r="CI55" s="45" t="s">
        <v>1139</v>
      </c>
      <c r="CJ55" s="43" t="s">
        <v>1139</v>
      </c>
      <c r="CK55" s="44"/>
      <c r="CL55" s="45" t="s">
        <v>1176</v>
      </c>
      <c r="CM55" s="43" t="s">
        <v>1176</v>
      </c>
      <c r="CN55" s="44"/>
      <c r="CO55" s="45"/>
      <c r="CP55" s="43"/>
      <c r="CQ55" s="44"/>
      <c r="CR55" s="45"/>
      <c r="CS55" s="65"/>
      <c r="CT55" s="65"/>
      <c r="CV55" s="65"/>
    </row>
    <row r="56" s="21" customFormat="1" ht="14.1" customHeight="1" spans="1:100">
      <c r="A56" s="46"/>
      <c r="B56" s="47"/>
      <c r="C56" s="48" t="s">
        <v>2005</v>
      </c>
      <c r="D56" s="49" t="str">
        <f>IF((D55="")+(D55=0),0,VLOOKUP(D55,工单拆分!$G$2:$J$750,2,0))</f>
        <v>30B3X-3.1</v>
      </c>
      <c r="E56" s="50">
        <f>IF((E55="")+(E55=0),0,VLOOKUP(E55,工单拆分!$G$2:$J$750,2,0))</f>
        <v>0</v>
      </c>
      <c r="F56" s="51">
        <f>IF((F55="")+(F55=0),0,VLOOKUP(F55,工单拆分!$G$2:$J$750,2,0))</f>
        <v>0</v>
      </c>
      <c r="G56" s="49" t="str">
        <f>IF((G55="")+(G55=0),0,VLOOKUP(G55,工单拆分!$G$2:$J$750,2,0))</f>
        <v>30B3X-3.1</v>
      </c>
      <c r="H56" s="50">
        <f>IF((H55="")+(H55=0),0,VLOOKUP(H55,工单拆分!$G$2:$J$750,2,0))</f>
        <v>0</v>
      </c>
      <c r="I56" s="51">
        <f>IF((I55="")+(I55=0),0,VLOOKUP(I55,工单拆分!$G$2:$J$750,2,0))</f>
        <v>0</v>
      </c>
      <c r="J56" s="49">
        <f>IF((J55="")+(J55=0),0,VLOOKUP(J55,工单拆分!$G$2:$J$750,2,0))</f>
        <v>0</v>
      </c>
      <c r="K56" s="50">
        <f>IF((K55="")+(K55=0),0,VLOOKUP(K55,工单拆分!$G$2:$J$750,2,0))</f>
        <v>0</v>
      </c>
      <c r="L56" s="51">
        <f>IF((L55="")+(L55=0),0,VLOOKUP(L55,工单拆分!$G$2:$J$750,2,0))</f>
        <v>0</v>
      </c>
      <c r="M56" s="49" t="str">
        <f>IF((M55="")+(M55=0),0,VLOOKUP(M55,工单拆分!$G$2:$J$750,2,0))</f>
        <v>30B3B-3.1.1</v>
      </c>
      <c r="N56" s="50">
        <f>IF((N55="")+(N55=0),0,VLOOKUP(N55,工单拆分!$G$2:$J$750,2,0))</f>
        <v>0</v>
      </c>
      <c r="O56" s="51">
        <f>IF((O55="")+(O55=0),0,VLOOKUP(O55,工单拆分!$G$2:$J$750,2,0))</f>
        <v>0</v>
      </c>
      <c r="P56" s="49" t="str">
        <f>IF((P55="")+(P55=0),0,VLOOKUP(P55,工单拆分!$G$2:$J$750,2,0))</f>
        <v>30B3B-3.1.1</v>
      </c>
      <c r="Q56" s="50">
        <f>IF((Q55="")+(Q55=0),0,VLOOKUP(Q55,工单拆分!$G$2:$J$750,2,0))</f>
        <v>0</v>
      </c>
      <c r="R56" s="51" t="str">
        <f>IF((R55="")+(R55=0),0,VLOOKUP(R55,工单拆分!$G$2:$J$750,2,0))</f>
        <v>30B3B-3.1</v>
      </c>
      <c r="S56" s="49" t="str">
        <f>IF((S55="")+(S55=0),0,VLOOKUP(S55,工单拆分!$G$2:$J$750,2,0))</f>
        <v>30B3B-3.1</v>
      </c>
      <c r="T56" s="50">
        <f>IF((T55="")+(T55=0),0,VLOOKUP(T55,工单拆分!$G$2:$J$750,2,0))</f>
        <v>0</v>
      </c>
      <c r="U56" s="51">
        <f>IF((U55="")+(U55=0),0,VLOOKUP(U55,工单拆分!$G$2:$J$750,2,0))</f>
        <v>0</v>
      </c>
      <c r="V56" s="49" t="str">
        <f>IF((V55="")+(V55=0),0,VLOOKUP(V55,工单拆分!$G$2:$J$750,2,0))</f>
        <v>30B3B-3.1</v>
      </c>
      <c r="W56" s="50">
        <f>IF((W55="")+(W55=0),0,VLOOKUP(W55,工单拆分!$G$2:$J$750,2,0))</f>
        <v>0</v>
      </c>
      <c r="X56" s="51" t="str">
        <f>IF((X55="")+(X55=0),0,VLOOKUP(X55,工单拆分!$G$2:$J$750,2,0))</f>
        <v>50A2A-1</v>
      </c>
      <c r="Y56" s="49" t="str">
        <f>IF((Y55="")+(Y55=0),0,VLOOKUP(Y55,工单拆分!$G$2:$J$750,2,0))</f>
        <v>50A2A-1</v>
      </c>
      <c r="Z56" s="50">
        <f>IF((Z55="")+(Z55=0),0,VLOOKUP(Z55,工单拆分!$G$2:$J$750,2,0))</f>
        <v>0</v>
      </c>
      <c r="AA56" s="51">
        <f>IF((AA55="")+(AA55=0),0,VLOOKUP(AA55,工单拆分!$G$2:$J$750,2,0))</f>
        <v>0</v>
      </c>
      <c r="AB56" s="49" t="str">
        <f>IF((AB55="")+(AB55=0),0,VLOOKUP(AB55,工单拆分!$G$2:$J$750,2,0))</f>
        <v>50A2A-1</v>
      </c>
      <c r="AC56" s="50">
        <f>IF((AC55="")+(AC55=0),0,VLOOKUP(AC55,工单拆分!$G$2:$J$750,2,0))</f>
        <v>0</v>
      </c>
      <c r="AD56" s="51" t="str">
        <f>IF((AD55="")+(AD55=0),0,VLOOKUP(AD55,工单拆分!$G$2:$J$750,2,0))</f>
        <v>50A2A-2</v>
      </c>
      <c r="AE56" s="49">
        <f>IF((AE55="")+(AE55=0),0,VLOOKUP(AE55,工单拆分!$G$2:$J$750,2,0))</f>
        <v>0</v>
      </c>
      <c r="AF56" s="50">
        <f>IF((AF55="")+(AF55=0),0,VLOOKUP(AF55,工单拆分!$G$2:$J$750,2,0))</f>
        <v>0</v>
      </c>
      <c r="AG56" s="51">
        <f>IF((AG55="")+(AG55=0),0,VLOOKUP(AG55,工单拆分!$G$2:$J$750,2,0))</f>
        <v>0</v>
      </c>
      <c r="AH56" s="49" t="str">
        <f>IF((AH55="")+(AH55=0),0,VLOOKUP(AH55,工单拆分!$G$2:$J$750,2,0))</f>
        <v>50A2A-2</v>
      </c>
      <c r="AI56" s="50">
        <f>IF((AI55="")+(AI55=0),0,VLOOKUP(AI55,工单拆分!$G$2:$J$750,2,0))</f>
        <v>0</v>
      </c>
      <c r="AJ56" s="51" t="str">
        <f>IF((AJ55="")+(AJ55=0),0,VLOOKUP(AJ55,工单拆分!$G$2:$J$750,2,0))</f>
        <v>40B2T-1</v>
      </c>
      <c r="AK56" s="49" t="str">
        <f>IF((AK55="")+(AK55=0),0,VLOOKUP(AK55,工单拆分!$G$2:$J$750,2,0))</f>
        <v>40B2T-1</v>
      </c>
      <c r="AL56" s="50">
        <f>IF((AL55="")+(AL55=0),0,VLOOKUP(AL55,工单拆分!$G$2:$J$750,2,0))</f>
        <v>0</v>
      </c>
      <c r="AM56" s="51" t="str">
        <f>IF((AM55="")+(AM55=0),0,VLOOKUP(AM55,工单拆分!$G$2:$J$750,2,0))</f>
        <v>40B2T-2</v>
      </c>
      <c r="AN56" s="49" t="str">
        <f>IF((AN55="")+(AN55=0),0,VLOOKUP(AN55,工单拆分!$G$2:$J$750,2,0))</f>
        <v>40B2T-2</v>
      </c>
      <c r="AO56" s="50">
        <f>IF((AO55="")+(AO55=0),0,VLOOKUP(AO55,工单拆分!$G$2:$J$750,2,0))</f>
        <v>0</v>
      </c>
      <c r="AP56" s="51" t="str">
        <f>IF((AP55="")+(AP55=0),0,VLOOKUP(AP55,工单拆分!$G$2:$J$750,2,0))</f>
        <v>50B2T-1</v>
      </c>
      <c r="AQ56" s="49" t="str">
        <f>IF((AQ55="")+(AQ55=0),0,VLOOKUP(AQ55,工单拆分!$G$2:$J$750,2,0))</f>
        <v>50B2T-1</v>
      </c>
      <c r="AR56" s="50">
        <f>IF((AR55="")+(AR55=0),0,VLOOKUP(AR55,工单拆分!$G$2:$J$750,2,0))</f>
        <v>0</v>
      </c>
      <c r="AS56" s="51">
        <f>IF((AS55="")+(AS55=0),0,VLOOKUP(AS55,工单拆分!$G$2:$J$750,2,0))</f>
        <v>0</v>
      </c>
      <c r="AT56" s="49" t="str">
        <f>IF((AT55="")+(AT55=0),0,VLOOKUP(AT55,工单拆分!$G$2:$J$750,2,0))</f>
        <v>50B2T-1</v>
      </c>
      <c r="AU56" s="50">
        <f>IF((AU55="")+(AU55=0),0,VLOOKUP(AU55,工单拆分!$G$2:$J$750,2,0))</f>
        <v>0</v>
      </c>
      <c r="AV56" s="51" t="str">
        <f>IF((AV55="")+(AV55=0),0,VLOOKUP(AV55,工单拆分!$G$2:$J$750,2,0))</f>
        <v>50B2T-2</v>
      </c>
      <c r="AW56" s="49">
        <f>IF((AW55="")+(AW55=0),0,VLOOKUP(AW55,工单拆分!$G$2:$J$750,2,0))</f>
        <v>0</v>
      </c>
      <c r="AX56" s="50">
        <f>IF((AX55="")+(AX55=0),0,VLOOKUP(AX55,工单拆分!$G$2:$J$750,2,0))</f>
        <v>0</v>
      </c>
      <c r="AY56" s="51">
        <f>IF((AY55="")+(AY55=0),0,VLOOKUP(AY55,工单拆分!$G$2:$J$750,2,0))</f>
        <v>0</v>
      </c>
      <c r="AZ56" s="49">
        <f>IF((AZ55="")+(AZ55=0),0,VLOOKUP(AZ55,工单拆分!$G$2:$J$750,2,0))</f>
        <v>0</v>
      </c>
      <c r="BA56" s="50">
        <f>IF((BA55="")+(BA55=0),0,VLOOKUP(BA55,工单拆分!$G$2:$J$750,2,0))</f>
        <v>0</v>
      </c>
      <c r="BB56" s="51">
        <f>IF((BB55="")+(BB55=0),0,VLOOKUP(BB55,工单拆分!$G$2:$J$750,2,0))</f>
        <v>0</v>
      </c>
      <c r="BC56" s="49" t="str">
        <f>IF((BC55="")+(BC55=0),0,VLOOKUP(BC55,工单拆分!$G$2:$J$750,2,0))</f>
        <v>50B2T-2</v>
      </c>
      <c r="BD56" s="50">
        <f>IF((BD55="")+(BD55=0),0,VLOOKUP(BD55,工单拆分!$G$2:$J$750,2,0))</f>
        <v>0</v>
      </c>
      <c r="BE56" s="51" t="str">
        <f>IF((BE55="")+(BE55=0),0,VLOOKUP(BE55,工单拆分!$G$2:$J$750,2,0))</f>
        <v>40B2T-3</v>
      </c>
      <c r="BF56" s="49" t="str">
        <f>IF((BF55="")+(BF55=0),0,VLOOKUP(BF55,工单拆分!$G$2:$J$750,2,0))</f>
        <v>40B2T-3</v>
      </c>
      <c r="BG56" s="50" t="str">
        <f>IF((BG55="")+(BG55=0),0,VLOOKUP(BG55,工单拆分!$G$2:$J$750,2,0))</f>
        <v>40B2T-4</v>
      </c>
      <c r="BH56" s="51" t="str">
        <f>IF((BH55="")+(BH55=0),0,VLOOKUP(BH55,工单拆分!$G$2:$J$750,2,0))</f>
        <v>60A1A-1</v>
      </c>
      <c r="BI56" s="49" t="str">
        <f>IF((BI55="")+(BI55=0),0,VLOOKUP(BI55,工单拆分!$G$2:$J$750,2,0))</f>
        <v>60A1A-1</v>
      </c>
      <c r="BJ56" s="50">
        <f>IF((BJ55="")+(BJ55=0),0,VLOOKUP(BJ55,工单拆分!$G$2:$J$750,2,0))</f>
        <v>0</v>
      </c>
      <c r="BK56" s="51" t="str">
        <f>IF((BK55="")+(BK55=0),0,VLOOKUP(BK55,工单拆分!$G$2:$J$750,2,0))</f>
        <v>60A1A-2</v>
      </c>
      <c r="BL56" s="49" t="str">
        <f>IF((BL55="")+(BL55=0),0,VLOOKUP(BL55,工单拆分!$G$2:$J$750,2,0))</f>
        <v>60A1A-2</v>
      </c>
      <c r="BM56" s="50">
        <f>IF((BM55="")+(BM55=0),0,VLOOKUP(BM55,工单拆分!$G$2:$J$750,2,0))</f>
        <v>0</v>
      </c>
      <c r="BN56" s="51" t="str">
        <f>IF((BN55="")+(BN55=0),0,VLOOKUP(BN55,工单拆分!$G$2:$J$750,2,0))</f>
        <v>50B2D-1</v>
      </c>
      <c r="BO56" s="49" t="str">
        <f>IF((BO55="")+(BO55=0),0,VLOOKUP(BO55,工单拆分!$G$2:$J$750,2,0))</f>
        <v>50B2D-1</v>
      </c>
      <c r="BP56" s="50">
        <f>IF((BP55="")+(BP55=0),0,VLOOKUP(BP55,工单拆分!$G$2:$J$750,2,0))</f>
        <v>0</v>
      </c>
      <c r="BQ56" s="51" t="str">
        <f>IF((BQ55="")+(BQ55=0),0,VLOOKUP(BQ55,工单拆分!$G$2:$J$750,2,0))</f>
        <v>40B2D-2</v>
      </c>
      <c r="BR56" s="49" t="str">
        <f>IF((BR55="")+(BR55=0),0,VLOOKUP(BR55,工单拆分!$G$2:$J$750,2,0))</f>
        <v>40B2D-2</v>
      </c>
      <c r="BS56" s="50">
        <f>IF((BS55="")+(BS55=0),0,VLOOKUP(BS55,工单拆分!$G$2:$J$750,2,0))</f>
        <v>0</v>
      </c>
      <c r="BT56" s="51">
        <f>IF((BT55="")+(BT55=0),0,VLOOKUP(BT55,工单拆分!$G$2:$J$750,2,0))</f>
        <v>0</v>
      </c>
      <c r="BU56" s="49" t="str">
        <f>IF((BU55="")+(BU55=0),0,VLOOKUP(BU55,工单拆分!$G$2:$J$750,2,0))</f>
        <v>40B2D-2</v>
      </c>
      <c r="BV56" s="50">
        <f>IF((BV55="")+(BV55=0),0,VLOOKUP(BV55,工单拆分!$G$2:$J$750,2,0))</f>
        <v>0</v>
      </c>
      <c r="BW56" s="51" t="str">
        <f>IF((BW55="")+(BW55=0),0,VLOOKUP(BW55,工单拆分!$G$2:$J$750,2,0))</f>
        <v>40B2D-3</v>
      </c>
      <c r="BX56" s="49" t="str">
        <f>IF((BX55="")+(BX55=0),0,VLOOKUP(BX55,工单拆分!$G$2:$J$750,2,0))</f>
        <v>40B2D-3</v>
      </c>
      <c r="BY56" s="50"/>
      <c r="BZ56" s="51" t="str">
        <f>IF((BZ55="")+(BZ55=0),0,VLOOKUP(BZ55,工单拆分!$G$2:$J$750,2,0))</f>
        <v>40B2G-3.26</v>
      </c>
      <c r="CA56" s="49" t="str">
        <f>IF((CA55="")+(CA55=0),0,VLOOKUP(CA55,工单拆分!$G$2:$J$750,2,0))</f>
        <v>40B2G-3.26</v>
      </c>
      <c r="CB56" s="50">
        <f>IF((CB55="")+(CB55=0),0,VLOOKUP(CB55,工单拆分!$G$2:$J$750,2,0))</f>
        <v>0</v>
      </c>
      <c r="CC56" s="51">
        <f>IF((CC55="")+(CC55=0),0,VLOOKUP(CC55,工单拆分!$G$2:$J$750,2,0))</f>
        <v>0</v>
      </c>
      <c r="CD56" s="49" t="str">
        <f>IF((CD55="")+(CD55=0),0,VLOOKUP(CD55,工单拆分!$G$2:$J$750,2,0))</f>
        <v>40B2G-3.26</v>
      </c>
      <c r="CE56" s="50">
        <f>IF((CE55="")+(CE55=0),0,VLOOKUP(CE55,工单拆分!$G$2:$J$750,2,0))</f>
        <v>0</v>
      </c>
      <c r="CF56" s="51" t="str">
        <f>IF((CF55="")+(CF55=0),0,VLOOKUP(CF55,工单拆分!$G$2:$J$750,2,0))</f>
        <v>30YB7F-9</v>
      </c>
      <c r="CG56" s="49" t="str">
        <f>IF((CG55="")+(CG55=0),0,VLOOKUP(CG55,工单拆分!$G$2:$J$750,2,0))</f>
        <v>30YB7F-9</v>
      </c>
      <c r="CH56" s="50">
        <f>IF((CH55="")+(CH55=0),0,VLOOKUP(CH55,工单拆分!$G$2:$J$750,2,0))</f>
        <v>0</v>
      </c>
      <c r="CI56" s="51" t="str">
        <f>IF((CI55="")+(CI55=0),0,VLOOKUP(CI55,工单拆分!$G$2:$J$750,2,0))</f>
        <v>30YB7F-5</v>
      </c>
      <c r="CJ56" s="49" t="str">
        <f>IF((CJ55="")+(CJ55=0),0,VLOOKUP(CJ55,工单拆分!$G$2:$J$750,2,0))</f>
        <v>30YB7F-5</v>
      </c>
      <c r="CK56" s="50">
        <f>IF((CK55="")+(CK55=0),0,VLOOKUP(CK55,工单拆分!$G$2:$J$750,2,0))</f>
        <v>0</v>
      </c>
      <c r="CL56" s="51" t="str">
        <f>IF((CL55="")+(CL55=0),0,VLOOKUP(CL55,工单拆分!$G$2:$J$750,2,0))</f>
        <v>50YB7F-6</v>
      </c>
      <c r="CM56" s="49" t="str">
        <f>IF((CM55="")+(CM55=0),0,VLOOKUP(CM55,工单拆分!$G$2:$J$750,2,0))</f>
        <v>50YB7F-6</v>
      </c>
      <c r="CN56" s="50">
        <f>IF((CN55="")+(CN55=0),0,VLOOKUP(CN55,工单拆分!$G$2:$J$750,2,0))</f>
        <v>0</v>
      </c>
      <c r="CO56" s="51">
        <f>IF((CO55="")+(CO55=0),0,VLOOKUP(CO55,工单拆分!$G$2:$J$750,2,0))</f>
        <v>0</v>
      </c>
      <c r="CP56" s="49">
        <f>IF((CP55="")+(CP55=0),0,VLOOKUP(CP55,工单拆分!$G$2:$J$750,2,0))</f>
        <v>0</v>
      </c>
      <c r="CQ56" s="50">
        <f>IF((CQ55="")+(CQ55=0),0,VLOOKUP(CQ55,工单拆分!$G$2:$J$750,2,0))</f>
        <v>0</v>
      </c>
      <c r="CR56" s="51">
        <f>IF((CR55="")+(CR55=0),0,VLOOKUP(CR55,工单拆分!$G$2:$J$750,2,0))</f>
        <v>0</v>
      </c>
      <c r="CS56" s="66">
        <f t="shared" ref="CS56:CS86" si="5">SUM(D56:CR56)</f>
        <v>0</v>
      </c>
      <c r="CT56" s="66"/>
      <c r="CV56" s="66"/>
    </row>
    <row r="57" s="22" customFormat="1" ht="14.1" customHeight="1" spans="1:100">
      <c r="A57" s="46"/>
      <c r="B57" s="47"/>
      <c r="C57" s="52" t="s">
        <v>2006</v>
      </c>
      <c r="D57" s="53">
        <f>IF((D55="")+(COUNTIF($D$3:D55,D55)&gt;=2),0,IF(ISNA(VLOOKUP(D55,工单拆分!$G$2:$J$750,3,0)),0,VLOOKUP(D55,工单拆分!$G$2:$J$750,3,0)))</f>
        <v>1600</v>
      </c>
      <c r="E57" s="54">
        <f>IF((E55="")+(COUNTIF($D$3:E55,E55)&gt;=2),0,IF(ISNA(VLOOKUP(E55,工单拆分!$G$2:$J$750,3,0)),0,VLOOKUP(E55,工单拆分!$G$2:$J$750,3,0)))</f>
        <v>0</v>
      </c>
      <c r="F57" s="55">
        <f>IF((F55="")+(COUNTIF($D$3:F55,F55)&gt;=2),0,IF(ISNA(VLOOKUP(F55,工单拆分!$G$2:$J$750,3,0)),0,VLOOKUP(F55,工单拆分!$G$2:$J$750,3,0)))</f>
        <v>0</v>
      </c>
      <c r="G57" s="53">
        <f>IF((G55="")+(COUNTIF($D$3:G55,G55)&gt;=2),0,IF(ISNA(VLOOKUP(G55,工单拆分!$G$2:$J$750,3,0)),0,VLOOKUP(G55,工单拆分!$G$2:$J$750,3,0)))</f>
        <v>0</v>
      </c>
      <c r="H57" s="54">
        <f>IF((H55="")+(COUNTIF($D$3:H55,H55)&gt;=2),0,IF(ISNA(VLOOKUP(H55,工单拆分!$G$2:$J$750,3,0)),0,VLOOKUP(H55,工单拆分!$G$2:$J$750,3,0)))</f>
        <v>0</v>
      </c>
      <c r="I57" s="55">
        <f>IF((I55="")+(COUNTIF($D$3:I55,I55)&gt;=2),0,IF(ISNA(VLOOKUP(I55,工单拆分!$G$2:$J$750,3,0)),0,VLOOKUP(I55,工单拆分!$G$2:$J$750,3,0)))</f>
        <v>0</v>
      </c>
      <c r="J57" s="53">
        <f>IF((J55="")+(COUNTIF($D$3:J55,J55)&gt;=2),0,IF(ISNA(VLOOKUP(J55,工单拆分!$G$2:$J$750,3,0)),0,VLOOKUP(J55,工单拆分!$G$2:$J$750,3,0)))</f>
        <v>0</v>
      </c>
      <c r="K57" s="54">
        <f>IF((K55="")+(COUNTIF($D$3:K55,K55)&gt;=2),0,IF(ISNA(VLOOKUP(K55,工单拆分!$G$2:$J$750,3,0)),0,VLOOKUP(K55,工单拆分!$G$2:$J$750,3,0)))</f>
        <v>0</v>
      </c>
      <c r="L57" s="55">
        <f>IF((L55="")+(COUNTIF($D$3:L55,L55)&gt;=2),0,IF(ISNA(VLOOKUP(L55,工单拆分!$G$2:$J$750,3,0)),0,VLOOKUP(L55,工单拆分!$G$2:$J$750,3,0)))</f>
        <v>0</v>
      </c>
      <c r="M57" s="53">
        <f>IF((M55="")+(COUNTIF($D$3:M55,M55)&gt;=2),0,IF(ISNA(VLOOKUP(M55,工单拆分!$G$2:$J$750,3,0)),0,VLOOKUP(M55,工单拆分!$G$2:$J$750,3,0)))</f>
        <v>1600</v>
      </c>
      <c r="N57" s="54">
        <f>IF((N55="")+(COUNTIF($D$3:N55,N55)&gt;=2),0,IF(ISNA(VLOOKUP(N55,工单拆分!$G$2:$J$750,3,0)),0,VLOOKUP(N55,工单拆分!$G$2:$J$750,3,0)))</f>
        <v>0</v>
      </c>
      <c r="O57" s="55">
        <f>IF((O55="")+(COUNTIF($D$3:O55,O55)&gt;=2),0,IF(ISNA(VLOOKUP(O55,工单拆分!$G$2:$J$750,3,0)),0,VLOOKUP(O55,工单拆分!$G$2:$J$750,3,0)))</f>
        <v>0</v>
      </c>
      <c r="P57" s="53">
        <f>IF((P55="")+(COUNTIF($D$3:P55,P55)&gt;=2),0,IF(ISNA(VLOOKUP(P55,工单拆分!$G$2:$J$750,3,0)),0,VLOOKUP(P55,工单拆分!$G$2:$J$750,3,0)))</f>
        <v>0</v>
      </c>
      <c r="Q57" s="54">
        <f>IF((Q55="")+(COUNTIF($D$3:Q55,Q55)&gt;=2),0,IF(ISNA(VLOOKUP(Q55,工单拆分!$G$2:$J$750,3,0)),0,VLOOKUP(Q55,工单拆分!$G$2:$J$750,3,0)))</f>
        <v>0</v>
      </c>
      <c r="R57" s="55">
        <f>IF((R55="")+(COUNTIF($D$3:R55,R55)&gt;=2),0,IF(ISNA(VLOOKUP(R55,工单拆分!$G$2:$J$750,3,0)),0,VLOOKUP(R55,工单拆分!$G$2:$J$750,3,0)))</f>
        <v>1600</v>
      </c>
      <c r="S57" s="53">
        <f>IF((S55="")+(COUNTIF($D$3:S55,S55)&gt;=2),0,IF(ISNA(VLOOKUP(S55,工单拆分!$G$2:$J$750,3,0)),0,VLOOKUP(S55,工单拆分!$G$2:$J$750,3,0)))</f>
        <v>0</v>
      </c>
      <c r="T57" s="54">
        <f>IF((T55="")+(COUNTIF($D$3:T55,T55)&gt;=2),0,IF(ISNA(VLOOKUP(T55,工单拆分!$G$2:$J$750,3,0)),0,VLOOKUP(T55,工单拆分!$G$2:$J$750,3,0)))</f>
        <v>0</v>
      </c>
      <c r="U57" s="55">
        <f>IF((U55="")+(COUNTIF($D$3:U55,U55)&gt;=2),0,IF(ISNA(VLOOKUP(U55,工单拆分!$G$2:$J$750,3,0)),0,VLOOKUP(U55,工单拆分!$G$2:$J$750,3,0)))</f>
        <v>0</v>
      </c>
      <c r="V57" s="53">
        <f>IF((V55="")+(COUNTIF($D$3:V55,V55)&gt;=2),0,IF(ISNA(VLOOKUP(V55,工单拆分!$G$2:$J$750,3,0)),0,VLOOKUP(V55,工单拆分!$G$2:$J$750,3,0)))</f>
        <v>0</v>
      </c>
      <c r="W57" s="54">
        <f>IF((W55="")+(COUNTIF($D$3:W55,W55)&gt;=2),0,IF(ISNA(VLOOKUP(W55,工单拆分!$G$2:$J$750,3,0)),0,VLOOKUP(W55,工单拆分!$G$2:$J$750,3,0)))</f>
        <v>0</v>
      </c>
      <c r="X57" s="55">
        <f>IF((X55="")+(COUNTIF($D$3:X55,X55)&gt;=2),0,IF(ISNA(VLOOKUP(X55,工单拆分!$G$2:$J$750,3,0)),0,VLOOKUP(X55,工单拆分!$G$2:$J$750,3,0)))</f>
        <v>3000</v>
      </c>
      <c r="Y57" s="53">
        <f>IF((Y55="")+(COUNTIF($D$3:Y55,Y55)&gt;=2),0,IF(ISNA(VLOOKUP(Y55,工单拆分!$G$2:$J$750,3,0)),0,VLOOKUP(Y55,工单拆分!$G$2:$J$750,3,0)))</f>
        <v>0</v>
      </c>
      <c r="Z57" s="54">
        <f>IF((Z55="")+(COUNTIF($D$3:Z55,Z55)&gt;=2),0,IF(ISNA(VLOOKUP(Z55,工单拆分!$G$2:$J$750,3,0)),0,VLOOKUP(Z55,工单拆分!$G$2:$J$750,3,0)))</f>
        <v>0</v>
      </c>
      <c r="AA57" s="55">
        <f>IF((AA55="")+(COUNTIF($D$3:AA55,AA55)&gt;=2),0,IF(ISNA(VLOOKUP(AA55,工单拆分!$G$2:$J$750,3,0)),0,VLOOKUP(AA55,工单拆分!$G$2:$J$750,3,0)))</f>
        <v>0</v>
      </c>
      <c r="AB57" s="53">
        <f>IF((AB55="")+(COUNTIF($D$3:AB55,AB55)&gt;=2),0,IF(ISNA(VLOOKUP(AB55,工单拆分!$G$2:$J$750,3,0)),0,VLOOKUP(AB55,工单拆分!$G$2:$J$750,3,0)))</f>
        <v>0</v>
      </c>
      <c r="AC57" s="54">
        <f>IF((AC55="")+(COUNTIF($D$3:AC55,AC55)&gt;=2),0,IF(ISNA(VLOOKUP(AC55,工单拆分!$G$2:$J$750,3,0)),0,VLOOKUP(AC55,工单拆分!$G$2:$J$750,3,0)))</f>
        <v>0</v>
      </c>
      <c r="AD57" s="55">
        <f>IF((AD55="")+(COUNTIF($D$3:AD55,AD55)&gt;=2),0,IF(ISNA(VLOOKUP(AD55,工单拆分!$G$2:$J$750,3,0)),0,VLOOKUP(AD55,工单拆分!$G$2:$J$750,3,0)))</f>
        <v>2000</v>
      </c>
      <c r="AE57" s="53">
        <f>IF((AE55="")+(COUNTIF($D$3:AE55,AE55)&gt;=2),0,IF(ISNA(VLOOKUP(AE55,工单拆分!$G$2:$J$750,3,0)),0,VLOOKUP(AE55,工单拆分!$G$2:$J$750,3,0)))</f>
        <v>0</v>
      </c>
      <c r="AF57" s="54">
        <f>IF((AF55="")+(COUNTIF($D$3:AF55,AF55)&gt;=2),0,IF(ISNA(VLOOKUP(AF55,工单拆分!$G$2:$J$750,3,0)),0,VLOOKUP(AF55,工单拆分!$G$2:$J$750,3,0)))</f>
        <v>0</v>
      </c>
      <c r="AG57" s="55">
        <f>IF((AG55="")+(COUNTIF($D$3:AG55,AG55)&gt;=2),0,IF(ISNA(VLOOKUP(AG55,工单拆分!$G$2:$J$750,3,0)),0,VLOOKUP(AG55,工单拆分!$G$2:$J$750,3,0)))</f>
        <v>0</v>
      </c>
      <c r="AH57" s="53">
        <f>IF((AH55="")+(COUNTIF($D$3:AH55,AH55)&gt;=2),0,IF(ISNA(VLOOKUP(AH55,工单拆分!$G$2:$J$750,3,0)),0,VLOOKUP(AH55,工单拆分!$G$2:$J$750,3,0)))</f>
        <v>0</v>
      </c>
      <c r="AI57" s="54">
        <f>IF((AI55="")+(COUNTIF($D$3:AI55,AI55)&gt;=2),0,IF(ISNA(VLOOKUP(AI55,工单拆分!$G$2:$J$750,3,0)),0,VLOOKUP(AI55,工单拆分!$G$2:$J$750,3,0)))</f>
        <v>0</v>
      </c>
      <c r="AJ57" s="55">
        <f>IF((AJ55="")+(COUNTIF($D$3:AJ55,AJ55)&gt;=2),0,IF(ISNA(VLOOKUP(AJ55,工单拆分!$G$2:$J$750,3,0)),0,VLOOKUP(AJ55,工单拆分!$G$2:$J$750,3,0)))</f>
        <v>2000</v>
      </c>
      <c r="AK57" s="53">
        <f>IF((AK55="")+(COUNTIF($D$3:AK55,AK55)&gt;=2),0,IF(ISNA(VLOOKUP(AK55,工单拆分!$G$2:$J$750,3,0)),0,VLOOKUP(AK55,工单拆分!$G$2:$J$750,3,0)))</f>
        <v>0</v>
      </c>
      <c r="AL57" s="54">
        <f>IF((AL55="")+(COUNTIF($D$3:AL55,AL55)&gt;=2),0,IF(ISNA(VLOOKUP(AL55,工单拆分!$G$2:$J$750,3,0)),0,VLOOKUP(AL55,工单拆分!$G$2:$J$750,3,0)))</f>
        <v>0</v>
      </c>
      <c r="AM57" s="55">
        <f>IF((AM55="")+(COUNTIF($D$3:AM55,AM55)&gt;=2),0,IF(ISNA(VLOOKUP(AM55,工单拆分!$G$2:$J$750,3,0)),0,VLOOKUP(AM55,工单拆分!$G$2:$J$750,3,0)))</f>
        <v>2000</v>
      </c>
      <c r="AN57" s="53">
        <f>IF((AN55="")+(COUNTIF($D$3:AN55,AN55)&gt;=2),0,IF(ISNA(VLOOKUP(AN55,工单拆分!$G$2:$J$750,3,0)),0,VLOOKUP(AN55,工单拆分!$G$2:$J$750,3,0)))</f>
        <v>0</v>
      </c>
      <c r="AO57" s="54">
        <f>IF((AO55="")+(COUNTIF($D$3:AO55,AO55)&gt;=2),0,IF(ISNA(VLOOKUP(AO55,工单拆分!$G$2:$J$750,3,0)),0,VLOOKUP(AO55,工单拆分!$G$2:$J$750,3,0)))</f>
        <v>0</v>
      </c>
      <c r="AP57" s="55">
        <f>IF((AP55="")+(COUNTIF($D$3:AP55,AP55)&gt;=2),0,IF(ISNA(VLOOKUP(AP55,工单拆分!$G$2:$J$750,3,0)),0,VLOOKUP(AP55,工单拆分!$G$2:$J$750,3,0)))</f>
        <v>3000</v>
      </c>
      <c r="AQ57" s="53">
        <f>IF((AQ55="")+(COUNTIF($D$3:AQ55,AQ55)&gt;=2),0,IF(ISNA(VLOOKUP(AQ55,工单拆分!$G$2:$J$750,3,0)),0,VLOOKUP(AQ55,工单拆分!$G$2:$J$750,3,0)))</f>
        <v>0</v>
      </c>
      <c r="AR57" s="54">
        <f>IF((AR55="")+(COUNTIF($D$3:AR55,AR55)&gt;=2),0,IF(ISNA(VLOOKUP(AR55,工单拆分!$G$2:$J$750,3,0)),0,VLOOKUP(AR55,工单拆分!$G$2:$J$750,3,0)))</f>
        <v>0</v>
      </c>
      <c r="AS57" s="55">
        <f>IF((AS55="")+(COUNTIF($D$3:AS55,AS55)&gt;=2),0,IF(ISNA(VLOOKUP(AS55,工单拆分!$G$2:$J$750,3,0)),0,VLOOKUP(AS55,工单拆分!$G$2:$J$750,3,0)))</f>
        <v>0</v>
      </c>
      <c r="AT57" s="53">
        <f>IF((AT55="")+(COUNTIF($D$3:AT55,AT55)&gt;=2),0,IF(ISNA(VLOOKUP(AT55,工单拆分!$G$2:$J$750,3,0)),0,VLOOKUP(AT55,工单拆分!$G$2:$J$750,3,0)))</f>
        <v>0</v>
      </c>
      <c r="AU57" s="54">
        <f>IF((AU55="")+(COUNTIF($D$3:AU55,AU55)&gt;=2),0,IF(ISNA(VLOOKUP(AU55,工单拆分!$G$2:$J$750,3,0)),0,VLOOKUP(AU55,工单拆分!$G$2:$J$750,3,0)))</f>
        <v>0</v>
      </c>
      <c r="AV57" s="55">
        <f>IF((AV55="")+(COUNTIF($D$3:AV55,AV55)&gt;=2),0,IF(ISNA(VLOOKUP(AV55,工单拆分!$G$2:$J$750,3,0)),0,VLOOKUP(AV55,工单拆分!$G$2:$J$750,3,0)))</f>
        <v>2000</v>
      </c>
      <c r="AW57" s="53">
        <f>IF((AW55="")+(COUNTIF($D$3:AW55,AW55)&gt;=2),0,IF(ISNA(VLOOKUP(AW55,工单拆分!$G$2:$J$750,3,0)),0,VLOOKUP(AW55,工单拆分!$G$2:$J$750,3,0)))</f>
        <v>0</v>
      </c>
      <c r="AX57" s="54">
        <f>IF((AX55="")+(COUNTIF($D$3:AX55,AX55)&gt;=2),0,IF(ISNA(VLOOKUP(AX55,工单拆分!$G$2:$J$750,3,0)),0,VLOOKUP(AX55,工单拆分!$G$2:$J$750,3,0)))</f>
        <v>0</v>
      </c>
      <c r="AY57" s="55">
        <f>IF((AY55="")+(COUNTIF($D$3:AY55,AY55)&gt;=2),0,IF(ISNA(VLOOKUP(AY55,工单拆分!$G$2:$J$750,3,0)),0,VLOOKUP(AY55,工单拆分!$G$2:$J$750,3,0)))</f>
        <v>0</v>
      </c>
      <c r="AZ57" s="53">
        <f>IF((AZ55="")+(COUNTIF($D$3:AZ55,AZ55)&gt;=2),0,IF(ISNA(VLOOKUP(AZ55,工单拆分!$G$2:$J$750,3,0)),0,VLOOKUP(AZ55,工单拆分!$G$2:$J$750,3,0)))</f>
        <v>0</v>
      </c>
      <c r="BA57" s="54">
        <f>IF((BA55="")+(COUNTIF($D$3:BA55,BA55)&gt;=2),0,IF(ISNA(VLOOKUP(BA55,工单拆分!$G$2:$J$750,3,0)),0,VLOOKUP(BA55,工单拆分!$G$2:$J$750,3,0)))</f>
        <v>0</v>
      </c>
      <c r="BB57" s="55">
        <f>IF((BB55="")+(COUNTIF($D$3:BB55,BB55)&gt;=2),0,IF(ISNA(VLOOKUP(BB55,工单拆分!$G$2:$J$750,3,0)),0,VLOOKUP(BB55,工单拆分!$G$2:$J$750,3,0)))</f>
        <v>0</v>
      </c>
      <c r="BC57" s="53">
        <f>IF((BC55="")+(COUNTIF($D$3:BC55,BC55)&gt;=2),0,IF(ISNA(VLOOKUP(BC55,工单拆分!$G$2:$J$750,3,0)),0,VLOOKUP(BC55,工单拆分!$G$2:$J$750,3,0)))</f>
        <v>0</v>
      </c>
      <c r="BD57" s="54">
        <f>IF((BD55="")+(COUNTIF($D$3:BD55,BD55)&gt;=2),0,IF(ISNA(VLOOKUP(BD55,工单拆分!$G$2:$J$750,3,0)),0,VLOOKUP(BD55,工单拆分!$G$2:$J$750,3,0)))</f>
        <v>0</v>
      </c>
      <c r="BE57" s="55">
        <f>IF((BE55="")+(COUNTIF($D$3:BE55,BE55)&gt;=2),0,IF(ISNA(VLOOKUP(BE55,工单拆分!$G$2:$J$750,3,0)),0,VLOOKUP(BE55,工单拆分!$G$2:$J$750,3,0)))</f>
        <v>2000</v>
      </c>
      <c r="BF57" s="53">
        <f>IF((BF55="")+(COUNTIF($D$3:BF55,BF55)&gt;=2),0,IF(ISNA(VLOOKUP(BF55,工单拆分!$G$2:$J$750,3,0)),0,VLOOKUP(BF55,工单拆分!$G$2:$J$750,3,0)))</f>
        <v>0</v>
      </c>
      <c r="BG57" s="54">
        <f>IF((BG55="")+(COUNTIF($D$3:BG55,BG55)&gt;=2),0,IF(ISNA(VLOOKUP(BG55,工单拆分!$G$2:$J$750,3,0)),0,VLOOKUP(BG55,工单拆分!$G$2:$J$750,3,0)))</f>
        <v>1000</v>
      </c>
      <c r="BH57" s="55">
        <f>IF((BH55="")+(COUNTIF($D$3:BH55,BH55)&gt;=2),0,IF(ISNA(VLOOKUP(BH55,工单拆分!$G$2:$J$750,3,0)),0,VLOOKUP(BH55,工单拆分!$G$2:$J$750,3,0)))</f>
        <v>2000</v>
      </c>
      <c r="BI57" s="53">
        <f>IF((BI55="")+(COUNTIF($D$3:BI55,BI55)&gt;=2),0,IF(ISNA(VLOOKUP(BI55,工单拆分!$G$2:$J$750,3,0)),0,VLOOKUP(BI55,工单拆分!$G$2:$J$750,3,0)))</f>
        <v>0</v>
      </c>
      <c r="BJ57" s="54">
        <f>IF((BJ55="")+(COUNTIF($D$3:BJ55,BJ55)&gt;=2),0,IF(ISNA(VLOOKUP(BJ55,工单拆分!$G$2:$J$750,3,0)),0,VLOOKUP(BJ55,工单拆分!$G$2:$J$750,3,0)))</f>
        <v>0</v>
      </c>
      <c r="BK57" s="55">
        <f>IF((BK55="")+(COUNTIF($D$3:BK55,BK55)&gt;=2),0,IF(ISNA(VLOOKUP(BK55,工单拆分!$G$2:$J$750,3,0)),0,VLOOKUP(BK55,工单拆分!$G$2:$J$750,3,0)))</f>
        <v>2000</v>
      </c>
      <c r="BL57" s="53">
        <f>IF((BL55="")+(COUNTIF($D$3:BL55,BL55)&gt;=2),0,IF(ISNA(VLOOKUP(BL55,工单拆分!$G$2:$J$750,3,0)),0,VLOOKUP(BL55,工单拆分!$G$2:$J$750,3,0)))</f>
        <v>0</v>
      </c>
      <c r="BM57" s="54">
        <f>IF((BM55="")+(COUNTIF($D$3:BM55,BM55)&gt;=2),0,IF(ISNA(VLOOKUP(BM55,工单拆分!$G$2:$J$750,3,0)),0,VLOOKUP(BM55,工单拆分!$G$2:$J$750,3,0)))</f>
        <v>0</v>
      </c>
      <c r="BN57" s="55">
        <f>IF((BN55="")+(COUNTIF($D$3:BN55,BN55)&gt;=2),0,IF(ISNA(VLOOKUP(BN55,工单拆分!$G$2:$J$750,3,0)),0,VLOOKUP(BN55,工单拆分!$G$2:$J$750,3,0)))</f>
        <v>2000</v>
      </c>
      <c r="BO57" s="53">
        <f>IF((BO55="")+(COUNTIF($D$3:BO55,BO55)&gt;=2),0,IF(ISNA(VLOOKUP(BO55,工单拆分!$G$2:$J$750,3,0)),0,VLOOKUP(BO55,工单拆分!$G$2:$J$750,3,0)))</f>
        <v>0</v>
      </c>
      <c r="BP57" s="54">
        <f>IF((BP55="")+(COUNTIF($D$3:BP55,BP55)&gt;=2),0,IF(ISNA(VLOOKUP(BP55,工单拆分!$G$2:$J$750,3,0)),0,VLOOKUP(BP55,工单拆分!$G$2:$J$750,3,0)))</f>
        <v>0</v>
      </c>
      <c r="BQ57" s="55">
        <f>IF((BQ55="")+(COUNTIF($D$3:BQ55,BQ55)&gt;=2),0,IF(ISNA(VLOOKUP(BQ55,工单拆分!$G$2:$J$750,3,0)),0,VLOOKUP(BQ55,工单拆分!$G$2:$J$750,3,0)))</f>
        <v>2000</v>
      </c>
      <c r="BR57" s="53">
        <f>IF((BR55="")+(COUNTIF($D$3:BR55,BR55)&gt;=2),0,IF(ISNA(VLOOKUP(BR55,工单拆分!$G$2:$J$750,3,0)),0,VLOOKUP(BR55,工单拆分!$G$2:$J$750,3,0)))</f>
        <v>0</v>
      </c>
      <c r="BS57" s="54">
        <f>IF((BS55="")+(COUNTIF($D$3:BS55,BS55)&gt;=2),0,IF(ISNA(VLOOKUP(BS55,工单拆分!$G$2:$J$750,3,0)),0,VLOOKUP(BS55,工单拆分!$G$2:$J$750,3,0)))</f>
        <v>0</v>
      </c>
      <c r="BT57" s="55">
        <f>IF((BT55="")+(COUNTIF($D$3:BT55,BT55)&gt;=2),0,IF(ISNA(VLOOKUP(BT55,工单拆分!$G$2:$J$750,3,0)),0,VLOOKUP(BT55,工单拆分!$G$2:$J$750,3,0)))</f>
        <v>0</v>
      </c>
      <c r="BU57" s="53">
        <f>IF((BU55="")+(COUNTIF($D$3:BU55,BU55)&gt;=2),0,IF(ISNA(VLOOKUP(BU55,工单拆分!$G$2:$J$750,3,0)),0,VLOOKUP(BU55,工单拆分!$G$2:$J$750,3,0)))</f>
        <v>0</v>
      </c>
      <c r="BV57" s="54">
        <f>IF((BV55="")+(COUNTIF($D$3:BV55,BV55)&gt;=2),0,IF(ISNA(VLOOKUP(BV55,工单拆分!$G$2:$J$750,3,0)),0,VLOOKUP(BV55,工单拆分!$G$2:$J$750,3,0)))</f>
        <v>0</v>
      </c>
      <c r="BW57" s="55">
        <f>IF((BW55="")+(COUNTIF($D$3:BW55,BW55)&gt;=2),0,IF(ISNA(VLOOKUP(BW55,工单拆分!$G$2:$J$750,3,0)),0,VLOOKUP(BW55,工单拆分!$G$2:$J$750,3,0)))</f>
        <v>2000</v>
      </c>
      <c r="BX57" s="53">
        <f>IF((BX55="")+(COUNTIF($D$3:BX55,BX55)&gt;=2),0,IF(ISNA(VLOOKUP(BX55,工单拆分!$G$2:$J$750,3,0)),0,VLOOKUP(BX55,工单拆分!$G$2:$J$750,3,0)))</f>
        <v>0</v>
      </c>
      <c r="BY57" s="54">
        <f>IF((BY55="")+(COUNTIF($D$3:BY55,BY55)&gt;=2),0,IF(ISNA(VLOOKUP(BY55,工单拆分!$G$2:$J$750,3,0)),0,VLOOKUP(BY55,工单拆分!$G$2:$J$750,3,0)))</f>
        <v>0</v>
      </c>
      <c r="BZ57" s="55">
        <f>IF((BZ55="")+(COUNTIF($D$3:BZ55,BZ55)&gt;=2),0,IF(ISNA(VLOOKUP(BZ55,工单拆分!$G$2:$J$750,3,0)),0,VLOOKUP(BZ55,工单拆分!$G$2:$J$750,3,0)))</f>
        <v>2040</v>
      </c>
      <c r="CA57" s="53">
        <f>IF((CA55="")+(COUNTIF($D$3:CA55,CA55)&gt;=2),0,IF(ISNA(VLOOKUP(CA55,工单拆分!$G$2:$J$750,3,0)),0,VLOOKUP(CA55,工单拆分!$G$2:$J$750,3,0)))</f>
        <v>0</v>
      </c>
      <c r="CB57" s="54">
        <f>IF((CB55="")+(COUNTIF($D$3:CB55,CB55)&gt;=2),0,IF(ISNA(VLOOKUP(CB55,工单拆分!$G$2:$J$750,3,0)),0,VLOOKUP(CB55,工单拆分!$G$2:$J$750,3,0)))</f>
        <v>0</v>
      </c>
      <c r="CC57" s="55">
        <f>IF((CC55="")+(COUNTIF($D$3:CC55,CC55)&gt;=2),0,IF(ISNA(VLOOKUP(CC55,工单拆分!$G$2:$J$750,3,0)),0,VLOOKUP(CC55,工单拆分!$G$2:$J$750,3,0)))</f>
        <v>0</v>
      </c>
      <c r="CD57" s="53">
        <f>IF((CD55="")+(COUNTIF($D$3:CD55,CD55)&gt;=2),0,IF(ISNA(VLOOKUP(CD55,工单拆分!$G$2:$J$750,3,0)),0,VLOOKUP(CD55,工单拆分!$G$2:$J$750,3,0)))</f>
        <v>0</v>
      </c>
      <c r="CE57" s="54">
        <f>IF((CE55="")+(COUNTIF($D$3:CE55,CE55)&gt;=2),0,IF(ISNA(VLOOKUP(CE55,工单拆分!$G$2:$J$750,3,0)),0,VLOOKUP(CE55,工单拆分!$G$2:$J$750,3,0)))</f>
        <v>0</v>
      </c>
      <c r="CF57" s="55">
        <f>IF((CF55="")+(COUNTIF($D$3:CF55,CF55)&gt;=2),0,IF(ISNA(VLOOKUP(CF55,工单拆分!$G$2:$J$750,3,0)),0,VLOOKUP(CF55,工单拆分!$G$2:$J$750,3,0)))</f>
        <v>2000</v>
      </c>
      <c r="CG57" s="53">
        <f>IF((CG55="")+(COUNTIF($D$3:CG55,CG55)&gt;=2),0,IF(ISNA(VLOOKUP(CG55,工单拆分!$G$2:$J$750,3,0)),0,VLOOKUP(CG55,工单拆分!$G$2:$J$750,3,0)))</f>
        <v>0</v>
      </c>
      <c r="CH57" s="54">
        <f>IF((CH55="")+(COUNTIF($D$3:CH55,CH55)&gt;=2),0,IF(ISNA(VLOOKUP(CH55,工单拆分!$G$2:$J$750,3,0)),0,VLOOKUP(CH55,工单拆分!$G$2:$J$750,3,0)))</f>
        <v>0</v>
      </c>
      <c r="CI57" s="55">
        <f>IF((CI55="")+(COUNTIF($D$3:CI55,CI55)&gt;=2),0,IF(ISNA(VLOOKUP(CI55,工单拆分!$G$2:$J$750,3,0)),0,VLOOKUP(CI55,工单拆分!$G$2:$J$750,3,0)))</f>
        <v>2000</v>
      </c>
      <c r="CJ57" s="53">
        <f>IF((CJ55="")+(COUNTIF($D$3:CJ55,CJ55)&gt;=2),0,IF(ISNA(VLOOKUP(CJ55,工单拆分!$G$2:$J$750,3,0)),0,VLOOKUP(CJ55,工单拆分!$G$2:$J$750,3,0)))</f>
        <v>0</v>
      </c>
      <c r="CK57" s="54">
        <f>IF((CK55="")+(COUNTIF($D$3:CK55,CK55)&gt;=2),0,IF(ISNA(VLOOKUP(CK55,工单拆分!$G$2:$J$750,3,0)),0,VLOOKUP(CK55,工单拆分!$G$2:$J$750,3,0)))</f>
        <v>0</v>
      </c>
      <c r="CL57" s="55">
        <f>IF((CL55="")+(COUNTIF($D$3:CL55,CL55)&gt;=2),0,IF(ISNA(VLOOKUP(CL55,工单拆分!$G$2:$J$750,3,0)),0,VLOOKUP(CL55,工单拆分!$G$2:$J$750,3,0)))</f>
        <v>3000</v>
      </c>
      <c r="CM57" s="53">
        <f>IF((CM55="")+(COUNTIF($D$3:CM55,CM55)&gt;=2),0,IF(ISNA(VLOOKUP(CM55,工单拆分!$G$2:$J$750,3,0)),0,VLOOKUP(CM55,工单拆分!$G$2:$J$750,3,0)))</f>
        <v>0</v>
      </c>
      <c r="CN57" s="54">
        <f>IF((CN55="")+(COUNTIF($D$3:CN55,CN55)&gt;=2),0,IF(ISNA(VLOOKUP(CN55,工单拆分!$G$2:$J$750,3,0)),0,VLOOKUP(CN55,工单拆分!$G$2:$J$750,3,0)))</f>
        <v>0</v>
      </c>
      <c r="CO57" s="55">
        <f>IF((CO55="")+(COUNTIF($D$3:CO55,CO55)&gt;=2),0,IF(ISNA(VLOOKUP(CO55,工单拆分!$G$2:$J$750,3,0)),0,VLOOKUP(CO55,工单拆分!$G$2:$J$750,3,0)))</f>
        <v>0</v>
      </c>
      <c r="CP57" s="53">
        <f>IF((CP55="")+(COUNTIF($D$3:CP55,CP55)&gt;=2),0,IF(ISNA(VLOOKUP(CP55,工单拆分!$G$2:$J$750,3,0)),0,VLOOKUP(CP55,工单拆分!$G$2:$J$750,3,0)))</f>
        <v>0</v>
      </c>
      <c r="CQ57" s="54">
        <f>IF((CQ55="")+(COUNTIF($D$3:CQ55,CQ55)&gt;=2),0,IF(ISNA(VLOOKUP(CQ55,工单拆分!$G$2:$J$750,3,0)),0,VLOOKUP(CQ55,工单拆分!$G$2:$J$750,3,0)))</f>
        <v>0</v>
      </c>
      <c r="CR57" s="55">
        <f>IF((CR55="")+(COUNTIF($D$3:CR55,CR55)&gt;=2),0,IF(ISNA(VLOOKUP(CR55,工单拆分!$G$2:$J$750,3,0)),0,VLOOKUP(CR55,工单拆分!$G$2:$J$750,3,0)))</f>
        <v>0</v>
      </c>
      <c r="CS57" s="67">
        <f t="shared" si="5"/>
        <v>40840</v>
      </c>
      <c r="CT57" s="67"/>
      <c r="CV57" s="67"/>
    </row>
    <row r="58" s="22" customFormat="1" ht="14.1" customHeight="1" spans="1:100">
      <c r="A58" s="56"/>
      <c r="B58" s="57"/>
      <c r="C58" s="58" t="s">
        <v>2007</v>
      </c>
      <c r="D58" s="59">
        <v>800</v>
      </c>
      <c r="E58" s="60"/>
      <c r="F58" s="61"/>
      <c r="G58" s="59">
        <v>800</v>
      </c>
      <c r="H58" s="60"/>
      <c r="I58" s="61"/>
      <c r="J58" s="59"/>
      <c r="K58" s="60"/>
      <c r="L58" s="61"/>
      <c r="M58" s="59">
        <v>850</v>
      </c>
      <c r="N58" s="60"/>
      <c r="O58" s="61"/>
      <c r="P58" s="59">
        <v>750</v>
      </c>
      <c r="Q58" s="60"/>
      <c r="R58" s="61">
        <v>150</v>
      </c>
      <c r="S58" s="59">
        <v>900</v>
      </c>
      <c r="T58" s="60"/>
      <c r="U58" s="61"/>
      <c r="V58" s="59">
        <v>550</v>
      </c>
      <c r="W58" s="60"/>
      <c r="X58" s="61">
        <v>800</v>
      </c>
      <c r="Y58" s="59">
        <v>1700</v>
      </c>
      <c r="Z58" s="60"/>
      <c r="AA58" s="61"/>
      <c r="AB58" s="59">
        <v>500</v>
      </c>
      <c r="AC58" s="60"/>
      <c r="AD58" s="61">
        <v>1400</v>
      </c>
      <c r="AE58" s="59"/>
      <c r="AF58" s="60"/>
      <c r="AG58" s="61"/>
      <c r="AH58" s="59">
        <v>600</v>
      </c>
      <c r="AI58" s="60"/>
      <c r="AJ58" s="61">
        <v>1250</v>
      </c>
      <c r="AK58" s="59">
        <v>750</v>
      </c>
      <c r="AL58" s="60"/>
      <c r="AM58" s="61">
        <v>1150</v>
      </c>
      <c r="AN58" s="59">
        <v>850</v>
      </c>
      <c r="AO58" s="60"/>
      <c r="AP58" s="61">
        <v>1000</v>
      </c>
      <c r="AQ58" s="59">
        <v>1850</v>
      </c>
      <c r="AR58" s="60"/>
      <c r="AS58" s="61"/>
      <c r="AT58" s="59">
        <v>150</v>
      </c>
      <c r="AU58" s="60"/>
      <c r="AV58" s="61">
        <v>1750</v>
      </c>
      <c r="AW58" s="59"/>
      <c r="AX58" s="60"/>
      <c r="AY58" s="61"/>
      <c r="AZ58" s="59"/>
      <c r="BA58" s="60"/>
      <c r="BB58" s="61"/>
      <c r="BC58" s="59">
        <v>250</v>
      </c>
      <c r="BD58" s="60"/>
      <c r="BE58" s="61">
        <v>1610</v>
      </c>
      <c r="BF58" s="59">
        <v>390</v>
      </c>
      <c r="BG58" s="60">
        <v>1000</v>
      </c>
      <c r="BH58" s="61">
        <v>510</v>
      </c>
      <c r="BI58" s="59">
        <v>1490</v>
      </c>
      <c r="BJ58" s="60"/>
      <c r="BK58" s="61">
        <v>410</v>
      </c>
      <c r="BL58" s="59">
        <v>1590</v>
      </c>
      <c r="BM58" s="60"/>
      <c r="BN58" s="61">
        <v>260</v>
      </c>
      <c r="BO58" s="59">
        <v>1740</v>
      </c>
      <c r="BP58" s="60"/>
      <c r="BQ58" s="61">
        <v>60</v>
      </c>
      <c r="BR58" s="59">
        <v>1800</v>
      </c>
      <c r="BS58" s="60"/>
      <c r="BT58" s="61"/>
      <c r="BU58" s="59">
        <v>140</v>
      </c>
      <c r="BV58" s="60"/>
      <c r="BW58" s="61">
        <v>1660</v>
      </c>
      <c r="BX58" s="59">
        <v>340</v>
      </c>
      <c r="BY58" s="60"/>
      <c r="BZ58" s="61">
        <v>700</v>
      </c>
      <c r="CA58" s="59">
        <v>1040</v>
      </c>
      <c r="CB58" s="60"/>
      <c r="CC58" s="61"/>
      <c r="CD58" s="59">
        <v>300</v>
      </c>
      <c r="CE58" s="60"/>
      <c r="CF58" s="61">
        <v>1300</v>
      </c>
      <c r="CG58" s="59">
        <v>700</v>
      </c>
      <c r="CH58" s="60"/>
      <c r="CI58" s="61">
        <v>1100</v>
      </c>
      <c r="CJ58" s="59">
        <v>900</v>
      </c>
      <c r="CK58" s="60"/>
      <c r="CL58" s="61">
        <v>1000</v>
      </c>
      <c r="CM58" s="59">
        <v>2000</v>
      </c>
      <c r="CN58" s="60"/>
      <c r="CO58" s="61"/>
      <c r="CP58" s="59"/>
      <c r="CQ58" s="60"/>
      <c r="CR58" s="61"/>
      <c r="CS58" s="67">
        <f t="shared" si="5"/>
        <v>40840</v>
      </c>
      <c r="CT58" s="67">
        <f>CS57-CS58</f>
        <v>0</v>
      </c>
      <c r="CV58" s="67"/>
    </row>
    <row r="59" s="20" customFormat="1" ht="14.1" customHeight="1" spans="1:100">
      <c r="A59" s="40">
        <v>16</v>
      </c>
      <c r="B59" s="41" t="s">
        <v>2024</v>
      </c>
      <c r="C59" s="42" t="s">
        <v>43</v>
      </c>
      <c r="D59" s="43" t="s">
        <v>1330</v>
      </c>
      <c r="E59" s="44"/>
      <c r="F59" s="45"/>
      <c r="G59" s="43" t="s">
        <v>1330</v>
      </c>
      <c r="H59" s="44"/>
      <c r="I59" s="45" t="s">
        <v>1333</v>
      </c>
      <c r="J59" s="43"/>
      <c r="K59" s="44"/>
      <c r="L59" s="45"/>
      <c r="M59" s="43" t="s">
        <v>1333</v>
      </c>
      <c r="N59" s="44"/>
      <c r="O59" s="45" t="s">
        <v>1319</v>
      </c>
      <c r="P59" s="43" t="s">
        <v>1319</v>
      </c>
      <c r="Q59" s="44"/>
      <c r="R59" s="45" t="s">
        <v>1316</v>
      </c>
      <c r="S59" s="43" t="s">
        <v>1316</v>
      </c>
      <c r="T59" s="44"/>
      <c r="U59" s="45" t="s">
        <v>1335</v>
      </c>
      <c r="V59" s="43" t="s">
        <v>1335</v>
      </c>
      <c r="W59" s="44"/>
      <c r="X59" s="45" t="s">
        <v>1337</v>
      </c>
      <c r="Y59" s="43" t="s">
        <v>1337</v>
      </c>
      <c r="Z59" s="44"/>
      <c r="AA59" s="45" t="s">
        <v>1339</v>
      </c>
      <c r="AB59" s="43" t="s">
        <v>1339</v>
      </c>
      <c r="AC59" s="44"/>
      <c r="AD59" s="45" t="s">
        <v>1341</v>
      </c>
      <c r="AE59" s="43"/>
      <c r="AF59" s="44"/>
      <c r="AG59" s="45"/>
      <c r="AH59" s="43" t="s">
        <v>1341</v>
      </c>
      <c r="AI59" s="44"/>
      <c r="AJ59" s="45" t="s">
        <v>1343</v>
      </c>
      <c r="AK59" s="43" t="s">
        <v>1343</v>
      </c>
      <c r="AL59" s="44"/>
      <c r="AM59" s="45" t="s">
        <v>1345</v>
      </c>
      <c r="AN59" s="43" t="s">
        <v>1345</v>
      </c>
      <c r="AO59" s="44"/>
      <c r="AP59" s="45" t="s">
        <v>1347</v>
      </c>
      <c r="AQ59" s="43" t="s">
        <v>1347</v>
      </c>
      <c r="AR59" s="44"/>
      <c r="AS59" s="45" t="s">
        <v>1349</v>
      </c>
      <c r="AT59" s="43" t="s">
        <v>1349</v>
      </c>
      <c r="AU59" s="44"/>
      <c r="AV59" s="45" t="s">
        <v>1351</v>
      </c>
      <c r="AW59" s="43"/>
      <c r="AX59" s="44"/>
      <c r="AY59" s="45"/>
      <c r="AZ59" s="43"/>
      <c r="BA59" s="44"/>
      <c r="BB59" s="45"/>
      <c r="BC59" s="43" t="s">
        <v>1351</v>
      </c>
      <c r="BD59" s="44"/>
      <c r="BE59" s="45"/>
      <c r="BF59" s="43" t="s">
        <v>1351</v>
      </c>
      <c r="BG59" s="44"/>
      <c r="BH59" s="45" t="s">
        <v>983</v>
      </c>
      <c r="BI59" s="43" t="s">
        <v>983</v>
      </c>
      <c r="BJ59" s="44"/>
      <c r="BK59" s="45"/>
      <c r="BL59" s="43" t="s">
        <v>983</v>
      </c>
      <c r="BM59" s="44"/>
      <c r="BN59" s="45"/>
      <c r="BO59" s="43" t="s">
        <v>983</v>
      </c>
      <c r="BP59" s="44"/>
      <c r="BQ59" s="45" t="s">
        <v>981</v>
      </c>
      <c r="BR59" s="43" t="s">
        <v>981</v>
      </c>
      <c r="BS59" s="44"/>
      <c r="BT59" s="45"/>
      <c r="BU59" s="43" t="s">
        <v>981</v>
      </c>
      <c r="BV59" s="44"/>
      <c r="BW59" s="45" t="s">
        <v>943</v>
      </c>
      <c r="BX59" s="43" t="s">
        <v>943</v>
      </c>
      <c r="BY59" s="44"/>
      <c r="BZ59" s="45"/>
      <c r="CA59" s="43" t="s">
        <v>943</v>
      </c>
      <c r="CB59" s="44"/>
      <c r="CC59" s="45" t="s">
        <v>979</v>
      </c>
      <c r="CD59" s="43" t="s">
        <v>979</v>
      </c>
      <c r="CE59" s="44"/>
      <c r="CF59" s="45"/>
      <c r="CG59" s="43" t="s">
        <v>979</v>
      </c>
      <c r="CH59" s="44"/>
      <c r="CI59" s="45" t="s">
        <v>986</v>
      </c>
      <c r="CJ59" s="43" t="s">
        <v>986</v>
      </c>
      <c r="CK59" s="44"/>
      <c r="CL59" s="45"/>
      <c r="CM59" s="43" t="s">
        <v>986</v>
      </c>
      <c r="CN59" s="44"/>
      <c r="CO59" s="45" t="s">
        <v>992</v>
      </c>
      <c r="CP59" s="43"/>
      <c r="CQ59" s="44"/>
      <c r="CR59" s="45"/>
      <c r="CS59" s="65">
        <f t="shared" si="5"/>
        <v>0</v>
      </c>
      <c r="CT59" s="65"/>
      <c r="CV59" s="65"/>
    </row>
    <row r="60" s="21" customFormat="1" ht="14.1" customHeight="1" spans="1:100">
      <c r="A60" s="46"/>
      <c r="B60" s="47"/>
      <c r="C60" s="48" t="s">
        <v>2005</v>
      </c>
      <c r="D60" s="49" t="str">
        <f>IF((D59="")+(D59=0),0,VLOOKUP(D59,工单拆分!$G$2:$J$750,2,0))</f>
        <v>ZN28YK807-1</v>
      </c>
      <c r="E60" s="50">
        <f>IF((E59="")+(E59=0),0,VLOOKUP(E59,工单拆分!$G$2:$J$750,2,0))</f>
        <v>0</v>
      </c>
      <c r="F60" s="51">
        <f>IF((F59="")+(F59=0),0,VLOOKUP(F59,工单拆分!$G$2:$J$750,2,0))</f>
        <v>0</v>
      </c>
      <c r="G60" s="49" t="str">
        <f>IF((G59="")+(G59=0),0,VLOOKUP(G59,工单拆分!$G$2:$J$750,2,0))</f>
        <v>ZN28YK807-1</v>
      </c>
      <c r="H60" s="50">
        <f>IF((H59="")+(H59=0),0,VLOOKUP(H59,工单拆分!$G$2:$J$750,2,0))</f>
        <v>0</v>
      </c>
      <c r="I60" s="51" t="str">
        <f>IF((I59="")+(I59=0),0,VLOOKUP(I59,工单拆分!$G$2:$J$750,2,0))</f>
        <v>ZN28YK807-2</v>
      </c>
      <c r="J60" s="49">
        <f>IF((J59="")+(J59=0),0,VLOOKUP(J59,工单拆分!$G$2:$J$750,2,0))</f>
        <v>0</v>
      </c>
      <c r="K60" s="50">
        <f>IF((K59="")+(K59=0),0,VLOOKUP(K59,工单拆分!$G$2:$J$750,2,0))</f>
        <v>0</v>
      </c>
      <c r="L60" s="51">
        <f>IF((L59="")+(L59=0),0,VLOOKUP(L59,工单拆分!$G$2:$J$750,2,0))</f>
        <v>0</v>
      </c>
      <c r="M60" s="49" t="str">
        <f>IF((M59="")+(M59=0),0,VLOOKUP(M59,工单拆分!$G$2:$J$750,2,0))</f>
        <v>ZN28YK807-2</v>
      </c>
      <c r="N60" s="50">
        <f>IF((N59="")+(N59=0),0,VLOOKUP(N59,工单拆分!$G$2:$J$750,2,0))</f>
        <v>0</v>
      </c>
      <c r="O60" s="51" t="str">
        <f>IF((O59="")+(O59=0),0,VLOOKUP(O59,工单拆分!$G$2:$J$750,2,0))</f>
        <v>ZN28YK7-2</v>
      </c>
      <c r="P60" s="49" t="str">
        <f>IF((P59="")+(P59=0),0,VLOOKUP(P59,工单拆分!$G$2:$J$750,2,0))</f>
        <v>ZN28YK7-2</v>
      </c>
      <c r="Q60" s="50">
        <f>IF((Q59="")+(Q59=0),0,VLOOKUP(Q59,工单拆分!$G$2:$J$750,2,0))</f>
        <v>0</v>
      </c>
      <c r="R60" s="51" t="str">
        <f>IF((R59="")+(R59=0),0,VLOOKUP(R59,工单拆分!$G$2:$J$750,2,0))</f>
        <v>ZN28YK7-1</v>
      </c>
      <c r="S60" s="49" t="str">
        <f>IF((S59="")+(S59=0),0,VLOOKUP(S59,工单拆分!$G$2:$J$750,2,0))</f>
        <v>ZN28YK7-1</v>
      </c>
      <c r="T60" s="50">
        <f>IF((T59="")+(T59=0),0,VLOOKUP(T59,工单拆分!$G$2:$J$750,2,0))</f>
        <v>0</v>
      </c>
      <c r="U60" s="51" t="str">
        <f>IF((U59="")+(U59=0),0,VLOOKUP(U59,工单拆分!$G$2:$J$750,2,0))</f>
        <v>ZN28YK807-3</v>
      </c>
      <c r="V60" s="49" t="str">
        <f>IF((V59="")+(V59=0),0,VLOOKUP(V59,工单拆分!$G$2:$J$750,2,0))</f>
        <v>ZN28YK807-3</v>
      </c>
      <c r="W60" s="50">
        <f>IF((W59="")+(W59=0),0,VLOOKUP(W59,工单拆分!$G$2:$J$750,2,0))</f>
        <v>0</v>
      </c>
      <c r="X60" s="51" t="str">
        <f>IF((X59="")+(X59=0),0,VLOOKUP(X59,工单拆分!$G$2:$J$750,2,0))</f>
        <v>ZN28YK807-4</v>
      </c>
      <c r="Y60" s="49" t="str">
        <f>IF((Y59="")+(Y59=0),0,VLOOKUP(Y59,工单拆分!$G$2:$J$750,2,0))</f>
        <v>ZN28YK807-4</v>
      </c>
      <c r="Z60" s="50">
        <f>IF((Z59="")+(Z59=0),0,VLOOKUP(Z59,工单拆分!$G$2:$J$750,2,0))</f>
        <v>0</v>
      </c>
      <c r="AA60" s="51" t="str">
        <f>IF((AA59="")+(AA59=0),0,VLOOKUP(AA59,工单拆分!$G$2:$J$750,2,0))</f>
        <v>ZN28YK807-5</v>
      </c>
      <c r="AB60" s="49" t="str">
        <f>IF((AB59="")+(AB59=0),0,VLOOKUP(AB59,工单拆分!$G$2:$J$750,2,0))</f>
        <v>ZN28YK807-5</v>
      </c>
      <c r="AC60" s="50">
        <f>IF((AC59="")+(AC59=0),0,VLOOKUP(AC59,工单拆分!$G$2:$J$750,2,0))</f>
        <v>0</v>
      </c>
      <c r="AD60" s="51" t="str">
        <f>IF((AD59="")+(AD59=0),0,VLOOKUP(AD59,工单拆分!$G$2:$J$750,2,0))</f>
        <v>ZN28YK807-6</v>
      </c>
      <c r="AE60" s="49">
        <f>IF((AE59="")+(AE59=0),0,VLOOKUP(AE59,工单拆分!$G$2:$J$750,2,0))</f>
        <v>0</v>
      </c>
      <c r="AF60" s="50">
        <f>IF((AF59="")+(AF59=0),0,VLOOKUP(AF59,工单拆分!$G$2:$J$750,2,0))</f>
        <v>0</v>
      </c>
      <c r="AG60" s="51">
        <f>IF((AG59="")+(AG59=0),0,VLOOKUP(AG59,工单拆分!$G$2:$J$750,2,0))</f>
        <v>0</v>
      </c>
      <c r="AH60" s="49" t="str">
        <f>IF((AH59="")+(AH59=0),0,VLOOKUP(AH59,工单拆分!$G$2:$J$750,2,0))</f>
        <v>ZN28YK807-6</v>
      </c>
      <c r="AI60" s="50">
        <f>IF((AI59="")+(AI59=0),0,VLOOKUP(AI59,工单拆分!$G$2:$J$750,2,0))</f>
        <v>0</v>
      </c>
      <c r="AJ60" s="51" t="str">
        <f>IF((AJ59="")+(AJ59=0),0,VLOOKUP(AJ59,工单拆分!$G$2:$J$750,2,0))</f>
        <v>ZN28YK807-7</v>
      </c>
      <c r="AK60" s="49" t="str">
        <f>IF((AK59="")+(AK59=0),0,VLOOKUP(AK59,工单拆分!$G$2:$J$750,2,0))</f>
        <v>ZN28YK807-7</v>
      </c>
      <c r="AL60" s="50">
        <f>IF((AL59="")+(AL59=0),0,VLOOKUP(AL59,工单拆分!$G$2:$J$750,2,0))</f>
        <v>0</v>
      </c>
      <c r="AM60" s="51" t="str">
        <f>IF((AM59="")+(AM59=0),0,VLOOKUP(AM59,工单拆分!$G$2:$J$750,2,0))</f>
        <v>ZN28YK807-8</v>
      </c>
      <c r="AN60" s="49" t="str">
        <f>IF((AN59="")+(AN59=0),0,VLOOKUP(AN59,工单拆分!$G$2:$J$750,2,0))</f>
        <v>ZN28YK807-8</v>
      </c>
      <c r="AO60" s="50">
        <f>IF((AO59="")+(AO59=0),0,VLOOKUP(AO59,工单拆分!$G$2:$J$750,2,0))</f>
        <v>0</v>
      </c>
      <c r="AP60" s="51" t="str">
        <f>IF((AP59="")+(AP59=0),0,VLOOKUP(AP59,工单拆分!$G$2:$J$750,2,0))</f>
        <v>ZN28YK807-9</v>
      </c>
      <c r="AQ60" s="49" t="str">
        <f>IF((AQ59="")+(AQ59=0),0,VLOOKUP(AQ59,工单拆分!$G$2:$J$750,2,0))</f>
        <v>ZN28YK807-9</v>
      </c>
      <c r="AR60" s="50">
        <f>IF((AR59="")+(AR59=0),0,VLOOKUP(AR59,工单拆分!$G$2:$J$750,2,0))</f>
        <v>0</v>
      </c>
      <c r="AS60" s="51" t="str">
        <f>IF((AS59="")+(AS59=0),0,VLOOKUP(AS59,工单拆分!$G$2:$J$750,2,0))</f>
        <v>ZN28YK807-10</v>
      </c>
      <c r="AT60" s="49" t="str">
        <f>IF((AT59="")+(AT59=0),0,VLOOKUP(AT59,工单拆分!$G$2:$J$750,2,0))</f>
        <v>ZN28YK807-10</v>
      </c>
      <c r="AU60" s="50">
        <f>IF((AU59="")+(AU59=0),0,VLOOKUP(AU59,工单拆分!$G$2:$J$750,2,0))</f>
        <v>0</v>
      </c>
      <c r="AV60" s="51" t="str">
        <f>IF((AV59="")+(AV59=0),0,VLOOKUP(AV59,工单拆分!$G$2:$J$750,2,0))</f>
        <v>ZN28YK807-11</v>
      </c>
      <c r="AW60" s="49">
        <f>IF((AW59="")+(AW59=0),0,VLOOKUP(AW59,工单拆分!$G$2:$J$750,2,0))</f>
        <v>0</v>
      </c>
      <c r="AX60" s="50">
        <f>IF((AX59="")+(AX59=0),0,VLOOKUP(AX59,工单拆分!$G$2:$J$750,2,0))</f>
        <v>0</v>
      </c>
      <c r="AY60" s="51">
        <f>IF((AY59="")+(AY59=0),0,VLOOKUP(AY59,工单拆分!$G$2:$J$750,2,0))</f>
        <v>0</v>
      </c>
      <c r="AZ60" s="49">
        <f>IF((AZ59="")+(AZ59=0),0,VLOOKUP(AZ59,工单拆分!$G$2:$J$750,2,0))</f>
        <v>0</v>
      </c>
      <c r="BA60" s="50">
        <f>IF((BA59="")+(BA59=0),0,VLOOKUP(BA59,工单拆分!$G$2:$J$750,2,0))</f>
        <v>0</v>
      </c>
      <c r="BB60" s="51">
        <f>IF((BB59="")+(BB59=0),0,VLOOKUP(BB59,工单拆分!$G$2:$J$750,2,0))</f>
        <v>0</v>
      </c>
      <c r="BC60" s="49" t="str">
        <f>IF((BC59="")+(BC59=0),0,VLOOKUP(BC59,工单拆分!$G$2:$J$750,2,0))</f>
        <v>ZN28YK807-11</v>
      </c>
      <c r="BD60" s="50">
        <f>IF((BD59="")+(BD59=0),0,VLOOKUP(BD59,工单拆分!$G$2:$J$750,2,0))</f>
        <v>0</v>
      </c>
      <c r="BE60" s="51">
        <f>IF((BE59="")+(BE59=0),0,VLOOKUP(BE59,工单拆分!$G$2:$J$750,2,0))</f>
        <v>0</v>
      </c>
      <c r="BF60" s="49" t="str">
        <f>IF((BF59="")+(BF59=0),0,VLOOKUP(BF59,工单拆分!$G$2:$J$750,2,0))</f>
        <v>ZN28YK807-11</v>
      </c>
      <c r="BG60" s="50">
        <f>IF((BG59="")+(BG59=0),0,VLOOKUP(BG59,工单拆分!$G$2:$J$750,2,0))</f>
        <v>0</v>
      </c>
      <c r="BH60" s="51" t="str">
        <f>IF((BH59="")+(BH59=0),0,VLOOKUP(BH59,工单拆分!$G$2:$J$750,2,0))</f>
        <v>30FC829-36</v>
      </c>
      <c r="BI60" s="49" t="str">
        <f>IF((BI59="")+(BI59=0),0,VLOOKUP(BI59,工单拆分!$G$2:$J$750,2,0))</f>
        <v>30FC829-36</v>
      </c>
      <c r="BJ60" s="50">
        <f>IF((BJ59="")+(BJ59=0),0,VLOOKUP(BJ59,工单拆分!$G$2:$J$750,2,0))</f>
        <v>0</v>
      </c>
      <c r="BK60" s="51">
        <f>IF((BK59="")+(BK59=0),0,VLOOKUP(BK59,工单拆分!$G$2:$J$750,2,0))</f>
        <v>0</v>
      </c>
      <c r="BL60" s="49" t="str">
        <f>IF((BL59="")+(BL59=0),0,VLOOKUP(BL59,工单拆分!$G$2:$J$750,2,0))</f>
        <v>30FC829-36</v>
      </c>
      <c r="BM60" s="50">
        <f>IF((BM59="")+(BM59=0),0,VLOOKUP(BM59,工单拆分!$G$2:$J$750,2,0))</f>
        <v>0</v>
      </c>
      <c r="BN60" s="51">
        <f>IF((BN59="")+(BN59=0),0,VLOOKUP(BN59,工单拆分!$G$2:$J$750,2,0))</f>
        <v>0</v>
      </c>
      <c r="BO60" s="49" t="str">
        <f>IF((BO59="")+(BO59=0),0,VLOOKUP(BO59,工单拆分!$G$2:$J$750,2,0))</f>
        <v>30FC829-36</v>
      </c>
      <c r="BP60" s="50">
        <f>IF((BP59="")+(BP59=0),0,VLOOKUP(BP59,工单拆分!$G$2:$J$750,2,0))</f>
        <v>0</v>
      </c>
      <c r="BQ60" s="51" t="str">
        <f>IF((BQ59="")+(BQ59=0),0,VLOOKUP(BQ59,工单拆分!$G$2:$J$750,2,0))</f>
        <v>30FC829-35</v>
      </c>
      <c r="BR60" s="49" t="str">
        <f>IF((BR59="")+(BR59=0),0,VLOOKUP(BR59,工单拆分!$G$2:$J$750,2,0))</f>
        <v>30FC829-35</v>
      </c>
      <c r="BS60" s="50">
        <f>IF((BS59="")+(BS59=0),0,VLOOKUP(BS59,工单拆分!$G$2:$J$750,2,0))</f>
        <v>0</v>
      </c>
      <c r="BT60" s="51">
        <f>IF((BT59="")+(BT59=0),0,VLOOKUP(BT59,工单拆分!$G$2:$J$750,2,0))</f>
        <v>0</v>
      </c>
      <c r="BU60" s="49" t="str">
        <f>IF((BU59="")+(BU59=0),0,VLOOKUP(BU59,工单拆分!$G$2:$J$750,2,0))</f>
        <v>30FC829-35</v>
      </c>
      <c r="BV60" s="50">
        <f>IF((BV59="")+(BV59=0),0,VLOOKUP(BV59,工单拆分!$G$2:$J$750,2,0))</f>
        <v>0</v>
      </c>
      <c r="BW60" s="51" t="str">
        <f>IF((BW59="")+(BW59=0),0,VLOOKUP(BW59,工单拆分!$G$2:$J$750,2,0))</f>
        <v>30FC829-17</v>
      </c>
      <c r="BX60" s="49" t="str">
        <f>IF((BX59="")+(BX59=0),0,VLOOKUP(BX59,工单拆分!$G$2:$J$750,2,0))</f>
        <v>30FC829-17</v>
      </c>
      <c r="BY60" s="50">
        <f>IF((BY59="")+(BY59=0),0,VLOOKUP(BY59,工单拆分!$G$2:$J$750,2,0))</f>
        <v>0</v>
      </c>
      <c r="BZ60" s="51">
        <f>IF((BZ59="")+(BZ59=0),0,VLOOKUP(BZ59,工单拆分!$G$2:$J$750,2,0))</f>
        <v>0</v>
      </c>
      <c r="CA60" s="49" t="str">
        <f>IF((CA59="")+(CA59=0),0,VLOOKUP(CA59,工单拆分!$G$2:$J$750,2,0))</f>
        <v>30FC829-17</v>
      </c>
      <c r="CB60" s="50">
        <f>IF((CB59="")+(CB59=0),0,VLOOKUP(CB59,工单拆分!$G$2:$J$750,2,0))</f>
        <v>0</v>
      </c>
      <c r="CC60" s="51" t="str">
        <f>IF((CC59="")+(CC59=0),0,VLOOKUP(CC59,工单拆分!$G$2:$J$750,2,0))</f>
        <v>30FC829-34</v>
      </c>
      <c r="CD60" s="49" t="str">
        <f>IF((CD59="")+(CD59=0),0,VLOOKUP(CD59,工单拆分!$G$2:$J$750,2,0))</f>
        <v>30FC829-34</v>
      </c>
      <c r="CE60" s="50">
        <f>IF((CE59="")+(CE59=0),0,VLOOKUP(CE59,工单拆分!$G$2:$J$750,2,0))</f>
        <v>0</v>
      </c>
      <c r="CF60" s="51">
        <f>IF((CF59="")+(CF59=0),0,VLOOKUP(CF59,工单拆分!$G$2:$J$750,2,0))</f>
        <v>0</v>
      </c>
      <c r="CG60" s="49" t="str">
        <f>IF((CG59="")+(CG59=0),0,VLOOKUP(CG59,工单拆分!$G$2:$J$750,2,0))</f>
        <v>30FC829-34</v>
      </c>
      <c r="CH60" s="50">
        <f>IF((CH59="")+(CH59=0),0,VLOOKUP(CH59,工单拆分!$G$2:$J$750,2,0))</f>
        <v>0</v>
      </c>
      <c r="CI60" s="51" t="str">
        <f>IF((CI59="")+(CI59=0),0,VLOOKUP(CI59,工单拆分!$G$2:$J$750,2,0))</f>
        <v>30FC829-37</v>
      </c>
      <c r="CJ60" s="49" t="str">
        <f>IF((CJ59="")+(CJ59=0),0,VLOOKUP(CJ59,工单拆分!$G$2:$J$750,2,0))</f>
        <v>30FC829-37</v>
      </c>
      <c r="CK60" s="50">
        <f>IF((CK59="")+(CK59=0),0,VLOOKUP(CK59,工单拆分!$G$2:$J$750,2,0))</f>
        <v>0</v>
      </c>
      <c r="CL60" s="51">
        <f>IF((CL59="")+(CL59=0),0,VLOOKUP(CL59,工单拆分!$G$2:$J$750,2,0))</f>
        <v>0</v>
      </c>
      <c r="CM60" s="49" t="str">
        <f>IF((CM59="")+(CM59=0),0,VLOOKUP(CM59,工单拆分!$G$2:$J$750,2,0))</f>
        <v>30FC829-37</v>
      </c>
      <c r="CN60" s="50">
        <f>IF((CN59="")+(CN59=0),0,VLOOKUP(CN59,工单拆分!$G$2:$J$750,2,0))</f>
        <v>0</v>
      </c>
      <c r="CO60" s="51" t="str">
        <f>IF((CO59="")+(CO59=0),0,VLOOKUP(CO59,工单拆分!$G$2:$J$750,2,0))</f>
        <v>30FC829-40</v>
      </c>
      <c r="CP60" s="49">
        <f>IF((CP59="")+(CP59=0),0,VLOOKUP(CP59,工单拆分!$G$2:$J$750,2,0))</f>
        <v>0</v>
      </c>
      <c r="CQ60" s="50">
        <f>IF((CQ59="")+(CQ59=0),0,VLOOKUP(CQ59,工单拆分!$G$2:$J$750,2,0))</f>
        <v>0</v>
      </c>
      <c r="CR60" s="51">
        <f>IF((CR59="")+(CR59=0),0,VLOOKUP(CR59,工单拆分!$G$2:$J$750,2,0))</f>
        <v>0</v>
      </c>
      <c r="CS60" s="66">
        <f t="shared" si="5"/>
        <v>0</v>
      </c>
      <c r="CT60" s="66"/>
      <c r="CV60" s="66"/>
    </row>
    <row r="61" s="22" customFormat="1" ht="14.1" customHeight="1" spans="1:100">
      <c r="A61" s="46"/>
      <c r="B61" s="47"/>
      <c r="C61" s="52" t="s">
        <v>2006</v>
      </c>
      <c r="D61" s="53">
        <f>IF((D59="")+(COUNTIF($D$3:D59,D59)&gt;=2),0,IF(ISNA(VLOOKUP(D59,工单拆分!$G$2:$J$750,3,0)),0,VLOOKUP(D59,工单拆分!$G$2:$J$750,3,0)))</f>
        <v>2000</v>
      </c>
      <c r="E61" s="54">
        <f>IF((E59="")+(COUNTIF($D$3:E59,E59)&gt;=2),0,IF(ISNA(VLOOKUP(E59,工单拆分!$G$2:$J$750,3,0)),0,VLOOKUP(E59,工单拆分!$G$2:$J$750,3,0)))</f>
        <v>0</v>
      </c>
      <c r="F61" s="55">
        <f>IF((F59="")+(COUNTIF($D$3:F59,F59)&gt;=2),0,IF(ISNA(VLOOKUP(F59,工单拆分!$G$2:$J$750,3,0)),0,VLOOKUP(F59,工单拆分!$G$2:$J$750,3,0)))</f>
        <v>0</v>
      </c>
      <c r="G61" s="53">
        <f>IF((G59="")+(COUNTIF($D$3:G59,G59)&gt;=2),0,IF(ISNA(VLOOKUP(G59,工单拆分!$G$2:$J$750,3,0)),0,VLOOKUP(G59,工单拆分!$G$2:$J$750,3,0)))</f>
        <v>0</v>
      </c>
      <c r="H61" s="54">
        <f>IF((H59="")+(COUNTIF($D$3:H59,H59)&gt;=2),0,IF(ISNA(VLOOKUP(H59,工单拆分!$G$2:$J$750,3,0)),0,VLOOKUP(H59,工单拆分!$G$2:$J$750,3,0)))</f>
        <v>0</v>
      </c>
      <c r="I61" s="55">
        <f>IF((I59="")+(COUNTIF($D$3:I59,I59)&gt;=2),0,IF(ISNA(VLOOKUP(I59,工单拆分!$G$2:$J$750,3,0)),0,VLOOKUP(I59,工单拆分!$G$2:$J$750,3,0)))</f>
        <v>2000</v>
      </c>
      <c r="J61" s="53">
        <f>IF((J59="")+(COUNTIF($D$3:J59,J59)&gt;=2),0,IF(ISNA(VLOOKUP(J59,工单拆分!$G$2:$J$750,3,0)),0,VLOOKUP(J59,工单拆分!$G$2:$J$750,3,0)))</f>
        <v>0</v>
      </c>
      <c r="K61" s="54">
        <f>IF((K59="")+(COUNTIF($D$3:K59,K59)&gt;=2),0,IF(ISNA(VLOOKUP(K59,工单拆分!$G$2:$J$750,3,0)),0,VLOOKUP(K59,工单拆分!$G$2:$J$750,3,0)))</f>
        <v>0</v>
      </c>
      <c r="L61" s="55">
        <f>IF((L59="")+(COUNTIF($D$3:L59,L59)&gt;=2),0,IF(ISNA(VLOOKUP(L59,工单拆分!$G$2:$J$750,3,0)),0,VLOOKUP(L59,工单拆分!$G$2:$J$750,3,0)))</f>
        <v>0</v>
      </c>
      <c r="M61" s="53">
        <f>IF((M59="")+(COUNTIF($D$3:M59,M59)&gt;=2),0,IF(ISNA(VLOOKUP(M59,工单拆分!$G$2:$J$750,3,0)),0,VLOOKUP(M59,工单拆分!$G$2:$J$750,3,0)))</f>
        <v>0</v>
      </c>
      <c r="N61" s="54">
        <f>IF((N59="")+(COUNTIF($D$3:N59,N59)&gt;=2),0,IF(ISNA(VLOOKUP(N59,工单拆分!$G$2:$J$750,3,0)),0,VLOOKUP(N59,工单拆分!$G$2:$J$750,3,0)))</f>
        <v>0</v>
      </c>
      <c r="O61" s="55">
        <f>IF((O59="")+(COUNTIF($D$3:O59,O59)&gt;=2),0,IF(ISNA(VLOOKUP(O59,工单拆分!$G$2:$J$750,3,0)),0,VLOOKUP(O59,工单拆分!$G$2:$J$750,3,0)))</f>
        <v>2000</v>
      </c>
      <c r="P61" s="53">
        <f>IF((P59="")+(COUNTIF($D$3:P59,P59)&gt;=2),0,IF(ISNA(VLOOKUP(P59,工单拆分!$G$2:$J$750,3,0)),0,VLOOKUP(P59,工单拆分!$G$2:$J$750,3,0)))</f>
        <v>0</v>
      </c>
      <c r="Q61" s="54">
        <f>IF((Q59="")+(COUNTIF($D$3:Q59,Q59)&gt;=2),0,IF(ISNA(VLOOKUP(Q59,工单拆分!$G$2:$J$750,3,0)),0,VLOOKUP(Q59,工单拆分!$G$2:$J$750,3,0)))</f>
        <v>0</v>
      </c>
      <c r="R61" s="55">
        <f>IF((R59="")+(COUNTIF($D$3:R59,R59)&gt;=2),0,IF(ISNA(VLOOKUP(R59,工单拆分!$G$2:$J$750,3,0)),0,VLOOKUP(R59,工单拆分!$G$2:$J$750,3,0)))</f>
        <v>2500</v>
      </c>
      <c r="S61" s="53">
        <f>IF((S59="")+(COUNTIF($D$3:S59,S59)&gt;=2),0,IF(ISNA(VLOOKUP(S59,工单拆分!$G$2:$J$750,3,0)),0,VLOOKUP(S59,工单拆分!$G$2:$J$750,3,0)))</f>
        <v>0</v>
      </c>
      <c r="T61" s="54">
        <f>IF((T59="")+(COUNTIF($D$3:T59,T59)&gt;=2),0,IF(ISNA(VLOOKUP(T59,工单拆分!$G$2:$J$750,3,0)),0,VLOOKUP(T59,工单拆分!$G$2:$J$750,3,0)))</f>
        <v>0</v>
      </c>
      <c r="U61" s="55">
        <f>IF((U59="")+(COUNTIF($D$3:U59,U59)&gt;=2),0,IF(ISNA(VLOOKUP(U59,工单拆分!$G$2:$J$750,3,0)),0,VLOOKUP(U59,工单拆分!$G$2:$J$750,3,0)))</f>
        <v>2000</v>
      </c>
      <c r="V61" s="53">
        <f>IF((V59="")+(COUNTIF($D$3:V59,V59)&gt;=2),0,IF(ISNA(VLOOKUP(V59,工单拆分!$G$2:$J$750,3,0)),0,VLOOKUP(V59,工单拆分!$G$2:$J$750,3,0)))</f>
        <v>0</v>
      </c>
      <c r="W61" s="54">
        <f>IF((W59="")+(COUNTIF($D$3:W59,W59)&gt;=2),0,IF(ISNA(VLOOKUP(W59,工单拆分!$G$2:$J$750,3,0)),0,VLOOKUP(W59,工单拆分!$G$2:$J$750,3,0)))</f>
        <v>0</v>
      </c>
      <c r="X61" s="55">
        <f>IF((X59="")+(COUNTIF($D$3:X59,X59)&gt;=2),0,IF(ISNA(VLOOKUP(X59,工单拆分!$G$2:$J$750,3,0)),0,VLOOKUP(X59,工单拆分!$G$2:$J$750,3,0)))</f>
        <v>2000</v>
      </c>
      <c r="Y61" s="53">
        <f>IF((Y59="")+(COUNTIF($D$3:Y59,Y59)&gt;=2),0,IF(ISNA(VLOOKUP(Y59,工单拆分!$G$2:$J$750,3,0)),0,VLOOKUP(Y59,工单拆分!$G$2:$J$750,3,0)))</f>
        <v>0</v>
      </c>
      <c r="Z61" s="54">
        <f>IF((Z59="")+(COUNTIF($D$3:Z59,Z59)&gt;=2),0,IF(ISNA(VLOOKUP(Z59,工单拆分!$G$2:$J$750,3,0)),0,VLOOKUP(Z59,工单拆分!$G$2:$J$750,3,0)))</f>
        <v>0</v>
      </c>
      <c r="AA61" s="55">
        <f>IF((AA59="")+(COUNTIF($D$3:AA59,AA59)&gt;=2),0,IF(ISNA(VLOOKUP(AA59,工单拆分!$G$2:$J$750,3,0)),0,VLOOKUP(AA59,工单拆分!$G$2:$J$750,3,0)))</f>
        <v>2000</v>
      </c>
      <c r="AB61" s="53">
        <f>IF((AB59="")+(COUNTIF($D$3:AB59,AB59)&gt;=2),0,IF(ISNA(VLOOKUP(AB59,工单拆分!$G$2:$J$750,3,0)),0,VLOOKUP(AB59,工单拆分!$G$2:$J$750,3,0)))</f>
        <v>0</v>
      </c>
      <c r="AC61" s="54">
        <f>IF((AC59="")+(COUNTIF($D$3:AC59,AC59)&gt;=2),0,IF(ISNA(VLOOKUP(AC59,工单拆分!$G$2:$J$750,3,0)),0,VLOOKUP(AC59,工单拆分!$G$2:$J$750,3,0)))</f>
        <v>0</v>
      </c>
      <c r="AD61" s="55">
        <f>IF((AD59="")+(COUNTIF($D$3:AD59,AD59)&gt;=2),0,IF(ISNA(VLOOKUP(AD59,工单拆分!$G$2:$J$750,3,0)),0,VLOOKUP(AD59,工单拆分!$G$2:$J$750,3,0)))</f>
        <v>2000</v>
      </c>
      <c r="AE61" s="53">
        <f>IF((AE59="")+(COUNTIF($D$3:AE59,AE59)&gt;=2),0,IF(ISNA(VLOOKUP(AE59,工单拆分!$G$2:$J$750,3,0)),0,VLOOKUP(AE59,工单拆分!$G$2:$J$750,3,0)))</f>
        <v>0</v>
      </c>
      <c r="AF61" s="54">
        <f>IF((AF59="")+(COUNTIF($D$3:AF59,AF59)&gt;=2),0,IF(ISNA(VLOOKUP(AF59,工单拆分!$G$2:$J$750,3,0)),0,VLOOKUP(AF59,工单拆分!$G$2:$J$750,3,0)))</f>
        <v>0</v>
      </c>
      <c r="AG61" s="55">
        <f>IF((AG59="")+(COUNTIF($D$3:AG59,AG59)&gt;=2),0,IF(ISNA(VLOOKUP(AG59,工单拆分!$G$2:$J$750,3,0)),0,VLOOKUP(AG59,工单拆分!$G$2:$J$750,3,0)))</f>
        <v>0</v>
      </c>
      <c r="AH61" s="53">
        <f>IF((AH59="")+(COUNTIF($D$3:AH59,AH59)&gt;=2),0,IF(ISNA(VLOOKUP(AH59,工单拆分!$G$2:$J$750,3,0)),0,VLOOKUP(AH59,工单拆分!$G$2:$J$750,3,0)))</f>
        <v>0</v>
      </c>
      <c r="AI61" s="54">
        <f>IF((AI59="")+(COUNTIF($D$3:AI59,AI59)&gt;=2),0,IF(ISNA(VLOOKUP(AI59,工单拆分!$G$2:$J$750,3,0)),0,VLOOKUP(AI59,工单拆分!$G$2:$J$750,3,0)))</f>
        <v>0</v>
      </c>
      <c r="AJ61" s="55">
        <f>IF((AJ59="")+(COUNTIF($D$3:AJ59,AJ59)&gt;=2),0,IF(ISNA(VLOOKUP(AJ59,工单拆分!$G$2:$J$750,3,0)),0,VLOOKUP(AJ59,工单拆分!$G$2:$J$750,3,0)))</f>
        <v>2000</v>
      </c>
      <c r="AK61" s="53">
        <f>IF((AK59="")+(COUNTIF($D$3:AK59,AK59)&gt;=2),0,IF(ISNA(VLOOKUP(AK59,工单拆分!$G$2:$J$750,3,0)),0,VLOOKUP(AK59,工单拆分!$G$2:$J$750,3,0)))</f>
        <v>0</v>
      </c>
      <c r="AL61" s="54">
        <f>IF((AL59="")+(COUNTIF($D$3:AL59,AL59)&gt;=2),0,IF(ISNA(VLOOKUP(AL59,工单拆分!$G$2:$J$750,3,0)),0,VLOOKUP(AL59,工单拆分!$G$2:$J$750,3,0)))</f>
        <v>0</v>
      </c>
      <c r="AM61" s="55">
        <f>IF((AM59="")+(COUNTIF($D$3:AM59,AM59)&gt;=2),0,IF(ISNA(VLOOKUP(AM59,工单拆分!$G$2:$J$750,3,0)),0,VLOOKUP(AM59,工单拆分!$G$2:$J$750,3,0)))</f>
        <v>2000</v>
      </c>
      <c r="AN61" s="53">
        <f>IF((AN59="")+(COUNTIF($D$3:AN59,AN59)&gt;=2),0,IF(ISNA(VLOOKUP(AN59,工单拆分!$G$2:$J$750,3,0)),0,VLOOKUP(AN59,工单拆分!$G$2:$J$750,3,0)))</f>
        <v>0</v>
      </c>
      <c r="AO61" s="54">
        <f>IF((AO59="")+(COUNTIF($D$3:AO59,AO59)&gt;=2),0,IF(ISNA(VLOOKUP(AO59,工单拆分!$G$2:$J$750,3,0)),0,VLOOKUP(AO59,工单拆分!$G$2:$J$750,3,0)))</f>
        <v>0</v>
      </c>
      <c r="AP61" s="55">
        <f>IF((AP59="")+(COUNTIF($D$3:AP59,AP59)&gt;=2),0,IF(ISNA(VLOOKUP(AP59,工单拆分!$G$2:$J$750,3,0)),0,VLOOKUP(AP59,工单拆分!$G$2:$J$750,3,0)))</f>
        <v>2000</v>
      </c>
      <c r="AQ61" s="53">
        <f>IF((AQ59="")+(COUNTIF($D$3:AQ59,AQ59)&gt;=2),0,IF(ISNA(VLOOKUP(AQ59,工单拆分!$G$2:$J$750,3,0)),0,VLOOKUP(AQ59,工单拆分!$G$2:$J$750,3,0)))</f>
        <v>0</v>
      </c>
      <c r="AR61" s="54">
        <f>IF((AR59="")+(COUNTIF($D$3:AR59,AR59)&gt;=2),0,IF(ISNA(VLOOKUP(AR59,工单拆分!$G$2:$J$750,3,0)),0,VLOOKUP(AR59,工单拆分!$G$2:$J$750,3,0)))</f>
        <v>0</v>
      </c>
      <c r="AS61" s="55">
        <f>IF((AS59="")+(COUNTIF($D$3:AS59,AS59)&gt;=2),0,IF(ISNA(VLOOKUP(AS59,工单拆分!$G$2:$J$750,3,0)),0,VLOOKUP(AS59,工单拆分!$G$2:$J$750,3,0)))</f>
        <v>2000</v>
      </c>
      <c r="AT61" s="53">
        <f>IF((AT59="")+(COUNTIF($D$3:AT59,AT59)&gt;=2),0,IF(ISNA(VLOOKUP(AT59,工单拆分!$G$2:$J$750,3,0)),0,VLOOKUP(AT59,工单拆分!$G$2:$J$750,3,0)))</f>
        <v>0</v>
      </c>
      <c r="AU61" s="54">
        <f>IF((AU59="")+(COUNTIF($D$3:AU59,AU59)&gt;=2),0,IF(ISNA(VLOOKUP(AU59,工单拆分!$G$2:$J$750,3,0)),0,VLOOKUP(AU59,工单拆分!$G$2:$J$750,3,0)))</f>
        <v>0</v>
      </c>
      <c r="AV61" s="55">
        <f>IF((AV59="")+(COUNTIF($D$3:AV59,AV59)&gt;=2),0,IF(ISNA(VLOOKUP(AV59,工单拆分!$G$2:$J$750,3,0)),0,VLOOKUP(AV59,工单拆分!$G$2:$J$750,3,0)))</f>
        <v>2000</v>
      </c>
      <c r="AW61" s="53">
        <f>IF((AW59="")+(COUNTIF($D$3:AW59,AW59)&gt;=2),0,IF(ISNA(VLOOKUP(AW59,工单拆分!$G$2:$J$750,3,0)),0,VLOOKUP(AW59,工单拆分!$G$2:$J$750,3,0)))</f>
        <v>0</v>
      </c>
      <c r="AX61" s="54">
        <f>IF((AX59="")+(COUNTIF($D$3:AX59,AX59)&gt;=2),0,IF(ISNA(VLOOKUP(AX59,工单拆分!$G$2:$J$750,3,0)),0,VLOOKUP(AX59,工单拆分!$G$2:$J$750,3,0)))</f>
        <v>0</v>
      </c>
      <c r="AY61" s="55">
        <f>IF((AY59="")+(COUNTIF($D$3:AY59,AY59)&gt;=2),0,IF(ISNA(VLOOKUP(AY59,工单拆分!$G$2:$J$750,3,0)),0,VLOOKUP(AY59,工单拆分!$G$2:$J$750,3,0)))</f>
        <v>0</v>
      </c>
      <c r="AZ61" s="53">
        <f>IF((AZ59="")+(COUNTIF($D$3:AZ59,AZ59)&gt;=2),0,IF(ISNA(VLOOKUP(AZ59,工单拆分!$G$2:$J$750,3,0)),0,VLOOKUP(AZ59,工单拆分!$G$2:$J$750,3,0)))</f>
        <v>0</v>
      </c>
      <c r="BA61" s="54">
        <f>IF((BA59="")+(COUNTIF($D$3:BA59,BA59)&gt;=2),0,IF(ISNA(VLOOKUP(BA59,工单拆分!$G$2:$J$750,3,0)),0,VLOOKUP(BA59,工单拆分!$G$2:$J$750,3,0)))</f>
        <v>0</v>
      </c>
      <c r="BB61" s="55">
        <f>IF((BB59="")+(COUNTIF($D$3:BB59,BB59)&gt;=2),0,IF(ISNA(VLOOKUP(BB59,工单拆分!$G$2:$J$750,3,0)),0,VLOOKUP(BB59,工单拆分!$G$2:$J$750,3,0)))</f>
        <v>0</v>
      </c>
      <c r="BC61" s="53">
        <f>IF((BC59="")+(COUNTIF($D$3:BC59,BC59)&gt;=2),0,IF(ISNA(VLOOKUP(BC59,工单拆分!$G$2:$J$750,3,0)),0,VLOOKUP(BC59,工单拆分!$G$2:$J$750,3,0)))</f>
        <v>0</v>
      </c>
      <c r="BD61" s="54">
        <f>IF((BD59="")+(COUNTIF($D$3:BD59,BD59)&gt;=2),0,IF(ISNA(VLOOKUP(BD59,工单拆分!$G$2:$J$750,3,0)),0,VLOOKUP(BD59,工单拆分!$G$2:$J$750,3,0)))</f>
        <v>0</v>
      </c>
      <c r="BE61" s="55">
        <f>IF((BE59="")+(COUNTIF($D$3:BE59,BE59)&gt;=2),0,IF(ISNA(VLOOKUP(BE59,工单拆分!$G$2:$J$750,3,0)),0,VLOOKUP(BE59,工单拆分!$G$2:$J$750,3,0)))</f>
        <v>0</v>
      </c>
      <c r="BF61" s="53">
        <f>IF((BF59="")+(COUNTIF($D$3:BF59,BF59)&gt;=2),0,IF(ISNA(VLOOKUP(BF59,工单拆分!$G$2:$J$750,3,0)),0,VLOOKUP(BF59,工单拆分!$G$2:$J$750,3,0)))</f>
        <v>0</v>
      </c>
      <c r="BG61" s="54">
        <f>IF((BG59="")+(COUNTIF($D$3:BG59,BG59)&gt;=2),0,IF(ISNA(VLOOKUP(BG59,工单拆分!$G$2:$J$750,3,0)),0,VLOOKUP(BG59,工单拆分!$G$2:$J$750,3,0)))</f>
        <v>0</v>
      </c>
      <c r="BH61" s="55">
        <f>IF((BH59="")+(COUNTIF($D$3:BH59,BH59)&gt;=2),0,IF(ISNA(VLOOKUP(BH59,工单拆分!$G$2:$J$750,3,0)),0,VLOOKUP(BH59,工单拆分!$G$2:$J$750,3,0)))</f>
        <v>3000</v>
      </c>
      <c r="BI61" s="53">
        <f>IF((BI59="")+(COUNTIF($D$3:BI59,BI59)&gt;=2),0,IF(ISNA(VLOOKUP(BI59,工单拆分!$G$2:$J$750,3,0)),0,VLOOKUP(BI59,工单拆分!$G$2:$J$750,3,0)))</f>
        <v>0</v>
      </c>
      <c r="BJ61" s="54">
        <f>IF((BJ59="")+(COUNTIF($D$3:BJ59,BJ59)&gt;=2),0,IF(ISNA(VLOOKUP(BJ59,工单拆分!$G$2:$J$750,3,0)),0,VLOOKUP(BJ59,工单拆分!$G$2:$J$750,3,0)))</f>
        <v>0</v>
      </c>
      <c r="BK61" s="55">
        <f>IF((BK59="")+(COUNTIF($D$3:BK59,BK59)&gt;=2),0,IF(ISNA(VLOOKUP(BK59,工单拆分!$G$2:$J$750,3,0)),0,VLOOKUP(BK59,工单拆分!$G$2:$J$750,3,0)))</f>
        <v>0</v>
      </c>
      <c r="BL61" s="53">
        <f>IF((BL59="")+(COUNTIF($D$3:BL59,BL59)&gt;=2),0,IF(ISNA(VLOOKUP(BL59,工单拆分!$G$2:$J$750,3,0)),0,VLOOKUP(BL59,工单拆分!$G$2:$J$750,3,0)))</f>
        <v>0</v>
      </c>
      <c r="BM61" s="54">
        <f>IF((BM59="")+(COUNTIF($D$3:BM59,BM59)&gt;=2),0,IF(ISNA(VLOOKUP(BM59,工单拆分!$G$2:$J$750,3,0)),0,VLOOKUP(BM59,工单拆分!$G$2:$J$750,3,0)))</f>
        <v>0</v>
      </c>
      <c r="BN61" s="55">
        <f>IF((BN59="")+(COUNTIF($D$3:BN59,BN59)&gt;=2),0,IF(ISNA(VLOOKUP(BN59,工单拆分!$G$2:$J$750,3,0)),0,VLOOKUP(BN59,工单拆分!$G$2:$J$750,3,0)))</f>
        <v>0</v>
      </c>
      <c r="BO61" s="53">
        <f>IF((BO59="")+(COUNTIF($D$3:BO59,BO59)&gt;=2),0,IF(ISNA(VLOOKUP(BO59,工单拆分!$G$2:$J$750,3,0)),0,VLOOKUP(BO59,工单拆分!$G$2:$J$750,3,0)))</f>
        <v>0</v>
      </c>
      <c r="BP61" s="54">
        <f>IF((BP59="")+(COUNTIF($D$3:BP59,BP59)&gt;=2),0,IF(ISNA(VLOOKUP(BP59,工单拆分!$G$2:$J$750,3,0)),0,VLOOKUP(BP59,工单拆分!$G$2:$J$750,3,0)))</f>
        <v>0</v>
      </c>
      <c r="BQ61" s="55">
        <f>IF((BQ59="")+(COUNTIF($D$3:BQ59,BQ59)&gt;=2),0,IF(ISNA(VLOOKUP(BQ59,工单拆分!$G$2:$J$750,3,0)),0,VLOOKUP(BQ59,工单拆分!$G$2:$J$750,3,0)))</f>
        <v>3000</v>
      </c>
      <c r="BR61" s="53">
        <f>IF((BR59="")+(COUNTIF($D$3:BR59,BR59)&gt;=2),0,IF(ISNA(VLOOKUP(BR59,工单拆分!$G$2:$J$750,3,0)),0,VLOOKUP(BR59,工单拆分!$G$2:$J$750,3,0)))</f>
        <v>0</v>
      </c>
      <c r="BS61" s="54">
        <f>IF((BS59="")+(COUNTIF($D$3:BS59,BS59)&gt;=2),0,IF(ISNA(VLOOKUP(BS59,工单拆分!$G$2:$J$750,3,0)),0,VLOOKUP(BS59,工单拆分!$G$2:$J$750,3,0)))</f>
        <v>0</v>
      </c>
      <c r="BT61" s="55">
        <f>IF((BT59="")+(COUNTIF($D$3:BT59,BT59)&gt;=2),0,IF(ISNA(VLOOKUP(BT59,工单拆分!$G$2:$J$750,3,0)),0,VLOOKUP(BT59,工单拆分!$G$2:$J$750,3,0)))</f>
        <v>0</v>
      </c>
      <c r="BU61" s="53">
        <f>IF((BU59="")+(COUNTIF($D$3:BU59,BU59)&gt;=2),0,IF(ISNA(VLOOKUP(BU59,工单拆分!$G$2:$J$750,3,0)),0,VLOOKUP(BU59,工单拆分!$G$2:$J$750,3,0)))</f>
        <v>0</v>
      </c>
      <c r="BV61" s="54">
        <f>IF((BV59="")+(COUNTIF($D$3:BV59,BV59)&gt;=2),0,IF(ISNA(VLOOKUP(BV59,工单拆分!$G$2:$J$750,3,0)),0,VLOOKUP(BV59,工单拆分!$G$2:$J$750,3,0)))</f>
        <v>0</v>
      </c>
      <c r="BW61" s="55">
        <f>IF((BW59="")+(COUNTIF($D$3:BW59,BW59)&gt;=2),0,IF(ISNA(VLOOKUP(BW59,工单拆分!$G$2:$J$750,3,0)),0,VLOOKUP(BW59,工单拆分!$G$2:$J$750,3,0)))</f>
        <v>3000</v>
      </c>
      <c r="BX61" s="53">
        <f>IF((BX59="")+(COUNTIF($D$3:BX59,BX59)&gt;=2),0,IF(ISNA(VLOOKUP(BX59,工单拆分!$G$2:$J$750,3,0)),0,VLOOKUP(BX59,工单拆分!$G$2:$J$750,3,0)))</f>
        <v>0</v>
      </c>
      <c r="BY61" s="54">
        <f>IF((BY59="")+(COUNTIF($D$3:BY59,BY59)&gt;=2),0,IF(ISNA(VLOOKUP(BY59,工单拆分!$G$2:$J$750,3,0)),0,VLOOKUP(BY59,工单拆分!$G$2:$J$750,3,0)))</f>
        <v>0</v>
      </c>
      <c r="BZ61" s="55">
        <f>IF((BZ59="")+(COUNTIF($D$3:BZ59,BZ59)&gt;=2),0,IF(ISNA(VLOOKUP(BZ59,工单拆分!$G$2:$J$750,3,0)),0,VLOOKUP(BZ59,工单拆分!$G$2:$J$750,3,0)))</f>
        <v>0</v>
      </c>
      <c r="CA61" s="53">
        <f>IF((CA59="")+(COUNTIF($D$3:CA59,CA59)&gt;=2),0,IF(ISNA(VLOOKUP(CA59,工单拆分!$G$2:$J$750,3,0)),0,VLOOKUP(CA59,工单拆分!$G$2:$J$750,3,0)))</f>
        <v>0</v>
      </c>
      <c r="CB61" s="54">
        <f>IF((CB59="")+(COUNTIF($D$3:CB59,CB59)&gt;=2),0,IF(ISNA(VLOOKUP(CB59,工单拆分!$G$2:$J$750,3,0)),0,VLOOKUP(CB59,工单拆分!$G$2:$J$750,3,0)))</f>
        <v>0</v>
      </c>
      <c r="CC61" s="55">
        <f>IF((CC59="")+(COUNTIF($D$3:CC59,CC59)&gt;=2),0,IF(ISNA(VLOOKUP(CC59,工单拆分!$G$2:$J$750,3,0)),0,VLOOKUP(CC59,工单拆分!$G$2:$J$750,3,0)))</f>
        <v>3000</v>
      </c>
      <c r="CD61" s="53">
        <f>IF((CD59="")+(COUNTIF($D$3:CD59,CD59)&gt;=2),0,IF(ISNA(VLOOKUP(CD59,工单拆分!$G$2:$J$750,3,0)),0,VLOOKUP(CD59,工单拆分!$G$2:$J$750,3,0)))</f>
        <v>0</v>
      </c>
      <c r="CE61" s="54">
        <f>IF((CE59="")+(COUNTIF($D$3:CE59,CE59)&gt;=2),0,IF(ISNA(VLOOKUP(CE59,工单拆分!$G$2:$J$750,3,0)),0,VLOOKUP(CE59,工单拆分!$G$2:$J$750,3,0)))</f>
        <v>0</v>
      </c>
      <c r="CF61" s="55">
        <f>IF((CF59="")+(COUNTIF($D$3:CF59,CF59)&gt;=2),0,IF(ISNA(VLOOKUP(CF59,工单拆分!$G$2:$J$750,3,0)),0,VLOOKUP(CF59,工单拆分!$G$2:$J$750,3,0)))</f>
        <v>0</v>
      </c>
      <c r="CG61" s="53">
        <f>IF((CG59="")+(COUNTIF($D$3:CG59,CG59)&gt;=2),0,IF(ISNA(VLOOKUP(CG59,工单拆分!$G$2:$J$750,3,0)),0,VLOOKUP(CG59,工单拆分!$G$2:$J$750,3,0)))</f>
        <v>0</v>
      </c>
      <c r="CH61" s="54">
        <f>IF((CH59="")+(COUNTIF($D$3:CH59,CH59)&gt;=2),0,IF(ISNA(VLOOKUP(CH59,工单拆分!$G$2:$J$750,3,0)),0,VLOOKUP(CH59,工单拆分!$G$2:$J$750,3,0)))</f>
        <v>0</v>
      </c>
      <c r="CI61" s="55">
        <f>IF((CI59="")+(COUNTIF($D$3:CI59,CI59)&gt;=2),0,IF(ISNA(VLOOKUP(CI59,工单拆分!$G$2:$J$750,3,0)),0,VLOOKUP(CI59,工单拆分!$G$2:$J$750,3,0)))</f>
        <v>3000</v>
      </c>
      <c r="CJ61" s="53">
        <f>IF((CJ59="")+(COUNTIF($D$3:CJ59,CJ59)&gt;=2),0,IF(ISNA(VLOOKUP(CJ59,工单拆分!$G$2:$J$750,3,0)),0,VLOOKUP(CJ59,工单拆分!$G$2:$J$750,3,0)))</f>
        <v>0</v>
      </c>
      <c r="CK61" s="54">
        <f>IF((CK59="")+(COUNTIF($D$3:CK59,CK59)&gt;=2),0,IF(ISNA(VLOOKUP(CK59,工单拆分!$G$2:$J$750,3,0)),0,VLOOKUP(CK59,工单拆分!$G$2:$J$750,3,0)))</f>
        <v>0</v>
      </c>
      <c r="CL61" s="55">
        <f>IF((CL59="")+(COUNTIF($D$3:CL59,CL59)&gt;=2),0,IF(ISNA(VLOOKUP(CL59,工单拆分!$G$2:$J$750,3,0)),0,VLOOKUP(CL59,工单拆分!$G$2:$J$750,3,0)))</f>
        <v>0</v>
      </c>
      <c r="CM61" s="53">
        <f>IF((CM59="")+(COUNTIF($D$3:CM59,CM59)&gt;=2),0,IF(ISNA(VLOOKUP(CM59,工单拆分!$G$2:$J$750,3,0)),0,VLOOKUP(CM59,工单拆分!$G$2:$J$750,3,0)))</f>
        <v>0</v>
      </c>
      <c r="CN61" s="54">
        <f>IF((CN59="")+(COUNTIF($D$3:CN59,CN59)&gt;=2),0,IF(ISNA(VLOOKUP(CN59,工单拆分!$G$2:$J$750,3,0)),0,VLOOKUP(CN59,工单拆分!$G$2:$J$750,3,0)))</f>
        <v>0</v>
      </c>
      <c r="CO61" s="55">
        <f>IF((CO59="")+(COUNTIF($D$3:CO59,CO59)&gt;=2),0,IF(ISNA(VLOOKUP(CO59,工单拆分!$G$2:$J$750,3,0)),0,VLOOKUP(CO59,工单拆分!$G$2:$J$750,3,0)))</f>
        <v>1000</v>
      </c>
      <c r="CP61" s="53">
        <f>IF((CP59="")+(COUNTIF($D$3:CP59,CP59)&gt;=2),0,IF(ISNA(VLOOKUP(CP59,工单拆分!$G$2:$J$750,3,0)),0,VLOOKUP(CP59,工单拆分!$G$2:$J$750,3,0)))</f>
        <v>0</v>
      </c>
      <c r="CQ61" s="54">
        <f>IF((CQ59="")+(COUNTIF($D$3:CQ59,CQ59)&gt;=2),0,IF(ISNA(VLOOKUP(CQ59,工单拆分!$G$2:$J$750,3,0)),0,VLOOKUP(CQ59,工单拆分!$G$2:$J$750,3,0)))</f>
        <v>0</v>
      </c>
      <c r="CR61" s="55">
        <f>IF((CR59="")+(COUNTIF($D$3:CR59,CR59)&gt;=2),0,IF(ISNA(VLOOKUP(CR59,工单拆分!$G$2:$J$750,3,0)),0,VLOOKUP(CR59,工单拆分!$G$2:$J$750,3,0)))</f>
        <v>0</v>
      </c>
      <c r="CS61" s="67">
        <f t="shared" si="5"/>
        <v>42500</v>
      </c>
      <c r="CT61" s="67"/>
      <c r="CV61" s="67"/>
    </row>
    <row r="62" s="22" customFormat="1" ht="14.1" customHeight="1" spans="1:100">
      <c r="A62" s="56"/>
      <c r="B62" s="57"/>
      <c r="C62" s="58" t="s">
        <v>2007</v>
      </c>
      <c r="D62" s="59">
        <v>1700</v>
      </c>
      <c r="E62" s="60"/>
      <c r="F62" s="61"/>
      <c r="G62" s="59">
        <v>300</v>
      </c>
      <c r="H62" s="60"/>
      <c r="I62" s="61">
        <v>1500</v>
      </c>
      <c r="J62" s="59"/>
      <c r="K62" s="60"/>
      <c r="L62" s="61"/>
      <c r="M62" s="59">
        <v>500</v>
      </c>
      <c r="N62" s="60"/>
      <c r="O62" s="61">
        <v>1300</v>
      </c>
      <c r="P62" s="59">
        <v>700</v>
      </c>
      <c r="Q62" s="60"/>
      <c r="R62" s="61">
        <v>1200</v>
      </c>
      <c r="S62" s="59">
        <v>1300</v>
      </c>
      <c r="T62" s="60"/>
      <c r="U62" s="61">
        <v>700</v>
      </c>
      <c r="V62" s="59">
        <v>1300</v>
      </c>
      <c r="W62" s="60"/>
      <c r="X62" s="61">
        <v>600</v>
      </c>
      <c r="Y62" s="59">
        <v>1400</v>
      </c>
      <c r="Z62" s="60"/>
      <c r="AA62" s="61">
        <v>300</v>
      </c>
      <c r="AB62" s="59">
        <v>1700</v>
      </c>
      <c r="AC62" s="60"/>
      <c r="AD62" s="61">
        <v>300</v>
      </c>
      <c r="AE62" s="59"/>
      <c r="AF62" s="60"/>
      <c r="AG62" s="61"/>
      <c r="AH62" s="59">
        <v>1700</v>
      </c>
      <c r="AI62" s="60"/>
      <c r="AJ62" s="61">
        <v>300</v>
      </c>
      <c r="AK62" s="59">
        <v>1700</v>
      </c>
      <c r="AL62" s="60"/>
      <c r="AM62" s="61">
        <v>300</v>
      </c>
      <c r="AN62" s="59">
        <v>1700</v>
      </c>
      <c r="AO62" s="60"/>
      <c r="AP62" s="61">
        <v>200</v>
      </c>
      <c r="AQ62" s="59">
        <v>1800</v>
      </c>
      <c r="AR62" s="60"/>
      <c r="AS62" s="61">
        <v>100</v>
      </c>
      <c r="AT62" s="59">
        <v>1900</v>
      </c>
      <c r="AU62" s="60"/>
      <c r="AV62" s="61">
        <v>50</v>
      </c>
      <c r="AW62" s="59"/>
      <c r="AX62" s="60"/>
      <c r="AY62" s="61"/>
      <c r="AZ62" s="59"/>
      <c r="BA62" s="60"/>
      <c r="BB62" s="61"/>
      <c r="BC62" s="59">
        <v>1850</v>
      </c>
      <c r="BD62" s="60"/>
      <c r="BE62" s="61"/>
      <c r="BF62" s="59">
        <v>100</v>
      </c>
      <c r="BG62" s="60"/>
      <c r="BH62" s="61">
        <v>500</v>
      </c>
      <c r="BI62" s="59">
        <v>1100</v>
      </c>
      <c r="BJ62" s="60"/>
      <c r="BK62" s="61"/>
      <c r="BL62" s="59">
        <v>1200</v>
      </c>
      <c r="BM62" s="60"/>
      <c r="BN62" s="61"/>
      <c r="BO62" s="59">
        <v>200</v>
      </c>
      <c r="BP62" s="60"/>
      <c r="BQ62" s="61">
        <v>1000</v>
      </c>
      <c r="BR62" s="59">
        <v>1300</v>
      </c>
      <c r="BS62" s="60"/>
      <c r="BT62" s="61"/>
      <c r="BU62" s="59">
        <v>700</v>
      </c>
      <c r="BV62" s="60"/>
      <c r="BW62" s="61">
        <v>700</v>
      </c>
      <c r="BX62" s="59">
        <v>1450</v>
      </c>
      <c r="BY62" s="60"/>
      <c r="BZ62" s="61"/>
      <c r="CA62" s="59">
        <v>850</v>
      </c>
      <c r="CB62" s="60"/>
      <c r="CC62" s="61">
        <v>650</v>
      </c>
      <c r="CD62" s="59">
        <v>1550</v>
      </c>
      <c r="CE62" s="60"/>
      <c r="CF62" s="61"/>
      <c r="CG62" s="59">
        <v>800</v>
      </c>
      <c r="CH62" s="60"/>
      <c r="CI62" s="61">
        <v>800</v>
      </c>
      <c r="CJ62" s="59">
        <v>1600</v>
      </c>
      <c r="CK62" s="60"/>
      <c r="CL62" s="61"/>
      <c r="CM62" s="59">
        <v>600</v>
      </c>
      <c r="CN62" s="60"/>
      <c r="CO62" s="61">
        <v>1000</v>
      </c>
      <c r="CP62" s="59"/>
      <c r="CQ62" s="60"/>
      <c r="CR62" s="61"/>
      <c r="CS62" s="67">
        <f t="shared" si="5"/>
        <v>42500</v>
      </c>
      <c r="CT62" s="67">
        <f>CS61-CS62</f>
        <v>0</v>
      </c>
      <c r="CV62" s="67"/>
    </row>
    <row r="63" s="20" customFormat="1" ht="14.1" customHeight="1" spans="1:100">
      <c r="A63" s="40"/>
      <c r="B63" s="41" t="s">
        <v>852</v>
      </c>
      <c r="C63" s="42" t="s">
        <v>43</v>
      </c>
      <c r="D63" s="43"/>
      <c r="E63" s="44"/>
      <c r="F63" s="45"/>
      <c r="G63" s="43"/>
      <c r="H63" s="44"/>
      <c r="I63" s="45"/>
      <c r="J63" s="43"/>
      <c r="K63" s="44"/>
      <c r="L63" s="45"/>
      <c r="M63" s="43"/>
      <c r="N63" s="44"/>
      <c r="O63" s="45"/>
      <c r="P63" s="43"/>
      <c r="Q63" s="44"/>
      <c r="R63" s="45"/>
      <c r="S63" s="43"/>
      <c r="T63" s="44"/>
      <c r="U63" s="45"/>
      <c r="V63" s="43"/>
      <c r="W63" s="44"/>
      <c r="X63" s="45"/>
      <c r="Y63" s="43"/>
      <c r="Z63" s="44"/>
      <c r="AA63" s="45"/>
      <c r="AB63" s="43"/>
      <c r="AC63" s="44"/>
      <c r="AD63" s="45"/>
      <c r="AE63" s="43"/>
      <c r="AF63" s="44"/>
      <c r="AG63" s="45"/>
      <c r="AH63" s="43"/>
      <c r="AI63" s="44"/>
      <c r="AJ63" s="45"/>
      <c r="AK63" s="43"/>
      <c r="AL63" s="44"/>
      <c r="AM63" s="45"/>
      <c r="AN63" s="43"/>
      <c r="AO63" s="44"/>
      <c r="AP63" s="45"/>
      <c r="AQ63" s="43"/>
      <c r="AR63" s="44"/>
      <c r="AS63" s="45"/>
      <c r="AT63" s="43"/>
      <c r="AU63" s="44"/>
      <c r="AV63" s="45"/>
      <c r="AW63" s="43"/>
      <c r="AX63" s="44"/>
      <c r="AY63" s="45"/>
      <c r="AZ63" s="43"/>
      <c r="BA63" s="44"/>
      <c r="BB63" s="45"/>
      <c r="BC63" s="43"/>
      <c r="BD63" s="44"/>
      <c r="BE63" s="45"/>
      <c r="BF63" s="43"/>
      <c r="BG63" s="44"/>
      <c r="BH63" s="45"/>
      <c r="BI63" s="43"/>
      <c r="BJ63" s="44"/>
      <c r="BK63" s="45"/>
      <c r="BL63" s="43"/>
      <c r="BM63" s="44"/>
      <c r="BN63" s="45"/>
      <c r="BO63" s="43"/>
      <c r="BP63" s="44"/>
      <c r="BQ63" s="45"/>
      <c r="BR63" s="43"/>
      <c r="BS63" s="44"/>
      <c r="BT63" s="45"/>
      <c r="BU63" s="43"/>
      <c r="BV63" s="44"/>
      <c r="BW63" s="45"/>
      <c r="BX63" s="43"/>
      <c r="BY63" s="44"/>
      <c r="BZ63" s="45"/>
      <c r="CA63" s="43"/>
      <c r="CB63" s="44"/>
      <c r="CC63" s="45"/>
      <c r="CD63" s="43"/>
      <c r="CE63" s="44"/>
      <c r="CF63" s="45"/>
      <c r="CG63" s="43"/>
      <c r="CH63" s="44"/>
      <c r="CI63" s="45"/>
      <c r="CJ63" s="43"/>
      <c r="CK63" s="44"/>
      <c r="CL63" s="45"/>
      <c r="CM63" s="43"/>
      <c r="CN63" s="44"/>
      <c r="CO63" s="45"/>
      <c r="CP63" s="43"/>
      <c r="CQ63" s="44"/>
      <c r="CR63" s="45"/>
      <c r="CS63" s="65">
        <f t="shared" si="5"/>
        <v>0</v>
      </c>
      <c r="CT63" s="65"/>
      <c r="CV63" s="65"/>
    </row>
    <row r="64" s="21" customFormat="1" ht="14.1" customHeight="1" spans="1:100">
      <c r="A64" s="46"/>
      <c r="B64" s="47"/>
      <c r="C64" s="48" t="s">
        <v>2005</v>
      </c>
      <c r="D64" s="49">
        <f>IF((D63="")+(D63=0),0,VLOOKUP(D63,工单拆分!$G$2:$J$750,2,0))</f>
        <v>0</v>
      </c>
      <c r="E64" s="50">
        <f>IF((E63="")+(E63=0),0,VLOOKUP(E63,工单拆分!$G$2:$J$750,2,0))</f>
        <v>0</v>
      </c>
      <c r="F64" s="51">
        <f>IF((F63="")+(F63=0),0,VLOOKUP(F63,工单拆分!$G$2:$J$750,2,0))</f>
        <v>0</v>
      </c>
      <c r="G64" s="49">
        <f>IF((G63="")+(G63=0),0,VLOOKUP(G63,工单拆分!$G$2:$J$750,2,0))</f>
        <v>0</v>
      </c>
      <c r="H64" s="50">
        <f>IF((H63="")+(H63=0),0,VLOOKUP(H63,工单拆分!$G$2:$J$750,2,0))</f>
        <v>0</v>
      </c>
      <c r="I64" s="51">
        <f>IF((I63="")+(I63=0),0,VLOOKUP(I63,工单拆分!$G$2:$J$750,2,0))</f>
        <v>0</v>
      </c>
      <c r="J64" s="49">
        <f>IF((J63="")+(J63=0),0,VLOOKUP(J63,工单拆分!$G$2:$J$750,2,0))</f>
        <v>0</v>
      </c>
      <c r="K64" s="50">
        <f>IF((K63="")+(K63=0),0,VLOOKUP(K63,工单拆分!$G$2:$J$750,2,0))</f>
        <v>0</v>
      </c>
      <c r="L64" s="51">
        <f>IF((L63="")+(L63=0),0,VLOOKUP(L63,工单拆分!$G$2:$J$750,2,0))</f>
        <v>0</v>
      </c>
      <c r="M64" s="49">
        <f>IF((M63="")+(M63=0),0,VLOOKUP(M63,工单拆分!$G$2:$J$750,2,0))</f>
        <v>0</v>
      </c>
      <c r="N64" s="50">
        <f>IF((N63="")+(N63=0),0,VLOOKUP(N63,工单拆分!$G$2:$J$750,2,0))</f>
        <v>0</v>
      </c>
      <c r="O64" s="51">
        <f>IF((O63="")+(O63=0),0,VLOOKUP(O63,工单拆分!$G$2:$J$750,2,0))</f>
        <v>0</v>
      </c>
      <c r="P64" s="49">
        <f>IF((P63="")+(P63=0),0,VLOOKUP(P63,工单拆分!$G$2:$J$750,2,0))</f>
        <v>0</v>
      </c>
      <c r="Q64" s="50">
        <f>IF((Q63="")+(Q63=0),0,VLOOKUP(Q63,工单拆分!$G$2:$J$750,2,0))</f>
        <v>0</v>
      </c>
      <c r="R64" s="51">
        <f>IF((R63="")+(R63=0),0,VLOOKUP(R63,工单拆分!$G$2:$J$750,2,0))</f>
        <v>0</v>
      </c>
      <c r="S64" s="49">
        <f>IF((S63="")+(S63=0),0,VLOOKUP(S63,工单拆分!$G$2:$J$750,2,0))</f>
        <v>0</v>
      </c>
      <c r="T64" s="50">
        <f>IF((T63="")+(T63=0),0,VLOOKUP(T63,工单拆分!$G$2:$J$750,2,0))</f>
        <v>0</v>
      </c>
      <c r="U64" s="51">
        <f>IF((U63="")+(U63=0),0,VLOOKUP(U63,工单拆分!$G$2:$J$750,2,0))</f>
        <v>0</v>
      </c>
      <c r="V64" s="49">
        <f>IF((V63="")+(V63=0),0,VLOOKUP(V63,工单拆分!$G$2:$J$750,2,0))</f>
        <v>0</v>
      </c>
      <c r="W64" s="50">
        <f>IF((W63="")+(W63=0),0,VLOOKUP(W63,工单拆分!$G$2:$J$750,2,0))</f>
        <v>0</v>
      </c>
      <c r="X64" s="51">
        <f>IF((X63="")+(X63=0),0,VLOOKUP(X63,工单拆分!$G$2:$J$750,2,0))</f>
        <v>0</v>
      </c>
      <c r="Y64" s="49">
        <f>IF((Y63="")+(Y63=0),0,VLOOKUP(Y63,工单拆分!$G$2:$J$750,2,0))</f>
        <v>0</v>
      </c>
      <c r="Z64" s="50">
        <f>IF((Z63="")+(Z63=0),0,VLOOKUP(Z63,工单拆分!$G$2:$J$750,2,0))</f>
        <v>0</v>
      </c>
      <c r="AA64" s="51">
        <f>IF((AA63="")+(AA63=0),0,VLOOKUP(AA63,工单拆分!$G$2:$J$750,2,0))</f>
        <v>0</v>
      </c>
      <c r="AB64" s="49">
        <f>IF((AB63="")+(AB63=0),0,VLOOKUP(AB63,工单拆分!$G$2:$J$750,2,0))</f>
        <v>0</v>
      </c>
      <c r="AC64" s="50">
        <f>IF((AC63="")+(AC63=0),0,VLOOKUP(AC63,工单拆分!$G$2:$J$750,2,0))</f>
        <v>0</v>
      </c>
      <c r="AD64" s="51">
        <f>IF((AD63="")+(AD63=0),0,VLOOKUP(AD63,工单拆分!$G$2:$J$750,2,0))</f>
        <v>0</v>
      </c>
      <c r="AE64" s="49">
        <f>IF((AE63="")+(AE63=0),0,VLOOKUP(AE63,工单拆分!$G$2:$J$750,2,0))</f>
        <v>0</v>
      </c>
      <c r="AF64" s="50">
        <f>IF((AF63="")+(AF63=0),0,VLOOKUP(AF63,工单拆分!$G$2:$J$750,2,0))</f>
        <v>0</v>
      </c>
      <c r="AG64" s="51">
        <f>IF((AG63="")+(AG63=0),0,VLOOKUP(AG63,工单拆分!$G$2:$J$750,2,0))</f>
        <v>0</v>
      </c>
      <c r="AH64" s="49">
        <f>IF((AH63="")+(AH63=0),0,VLOOKUP(AH63,工单拆分!$G$2:$J$750,2,0))</f>
        <v>0</v>
      </c>
      <c r="AI64" s="50">
        <f>IF((AI63="")+(AI63=0),0,VLOOKUP(AI63,工单拆分!$G$2:$J$750,2,0))</f>
        <v>0</v>
      </c>
      <c r="AJ64" s="51">
        <f>IF((AJ63="")+(AJ63=0),0,VLOOKUP(AJ63,工单拆分!$G$2:$J$750,2,0))</f>
        <v>0</v>
      </c>
      <c r="AK64" s="49">
        <f>IF((AK63="")+(AK63=0),0,VLOOKUP(AK63,工单拆分!$G$2:$J$750,2,0))</f>
        <v>0</v>
      </c>
      <c r="AL64" s="50">
        <f>IF((AL63="")+(AL63=0),0,VLOOKUP(AL63,工单拆分!$G$2:$J$750,2,0))</f>
        <v>0</v>
      </c>
      <c r="AM64" s="51">
        <f>IF((AM63="")+(AM63=0),0,VLOOKUP(AM63,工单拆分!$G$2:$J$750,2,0))</f>
        <v>0</v>
      </c>
      <c r="AN64" s="49">
        <f>IF((AN63="")+(AN63=0),0,VLOOKUP(AN63,工单拆分!$G$2:$J$750,2,0))</f>
        <v>0</v>
      </c>
      <c r="AO64" s="50">
        <f>IF((AO63="")+(AO63=0),0,VLOOKUP(AO63,工单拆分!$G$2:$J$750,2,0))</f>
        <v>0</v>
      </c>
      <c r="AP64" s="51">
        <f>IF((AP63="")+(AP63=0),0,VLOOKUP(AP63,工单拆分!$G$2:$J$750,2,0))</f>
        <v>0</v>
      </c>
      <c r="AQ64" s="49">
        <f>IF((AQ63="")+(AQ63=0),0,VLOOKUP(AQ63,工单拆分!$G$2:$J$750,2,0))</f>
        <v>0</v>
      </c>
      <c r="AR64" s="50">
        <f>IF((AR63="")+(AR63=0),0,VLOOKUP(AR63,工单拆分!$G$2:$J$750,2,0))</f>
        <v>0</v>
      </c>
      <c r="AS64" s="51">
        <f>IF((AS63="")+(AS63=0),0,VLOOKUP(AS63,工单拆分!$G$2:$J$750,2,0))</f>
        <v>0</v>
      </c>
      <c r="AT64" s="49">
        <f>IF((AT63="")+(AT63=0),0,VLOOKUP(AT63,工单拆分!$G$2:$J$750,2,0))</f>
        <v>0</v>
      </c>
      <c r="AU64" s="50">
        <f>IF((AU63="")+(AU63=0),0,VLOOKUP(AU63,工单拆分!$G$2:$J$750,2,0))</f>
        <v>0</v>
      </c>
      <c r="AV64" s="51">
        <f>IF((AV63="")+(AV63=0),0,VLOOKUP(AV63,工单拆分!$G$2:$J$750,2,0))</f>
        <v>0</v>
      </c>
      <c r="AW64" s="49">
        <f>IF((AW63="")+(AW63=0),0,VLOOKUP(AW63,工单拆分!$G$2:$J$750,2,0))</f>
        <v>0</v>
      </c>
      <c r="AX64" s="50">
        <f>IF((AX63="")+(AX63=0),0,VLOOKUP(AX63,工单拆分!$G$2:$J$750,2,0))</f>
        <v>0</v>
      </c>
      <c r="AY64" s="51">
        <f>IF((AY63="")+(AY63=0),0,VLOOKUP(AY63,工单拆分!$G$2:$J$750,2,0))</f>
        <v>0</v>
      </c>
      <c r="AZ64" s="49">
        <f>IF((AZ63="")+(AZ63=0),0,VLOOKUP(AZ63,工单拆分!$G$2:$J$750,2,0))</f>
        <v>0</v>
      </c>
      <c r="BA64" s="50">
        <f>IF((BA63="")+(BA63=0),0,VLOOKUP(BA63,工单拆分!$G$2:$J$750,2,0))</f>
        <v>0</v>
      </c>
      <c r="BB64" s="51">
        <f>IF((BB63="")+(BB63=0),0,VLOOKUP(BB63,工单拆分!$G$2:$J$750,2,0))</f>
        <v>0</v>
      </c>
      <c r="BC64" s="49">
        <f>IF((BC63="")+(BC63=0),0,VLOOKUP(BC63,工单拆分!$G$2:$J$750,2,0))</f>
        <v>0</v>
      </c>
      <c r="BD64" s="50">
        <f>IF((BD63="")+(BD63=0),0,VLOOKUP(BD63,工单拆分!$G$2:$J$750,2,0))</f>
        <v>0</v>
      </c>
      <c r="BE64" s="51">
        <f>IF((BE63="")+(BE63=0),0,VLOOKUP(BE63,工单拆分!$G$2:$J$750,2,0))</f>
        <v>0</v>
      </c>
      <c r="BF64" s="49">
        <f>IF((BF63="")+(BF63=0),0,VLOOKUP(BF63,工单拆分!$G$2:$J$750,2,0))</f>
        <v>0</v>
      </c>
      <c r="BG64" s="50">
        <f>IF((BG63="")+(BG63=0),0,VLOOKUP(BG63,工单拆分!$G$2:$J$750,2,0))</f>
        <v>0</v>
      </c>
      <c r="BH64" s="51">
        <f>IF((BH63="")+(BH63=0),0,VLOOKUP(BH63,工单拆分!$G$2:$J$750,2,0))</f>
        <v>0</v>
      </c>
      <c r="BI64" s="49">
        <f>IF((BI63="")+(BI63=0),0,VLOOKUP(BI63,工单拆分!$G$2:$J$750,2,0))</f>
        <v>0</v>
      </c>
      <c r="BJ64" s="50">
        <f>IF((BJ63="")+(BJ63=0),0,VLOOKUP(BJ63,工单拆分!$G$2:$J$750,2,0))</f>
        <v>0</v>
      </c>
      <c r="BK64" s="51">
        <f>IF((BK63="")+(BK63=0),0,VLOOKUP(BK63,工单拆分!$G$2:$J$750,2,0))</f>
        <v>0</v>
      </c>
      <c r="BL64" s="49">
        <f>IF((BL63="")+(BL63=0),0,VLOOKUP(BL63,工单拆分!$G$2:$J$750,2,0))</f>
        <v>0</v>
      </c>
      <c r="BM64" s="50">
        <f>IF((BM63="")+(BM63=0),0,VLOOKUP(BM63,工单拆分!$G$2:$J$750,2,0))</f>
        <v>0</v>
      </c>
      <c r="BN64" s="51">
        <f>IF((BN63="")+(BN63=0),0,VLOOKUP(BN63,工单拆分!$G$2:$J$750,2,0))</f>
        <v>0</v>
      </c>
      <c r="BO64" s="49">
        <f>IF((BO63="")+(BO63=0),0,VLOOKUP(BO63,工单拆分!$G$2:$J$750,2,0))</f>
        <v>0</v>
      </c>
      <c r="BP64" s="50">
        <f>IF((BP63="")+(BP63=0),0,VLOOKUP(BP63,工单拆分!$G$2:$J$750,2,0))</f>
        <v>0</v>
      </c>
      <c r="BQ64" s="51">
        <f>IF((BQ63="")+(BQ63=0),0,VLOOKUP(BQ63,工单拆分!$G$2:$J$750,2,0))</f>
        <v>0</v>
      </c>
      <c r="BR64" s="49">
        <f>IF((BR63="")+(BR63=0),0,VLOOKUP(BR63,工单拆分!$G$2:$J$750,2,0))</f>
        <v>0</v>
      </c>
      <c r="BS64" s="50">
        <f>IF((BS63="")+(BS63=0),0,VLOOKUP(BS63,工单拆分!$G$2:$J$750,2,0))</f>
        <v>0</v>
      </c>
      <c r="BT64" s="51">
        <f>IF((BT63="")+(BT63=0),0,VLOOKUP(BT63,工单拆分!$G$2:$J$750,2,0))</f>
        <v>0</v>
      </c>
      <c r="BU64" s="49">
        <f>IF((BU63="")+(BU63=0),0,VLOOKUP(BU63,工单拆分!$G$2:$J$750,2,0))</f>
        <v>0</v>
      </c>
      <c r="BV64" s="50">
        <f>IF((BV63="")+(BV63=0),0,VLOOKUP(BV63,工单拆分!$G$2:$J$750,2,0))</f>
        <v>0</v>
      </c>
      <c r="BW64" s="51">
        <f>IF((BW63="")+(BW63=0),0,VLOOKUP(BW63,工单拆分!$G$2:$J$750,2,0))</f>
        <v>0</v>
      </c>
      <c r="BX64" s="49">
        <f>IF((BX63="")+(BX63=0),0,VLOOKUP(BX63,工单拆分!$G$2:$J$750,2,0))</f>
        <v>0</v>
      </c>
      <c r="BY64" s="50">
        <f>IF((BY63="")+(BY63=0),0,VLOOKUP(BY63,工单拆分!$G$2:$J$750,2,0))</f>
        <v>0</v>
      </c>
      <c r="BZ64" s="51">
        <f>IF((BZ63="")+(BZ63=0),0,VLOOKUP(BZ63,工单拆分!$G$2:$J$750,2,0))</f>
        <v>0</v>
      </c>
      <c r="CA64" s="49">
        <f>IF((CA63="")+(CA63=0),0,VLOOKUP(CA63,工单拆分!$G$2:$J$750,2,0))</f>
        <v>0</v>
      </c>
      <c r="CB64" s="50">
        <f>IF((CB63="")+(CB63=0),0,VLOOKUP(CB63,工单拆分!$G$2:$J$750,2,0))</f>
        <v>0</v>
      </c>
      <c r="CC64" s="51">
        <f>IF((CC63="")+(CC63=0),0,VLOOKUP(CC63,工单拆分!$G$2:$J$750,2,0))</f>
        <v>0</v>
      </c>
      <c r="CD64" s="49">
        <f>IF((CD63="")+(CD63=0),0,VLOOKUP(CD63,工单拆分!$G$2:$J$750,2,0))</f>
        <v>0</v>
      </c>
      <c r="CE64" s="50">
        <f>IF((CE63="")+(CE63=0),0,VLOOKUP(CE63,工单拆分!$G$2:$J$750,2,0))</f>
        <v>0</v>
      </c>
      <c r="CF64" s="51">
        <f>IF((CF63="")+(CF63=0),0,VLOOKUP(CF63,工单拆分!$G$2:$J$750,2,0))</f>
        <v>0</v>
      </c>
      <c r="CG64" s="49">
        <f>IF((CG63="")+(CG63=0),0,VLOOKUP(CG63,工单拆分!$G$2:$J$750,2,0))</f>
        <v>0</v>
      </c>
      <c r="CH64" s="50">
        <f>IF((CH63="")+(CH63=0),0,VLOOKUP(CH63,工单拆分!$G$2:$J$750,2,0))</f>
        <v>0</v>
      </c>
      <c r="CI64" s="51">
        <f>IF((CI63="")+(CI63=0),0,VLOOKUP(CI63,工单拆分!$G$2:$J$750,2,0))</f>
        <v>0</v>
      </c>
      <c r="CJ64" s="49">
        <f>IF((CJ63="")+(CJ63=0),0,VLOOKUP(CJ63,工单拆分!$G$2:$J$750,2,0))</f>
        <v>0</v>
      </c>
      <c r="CK64" s="50">
        <f>IF((CK63="")+(CK63=0),0,VLOOKUP(CK63,工单拆分!$G$2:$J$750,2,0))</f>
        <v>0</v>
      </c>
      <c r="CL64" s="51">
        <f>IF((CL63="")+(CL63=0),0,VLOOKUP(CL63,工单拆分!$G$2:$J$750,2,0))</f>
        <v>0</v>
      </c>
      <c r="CM64" s="49">
        <f>IF((CM63="")+(CM63=0),0,VLOOKUP(CM63,工单拆分!$G$2:$J$750,2,0))</f>
        <v>0</v>
      </c>
      <c r="CN64" s="50">
        <f>IF((CN63="")+(CN63=0),0,VLOOKUP(CN63,工单拆分!$G$2:$J$750,2,0))</f>
        <v>0</v>
      </c>
      <c r="CO64" s="51">
        <f>IF((CO63="")+(CO63=0),0,VLOOKUP(CO63,工单拆分!$G$2:$J$750,2,0))</f>
        <v>0</v>
      </c>
      <c r="CP64" s="49">
        <f>IF((CP63="")+(CP63=0),0,VLOOKUP(CP63,工单拆分!$G$2:$J$750,2,0))</f>
        <v>0</v>
      </c>
      <c r="CQ64" s="50">
        <f>IF((CQ63="")+(CQ63=0),0,VLOOKUP(CQ63,工单拆分!$G$2:$J$750,2,0))</f>
        <v>0</v>
      </c>
      <c r="CR64" s="51">
        <f>IF((CR63="")+(CR63=0),0,VLOOKUP(CR63,工单拆分!$G$2:$J$750,2,0))</f>
        <v>0</v>
      </c>
      <c r="CS64" s="66">
        <f t="shared" si="5"/>
        <v>0</v>
      </c>
      <c r="CT64" s="66"/>
      <c r="CV64" s="66"/>
    </row>
    <row r="65" s="22" customFormat="1" ht="14.1" customHeight="1" spans="1:100">
      <c r="A65" s="46"/>
      <c r="B65" s="47"/>
      <c r="C65" s="52" t="s">
        <v>2006</v>
      </c>
      <c r="D65" s="53">
        <f>IF((D63="")+(COUNTIF($D$3:D63,D63)&gt;=2),0,IF(ISNA(VLOOKUP(D63,工单拆分!$G$2:$J$750,3,0)),0,VLOOKUP(D63,工单拆分!$G$2:$J$750,3,0)))</f>
        <v>0</v>
      </c>
      <c r="E65" s="54">
        <f>IF((E63="")+(COUNTIF($D$3:E63,E63)&gt;=2),0,IF(ISNA(VLOOKUP(E63,工单拆分!$G$2:$J$750,3,0)),0,VLOOKUP(E63,工单拆分!$G$2:$J$750,3,0)))</f>
        <v>0</v>
      </c>
      <c r="F65" s="55">
        <f>IF((F63="")+(COUNTIF($D$3:F63,F63)&gt;=2),0,IF(ISNA(VLOOKUP(F63,工单拆分!$G$2:$J$750,3,0)),0,VLOOKUP(F63,工单拆分!$G$2:$J$750,3,0)))</f>
        <v>0</v>
      </c>
      <c r="G65" s="53">
        <f>IF((G63="")+(COUNTIF($D$3:G63,G63)&gt;=2),0,IF(ISNA(VLOOKUP(G63,工单拆分!$G$2:$J$750,3,0)),0,VLOOKUP(G63,工单拆分!$G$2:$J$750,3,0)))</f>
        <v>0</v>
      </c>
      <c r="H65" s="54">
        <f>IF((H63="")+(COUNTIF($D$3:H63,H63)&gt;=2),0,IF(ISNA(VLOOKUP(H63,工单拆分!$G$2:$J$750,3,0)),0,VLOOKUP(H63,工单拆分!$G$2:$J$750,3,0)))</f>
        <v>0</v>
      </c>
      <c r="I65" s="55">
        <f>IF((I63="")+(COUNTIF($D$3:I63,I63)&gt;=2),0,IF(ISNA(VLOOKUP(I63,工单拆分!$G$2:$J$750,3,0)),0,VLOOKUP(I63,工单拆分!$G$2:$J$750,3,0)))</f>
        <v>0</v>
      </c>
      <c r="J65" s="53">
        <f>IF((J63="")+(COUNTIF($D$3:J63,J63)&gt;=2),0,IF(ISNA(VLOOKUP(J63,工单拆分!$G$2:$J$750,3,0)),0,VLOOKUP(J63,工单拆分!$G$2:$J$750,3,0)))</f>
        <v>0</v>
      </c>
      <c r="K65" s="54">
        <f>IF((K63="")+(COUNTIF($D$3:K63,K63)&gt;=2),0,IF(ISNA(VLOOKUP(K63,工单拆分!$G$2:$J$750,3,0)),0,VLOOKUP(K63,工单拆分!$G$2:$J$750,3,0)))</f>
        <v>0</v>
      </c>
      <c r="L65" s="55">
        <f>IF((L63="")+(COUNTIF($D$3:L63,L63)&gt;=2),0,IF(ISNA(VLOOKUP(L63,工单拆分!$G$2:$J$750,3,0)),0,VLOOKUP(L63,工单拆分!$G$2:$J$750,3,0)))</f>
        <v>0</v>
      </c>
      <c r="M65" s="53">
        <f>IF((M63="")+(COUNTIF($D$3:M63,M63)&gt;=2),0,IF(ISNA(VLOOKUP(M63,工单拆分!$G$2:$J$750,3,0)),0,VLOOKUP(M63,工单拆分!$G$2:$J$750,3,0)))</f>
        <v>0</v>
      </c>
      <c r="N65" s="54">
        <f>IF((N63="")+(COUNTIF($D$3:N63,N63)&gt;=2),0,IF(ISNA(VLOOKUP(N63,工单拆分!$G$2:$J$750,3,0)),0,VLOOKUP(N63,工单拆分!$G$2:$J$750,3,0)))</f>
        <v>0</v>
      </c>
      <c r="O65" s="55">
        <f>IF((O63="")+(COUNTIF($D$3:O63,O63)&gt;=2),0,IF(ISNA(VLOOKUP(O63,工单拆分!$G$2:$J$750,3,0)),0,VLOOKUP(O63,工单拆分!$G$2:$J$750,3,0)))</f>
        <v>0</v>
      </c>
      <c r="P65" s="53">
        <f>IF((P63="")+(COUNTIF($D$3:P63,P63)&gt;=2),0,IF(ISNA(VLOOKUP(P63,工单拆分!$G$2:$J$750,3,0)),0,VLOOKUP(P63,工单拆分!$G$2:$J$750,3,0)))</f>
        <v>0</v>
      </c>
      <c r="Q65" s="54">
        <f>IF((Q63="")+(COUNTIF($D$3:Q63,Q63)&gt;=2),0,IF(ISNA(VLOOKUP(Q63,工单拆分!$G$2:$J$750,3,0)),0,VLOOKUP(Q63,工单拆分!$G$2:$J$750,3,0)))</f>
        <v>0</v>
      </c>
      <c r="R65" s="55">
        <f>IF((R63="")+(COUNTIF($D$3:R63,R63)&gt;=2),0,IF(ISNA(VLOOKUP(R63,工单拆分!$G$2:$J$750,3,0)),0,VLOOKUP(R63,工单拆分!$G$2:$J$750,3,0)))</f>
        <v>0</v>
      </c>
      <c r="S65" s="53">
        <f>IF((S63="")+(COUNTIF($D$3:S63,S63)&gt;=2),0,IF(ISNA(VLOOKUP(S63,工单拆分!$G$2:$J$750,3,0)),0,VLOOKUP(S63,工单拆分!$G$2:$J$750,3,0)))</f>
        <v>0</v>
      </c>
      <c r="T65" s="54">
        <f>IF((T63="")+(COUNTIF($D$3:T63,T63)&gt;=2),0,IF(ISNA(VLOOKUP(T63,工单拆分!$G$2:$J$750,3,0)),0,VLOOKUP(T63,工单拆分!$G$2:$J$750,3,0)))</f>
        <v>0</v>
      </c>
      <c r="U65" s="55">
        <f>IF((U63="")+(COUNTIF($D$3:U63,U63)&gt;=2),0,IF(ISNA(VLOOKUP(U63,工单拆分!$G$2:$J$750,3,0)),0,VLOOKUP(U63,工单拆分!$G$2:$J$750,3,0)))</f>
        <v>0</v>
      </c>
      <c r="V65" s="53">
        <f>IF((V63="")+(COUNTIF($D$3:V63,V63)&gt;=2),0,IF(ISNA(VLOOKUP(V63,工单拆分!$G$2:$J$750,3,0)),0,VLOOKUP(V63,工单拆分!$G$2:$J$750,3,0)))</f>
        <v>0</v>
      </c>
      <c r="W65" s="54">
        <f>IF((W63="")+(COUNTIF($D$3:W63,W63)&gt;=2),0,IF(ISNA(VLOOKUP(W63,工单拆分!$G$2:$J$750,3,0)),0,VLOOKUP(W63,工单拆分!$G$2:$J$750,3,0)))</f>
        <v>0</v>
      </c>
      <c r="X65" s="55">
        <f>IF((X63="")+(COUNTIF($D$3:X63,X63)&gt;=2),0,IF(ISNA(VLOOKUP(X63,工单拆分!$G$2:$J$750,3,0)),0,VLOOKUP(X63,工单拆分!$G$2:$J$750,3,0)))</f>
        <v>0</v>
      </c>
      <c r="Y65" s="53">
        <f>IF((Y63="")+(COUNTIF($D$3:Y63,Y63)&gt;=2),0,IF(ISNA(VLOOKUP(Y63,工单拆分!$G$2:$J$750,3,0)),0,VLOOKUP(Y63,工单拆分!$G$2:$J$750,3,0)))</f>
        <v>0</v>
      </c>
      <c r="Z65" s="54">
        <f>IF((Z63="")+(COUNTIF($D$3:Z63,Z63)&gt;=2),0,IF(ISNA(VLOOKUP(Z63,工单拆分!$G$2:$J$750,3,0)),0,VLOOKUP(Z63,工单拆分!$G$2:$J$750,3,0)))</f>
        <v>0</v>
      </c>
      <c r="AA65" s="55">
        <f>IF((AA63="")+(COUNTIF($D$3:AA63,AA63)&gt;=2),0,IF(ISNA(VLOOKUP(AA63,工单拆分!$G$2:$J$750,3,0)),0,VLOOKUP(AA63,工单拆分!$G$2:$J$750,3,0)))</f>
        <v>0</v>
      </c>
      <c r="AB65" s="53">
        <f>IF((AB63="")+(COUNTIF($D$3:AB63,AB63)&gt;=2),0,IF(ISNA(VLOOKUP(AB63,工单拆分!$G$2:$J$750,3,0)),0,VLOOKUP(AB63,工单拆分!$G$2:$J$750,3,0)))</f>
        <v>0</v>
      </c>
      <c r="AC65" s="54">
        <f>IF((AC63="")+(COUNTIF($D$3:AC63,AC63)&gt;=2),0,IF(ISNA(VLOOKUP(AC63,工单拆分!$G$2:$J$750,3,0)),0,VLOOKUP(AC63,工单拆分!$G$2:$J$750,3,0)))</f>
        <v>0</v>
      </c>
      <c r="AD65" s="55">
        <f>IF((AD63="")+(COUNTIF($D$3:AD63,AD63)&gt;=2),0,IF(ISNA(VLOOKUP(AD63,工单拆分!$G$2:$J$750,3,0)),0,VLOOKUP(AD63,工单拆分!$G$2:$J$750,3,0)))</f>
        <v>0</v>
      </c>
      <c r="AE65" s="53">
        <f>IF((AE63="")+(COUNTIF($D$3:AE63,AE63)&gt;=2),0,IF(ISNA(VLOOKUP(AE63,工单拆分!$G$2:$J$750,3,0)),0,VLOOKUP(AE63,工单拆分!$G$2:$J$750,3,0)))</f>
        <v>0</v>
      </c>
      <c r="AF65" s="54">
        <f>IF((AF63="")+(COUNTIF($D$3:AF63,AF63)&gt;=2),0,IF(ISNA(VLOOKUP(AF63,工单拆分!$G$2:$J$750,3,0)),0,VLOOKUP(AF63,工单拆分!$G$2:$J$750,3,0)))</f>
        <v>0</v>
      </c>
      <c r="AG65" s="55">
        <f>IF((AG63="")+(COUNTIF($D$3:AG63,AG63)&gt;=2),0,IF(ISNA(VLOOKUP(AG63,工单拆分!$G$2:$J$750,3,0)),0,VLOOKUP(AG63,工单拆分!$G$2:$J$750,3,0)))</f>
        <v>0</v>
      </c>
      <c r="AH65" s="53">
        <f>IF((AH63="")+(COUNTIF($D$3:AH63,AH63)&gt;=2),0,IF(ISNA(VLOOKUP(AH63,工单拆分!$G$2:$J$750,3,0)),0,VLOOKUP(AH63,工单拆分!$G$2:$J$750,3,0)))</f>
        <v>0</v>
      </c>
      <c r="AI65" s="54">
        <f>IF((AI63="")+(COUNTIF($D$3:AI63,AI63)&gt;=2),0,IF(ISNA(VLOOKUP(AI63,工单拆分!$G$2:$J$750,3,0)),0,VLOOKUP(AI63,工单拆分!$G$2:$J$750,3,0)))</f>
        <v>0</v>
      </c>
      <c r="AJ65" s="55">
        <f>IF((AJ63="")+(COUNTIF($D$3:AJ63,AJ63)&gt;=2),0,IF(ISNA(VLOOKUP(AJ63,工单拆分!$G$2:$J$750,3,0)),0,VLOOKUP(AJ63,工单拆分!$G$2:$J$750,3,0)))</f>
        <v>0</v>
      </c>
      <c r="AK65" s="53">
        <f>IF((AK63="")+(COUNTIF($D$3:AK63,AK63)&gt;=2),0,IF(ISNA(VLOOKUP(AK63,工单拆分!$G$2:$J$750,3,0)),0,VLOOKUP(AK63,工单拆分!$G$2:$J$750,3,0)))</f>
        <v>0</v>
      </c>
      <c r="AL65" s="54">
        <f>IF((AL63="")+(COUNTIF($D$3:AL63,AL63)&gt;=2),0,IF(ISNA(VLOOKUP(AL63,工单拆分!$G$2:$J$750,3,0)),0,VLOOKUP(AL63,工单拆分!$G$2:$J$750,3,0)))</f>
        <v>0</v>
      </c>
      <c r="AM65" s="55">
        <f>IF((AM63="")+(COUNTIF($D$3:AM63,AM63)&gt;=2),0,IF(ISNA(VLOOKUP(AM63,工单拆分!$G$2:$J$750,3,0)),0,VLOOKUP(AM63,工单拆分!$G$2:$J$750,3,0)))</f>
        <v>0</v>
      </c>
      <c r="AN65" s="53">
        <f>IF((AN63="")+(COUNTIF($D$3:AN63,AN63)&gt;=2),0,IF(ISNA(VLOOKUP(AN63,工单拆分!$G$2:$J$750,3,0)),0,VLOOKUP(AN63,工单拆分!$G$2:$J$750,3,0)))</f>
        <v>0</v>
      </c>
      <c r="AO65" s="54">
        <f>IF((AO63="")+(COUNTIF($D$3:AO63,AO63)&gt;=2),0,IF(ISNA(VLOOKUP(AO63,工单拆分!$G$2:$J$750,3,0)),0,VLOOKUP(AO63,工单拆分!$G$2:$J$750,3,0)))</f>
        <v>0</v>
      </c>
      <c r="AP65" s="55">
        <f>IF((AP63="")+(COUNTIF($D$3:AP63,AP63)&gt;=2),0,IF(ISNA(VLOOKUP(AP63,工单拆分!$G$2:$J$750,3,0)),0,VLOOKUP(AP63,工单拆分!$G$2:$J$750,3,0)))</f>
        <v>0</v>
      </c>
      <c r="AQ65" s="53">
        <f>IF((AQ63="")+(COUNTIF($D$3:AQ63,AQ63)&gt;=2),0,IF(ISNA(VLOOKUP(AQ63,工单拆分!$G$2:$J$750,3,0)),0,VLOOKUP(AQ63,工单拆分!$G$2:$J$750,3,0)))</f>
        <v>0</v>
      </c>
      <c r="AR65" s="54">
        <f>IF((AR63="")+(COUNTIF($D$3:AR63,AR63)&gt;=2),0,IF(ISNA(VLOOKUP(AR63,工单拆分!$G$2:$J$750,3,0)),0,VLOOKUP(AR63,工单拆分!$G$2:$J$750,3,0)))</f>
        <v>0</v>
      </c>
      <c r="AS65" s="55">
        <f>IF((AS63="")+(COUNTIF($D$3:AS63,AS63)&gt;=2),0,IF(ISNA(VLOOKUP(AS63,工单拆分!$G$2:$J$750,3,0)),0,VLOOKUP(AS63,工单拆分!$G$2:$J$750,3,0)))</f>
        <v>0</v>
      </c>
      <c r="AT65" s="53">
        <f>IF((AT63="")+(COUNTIF($D$3:AT63,AT63)&gt;=2),0,IF(ISNA(VLOOKUP(AT63,工单拆分!$G$2:$J$750,3,0)),0,VLOOKUP(AT63,工单拆分!$G$2:$J$750,3,0)))</f>
        <v>0</v>
      </c>
      <c r="AU65" s="54">
        <f>IF((AU63="")+(COUNTIF($D$3:AU63,AU63)&gt;=2),0,IF(ISNA(VLOOKUP(AU63,工单拆分!$G$2:$J$750,3,0)),0,VLOOKUP(AU63,工单拆分!$G$2:$J$750,3,0)))</f>
        <v>0</v>
      </c>
      <c r="AV65" s="55">
        <f>IF((AV63="")+(COUNTIF($D$3:AV63,AV63)&gt;=2),0,IF(ISNA(VLOOKUP(AV63,工单拆分!$G$2:$J$750,3,0)),0,VLOOKUP(AV63,工单拆分!$G$2:$J$750,3,0)))</f>
        <v>0</v>
      </c>
      <c r="AW65" s="53">
        <f>IF((AW63="")+(COUNTIF($D$3:AW63,AW63)&gt;=2),0,IF(ISNA(VLOOKUP(AW63,工单拆分!$G$2:$J$750,3,0)),0,VLOOKUP(AW63,工单拆分!$G$2:$J$750,3,0)))</f>
        <v>0</v>
      </c>
      <c r="AX65" s="54">
        <f>IF((AX63="")+(COUNTIF($D$3:AX63,AX63)&gt;=2),0,IF(ISNA(VLOOKUP(AX63,工单拆分!$G$2:$J$750,3,0)),0,VLOOKUP(AX63,工单拆分!$G$2:$J$750,3,0)))</f>
        <v>0</v>
      </c>
      <c r="AY65" s="55">
        <f>IF((AY63="")+(COUNTIF($D$3:AY63,AY63)&gt;=2),0,IF(ISNA(VLOOKUP(AY63,工单拆分!$G$2:$J$750,3,0)),0,VLOOKUP(AY63,工单拆分!$G$2:$J$750,3,0)))</f>
        <v>0</v>
      </c>
      <c r="AZ65" s="53">
        <f>IF((AZ63="")+(COUNTIF($D$3:AZ63,AZ63)&gt;=2),0,IF(ISNA(VLOOKUP(AZ63,工单拆分!$G$2:$J$750,3,0)),0,VLOOKUP(AZ63,工单拆分!$G$2:$J$750,3,0)))</f>
        <v>0</v>
      </c>
      <c r="BA65" s="54">
        <f>IF((BA63="")+(COUNTIF($D$3:BA63,BA63)&gt;=2),0,IF(ISNA(VLOOKUP(BA63,工单拆分!$G$2:$J$750,3,0)),0,VLOOKUP(BA63,工单拆分!$G$2:$J$750,3,0)))</f>
        <v>0</v>
      </c>
      <c r="BB65" s="55">
        <f>IF((BB63="")+(COUNTIF($D$3:BB63,BB63)&gt;=2),0,IF(ISNA(VLOOKUP(BB63,工单拆分!$G$2:$J$750,3,0)),0,VLOOKUP(BB63,工单拆分!$G$2:$J$750,3,0)))</f>
        <v>0</v>
      </c>
      <c r="BC65" s="53">
        <f>IF((BC63="")+(COUNTIF($D$3:BC63,BC63)&gt;=2),0,IF(ISNA(VLOOKUP(BC63,工单拆分!$G$2:$J$750,3,0)),0,VLOOKUP(BC63,工单拆分!$G$2:$J$750,3,0)))</f>
        <v>0</v>
      </c>
      <c r="BD65" s="54">
        <f>IF((BD63="")+(COUNTIF($D$3:BD63,BD63)&gt;=2),0,IF(ISNA(VLOOKUP(BD63,工单拆分!$G$2:$J$750,3,0)),0,VLOOKUP(BD63,工单拆分!$G$2:$J$750,3,0)))</f>
        <v>0</v>
      </c>
      <c r="BE65" s="55">
        <f>IF((BE63="")+(COUNTIF($D$3:BE63,BE63)&gt;=2),0,IF(ISNA(VLOOKUP(BE63,工单拆分!$G$2:$J$750,3,0)),0,VLOOKUP(BE63,工单拆分!$G$2:$J$750,3,0)))</f>
        <v>0</v>
      </c>
      <c r="BF65" s="53">
        <f>IF((BF63="")+(COUNTIF($D$3:BF63,BF63)&gt;=2),0,IF(ISNA(VLOOKUP(BF63,工单拆分!$G$2:$J$750,3,0)),0,VLOOKUP(BF63,工单拆分!$G$2:$J$750,3,0)))</f>
        <v>0</v>
      </c>
      <c r="BG65" s="54">
        <f>IF((BG63="")+(COUNTIF($D$3:BG63,BG63)&gt;=2),0,IF(ISNA(VLOOKUP(BG63,工单拆分!$G$2:$J$750,3,0)),0,VLOOKUP(BG63,工单拆分!$G$2:$J$750,3,0)))</f>
        <v>0</v>
      </c>
      <c r="BH65" s="55">
        <f>IF((BH63="")+(COUNTIF($D$3:BH63,BH63)&gt;=2),0,IF(ISNA(VLOOKUP(BH63,工单拆分!$G$2:$J$750,3,0)),0,VLOOKUP(BH63,工单拆分!$G$2:$J$750,3,0)))</f>
        <v>0</v>
      </c>
      <c r="BI65" s="53">
        <f>IF((BI63="")+(COUNTIF($D$3:BI63,BI63)&gt;=2),0,IF(ISNA(VLOOKUP(BI63,工单拆分!$G$2:$J$750,3,0)),0,VLOOKUP(BI63,工单拆分!$G$2:$J$750,3,0)))</f>
        <v>0</v>
      </c>
      <c r="BJ65" s="54">
        <f>IF((BJ63="")+(COUNTIF($D$3:BJ63,BJ63)&gt;=2),0,IF(ISNA(VLOOKUP(BJ63,工单拆分!$G$2:$J$750,3,0)),0,VLOOKUP(BJ63,工单拆分!$G$2:$J$750,3,0)))</f>
        <v>0</v>
      </c>
      <c r="BK65" s="55">
        <f>IF((BK63="")+(COUNTIF($D$3:BK63,BK63)&gt;=2),0,IF(ISNA(VLOOKUP(BK63,工单拆分!$G$2:$J$750,3,0)),0,VLOOKUP(BK63,工单拆分!$G$2:$J$750,3,0)))</f>
        <v>0</v>
      </c>
      <c r="BL65" s="53">
        <f>IF((BL63="")+(COUNTIF($D$3:BL63,BL63)&gt;=2),0,IF(ISNA(VLOOKUP(BL63,工单拆分!$G$2:$J$750,3,0)),0,VLOOKUP(BL63,工单拆分!$G$2:$J$750,3,0)))</f>
        <v>0</v>
      </c>
      <c r="BM65" s="54">
        <f>IF((BM63="")+(COUNTIF($D$3:BM63,BM63)&gt;=2),0,IF(ISNA(VLOOKUP(BM63,工单拆分!$G$2:$J$750,3,0)),0,VLOOKUP(BM63,工单拆分!$G$2:$J$750,3,0)))</f>
        <v>0</v>
      </c>
      <c r="BN65" s="55">
        <f>IF((BN63="")+(COUNTIF($D$3:BN63,BN63)&gt;=2),0,IF(ISNA(VLOOKUP(BN63,工单拆分!$G$2:$J$750,3,0)),0,VLOOKUP(BN63,工单拆分!$G$2:$J$750,3,0)))</f>
        <v>0</v>
      </c>
      <c r="BO65" s="53">
        <f>IF((BO63="")+(COUNTIF($D$3:BO63,BO63)&gt;=2),0,IF(ISNA(VLOOKUP(BO63,工单拆分!$G$2:$J$750,3,0)),0,VLOOKUP(BO63,工单拆分!$G$2:$J$750,3,0)))</f>
        <v>0</v>
      </c>
      <c r="BP65" s="54">
        <f>IF((BP63="")+(COUNTIF($D$3:BP63,BP63)&gt;=2),0,IF(ISNA(VLOOKUP(BP63,工单拆分!$G$2:$J$750,3,0)),0,VLOOKUP(BP63,工单拆分!$G$2:$J$750,3,0)))</f>
        <v>0</v>
      </c>
      <c r="BQ65" s="55">
        <f>IF((BQ63="")+(COUNTIF($D$3:BQ63,BQ63)&gt;=2),0,IF(ISNA(VLOOKUP(BQ63,工单拆分!$G$2:$J$750,3,0)),0,VLOOKUP(BQ63,工单拆分!$G$2:$J$750,3,0)))</f>
        <v>0</v>
      </c>
      <c r="BR65" s="53">
        <f>IF((BR63="")+(COUNTIF($D$3:BR63,BR63)&gt;=2),0,IF(ISNA(VLOOKUP(BR63,工单拆分!$G$2:$J$750,3,0)),0,VLOOKUP(BR63,工单拆分!$G$2:$J$750,3,0)))</f>
        <v>0</v>
      </c>
      <c r="BS65" s="54">
        <f>IF((BS63="")+(COUNTIF($D$3:BS63,BS63)&gt;=2),0,IF(ISNA(VLOOKUP(BS63,工单拆分!$G$2:$J$750,3,0)),0,VLOOKUP(BS63,工单拆分!$G$2:$J$750,3,0)))</f>
        <v>0</v>
      </c>
      <c r="BT65" s="55">
        <f>IF((BT63="")+(COUNTIF($D$3:BT63,BT63)&gt;=2),0,IF(ISNA(VLOOKUP(BT63,工单拆分!$G$2:$J$750,3,0)),0,VLOOKUP(BT63,工单拆分!$G$2:$J$750,3,0)))</f>
        <v>0</v>
      </c>
      <c r="BU65" s="53">
        <f>IF((BU63="")+(COUNTIF($D$3:BU63,BU63)&gt;=2),0,IF(ISNA(VLOOKUP(BU63,工单拆分!$G$2:$J$750,3,0)),0,VLOOKUP(BU63,工单拆分!$G$2:$J$750,3,0)))</f>
        <v>0</v>
      </c>
      <c r="BV65" s="54">
        <f>IF((BV63="")+(COUNTIF($D$3:BV63,BV63)&gt;=2),0,IF(ISNA(VLOOKUP(BV63,工单拆分!$G$2:$J$750,3,0)),0,VLOOKUP(BV63,工单拆分!$G$2:$J$750,3,0)))</f>
        <v>0</v>
      </c>
      <c r="BW65" s="55">
        <f>IF((BW63="")+(COUNTIF($D$3:BW63,BW63)&gt;=2),0,IF(ISNA(VLOOKUP(BW63,工单拆分!$G$2:$J$750,3,0)),0,VLOOKUP(BW63,工单拆分!$G$2:$J$750,3,0)))</f>
        <v>0</v>
      </c>
      <c r="BX65" s="53">
        <f>IF((BX63="")+(COUNTIF($D$3:BX63,BX63)&gt;=2),0,IF(ISNA(VLOOKUP(BX63,工单拆分!$G$2:$J$750,3,0)),0,VLOOKUP(BX63,工单拆分!$G$2:$J$750,3,0)))</f>
        <v>0</v>
      </c>
      <c r="BY65" s="54">
        <f>IF((BY63="")+(COUNTIF($D$3:BY63,BY63)&gt;=2),0,IF(ISNA(VLOOKUP(BY63,工单拆分!$G$2:$J$750,3,0)),0,VLOOKUP(BY63,工单拆分!$G$2:$J$750,3,0)))</f>
        <v>0</v>
      </c>
      <c r="BZ65" s="55">
        <f>IF((BZ63="")+(COUNTIF($D$3:BZ63,BZ63)&gt;=2),0,IF(ISNA(VLOOKUP(BZ63,工单拆分!$G$2:$J$750,3,0)),0,VLOOKUP(BZ63,工单拆分!$G$2:$J$750,3,0)))</f>
        <v>0</v>
      </c>
      <c r="CA65" s="53">
        <f>IF((CA63="")+(COUNTIF($D$3:CA63,CA63)&gt;=2),0,IF(ISNA(VLOOKUP(CA63,工单拆分!$G$2:$J$750,3,0)),0,VLOOKUP(CA63,工单拆分!$G$2:$J$750,3,0)))</f>
        <v>0</v>
      </c>
      <c r="CB65" s="54">
        <f>IF((CB63="")+(COUNTIF($D$3:CB63,CB63)&gt;=2),0,IF(ISNA(VLOOKUP(CB63,工单拆分!$G$2:$J$750,3,0)),0,VLOOKUP(CB63,工单拆分!$G$2:$J$750,3,0)))</f>
        <v>0</v>
      </c>
      <c r="CC65" s="55">
        <f>IF((CC63="")+(COUNTIF($D$3:CC63,CC63)&gt;=2),0,IF(ISNA(VLOOKUP(CC63,工单拆分!$G$2:$J$750,3,0)),0,VLOOKUP(CC63,工单拆分!$G$2:$J$750,3,0)))</f>
        <v>0</v>
      </c>
      <c r="CD65" s="53">
        <f>IF((CD63="")+(COUNTIF($D$3:CD63,CD63)&gt;=2),0,IF(ISNA(VLOOKUP(CD63,工单拆分!$G$2:$J$750,3,0)),0,VLOOKUP(CD63,工单拆分!$G$2:$J$750,3,0)))</f>
        <v>0</v>
      </c>
      <c r="CE65" s="54">
        <f>IF((CE63="")+(COUNTIF($D$3:CE63,CE63)&gt;=2),0,IF(ISNA(VLOOKUP(CE63,工单拆分!$G$2:$J$750,3,0)),0,VLOOKUP(CE63,工单拆分!$G$2:$J$750,3,0)))</f>
        <v>0</v>
      </c>
      <c r="CF65" s="55">
        <f>IF((CF63="")+(COUNTIF($D$3:CF63,CF63)&gt;=2),0,IF(ISNA(VLOOKUP(CF63,工单拆分!$G$2:$J$750,3,0)),0,VLOOKUP(CF63,工单拆分!$G$2:$J$750,3,0)))</f>
        <v>0</v>
      </c>
      <c r="CG65" s="53">
        <f>IF((CG63="")+(COUNTIF($D$3:CG63,CG63)&gt;=2),0,IF(ISNA(VLOOKUP(CG63,工单拆分!$G$2:$J$750,3,0)),0,VLOOKUP(CG63,工单拆分!$G$2:$J$750,3,0)))</f>
        <v>0</v>
      </c>
      <c r="CH65" s="54">
        <f>IF((CH63="")+(COUNTIF($D$3:CH63,CH63)&gt;=2),0,IF(ISNA(VLOOKUP(CH63,工单拆分!$G$2:$J$750,3,0)),0,VLOOKUP(CH63,工单拆分!$G$2:$J$750,3,0)))</f>
        <v>0</v>
      </c>
      <c r="CI65" s="55">
        <f>IF((CI63="")+(COUNTIF($D$3:CI63,CI63)&gt;=2),0,IF(ISNA(VLOOKUP(CI63,工单拆分!$G$2:$J$750,3,0)),0,VLOOKUP(CI63,工单拆分!$G$2:$J$750,3,0)))</f>
        <v>0</v>
      </c>
      <c r="CJ65" s="53">
        <f>IF((CJ63="")+(COUNTIF($D$3:CJ63,CJ63)&gt;=2),0,IF(ISNA(VLOOKUP(CJ63,工单拆分!$G$2:$J$750,3,0)),0,VLOOKUP(CJ63,工单拆分!$G$2:$J$750,3,0)))</f>
        <v>0</v>
      </c>
      <c r="CK65" s="54">
        <f>IF((CK63="")+(COUNTIF($D$3:CK63,CK63)&gt;=2),0,IF(ISNA(VLOOKUP(CK63,工单拆分!$G$2:$J$750,3,0)),0,VLOOKUP(CK63,工单拆分!$G$2:$J$750,3,0)))</f>
        <v>0</v>
      </c>
      <c r="CL65" s="55">
        <f>IF((CL63="")+(COUNTIF($D$3:CL63,CL63)&gt;=2),0,IF(ISNA(VLOOKUP(CL63,工单拆分!$G$2:$J$750,3,0)),0,VLOOKUP(CL63,工单拆分!$G$2:$J$750,3,0)))</f>
        <v>0</v>
      </c>
      <c r="CM65" s="53">
        <f>IF((CM63="")+(COUNTIF($D$3:CM63,CM63)&gt;=2),0,IF(ISNA(VLOOKUP(CM63,工单拆分!$G$2:$J$750,3,0)),0,VLOOKUP(CM63,工单拆分!$G$2:$J$750,3,0)))</f>
        <v>0</v>
      </c>
      <c r="CN65" s="54">
        <f>IF((CN63="")+(COUNTIF($D$3:CN63,CN63)&gt;=2),0,IF(ISNA(VLOOKUP(CN63,工单拆分!$G$2:$J$750,3,0)),0,VLOOKUP(CN63,工单拆分!$G$2:$J$750,3,0)))</f>
        <v>0</v>
      </c>
      <c r="CO65" s="55">
        <f>IF((CO63="")+(COUNTIF($D$3:CO63,CO63)&gt;=2),0,IF(ISNA(VLOOKUP(CO63,工单拆分!$G$2:$J$750,3,0)),0,VLOOKUP(CO63,工单拆分!$G$2:$J$750,3,0)))</f>
        <v>0</v>
      </c>
      <c r="CP65" s="53">
        <f>IF((CP63="")+(COUNTIF($D$3:CP63,CP63)&gt;=2),0,IF(ISNA(VLOOKUP(CP63,工单拆分!$G$2:$J$750,3,0)),0,VLOOKUP(CP63,工单拆分!$G$2:$J$750,3,0)))</f>
        <v>0</v>
      </c>
      <c r="CQ65" s="54">
        <f>IF((CQ63="")+(COUNTIF($D$3:CQ63,CQ63)&gt;=2),0,IF(ISNA(VLOOKUP(CQ63,工单拆分!$G$2:$J$750,3,0)),0,VLOOKUP(CQ63,工单拆分!$G$2:$J$750,3,0)))</f>
        <v>0</v>
      </c>
      <c r="CR65" s="55">
        <f>IF((CR63="")+(COUNTIF($D$3:CR63,CR63)&gt;=2),0,IF(ISNA(VLOOKUP(CR63,工单拆分!$G$2:$J$750,3,0)),0,VLOOKUP(CR63,工单拆分!$G$2:$J$750,3,0)))</f>
        <v>0</v>
      </c>
      <c r="CS65" s="67">
        <f t="shared" si="5"/>
        <v>0</v>
      </c>
      <c r="CT65" s="67"/>
      <c r="CV65" s="67"/>
    </row>
    <row r="66" s="22" customFormat="1" ht="14.1" customHeight="1" spans="1:100">
      <c r="A66" s="56"/>
      <c r="B66" s="57"/>
      <c r="C66" s="58" t="s">
        <v>2007</v>
      </c>
      <c r="D66" s="59"/>
      <c r="E66" s="60"/>
      <c r="F66" s="61"/>
      <c r="G66" s="59"/>
      <c r="H66" s="60"/>
      <c r="I66" s="61"/>
      <c r="J66" s="59"/>
      <c r="K66" s="60"/>
      <c r="L66" s="61"/>
      <c r="M66" s="59"/>
      <c r="N66" s="60"/>
      <c r="O66" s="61"/>
      <c r="P66" s="59"/>
      <c r="Q66" s="60"/>
      <c r="R66" s="61"/>
      <c r="S66" s="59"/>
      <c r="T66" s="60"/>
      <c r="U66" s="61"/>
      <c r="V66" s="59"/>
      <c r="W66" s="60"/>
      <c r="X66" s="61"/>
      <c r="Y66" s="59"/>
      <c r="Z66" s="60"/>
      <c r="AA66" s="61"/>
      <c r="AB66" s="59"/>
      <c r="AC66" s="60"/>
      <c r="AD66" s="61"/>
      <c r="AE66" s="59"/>
      <c r="AF66" s="60"/>
      <c r="AG66" s="61"/>
      <c r="AH66" s="59"/>
      <c r="AI66" s="60"/>
      <c r="AJ66" s="61"/>
      <c r="AK66" s="59"/>
      <c r="AL66" s="60"/>
      <c r="AM66" s="61"/>
      <c r="AN66" s="59"/>
      <c r="AO66" s="60"/>
      <c r="AP66" s="61"/>
      <c r="AQ66" s="59"/>
      <c r="AR66" s="60"/>
      <c r="AS66" s="61"/>
      <c r="AT66" s="59"/>
      <c r="AU66" s="60"/>
      <c r="AV66" s="61"/>
      <c r="AW66" s="59"/>
      <c r="AX66" s="60"/>
      <c r="AY66" s="61"/>
      <c r="AZ66" s="59"/>
      <c r="BA66" s="60"/>
      <c r="BB66" s="61"/>
      <c r="BC66" s="59"/>
      <c r="BD66" s="60"/>
      <c r="BE66" s="61"/>
      <c r="BF66" s="59"/>
      <c r="BG66" s="60"/>
      <c r="BH66" s="61"/>
      <c r="BI66" s="59"/>
      <c r="BJ66" s="60"/>
      <c r="BK66" s="61"/>
      <c r="BL66" s="59"/>
      <c r="BM66" s="60"/>
      <c r="BN66" s="61"/>
      <c r="BO66" s="59"/>
      <c r="BP66" s="60"/>
      <c r="BQ66" s="61"/>
      <c r="BR66" s="59"/>
      <c r="BS66" s="60"/>
      <c r="BT66" s="61"/>
      <c r="BU66" s="59"/>
      <c r="BV66" s="60"/>
      <c r="BW66" s="61"/>
      <c r="BX66" s="59"/>
      <c r="BY66" s="60"/>
      <c r="BZ66" s="61"/>
      <c r="CA66" s="59"/>
      <c r="CB66" s="60"/>
      <c r="CC66" s="61"/>
      <c r="CD66" s="59"/>
      <c r="CE66" s="60"/>
      <c r="CF66" s="61"/>
      <c r="CG66" s="59"/>
      <c r="CH66" s="60"/>
      <c r="CI66" s="61"/>
      <c r="CJ66" s="59"/>
      <c r="CK66" s="60"/>
      <c r="CL66" s="61"/>
      <c r="CM66" s="59"/>
      <c r="CN66" s="60"/>
      <c r="CO66" s="61"/>
      <c r="CP66" s="59"/>
      <c r="CQ66" s="60"/>
      <c r="CR66" s="61"/>
      <c r="CS66" s="67">
        <f t="shared" si="5"/>
        <v>0</v>
      </c>
      <c r="CT66" s="67">
        <f>CS65-CS66</f>
        <v>0</v>
      </c>
      <c r="CV66" s="67"/>
    </row>
    <row r="67" s="20" customFormat="1" ht="13.5" customHeight="1" spans="1:100">
      <c r="A67" s="40">
        <v>17</v>
      </c>
      <c r="B67" s="41" t="s">
        <v>2025</v>
      </c>
      <c r="C67" s="42" t="s">
        <v>43</v>
      </c>
      <c r="D67" s="43" t="s">
        <v>1797</v>
      </c>
      <c r="E67" s="44"/>
      <c r="F67" s="45"/>
      <c r="G67" s="43" t="s">
        <v>1797</v>
      </c>
      <c r="H67" s="44"/>
      <c r="I67" s="45"/>
      <c r="J67" s="43"/>
      <c r="K67" s="44"/>
      <c r="L67" s="45"/>
      <c r="M67" s="43" t="s">
        <v>1797</v>
      </c>
      <c r="N67" s="44"/>
      <c r="O67" s="45"/>
      <c r="P67" s="43" t="s">
        <v>1797</v>
      </c>
      <c r="Q67" s="44"/>
      <c r="R67" s="45" t="s">
        <v>1183</v>
      </c>
      <c r="S67" s="43" t="s">
        <v>1183</v>
      </c>
      <c r="T67" s="44"/>
      <c r="U67" s="45" t="s">
        <v>1186</v>
      </c>
      <c r="V67" s="43" t="s">
        <v>1186</v>
      </c>
      <c r="W67" s="44"/>
      <c r="X67" s="45"/>
      <c r="Y67" s="43" t="s">
        <v>1186</v>
      </c>
      <c r="Z67" s="44"/>
      <c r="AA67" s="45" t="s">
        <v>1168</v>
      </c>
      <c r="AB67" s="43" t="s">
        <v>1168</v>
      </c>
      <c r="AC67" s="44"/>
      <c r="AD67" s="45" t="s">
        <v>1170</v>
      </c>
      <c r="AE67" s="43"/>
      <c r="AF67" s="44"/>
      <c r="AG67" s="45"/>
      <c r="AH67" s="43" t="s">
        <v>1170</v>
      </c>
      <c r="AI67" s="44"/>
      <c r="AJ67" s="45" t="s">
        <v>1190</v>
      </c>
      <c r="AK67" s="43" t="s">
        <v>1190</v>
      </c>
      <c r="AL67" s="44"/>
      <c r="AM67" s="45"/>
      <c r="AN67" s="43" t="s">
        <v>1190</v>
      </c>
      <c r="AO67" s="44"/>
      <c r="AP67" s="45" t="s">
        <v>1194</v>
      </c>
      <c r="AQ67" s="43" t="s">
        <v>1194</v>
      </c>
      <c r="AR67" s="44"/>
      <c r="AS67" s="45" t="s">
        <v>1691</v>
      </c>
      <c r="AT67" s="43" t="s">
        <v>1691</v>
      </c>
      <c r="AU67" s="44"/>
      <c r="AV67" s="45"/>
      <c r="AW67" s="43"/>
      <c r="AX67" s="44"/>
      <c r="AY67" s="45"/>
      <c r="AZ67" s="43"/>
      <c r="BA67" s="44"/>
      <c r="BB67" s="45"/>
      <c r="BC67" s="43" t="s">
        <v>1192</v>
      </c>
      <c r="BD67" s="44"/>
      <c r="BE67" s="45"/>
      <c r="BF67" s="43" t="s">
        <v>1192</v>
      </c>
      <c r="BG67" s="44" t="s">
        <v>1196</v>
      </c>
      <c r="BH67" s="45"/>
      <c r="BI67" s="43" t="s">
        <v>1750</v>
      </c>
      <c r="BJ67" s="44"/>
      <c r="BK67" s="45"/>
      <c r="BL67" s="43" t="s">
        <v>1750</v>
      </c>
      <c r="BM67" s="44"/>
      <c r="BN67" s="45"/>
      <c r="BO67" s="43" t="s">
        <v>1750</v>
      </c>
      <c r="BP67" s="44"/>
      <c r="BQ67" s="45"/>
      <c r="BR67" s="43" t="s">
        <v>1750</v>
      </c>
      <c r="BS67" s="44"/>
      <c r="BT67" s="45"/>
      <c r="BU67" s="43" t="s">
        <v>1750</v>
      </c>
      <c r="BV67" s="44"/>
      <c r="BW67" s="43"/>
      <c r="BX67" s="43" t="s">
        <v>1750</v>
      </c>
      <c r="BY67" s="44"/>
      <c r="BZ67" s="45"/>
      <c r="CA67" s="43" t="s">
        <v>1750</v>
      </c>
      <c r="CB67" s="44"/>
      <c r="CC67" s="45"/>
      <c r="CD67" s="43" t="s">
        <v>1750</v>
      </c>
      <c r="CE67" s="44"/>
      <c r="CF67" s="45"/>
      <c r="CG67" s="43" t="s">
        <v>1750</v>
      </c>
      <c r="CH67" s="44"/>
      <c r="CI67" s="45" t="s">
        <v>1162</v>
      </c>
      <c r="CJ67" s="43" t="s">
        <v>1162</v>
      </c>
      <c r="CK67" s="44"/>
      <c r="CL67" s="45" t="s">
        <v>1159</v>
      </c>
      <c r="CM67" s="43" t="s">
        <v>1159</v>
      </c>
      <c r="CN67" s="44"/>
      <c r="CO67" s="45"/>
      <c r="CP67" s="43"/>
      <c r="CQ67" s="44"/>
      <c r="CR67" s="45"/>
      <c r="CS67" s="65">
        <f t="shared" si="5"/>
        <v>0</v>
      </c>
      <c r="CT67" s="65"/>
      <c r="CV67" s="65"/>
    </row>
    <row r="68" s="21" customFormat="1" ht="14.1" customHeight="1" spans="1:100">
      <c r="A68" s="46"/>
      <c r="B68" s="47"/>
      <c r="C68" s="48" t="s">
        <v>2005</v>
      </c>
      <c r="D68" s="49" t="str">
        <f>IF((D67="")+(D67=0),0,VLOOKUP(D67,工单拆分!$G$2:$J$750,2,0))</f>
        <v>50YB19D-3.1</v>
      </c>
      <c r="E68" s="50">
        <f>IF((E67="")+(E67=0),0,VLOOKUP(E67,工单拆分!$G$2:$J$750,2,0))</f>
        <v>0</v>
      </c>
      <c r="F68" s="51">
        <f>IF((F67="")+(F67=0),0,VLOOKUP(F67,工单拆分!$G$2:$J$750,2,0))</f>
        <v>0</v>
      </c>
      <c r="G68" s="49" t="str">
        <f>IF((G67="")+(G67=0),0,VLOOKUP(G67,工单拆分!$G$2:$J$750,2,0))</f>
        <v>50YB19D-3.1</v>
      </c>
      <c r="H68" s="50">
        <f>IF((H67="")+(H67=0),0,VLOOKUP(H67,工单拆分!$G$2:$J$750,2,0))</f>
        <v>0</v>
      </c>
      <c r="I68" s="51">
        <f>IF((I67="")+(I67=0),0,VLOOKUP(I67,工单拆分!$G$2:$J$750,2,0))</f>
        <v>0</v>
      </c>
      <c r="J68" s="49">
        <f>IF((J67="")+(J67=0),0,VLOOKUP(J67,工单拆分!$G$2:$J$750,2,0))</f>
        <v>0</v>
      </c>
      <c r="K68" s="50">
        <f>IF((K67="")+(K67=0),0,VLOOKUP(K67,工单拆分!$G$2:$J$750,2,0))</f>
        <v>0</v>
      </c>
      <c r="L68" s="51">
        <f>IF((L67="")+(L67=0),0,VLOOKUP(L67,工单拆分!$G$2:$J$750,2,0))</f>
        <v>0</v>
      </c>
      <c r="M68" s="49" t="str">
        <f>IF((M67="")+(M67=0),0,VLOOKUP(M67,工单拆分!$G$2:$J$750,2,0))</f>
        <v>50YB19D-3.1</v>
      </c>
      <c r="N68" s="50">
        <f>IF((N67="")+(N67=0),0,VLOOKUP(N67,工单拆分!$G$2:$J$750,2,0))</f>
        <v>0</v>
      </c>
      <c r="O68" s="51">
        <f>IF((O67="")+(O67=0),0,VLOOKUP(O67,工单拆分!$G$2:$J$750,2,0))</f>
        <v>0</v>
      </c>
      <c r="P68" s="49" t="str">
        <f>IF((P67="")+(P67=0),0,VLOOKUP(P67,工单拆分!$G$2:$J$750,2,0))</f>
        <v>50YB19D-3.1</v>
      </c>
      <c r="Q68" s="50">
        <f>IF((Q67="")+(Q67=0),0,VLOOKUP(Q67,工单拆分!$G$2:$J$750,2,0))</f>
        <v>0</v>
      </c>
      <c r="R68" s="51" t="str">
        <f>IF((R67="")+(R67=0),0,VLOOKUP(R67,工单拆分!$G$2:$J$750,2,0))</f>
        <v>40YB807-1</v>
      </c>
      <c r="S68" s="49" t="str">
        <f>IF((S67="")+(S67=0),0,VLOOKUP(S67,工单拆分!$G$2:$J$750,2,0))</f>
        <v>40YB807-1</v>
      </c>
      <c r="T68" s="50">
        <f>IF((T67="")+(T67=0),0,VLOOKUP(T67,工单拆分!$G$2:$J$750,2,0))</f>
        <v>0</v>
      </c>
      <c r="U68" s="51" t="str">
        <f>IF((U67="")+(U67=0),0,VLOOKUP(U67,工单拆分!$G$2:$J$750,2,0))</f>
        <v>40YB807-2</v>
      </c>
      <c r="V68" s="49" t="str">
        <f>IF((V67="")+(V67=0),0,VLOOKUP(V67,工单拆分!$G$2:$J$750,2,0))</f>
        <v>40YB807-2</v>
      </c>
      <c r="W68" s="50">
        <f>IF((W67="")+(W67=0),0,VLOOKUP(W67,工单拆分!$G$2:$J$750,2,0))</f>
        <v>0</v>
      </c>
      <c r="X68" s="51">
        <f>IF((X67="")+(X67=0),0,VLOOKUP(X67,工单拆分!$G$2:$J$750,2,0))</f>
        <v>0</v>
      </c>
      <c r="Y68" s="49" t="str">
        <f>IF((Y67="")+(Y67=0),0,VLOOKUP(Y67,工单拆分!$G$2:$J$750,2,0))</f>
        <v>40YB807-2</v>
      </c>
      <c r="Z68" s="50">
        <f>IF((Z67="")+(Z67=0),0,VLOOKUP(Z67,工单拆分!$G$2:$J$750,2,0))</f>
        <v>0</v>
      </c>
      <c r="AA68" s="51" t="str">
        <f>IF((AA67="")+(AA67=0),0,VLOOKUP(AA67,工单拆分!$G$2:$J$750,2,0))</f>
        <v>50YB7F-2</v>
      </c>
      <c r="AB68" s="49" t="str">
        <f>IF((AB67="")+(AB67=0),0,VLOOKUP(AB67,工单拆分!$G$2:$J$750,2,0))</f>
        <v>50YB7F-2</v>
      </c>
      <c r="AC68" s="50">
        <f>IF((AC67="")+(AC67=0),0,VLOOKUP(AC67,工单拆分!$G$2:$J$750,2,0))</f>
        <v>0</v>
      </c>
      <c r="AD68" s="51" t="str">
        <f>IF((AD67="")+(AD67=0),0,VLOOKUP(AD67,工单拆分!$G$2:$J$750,2,0))</f>
        <v>50YB7F-3</v>
      </c>
      <c r="AE68" s="49">
        <f>IF((AE67="")+(AE67=0),0,VLOOKUP(AE67,工单拆分!$G$2:$J$750,2,0))</f>
        <v>0</v>
      </c>
      <c r="AF68" s="50">
        <f>IF((AF67="")+(AF67=0),0,VLOOKUP(AF67,工单拆分!$G$2:$J$750,2,0))</f>
        <v>0</v>
      </c>
      <c r="AG68" s="51">
        <f>IF((AG67="")+(AG67=0),0,VLOOKUP(AG67,工单拆分!$G$2:$J$750,2,0))</f>
        <v>0</v>
      </c>
      <c r="AH68" s="49" t="str">
        <f>IF((AH67="")+(AH67=0),0,VLOOKUP(AH67,工单拆分!$G$2:$J$750,2,0))</f>
        <v>50YB7F-3</v>
      </c>
      <c r="AI68" s="50">
        <f>IF((AI67="")+(AI67=0),0,VLOOKUP(AI67,工单拆分!$G$2:$J$750,2,0))</f>
        <v>0</v>
      </c>
      <c r="AJ68" s="51" t="str">
        <f>IF((AJ67="")+(AJ67=0),0,VLOOKUP(AJ67,工单拆分!$G$2:$J$750,2,0))</f>
        <v>40YB807-4</v>
      </c>
      <c r="AK68" s="49" t="str">
        <f>IF((AK67="")+(AK67=0),0,VLOOKUP(AK67,工单拆分!$G$2:$J$750,2,0))</f>
        <v>40YB807-4</v>
      </c>
      <c r="AL68" s="50">
        <f>IF((AL67="")+(AL67=0),0,VLOOKUP(AL67,工单拆分!$G$2:$J$750,2,0))</f>
        <v>0</v>
      </c>
      <c r="AM68" s="51">
        <f>IF((AM67="")+(AM67=0),0,VLOOKUP(AM67,工单拆分!$G$2:$J$750,2,0))</f>
        <v>0</v>
      </c>
      <c r="AN68" s="49" t="str">
        <f>IF((AN67="")+(AN67=0),0,VLOOKUP(AN67,工单拆分!$G$2:$J$750,2,0))</f>
        <v>40YB807-4</v>
      </c>
      <c r="AO68" s="50">
        <f>IF((AO67="")+(AO67=0),0,VLOOKUP(AO67,工单拆分!$G$2:$J$750,2,0))</f>
        <v>0</v>
      </c>
      <c r="AP68" s="51" t="str">
        <f>IF((AP67="")+(AP67=0),0,VLOOKUP(AP67,工单拆分!$G$2:$J$750,2,0))</f>
        <v>40YB807-6</v>
      </c>
      <c r="AQ68" s="49" t="str">
        <f>IF((AQ67="")+(AQ67=0),0,VLOOKUP(AQ67,工单拆分!$G$2:$J$750,2,0))</f>
        <v>40YB807-6</v>
      </c>
      <c r="AR68" s="50">
        <f>IF((AR67="")+(AR67=0),0,VLOOKUP(AR67,工单拆分!$G$2:$J$750,2,0))</f>
        <v>0</v>
      </c>
      <c r="AS68" s="51" t="str">
        <f>IF((AS67="")+(AS67=0),0,VLOOKUP(AS67,工单拆分!$G$2:$J$750,2,0))</f>
        <v>50YB19D-3.14</v>
      </c>
      <c r="AT68" s="49" t="str">
        <f>IF((AT67="")+(AT67=0),0,VLOOKUP(AT67,工单拆分!$G$2:$J$750,2,0))</f>
        <v>50YB19D-3.14</v>
      </c>
      <c r="AU68" s="50">
        <f>IF((AU67="")+(AU67=0),0,VLOOKUP(AU67,工单拆分!$G$2:$J$750,2,0))</f>
        <v>0</v>
      </c>
      <c r="AV68" s="51">
        <f>IF((AV67="")+(AV67=0),0,VLOOKUP(AV67,工单拆分!$G$2:$J$750,2,0))</f>
        <v>0</v>
      </c>
      <c r="AW68" s="49">
        <f>IF((AW67="")+(AW67=0),0,VLOOKUP(AW67,工单拆分!$G$2:$J$750,2,0))</f>
        <v>0</v>
      </c>
      <c r="AX68" s="50">
        <f>IF((AX67="")+(AX67=0),0,VLOOKUP(AX67,工单拆分!$G$2:$J$750,2,0))</f>
        <v>0</v>
      </c>
      <c r="AY68" s="51">
        <f>IF((AY67="")+(AY67=0),0,VLOOKUP(AY67,工单拆分!$G$2:$J$750,2,0))</f>
        <v>0</v>
      </c>
      <c r="AZ68" s="49">
        <f>IF((AZ67="")+(AZ67=0),0,VLOOKUP(AZ67,工单拆分!$G$2:$J$750,2,0))</f>
        <v>0</v>
      </c>
      <c r="BA68" s="50">
        <f>IF((BA67="")+(BA67=0),0,VLOOKUP(BA67,工单拆分!$G$2:$J$750,2,0))</f>
        <v>0</v>
      </c>
      <c r="BB68" s="51">
        <f>IF((BB67="")+(BB67=0),0,VLOOKUP(BB67,工单拆分!$G$2:$J$750,2,0))</f>
        <v>0</v>
      </c>
      <c r="BC68" s="49" t="str">
        <f>IF((BC67="")+(BC67=0),0,VLOOKUP(BC67,工单拆分!$G$2:$J$750,2,0))</f>
        <v>40YB807-5</v>
      </c>
      <c r="BD68" s="50">
        <f>IF((BD67="")+(BD67=0),0,VLOOKUP(BD67,工单拆分!$G$2:$J$750,2,0))</f>
        <v>0</v>
      </c>
      <c r="BE68" s="51">
        <f>IF((BE67="")+(BE67=0),0,VLOOKUP(BE67,工单拆分!$G$2:$J$750,2,0))</f>
        <v>0</v>
      </c>
      <c r="BF68" s="49" t="str">
        <f>IF((BF67="")+(BF67=0),0,VLOOKUP(BF67,工单拆分!$G$2:$J$750,2,0))</f>
        <v>40YB807-5</v>
      </c>
      <c r="BG68" s="50" t="str">
        <f>IF((BG67="")+(BG67=0),0,VLOOKUP(BG67,工单拆分!$G$2:$J$750,2,0))</f>
        <v>40YB807-7</v>
      </c>
      <c r="BH68" s="51">
        <f>IF((BH67="")+(BH67=0),0,VLOOKUP(BH67,工单拆分!$G$2:$J$750,2,0))</f>
        <v>0</v>
      </c>
      <c r="BI68" s="49" t="str">
        <f>IF((BI67="")+(BI67=0),0,VLOOKUP(BI67,工单拆分!$G$2:$J$750,2,0))</f>
        <v>CRJ6807-3.28</v>
      </c>
      <c r="BJ68" s="50">
        <f>IF((BJ67="")+(BJ67=0),0,VLOOKUP(BJ67,工单拆分!$G$2:$J$750,2,0))</f>
        <v>0</v>
      </c>
      <c r="BK68" s="51">
        <f>IF((BK67="")+(BK67=0),0,VLOOKUP(BK67,工单拆分!$G$2:$J$750,2,0))</f>
        <v>0</v>
      </c>
      <c r="BL68" s="49" t="str">
        <f>IF((BL67="")+(BL67=0),0,VLOOKUP(BL67,工单拆分!$G$2:$J$750,2,0))</f>
        <v>CRJ6807-3.28</v>
      </c>
      <c r="BM68" s="50">
        <f>IF((BM67="")+(BM67=0),0,VLOOKUP(BM67,工单拆分!$G$2:$J$750,2,0))</f>
        <v>0</v>
      </c>
      <c r="BN68" s="51">
        <f>IF((BN67="")+(BN67=0),0,VLOOKUP(BN67,工单拆分!$G$2:$J$750,2,0))</f>
        <v>0</v>
      </c>
      <c r="BO68" s="49" t="str">
        <f>IF((BO67="")+(BO67=0),0,VLOOKUP(BO67,工单拆分!$G$2:$J$750,2,0))</f>
        <v>CRJ6807-3.28</v>
      </c>
      <c r="BP68" s="50">
        <f>IF((BP67="")+(BP67=0),0,VLOOKUP(BP67,工单拆分!$G$2:$J$750,2,0))</f>
        <v>0</v>
      </c>
      <c r="BQ68" s="51">
        <f>IF((BQ67="")+(BQ67=0),0,VLOOKUP(BQ67,工单拆分!$G$2:$J$750,2,0))</f>
        <v>0</v>
      </c>
      <c r="BR68" s="49" t="str">
        <f>IF((BR67="")+(BR67=0),0,VLOOKUP(BR67,工单拆分!$G$2:$J$750,2,0))</f>
        <v>CRJ6807-3.28</v>
      </c>
      <c r="BS68" s="50">
        <f>IF((BS67="")+(BS67=0),0,VLOOKUP(BS67,工单拆分!$G$2:$J$750,2,0))</f>
        <v>0</v>
      </c>
      <c r="BT68" s="51">
        <f>IF((BT67="")+(BT67=0),0,VLOOKUP(BT67,工单拆分!$G$2:$J$750,2,0))</f>
        <v>0</v>
      </c>
      <c r="BU68" s="49" t="str">
        <f>IF((BU67="")+(BU67=0),0,VLOOKUP(BU67,工单拆分!$G$2:$J$750,2,0))</f>
        <v>CRJ6807-3.28</v>
      </c>
      <c r="BV68" s="50">
        <f>IF((BV67="")+(BV67=0),0,VLOOKUP(BV67,工单拆分!$G$2:$J$750,2,0))</f>
        <v>0</v>
      </c>
      <c r="BW68" s="51">
        <f>IF((BW67="")+(BW67=0),0,VLOOKUP(BW67,工单拆分!$G$2:$J$750,2,0))</f>
        <v>0</v>
      </c>
      <c r="BX68" s="49" t="str">
        <f>IF((BX67="")+(BX67=0),0,VLOOKUP(BX67,工单拆分!$G$2:$J$750,2,0))</f>
        <v>CRJ6807-3.28</v>
      </c>
      <c r="BY68" s="50">
        <f>IF((BY67="")+(BY67=0),0,VLOOKUP(BY67,工单拆分!$G$2:$J$750,2,0))</f>
        <v>0</v>
      </c>
      <c r="BZ68" s="51">
        <f>IF((BZ67="")+(BZ67=0),0,VLOOKUP(BZ67,工单拆分!$G$2:$J$750,2,0))</f>
        <v>0</v>
      </c>
      <c r="CA68" s="49" t="str">
        <f>IF((CA67="")+(CA67=0),0,VLOOKUP(CA67,工单拆分!$G$2:$J$750,2,0))</f>
        <v>CRJ6807-3.28</v>
      </c>
      <c r="CB68" s="50">
        <f>IF((CB67="")+(CB67=0),0,VLOOKUP(CB67,工单拆分!$G$2:$J$750,2,0))</f>
        <v>0</v>
      </c>
      <c r="CC68" s="51">
        <f>IF((CC67="")+(CC67=0),0,VLOOKUP(CC67,工单拆分!$G$2:$J$750,2,0))</f>
        <v>0</v>
      </c>
      <c r="CD68" s="49" t="str">
        <f>IF((CD67="")+(CD67=0),0,VLOOKUP(CD67,工单拆分!$G$2:$J$750,2,0))</f>
        <v>CRJ6807-3.28</v>
      </c>
      <c r="CE68" s="50">
        <f>IF((CE67="")+(CE67=0),0,VLOOKUP(CE67,工单拆分!$G$2:$J$750,2,0))</f>
        <v>0</v>
      </c>
      <c r="CF68" s="51">
        <f>IF((CF67="")+(CF67=0),0,VLOOKUP(CF67,工单拆分!$G$2:$J$750,2,0))</f>
        <v>0</v>
      </c>
      <c r="CG68" s="49" t="str">
        <f>IF((CG67="")+(CG67=0),0,VLOOKUP(CG67,工单拆分!$G$2:$J$750,2,0))</f>
        <v>CRJ6807-3.28</v>
      </c>
      <c r="CH68" s="50">
        <f>IF((CH67="")+(CH67=0),0,VLOOKUP(CH67,工单拆分!$G$2:$J$750,2,0))</f>
        <v>0</v>
      </c>
      <c r="CI68" s="51" t="str">
        <f>IF((CI67="")+(CI67=0),0,VLOOKUP(CI67,工单拆分!$G$2:$J$750,2,0))</f>
        <v>40YB7F-5</v>
      </c>
      <c r="CJ68" s="49" t="str">
        <f>IF((CJ67="")+(CJ67=0),0,VLOOKUP(CJ67,工单拆分!$G$2:$J$750,2,0))</f>
        <v>40YB7F-5</v>
      </c>
      <c r="CK68" s="50">
        <f>IF((CK67="")+(CK67=0),0,VLOOKUP(CK67,工单拆分!$G$2:$J$750,2,0))</f>
        <v>0</v>
      </c>
      <c r="CL68" s="51" t="str">
        <f>IF((CL67="")+(CL67=0),0,VLOOKUP(CL67,工单拆分!$G$2:$J$750,2,0))</f>
        <v>40YB7F-4</v>
      </c>
      <c r="CM68" s="49" t="str">
        <f>IF((CM67="")+(CM67=0),0,VLOOKUP(CM67,工单拆分!$G$2:$J$750,2,0))</f>
        <v>40YB7F-4</v>
      </c>
      <c r="CN68" s="50">
        <f>IF((CN67="")+(CN67=0),0,VLOOKUP(CN67,工单拆分!$G$2:$J$750,2,0))</f>
        <v>0</v>
      </c>
      <c r="CO68" s="51">
        <f>IF((CO67="")+(CO67=0),0,VLOOKUP(CO67,工单拆分!$G$2:$J$750,2,0))</f>
        <v>0</v>
      </c>
      <c r="CP68" s="49">
        <f>IF((CP67="")+(CP67=0),0,VLOOKUP(CP67,工单拆分!$G$2:$J$750,2,0))</f>
        <v>0</v>
      </c>
      <c r="CQ68" s="50">
        <f>IF((CQ67="")+(CQ67=0),0,VLOOKUP(CQ67,工单拆分!$G$2:$J$750,2,0))</f>
        <v>0</v>
      </c>
      <c r="CR68" s="51">
        <f>IF((CR67="")+(CR67=0),0,VLOOKUP(CR67,工单拆分!$G$2:$J$750,2,0))</f>
        <v>0</v>
      </c>
      <c r="CS68" s="66">
        <f t="shared" si="5"/>
        <v>0</v>
      </c>
      <c r="CT68" s="66"/>
      <c r="CV68" s="66"/>
    </row>
    <row r="69" s="22" customFormat="1" ht="14.1" customHeight="1" spans="1:100">
      <c r="A69" s="46"/>
      <c r="B69" s="47"/>
      <c r="C69" s="52" t="s">
        <v>2006</v>
      </c>
      <c r="D69" s="53">
        <f>IF((D67="")+(COUNTIF($D$3:D67,D67)&gt;=2),0,IF(ISNA(VLOOKUP(D67,工单拆分!$G$2:$J$750,3,0)),0,VLOOKUP(D67,工单拆分!$G$2:$J$750,3,0)))</f>
        <v>2884</v>
      </c>
      <c r="E69" s="54">
        <f>IF((E67="")+(COUNTIF($D$3:E67,E67)&gt;=2),0,IF(ISNA(VLOOKUP(E67,工单拆分!$G$2:$J$750,3,0)),0,VLOOKUP(E67,工单拆分!$G$2:$J$750,3,0)))</f>
        <v>0</v>
      </c>
      <c r="F69" s="55">
        <f>IF((F67="")+(COUNTIF($D$3:F67,F67)&gt;=2),0,IF(ISNA(VLOOKUP(F67,工单拆分!$G$2:$J$750,3,0)),0,VLOOKUP(F67,工单拆分!$G$2:$J$750,3,0)))</f>
        <v>0</v>
      </c>
      <c r="G69" s="53">
        <f>IF((G67="")+(COUNTIF($D$3:G67,G67)&gt;=2),0,IF(ISNA(VLOOKUP(G67,工单拆分!$G$2:$J$750,3,0)),0,VLOOKUP(G67,工单拆分!$G$2:$J$750,3,0)))</f>
        <v>0</v>
      </c>
      <c r="H69" s="54">
        <f>IF((H67="")+(COUNTIF($D$3:H67,H67)&gt;=2),0,IF(ISNA(VLOOKUP(H67,工单拆分!$G$2:$J$750,3,0)),0,VLOOKUP(H67,工单拆分!$G$2:$J$750,3,0)))</f>
        <v>0</v>
      </c>
      <c r="I69" s="55">
        <f>IF((I67="")+(COUNTIF($D$3:I67,I67)&gt;=2),0,IF(ISNA(VLOOKUP(I67,工单拆分!$G$2:$J$750,3,0)),0,VLOOKUP(I67,工单拆分!$G$2:$J$750,3,0)))</f>
        <v>0</v>
      </c>
      <c r="J69" s="53">
        <f>IF((J67="")+(COUNTIF($D$3:J67,J67)&gt;=2),0,IF(ISNA(VLOOKUP(J67,工单拆分!$G$2:$J$750,3,0)),0,VLOOKUP(J67,工单拆分!$G$2:$J$750,3,0)))</f>
        <v>0</v>
      </c>
      <c r="K69" s="54">
        <f>IF((K67="")+(COUNTIF($D$3:K67,K67)&gt;=2),0,IF(ISNA(VLOOKUP(K67,工单拆分!$G$2:$J$750,3,0)),0,VLOOKUP(K67,工单拆分!$G$2:$J$750,3,0)))</f>
        <v>0</v>
      </c>
      <c r="L69" s="55">
        <f>IF((L67="")+(COUNTIF($D$3:L67,L67)&gt;=2),0,IF(ISNA(VLOOKUP(L67,工单拆分!$G$2:$J$750,3,0)),0,VLOOKUP(L67,工单拆分!$G$2:$J$750,3,0)))</f>
        <v>0</v>
      </c>
      <c r="M69" s="53">
        <f>IF((M67="")+(COUNTIF($D$3:M67,M67)&gt;=2),0,IF(ISNA(VLOOKUP(M67,工单拆分!$G$2:$J$750,3,0)),0,VLOOKUP(M67,工单拆分!$G$2:$J$750,3,0)))</f>
        <v>0</v>
      </c>
      <c r="N69" s="54">
        <f>IF((N67="")+(COUNTIF($D$3:N67,N67)&gt;=2),0,IF(ISNA(VLOOKUP(N67,工单拆分!$G$2:$J$750,3,0)),0,VLOOKUP(N67,工单拆分!$G$2:$J$750,3,0)))</f>
        <v>0</v>
      </c>
      <c r="O69" s="55">
        <f>IF((O67="")+(COUNTIF($D$3:O67,O67)&gt;=2),0,IF(ISNA(VLOOKUP(O67,工单拆分!$G$2:$J$750,3,0)),0,VLOOKUP(O67,工单拆分!$G$2:$J$750,3,0)))</f>
        <v>0</v>
      </c>
      <c r="P69" s="53">
        <f>IF((P67="")+(COUNTIF($D$3:P67,P67)&gt;=2),0,IF(ISNA(VLOOKUP(P67,工单拆分!$G$2:$J$750,3,0)),0,VLOOKUP(P67,工单拆分!$G$2:$J$750,3,0)))</f>
        <v>0</v>
      </c>
      <c r="Q69" s="54">
        <f>IF((Q67="")+(COUNTIF($D$3:Q67,Q67)&gt;=2),0,IF(ISNA(VLOOKUP(Q67,工单拆分!$G$2:$J$750,3,0)),0,VLOOKUP(Q67,工单拆分!$G$2:$J$750,3,0)))</f>
        <v>0</v>
      </c>
      <c r="R69" s="55">
        <f>IF((R67="")+(COUNTIF($D$3:R67,R67)&gt;=2),0,IF(ISNA(VLOOKUP(R67,工单拆分!$G$2:$J$750,3,0)),0,VLOOKUP(R67,工单拆分!$G$2:$J$750,3,0)))</f>
        <v>2000</v>
      </c>
      <c r="S69" s="53">
        <f>IF((S67="")+(COUNTIF($D$3:S67,S67)&gt;=2),0,IF(ISNA(VLOOKUP(S67,工单拆分!$G$2:$J$750,3,0)),0,VLOOKUP(S67,工单拆分!$G$2:$J$750,3,0)))</f>
        <v>0</v>
      </c>
      <c r="T69" s="54">
        <f>IF((T67="")+(COUNTIF($D$3:T67,T67)&gt;=2),0,IF(ISNA(VLOOKUP(T67,工单拆分!$G$2:$J$750,3,0)),0,VLOOKUP(T67,工单拆分!$G$2:$J$750,3,0)))</f>
        <v>0</v>
      </c>
      <c r="U69" s="55">
        <f>IF((U67="")+(COUNTIF($D$3:U67,U67)&gt;=2),0,IF(ISNA(VLOOKUP(U67,工单拆分!$G$2:$J$750,3,0)),0,VLOOKUP(U67,工单拆分!$G$2:$J$750,3,0)))</f>
        <v>2000</v>
      </c>
      <c r="V69" s="53">
        <f>IF((V67="")+(COUNTIF($D$3:V67,V67)&gt;=2),0,IF(ISNA(VLOOKUP(V67,工单拆分!$G$2:$J$750,3,0)),0,VLOOKUP(V67,工单拆分!$G$2:$J$750,3,0)))</f>
        <v>0</v>
      </c>
      <c r="W69" s="54">
        <f>IF((W67="")+(COUNTIF($D$3:W67,W67)&gt;=2),0,IF(ISNA(VLOOKUP(W67,工单拆分!$G$2:$J$750,3,0)),0,VLOOKUP(W67,工单拆分!$G$2:$J$750,3,0)))</f>
        <v>0</v>
      </c>
      <c r="X69" s="55">
        <f>IF((X67="")+(COUNTIF($D$3:X67,X67)&gt;=2),0,IF(ISNA(VLOOKUP(X67,工单拆分!$G$2:$J$750,3,0)),0,VLOOKUP(X67,工单拆分!$G$2:$J$750,3,0)))</f>
        <v>0</v>
      </c>
      <c r="Y69" s="53">
        <f>IF((Y67="")+(COUNTIF($D$3:Y67,Y67)&gt;=2),0,IF(ISNA(VLOOKUP(Y67,工单拆分!$G$2:$J$750,3,0)),0,VLOOKUP(Y67,工单拆分!$G$2:$J$750,3,0)))</f>
        <v>0</v>
      </c>
      <c r="Z69" s="54">
        <f>IF((Z67="")+(COUNTIF($D$3:Z67,Z67)&gt;=2),0,IF(ISNA(VLOOKUP(Z67,工单拆分!$G$2:$J$750,3,0)),0,VLOOKUP(Z67,工单拆分!$G$2:$J$750,3,0)))</f>
        <v>0</v>
      </c>
      <c r="AA69" s="55">
        <f>IF((AA67="")+(COUNTIF($D$3:AA67,AA67)&gt;=2),0,IF(ISNA(VLOOKUP(AA67,工单拆分!$G$2:$J$750,3,0)),0,VLOOKUP(AA67,工单拆分!$G$2:$J$750,3,0)))</f>
        <v>2000</v>
      </c>
      <c r="AB69" s="53">
        <f>IF((AB67="")+(COUNTIF($D$3:AB67,AB67)&gt;=2),0,IF(ISNA(VLOOKUP(AB67,工单拆分!$G$2:$J$750,3,0)),0,VLOOKUP(AB67,工单拆分!$G$2:$J$750,3,0)))</f>
        <v>0</v>
      </c>
      <c r="AC69" s="54">
        <f>IF((AC67="")+(COUNTIF($D$3:AC67,AC67)&gt;=2),0,IF(ISNA(VLOOKUP(AC67,工单拆分!$G$2:$J$750,3,0)),0,VLOOKUP(AC67,工单拆分!$G$2:$J$750,3,0)))</f>
        <v>0</v>
      </c>
      <c r="AD69" s="55">
        <f>IF((AD67="")+(COUNTIF($D$3:AD67,AD67)&gt;=2),0,IF(ISNA(VLOOKUP(AD67,工单拆分!$G$2:$J$750,3,0)),0,VLOOKUP(AD67,工单拆分!$G$2:$J$750,3,0)))</f>
        <v>2000</v>
      </c>
      <c r="AE69" s="53">
        <f>IF((AE67="")+(COUNTIF($D$3:AE67,AE67)&gt;=2),0,IF(ISNA(VLOOKUP(AE67,工单拆分!$G$2:$J$750,3,0)),0,VLOOKUP(AE67,工单拆分!$G$2:$J$750,3,0)))</f>
        <v>0</v>
      </c>
      <c r="AF69" s="54">
        <f>IF((AF67="")+(COUNTIF($D$3:AF67,AF67)&gt;=2),0,IF(ISNA(VLOOKUP(AF67,工单拆分!$G$2:$J$750,3,0)),0,VLOOKUP(AF67,工单拆分!$G$2:$J$750,3,0)))</f>
        <v>0</v>
      </c>
      <c r="AG69" s="55">
        <f>IF((AG67="")+(COUNTIF($D$3:AG67,AG67)&gt;=2),0,IF(ISNA(VLOOKUP(AG67,工单拆分!$G$2:$J$750,3,0)),0,VLOOKUP(AG67,工单拆分!$G$2:$J$750,3,0)))</f>
        <v>0</v>
      </c>
      <c r="AH69" s="53">
        <f>IF((AH67="")+(COUNTIF($D$3:AH67,AH67)&gt;=2),0,IF(ISNA(VLOOKUP(AH67,工单拆分!$G$2:$J$750,3,0)),0,VLOOKUP(AH67,工单拆分!$G$2:$J$750,3,0)))</f>
        <v>0</v>
      </c>
      <c r="AI69" s="54">
        <f>IF((AI67="")+(COUNTIF($D$3:AI67,AI67)&gt;=2),0,IF(ISNA(VLOOKUP(AI67,工单拆分!$G$2:$J$750,3,0)),0,VLOOKUP(AI67,工单拆分!$G$2:$J$750,3,0)))</f>
        <v>0</v>
      </c>
      <c r="AJ69" s="55">
        <f>IF((AJ67="")+(COUNTIF($D$3:AJ67,AJ67)&gt;=2),0,IF(ISNA(VLOOKUP(AJ67,工单拆分!$G$2:$J$750,3,0)),0,VLOOKUP(AJ67,工单拆分!$G$2:$J$750,3,0)))</f>
        <v>2000</v>
      </c>
      <c r="AK69" s="53">
        <f>IF((AK67="")+(COUNTIF($D$3:AK67,AK67)&gt;=2),0,IF(ISNA(VLOOKUP(AK67,工单拆分!$G$2:$J$750,3,0)),0,VLOOKUP(AK67,工单拆分!$G$2:$J$750,3,0)))</f>
        <v>0</v>
      </c>
      <c r="AL69" s="54">
        <f>IF((AL67="")+(COUNTIF($D$3:AL67,AL67)&gt;=2),0,IF(ISNA(VLOOKUP(AL67,工单拆分!$G$2:$J$750,3,0)),0,VLOOKUP(AL67,工单拆分!$G$2:$J$750,3,0)))</f>
        <v>0</v>
      </c>
      <c r="AM69" s="55">
        <f>IF((AM67="")+(COUNTIF($D$3:AM67,AM67)&gt;=2),0,IF(ISNA(VLOOKUP(AM67,工单拆分!$G$2:$J$750,3,0)),0,VLOOKUP(AM67,工单拆分!$G$2:$J$750,3,0)))</f>
        <v>0</v>
      </c>
      <c r="AN69" s="53">
        <f>IF((AN67="")+(COUNTIF($D$3:AN67,AN67)&gt;=2),0,IF(ISNA(VLOOKUP(AN67,工单拆分!$G$2:$J$750,3,0)),0,VLOOKUP(AN67,工单拆分!$G$2:$J$750,3,0)))</f>
        <v>0</v>
      </c>
      <c r="AO69" s="54">
        <f>IF((AO67="")+(COUNTIF($D$3:AO67,AO67)&gt;=2),0,IF(ISNA(VLOOKUP(AO67,工单拆分!$G$2:$J$750,3,0)),0,VLOOKUP(AO67,工单拆分!$G$2:$J$750,3,0)))</f>
        <v>0</v>
      </c>
      <c r="AP69" s="55">
        <f>IF((AP67="")+(COUNTIF($D$3:AP67,AP67)&gt;=2),0,IF(ISNA(VLOOKUP(AP67,工单拆分!$G$2:$J$750,3,0)),0,VLOOKUP(AP67,工单拆分!$G$2:$J$750,3,0)))</f>
        <v>2000</v>
      </c>
      <c r="AQ69" s="53">
        <f>IF((AQ67="")+(COUNTIF($D$3:AQ67,AQ67)&gt;=2),0,IF(ISNA(VLOOKUP(AQ67,工单拆分!$G$2:$J$750,3,0)),0,VLOOKUP(AQ67,工单拆分!$G$2:$J$750,3,0)))</f>
        <v>0</v>
      </c>
      <c r="AR69" s="54">
        <f>IF((AR67="")+(COUNTIF($D$3:AR67,AR67)&gt;=2),0,IF(ISNA(VLOOKUP(AR67,工单拆分!$G$2:$J$750,3,0)),0,VLOOKUP(AR67,工单拆分!$G$2:$J$750,3,0)))</f>
        <v>0</v>
      </c>
      <c r="AS69" s="55">
        <f>IF((AS67="")+(COUNTIF($D$3:AS67,AS67)&gt;=2),0,IF(ISNA(VLOOKUP(AS67,工单拆分!$G$2:$J$750,3,0)),0,VLOOKUP(AS67,工单拆分!$G$2:$J$750,3,0)))</f>
        <v>1596</v>
      </c>
      <c r="AT69" s="53">
        <f>IF((AT67="")+(COUNTIF($D$3:AT67,AT67)&gt;=2),0,IF(ISNA(VLOOKUP(AT67,工单拆分!$G$2:$J$750,3,0)),0,VLOOKUP(AT67,工单拆分!$G$2:$J$750,3,0)))</f>
        <v>0</v>
      </c>
      <c r="AU69" s="54">
        <f>IF((AU67="")+(COUNTIF($D$3:AU67,AU67)&gt;=2),0,IF(ISNA(VLOOKUP(AU67,工单拆分!$G$2:$J$750,3,0)),0,VLOOKUP(AU67,工单拆分!$G$2:$J$750,3,0)))</f>
        <v>0</v>
      </c>
      <c r="AV69" s="55">
        <f>IF((AV67="")+(COUNTIF($D$3:AV67,AV67)&gt;=2),0,IF(ISNA(VLOOKUP(AV67,工单拆分!$G$2:$J$750,3,0)),0,VLOOKUP(AV67,工单拆分!$G$2:$J$750,3,0)))</f>
        <v>0</v>
      </c>
      <c r="AW69" s="53">
        <f>IF((AW67="")+(COUNTIF($D$3:AW67,AW67)&gt;=2),0,IF(ISNA(VLOOKUP(AW67,工单拆分!$G$2:$J$750,3,0)),0,VLOOKUP(AW67,工单拆分!$G$2:$J$750,3,0)))</f>
        <v>0</v>
      </c>
      <c r="AX69" s="54">
        <f>IF((AX67="")+(COUNTIF($D$3:AX67,AX67)&gt;=2),0,IF(ISNA(VLOOKUP(AX67,工单拆分!$G$2:$J$750,3,0)),0,VLOOKUP(AX67,工单拆分!$G$2:$J$750,3,0)))</f>
        <v>0</v>
      </c>
      <c r="AY69" s="55">
        <f>IF((AY67="")+(COUNTIF($D$3:AY67,AY67)&gt;=2),0,IF(ISNA(VLOOKUP(AY67,工单拆分!$G$2:$J$750,3,0)),0,VLOOKUP(AY67,工单拆分!$G$2:$J$750,3,0)))</f>
        <v>0</v>
      </c>
      <c r="AZ69" s="53">
        <f>IF((AZ67="")+(COUNTIF($D$3:AZ67,AZ67)&gt;=2),0,IF(ISNA(VLOOKUP(AZ67,工单拆分!$G$2:$J$750,3,0)),0,VLOOKUP(AZ67,工单拆分!$G$2:$J$750,3,0)))</f>
        <v>0</v>
      </c>
      <c r="BA69" s="54">
        <f>IF((BA67="")+(COUNTIF($D$3:BA67,BA67)&gt;=2),0,IF(ISNA(VLOOKUP(BA67,工单拆分!$G$2:$J$750,3,0)),0,VLOOKUP(BA67,工单拆分!$G$2:$J$750,3,0)))</f>
        <v>0</v>
      </c>
      <c r="BB69" s="55">
        <f>IF((BB67="")+(COUNTIF($D$3:BB67,BB67)&gt;=2),0,IF(ISNA(VLOOKUP(BB67,工单拆分!$G$2:$J$750,3,0)),0,VLOOKUP(BB67,工单拆分!$G$2:$J$750,3,0)))</f>
        <v>0</v>
      </c>
      <c r="BC69" s="53">
        <f>IF((BC67="")+(COUNTIF($D$3:BC67,BC67)&gt;=2),0,IF(ISNA(VLOOKUP(BC67,工单拆分!$G$2:$J$750,3,0)),0,VLOOKUP(BC67,工单拆分!$G$2:$J$750,3,0)))</f>
        <v>2000</v>
      </c>
      <c r="BD69" s="54">
        <f>IF((BD67="")+(COUNTIF($D$3:BD67,BD67)&gt;=2),0,IF(ISNA(VLOOKUP(BD67,工单拆分!$G$2:$J$750,3,0)),0,VLOOKUP(BD67,工单拆分!$G$2:$J$750,3,0)))</f>
        <v>0</v>
      </c>
      <c r="BE69" s="55">
        <f>IF((BE67="")+(COUNTIF($D$3:BE67,BE67)&gt;=2),0,IF(ISNA(VLOOKUP(BE67,工单拆分!$G$2:$J$750,3,0)),0,VLOOKUP(BE67,工单拆分!$G$2:$J$750,3,0)))</f>
        <v>0</v>
      </c>
      <c r="BF69" s="53">
        <f>IF((BF67="")+(COUNTIF($D$3:BF67,BF67)&gt;=2),0,IF(ISNA(VLOOKUP(BF67,工单拆分!$G$2:$J$750,3,0)),0,VLOOKUP(BF67,工单拆分!$G$2:$J$750,3,0)))</f>
        <v>0</v>
      </c>
      <c r="BG69" s="54">
        <f>IF((BG67="")+(COUNTIF($D$3:BG67,BG67)&gt;=2),0,IF(ISNA(VLOOKUP(BG67,工单拆分!$G$2:$J$750,3,0)),0,VLOOKUP(BG67,工单拆分!$G$2:$J$750,3,0)))</f>
        <v>1000</v>
      </c>
      <c r="BH69" s="55">
        <f>IF((BH67="")+(COUNTIF($D$3:BH67,BH67)&gt;=2),0,IF(ISNA(VLOOKUP(BH67,工单拆分!$G$2:$J$750,3,0)),0,VLOOKUP(BH67,工单拆分!$G$2:$J$750,3,0)))</f>
        <v>0</v>
      </c>
      <c r="BI69" s="53">
        <f>IF((BI67="")+(COUNTIF($D$3:BI67,BI67)&gt;=2),0,IF(ISNA(VLOOKUP(BI67,工单拆分!$G$2:$J$750,3,0)),0,VLOOKUP(BI67,工单拆分!$G$2:$J$750,3,0)))</f>
        <v>8840</v>
      </c>
      <c r="BJ69" s="54">
        <f>IF((BJ67="")+(COUNTIF($D$3:BJ67,BJ67)&gt;=2),0,IF(ISNA(VLOOKUP(BJ67,工单拆分!$G$2:$J$750,3,0)),0,VLOOKUP(BJ67,工单拆分!$G$2:$J$750,3,0)))</f>
        <v>0</v>
      </c>
      <c r="BK69" s="55">
        <f>IF((BK67="")+(COUNTIF($D$3:BK67,BK67)&gt;=2),0,IF(ISNA(VLOOKUP(BK67,工单拆分!$G$2:$J$750,3,0)),0,VLOOKUP(BK67,工单拆分!$G$2:$J$750,3,0)))</f>
        <v>0</v>
      </c>
      <c r="BL69" s="53">
        <f>IF((BL67="")+(COUNTIF($D$3:BL67,BL67)&gt;=2),0,IF(ISNA(VLOOKUP(BL67,工单拆分!$G$2:$J$750,3,0)),0,VLOOKUP(BL67,工单拆分!$G$2:$J$750,3,0)))</f>
        <v>0</v>
      </c>
      <c r="BM69" s="54">
        <f>IF((BM67="")+(COUNTIF($D$3:BM67,BM67)&gt;=2),0,IF(ISNA(VLOOKUP(BM67,工单拆分!$G$2:$J$750,3,0)),0,VLOOKUP(BM67,工单拆分!$G$2:$J$750,3,0)))</f>
        <v>0</v>
      </c>
      <c r="BN69" s="55">
        <f>IF((BN67="")+(COUNTIF($D$3:BN67,BN67)&gt;=2),0,IF(ISNA(VLOOKUP(BN67,工单拆分!$G$2:$J$750,3,0)),0,VLOOKUP(BN67,工单拆分!$G$2:$J$750,3,0)))</f>
        <v>0</v>
      </c>
      <c r="BO69" s="53">
        <f>IF((BO67="")+(COUNTIF($D$3:BO67,BO67)&gt;=2),0,IF(ISNA(VLOOKUP(BO67,工单拆分!$G$2:$J$750,3,0)),0,VLOOKUP(BO67,工单拆分!$G$2:$J$750,3,0)))</f>
        <v>0</v>
      </c>
      <c r="BP69" s="54">
        <f>IF((BP67="")+(COUNTIF($D$3:BP67,BP67)&gt;=2),0,IF(ISNA(VLOOKUP(BP67,工单拆分!$G$2:$J$750,3,0)),0,VLOOKUP(BP67,工单拆分!$G$2:$J$750,3,0)))</f>
        <v>0</v>
      </c>
      <c r="BQ69" s="55">
        <f>IF((BQ67="")+(COUNTIF($D$3:BQ67,BQ67)&gt;=2),0,IF(ISNA(VLOOKUP(BQ67,工单拆分!$G$2:$J$750,3,0)),0,VLOOKUP(BQ67,工单拆分!$G$2:$J$750,3,0)))</f>
        <v>0</v>
      </c>
      <c r="BR69" s="53">
        <f>IF((BR67="")+(COUNTIF($D$3:BR67,BR67)&gt;=2),0,IF(ISNA(VLOOKUP(BR67,工单拆分!$G$2:$J$750,3,0)),0,VLOOKUP(BR67,工单拆分!$G$2:$J$750,3,0)))</f>
        <v>0</v>
      </c>
      <c r="BS69" s="54">
        <f>IF((BS67="")+(COUNTIF($D$3:BS67,BS67)&gt;=2),0,IF(ISNA(VLOOKUP(BS67,工单拆分!$G$2:$J$750,3,0)),0,VLOOKUP(BS67,工单拆分!$G$2:$J$750,3,0)))</f>
        <v>0</v>
      </c>
      <c r="BT69" s="55">
        <f>IF((BT67="")+(COUNTIF($D$3:BT67,BT67)&gt;=2),0,IF(ISNA(VLOOKUP(BT67,工单拆分!$G$2:$J$750,3,0)),0,VLOOKUP(BT67,工单拆分!$G$2:$J$750,3,0)))</f>
        <v>0</v>
      </c>
      <c r="BU69" s="53">
        <f>IF((BU67="")+(COUNTIF($D$3:BU67,BU67)&gt;=2),0,IF(ISNA(VLOOKUP(BU67,工单拆分!$G$2:$J$750,3,0)),0,VLOOKUP(BU67,工单拆分!$G$2:$J$750,3,0)))</f>
        <v>0</v>
      </c>
      <c r="BV69" s="54">
        <f>IF((BV67="")+(COUNTIF($D$3:BV67,BV67)&gt;=2),0,IF(ISNA(VLOOKUP(BV67,工单拆分!$G$2:$J$750,3,0)),0,VLOOKUP(BV67,工单拆分!$G$2:$J$750,3,0)))</f>
        <v>0</v>
      </c>
      <c r="BW69" s="55">
        <f>IF((BW67="")+(COUNTIF($D$3:BW67,BW67)&gt;=2),0,IF(ISNA(VLOOKUP(BW67,工单拆分!$G$2:$J$750,3,0)),0,VLOOKUP(BW67,工单拆分!$G$2:$J$750,3,0)))</f>
        <v>0</v>
      </c>
      <c r="BX69" s="53">
        <f>IF((BX67="")+(COUNTIF($D$3:BX67,BX67)&gt;=2),0,IF(ISNA(VLOOKUP(BX67,工单拆分!$G$2:$J$750,3,0)),0,VLOOKUP(BX67,工单拆分!$G$2:$J$750,3,0)))</f>
        <v>0</v>
      </c>
      <c r="BY69" s="54">
        <f>IF((BY67="")+(COUNTIF($D$3:BY67,BY67)&gt;=2),0,IF(ISNA(VLOOKUP(BY67,工单拆分!$G$2:$J$750,3,0)),0,VLOOKUP(BY67,工单拆分!$G$2:$J$750,3,0)))</f>
        <v>0</v>
      </c>
      <c r="BZ69" s="55">
        <f>IF((BZ67="")+(COUNTIF($D$3:BZ67,BZ67)&gt;=2),0,IF(ISNA(VLOOKUP(BZ67,工单拆分!$G$2:$J$750,3,0)),0,VLOOKUP(BZ67,工单拆分!$G$2:$J$750,3,0)))</f>
        <v>0</v>
      </c>
      <c r="CA69" s="53">
        <f>IF((CA67="")+(COUNTIF($D$3:CA67,CA67)&gt;=2),0,IF(ISNA(VLOOKUP(CA67,工单拆分!$G$2:$J$750,3,0)),0,VLOOKUP(CA67,工单拆分!$G$2:$J$750,3,0)))</f>
        <v>0</v>
      </c>
      <c r="CB69" s="54">
        <f>IF((CB67="")+(COUNTIF($D$3:CB67,CB67)&gt;=2),0,IF(ISNA(VLOOKUP(CB67,工单拆分!$G$2:$J$750,3,0)),0,VLOOKUP(CB67,工单拆分!$G$2:$J$750,3,0)))</f>
        <v>0</v>
      </c>
      <c r="CC69" s="55">
        <f>IF((CC67="")+(COUNTIF($D$3:CC67,CC67)&gt;=2),0,IF(ISNA(VLOOKUP(CC67,工单拆分!$G$2:$J$750,3,0)),0,VLOOKUP(CC67,工单拆分!$G$2:$J$750,3,0)))</f>
        <v>0</v>
      </c>
      <c r="CD69" s="53">
        <f>IF((CD67="")+(COUNTIF($D$3:CD67,CD67)&gt;=2),0,IF(ISNA(VLOOKUP(CD67,工单拆分!$G$2:$J$750,3,0)),0,VLOOKUP(CD67,工单拆分!$G$2:$J$750,3,0)))</f>
        <v>0</v>
      </c>
      <c r="CE69" s="54">
        <f>IF((CE67="")+(COUNTIF($D$3:CE67,CE67)&gt;=2),0,IF(ISNA(VLOOKUP(CE67,工单拆分!$G$2:$J$750,3,0)),0,VLOOKUP(CE67,工单拆分!$G$2:$J$750,3,0)))</f>
        <v>0</v>
      </c>
      <c r="CF69" s="55">
        <f>IF((CF67="")+(COUNTIF($D$3:CF67,CF67)&gt;=2),0,IF(ISNA(VLOOKUP(CF67,工单拆分!$G$2:$J$750,3,0)),0,VLOOKUP(CF67,工单拆分!$G$2:$J$750,3,0)))</f>
        <v>0</v>
      </c>
      <c r="CG69" s="53">
        <f>IF((CG67="")+(COUNTIF($D$3:CG67,CG67)&gt;=2),0,IF(ISNA(VLOOKUP(CG67,工单拆分!$G$2:$J$750,3,0)),0,VLOOKUP(CG67,工单拆分!$G$2:$J$750,3,0)))</f>
        <v>0</v>
      </c>
      <c r="CH69" s="54">
        <f>IF((CH67="")+(COUNTIF($D$3:CH67,CH67)&gt;=2),0,IF(ISNA(VLOOKUP(CH67,工单拆分!$G$2:$J$750,3,0)),0,VLOOKUP(CH67,工单拆分!$G$2:$J$750,3,0)))</f>
        <v>0</v>
      </c>
      <c r="CI69" s="55">
        <f>IF((CI67="")+(COUNTIF($D$3:CI67,CI67)&gt;=2),0,IF(ISNA(VLOOKUP(CI67,工单拆分!$G$2:$J$750,3,0)),0,VLOOKUP(CI67,工单拆分!$G$2:$J$750,3,0)))</f>
        <v>2000</v>
      </c>
      <c r="CJ69" s="53">
        <f>IF((CJ67="")+(COUNTIF($D$3:CJ67,CJ67)&gt;=2),0,IF(ISNA(VLOOKUP(CJ67,工单拆分!$G$2:$J$750,3,0)),0,VLOOKUP(CJ67,工单拆分!$G$2:$J$750,3,0)))</f>
        <v>0</v>
      </c>
      <c r="CK69" s="54">
        <f>IF((CK67="")+(COUNTIF($D$3:CK67,CK67)&gt;=2),0,IF(ISNA(VLOOKUP(CK67,工单拆分!$G$2:$J$750,3,0)),0,VLOOKUP(CK67,工单拆分!$G$2:$J$750,3,0)))</f>
        <v>0</v>
      </c>
      <c r="CL69" s="55">
        <f>IF((CL67="")+(COUNTIF($D$3:CL67,CL67)&gt;=2),0,IF(ISNA(VLOOKUP(CL67,工单拆分!$G$2:$J$750,3,0)),0,VLOOKUP(CL67,工单拆分!$G$2:$J$750,3,0)))</f>
        <v>2000</v>
      </c>
      <c r="CM69" s="53">
        <f>IF((CM67="")+(COUNTIF($D$3:CM67,CM67)&gt;=2),0,IF(ISNA(VLOOKUP(CM67,工单拆分!$G$2:$J$750,3,0)),0,VLOOKUP(CM67,工单拆分!$G$2:$J$750,3,0)))</f>
        <v>0</v>
      </c>
      <c r="CN69" s="54">
        <f>IF((CN67="")+(COUNTIF($D$3:CN67,CN67)&gt;=2),0,IF(ISNA(VLOOKUP(CN67,工单拆分!$G$2:$J$750,3,0)),0,VLOOKUP(CN67,工单拆分!$G$2:$J$750,3,0)))</f>
        <v>0</v>
      </c>
      <c r="CO69" s="55">
        <f>IF((CO67="")+(COUNTIF($D$3:CO67,CO67)&gt;=2),0,IF(ISNA(VLOOKUP(CO67,工单拆分!$G$2:$J$750,3,0)),0,VLOOKUP(CO67,工单拆分!$G$2:$J$750,3,0)))</f>
        <v>0</v>
      </c>
      <c r="CP69" s="53">
        <f>IF((CP67="")+(COUNTIF($D$3:CP67,CP67)&gt;=2),0,IF(ISNA(VLOOKUP(CP67,工单拆分!$G$2:$J$750,3,0)),0,VLOOKUP(CP67,工单拆分!$G$2:$J$750,3,0)))</f>
        <v>0</v>
      </c>
      <c r="CQ69" s="54">
        <f>IF((CQ67="")+(COUNTIF($D$3:CQ67,CQ67)&gt;=2),0,IF(ISNA(VLOOKUP(CQ67,工单拆分!$G$2:$J$750,3,0)),0,VLOOKUP(CQ67,工单拆分!$G$2:$J$750,3,0)))</f>
        <v>0</v>
      </c>
      <c r="CR69" s="55">
        <f>IF((CR67="")+(COUNTIF($D$3:CR67,CR67)&gt;=2),0,IF(ISNA(VLOOKUP(CR67,工单拆分!$G$2:$J$750,3,0)),0,VLOOKUP(CR67,工单拆分!$G$2:$J$750,3,0)))</f>
        <v>0</v>
      </c>
      <c r="CS69" s="67">
        <f t="shared" si="5"/>
        <v>32320</v>
      </c>
      <c r="CT69" s="67"/>
      <c r="CV69" s="67"/>
    </row>
    <row r="70" s="22" customFormat="1" ht="14.1" customHeight="1" spans="1:100">
      <c r="A70" s="56"/>
      <c r="B70" s="57"/>
      <c r="C70" s="58" t="s">
        <v>2007</v>
      </c>
      <c r="D70" s="59">
        <v>800</v>
      </c>
      <c r="E70" s="60"/>
      <c r="F70" s="61"/>
      <c r="G70" s="59">
        <v>900</v>
      </c>
      <c r="H70" s="60"/>
      <c r="I70" s="61"/>
      <c r="J70" s="59"/>
      <c r="K70" s="60"/>
      <c r="L70" s="61"/>
      <c r="M70" s="59">
        <v>1084</v>
      </c>
      <c r="N70" s="60"/>
      <c r="O70" s="61"/>
      <c r="P70" s="59">
        <v>100</v>
      </c>
      <c r="Q70" s="60"/>
      <c r="R70" s="61">
        <v>1100</v>
      </c>
      <c r="S70" s="59">
        <v>900</v>
      </c>
      <c r="T70" s="60"/>
      <c r="U70" s="61">
        <v>400</v>
      </c>
      <c r="V70" s="59">
        <v>1400</v>
      </c>
      <c r="W70" s="60"/>
      <c r="X70" s="61"/>
      <c r="Y70" s="59">
        <v>200</v>
      </c>
      <c r="Z70" s="60"/>
      <c r="AA70" s="61">
        <v>1200</v>
      </c>
      <c r="AB70" s="59">
        <v>800</v>
      </c>
      <c r="AC70" s="60"/>
      <c r="AD70" s="61">
        <v>650</v>
      </c>
      <c r="AE70" s="59"/>
      <c r="AF70" s="60"/>
      <c r="AG70" s="61"/>
      <c r="AH70" s="59">
        <v>1350</v>
      </c>
      <c r="AI70" s="60"/>
      <c r="AJ70" s="61">
        <v>150</v>
      </c>
      <c r="AK70" s="59">
        <v>1550</v>
      </c>
      <c r="AL70" s="60"/>
      <c r="AM70" s="61"/>
      <c r="AN70" s="59">
        <v>300</v>
      </c>
      <c r="AO70" s="60"/>
      <c r="AP70" s="61">
        <v>1250</v>
      </c>
      <c r="AQ70" s="59">
        <v>750</v>
      </c>
      <c r="AR70" s="60"/>
      <c r="AS70" s="61">
        <v>500</v>
      </c>
      <c r="AT70" s="59">
        <v>1096</v>
      </c>
      <c r="AU70" s="60"/>
      <c r="AV70" s="61"/>
      <c r="AW70" s="59"/>
      <c r="AX70" s="60"/>
      <c r="AY70" s="61"/>
      <c r="AZ70" s="59"/>
      <c r="BA70" s="60"/>
      <c r="BB70" s="61"/>
      <c r="BC70" s="59">
        <v>1450</v>
      </c>
      <c r="BD70" s="60"/>
      <c r="BE70" s="61"/>
      <c r="BF70" s="59">
        <v>550</v>
      </c>
      <c r="BG70" s="60">
        <v>1000</v>
      </c>
      <c r="BH70" s="61"/>
      <c r="BI70" s="59">
        <v>700</v>
      </c>
      <c r="BJ70" s="60"/>
      <c r="BK70" s="61"/>
      <c r="BL70" s="59">
        <v>900</v>
      </c>
      <c r="BM70" s="60"/>
      <c r="BN70" s="61"/>
      <c r="BO70" s="59">
        <v>1000</v>
      </c>
      <c r="BP70" s="60"/>
      <c r="BQ70" s="61"/>
      <c r="BR70" s="59">
        <v>1100</v>
      </c>
      <c r="BS70" s="60"/>
      <c r="BT70" s="61"/>
      <c r="BU70" s="59">
        <v>1200</v>
      </c>
      <c r="BV70" s="60"/>
      <c r="BW70" s="61"/>
      <c r="BX70" s="59">
        <v>1100</v>
      </c>
      <c r="BY70" s="60"/>
      <c r="BZ70" s="61"/>
      <c r="CA70" s="59">
        <v>1100</v>
      </c>
      <c r="CB70" s="60"/>
      <c r="CC70" s="61"/>
      <c r="CD70" s="59">
        <v>1100</v>
      </c>
      <c r="CE70" s="60"/>
      <c r="CF70" s="61"/>
      <c r="CG70" s="59">
        <v>640</v>
      </c>
      <c r="CH70" s="60"/>
      <c r="CI70" s="61">
        <v>800</v>
      </c>
      <c r="CJ70" s="59">
        <v>1200</v>
      </c>
      <c r="CK70" s="60"/>
      <c r="CL70" s="61">
        <v>500</v>
      </c>
      <c r="CM70" s="59">
        <v>1500</v>
      </c>
      <c r="CN70" s="60"/>
      <c r="CO70" s="61"/>
      <c r="CP70" s="59"/>
      <c r="CQ70" s="60"/>
      <c r="CR70" s="61"/>
      <c r="CS70" s="67">
        <f t="shared" si="5"/>
        <v>32320</v>
      </c>
      <c r="CT70" s="67">
        <f>CS69-CS70</f>
        <v>0</v>
      </c>
      <c r="CV70" s="67"/>
    </row>
    <row r="71" s="20" customFormat="1" ht="14.1" customHeight="1" spans="1:100">
      <c r="A71" s="40">
        <v>18</v>
      </c>
      <c r="B71" s="41" t="s">
        <v>2026</v>
      </c>
      <c r="C71" s="42" t="s">
        <v>43</v>
      </c>
      <c r="D71" s="43" t="s">
        <v>1130</v>
      </c>
      <c r="E71" s="44"/>
      <c r="F71" s="45"/>
      <c r="G71" s="43" t="s">
        <v>1130</v>
      </c>
      <c r="H71" s="44"/>
      <c r="I71" s="45" t="s">
        <v>1133</v>
      </c>
      <c r="J71" s="43"/>
      <c r="K71" s="44"/>
      <c r="L71" s="45"/>
      <c r="M71" s="43" t="s">
        <v>1133</v>
      </c>
      <c r="N71" s="44"/>
      <c r="O71" s="45" t="s">
        <v>1135</v>
      </c>
      <c r="P71" s="43" t="s">
        <v>1135</v>
      </c>
      <c r="Q71" s="44"/>
      <c r="R71" s="45" t="s">
        <v>1449</v>
      </c>
      <c r="S71" s="43" t="s">
        <v>1449</v>
      </c>
      <c r="T71" s="44"/>
      <c r="U71" s="45"/>
      <c r="V71" s="43" t="s">
        <v>1449</v>
      </c>
      <c r="W71" s="44"/>
      <c r="X71" s="45" t="s">
        <v>1117</v>
      </c>
      <c r="Y71" s="43" t="s">
        <v>1117</v>
      </c>
      <c r="Z71" s="44"/>
      <c r="AA71" s="45" t="s">
        <v>1121</v>
      </c>
      <c r="AB71" s="43" t="s">
        <v>1121</v>
      </c>
      <c r="AC71" s="44"/>
      <c r="AD71" s="45" t="s">
        <v>1123</v>
      </c>
      <c r="AE71" s="43"/>
      <c r="AF71" s="44"/>
      <c r="AG71" s="45"/>
      <c r="AH71" s="43" t="s">
        <v>1123</v>
      </c>
      <c r="AI71" s="44"/>
      <c r="AJ71" s="45" t="s">
        <v>1125</v>
      </c>
      <c r="AK71" s="43" t="s">
        <v>1125</v>
      </c>
      <c r="AL71" s="44"/>
      <c r="AM71" s="45" t="s">
        <v>1127</v>
      </c>
      <c r="AN71" s="43" t="s">
        <v>1127</v>
      </c>
      <c r="AO71" s="44"/>
      <c r="AP71" s="45"/>
      <c r="AQ71" s="43" t="s">
        <v>1180</v>
      </c>
      <c r="AR71" s="44"/>
      <c r="AS71" s="45"/>
      <c r="AT71" s="43" t="s">
        <v>1180</v>
      </c>
      <c r="AU71" s="44"/>
      <c r="AV71" s="45" t="s">
        <v>1165</v>
      </c>
      <c r="AW71" s="43"/>
      <c r="AX71" s="44"/>
      <c r="AY71" s="45"/>
      <c r="AZ71" s="43"/>
      <c r="BA71" s="44"/>
      <c r="BB71" s="45"/>
      <c r="BC71" s="43" t="s">
        <v>1165</v>
      </c>
      <c r="BD71" s="44"/>
      <c r="BE71" s="45"/>
      <c r="BF71" s="43" t="s">
        <v>1165</v>
      </c>
      <c r="BG71" s="44"/>
      <c r="BH71" s="45" t="s">
        <v>1174</v>
      </c>
      <c r="BI71" s="43" t="s">
        <v>1174</v>
      </c>
      <c r="BJ71" s="44"/>
      <c r="BK71" s="45" t="s">
        <v>1172</v>
      </c>
      <c r="BL71" s="43" t="s">
        <v>1172</v>
      </c>
      <c r="BM71" s="44"/>
      <c r="BN71" s="45" t="s">
        <v>1145</v>
      </c>
      <c r="BO71" s="43" t="s">
        <v>1145</v>
      </c>
      <c r="BP71" s="44"/>
      <c r="BQ71" s="45" t="s">
        <v>1754</v>
      </c>
      <c r="BR71" s="43" t="s">
        <v>1754</v>
      </c>
      <c r="BS71" s="44"/>
      <c r="BT71" s="45"/>
      <c r="BU71" s="43" t="s">
        <v>1754</v>
      </c>
      <c r="BV71" s="44"/>
      <c r="BW71" s="45" t="s">
        <v>1719</v>
      </c>
      <c r="BX71" s="43" t="s">
        <v>1719</v>
      </c>
      <c r="BY71" s="44"/>
      <c r="BZ71" s="45"/>
      <c r="CA71" s="43" t="s">
        <v>1719</v>
      </c>
      <c r="CB71" s="44"/>
      <c r="CC71" s="45"/>
      <c r="CD71" s="43" t="s">
        <v>1719</v>
      </c>
      <c r="CE71" s="44"/>
      <c r="CF71" s="45"/>
      <c r="CG71" s="43" t="s">
        <v>1719</v>
      </c>
      <c r="CH71" s="44"/>
      <c r="CI71" s="45" t="s">
        <v>1155</v>
      </c>
      <c r="CJ71" s="43" t="s">
        <v>1155</v>
      </c>
      <c r="CK71" s="44"/>
      <c r="CL71" s="45" t="s">
        <v>1152</v>
      </c>
      <c r="CM71" s="43" t="s">
        <v>1152</v>
      </c>
      <c r="CN71" s="44"/>
      <c r="CO71" s="45"/>
      <c r="CP71" s="43"/>
      <c r="CQ71" s="44"/>
      <c r="CR71" s="45"/>
      <c r="CS71" s="65">
        <f t="shared" si="5"/>
        <v>0</v>
      </c>
      <c r="CT71" s="65"/>
      <c r="CV71" s="65"/>
    </row>
    <row r="72" s="21" customFormat="1" ht="14.1" customHeight="1" spans="1:100">
      <c r="A72" s="46"/>
      <c r="B72" s="47"/>
      <c r="C72" s="48" t="s">
        <v>2005</v>
      </c>
      <c r="D72" s="49" t="str">
        <f>IF((D71="")+(D71=0),0,VLOOKUP(D71,工单拆分!$G$2:$J$750,2,0))</f>
        <v>30YB7F-1</v>
      </c>
      <c r="E72" s="50">
        <f>IF((E71="")+(E71=0),0,VLOOKUP(E71,工单拆分!$G$2:$J$750,2,0))</f>
        <v>0</v>
      </c>
      <c r="F72" s="51">
        <f>IF((F71="")+(F71=0),0,VLOOKUP(F71,工单拆分!$G$2:$J$750,2,0))</f>
        <v>0</v>
      </c>
      <c r="G72" s="49" t="str">
        <f>IF((G71="")+(G71=0),0,VLOOKUP(G71,工单拆分!$G$2:$J$750,2,0))</f>
        <v>30YB7F-1</v>
      </c>
      <c r="H72" s="50">
        <f>IF((H71="")+(H71=0),0,VLOOKUP(H71,工单拆分!$G$2:$J$750,2,0))</f>
        <v>0</v>
      </c>
      <c r="I72" s="51" t="str">
        <f>IF((I71="")+(I71=0),0,VLOOKUP(I71,工单拆分!$G$2:$J$750,2,0))</f>
        <v>30YB7F-2</v>
      </c>
      <c r="J72" s="49">
        <f>IF((J71="")+(J71=0),0,VLOOKUP(J71,工单拆分!$G$2:$J$750,2,0))</f>
        <v>0</v>
      </c>
      <c r="K72" s="50">
        <f>IF((K71="")+(K71=0),0,VLOOKUP(K71,工单拆分!$G$2:$J$750,2,0))</f>
        <v>0</v>
      </c>
      <c r="L72" s="51">
        <f>IF((L71="")+(L71=0),0,VLOOKUP(L71,工单拆分!$G$2:$J$750,2,0))</f>
        <v>0</v>
      </c>
      <c r="M72" s="49" t="str">
        <f>IF((M71="")+(M71=0),0,VLOOKUP(M71,工单拆分!$G$2:$J$750,2,0))</f>
        <v>30YB7F-2</v>
      </c>
      <c r="N72" s="50">
        <f>IF((N71="")+(N71=0),0,VLOOKUP(N71,工单拆分!$G$2:$J$750,2,0))</f>
        <v>0</v>
      </c>
      <c r="O72" s="51" t="str">
        <f>IF((O71="")+(O71=0),0,VLOOKUP(O71,工单拆分!$G$2:$J$750,2,0))</f>
        <v>30YB7F-3</v>
      </c>
      <c r="P72" s="49" t="str">
        <f>IF((P71="")+(P71=0),0,VLOOKUP(P71,工单拆分!$G$2:$J$750,2,0))</f>
        <v>30YB7F-3</v>
      </c>
      <c r="Q72" s="50">
        <f>IF((Q71="")+(Q71=0),0,VLOOKUP(Q71,工单拆分!$G$2:$J$750,2,0))</f>
        <v>0</v>
      </c>
      <c r="R72" s="51" t="str">
        <f>IF((R71="")+(R71=0),0,VLOOKUP(R71,工单拆分!$G$2:$J$750,2,0))</f>
        <v>16YB3B-3.8</v>
      </c>
      <c r="S72" s="49" t="str">
        <f>IF((S71="")+(S71=0),0,VLOOKUP(S71,工单拆分!$G$2:$J$750,2,0))</f>
        <v>16YB3B-3.8</v>
      </c>
      <c r="T72" s="50">
        <f>IF((T71="")+(T71=0),0,VLOOKUP(T71,工单拆分!$G$2:$J$750,2,0))</f>
        <v>0</v>
      </c>
      <c r="U72" s="51">
        <f>IF((U71="")+(U71=0),0,VLOOKUP(U71,工单拆分!$G$2:$J$750,2,0))</f>
        <v>0</v>
      </c>
      <c r="V72" s="49" t="str">
        <f>IF((V71="")+(V71=0),0,VLOOKUP(V71,工单拆分!$G$2:$J$750,2,0))</f>
        <v>16YB3B-3.8</v>
      </c>
      <c r="W72" s="50">
        <f>IF((W71="")+(W71=0),0,VLOOKUP(W71,工单拆分!$G$2:$J$750,2,0))</f>
        <v>0</v>
      </c>
      <c r="X72" s="51" t="str">
        <f>IF((X71="")+(X71=0),0,VLOOKUP(X71,工单拆分!$G$2:$J$750,2,0))</f>
        <v>16YB3-1</v>
      </c>
      <c r="Y72" s="49" t="str">
        <f>IF((Y71="")+(Y71=0),0,VLOOKUP(Y71,工单拆分!$G$2:$J$750,2,0))</f>
        <v>16YB3-1</v>
      </c>
      <c r="Z72" s="50">
        <f>IF((Z71="")+(Z71=0),0,VLOOKUP(Z71,工单拆分!$G$2:$J$750,2,0))</f>
        <v>0</v>
      </c>
      <c r="AA72" s="51" t="str">
        <f>IF((AA71="")+(AA71=0),0,VLOOKUP(AA71,工单拆分!$G$2:$J$750,2,0))</f>
        <v>16YB3-2</v>
      </c>
      <c r="AB72" s="49" t="str">
        <f>IF((AB71="")+(AB71=0),0,VLOOKUP(AB71,工单拆分!$G$2:$J$750,2,0))</f>
        <v>16YB3-2</v>
      </c>
      <c r="AC72" s="50">
        <f>IF((AC71="")+(AC71=0),0,VLOOKUP(AC71,工单拆分!$G$2:$J$750,2,0))</f>
        <v>0</v>
      </c>
      <c r="AD72" s="51" t="str">
        <f>IF((AD71="")+(AD71=0),0,VLOOKUP(AD71,工单拆分!$G$2:$J$750,2,0))</f>
        <v>16YB3-3</v>
      </c>
      <c r="AE72" s="49">
        <f>IF((AE71="")+(AE71=0),0,VLOOKUP(AE71,工单拆分!$G$2:$J$750,2,0))</f>
        <v>0</v>
      </c>
      <c r="AF72" s="50">
        <f>IF((AF71="")+(AF71=0),0,VLOOKUP(AF71,工单拆分!$G$2:$J$750,2,0))</f>
        <v>0</v>
      </c>
      <c r="AG72" s="51">
        <f>IF((AG71="")+(AG71=0),0,VLOOKUP(AG71,工单拆分!$G$2:$J$750,2,0))</f>
        <v>0</v>
      </c>
      <c r="AH72" s="49" t="str">
        <f>IF((AH71="")+(AH71=0),0,VLOOKUP(AH71,工单拆分!$G$2:$J$750,2,0))</f>
        <v>16YB3-3</v>
      </c>
      <c r="AI72" s="50">
        <f>IF((AI71="")+(AI71=0),0,VLOOKUP(AI71,工单拆分!$G$2:$J$750,2,0))</f>
        <v>0</v>
      </c>
      <c r="AJ72" s="51" t="str">
        <f>IF((AJ71="")+(AJ71=0),0,VLOOKUP(AJ71,工单拆分!$G$2:$J$750,2,0))</f>
        <v>16YB3-4</v>
      </c>
      <c r="AK72" s="49" t="str">
        <f>IF((AK71="")+(AK71=0),0,VLOOKUP(AK71,工单拆分!$G$2:$J$750,2,0))</f>
        <v>16YB3-4</v>
      </c>
      <c r="AL72" s="50">
        <f>IF((AL71="")+(AL71=0),0,VLOOKUP(AL71,工单拆分!$G$2:$J$750,2,0))</f>
        <v>0</v>
      </c>
      <c r="AM72" s="51" t="str">
        <f>IF((AM71="")+(AM71=0),0,VLOOKUP(AM71,工单拆分!$G$2:$J$750,2,0))</f>
        <v>16YB3-5</v>
      </c>
      <c r="AN72" s="49" t="str">
        <f>IF((AN71="")+(AN71=0),0,VLOOKUP(AN71,工单拆分!$G$2:$J$750,2,0))</f>
        <v>16YB3-5</v>
      </c>
      <c r="AO72" s="50">
        <f>IF((AO71="")+(AO71=0),0,VLOOKUP(AO71,工单拆分!$G$2:$J$750,2,0))</f>
        <v>0</v>
      </c>
      <c r="AP72" s="51">
        <f>IF((AP71="")+(AP71=0),0,VLOOKUP(AP71,工单拆分!$G$2:$J$750,2,0))</f>
        <v>0</v>
      </c>
      <c r="AQ72" s="49" t="str">
        <f>IF((AQ71="")+(AQ71=0),0,VLOOKUP(AQ71,工单拆分!$G$2:$J$750,2,0))</f>
        <v>50YB7F-8</v>
      </c>
      <c r="AR72" s="50">
        <f>IF((AR71="")+(AR71=0),0,VLOOKUP(AR71,工单拆分!$G$2:$J$750,2,0))</f>
        <v>0</v>
      </c>
      <c r="AS72" s="51">
        <f>IF((AS71="")+(AS71=0),0,VLOOKUP(AS71,工单拆分!$G$2:$J$750,2,0))</f>
        <v>0</v>
      </c>
      <c r="AT72" s="49" t="str">
        <f>IF((AT71="")+(AT71=0),0,VLOOKUP(AT71,工单拆分!$G$2:$J$750,2,0))</f>
        <v>50YB7F-8</v>
      </c>
      <c r="AU72" s="50">
        <f>IF((AU71="")+(AU71=0),0,VLOOKUP(AU71,工单拆分!$G$2:$J$750,2,0))</f>
        <v>0</v>
      </c>
      <c r="AV72" s="51" t="str">
        <f>IF((AV71="")+(AV71=0),0,VLOOKUP(AV71,工单拆分!$G$2:$J$750,2,0))</f>
        <v>50YB7F-1</v>
      </c>
      <c r="AW72" s="49">
        <f>IF((AW71="")+(AW71=0),0,VLOOKUP(AW71,工单拆分!$G$2:$J$750,2,0))</f>
        <v>0</v>
      </c>
      <c r="AX72" s="50">
        <f>IF((AX71="")+(AX71=0),0,VLOOKUP(AX71,工单拆分!$G$2:$J$750,2,0))</f>
        <v>0</v>
      </c>
      <c r="AY72" s="51">
        <f>IF((AY71="")+(AY71=0),0,VLOOKUP(AY71,工单拆分!$G$2:$J$750,2,0))</f>
        <v>0</v>
      </c>
      <c r="AZ72" s="49">
        <f>IF((AZ71="")+(AZ71=0),0,VLOOKUP(AZ71,工单拆分!$G$2:$J$750,2,0))</f>
        <v>0</v>
      </c>
      <c r="BA72" s="50">
        <f>IF((BA71="")+(BA71=0),0,VLOOKUP(BA71,工单拆分!$G$2:$J$750,2,0))</f>
        <v>0</v>
      </c>
      <c r="BB72" s="51">
        <f>IF((BB71="")+(BB71=0),0,VLOOKUP(BB71,工单拆分!$G$2:$J$750,2,0))</f>
        <v>0</v>
      </c>
      <c r="BC72" s="49" t="str">
        <f>IF((BC71="")+(BC71=0),0,VLOOKUP(BC71,工单拆分!$G$2:$J$750,2,0))</f>
        <v>50YB7F-1</v>
      </c>
      <c r="BD72" s="50">
        <f>IF((BD71="")+(BD71=0),0,VLOOKUP(BD71,工单拆分!$G$2:$J$750,2,0))</f>
        <v>0</v>
      </c>
      <c r="BE72" s="51">
        <f>IF((BE71="")+(BE71=0),0,VLOOKUP(BE71,工单拆分!$G$2:$J$750,2,0))</f>
        <v>0</v>
      </c>
      <c r="BF72" s="49" t="str">
        <f>IF((BF71="")+(BF71=0),0,VLOOKUP(BF71,工单拆分!$G$2:$J$750,2,0))</f>
        <v>50YB7F-1</v>
      </c>
      <c r="BG72" s="50">
        <f>IF((BG71="")+(BG71=0),0,VLOOKUP(BG71,工单拆分!$G$2:$J$750,2,0))</f>
        <v>0</v>
      </c>
      <c r="BH72" s="51" t="str">
        <f>IF((BH71="")+(BH71=0),0,VLOOKUP(BH71,工单拆分!$G$2:$J$750,2,0))</f>
        <v>50YB7F-5</v>
      </c>
      <c r="BI72" s="49" t="str">
        <f>IF((BI71="")+(BI71=0),0,VLOOKUP(BI71,工单拆分!$G$2:$J$750,2,0))</f>
        <v>50YB7F-5</v>
      </c>
      <c r="BJ72" s="50">
        <f>IF((BJ71="")+(BJ71=0),0,VLOOKUP(BJ71,工单拆分!$G$2:$J$750,2,0))</f>
        <v>0</v>
      </c>
      <c r="BK72" s="51" t="str">
        <f>IF((BK71="")+(BK71=0),0,VLOOKUP(BK71,工单拆分!$G$2:$J$750,2,0))</f>
        <v>50YB7F-4</v>
      </c>
      <c r="BL72" s="49" t="str">
        <f>IF((BL71="")+(BL71=0),0,VLOOKUP(BL71,工单拆分!$G$2:$J$750,2,0))</f>
        <v>50YB7F-4</v>
      </c>
      <c r="BM72" s="50">
        <f>IF((BM71="")+(BM71=0),0,VLOOKUP(BM71,工单拆分!$G$2:$J$750,2,0))</f>
        <v>0</v>
      </c>
      <c r="BN72" s="51" t="str">
        <f>IF((BN71="")+(BN71=0),0,VLOOKUP(BN71,工单拆分!$G$2:$J$750,2,0))</f>
        <v>30YB7F-8</v>
      </c>
      <c r="BO72" s="49" t="str">
        <f>IF((BO71="")+(BO71=0),0,VLOOKUP(BO71,工单拆分!$G$2:$J$750,2,0))</f>
        <v>30YB7F-8</v>
      </c>
      <c r="BP72" s="50">
        <f>IF((BP71="")+(BP71=0),0,VLOOKUP(BP71,工单拆分!$G$2:$J$750,2,0))</f>
        <v>0</v>
      </c>
      <c r="BQ72" s="51" t="str">
        <f>IF((BQ71="")+(BQ71=0),0,VLOOKUP(BQ71,工单拆分!$G$2:$J$750,2,0))</f>
        <v>CRJ6807-3.28</v>
      </c>
      <c r="BR72" s="49" t="str">
        <f>IF((BR71="")+(BR71=0),0,VLOOKUP(BR71,工单拆分!$G$2:$J$750,2,0))</f>
        <v>CRJ6807-3.28</v>
      </c>
      <c r="BS72" s="50">
        <f>IF((BS71="")+(BS71=0),0,VLOOKUP(BS71,工单拆分!$G$2:$J$750,2,0))</f>
        <v>0</v>
      </c>
      <c r="BT72" s="51">
        <f>IF((BT71="")+(BT71=0),0,VLOOKUP(BT71,工单拆分!$G$2:$J$750,2,0))</f>
        <v>0</v>
      </c>
      <c r="BU72" s="49" t="str">
        <f>IF((BU71="")+(BU71=0),0,VLOOKUP(BU71,工单拆分!$G$2:$J$750,2,0))</f>
        <v>CRJ6807-3.28</v>
      </c>
      <c r="BV72" s="50">
        <f>IF((BV71="")+(BV71=0),0,VLOOKUP(BV71,工单拆分!$G$2:$J$750,2,0))</f>
        <v>0</v>
      </c>
      <c r="BW72" s="51" t="str">
        <f>IF((BW71="")+(BW71=0),0,VLOOKUP(BW71,工单拆分!$G$2:$J$750,2,0))</f>
        <v>15YB5F-3.28</v>
      </c>
      <c r="BX72" s="49" t="str">
        <f>IF((BX71="")+(BX71=0),0,VLOOKUP(BX71,工单拆分!$G$2:$J$750,2,0))</f>
        <v>15YB5F-3.28</v>
      </c>
      <c r="BY72" s="50">
        <f>IF((BY71="")+(BY71=0),0,VLOOKUP(BY71,工单拆分!$G$2:$J$750,2,0))</f>
        <v>0</v>
      </c>
      <c r="BZ72" s="51">
        <f>IF((BZ71="")+(BZ71=0),0,VLOOKUP(BZ71,工单拆分!$G$2:$J$750,2,0))</f>
        <v>0</v>
      </c>
      <c r="CA72" s="49" t="str">
        <f>IF((CA71="")+(CA71=0),0,VLOOKUP(CA71,工单拆分!$G$2:$J$750,2,0))</f>
        <v>15YB5F-3.28</v>
      </c>
      <c r="CB72" s="50">
        <f>IF((CB71="")+(CB71=0),0,VLOOKUP(CB71,工单拆分!$G$2:$J$750,2,0))</f>
        <v>0</v>
      </c>
      <c r="CC72" s="51">
        <f>IF((CC71="")+(CC71=0),0,VLOOKUP(CC71,工单拆分!$G$2:$J$750,2,0))</f>
        <v>0</v>
      </c>
      <c r="CD72" s="49" t="str">
        <f>IF((CD71="")+(CD71=0),0,VLOOKUP(CD71,工单拆分!$G$2:$J$750,2,0))</f>
        <v>15YB5F-3.28</v>
      </c>
      <c r="CE72" s="50">
        <f>IF((CE71="")+(CE71=0),0,VLOOKUP(CE71,工单拆分!$G$2:$J$750,2,0))</f>
        <v>0</v>
      </c>
      <c r="CF72" s="51">
        <f>IF((CF71="")+(CF71=0),0,VLOOKUP(CF71,工单拆分!$G$2:$J$750,2,0))</f>
        <v>0</v>
      </c>
      <c r="CG72" s="49" t="str">
        <f>IF((CG71="")+(CG71=0),0,VLOOKUP(CG71,工单拆分!$G$2:$J$750,2,0))</f>
        <v>15YB5F-3.28</v>
      </c>
      <c r="CH72" s="50">
        <f>IF((CH71="")+(CH71=0),0,VLOOKUP(CH71,工单拆分!$G$2:$J$750,2,0))</f>
        <v>0</v>
      </c>
      <c r="CI72" s="51" t="str">
        <f>IF((CI71="")+(CI71=0),0,VLOOKUP(CI71,工单拆分!$G$2:$J$750,2,0))</f>
        <v>40YB7F-2</v>
      </c>
      <c r="CJ72" s="49" t="str">
        <f>IF((CJ71="")+(CJ71=0),0,VLOOKUP(CJ71,工单拆分!$G$2:$J$750,2,0))</f>
        <v>40YB7F-2</v>
      </c>
      <c r="CK72" s="50">
        <f>IF((CK71="")+(CK71=0),0,VLOOKUP(CK71,工单拆分!$G$2:$J$750,2,0))</f>
        <v>0</v>
      </c>
      <c r="CL72" s="51" t="str">
        <f>IF((CL71="")+(CL71=0),0,VLOOKUP(CL71,工单拆分!$G$2:$J$750,2,0))</f>
        <v>40YB7F-1</v>
      </c>
      <c r="CM72" s="49" t="str">
        <f>IF((CM71="")+(CM71=0),0,VLOOKUP(CM71,工单拆分!$G$2:$J$750,2,0))</f>
        <v>40YB7F-1</v>
      </c>
      <c r="CN72" s="50">
        <f>IF((CN71="")+(CN71=0),0,VLOOKUP(CN71,工单拆分!$G$2:$J$750,2,0))</f>
        <v>0</v>
      </c>
      <c r="CO72" s="51">
        <f>IF((CO71="")+(CO71=0),0,VLOOKUP(CO71,工单拆分!$G$2:$J$750,2,0))</f>
        <v>0</v>
      </c>
      <c r="CP72" s="49">
        <f>IF((CP71="")+(CP71=0),0,VLOOKUP(CP71,工单拆分!$G$2:$J$750,2,0))</f>
        <v>0</v>
      </c>
      <c r="CQ72" s="50">
        <f>IF((CQ71="")+(CQ71=0),0,VLOOKUP(CQ71,工单拆分!$G$2:$J$750,2,0))</f>
        <v>0</v>
      </c>
      <c r="CR72" s="51">
        <f>IF((CR71="")+(CR71=0),0,VLOOKUP(CR71,工单拆分!$G$2:$J$750,2,0))</f>
        <v>0</v>
      </c>
      <c r="CS72" s="66">
        <f t="shared" si="5"/>
        <v>0</v>
      </c>
      <c r="CT72" s="66"/>
      <c r="CV72" s="66"/>
    </row>
    <row r="73" s="22" customFormat="1" ht="14.1" customHeight="1" spans="1:100">
      <c r="A73" s="46"/>
      <c r="B73" s="47"/>
      <c r="C73" s="52" t="s">
        <v>2006</v>
      </c>
      <c r="D73" s="53">
        <f>IF((D71="")+(COUNTIF($D$3:D71,D71)&gt;=2),0,IF(ISNA(VLOOKUP(D71,工单拆分!$G$2:$J$750,3,0)),0,VLOOKUP(D71,工单拆分!$G$2:$J$750,3,0)))</f>
        <v>2000</v>
      </c>
      <c r="E73" s="54">
        <f>IF((E71="")+(COUNTIF($D$3:E71,E71)&gt;=2),0,IF(ISNA(VLOOKUP(E71,工单拆分!$G$2:$J$750,3,0)),0,VLOOKUP(E71,工单拆分!$G$2:$J$750,3,0)))</f>
        <v>0</v>
      </c>
      <c r="F73" s="55">
        <f>IF((F71="")+(COUNTIF($D$3:F71,F71)&gt;=2),0,IF(ISNA(VLOOKUP(F71,工单拆分!$G$2:$J$750,3,0)),0,VLOOKUP(F71,工单拆分!$G$2:$J$750,3,0)))</f>
        <v>0</v>
      </c>
      <c r="G73" s="53">
        <f>IF((G71="")+(COUNTIF($D$3:G71,G71)&gt;=2),0,IF(ISNA(VLOOKUP(G71,工单拆分!$G$2:$J$750,3,0)),0,VLOOKUP(G71,工单拆分!$G$2:$J$750,3,0)))</f>
        <v>0</v>
      </c>
      <c r="H73" s="54">
        <f>IF((H71="")+(COUNTIF($D$3:H71,H71)&gt;=2),0,IF(ISNA(VLOOKUP(H71,工单拆分!$G$2:$J$750,3,0)),0,VLOOKUP(H71,工单拆分!$G$2:$J$750,3,0)))</f>
        <v>0</v>
      </c>
      <c r="I73" s="55">
        <f>IF((I71="")+(COUNTIF($D$3:I71,I71)&gt;=2),0,IF(ISNA(VLOOKUP(I71,工单拆分!$G$2:$J$750,3,0)),0,VLOOKUP(I71,工单拆分!$G$2:$J$750,3,0)))</f>
        <v>2000</v>
      </c>
      <c r="J73" s="53">
        <f>IF((J71="")+(COUNTIF($D$3:J71,J71)&gt;=2),0,IF(ISNA(VLOOKUP(J71,工单拆分!$G$2:$J$750,3,0)),0,VLOOKUP(J71,工单拆分!$G$2:$J$750,3,0)))</f>
        <v>0</v>
      </c>
      <c r="K73" s="54">
        <f>IF((K71="")+(COUNTIF($D$3:K71,K71)&gt;=2),0,IF(ISNA(VLOOKUP(K71,工单拆分!$G$2:$J$750,3,0)),0,VLOOKUP(K71,工单拆分!$G$2:$J$750,3,0)))</f>
        <v>0</v>
      </c>
      <c r="L73" s="55">
        <f>IF((L71="")+(COUNTIF($D$3:L71,L71)&gt;=2),0,IF(ISNA(VLOOKUP(L71,工单拆分!$G$2:$J$750,3,0)),0,VLOOKUP(L71,工单拆分!$G$2:$J$750,3,0)))</f>
        <v>0</v>
      </c>
      <c r="M73" s="53">
        <f>IF((M71="")+(COUNTIF($D$3:M71,M71)&gt;=2),0,IF(ISNA(VLOOKUP(M71,工单拆分!$G$2:$J$750,3,0)),0,VLOOKUP(M71,工单拆分!$G$2:$J$750,3,0)))</f>
        <v>0</v>
      </c>
      <c r="N73" s="54">
        <f>IF((N71="")+(COUNTIF($D$3:N71,N71)&gt;=2),0,IF(ISNA(VLOOKUP(N71,工单拆分!$G$2:$J$750,3,0)),0,VLOOKUP(N71,工单拆分!$G$2:$J$750,3,0)))</f>
        <v>0</v>
      </c>
      <c r="O73" s="55">
        <f>IF((O71="")+(COUNTIF($D$3:O71,O71)&gt;=2),0,IF(ISNA(VLOOKUP(O71,工单拆分!$G$2:$J$750,3,0)),0,VLOOKUP(O71,工单拆分!$G$2:$J$750,3,0)))</f>
        <v>2000</v>
      </c>
      <c r="P73" s="53">
        <f>IF((P71="")+(COUNTIF($D$3:P71,P71)&gt;=2),0,IF(ISNA(VLOOKUP(P71,工单拆分!$G$2:$J$750,3,0)),0,VLOOKUP(P71,工单拆分!$G$2:$J$750,3,0)))</f>
        <v>0</v>
      </c>
      <c r="Q73" s="54">
        <f>IF((Q71="")+(COUNTIF($D$3:Q71,Q71)&gt;=2),0,IF(ISNA(VLOOKUP(Q71,工单拆分!$G$2:$J$750,3,0)),0,VLOOKUP(Q71,工单拆分!$G$2:$J$750,3,0)))</f>
        <v>0</v>
      </c>
      <c r="R73" s="55">
        <f>IF((R71="")+(COUNTIF($D$3:R71,R71)&gt;=2),0,IF(ISNA(VLOOKUP(R71,工单拆分!$G$2:$J$750,3,0)),0,VLOOKUP(R71,工单拆分!$G$2:$J$750,3,0)))</f>
        <v>1800</v>
      </c>
      <c r="S73" s="53">
        <f>IF((S71="")+(COUNTIF($D$3:S71,S71)&gt;=2),0,IF(ISNA(VLOOKUP(S71,工单拆分!$G$2:$J$750,3,0)),0,VLOOKUP(S71,工单拆分!$G$2:$J$750,3,0)))</f>
        <v>0</v>
      </c>
      <c r="T73" s="54">
        <f>IF((T71="")+(COUNTIF($D$3:T71,T71)&gt;=2),0,IF(ISNA(VLOOKUP(T71,工单拆分!$G$2:$J$750,3,0)),0,VLOOKUP(T71,工单拆分!$G$2:$J$750,3,0)))</f>
        <v>0</v>
      </c>
      <c r="U73" s="55">
        <f>IF((U71="")+(COUNTIF($D$3:U71,U71)&gt;=2),0,IF(ISNA(VLOOKUP(U71,工单拆分!$G$2:$J$750,3,0)),0,VLOOKUP(U71,工单拆分!$G$2:$J$750,3,0)))</f>
        <v>0</v>
      </c>
      <c r="V73" s="53">
        <f>IF((V71="")+(COUNTIF($D$3:V71,V71)&gt;=2),0,IF(ISNA(VLOOKUP(V71,工单拆分!$G$2:$J$750,3,0)),0,VLOOKUP(V71,工单拆分!$G$2:$J$750,3,0)))</f>
        <v>0</v>
      </c>
      <c r="W73" s="54">
        <f>IF((W71="")+(COUNTIF($D$3:W71,W71)&gt;=2),0,IF(ISNA(VLOOKUP(W71,工单拆分!$G$2:$J$750,3,0)),0,VLOOKUP(W71,工单拆分!$G$2:$J$750,3,0)))</f>
        <v>0</v>
      </c>
      <c r="X73" s="55">
        <f>IF((X71="")+(COUNTIF($D$3:X71,X71)&gt;=2),0,IF(ISNA(VLOOKUP(X71,工单拆分!$G$2:$J$750,3,0)),0,VLOOKUP(X71,工单拆分!$G$2:$J$750,3,0)))</f>
        <v>2000</v>
      </c>
      <c r="Y73" s="53">
        <f>IF((Y71="")+(COUNTIF($D$3:Y71,Y71)&gt;=2),0,IF(ISNA(VLOOKUP(Y71,工单拆分!$G$2:$J$750,3,0)),0,VLOOKUP(Y71,工单拆分!$G$2:$J$750,3,0)))</f>
        <v>0</v>
      </c>
      <c r="Z73" s="54">
        <f>IF((Z71="")+(COUNTIF($D$3:Z71,Z71)&gt;=2),0,IF(ISNA(VLOOKUP(Z71,工单拆分!$G$2:$J$750,3,0)),0,VLOOKUP(Z71,工单拆分!$G$2:$J$750,3,0)))</f>
        <v>0</v>
      </c>
      <c r="AA73" s="55">
        <f>IF((AA71="")+(COUNTIF($D$3:AA71,AA71)&gt;=2),0,IF(ISNA(VLOOKUP(AA71,工单拆分!$G$2:$J$750,3,0)),0,VLOOKUP(AA71,工单拆分!$G$2:$J$750,3,0)))</f>
        <v>2000</v>
      </c>
      <c r="AB73" s="53">
        <f>IF((AB71="")+(COUNTIF($D$3:AB71,AB71)&gt;=2),0,IF(ISNA(VLOOKUP(AB71,工单拆分!$G$2:$J$750,3,0)),0,VLOOKUP(AB71,工单拆分!$G$2:$J$750,3,0)))</f>
        <v>0</v>
      </c>
      <c r="AC73" s="54">
        <f>IF((AC71="")+(COUNTIF($D$3:AC71,AC71)&gt;=2),0,IF(ISNA(VLOOKUP(AC71,工单拆分!$G$2:$J$750,3,0)),0,VLOOKUP(AC71,工单拆分!$G$2:$J$750,3,0)))</f>
        <v>0</v>
      </c>
      <c r="AD73" s="55">
        <f>IF((AD71="")+(COUNTIF($D$3:AD71,AD71)&gt;=2),0,IF(ISNA(VLOOKUP(AD71,工单拆分!$G$2:$J$750,3,0)),0,VLOOKUP(AD71,工单拆分!$G$2:$J$750,3,0)))</f>
        <v>2000</v>
      </c>
      <c r="AE73" s="53">
        <f>IF((AE71="")+(COUNTIF($D$3:AE71,AE71)&gt;=2),0,IF(ISNA(VLOOKUP(AE71,工单拆分!$G$2:$J$750,3,0)),0,VLOOKUP(AE71,工单拆分!$G$2:$J$750,3,0)))</f>
        <v>0</v>
      </c>
      <c r="AF73" s="54">
        <f>IF((AF71="")+(COUNTIF($D$3:AF71,AF71)&gt;=2),0,IF(ISNA(VLOOKUP(AF71,工单拆分!$G$2:$J$750,3,0)),0,VLOOKUP(AF71,工单拆分!$G$2:$J$750,3,0)))</f>
        <v>0</v>
      </c>
      <c r="AG73" s="55">
        <f>IF((AG71="")+(COUNTIF($D$3:AG71,AG71)&gt;=2),0,IF(ISNA(VLOOKUP(AG71,工单拆分!$G$2:$J$750,3,0)),0,VLOOKUP(AG71,工单拆分!$G$2:$J$750,3,0)))</f>
        <v>0</v>
      </c>
      <c r="AH73" s="53">
        <f>IF((AH71="")+(COUNTIF($D$3:AH71,AH71)&gt;=2),0,IF(ISNA(VLOOKUP(AH71,工单拆分!$G$2:$J$750,3,0)),0,VLOOKUP(AH71,工单拆分!$G$2:$J$750,3,0)))</f>
        <v>0</v>
      </c>
      <c r="AI73" s="54">
        <f>IF((AI71="")+(COUNTIF($D$3:AI71,AI71)&gt;=2),0,IF(ISNA(VLOOKUP(AI71,工单拆分!$G$2:$J$750,3,0)),0,VLOOKUP(AI71,工单拆分!$G$2:$J$750,3,0)))</f>
        <v>0</v>
      </c>
      <c r="AJ73" s="55">
        <f>IF((AJ71="")+(COUNTIF($D$3:AJ71,AJ71)&gt;=2),0,IF(ISNA(VLOOKUP(AJ71,工单拆分!$G$2:$J$750,3,0)),0,VLOOKUP(AJ71,工单拆分!$G$2:$J$750,3,0)))</f>
        <v>2000</v>
      </c>
      <c r="AK73" s="53">
        <f>IF((AK71="")+(COUNTIF($D$3:AK71,AK71)&gt;=2),0,IF(ISNA(VLOOKUP(AK71,工单拆分!$G$2:$J$750,3,0)),0,VLOOKUP(AK71,工单拆分!$G$2:$J$750,3,0)))</f>
        <v>0</v>
      </c>
      <c r="AL73" s="54">
        <f>IF((AL71="")+(COUNTIF($D$3:AL71,AL71)&gt;=2),0,IF(ISNA(VLOOKUP(AL71,工单拆分!$G$2:$J$750,3,0)),0,VLOOKUP(AL71,工单拆分!$G$2:$J$750,3,0)))</f>
        <v>0</v>
      </c>
      <c r="AM73" s="55">
        <f>IF((AM71="")+(COUNTIF($D$3:AM71,AM71)&gt;=2),0,IF(ISNA(VLOOKUP(AM71,工单拆分!$G$2:$J$750,3,0)),0,VLOOKUP(AM71,工单拆分!$G$2:$J$750,3,0)))</f>
        <v>2000</v>
      </c>
      <c r="AN73" s="53">
        <f>IF((AN71="")+(COUNTIF($D$3:AN71,AN71)&gt;=2),0,IF(ISNA(VLOOKUP(AN71,工单拆分!$G$2:$J$750,3,0)),0,VLOOKUP(AN71,工单拆分!$G$2:$J$750,3,0)))</f>
        <v>0</v>
      </c>
      <c r="AO73" s="54">
        <f>IF((AO71="")+(COUNTIF($D$3:AO71,AO71)&gt;=2),0,IF(ISNA(VLOOKUP(AO71,工单拆分!$G$2:$J$750,3,0)),0,VLOOKUP(AO71,工单拆分!$G$2:$J$750,3,0)))</f>
        <v>0</v>
      </c>
      <c r="AP73" s="55">
        <f>IF((AP71="")+(COUNTIF($D$3:AP71,AP71)&gt;=2),0,IF(ISNA(VLOOKUP(AP71,工单拆分!$G$2:$J$750,3,0)),0,VLOOKUP(AP71,工单拆分!$G$2:$J$750,3,0)))</f>
        <v>0</v>
      </c>
      <c r="AQ73" s="53">
        <f>IF((AQ71="")+(COUNTIF($D$3:AQ71,AQ71)&gt;=2),0,IF(ISNA(VLOOKUP(AQ71,工单拆分!$G$2:$J$750,3,0)),0,VLOOKUP(AQ71,工单拆分!$G$2:$J$750,3,0)))</f>
        <v>2000</v>
      </c>
      <c r="AR73" s="54">
        <f>IF((AR71="")+(COUNTIF($D$3:AR71,AR71)&gt;=2),0,IF(ISNA(VLOOKUP(AR71,工单拆分!$G$2:$J$750,3,0)),0,VLOOKUP(AR71,工单拆分!$G$2:$J$750,3,0)))</f>
        <v>0</v>
      </c>
      <c r="AS73" s="55">
        <f>IF((AS71="")+(COUNTIF($D$3:AS71,AS71)&gt;=2),0,IF(ISNA(VLOOKUP(AS71,工单拆分!$G$2:$J$750,3,0)),0,VLOOKUP(AS71,工单拆分!$G$2:$J$750,3,0)))</f>
        <v>0</v>
      </c>
      <c r="AT73" s="53">
        <f>IF((AT71="")+(COUNTIF($D$3:AT71,AT71)&gt;=2),0,IF(ISNA(VLOOKUP(AT71,工单拆分!$G$2:$J$750,3,0)),0,VLOOKUP(AT71,工单拆分!$G$2:$J$750,3,0)))</f>
        <v>0</v>
      </c>
      <c r="AU73" s="54">
        <f>IF((AU71="")+(COUNTIF($D$3:AU71,AU71)&gt;=2),0,IF(ISNA(VLOOKUP(AU71,工单拆分!$G$2:$J$750,3,0)),0,VLOOKUP(AU71,工单拆分!$G$2:$J$750,3,0)))</f>
        <v>0</v>
      </c>
      <c r="AV73" s="55">
        <f>IF((AV71="")+(COUNTIF($D$3:AV71,AV71)&gt;=2),0,IF(ISNA(VLOOKUP(AV71,工单拆分!$G$2:$J$750,3,0)),0,VLOOKUP(AV71,工单拆分!$G$2:$J$750,3,0)))</f>
        <v>3000</v>
      </c>
      <c r="AW73" s="53">
        <f>IF((AW71="")+(COUNTIF($D$3:AW71,AW71)&gt;=2),0,IF(ISNA(VLOOKUP(AW71,工单拆分!$G$2:$J$750,3,0)),0,VLOOKUP(AW71,工单拆分!$G$2:$J$750,3,0)))</f>
        <v>0</v>
      </c>
      <c r="AX73" s="54">
        <f>IF((AX71="")+(COUNTIF($D$3:AX71,AX71)&gt;=2),0,IF(ISNA(VLOOKUP(AX71,工单拆分!$G$2:$J$750,3,0)),0,VLOOKUP(AX71,工单拆分!$G$2:$J$750,3,0)))</f>
        <v>0</v>
      </c>
      <c r="AY73" s="55">
        <f>IF((AY71="")+(COUNTIF($D$3:AY71,AY71)&gt;=2),0,IF(ISNA(VLOOKUP(AY71,工单拆分!$G$2:$J$750,3,0)),0,VLOOKUP(AY71,工单拆分!$G$2:$J$750,3,0)))</f>
        <v>0</v>
      </c>
      <c r="AZ73" s="53">
        <f>IF((AZ71="")+(COUNTIF($D$3:AZ71,AZ71)&gt;=2),0,IF(ISNA(VLOOKUP(AZ71,工单拆分!$G$2:$J$750,3,0)),0,VLOOKUP(AZ71,工单拆分!$G$2:$J$750,3,0)))</f>
        <v>0</v>
      </c>
      <c r="BA73" s="54">
        <f>IF((BA71="")+(COUNTIF($D$3:BA71,BA71)&gt;=2),0,IF(ISNA(VLOOKUP(BA71,工单拆分!$G$2:$J$750,3,0)),0,VLOOKUP(BA71,工单拆分!$G$2:$J$750,3,0)))</f>
        <v>0</v>
      </c>
      <c r="BB73" s="55">
        <f>IF((BB71="")+(COUNTIF($D$3:BB71,BB71)&gt;=2),0,IF(ISNA(VLOOKUP(BB71,工单拆分!$G$2:$J$750,3,0)),0,VLOOKUP(BB71,工单拆分!$G$2:$J$750,3,0)))</f>
        <v>0</v>
      </c>
      <c r="BC73" s="53">
        <f>IF((BC71="")+(COUNTIF($D$3:BC71,BC71)&gt;=2),0,IF(ISNA(VLOOKUP(BC71,工单拆分!$G$2:$J$750,3,0)),0,VLOOKUP(BC71,工单拆分!$G$2:$J$750,3,0)))</f>
        <v>0</v>
      </c>
      <c r="BD73" s="54">
        <f>IF((BD71="")+(COUNTIF($D$3:BD71,BD71)&gt;=2),0,IF(ISNA(VLOOKUP(BD71,工单拆分!$G$2:$J$750,3,0)),0,VLOOKUP(BD71,工单拆分!$G$2:$J$750,3,0)))</f>
        <v>0</v>
      </c>
      <c r="BE73" s="55">
        <f>IF((BE71="")+(COUNTIF($D$3:BE71,BE71)&gt;=2),0,IF(ISNA(VLOOKUP(BE71,工单拆分!$G$2:$J$750,3,0)),0,VLOOKUP(BE71,工单拆分!$G$2:$J$750,3,0)))</f>
        <v>0</v>
      </c>
      <c r="BF73" s="53">
        <f>IF((BF71="")+(COUNTIF($D$3:BF71,BF71)&gt;=2),0,IF(ISNA(VLOOKUP(BF71,工单拆分!$G$2:$J$750,3,0)),0,VLOOKUP(BF71,工单拆分!$G$2:$J$750,3,0)))</f>
        <v>0</v>
      </c>
      <c r="BG73" s="54">
        <f>IF((BG71="")+(COUNTIF($D$3:BG71,BG71)&gt;=2),0,IF(ISNA(VLOOKUP(BG71,工单拆分!$G$2:$J$750,3,0)),0,VLOOKUP(BG71,工单拆分!$G$2:$J$750,3,0)))</f>
        <v>0</v>
      </c>
      <c r="BH73" s="55">
        <f>IF((BH71="")+(COUNTIF($D$3:BH71,BH71)&gt;=2),0,IF(ISNA(VLOOKUP(BH71,工单拆分!$G$2:$J$750,3,0)),0,VLOOKUP(BH71,工单拆分!$G$2:$J$750,3,0)))</f>
        <v>2000</v>
      </c>
      <c r="BI73" s="53">
        <f>IF((BI71="")+(COUNTIF($D$3:BI71,BI71)&gt;=2),0,IF(ISNA(VLOOKUP(BI71,工单拆分!$G$2:$J$750,3,0)),0,VLOOKUP(BI71,工单拆分!$G$2:$J$750,3,0)))</f>
        <v>0</v>
      </c>
      <c r="BJ73" s="54">
        <f>IF((BJ71="")+(COUNTIF($D$3:BJ71,BJ71)&gt;=2),0,IF(ISNA(VLOOKUP(BJ71,工单拆分!$G$2:$J$750,3,0)),0,VLOOKUP(BJ71,工单拆分!$G$2:$J$750,3,0)))</f>
        <v>0</v>
      </c>
      <c r="BK73" s="55">
        <f>IF((BK71="")+(COUNTIF($D$3:BK71,BK71)&gt;=2),0,IF(ISNA(VLOOKUP(BK71,工单拆分!$G$2:$J$750,3,0)),0,VLOOKUP(BK71,工单拆分!$G$2:$J$750,3,0)))</f>
        <v>2000</v>
      </c>
      <c r="BL73" s="53">
        <f>IF((BL71="")+(COUNTIF($D$3:BL71,BL71)&gt;=2),0,IF(ISNA(VLOOKUP(BL71,工单拆分!$G$2:$J$750,3,0)),0,VLOOKUP(BL71,工单拆分!$G$2:$J$750,3,0)))</f>
        <v>0</v>
      </c>
      <c r="BM73" s="54">
        <f>IF((BM71="")+(COUNTIF($D$3:BM71,BM71)&gt;=2),0,IF(ISNA(VLOOKUP(BM71,工单拆分!$G$2:$J$750,3,0)),0,VLOOKUP(BM71,工单拆分!$G$2:$J$750,3,0)))</f>
        <v>0</v>
      </c>
      <c r="BN73" s="55">
        <f>IF((BN71="")+(COUNTIF($D$3:BN71,BN71)&gt;=2),0,IF(ISNA(VLOOKUP(BN71,工单拆分!$G$2:$J$750,3,0)),0,VLOOKUP(BN71,工单拆分!$G$2:$J$750,3,0)))</f>
        <v>2000</v>
      </c>
      <c r="BO73" s="53">
        <f>IF((BO71="")+(COUNTIF($D$3:BO71,BO71)&gt;=2),0,IF(ISNA(VLOOKUP(BO71,工单拆分!$G$2:$J$750,3,0)),0,VLOOKUP(BO71,工单拆分!$G$2:$J$750,3,0)))</f>
        <v>0</v>
      </c>
      <c r="BP73" s="54">
        <f>IF((BP71="")+(COUNTIF($D$3:BP71,BP71)&gt;=2),0,IF(ISNA(VLOOKUP(BP71,工单拆分!$G$2:$J$750,3,0)),0,VLOOKUP(BP71,工单拆分!$G$2:$J$750,3,0)))</f>
        <v>0</v>
      </c>
      <c r="BQ73" s="55">
        <f>IF((BQ71="")+(COUNTIF($D$3:BQ71,BQ71)&gt;=2),0,IF(ISNA(VLOOKUP(BQ71,工单拆分!$G$2:$J$750,3,0)),0,VLOOKUP(BQ71,工单拆分!$G$2:$J$750,3,0)))</f>
        <v>2000</v>
      </c>
      <c r="BR73" s="53">
        <f>IF((BR71="")+(COUNTIF($D$3:BR71,BR71)&gt;=2),0,IF(ISNA(VLOOKUP(BR71,工单拆分!$G$2:$J$750,3,0)),0,VLOOKUP(BR71,工单拆分!$G$2:$J$750,3,0)))</f>
        <v>0</v>
      </c>
      <c r="BS73" s="54">
        <f>IF((BS71="")+(COUNTIF($D$3:BS71,BS71)&gt;=2),0,IF(ISNA(VLOOKUP(BS71,工单拆分!$G$2:$J$750,3,0)),0,VLOOKUP(BS71,工单拆分!$G$2:$J$750,3,0)))</f>
        <v>0</v>
      </c>
      <c r="BT73" s="55">
        <f>IF((BT71="")+(COUNTIF($D$3:BT71,BT71)&gt;=2),0,IF(ISNA(VLOOKUP(BT71,工单拆分!$G$2:$J$750,3,0)),0,VLOOKUP(BT71,工单拆分!$G$2:$J$750,3,0)))</f>
        <v>0</v>
      </c>
      <c r="BU73" s="53">
        <f>IF((BU71="")+(COUNTIF($D$3:BU71,BU71)&gt;=2),0,IF(ISNA(VLOOKUP(BU71,工单拆分!$G$2:$J$750,3,0)),0,VLOOKUP(BU71,工单拆分!$G$2:$J$750,3,0)))</f>
        <v>0</v>
      </c>
      <c r="BV73" s="54">
        <f>IF((BV71="")+(COUNTIF($D$3:BV71,BV71)&gt;=2),0,IF(ISNA(VLOOKUP(BV71,工单拆分!$G$2:$J$750,3,0)),0,VLOOKUP(BV71,工单拆分!$G$2:$J$750,3,0)))</f>
        <v>0</v>
      </c>
      <c r="BW73" s="55">
        <f>IF((BW71="")+(COUNTIF($D$3:BW71,BW71)&gt;=2),0,IF(ISNA(VLOOKUP(BW71,工单拆分!$G$2:$J$750,3,0)),0,VLOOKUP(BW71,工单拆分!$G$2:$J$750,3,0)))</f>
        <v>4036</v>
      </c>
      <c r="BX73" s="53">
        <f>IF((BX71="")+(COUNTIF($D$3:BX71,BX71)&gt;=2),0,IF(ISNA(VLOOKUP(BX71,工单拆分!$G$2:$J$750,3,0)),0,VLOOKUP(BX71,工单拆分!$G$2:$J$750,3,0)))</f>
        <v>0</v>
      </c>
      <c r="BY73" s="54">
        <f>IF((BY71="")+(COUNTIF($D$3:BY71,BY71)&gt;=2),0,IF(ISNA(VLOOKUP(BY71,工单拆分!$G$2:$J$750,3,0)),0,VLOOKUP(BY71,工单拆分!$G$2:$J$750,3,0)))</f>
        <v>0</v>
      </c>
      <c r="BZ73" s="55">
        <f>IF((BZ71="")+(COUNTIF($D$3:BZ71,BZ71)&gt;=2),0,IF(ISNA(VLOOKUP(BZ71,工单拆分!$G$2:$J$750,3,0)),0,VLOOKUP(BZ71,工单拆分!$G$2:$J$750,3,0)))</f>
        <v>0</v>
      </c>
      <c r="CA73" s="53">
        <f>IF((CA71="")+(COUNTIF($D$3:CA71,CA71)&gt;=2),0,IF(ISNA(VLOOKUP(CA71,工单拆分!$G$2:$J$750,3,0)),0,VLOOKUP(CA71,工单拆分!$G$2:$J$750,3,0)))</f>
        <v>0</v>
      </c>
      <c r="CB73" s="54">
        <f>IF((CB71="")+(COUNTIF($D$3:CB71,CB71)&gt;=2),0,IF(ISNA(VLOOKUP(CB71,工单拆分!$G$2:$J$750,3,0)),0,VLOOKUP(CB71,工单拆分!$G$2:$J$750,3,0)))</f>
        <v>0</v>
      </c>
      <c r="CC73" s="55">
        <f>IF((CC71="")+(COUNTIF($D$3:CC71,CC71)&gt;=2),0,IF(ISNA(VLOOKUP(CC71,工单拆分!$G$2:$J$750,3,0)),0,VLOOKUP(CC71,工单拆分!$G$2:$J$750,3,0)))</f>
        <v>0</v>
      </c>
      <c r="CD73" s="53">
        <f>IF((CD71="")+(COUNTIF($D$3:CD71,CD71)&gt;=2),0,IF(ISNA(VLOOKUP(CD71,工单拆分!$G$2:$J$750,3,0)),0,VLOOKUP(CD71,工单拆分!$G$2:$J$750,3,0)))</f>
        <v>0</v>
      </c>
      <c r="CE73" s="54">
        <f>IF((CE71="")+(COUNTIF($D$3:CE71,CE71)&gt;=2),0,IF(ISNA(VLOOKUP(CE71,工单拆分!$G$2:$J$750,3,0)),0,VLOOKUP(CE71,工单拆分!$G$2:$J$750,3,0)))</f>
        <v>0</v>
      </c>
      <c r="CF73" s="55">
        <f>IF((CF71="")+(COUNTIF($D$3:CF71,CF71)&gt;=2),0,IF(ISNA(VLOOKUP(CF71,工单拆分!$G$2:$J$750,3,0)),0,VLOOKUP(CF71,工单拆分!$G$2:$J$750,3,0)))</f>
        <v>0</v>
      </c>
      <c r="CG73" s="53">
        <f>IF((CG71="")+(COUNTIF($D$3:CG71,CG71)&gt;=2),0,IF(ISNA(VLOOKUP(CG71,工单拆分!$G$2:$J$750,3,0)),0,VLOOKUP(CG71,工单拆分!$G$2:$J$750,3,0)))</f>
        <v>0</v>
      </c>
      <c r="CH73" s="54">
        <f>IF((CH71="")+(COUNTIF($D$3:CH71,CH71)&gt;=2),0,IF(ISNA(VLOOKUP(CH71,工单拆分!$G$2:$J$750,3,0)),0,VLOOKUP(CH71,工单拆分!$G$2:$J$750,3,0)))</f>
        <v>0</v>
      </c>
      <c r="CI73" s="55">
        <f>IF((CI71="")+(COUNTIF($D$3:CI71,CI71)&gt;=2),0,IF(ISNA(VLOOKUP(CI71,工单拆分!$G$2:$J$750,3,0)),0,VLOOKUP(CI71,工单拆分!$G$2:$J$750,3,0)))</f>
        <v>2000</v>
      </c>
      <c r="CJ73" s="53">
        <f>IF((CJ71="")+(COUNTIF($D$3:CJ71,CJ71)&gt;=2),0,IF(ISNA(VLOOKUP(CJ71,工单拆分!$G$2:$J$750,3,0)),0,VLOOKUP(CJ71,工单拆分!$G$2:$J$750,3,0)))</f>
        <v>0</v>
      </c>
      <c r="CK73" s="54">
        <f>IF((CK71="")+(COUNTIF($D$3:CK71,CK71)&gt;=2),0,IF(ISNA(VLOOKUP(CK71,工单拆分!$G$2:$J$750,3,0)),0,VLOOKUP(CK71,工单拆分!$G$2:$J$750,3,0)))</f>
        <v>0</v>
      </c>
      <c r="CL73" s="55">
        <f>IF((CL71="")+(COUNTIF($D$3:CL71,CL71)&gt;=2),0,IF(ISNA(VLOOKUP(CL71,工单拆分!$G$2:$J$750,3,0)),0,VLOOKUP(CL71,工单拆分!$G$2:$J$750,3,0)))</f>
        <v>2000</v>
      </c>
      <c r="CM73" s="53">
        <f>IF((CM71="")+(COUNTIF($D$3:CM71,CM71)&gt;=2),0,IF(ISNA(VLOOKUP(CM71,工单拆分!$G$2:$J$750,3,0)),0,VLOOKUP(CM71,工单拆分!$G$2:$J$750,3,0)))</f>
        <v>0</v>
      </c>
      <c r="CN73" s="54">
        <f>IF((CN71="")+(COUNTIF($D$3:CN71,CN71)&gt;=2),0,IF(ISNA(VLOOKUP(CN71,工单拆分!$G$2:$J$750,3,0)),0,VLOOKUP(CN71,工单拆分!$G$2:$J$750,3,0)))</f>
        <v>0</v>
      </c>
      <c r="CO73" s="55">
        <f>IF((CO71="")+(COUNTIF($D$3:CO71,CO71)&gt;=2),0,IF(ISNA(VLOOKUP(CO71,工单拆分!$G$2:$J$750,3,0)),0,VLOOKUP(CO71,工单拆分!$G$2:$J$750,3,0)))</f>
        <v>0</v>
      </c>
      <c r="CP73" s="53">
        <f>IF((CP71="")+(COUNTIF($D$3:CP71,CP71)&gt;=2),0,IF(ISNA(VLOOKUP(CP71,工单拆分!$G$2:$J$750,3,0)),0,VLOOKUP(CP71,工单拆分!$G$2:$J$750,3,0)))</f>
        <v>0</v>
      </c>
      <c r="CQ73" s="54">
        <f>IF((CQ71="")+(COUNTIF($D$3:CQ71,CQ71)&gt;=2),0,IF(ISNA(VLOOKUP(CQ71,工单拆分!$G$2:$J$750,3,0)),0,VLOOKUP(CQ71,工单拆分!$G$2:$J$750,3,0)))</f>
        <v>0</v>
      </c>
      <c r="CR73" s="55">
        <f>IF((CR71="")+(COUNTIF($D$3:CR71,CR71)&gt;=2),0,IF(ISNA(VLOOKUP(CR71,工单拆分!$G$2:$J$750,3,0)),0,VLOOKUP(CR71,工单拆分!$G$2:$J$750,3,0)))</f>
        <v>0</v>
      </c>
      <c r="CS73" s="67">
        <f t="shared" si="5"/>
        <v>38836</v>
      </c>
      <c r="CT73" s="67"/>
      <c r="CV73" s="67"/>
    </row>
    <row r="74" s="22" customFormat="1" ht="13.5" customHeight="1" spans="1:100">
      <c r="A74" s="56"/>
      <c r="B74" s="57"/>
      <c r="C74" s="58" t="s">
        <v>2007</v>
      </c>
      <c r="D74" s="59">
        <v>1600</v>
      </c>
      <c r="E74" s="60"/>
      <c r="F74" s="61"/>
      <c r="G74" s="59">
        <v>400</v>
      </c>
      <c r="H74" s="60"/>
      <c r="I74" s="61">
        <v>1200</v>
      </c>
      <c r="J74" s="59"/>
      <c r="K74" s="60"/>
      <c r="L74" s="61"/>
      <c r="M74" s="59">
        <v>800</v>
      </c>
      <c r="N74" s="60"/>
      <c r="O74" s="61">
        <v>1000</v>
      </c>
      <c r="P74" s="59">
        <v>1000</v>
      </c>
      <c r="Q74" s="60"/>
      <c r="R74" s="61">
        <v>320</v>
      </c>
      <c r="S74" s="59">
        <v>1000</v>
      </c>
      <c r="T74" s="60"/>
      <c r="U74" s="61"/>
      <c r="V74" s="59">
        <v>480</v>
      </c>
      <c r="W74" s="60"/>
      <c r="X74" s="61">
        <v>1020</v>
      </c>
      <c r="Y74" s="59">
        <v>980</v>
      </c>
      <c r="Z74" s="60"/>
      <c r="AA74" s="61">
        <v>800</v>
      </c>
      <c r="AB74" s="59">
        <v>1200</v>
      </c>
      <c r="AC74" s="60"/>
      <c r="AD74" s="61">
        <v>600</v>
      </c>
      <c r="AE74" s="59"/>
      <c r="AF74" s="60"/>
      <c r="AG74" s="61"/>
      <c r="AH74" s="59">
        <v>1400</v>
      </c>
      <c r="AI74" s="60"/>
      <c r="AJ74" s="61">
        <v>400</v>
      </c>
      <c r="AK74" s="59">
        <v>1600</v>
      </c>
      <c r="AL74" s="60"/>
      <c r="AM74" s="61">
        <v>200</v>
      </c>
      <c r="AN74" s="59">
        <v>1800</v>
      </c>
      <c r="AO74" s="60"/>
      <c r="AP74" s="61"/>
      <c r="AQ74" s="59">
        <v>1800</v>
      </c>
      <c r="AR74" s="60"/>
      <c r="AS74" s="61"/>
      <c r="AT74" s="59">
        <v>200</v>
      </c>
      <c r="AU74" s="60"/>
      <c r="AV74" s="61">
        <v>400</v>
      </c>
      <c r="AW74" s="59"/>
      <c r="AX74" s="60"/>
      <c r="AY74" s="61"/>
      <c r="AZ74" s="59"/>
      <c r="BA74" s="60"/>
      <c r="BB74" s="61"/>
      <c r="BC74" s="59">
        <v>1750</v>
      </c>
      <c r="BD74" s="60"/>
      <c r="BE74" s="61"/>
      <c r="BF74" s="59">
        <v>850</v>
      </c>
      <c r="BG74" s="60"/>
      <c r="BH74" s="61">
        <v>1050</v>
      </c>
      <c r="BI74" s="59">
        <v>950</v>
      </c>
      <c r="BJ74" s="60"/>
      <c r="BK74" s="61">
        <v>950</v>
      </c>
      <c r="BL74" s="59">
        <v>1050</v>
      </c>
      <c r="BM74" s="60"/>
      <c r="BN74" s="61">
        <v>850</v>
      </c>
      <c r="BO74" s="59">
        <v>1150</v>
      </c>
      <c r="BP74" s="60"/>
      <c r="BQ74" s="61">
        <v>250</v>
      </c>
      <c r="BR74" s="59">
        <v>1200</v>
      </c>
      <c r="BS74" s="60"/>
      <c r="BT74" s="61"/>
      <c r="BU74" s="59">
        <v>550</v>
      </c>
      <c r="BV74" s="60"/>
      <c r="BW74" s="61">
        <v>350</v>
      </c>
      <c r="BX74" s="59">
        <v>900</v>
      </c>
      <c r="BY74" s="60"/>
      <c r="BZ74" s="61"/>
      <c r="CA74" s="59">
        <v>950</v>
      </c>
      <c r="CB74" s="60"/>
      <c r="CC74" s="61"/>
      <c r="CD74" s="59">
        <v>1000</v>
      </c>
      <c r="CE74" s="60"/>
      <c r="CF74" s="61"/>
      <c r="CG74" s="59">
        <v>836</v>
      </c>
      <c r="CH74" s="60"/>
      <c r="CI74" s="61">
        <v>600</v>
      </c>
      <c r="CJ74" s="59">
        <v>1400</v>
      </c>
      <c r="CK74" s="60"/>
      <c r="CL74" s="61">
        <v>400</v>
      </c>
      <c r="CM74" s="59">
        <v>1600</v>
      </c>
      <c r="CN74" s="60"/>
      <c r="CO74" s="61"/>
      <c r="CP74" s="59"/>
      <c r="CQ74" s="60"/>
      <c r="CR74" s="61"/>
      <c r="CS74" s="67">
        <f t="shared" si="5"/>
        <v>38836</v>
      </c>
      <c r="CT74" s="67">
        <f>CS73-CS74</f>
        <v>0</v>
      </c>
      <c r="CV74" s="67"/>
    </row>
    <row r="75" s="20" customFormat="1" ht="14.1" customHeight="1" spans="1:100">
      <c r="A75" s="40">
        <v>19</v>
      </c>
      <c r="B75" s="41" t="s">
        <v>2027</v>
      </c>
      <c r="C75" s="42" t="s">
        <v>43</v>
      </c>
      <c r="D75" s="43" t="s">
        <v>1581</v>
      </c>
      <c r="E75" s="44"/>
      <c r="F75" s="45" t="s">
        <v>1362</v>
      </c>
      <c r="G75" s="43" t="s">
        <v>1362</v>
      </c>
      <c r="H75" s="44"/>
      <c r="I75" s="45"/>
      <c r="J75" s="43"/>
      <c r="K75" s="44"/>
      <c r="L75" s="45"/>
      <c r="M75" s="43" t="s">
        <v>1362</v>
      </c>
      <c r="N75" s="44" t="s">
        <v>1790</v>
      </c>
      <c r="O75" s="45" t="s">
        <v>1792</v>
      </c>
      <c r="P75" s="43" t="s">
        <v>1792</v>
      </c>
      <c r="Q75" s="44"/>
      <c r="R75" s="45" t="s">
        <v>1365</v>
      </c>
      <c r="S75" s="43" t="s">
        <v>1365</v>
      </c>
      <c r="T75" s="44"/>
      <c r="U75" s="45"/>
      <c r="V75" s="43" t="s">
        <v>1365</v>
      </c>
      <c r="W75" s="44"/>
      <c r="X75" s="44" t="s">
        <v>1322</v>
      </c>
      <c r="Y75" s="43" t="s">
        <v>1322</v>
      </c>
      <c r="Z75" s="44" t="s">
        <v>1633</v>
      </c>
      <c r="AA75" s="45" t="s">
        <v>1795</v>
      </c>
      <c r="AB75" s="43" t="s">
        <v>1621</v>
      </c>
      <c r="AC75" s="44"/>
      <c r="AD75" s="45" t="s">
        <v>1326</v>
      </c>
      <c r="AE75" s="43"/>
      <c r="AF75" s="44"/>
      <c r="AG75" s="45"/>
      <c r="AH75" s="43" t="s">
        <v>1326</v>
      </c>
      <c r="AI75" s="44"/>
      <c r="AJ75" s="45" t="s">
        <v>1367</v>
      </c>
      <c r="AK75" s="43" t="s">
        <v>1367</v>
      </c>
      <c r="AL75" s="44"/>
      <c r="AM75" s="45"/>
      <c r="AN75" s="43" t="s">
        <v>1371</v>
      </c>
      <c r="AO75" s="44"/>
      <c r="AP75" s="45"/>
      <c r="AQ75" s="43" t="s">
        <v>1371</v>
      </c>
      <c r="AR75" s="44"/>
      <c r="AS75" s="45" t="s">
        <v>1637</v>
      </c>
      <c r="AT75" s="43" t="s">
        <v>1637</v>
      </c>
      <c r="AU75" s="44"/>
      <c r="AV75" s="45" t="s">
        <v>1369</v>
      </c>
      <c r="AW75" s="43"/>
      <c r="AX75" s="44"/>
      <c r="AY75" s="45"/>
      <c r="AZ75" s="43"/>
      <c r="BA75" s="44"/>
      <c r="BB75" s="45"/>
      <c r="BC75" s="43" t="s">
        <v>1585</v>
      </c>
      <c r="BD75" s="44"/>
      <c r="BE75" s="45" t="s">
        <v>1369</v>
      </c>
      <c r="BF75" s="43" t="s">
        <v>1369</v>
      </c>
      <c r="BG75" s="44"/>
      <c r="BH75" s="45" t="s">
        <v>1837</v>
      </c>
      <c r="BI75" s="43" t="s">
        <v>1837</v>
      </c>
      <c r="BJ75" s="44"/>
      <c r="BK75" s="45" t="s">
        <v>1374</v>
      </c>
      <c r="BL75" s="68" t="s">
        <v>1374</v>
      </c>
      <c r="BM75" s="69"/>
      <c r="BN75" s="45" t="s">
        <v>1353</v>
      </c>
      <c r="BO75" s="68" t="s">
        <v>1353</v>
      </c>
      <c r="BP75" s="69"/>
      <c r="BQ75" s="45" t="s">
        <v>1712</v>
      </c>
      <c r="BR75" s="43" t="s">
        <v>1712</v>
      </c>
      <c r="BS75" s="45" t="s">
        <v>1355</v>
      </c>
      <c r="BT75" s="45" t="s">
        <v>1951</v>
      </c>
      <c r="BU75" s="43" t="s">
        <v>1951</v>
      </c>
      <c r="BV75" s="44"/>
      <c r="BW75" s="45" t="s">
        <v>1355</v>
      </c>
      <c r="BX75" s="43" t="s">
        <v>1355</v>
      </c>
      <c r="BY75" s="44"/>
      <c r="BZ75" s="45" t="s">
        <v>1957</v>
      </c>
      <c r="CA75" s="43" t="s">
        <v>1957</v>
      </c>
      <c r="CB75" s="44" t="s">
        <v>1977</v>
      </c>
      <c r="CC75" s="45" t="s">
        <v>1963</v>
      </c>
      <c r="CD75" s="43" t="s">
        <v>1963</v>
      </c>
      <c r="CE75" s="44" t="s">
        <v>1961</v>
      </c>
      <c r="CF75" s="45" t="s">
        <v>1357</v>
      </c>
      <c r="CG75" s="43" t="s">
        <v>1357</v>
      </c>
      <c r="CH75" s="44"/>
      <c r="CI75" s="45" t="s">
        <v>1943</v>
      </c>
      <c r="CJ75" s="43" t="s">
        <v>1943</v>
      </c>
      <c r="CK75" s="44"/>
      <c r="CL75" s="45" t="s">
        <v>1955</v>
      </c>
      <c r="CM75" s="43" t="s">
        <v>1359</v>
      </c>
      <c r="CN75" s="44"/>
      <c r="CO75" s="45"/>
      <c r="CP75" s="43"/>
      <c r="CQ75" s="44"/>
      <c r="CR75" s="45"/>
      <c r="CS75" s="65">
        <f t="shared" si="5"/>
        <v>0</v>
      </c>
      <c r="CT75" s="65"/>
      <c r="CV75" s="65"/>
    </row>
    <row r="76" s="21" customFormat="1" ht="14.1" customHeight="1" spans="1:100">
      <c r="A76" s="46"/>
      <c r="B76" s="47"/>
      <c r="C76" s="48" t="s">
        <v>2005</v>
      </c>
      <c r="D76" s="49" t="str">
        <f>IF((D75="")+(D75=0),0,VLOOKUP(D75,工单拆分!$G$2:$J$750,2,0))</f>
        <v>Z06YA3L-3.4</v>
      </c>
      <c r="E76" s="50">
        <f>IF((E75="")+(E75=0),0,VLOOKUP(E75,工单拆分!$G$2:$J$750,2,0))</f>
        <v>0</v>
      </c>
      <c r="F76" s="51" t="str">
        <f>IF((F75="")+(F75=0),0,VLOOKUP(F75,工单拆分!$G$2:$J$750,2,0))</f>
        <v>ZN28YC808-1</v>
      </c>
      <c r="G76" s="49" t="str">
        <f>IF((G75="")+(G75=0),0,VLOOKUP(G75,工单拆分!$G$2:$J$750,2,0))</f>
        <v>ZN28YC808-1</v>
      </c>
      <c r="H76" s="50">
        <f>IF((H75="")+(H75=0),0,VLOOKUP(H75,工单拆分!$G$2:$J$750,2,0))</f>
        <v>0</v>
      </c>
      <c r="I76" s="51">
        <f>IF((I75="")+(I75=0),0,VLOOKUP(I75,工单拆分!$G$2:$J$750,2,0))</f>
        <v>0</v>
      </c>
      <c r="J76" s="49">
        <f>IF((J75="")+(J75=0),0,VLOOKUP(J75,工单拆分!$G$2:$J$750,2,0))</f>
        <v>0</v>
      </c>
      <c r="K76" s="50">
        <f>IF((K75="")+(K75=0),0,VLOOKUP(K75,工单拆分!$G$2:$J$750,2,0))</f>
        <v>0</v>
      </c>
      <c r="L76" s="51">
        <f>IF((L75="")+(L75=0),0,VLOOKUP(L75,工单拆分!$G$2:$J$750,2,0))</f>
        <v>0</v>
      </c>
      <c r="M76" s="49" t="str">
        <f>IF((M75="")+(M75=0),0,VLOOKUP(M75,工单拆分!$G$2:$J$750,2,0))</f>
        <v>ZN28YC808-1</v>
      </c>
      <c r="N76" s="50" t="str">
        <f>IF((N75="")+(N75=0),0,VLOOKUP(N75,工单拆分!$G$2:$J$750,2,0))</f>
        <v>Z06YA3N-3.1</v>
      </c>
      <c r="O76" s="51" t="str">
        <f>IF((O75="")+(O75=0),0,VLOOKUP(O75,工单拆分!$G$2:$J$750,2,0))</f>
        <v>Z06YA3Q-2.26</v>
      </c>
      <c r="P76" s="49" t="str">
        <f>IF((P75="")+(P75=0),0,VLOOKUP(P75,工单拆分!$G$2:$J$750,2,0))</f>
        <v>Z06YA3Q-2.26</v>
      </c>
      <c r="Q76" s="50">
        <f>IF((Q75="")+(Q75=0),0,VLOOKUP(Q75,工单拆分!$G$2:$J$750,2,0))</f>
        <v>0</v>
      </c>
      <c r="R76" s="51" t="str">
        <f>IF((R75="")+(R75=0),0,VLOOKUP(R75,工单拆分!$G$2:$J$750,2,0))</f>
        <v>ZN28YC808-2</v>
      </c>
      <c r="S76" s="49" t="str">
        <f>IF((S75="")+(S75=0),0,VLOOKUP(S75,工单拆分!$G$2:$J$750,2,0))</f>
        <v>ZN28YC808-2</v>
      </c>
      <c r="T76" s="50">
        <f>IF((T75="")+(T75=0),0,VLOOKUP(T75,工单拆分!$G$2:$J$750,2,0))</f>
        <v>0</v>
      </c>
      <c r="U76" s="51">
        <f>IF((U75="")+(U75=0),0,VLOOKUP(U75,工单拆分!$G$2:$J$750,2,0))</f>
        <v>0</v>
      </c>
      <c r="V76" s="49" t="str">
        <f>IF((V75="")+(V75=0),0,VLOOKUP(V75,工单拆分!$G$2:$J$750,2,0))</f>
        <v>ZN28YC808-2</v>
      </c>
      <c r="W76" s="50">
        <f>IF((W75="")+(W75=0),0,VLOOKUP(W75,工单拆分!$G$2:$J$750,2,0))</f>
        <v>0</v>
      </c>
      <c r="X76" s="51" t="str">
        <f>IF((X75="")+(X75=0),0,VLOOKUP(X75,工单拆分!$G$2:$J$750,2,0))</f>
        <v>ZN28YK8-1</v>
      </c>
      <c r="Y76" s="49" t="str">
        <f>IF((Y75="")+(Y75=0),0,VLOOKUP(Y75,工单拆分!$G$2:$J$750,2,0))</f>
        <v>ZN28YK8-1</v>
      </c>
      <c r="Z76" s="50" t="str">
        <f>IF((Z75="")+(Z75=0),0,VLOOKUP(Z75,工单拆分!$G$2:$J$750,2,0))</f>
        <v>Z06YA3I-3.11</v>
      </c>
      <c r="AA76" s="51" t="str">
        <f>IF((AA75="")+(AA75=0),0,VLOOKUP(AA75,工单拆分!$G$2:$J$750,2,0))</f>
        <v>Z06YA3E-2.21</v>
      </c>
      <c r="AB76" s="49" t="str">
        <f>IF((AB75="")+(AB75=0),0,VLOOKUP(AB75,工单拆分!$G$2:$J$750,2,0))</f>
        <v>Z06YA3Q-3.8</v>
      </c>
      <c r="AC76" s="50">
        <f>IF((AC75="")+(AC75=0),0,VLOOKUP(AC75,工单拆分!$G$2:$J$750,2,0))</f>
        <v>0</v>
      </c>
      <c r="AD76" s="51" t="str">
        <f>IF((AD75="")+(AD75=0),0,VLOOKUP(AD75,工单拆分!$G$2:$J$750,2,0))</f>
        <v>ZN28YC8-1</v>
      </c>
      <c r="AE76" s="49">
        <f>IF((AE75="")+(AE75=0),0,VLOOKUP(AE75,工单拆分!$G$2:$J$750,2,0))</f>
        <v>0</v>
      </c>
      <c r="AF76" s="50">
        <f>IF((AF75="")+(AF75=0),0,VLOOKUP(AF75,工单拆分!$G$2:$J$750,2,0))</f>
        <v>0</v>
      </c>
      <c r="AG76" s="51">
        <f>IF((AG75="")+(AG75=0),0,VLOOKUP(AG75,工单拆分!$G$2:$J$750,2,0))</f>
        <v>0</v>
      </c>
      <c r="AH76" s="49" t="str">
        <f>IF((AH75="")+(AH75=0),0,VLOOKUP(AH75,工单拆分!$G$2:$J$750,2,0))</f>
        <v>ZN28YC8-1</v>
      </c>
      <c r="AI76" s="50">
        <f>IF((AI75="")+(AI75=0),0,VLOOKUP(AI75,工单拆分!$G$2:$J$750,2,0))</f>
        <v>0</v>
      </c>
      <c r="AJ76" s="51" t="str">
        <f>IF((AJ75="")+(AJ75=0),0,VLOOKUP(AJ75,工单拆分!$G$2:$J$750,2,0))</f>
        <v>ZN28YC808-3</v>
      </c>
      <c r="AK76" s="49" t="str">
        <f>IF((AK75="")+(AK75=0),0,VLOOKUP(AK75,工单拆分!$G$2:$J$750,2,0))</f>
        <v>ZN28YC808-3</v>
      </c>
      <c r="AL76" s="50">
        <f>IF((AL75="")+(AL75=0),0,VLOOKUP(AL75,工单拆分!$G$2:$J$750,2,0))</f>
        <v>0</v>
      </c>
      <c r="AM76" s="51">
        <f>IF((AM75="")+(AM75=0),0,VLOOKUP(AM75,工单拆分!$G$2:$J$750,2,0))</f>
        <v>0</v>
      </c>
      <c r="AN76" s="49" t="str">
        <f>IF((AN75="")+(AN75=0),0,VLOOKUP(AN75,工单拆分!$G$2:$J$750,2,0))</f>
        <v>ZN28YC808-5</v>
      </c>
      <c r="AO76" s="50">
        <f>IF((AO75="")+(AO75=0),0,VLOOKUP(AO75,工单拆分!$G$2:$J$750,2,0))</f>
        <v>0</v>
      </c>
      <c r="AP76" s="51">
        <f>IF((AP75="")+(AP75=0),0,VLOOKUP(AP75,工单拆分!$G$2:$J$750,2,0))</f>
        <v>0</v>
      </c>
      <c r="AQ76" s="49" t="str">
        <f>IF((AQ75="")+(AQ75=0),0,VLOOKUP(AQ75,工单拆分!$G$2:$J$750,2,0))</f>
        <v>ZN28YC808-5</v>
      </c>
      <c r="AR76" s="50">
        <f>IF((AR75="")+(AR75=0),0,VLOOKUP(AR75,工单拆分!$G$2:$J$750,2,0))</f>
        <v>0</v>
      </c>
      <c r="AS76" s="51" t="str">
        <f>IF((AS75="")+(AS75=0),0,VLOOKUP(AS75,工单拆分!$G$2:$J$750,2,0))</f>
        <v>Z06YA3E-3.7</v>
      </c>
      <c r="AT76" s="49" t="str">
        <f>IF((AT75="")+(AT75=0),0,VLOOKUP(AT75,工单拆分!$G$2:$J$750,2,0))</f>
        <v>Z06YA3E-3.7</v>
      </c>
      <c r="AU76" s="50">
        <f>IF((AU75="")+(AU75=0),0,VLOOKUP(AU75,工单拆分!$G$2:$J$750,2,0))</f>
        <v>0</v>
      </c>
      <c r="AV76" s="51" t="str">
        <f>IF((AV75="")+(AV75=0),0,VLOOKUP(AV75,工单拆分!$G$2:$J$750,2,0))</f>
        <v>ZN28YC808-4</v>
      </c>
      <c r="AW76" s="49">
        <f>IF((AW75="")+(AW75=0),0,VLOOKUP(AW75,工单拆分!$G$2:$J$750,2,0))</f>
        <v>0</v>
      </c>
      <c r="AX76" s="50">
        <f>IF((AX75="")+(AX75=0),0,VLOOKUP(AX75,工单拆分!$G$2:$J$750,2,0))</f>
        <v>0</v>
      </c>
      <c r="AY76" s="51">
        <f>IF((AY75="")+(AY75=0),0,VLOOKUP(AY75,工单拆分!$G$2:$J$750,2,0))</f>
        <v>0</v>
      </c>
      <c r="AZ76" s="49">
        <f>IF((AZ75="")+(AZ75=0),0,VLOOKUP(AZ75,工单拆分!$G$2:$J$750,2,0))</f>
        <v>0</v>
      </c>
      <c r="BA76" s="50">
        <f>IF((BA75="")+(BA75=0),0,VLOOKUP(BA75,工单拆分!$G$2:$J$750,2,0))</f>
        <v>0</v>
      </c>
      <c r="BB76" s="51">
        <f>IF((BB75="")+(BB75=0),0,VLOOKUP(BB75,工单拆分!$G$2:$J$750,2,0))</f>
        <v>0</v>
      </c>
      <c r="BC76" s="49" t="str">
        <f>IF((BC75="")+(BC75=0),0,VLOOKUP(BC75,工单拆分!$G$2:$J$750,2,0))</f>
        <v>Z06YA3N-3.12</v>
      </c>
      <c r="BD76" s="50">
        <f>IF((BD75="")+(BD75=0),0,VLOOKUP(BD75,工单拆分!$G$2:$J$750,2,0))</f>
        <v>0</v>
      </c>
      <c r="BE76" s="51" t="str">
        <f>IF((BE75="")+(BE75=0),0,VLOOKUP(BE75,工单拆分!$G$2:$J$750,2,0))</f>
        <v>ZN28YC808-4</v>
      </c>
      <c r="BF76" s="49" t="str">
        <f>IF((BF75="")+(BF75=0),0,VLOOKUP(BF75,工单拆分!$G$2:$J$750,2,0))</f>
        <v>ZN28YC808-4</v>
      </c>
      <c r="BG76" s="50">
        <f>IF((BG75="")+(BG75=0),0,VLOOKUP(BG75,工单拆分!$G$2:$J$750,2,0))</f>
        <v>0</v>
      </c>
      <c r="BH76" s="51" t="str">
        <f>IF((BH75="")+(BH75=0),0,VLOOKUP(BH75,工单拆分!$G$2:$J$750,2,0))</f>
        <v>Z06YA3L-3.21</v>
      </c>
      <c r="BI76" s="49" t="str">
        <f>IF((BI75="")+(BI75=0),0,VLOOKUP(BI75,工单拆分!$G$2:$J$750,2,0))</f>
        <v>Z06YA3L-3.21</v>
      </c>
      <c r="BJ76" s="50">
        <f>IF((BJ75="")+(BJ75=0),0,VLOOKUP(BJ75,工单拆分!$G$2:$J$750,2,0))</f>
        <v>0</v>
      </c>
      <c r="BK76" s="51" t="str">
        <f>IF((BK75="")+(BK75=0),0,VLOOKUP(BK75,工单拆分!$G$2:$J$750,2,0))</f>
        <v>ZN28YK809-1</v>
      </c>
      <c r="BL76" s="49" t="str">
        <f>IF((BL75="")+(BL75=0),0,VLOOKUP(BL75,工单拆分!$G$2:$J$750,2,0))</f>
        <v>ZN28YK809-1</v>
      </c>
      <c r="BM76" s="50">
        <f>IF((BM75="")+(BM75=0),0,VLOOKUP(BM75,工单拆分!$G$2:$J$750,2,0))</f>
        <v>0</v>
      </c>
      <c r="BN76" s="51" t="str">
        <f>IF((BN75="")+(BN75=0),0,VLOOKUP(BN75,工单拆分!$G$2:$J$750,2,0))</f>
        <v>ZN28YK807-12</v>
      </c>
      <c r="BO76" s="49" t="str">
        <f>IF((BO75="")+(BO75=0),0,VLOOKUP(BO75,工单拆分!$G$2:$J$750,2,0))</f>
        <v>ZN28YK807-12</v>
      </c>
      <c r="BP76" s="50">
        <f>IF((BP75="")+(BP75=0),0,VLOOKUP(BP75,工单拆分!$G$2:$J$750,2,0))</f>
        <v>0</v>
      </c>
      <c r="BQ76" s="51" t="str">
        <f>IF((BQ75="")+(BQ75=0),0,VLOOKUP(BQ75,工单拆分!$G$2:$J$750,2,0))</f>
        <v>Z06YA3E-3.14</v>
      </c>
      <c r="BR76" s="49" t="str">
        <f>IF((BR75="")+(BR75=0),0,VLOOKUP(BR75,工单拆分!$G$2:$J$750,2,0))</f>
        <v>Z06YA3E-3.14</v>
      </c>
      <c r="BS76" s="50" t="str">
        <f>IF((BS75="")+(BS75=0),0,VLOOKUP(BS75,工单拆分!$G$2:$J$750,2,0))</f>
        <v>ZN28YK807-13</v>
      </c>
      <c r="BT76" s="51" t="str">
        <f>IF((BT75="")+(BT75=0),0,VLOOKUP(BT75,工单拆分!$G$2:$J$750,2,0))</f>
        <v>Z06YA3N-3.21</v>
      </c>
      <c r="BU76" s="49" t="str">
        <f>IF((BU75="")+(BU75=0),0,VLOOKUP(BU75,工单拆分!$G$2:$J$750,2,0))</f>
        <v>Z06YA3N-3.21</v>
      </c>
      <c r="BV76" s="50">
        <f>IF((BV75="")+(BV75=0),0,VLOOKUP(BV75,工单拆分!$G$2:$J$750,2,0))</f>
        <v>0</v>
      </c>
      <c r="BW76" s="51" t="str">
        <f>IF((BW75="")+(BW75=0),0,VLOOKUP(BW75,工单拆分!$G$2:$J$750,2,0))</f>
        <v>ZN28YK807-13</v>
      </c>
      <c r="BX76" s="49" t="str">
        <f>IF((BX75="")+(BX75=0),0,VLOOKUP(BX75,工单拆分!$G$2:$J$750,2,0))</f>
        <v>ZN28YK807-13</v>
      </c>
      <c r="BY76" s="50">
        <f>IF((BY75="")+(BY75=0),0,VLOOKUP(BY75,工单拆分!$G$2:$J$750,2,0))</f>
        <v>0</v>
      </c>
      <c r="BZ76" s="51" t="str">
        <f>IF((BZ75="")+(BZ75=0),0,VLOOKUP(BZ75,工单拆分!$G$2:$J$750,2,0))</f>
        <v>Z06YA3L-3.29</v>
      </c>
      <c r="CA76" s="49" t="str">
        <f>IF((CA75="")+(CA75=0),0,VLOOKUP(CA75,工单拆分!$G$2:$J$750,2,0))</f>
        <v>Z06YA3L-3.29</v>
      </c>
      <c r="CB76" s="50" t="str">
        <f>IF((CB75="")+(CB75=0),0,VLOOKUP(CB75,工单拆分!$G$2:$J$750,2,0))</f>
        <v>Z06YA3I-3.28</v>
      </c>
      <c r="CC76" s="51" t="str">
        <f>IF((CC75="")+(CC75=0),0,VLOOKUP(CC75,工单拆分!$G$2:$J$750,2,0))</f>
        <v>Z06YA3L-4.1</v>
      </c>
      <c r="CD76" s="49" t="str">
        <f>IF((CD75="")+(CD75=0),0,VLOOKUP(CD75,工单拆分!$G$2:$J$750,2,0))</f>
        <v>Z06YA3L-4.1</v>
      </c>
      <c r="CE76" s="50" t="str">
        <f>IF((CE75="")+(CE75=0),0,VLOOKUP(CE75,工单拆分!$G$2:$J$750,2,0))</f>
        <v>Z06YA3I-4.1</v>
      </c>
      <c r="CF76" s="51" t="str">
        <f>IF((CF75="")+(CF75=0),0,VLOOKUP(CF75,工单拆分!$G$2:$J$750,2,0))</f>
        <v>ZN28YK807-14</v>
      </c>
      <c r="CG76" s="49" t="str">
        <f>IF((CG75="")+(CG75=0),0,VLOOKUP(CG75,工单拆分!$G$2:$J$750,2,0))</f>
        <v>ZN28YK807-14</v>
      </c>
      <c r="CH76" s="50">
        <f>IF((CH75="")+(CH75=0),0,VLOOKUP(CH75,工单拆分!$G$2:$J$750,2,0))</f>
        <v>0</v>
      </c>
      <c r="CI76" s="51" t="str">
        <f>IF((CI75="")+(CI75=0),0,VLOOKUP(CI75,工单拆分!$G$2:$J$750,2,0))</f>
        <v>Z06YA3E-3.26</v>
      </c>
      <c r="CJ76" s="49" t="str">
        <f>IF((CJ75="")+(CJ75=0),0,VLOOKUP(CJ75,工单拆分!$G$2:$J$750,2,0))</f>
        <v>Z06YA3E-3.26</v>
      </c>
      <c r="CK76" s="50">
        <f>IF((CK75="")+(CK75=0),0,VLOOKUP(CK75,工单拆分!$G$2:$J$750,2,0))</f>
        <v>0</v>
      </c>
      <c r="CL76" s="51" t="str">
        <f>IF((CL75="")+(CL75=0),0,VLOOKUP(CL75,工单拆分!$G$2:$J$750,2,0))</f>
        <v>Z06YA3N-3.29</v>
      </c>
      <c r="CM76" s="49" t="str">
        <f>IF((CM75="")+(CM75=0),0,VLOOKUP(CM75,工单拆分!$G$2:$J$750,2,0))</f>
        <v>ZN28YK807-15</v>
      </c>
      <c r="CN76" s="50">
        <f>IF((CN75="")+(CN75=0),0,VLOOKUP(CN75,工单拆分!$G$2:$J$750,2,0))</f>
        <v>0</v>
      </c>
      <c r="CO76" s="51">
        <f>IF((CO75="")+(CO75=0),0,VLOOKUP(CO75,工单拆分!$G$2:$J$750,2,0))</f>
        <v>0</v>
      </c>
      <c r="CP76" s="49">
        <f>IF((CP75="")+(CP75=0),0,VLOOKUP(CP75,工单拆分!$G$2:$J$750,2,0))</f>
        <v>0</v>
      </c>
      <c r="CQ76" s="50">
        <f>IF((CQ75="")+(CQ75=0),0,VLOOKUP(CQ75,工单拆分!$G$2:$J$750,2,0))</f>
        <v>0</v>
      </c>
      <c r="CR76" s="51">
        <f>IF((CR75="")+(CR75=0),0,VLOOKUP(CR75,工单拆分!$G$2:$J$750,2,0))</f>
        <v>0</v>
      </c>
      <c r="CS76" s="66">
        <f t="shared" si="5"/>
        <v>0</v>
      </c>
      <c r="CT76" s="66"/>
      <c r="CV76" s="66"/>
    </row>
    <row r="77" s="22" customFormat="1" ht="14.1" customHeight="1" spans="1:100">
      <c r="A77" s="46"/>
      <c r="B77" s="47"/>
      <c r="C77" s="52" t="s">
        <v>2006</v>
      </c>
      <c r="D77" s="53">
        <f>IF((D75="")+(COUNTIF($D$3:D75,D75)&gt;=2),0,IF(ISNA(VLOOKUP(D75,工单拆分!$G$2:$J$750,3,0)),0,VLOOKUP(D75,工单拆分!$G$2:$J$750,3,0)))</f>
        <v>880</v>
      </c>
      <c r="E77" s="54">
        <f>IF((E75="")+(COUNTIF($D$3:E75,E75)&gt;=2),0,IF(ISNA(VLOOKUP(E75,工单拆分!$G$2:$J$750,3,0)),0,VLOOKUP(E75,工单拆分!$G$2:$J$750,3,0)))</f>
        <v>0</v>
      </c>
      <c r="F77" s="55">
        <f>IF((F75="")+(COUNTIF($D$3:F75,F75)&gt;=2),0,IF(ISNA(VLOOKUP(F75,工单拆分!$G$2:$J$750,3,0)),0,VLOOKUP(F75,工单拆分!$G$2:$J$750,3,0)))</f>
        <v>2000</v>
      </c>
      <c r="G77" s="53">
        <f>IF((G75="")+(COUNTIF($D$3:G75,G75)&gt;=2),0,IF(ISNA(VLOOKUP(G75,工单拆分!$G$2:$J$750,3,0)),0,VLOOKUP(G75,工单拆分!$G$2:$J$750,3,0)))</f>
        <v>0</v>
      </c>
      <c r="H77" s="54">
        <f>IF((H75="")+(COUNTIF($D$3:H75,H75)&gt;=2),0,IF(ISNA(VLOOKUP(H75,工单拆分!$G$2:$J$750,3,0)),0,VLOOKUP(H75,工单拆分!$G$2:$J$750,3,0)))</f>
        <v>0</v>
      </c>
      <c r="I77" s="55">
        <f>IF((I75="")+(COUNTIF($D$3:I75,I75)&gt;=2),0,IF(ISNA(VLOOKUP(I75,工单拆分!$G$2:$J$750,3,0)),0,VLOOKUP(I75,工单拆分!$G$2:$J$750,3,0)))</f>
        <v>0</v>
      </c>
      <c r="J77" s="53">
        <f>IF((J75="")+(COUNTIF($D$3:J75,J75)&gt;=2),0,IF(ISNA(VLOOKUP(J75,工单拆分!$G$2:$J$750,3,0)),0,VLOOKUP(J75,工单拆分!$G$2:$J$750,3,0)))</f>
        <v>0</v>
      </c>
      <c r="K77" s="54">
        <f>IF((K75="")+(COUNTIF($D$3:K75,K75)&gt;=2),0,IF(ISNA(VLOOKUP(K75,工单拆分!$G$2:$J$750,3,0)),0,VLOOKUP(K75,工单拆分!$G$2:$J$750,3,0)))</f>
        <v>0</v>
      </c>
      <c r="L77" s="55">
        <f>IF((L75="")+(COUNTIF($D$3:L75,L75)&gt;=2),0,IF(ISNA(VLOOKUP(L75,工单拆分!$G$2:$J$750,3,0)),0,VLOOKUP(L75,工单拆分!$G$2:$J$750,3,0)))</f>
        <v>0</v>
      </c>
      <c r="M77" s="53">
        <f>IF((M75="")+(COUNTIF($D$3:M75,M75)&gt;=2),0,IF(ISNA(VLOOKUP(M75,工单拆分!$G$2:$J$750,3,0)),0,VLOOKUP(M75,工单拆分!$G$2:$J$750,3,0)))</f>
        <v>0</v>
      </c>
      <c r="N77" s="54">
        <f>IF((N75="")+(COUNTIF($D$3:N75,N75)&gt;=2),0,IF(ISNA(VLOOKUP(N75,工单拆分!$G$2:$J$750,3,0)),0,VLOOKUP(N75,工单拆分!$G$2:$J$750,3,0)))</f>
        <v>864</v>
      </c>
      <c r="O77" s="55">
        <f>IF((O75="")+(COUNTIF($D$3:O75,O75)&gt;=2),0,IF(ISNA(VLOOKUP(O75,工单拆分!$G$2:$J$750,3,0)),0,VLOOKUP(O75,工单拆分!$G$2:$J$750,3,0)))</f>
        <v>880</v>
      </c>
      <c r="P77" s="53">
        <f>IF((P75="")+(COUNTIF($D$3:P75,P75)&gt;=2),0,IF(ISNA(VLOOKUP(P75,工单拆分!$G$2:$J$750,3,0)),0,VLOOKUP(P75,工单拆分!$G$2:$J$750,3,0)))</f>
        <v>0</v>
      </c>
      <c r="Q77" s="54">
        <f>IF((Q75="")+(COUNTIF($D$3:Q75,Q75)&gt;=2),0,IF(ISNA(VLOOKUP(Q75,工单拆分!$G$2:$J$750,3,0)),0,VLOOKUP(Q75,工单拆分!$G$2:$J$750,3,0)))</f>
        <v>0</v>
      </c>
      <c r="R77" s="55">
        <f>IF((R75="")+(COUNTIF($D$3:R75,R75)&gt;=2),0,IF(ISNA(VLOOKUP(R75,工单拆分!$G$2:$J$750,3,0)),0,VLOOKUP(R75,工单拆分!$G$2:$J$750,3,0)))</f>
        <v>2000</v>
      </c>
      <c r="S77" s="53">
        <f>IF((S75="")+(COUNTIF($D$3:S75,S75)&gt;=2),0,IF(ISNA(VLOOKUP(S75,工单拆分!$G$2:$J$750,3,0)),0,VLOOKUP(S75,工单拆分!$G$2:$J$750,3,0)))</f>
        <v>0</v>
      </c>
      <c r="T77" s="54">
        <f>IF((T75="")+(COUNTIF($D$3:T75,T75)&gt;=2),0,IF(ISNA(VLOOKUP(T75,工单拆分!$G$2:$J$750,3,0)),0,VLOOKUP(T75,工单拆分!$G$2:$J$750,3,0)))</f>
        <v>0</v>
      </c>
      <c r="U77" s="55">
        <f>IF((U75="")+(COUNTIF($D$3:U75,U75)&gt;=2),0,IF(ISNA(VLOOKUP(U75,工单拆分!$G$2:$J$750,3,0)),0,VLOOKUP(U75,工单拆分!$G$2:$J$750,3,0)))</f>
        <v>0</v>
      </c>
      <c r="V77" s="53">
        <f>IF((V75="")+(COUNTIF($D$3:V75,V75)&gt;=2),0,IF(ISNA(VLOOKUP(V75,工单拆分!$G$2:$J$750,3,0)),0,VLOOKUP(V75,工单拆分!$G$2:$J$750,3,0)))</f>
        <v>0</v>
      </c>
      <c r="W77" s="54">
        <f>IF((W75="")+(COUNTIF($D$3:W75,W75)&gt;=2),0,IF(ISNA(VLOOKUP(W75,工单拆分!$G$2:$J$750,3,0)),0,VLOOKUP(W75,工单拆分!$G$2:$J$750,3,0)))</f>
        <v>0</v>
      </c>
      <c r="X77" s="55">
        <f>IF((X75="")+(COUNTIF($D$3:X75,X75)&gt;=2),0,IF(ISNA(VLOOKUP(X75,工单拆分!$G$2:$J$750,3,0)),0,VLOOKUP(X75,工单拆分!$G$2:$J$750,3,0)))</f>
        <v>1000</v>
      </c>
      <c r="Y77" s="53">
        <f>IF((Y75="")+(COUNTIF($D$3:Y75,Y75)&gt;=2),0,IF(ISNA(VLOOKUP(Y75,工单拆分!$G$2:$J$750,3,0)),0,VLOOKUP(Y75,工单拆分!$G$2:$J$750,3,0)))</f>
        <v>0</v>
      </c>
      <c r="Z77" s="54">
        <f>IF((Z75="")+(COUNTIF($D$3:Z75,Z75)&gt;=2),0,IF(ISNA(VLOOKUP(Z75,工单拆分!$G$2:$J$750,3,0)),0,VLOOKUP(Z75,工单拆分!$G$2:$J$750,3,0)))</f>
        <v>880</v>
      </c>
      <c r="AA77" s="55">
        <f>IF((AA75="")+(COUNTIF($D$3:AA75,AA75)&gt;=2),0,IF(ISNA(VLOOKUP(AA75,工单拆分!$G$2:$J$750,3,0)),0,VLOOKUP(AA75,工单拆分!$G$2:$J$750,3,0)))</f>
        <v>864</v>
      </c>
      <c r="AB77" s="53">
        <f>IF((AB75="")+(COUNTIF($D$3:AB75,AB75)&gt;=2),0,IF(ISNA(VLOOKUP(AB75,工单拆分!$G$2:$J$750,3,0)),0,VLOOKUP(AB75,工单拆分!$G$2:$J$750,3,0)))</f>
        <v>880</v>
      </c>
      <c r="AC77" s="54">
        <f>IF((AC75="")+(COUNTIF($D$3:AC75,AC75)&gt;=2),0,IF(ISNA(VLOOKUP(AC75,工单拆分!$G$2:$J$750,3,0)),0,VLOOKUP(AC75,工单拆分!$G$2:$J$750,3,0)))</f>
        <v>0</v>
      </c>
      <c r="AD77" s="55">
        <f>IF((AD75="")+(COUNTIF($D$3:AD75,AD75)&gt;=2),0,IF(ISNA(VLOOKUP(AD75,工单拆分!$G$2:$J$750,3,0)),0,VLOOKUP(AD75,工单拆分!$G$2:$J$750,3,0)))</f>
        <v>1000</v>
      </c>
      <c r="AE77" s="53">
        <f>IF((AE75="")+(COUNTIF($D$3:AE75,AE75)&gt;=2),0,IF(ISNA(VLOOKUP(AE75,工单拆分!$G$2:$J$750,3,0)),0,VLOOKUP(AE75,工单拆分!$G$2:$J$750,3,0)))</f>
        <v>0</v>
      </c>
      <c r="AF77" s="54">
        <f>IF((AF75="")+(COUNTIF($D$3:AF75,AF75)&gt;=2),0,IF(ISNA(VLOOKUP(AF75,工单拆分!$G$2:$J$750,3,0)),0,VLOOKUP(AF75,工单拆分!$G$2:$J$750,3,0)))</f>
        <v>0</v>
      </c>
      <c r="AG77" s="55">
        <f>IF((AG75="")+(COUNTIF($D$3:AG75,AG75)&gt;=2),0,IF(ISNA(VLOOKUP(AG75,工单拆分!$G$2:$J$750,3,0)),0,VLOOKUP(AG75,工单拆分!$G$2:$J$750,3,0)))</f>
        <v>0</v>
      </c>
      <c r="AH77" s="53">
        <f>IF((AH75="")+(COUNTIF($D$3:AH75,AH75)&gt;=2),0,IF(ISNA(VLOOKUP(AH75,工单拆分!$G$2:$J$750,3,0)),0,VLOOKUP(AH75,工单拆分!$G$2:$J$750,3,0)))</f>
        <v>0</v>
      </c>
      <c r="AI77" s="54">
        <f>IF((AI75="")+(COUNTIF($D$3:AI75,AI75)&gt;=2),0,IF(ISNA(VLOOKUP(AI75,工单拆分!$G$2:$J$750,3,0)),0,VLOOKUP(AI75,工单拆分!$G$2:$J$750,3,0)))</f>
        <v>0</v>
      </c>
      <c r="AJ77" s="55">
        <f>IF((AJ75="")+(COUNTIF($D$3:AJ75,AJ75)&gt;=2),0,IF(ISNA(VLOOKUP(AJ75,工单拆分!$G$2:$J$750,3,0)),0,VLOOKUP(AJ75,工单拆分!$G$2:$J$750,3,0)))</f>
        <v>2000</v>
      </c>
      <c r="AK77" s="53">
        <f>IF((AK75="")+(COUNTIF($D$3:AK75,AK75)&gt;=2),0,IF(ISNA(VLOOKUP(AK75,工单拆分!$G$2:$J$750,3,0)),0,VLOOKUP(AK75,工单拆分!$G$2:$J$750,3,0)))</f>
        <v>0</v>
      </c>
      <c r="AL77" s="54">
        <f>IF((AL75="")+(COUNTIF($D$3:AL75,AL75)&gt;=2),0,IF(ISNA(VLOOKUP(AL75,工单拆分!$G$2:$J$750,3,0)),0,VLOOKUP(AL75,工单拆分!$G$2:$J$750,3,0)))</f>
        <v>0</v>
      </c>
      <c r="AM77" s="55">
        <f>IF((AM75="")+(COUNTIF($D$3:AM75,AM75)&gt;=2),0,IF(ISNA(VLOOKUP(AM75,工单拆分!$G$2:$J$750,3,0)),0,VLOOKUP(AM75,工单拆分!$G$2:$J$750,3,0)))</f>
        <v>0</v>
      </c>
      <c r="AN77" s="53">
        <f>IF((AN75="")+(COUNTIF($D$3:AN75,AN75)&gt;=2),0,IF(ISNA(VLOOKUP(AN75,工单拆分!$G$2:$J$750,3,0)),0,VLOOKUP(AN75,工单拆分!$G$2:$J$750,3,0)))</f>
        <v>2000</v>
      </c>
      <c r="AO77" s="54">
        <f>IF((AO75="")+(COUNTIF($D$3:AO75,AO75)&gt;=2),0,IF(ISNA(VLOOKUP(AO75,工单拆分!$G$2:$J$750,3,0)),0,VLOOKUP(AO75,工单拆分!$G$2:$J$750,3,0)))</f>
        <v>0</v>
      </c>
      <c r="AP77" s="55">
        <f>IF((AP75="")+(COUNTIF($D$3:AP75,AP75)&gt;=2),0,IF(ISNA(VLOOKUP(AP75,工单拆分!$G$2:$J$750,3,0)),0,VLOOKUP(AP75,工单拆分!$G$2:$J$750,3,0)))</f>
        <v>0</v>
      </c>
      <c r="AQ77" s="53">
        <f>IF((AQ75="")+(COUNTIF($D$3:AQ75,AQ75)&gt;=2),0,IF(ISNA(VLOOKUP(AQ75,工单拆分!$G$2:$J$750,3,0)),0,VLOOKUP(AQ75,工单拆分!$G$2:$J$750,3,0)))</f>
        <v>0</v>
      </c>
      <c r="AR77" s="54">
        <f>IF((AR75="")+(COUNTIF($D$3:AR75,AR75)&gt;=2),0,IF(ISNA(VLOOKUP(AR75,工单拆分!$G$2:$J$750,3,0)),0,VLOOKUP(AR75,工单拆分!$G$2:$J$750,3,0)))</f>
        <v>0</v>
      </c>
      <c r="AS77" s="55">
        <f>IF((AS75="")+(COUNTIF($D$3:AS75,AS75)&gt;=2),0,IF(ISNA(VLOOKUP(AS75,工单拆分!$G$2:$J$750,3,0)),0,VLOOKUP(AS75,工单拆分!$G$2:$J$750,3,0)))</f>
        <v>1728</v>
      </c>
      <c r="AT77" s="53">
        <f>IF((AT75="")+(COUNTIF($D$3:AT75,AT75)&gt;=2),0,IF(ISNA(VLOOKUP(AT75,工单拆分!$G$2:$J$750,3,0)),0,VLOOKUP(AT75,工单拆分!$G$2:$J$750,3,0)))</f>
        <v>0</v>
      </c>
      <c r="AU77" s="54">
        <f>IF((AU75="")+(COUNTIF($D$3:AU75,AU75)&gt;=2),0,IF(ISNA(VLOOKUP(AU75,工单拆分!$G$2:$J$750,3,0)),0,VLOOKUP(AU75,工单拆分!$G$2:$J$750,3,0)))</f>
        <v>0</v>
      </c>
      <c r="AV77" s="55">
        <f>IF((AV75="")+(COUNTIF($D$3:AV75,AV75)&gt;=2),0,IF(ISNA(VLOOKUP(AV75,工单拆分!$G$2:$J$750,3,0)),0,VLOOKUP(AV75,工单拆分!$G$2:$J$750,3,0)))</f>
        <v>2000</v>
      </c>
      <c r="AW77" s="53">
        <f>IF((AW75="")+(COUNTIF($D$3:AW75,AW75)&gt;=2),0,IF(ISNA(VLOOKUP(AW75,工单拆分!$G$2:$J$750,3,0)),0,VLOOKUP(AW75,工单拆分!$G$2:$J$750,3,0)))</f>
        <v>0</v>
      </c>
      <c r="AX77" s="54">
        <f>IF((AX75="")+(COUNTIF($D$3:AX75,AX75)&gt;=2),0,IF(ISNA(VLOOKUP(AX75,工单拆分!$G$2:$J$750,3,0)),0,VLOOKUP(AX75,工单拆分!$G$2:$J$750,3,0)))</f>
        <v>0</v>
      </c>
      <c r="AY77" s="55">
        <f>IF((AY75="")+(COUNTIF($D$3:AY75,AY75)&gt;=2),0,IF(ISNA(VLOOKUP(AY75,工单拆分!$G$2:$J$750,3,0)),0,VLOOKUP(AY75,工单拆分!$G$2:$J$750,3,0)))</f>
        <v>0</v>
      </c>
      <c r="AZ77" s="53">
        <f>IF((AZ75="")+(COUNTIF($D$3:AZ75,AZ75)&gt;=2),0,IF(ISNA(VLOOKUP(AZ75,工单拆分!$G$2:$J$750,3,0)),0,VLOOKUP(AZ75,工单拆分!$G$2:$J$750,3,0)))</f>
        <v>0</v>
      </c>
      <c r="BA77" s="54">
        <f>IF((BA75="")+(COUNTIF($D$3:BA75,BA75)&gt;=2),0,IF(ISNA(VLOOKUP(BA75,工单拆分!$G$2:$J$750,3,0)),0,VLOOKUP(BA75,工单拆分!$G$2:$J$750,3,0)))</f>
        <v>0</v>
      </c>
      <c r="BB77" s="55">
        <f>IF((BB75="")+(COUNTIF($D$3:BB75,BB75)&gt;=2),0,IF(ISNA(VLOOKUP(BB75,工单拆分!$G$2:$J$750,3,0)),0,VLOOKUP(BB75,工单拆分!$G$2:$J$750,3,0)))</f>
        <v>0</v>
      </c>
      <c r="BC77" s="53">
        <f>IF((BC75="")+(COUNTIF($D$3:BC75,BC75)&gt;=2),0,IF(ISNA(VLOOKUP(BC75,工单拆分!$G$2:$J$750,3,0)),0,VLOOKUP(BC75,工单拆分!$G$2:$J$750,3,0)))</f>
        <v>864</v>
      </c>
      <c r="BD77" s="54">
        <f>IF((BD75="")+(COUNTIF($D$3:BD75,BD75)&gt;=2),0,IF(ISNA(VLOOKUP(BD75,工单拆分!$G$2:$J$750,3,0)),0,VLOOKUP(BD75,工单拆分!$G$2:$J$750,3,0)))</f>
        <v>0</v>
      </c>
      <c r="BE77" s="55">
        <f>IF((BE75="")+(COUNTIF($D$3:BE75,BE75)&gt;=2),0,IF(ISNA(VLOOKUP(BE75,工单拆分!$G$2:$J$750,3,0)),0,VLOOKUP(BE75,工单拆分!$G$2:$J$750,3,0)))</f>
        <v>0</v>
      </c>
      <c r="BF77" s="53">
        <f>IF((BF75="")+(COUNTIF($D$3:BF75,BF75)&gt;=2),0,IF(ISNA(VLOOKUP(BF75,工单拆分!$G$2:$J$750,3,0)),0,VLOOKUP(BF75,工单拆分!$G$2:$J$750,3,0)))</f>
        <v>0</v>
      </c>
      <c r="BG77" s="54">
        <f>IF((BG75="")+(COUNTIF($D$3:BG75,BG75)&gt;=2),0,IF(ISNA(VLOOKUP(BG75,工单拆分!$G$2:$J$750,3,0)),0,VLOOKUP(BG75,工单拆分!$G$2:$J$750,3,0)))</f>
        <v>0</v>
      </c>
      <c r="BH77" s="55">
        <f>IF((BH75="")+(COUNTIF($D$3:BH75,BH75)&gt;=2),0,IF(ISNA(VLOOKUP(BH75,工单拆分!$G$2:$J$750,3,0)),0,VLOOKUP(BH75,工单拆分!$G$2:$J$750,3,0)))</f>
        <v>882</v>
      </c>
      <c r="BI77" s="53">
        <f>IF((BI75="")+(COUNTIF($D$3:BI75,BI75)&gt;=2),0,IF(ISNA(VLOOKUP(BI75,工单拆分!$G$2:$J$750,3,0)),0,VLOOKUP(BI75,工单拆分!$G$2:$J$750,3,0)))</f>
        <v>0</v>
      </c>
      <c r="BJ77" s="54">
        <f>IF((BJ75="")+(COUNTIF($D$3:BJ75,BJ75)&gt;=2),0,IF(ISNA(VLOOKUP(BJ75,工单拆分!$G$2:$J$750,3,0)),0,VLOOKUP(BJ75,工单拆分!$G$2:$J$750,3,0)))</f>
        <v>0</v>
      </c>
      <c r="BK77" s="55">
        <f>IF((BK75="")+(COUNTIF($D$3:BK75,BK75)&gt;=2),0,IF(ISNA(VLOOKUP(BK75,工单拆分!$G$2:$J$750,3,0)),0,VLOOKUP(BK75,工单拆分!$G$2:$J$750,3,0)))</f>
        <v>2000</v>
      </c>
      <c r="BL77" s="53">
        <f>IF((BL75="")+(COUNTIF($D$3:BL75,BL75)&gt;=2),0,IF(ISNA(VLOOKUP(BL75,工单拆分!$G$2:$J$750,3,0)),0,VLOOKUP(BL75,工单拆分!$G$2:$J$750,3,0)))</f>
        <v>0</v>
      </c>
      <c r="BM77" s="54">
        <f>IF((BM75="")+(COUNTIF($D$3:BM75,BM75)&gt;=2),0,IF(ISNA(VLOOKUP(BM75,工单拆分!$G$2:$J$750,3,0)),0,VLOOKUP(BM75,工单拆分!$G$2:$J$750,3,0)))</f>
        <v>0</v>
      </c>
      <c r="BN77" s="55">
        <f>IF((BN75="")+(COUNTIF($D$3:BN75,BN75)&gt;=2),0,IF(ISNA(VLOOKUP(BN75,工单拆分!$G$2:$J$750,3,0)),0,VLOOKUP(BN75,工单拆分!$G$2:$J$750,3,0)))</f>
        <v>2000</v>
      </c>
      <c r="BO77" s="53">
        <f>IF((BO75="")+(COUNTIF($D$3:BO75,BO75)&gt;=2),0,IF(ISNA(VLOOKUP(BO75,工单拆分!$G$2:$J$750,3,0)),0,VLOOKUP(BO75,工单拆分!$G$2:$J$750,3,0)))</f>
        <v>0</v>
      </c>
      <c r="BP77" s="54">
        <f>IF((BP75="")+(COUNTIF($D$3:BP75,BP75)&gt;=2),0,IF(ISNA(VLOOKUP(BP75,工单拆分!$G$2:$J$750,3,0)),0,VLOOKUP(BP75,工单拆分!$G$2:$J$750,3,0)))</f>
        <v>0</v>
      </c>
      <c r="BQ77" s="55">
        <f>IF((BQ75="")+(COUNTIF($D$3:BQ75,BQ75)&gt;=2),0,IF(ISNA(VLOOKUP(BQ75,工单拆分!$G$2:$J$750,3,0)),0,VLOOKUP(BQ75,工单拆分!$G$2:$J$750,3,0)))</f>
        <v>1728</v>
      </c>
      <c r="BR77" s="53">
        <f>IF((BR75="")+(COUNTIF($D$3:BR75,BR75)&gt;=2),0,IF(ISNA(VLOOKUP(BR75,工单拆分!$G$2:$J$750,3,0)),0,VLOOKUP(BR75,工单拆分!$G$2:$J$750,3,0)))</f>
        <v>0</v>
      </c>
      <c r="BS77" s="54">
        <f>IF((BS75="")+(COUNTIF($D$3:BS75,BS75)&gt;=2),0,IF(ISNA(VLOOKUP(BS75,工单拆分!$G$2:$J$750,3,0)),0,VLOOKUP(BS75,工单拆分!$G$2:$J$750,3,0)))</f>
        <v>2000</v>
      </c>
      <c r="BT77" s="55">
        <f>IF((BT75="")+(COUNTIF($D$3:BT75,BT75)&gt;=2),0,IF(ISNA(VLOOKUP(BT75,工单拆分!$G$2:$J$750,3,0)),0,VLOOKUP(BT75,工单拆分!$G$2:$J$750,3,0)))</f>
        <v>864</v>
      </c>
      <c r="BU77" s="53">
        <f>IF((BU75="")+(COUNTIF($D$3:BU75,BU75)&gt;=2),0,IF(ISNA(VLOOKUP(BU75,工单拆分!$G$2:$J$750,3,0)),0,VLOOKUP(BU75,工单拆分!$G$2:$J$750,3,0)))</f>
        <v>0</v>
      </c>
      <c r="BV77" s="54">
        <f>IF((BV75="")+(COUNTIF($D$3:BV75,BV75)&gt;=2),0,IF(ISNA(VLOOKUP(BV75,工单拆分!$G$2:$J$750,3,0)),0,VLOOKUP(BV75,工单拆分!$G$2:$J$750,3,0)))</f>
        <v>0</v>
      </c>
      <c r="BW77" s="55">
        <f>IF((BW75="")+(COUNTIF($D$3:BW75,BW75)&gt;=2),0,IF(ISNA(VLOOKUP(BW75,工单拆分!$G$2:$J$750,3,0)),0,VLOOKUP(BW75,工单拆分!$G$2:$J$750,3,0)))</f>
        <v>0</v>
      </c>
      <c r="BX77" s="53">
        <f>IF((BX75="")+(COUNTIF($D$3:BX75,BX75)&gt;=2),0,IF(ISNA(VLOOKUP(BX75,工单拆分!$G$2:$J$750,3,0)),0,VLOOKUP(BX75,工单拆分!$G$2:$J$750,3,0)))</f>
        <v>0</v>
      </c>
      <c r="BY77" s="54">
        <f>IF((BY75="")+(COUNTIF($D$3:BY75,BY75)&gt;=2),0,IF(ISNA(VLOOKUP(BY75,工单拆分!$G$2:$J$750,3,0)),0,VLOOKUP(BY75,工单拆分!$G$2:$J$750,3,0)))</f>
        <v>0</v>
      </c>
      <c r="BZ77" s="55">
        <f>IF((BZ75="")+(COUNTIF($D$3:BZ75,BZ75)&gt;=2),0,IF(ISNA(VLOOKUP(BZ75,工单拆分!$G$2:$J$750,3,0)),0,VLOOKUP(BZ75,工单拆分!$G$2:$J$750,3,0)))</f>
        <v>1808</v>
      </c>
      <c r="CA77" s="53">
        <f>IF((CA75="")+(COUNTIF($D$3:CA75,CA75)&gt;=2),0,IF(ISNA(VLOOKUP(CA75,工单拆分!$G$2:$J$750,3,0)),0,VLOOKUP(CA75,工单拆分!$G$2:$J$750,3,0)))</f>
        <v>0</v>
      </c>
      <c r="CB77" s="54">
        <f>IF((CB75="")+(COUNTIF($D$3:CB75,CB75)&gt;=2),0,IF(ISNA(VLOOKUP(CB75,工单拆分!$G$2:$J$750,3,0)),0,VLOOKUP(CB75,工单拆分!$G$2:$J$750,3,0)))</f>
        <v>880</v>
      </c>
      <c r="CC77" s="55">
        <f>IF((CC75="")+(COUNTIF($D$3:CC75,CC75)&gt;=2),0,IF(ISNA(VLOOKUP(CC75,工单拆分!$G$2:$J$750,3,0)),0,VLOOKUP(CC75,工单拆分!$G$2:$J$750,3,0)))</f>
        <v>880</v>
      </c>
      <c r="CD77" s="53">
        <f>IF((CD75="")+(COUNTIF($D$3:CD75,CD75)&gt;=2),0,IF(ISNA(VLOOKUP(CD75,工单拆分!$G$2:$J$750,3,0)),0,VLOOKUP(CD75,工单拆分!$G$2:$J$750,3,0)))</f>
        <v>0</v>
      </c>
      <c r="CE77" s="54">
        <f>IF((CE75="")+(COUNTIF($D$3:CE75,CE75)&gt;=2),0,IF(ISNA(VLOOKUP(CE75,工单拆分!$G$2:$J$750,3,0)),0,VLOOKUP(CE75,工单拆分!$G$2:$J$750,3,0)))</f>
        <v>880</v>
      </c>
      <c r="CF77" s="55">
        <f>IF((CF75="")+(COUNTIF($D$3:CF75,CF75)&gt;=2),0,IF(ISNA(VLOOKUP(CF75,工单拆分!$G$2:$J$750,3,0)),0,VLOOKUP(CF75,工单拆分!$G$2:$J$750,3,0)))</f>
        <v>2000</v>
      </c>
      <c r="CG77" s="53">
        <f>IF((CG75="")+(COUNTIF($D$3:CG75,CG75)&gt;=2),0,IF(ISNA(VLOOKUP(CG75,工单拆分!$G$2:$J$750,3,0)),0,VLOOKUP(CG75,工单拆分!$G$2:$J$750,3,0)))</f>
        <v>0</v>
      </c>
      <c r="CH77" s="54">
        <f>IF((CH75="")+(COUNTIF($D$3:CH75,CH75)&gt;=2),0,IF(ISNA(VLOOKUP(CH75,工单拆分!$G$2:$J$750,3,0)),0,VLOOKUP(CH75,工单拆分!$G$2:$J$750,3,0)))</f>
        <v>0</v>
      </c>
      <c r="CI77" s="55">
        <f>IF((CI75="")+(COUNTIF($D$3:CI75,CI75)&gt;=2),0,IF(ISNA(VLOOKUP(CI75,工单拆分!$G$2:$J$750,3,0)),0,VLOOKUP(CI75,工单拆分!$G$2:$J$750,3,0)))</f>
        <v>864</v>
      </c>
      <c r="CJ77" s="53">
        <f>IF((CJ75="")+(COUNTIF($D$3:CJ75,CJ75)&gt;=2),0,IF(ISNA(VLOOKUP(CJ75,工单拆分!$G$2:$J$750,3,0)),0,VLOOKUP(CJ75,工单拆分!$G$2:$J$750,3,0)))</f>
        <v>0</v>
      </c>
      <c r="CK77" s="54">
        <f>IF((CK75="")+(COUNTIF($D$3:CK75,CK75)&gt;=2),0,IF(ISNA(VLOOKUP(CK75,工单拆分!$G$2:$J$750,3,0)),0,VLOOKUP(CK75,工单拆分!$G$2:$J$750,3,0)))</f>
        <v>0</v>
      </c>
      <c r="CL77" s="55">
        <f>IF((CL75="")+(COUNTIF($D$3:CL75,CL75)&gt;=2),0,IF(ISNA(VLOOKUP(CL75,工单拆分!$G$2:$J$750,3,0)),0,VLOOKUP(CL75,工单拆分!$G$2:$J$750,3,0)))</f>
        <v>864</v>
      </c>
      <c r="CM77" s="53">
        <f>IF((CM75="")+(COUNTIF($D$3:CM75,CM75)&gt;=2),0,IF(ISNA(VLOOKUP(CM75,工单拆分!$G$2:$J$750,3,0)),0,VLOOKUP(CM75,工单拆分!$G$2:$J$750,3,0)))</f>
        <v>3000</v>
      </c>
      <c r="CN77" s="54">
        <f>IF((CN75="")+(COUNTIF($D$3:CN75,CN75)&gt;=2),0,IF(ISNA(VLOOKUP(CN75,工单拆分!$G$2:$J$750,3,0)),0,VLOOKUP(CN75,工单拆分!$G$2:$J$750,3,0)))</f>
        <v>0</v>
      </c>
      <c r="CO77" s="55">
        <f>IF((CO75="")+(COUNTIF($D$3:CO75,CO75)&gt;=2),0,IF(ISNA(VLOOKUP(CO75,工单拆分!$G$2:$J$750,3,0)),0,VLOOKUP(CO75,工单拆分!$G$2:$J$750,3,0)))</f>
        <v>0</v>
      </c>
      <c r="CP77" s="53">
        <f>IF((CP75="")+(COUNTIF($D$3:CP75,CP75)&gt;=2),0,IF(ISNA(VLOOKUP(CP75,工单拆分!$G$2:$J$750,3,0)),0,VLOOKUP(CP75,工单拆分!$G$2:$J$750,3,0)))</f>
        <v>0</v>
      </c>
      <c r="CQ77" s="54">
        <f>IF((CQ75="")+(COUNTIF($D$3:CQ75,CQ75)&gt;=2),0,IF(ISNA(VLOOKUP(CQ75,工单拆分!$G$2:$J$750,3,0)),0,VLOOKUP(CQ75,工单拆分!$G$2:$J$750,3,0)))</f>
        <v>0</v>
      </c>
      <c r="CR77" s="55">
        <f>IF((CR75="")+(COUNTIF($D$3:CR75,CR75)&gt;=2),0,IF(ISNA(VLOOKUP(CR75,工单拆分!$G$2:$J$750,3,0)),0,VLOOKUP(CR75,工单拆分!$G$2:$J$750,3,0)))</f>
        <v>0</v>
      </c>
      <c r="CS77" s="67">
        <f t="shared" si="5"/>
        <v>40490</v>
      </c>
      <c r="CT77" s="67"/>
      <c r="CV77" s="67"/>
    </row>
    <row r="78" s="22" customFormat="1" ht="14.1" customHeight="1" spans="1:100">
      <c r="A78" s="56"/>
      <c r="B78" s="57"/>
      <c r="C78" s="58" t="s">
        <v>2007</v>
      </c>
      <c r="D78" s="59">
        <v>880</v>
      </c>
      <c r="E78" s="60"/>
      <c r="F78" s="61">
        <v>500</v>
      </c>
      <c r="G78" s="59">
        <v>1300</v>
      </c>
      <c r="H78" s="60"/>
      <c r="I78" s="61"/>
      <c r="J78" s="59"/>
      <c r="K78" s="60"/>
      <c r="L78" s="61"/>
      <c r="M78" s="59">
        <v>200</v>
      </c>
      <c r="N78" s="60">
        <v>864</v>
      </c>
      <c r="O78" s="61">
        <v>380</v>
      </c>
      <c r="P78" s="59">
        <v>500</v>
      </c>
      <c r="Q78" s="60"/>
      <c r="R78" s="61">
        <v>556</v>
      </c>
      <c r="S78" s="59">
        <v>1200</v>
      </c>
      <c r="T78" s="60"/>
      <c r="U78" s="61"/>
      <c r="V78" s="59">
        <v>244</v>
      </c>
      <c r="W78" s="60"/>
      <c r="X78" s="61">
        <v>856</v>
      </c>
      <c r="Y78" s="59">
        <v>144</v>
      </c>
      <c r="Z78" s="60">
        <v>880</v>
      </c>
      <c r="AA78" s="61">
        <v>864</v>
      </c>
      <c r="AB78" s="59">
        <v>880</v>
      </c>
      <c r="AC78" s="60"/>
      <c r="AD78" s="61">
        <v>500</v>
      </c>
      <c r="AE78" s="59"/>
      <c r="AF78" s="60"/>
      <c r="AG78" s="61"/>
      <c r="AH78" s="59">
        <v>500</v>
      </c>
      <c r="AI78" s="60"/>
      <c r="AJ78" s="61">
        <v>750</v>
      </c>
      <c r="AK78" s="59">
        <v>1250</v>
      </c>
      <c r="AL78" s="60"/>
      <c r="AM78" s="61"/>
      <c r="AN78" s="59">
        <v>1250</v>
      </c>
      <c r="AO78" s="60"/>
      <c r="AP78" s="61"/>
      <c r="AQ78" s="59">
        <v>750</v>
      </c>
      <c r="AR78" s="60"/>
      <c r="AS78" s="61">
        <v>728</v>
      </c>
      <c r="AT78" s="59">
        <v>1000</v>
      </c>
      <c r="AU78" s="60"/>
      <c r="AV78" s="61">
        <v>500</v>
      </c>
      <c r="AW78" s="59"/>
      <c r="AX78" s="60"/>
      <c r="AY78" s="61"/>
      <c r="AZ78" s="59"/>
      <c r="BA78" s="60"/>
      <c r="BB78" s="61"/>
      <c r="BC78" s="59">
        <v>864</v>
      </c>
      <c r="BD78" s="60"/>
      <c r="BE78" s="61">
        <v>450</v>
      </c>
      <c r="BF78" s="59">
        <v>1050</v>
      </c>
      <c r="BG78" s="60"/>
      <c r="BH78" s="61">
        <v>400</v>
      </c>
      <c r="BI78" s="59">
        <v>482</v>
      </c>
      <c r="BJ78" s="60"/>
      <c r="BK78" s="61">
        <v>1000</v>
      </c>
      <c r="BL78" s="59">
        <v>1000</v>
      </c>
      <c r="BM78" s="60"/>
      <c r="BN78" s="61">
        <v>1150</v>
      </c>
      <c r="BO78" s="59">
        <v>850</v>
      </c>
      <c r="BP78" s="60"/>
      <c r="BQ78" s="61">
        <v>828</v>
      </c>
      <c r="BR78" s="59">
        <v>900</v>
      </c>
      <c r="BS78" s="60">
        <v>400</v>
      </c>
      <c r="BT78" s="61">
        <v>464</v>
      </c>
      <c r="BU78" s="59">
        <v>400</v>
      </c>
      <c r="BV78" s="60"/>
      <c r="BW78" s="61">
        <v>1400</v>
      </c>
      <c r="BX78" s="59">
        <v>200</v>
      </c>
      <c r="BY78" s="60"/>
      <c r="BZ78" s="61">
        <v>1408</v>
      </c>
      <c r="CA78" s="59">
        <v>400</v>
      </c>
      <c r="CB78" s="60">
        <v>880</v>
      </c>
      <c r="CC78" s="61">
        <v>320</v>
      </c>
      <c r="CD78" s="59">
        <v>560</v>
      </c>
      <c r="CE78" s="60">
        <v>880</v>
      </c>
      <c r="CF78" s="61">
        <v>300</v>
      </c>
      <c r="CG78" s="59">
        <v>1700</v>
      </c>
      <c r="CH78" s="60"/>
      <c r="CI78" s="61">
        <v>164</v>
      </c>
      <c r="CJ78" s="59">
        <v>700</v>
      </c>
      <c r="CK78" s="60"/>
      <c r="CL78" s="61">
        <v>864</v>
      </c>
      <c r="CM78" s="59">
        <v>3000</v>
      </c>
      <c r="CN78" s="60"/>
      <c r="CO78" s="61"/>
      <c r="CP78" s="59"/>
      <c r="CQ78" s="60"/>
      <c r="CR78" s="61"/>
      <c r="CS78" s="67">
        <f t="shared" si="5"/>
        <v>40490</v>
      </c>
      <c r="CT78" s="67">
        <f>CS77-CS78</f>
        <v>0</v>
      </c>
      <c r="CV78" s="67"/>
    </row>
    <row r="79" s="20" customFormat="1" ht="14.1" customHeight="1" spans="1:100">
      <c r="A79" s="40">
        <v>20</v>
      </c>
      <c r="B79" s="41" t="s">
        <v>2028</v>
      </c>
      <c r="C79" s="42" t="s">
        <v>43</v>
      </c>
      <c r="D79" s="43" t="s">
        <v>1453</v>
      </c>
      <c r="E79" s="44"/>
      <c r="F79" s="45"/>
      <c r="G79" s="43" t="s">
        <v>1453</v>
      </c>
      <c r="H79" s="44"/>
      <c r="I79" s="45"/>
      <c r="J79" s="43"/>
      <c r="K79" s="44"/>
      <c r="L79" s="45"/>
      <c r="M79" s="43" t="s">
        <v>1453</v>
      </c>
      <c r="N79" s="44"/>
      <c r="O79" s="45"/>
      <c r="P79" s="43" t="s">
        <v>1453</v>
      </c>
      <c r="Q79" s="44"/>
      <c r="R79" s="45" t="s">
        <v>1650</v>
      </c>
      <c r="S79" s="43" t="s">
        <v>1650</v>
      </c>
      <c r="T79" s="44"/>
      <c r="U79" s="45" t="s">
        <v>1083</v>
      </c>
      <c r="V79" s="43" t="s">
        <v>1083</v>
      </c>
      <c r="W79" s="44"/>
      <c r="X79" s="45"/>
      <c r="Y79" s="43" t="s">
        <v>1645</v>
      </c>
      <c r="Z79" s="44"/>
      <c r="AA79" s="45"/>
      <c r="AB79" s="43" t="s">
        <v>1645</v>
      </c>
      <c r="AC79" s="44"/>
      <c r="AD79" s="45" t="s">
        <v>1654</v>
      </c>
      <c r="AE79" s="43"/>
      <c r="AF79" s="44"/>
      <c r="AG79" s="45"/>
      <c r="AH79" s="43" t="s">
        <v>1654</v>
      </c>
      <c r="AI79" s="44"/>
      <c r="AJ79" s="45"/>
      <c r="AK79" s="43" t="s">
        <v>1715</v>
      </c>
      <c r="AL79" s="44"/>
      <c r="AM79" s="45"/>
      <c r="AN79" s="43" t="s">
        <v>1726</v>
      </c>
      <c r="AO79" s="44"/>
      <c r="AP79" s="45"/>
      <c r="AQ79" s="43" t="s">
        <v>1729</v>
      </c>
      <c r="AR79" s="44"/>
      <c r="AS79" s="45"/>
      <c r="AT79" s="43" t="s">
        <v>1667</v>
      </c>
      <c r="AU79" s="44"/>
      <c r="AV79" s="45"/>
      <c r="AW79" s="43"/>
      <c r="AX79" s="44"/>
      <c r="AY79" s="45"/>
      <c r="AZ79" s="43"/>
      <c r="BA79" s="44"/>
      <c r="BB79" s="45"/>
      <c r="BC79" s="43" t="s">
        <v>1803</v>
      </c>
      <c r="BD79" s="44"/>
      <c r="BE79" s="45" t="s">
        <v>1820</v>
      </c>
      <c r="BF79" s="43" t="s">
        <v>1820</v>
      </c>
      <c r="BG79" s="44"/>
      <c r="BH79" s="45"/>
      <c r="BI79" s="43" t="s">
        <v>1820</v>
      </c>
      <c r="BJ79" s="44"/>
      <c r="BK79" s="45" t="s">
        <v>1823</v>
      </c>
      <c r="BL79" s="43" t="s">
        <v>1823</v>
      </c>
      <c r="BM79" s="44"/>
      <c r="BN79" s="45"/>
      <c r="BO79" s="43" t="s">
        <v>1823</v>
      </c>
      <c r="BP79" s="44"/>
      <c r="BQ79" s="45" t="s">
        <v>1929</v>
      </c>
      <c r="BR79" s="43" t="s">
        <v>1929</v>
      </c>
      <c r="BS79" s="44"/>
      <c r="BT79" s="45" t="s">
        <v>1945</v>
      </c>
      <c r="BU79" s="43" t="s">
        <v>1945</v>
      </c>
      <c r="BV79" s="44"/>
      <c r="BW79" s="45" t="s">
        <v>1948</v>
      </c>
      <c r="BX79" s="43" t="s">
        <v>1948</v>
      </c>
      <c r="BY79" s="44"/>
      <c r="BZ79" s="45" t="s">
        <v>1825</v>
      </c>
      <c r="CA79" s="43" t="s">
        <v>1825</v>
      </c>
      <c r="CB79" s="44"/>
      <c r="CC79" s="45"/>
      <c r="CD79" s="43" t="s">
        <v>1825</v>
      </c>
      <c r="CE79" s="44"/>
      <c r="CF79" s="45" t="s">
        <v>1959</v>
      </c>
      <c r="CG79" s="43" t="s">
        <v>1953</v>
      </c>
      <c r="CH79" s="44"/>
      <c r="CI79" s="45"/>
      <c r="CJ79" s="43"/>
      <c r="CK79" s="44"/>
      <c r="CL79" s="45"/>
      <c r="CM79" s="43"/>
      <c r="CN79" s="44"/>
      <c r="CO79" s="45"/>
      <c r="CP79" s="43"/>
      <c r="CQ79" s="44"/>
      <c r="CR79" s="45"/>
      <c r="CS79" s="65">
        <f t="shared" si="5"/>
        <v>0</v>
      </c>
      <c r="CT79" s="65"/>
      <c r="CV79" s="65"/>
    </row>
    <row r="80" s="21" customFormat="1" ht="14.1" customHeight="1" spans="1:100">
      <c r="A80" s="46"/>
      <c r="B80" s="47"/>
      <c r="C80" s="48" t="s">
        <v>2005</v>
      </c>
      <c r="D80" s="49" t="str">
        <f>IF((D79="")+(D79=0),0,VLOOKUP(D79,工单拆分!$G$2:$J$750,2,0))</f>
        <v>50YC5H-3.1</v>
      </c>
      <c r="E80" s="50">
        <f>IF((E79="")+(E79=0),0,VLOOKUP(E79,工单拆分!$G$2:$J$750,2,0))</f>
        <v>0</v>
      </c>
      <c r="F80" s="51">
        <f>IF((F79="")+(F79=0),0,VLOOKUP(F79,工单拆分!$G$2:$J$750,2,0))</f>
        <v>0</v>
      </c>
      <c r="G80" s="49" t="str">
        <f>IF((G79="")+(G79=0),0,VLOOKUP(G79,工单拆分!$G$2:$J$750,2,0))</f>
        <v>50YC5H-3.1</v>
      </c>
      <c r="H80" s="50">
        <f>IF((H79="")+(H79=0),0,VLOOKUP(H79,工单拆分!$G$2:$J$750,2,0))</f>
        <v>0</v>
      </c>
      <c r="I80" s="51">
        <f>IF((I79="")+(I79=0),0,VLOOKUP(I79,工单拆分!$G$2:$J$750,2,0))</f>
        <v>0</v>
      </c>
      <c r="J80" s="49">
        <f>IF((J79="")+(J79=0),0,VLOOKUP(J79,工单拆分!$G$2:$J$750,2,0))</f>
        <v>0</v>
      </c>
      <c r="K80" s="50">
        <f>IF((K79="")+(K79=0),0,VLOOKUP(K79,工单拆分!$G$2:$J$750,2,0))</f>
        <v>0</v>
      </c>
      <c r="L80" s="51">
        <f>IF((L79="")+(L79=0),0,VLOOKUP(L79,工单拆分!$G$2:$J$750,2,0))</f>
        <v>0</v>
      </c>
      <c r="M80" s="49" t="str">
        <f>IF((M79="")+(M79=0),0,VLOOKUP(M79,工单拆分!$G$2:$J$750,2,0))</f>
        <v>50YC5H-3.1</v>
      </c>
      <c r="N80" s="50">
        <f>IF((N79="")+(N79=0),0,VLOOKUP(N79,工单拆分!$G$2:$J$750,2,0))</f>
        <v>0</v>
      </c>
      <c r="O80" s="51">
        <f>IF((O79="")+(O79=0),0,VLOOKUP(O79,工单拆分!$G$2:$J$750,2,0))</f>
        <v>0</v>
      </c>
      <c r="P80" s="49" t="str">
        <f>IF((P79="")+(P79=0),0,VLOOKUP(P79,工单拆分!$G$2:$J$750,2,0))</f>
        <v>50YC5H-3.1</v>
      </c>
      <c r="Q80" s="50">
        <f>IF((Q79="")+(Q79=0),0,VLOOKUP(Q79,工单拆分!$G$2:$J$750,2,0))</f>
        <v>0</v>
      </c>
      <c r="R80" s="51" t="str">
        <f>IF((R79="")+(R79=0),0,VLOOKUP(R79,工单拆分!$G$2:$J$750,2,0))</f>
        <v>40B2O-3.6</v>
      </c>
      <c r="S80" s="49" t="str">
        <f>IF((S79="")+(S79=0),0,VLOOKUP(S79,工单拆分!$G$2:$J$750,2,0))</f>
        <v>40B2O-3.6</v>
      </c>
      <c r="T80" s="50">
        <f>IF((T79="")+(T79=0),0,VLOOKUP(T79,工单拆分!$G$2:$J$750,2,0))</f>
        <v>0</v>
      </c>
      <c r="U80" s="51" t="str">
        <f>IF((U79="")+(U79=0),0,VLOOKUP(U79,工单拆分!$G$2:$J$750,2,0))</f>
        <v>40B2D-1</v>
      </c>
      <c r="V80" s="49" t="str">
        <f>IF((V79="")+(V79=0),0,VLOOKUP(V79,工单拆分!$G$2:$J$750,2,0))</f>
        <v>40B2D-1</v>
      </c>
      <c r="W80" s="50">
        <f>IF((W79="")+(W79=0),0,VLOOKUP(W79,工单拆分!$G$2:$J$750,2,0))</f>
        <v>0</v>
      </c>
      <c r="X80" s="51">
        <f>IF((X79="")+(X79=0),0,VLOOKUP(X79,工单拆分!$G$2:$J$750,2,0))</f>
        <v>0</v>
      </c>
      <c r="Y80" s="49" t="str">
        <f>IF((Y79="")+(Y79=0),0,VLOOKUP(Y79,工单拆分!$G$2:$J$750,2,0))</f>
        <v>50YA5H-3.12</v>
      </c>
      <c r="Z80" s="50">
        <f>IF((Z79="")+(Z79=0),0,VLOOKUP(Z79,工单拆分!$G$2:$J$750,2,0))</f>
        <v>0</v>
      </c>
      <c r="AA80" s="51">
        <f>IF((AA79="")+(AA79=0),0,VLOOKUP(AA79,工单拆分!$G$2:$J$750,2,0))</f>
        <v>0</v>
      </c>
      <c r="AB80" s="49" t="str">
        <f>IF((AB79="")+(AB79=0),0,VLOOKUP(AB79,工单拆分!$G$2:$J$750,2,0))</f>
        <v>50YA5H-3.12</v>
      </c>
      <c r="AC80" s="50">
        <f>IF((AC79="")+(AC79=0),0,VLOOKUP(AC79,工单拆分!$G$2:$J$750,2,0))</f>
        <v>0</v>
      </c>
      <c r="AD80" s="51" t="str">
        <f>IF((AD79="")+(AD79=0),0,VLOOKUP(AD79,工单拆分!$G$2:$J$750,2,0))</f>
        <v>50YC9W-3.12</v>
      </c>
      <c r="AE80" s="49">
        <f>IF((AE79="")+(AE79=0),0,VLOOKUP(AE79,工单拆分!$G$2:$J$750,2,0))</f>
        <v>0</v>
      </c>
      <c r="AF80" s="50">
        <f>IF((AF79="")+(AF79=0),0,VLOOKUP(AF79,工单拆分!$G$2:$J$750,2,0))</f>
        <v>0</v>
      </c>
      <c r="AG80" s="51">
        <f>IF((AG79="")+(AG79=0),0,VLOOKUP(AG79,工单拆分!$G$2:$J$750,2,0))</f>
        <v>0</v>
      </c>
      <c r="AH80" s="49" t="str">
        <f>IF((AH79="")+(AH79=0),0,VLOOKUP(AH79,工单拆分!$G$2:$J$750,2,0))</f>
        <v>50YC9W-3.12</v>
      </c>
      <c r="AI80" s="50">
        <f>IF((AI79="")+(AI79=0),0,VLOOKUP(AI79,工单拆分!$G$2:$J$750,2,0))</f>
        <v>0</v>
      </c>
      <c r="AJ80" s="51">
        <f>IF((AJ79="")+(AJ79=0),0,VLOOKUP(AJ79,工单拆分!$G$2:$J$750,2,0))</f>
        <v>0</v>
      </c>
      <c r="AK80" s="49" t="str">
        <f>IF((AK79="")+(AK79=0),0,VLOOKUP(AK79,工单拆分!$G$2:$J$750,2,0))</f>
        <v>50B3B-3.12</v>
      </c>
      <c r="AL80" s="50">
        <f>IF((AL79="")+(AL79=0),0,VLOOKUP(AL79,工单拆分!$G$2:$J$750,2,0))</f>
        <v>0</v>
      </c>
      <c r="AM80" s="51">
        <f>IF((AM79="")+(AM79=0),0,VLOOKUP(AM79,工单拆分!$G$2:$J$750,2,0))</f>
        <v>0</v>
      </c>
      <c r="AN80" s="49" t="str">
        <f>IF((AN79="")+(AN79=0),0,VLOOKUP(AN79,工单拆分!$G$2:$J$750,2,0))</f>
        <v>30YA5H-3.13</v>
      </c>
      <c r="AO80" s="50">
        <f>IF((AO79="")+(AO79=0),0,VLOOKUP(AO79,工单拆分!$G$2:$J$750,2,0))</f>
        <v>0</v>
      </c>
      <c r="AP80" s="51">
        <f>IF((AP79="")+(AP79=0),0,VLOOKUP(AP79,工单拆分!$G$2:$J$750,2,0))</f>
        <v>0</v>
      </c>
      <c r="AQ80" s="49" t="str">
        <f>IF((AQ79="")+(AQ79=0),0,VLOOKUP(AQ79,工单拆分!$G$2:$J$750,2,0))</f>
        <v>30YA5H-3.13</v>
      </c>
      <c r="AR80" s="50">
        <f>IF((AR79="")+(AR79=0),0,VLOOKUP(AR79,工单拆分!$G$2:$J$750,2,0))</f>
        <v>0</v>
      </c>
      <c r="AS80" s="51">
        <f>IF((AS79="")+(AS79=0),0,VLOOKUP(AS79,工单拆分!$G$2:$J$750,2,0))</f>
        <v>0</v>
      </c>
      <c r="AT80" s="49" t="str">
        <f>IF((AT79="")+(AT79=0),0,VLOOKUP(AT79,工单拆分!$G$2:$J$750,2,0))</f>
        <v>50YB5K-3.19</v>
      </c>
      <c r="AU80" s="50">
        <f>IF((AU79="")+(AU79=0),0,VLOOKUP(AU79,工单拆分!$G$2:$J$750,2,0))</f>
        <v>0</v>
      </c>
      <c r="AV80" s="51">
        <f>IF((AV79="")+(AV79=0),0,VLOOKUP(AV79,工单拆分!$G$2:$J$750,2,0))</f>
        <v>0</v>
      </c>
      <c r="AW80" s="49">
        <f>IF((AW79="")+(AW79=0),0,VLOOKUP(AW79,工单拆分!$G$2:$J$750,2,0))</f>
        <v>0</v>
      </c>
      <c r="AX80" s="50">
        <f>IF((AX79="")+(AX79=0),0,VLOOKUP(AX79,工单拆分!$G$2:$J$750,2,0))</f>
        <v>0</v>
      </c>
      <c r="AY80" s="51">
        <f>IF((AY79="")+(AY79=0),0,VLOOKUP(AY79,工单拆分!$G$2:$J$750,2,0))</f>
        <v>0</v>
      </c>
      <c r="AZ80" s="49">
        <f>IF((AZ79="")+(AZ79=0),0,VLOOKUP(AZ79,工单拆分!$G$2:$J$750,2,0))</f>
        <v>0</v>
      </c>
      <c r="BA80" s="50">
        <f>IF((BA79="")+(BA79=0),0,VLOOKUP(BA79,工单拆分!$G$2:$J$750,2,0))</f>
        <v>0</v>
      </c>
      <c r="BB80" s="51">
        <f>IF((BB79="")+(BB79=0),0,VLOOKUP(BB79,工单拆分!$G$2:$J$750,2,0))</f>
        <v>0</v>
      </c>
      <c r="BC80" s="49" t="str">
        <f>IF((BC79="")+(BC79=0),0,VLOOKUP(BC79,工单拆分!$G$2:$J$750,2,0))</f>
        <v>50B3A-3.18</v>
      </c>
      <c r="BD80" s="50">
        <f>IF((BD79="")+(BD79=0),0,VLOOKUP(BD79,工单拆分!$G$2:$J$750,2,0))</f>
        <v>0</v>
      </c>
      <c r="BE80" s="51" t="str">
        <f>IF((BE79="")+(BE79=0),0,VLOOKUP(BE79,工单拆分!$G$2:$J$750,2,0))</f>
        <v>40B2G-3.19</v>
      </c>
      <c r="BF80" s="49" t="str">
        <f>IF((BF79="")+(BF79=0),0,VLOOKUP(BF79,工单拆分!$G$2:$J$750,2,0))</f>
        <v>40B2G-3.19</v>
      </c>
      <c r="BG80" s="50">
        <f>IF((BG79="")+(BG79=0),0,VLOOKUP(BG79,工单拆分!$G$2:$J$750,2,0))</f>
        <v>0</v>
      </c>
      <c r="BH80" s="51">
        <f>IF((BH79="")+(BH79=0),0,VLOOKUP(BH79,工单拆分!$G$2:$J$750,2,0))</f>
        <v>0</v>
      </c>
      <c r="BI80" s="49" t="str">
        <f>IF((BI79="")+(BI79=0),0,VLOOKUP(BI79,工单拆分!$G$2:$J$750,2,0))</f>
        <v>40B2G-3.19</v>
      </c>
      <c r="BJ80" s="50">
        <f>IF((BJ79="")+(BJ79=0),0,VLOOKUP(BJ79,工单拆分!$G$2:$J$750,2,0))</f>
        <v>0</v>
      </c>
      <c r="BK80" s="51" t="str">
        <f>IF((BK79="")+(BK79=0),0,VLOOKUP(BK79,工单拆分!$G$2:$J$750,2,0))</f>
        <v>30B3X-3.19</v>
      </c>
      <c r="BL80" s="49" t="str">
        <f>IF((BL79="")+(BL79=0),0,VLOOKUP(BL79,工单拆分!$G$2:$J$750,2,0))</f>
        <v>30B3X-3.19</v>
      </c>
      <c r="BM80" s="50">
        <f>IF((BM79="")+(BM79=0),0,VLOOKUP(BM79,工单拆分!$G$2:$J$750,2,0))</f>
        <v>0</v>
      </c>
      <c r="BN80" s="51">
        <f>IF((BN79="")+(BN79=0),0,VLOOKUP(BN79,工单拆分!$G$2:$J$750,2,0))</f>
        <v>0</v>
      </c>
      <c r="BO80" s="49" t="str">
        <f>IF((BO79="")+(BO79=0),0,VLOOKUP(BO79,工单拆分!$G$2:$J$750,2,0))</f>
        <v>30B3X-3.19</v>
      </c>
      <c r="BP80" s="50">
        <f>IF((BP79="")+(BP79=0),0,VLOOKUP(BP79,工单拆分!$G$2:$J$750,2,0))</f>
        <v>0</v>
      </c>
      <c r="BQ80" s="51" t="str">
        <f>IF((BQ79="")+(BQ79=0),0,VLOOKUP(BQ79,工单拆分!$G$2:$J$750,2,0))</f>
        <v>50B3A-3.26</v>
      </c>
      <c r="BR80" s="49" t="str">
        <f>IF((BR79="")+(BR79=0),0,VLOOKUP(BR79,工单拆分!$G$2:$J$750,2,0))</f>
        <v>50B3A-3.26</v>
      </c>
      <c r="BS80" s="50">
        <f>IF((BS79="")+(BS79=0),0,VLOOKUP(BS79,工单拆分!$G$2:$J$750,2,0))</f>
        <v>0</v>
      </c>
      <c r="BT80" s="51" t="str">
        <f>IF((BT79="")+(BT79=0),0,VLOOKUP(BT79,工单拆分!$G$2:$J$750,2,0))</f>
        <v>50B3B-3.26</v>
      </c>
      <c r="BU80" s="49" t="str">
        <f>IF((BU79="")+(BU79=0),0,VLOOKUP(BU79,工单拆分!$G$2:$J$750,2,0))</f>
        <v>50B3B-3.26</v>
      </c>
      <c r="BV80" s="50">
        <f>IF((BV79="")+(BV79=0),0,VLOOKUP(BV79,工单拆分!$G$2:$J$750,2,0))</f>
        <v>0</v>
      </c>
      <c r="BW80" s="51" t="str">
        <f>IF((BW79="")+(BW79=0),0,VLOOKUP(BW79,工单拆分!$G$2:$J$750,2,0))</f>
        <v>50B3B-3.26</v>
      </c>
      <c r="BX80" s="49" t="str">
        <f>IF((BX79="")+(BX79=0),0,VLOOKUP(BX79,工单拆分!$G$2:$J$750,2,0))</f>
        <v>50B3B-3.26</v>
      </c>
      <c r="BY80" s="50">
        <f>IF((BY79="")+(BY79=0),0,VLOOKUP(BY79,工单拆分!$G$2:$J$750,2,0))</f>
        <v>0</v>
      </c>
      <c r="BZ80" s="51" t="str">
        <f>IF((BZ79="")+(BZ79=0),0,VLOOKUP(BZ79,工单拆分!$G$2:$J$750,2,0))</f>
        <v>30B3B-3.26</v>
      </c>
      <c r="CA80" s="49" t="str">
        <f>IF((CA79="")+(CA79=0),0,VLOOKUP(CA79,工单拆分!$G$2:$J$750,2,0))</f>
        <v>30B3B-3.26</v>
      </c>
      <c r="CB80" s="50">
        <f>IF((CB79="")+(CB79=0),0,VLOOKUP(CB79,工单拆分!$G$2:$J$750,2,0))</f>
        <v>0</v>
      </c>
      <c r="CC80" s="51">
        <f>IF((CC79="")+(CC79=0),0,VLOOKUP(CC79,工单拆分!$G$2:$J$750,2,0))</f>
        <v>0</v>
      </c>
      <c r="CD80" s="49" t="str">
        <f>IF((CD79="")+(CD79=0),0,VLOOKUP(CD79,工单拆分!$G$2:$J$750,2,0))</f>
        <v>30B3B-3.26</v>
      </c>
      <c r="CE80" s="50">
        <f>IF((CE79="")+(CE79=0),0,VLOOKUP(CE79,工单拆分!$G$2:$J$750,2,0))</f>
        <v>0</v>
      </c>
      <c r="CF80" s="51" t="str">
        <f>IF((CF79="")+(CF79=0),0,VLOOKUP(CF79,工单拆分!$G$2:$J$750,2,0))</f>
        <v>50YB19D-3.28</v>
      </c>
      <c r="CG80" s="49" t="str">
        <f>IF((CG79="")+(CG79=0),0,VLOOKUP(CG79,工单拆分!$G$2:$J$750,2,0))</f>
        <v>50YC5H-3.29</v>
      </c>
      <c r="CH80" s="50">
        <f>IF((CH79="")+(CH79=0),0,VLOOKUP(CH79,工单拆分!$G$2:$J$750,2,0))</f>
        <v>0</v>
      </c>
      <c r="CI80" s="51">
        <f>IF((CI79="")+(CI79=0),0,VLOOKUP(CI79,工单拆分!$G$2:$J$750,2,0))</f>
        <v>0</v>
      </c>
      <c r="CJ80" s="49">
        <f>IF((CJ79="")+(CJ79=0),0,VLOOKUP(CJ79,工单拆分!$G$2:$J$750,2,0))</f>
        <v>0</v>
      </c>
      <c r="CK80" s="50">
        <f>IF((CK79="")+(CK79=0),0,VLOOKUP(CK79,工单拆分!$G$2:$J$750,2,0))</f>
        <v>0</v>
      </c>
      <c r="CL80" s="51">
        <f>IF((CL79="")+(CL79=0),0,VLOOKUP(CL79,工单拆分!$G$2:$J$750,2,0))</f>
        <v>0</v>
      </c>
      <c r="CM80" s="49">
        <f>IF((CM79="")+(CM79=0),0,VLOOKUP(CM79,工单拆分!$G$2:$J$750,2,0))</f>
        <v>0</v>
      </c>
      <c r="CN80" s="50">
        <f>IF((CN79="")+(CN79=0),0,VLOOKUP(CN79,工单拆分!$G$2:$J$750,2,0))</f>
        <v>0</v>
      </c>
      <c r="CO80" s="51">
        <f>IF((CO79="")+(CO79=0),0,VLOOKUP(CO79,工单拆分!$G$2:$J$750,2,0))</f>
        <v>0</v>
      </c>
      <c r="CP80" s="49">
        <f>IF((CP79="")+(CP79=0),0,VLOOKUP(CP79,工单拆分!$G$2:$J$750,2,0))</f>
        <v>0</v>
      </c>
      <c r="CQ80" s="50">
        <f>IF((CQ79="")+(CQ79=0),0,VLOOKUP(CQ79,工单拆分!$G$2:$J$750,2,0))</f>
        <v>0</v>
      </c>
      <c r="CR80" s="51">
        <f>IF((CR79="")+(CR79=0),0,VLOOKUP(CR79,工单拆分!$G$2:$J$750,2,0))</f>
        <v>0</v>
      </c>
      <c r="CS80" s="66">
        <f t="shared" si="5"/>
        <v>0</v>
      </c>
      <c r="CT80" s="66"/>
      <c r="CV80" s="66"/>
    </row>
    <row r="81" s="22" customFormat="1" ht="14.1" customHeight="1" spans="1:100">
      <c r="A81" s="46"/>
      <c r="B81" s="47"/>
      <c r="C81" s="52" t="s">
        <v>2006</v>
      </c>
      <c r="D81" s="53">
        <f>IF((D79="")+(COUNTIF($D$3:D79,D79)&gt;=2),0,IF(ISNA(VLOOKUP(D79,工单拆分!$G$2:$J$750,3,0)),0,VLOOKUP(D79,工单拆分!$G$2:$J$750,3,0)))</f>
        <v>2274</v>
      </c>
      <c r="E81" s="54">
        <f>IF((E79="")+(COUNTIF($D$3:E79,E79)&gt;=2),0,IF(ISNA(VLOOKUP(E79,工单拆分!$G$2:$J$750,3,0)),0,VLOOKUP(E79,工单拆分!$G$2:$J$750,3,0)))</f>
        <v>0</v>
      </c>
      <c r="F81" s="55">
        <f>IF((F79="")+(COUNTIF($D$3:F79,F79)&gt;=2),0,IF(ISNA(VLOOKUP(F79,工单拆分!$G$2:$J$750,3,0)),0,VLOOKUP(F79,工单拆分!$G$2:$J$750,3,0)))</f>
        <v>0</v>
      </c>
      <c r="G81" s="53">
        <f>IF((G79="")+(COUNTIF($D$3:G79,G79)&gt;=2),0,IF(ISNA(VLOOKUP(G79,工单拆分!$G$2:$J$750,3,0)),0,VLOOKUP(G79,工单拆分!$G$2:$J$750,3,0)))</f>
        <v>0</v>
      </c>
      <c r="H81" s="54">
        <f>IF((H79="")+(COUNTIF($D$3:H79,H79)&gt;=2),0,IF(ISNA(VLOOKUP(H79,工单拆分!$G$2:$J$750,3,0)),0,VLOOKUP(H79,工单拆分!$G$2:$J$750,3,0)))</f>
        <v>0</v>
      </c>
      <c r="I81" s="55">
        <f>IF((I79="")+(COUNTIF($D$3:I79,I79)&gt;=2),0,IF(ISNA(VLOOKUP(I79,工单拆分!$G$2:$J$750,3,0)),0,VLOOKUP(I79,工单拆分!$G$2:$J$750,3,0)))</f>
        <v>0</v>
      </c>
      <c r="J81" s="53">
        <f>IF((J79="")+(COUNTIF($D$3:J79,J79)&gt;=2),0,IF(ISNA(VLOOKUP(J79,工单拆分!$G$2:$J$750,3,0)),0,VLOOKUP(J79,工单拆分!$G$2:$J$750,3,0)))</f>
        <v>0</v>
      </c>
      <c r="K81" s="54">
        <f>IF((K79="")+(COUNTIF($D$3:K79,K79)&gt;=2),0,IF(ISNA(VLOOKUP(K79,工单拆分!$G$2:$J$750,3,0)),0,VLOOKUP(K79,工单拆分!$G$2:$J$750,3,0)))</f>
        <v>0</v>
      </c>
      <c r="L81" s="55">
        <f>IF((L79="")+(COUNTIF($D$3:L79,L79)&gt;=2),0,IF(ISNA(VLOOKUP(L79,工单拆分!$G$2:$J$750,3,0)),0,VLOOKUP(L79,工单拆分!$G$2:$J$750,3,0)))</f>
        <v>0</v>
      </c>
      <c r="M81" s="53">
        <f>IF((M79="")+(COUNTIF($D$3:M79,M79)&gt;=2),0,IF(ISNA(VLOOKUP(M79,工单拆分!$G$2:$J$750,3,0)),0,VLOOKUP(M79,工单拆分!$G$2:$J$750,3,0)))</f>
        <v>0</v>
      </c>
      <c r="N81" s="54">
        <f>IF((N79="")+(COUNTIF($D$3:N79,N79)&gt;=2),0,IF(ISNA(VLOOKUP(N79,工单拆分!$G$2:$J$750,3,0)),0,VLOOKUP(N79,工单拆分!$G$2:$J$750,3,0)))</f>
        <v>0</v>
      </c>
      <c r="O81" s="55">
        <f>IF((O79="")+(COUNTIF($D$3:O79,O79)&gt;=2),0,IF(ISNA(VLOOKUP(O79,工单拆分!$G$2:$J$750,3,0)),0,VLOOKUP(O79,工单拆分!$G$2:$J$750,3,0)))</f>
        <v>0</v>
      </c>
      <c r="P81" s="53">
        <f>IF((P79="")+(COUNTIF($D$3:P79,P79)&gt;=2),0,IF(ISNA(VLOOKUP(P79,工单拆分!$G$2:$J$750,3,0)),0,VLOOKUP(P79,工单拆分!$G$2:$J$750,3,0)))</f>
        <v>0</v>
      </c>
      <c r="Q81" s="54">
        <f>IF((Q79="")+(COUNTIF($D$3:Q79,Q79)&gt;=2),0,IF(ISNA(VLOOKUP(Q79,工单拆分!$G$2:$J$750,3,0)),0,VLOOKUP(Q79,工单拆分!$G$2:$J$750,3,0)))</f>
        <v>0</v>
      </c>
      <c r="R81" s="55">
        <f>IF((R79="")+(COUNTIF($D$3:R79,R79)&gt;=2),0,IF(ISNA(VLOOKUP(R79,工单拆分!$G$2:$J$750,3,0)),0,VLOOKUP(R79,工单拆分!$G$2:$J$750,3,0)))</f>
        <v>1200</v>
      </c>
      <c r="S81" s="53">
        <f>IF((S79="")+(COUNTIF($D$3:S79,S79)&gt;=2),0,IF(ISNA(VLOOKUP(S79,工单拆分!$G$2:$J$750,3,0)),0,VLOOKUP(S79,工单拆分!$G$2:$J$750,3,0)))</f>
        <v>0</v>
      </c>
      <c r="T81" s="54">
        <f>IF((T79="")+(COUNTIF($D$3:T79,T79)&gt;=2),0,IF(ISNA(VLOOKUP(T79,工单拆分!$G$2:$J$750,3,0)),0,VLOOKUP(T79,工单拆分!$G$2:$J$750,3,0)))</f>
        <v>0</v>
      </c>
      <c r="U81" s="55">
        <f>IF((U79="")+(COUNTIF($D$3:U79,U79)&gt;=2),0,IF(ISNA(VLOOKUP(U79,工单拆分!$G$2:$J$750,3,0)),0,VLOOKUP(U79,工单拆分!$G$2:$J$750,3,0)))</f>
        <v>2000</v>
      </c>
      <c r="V81" s="53">
        <f>IF((V79="")+(COUNTIF($D$3:V79,V79)&gt;=2),0,IF(ISNA(VLOOKUP(V79,工单拆分!$G$2:$J$750,3,0)),0,VLOOKUP(V79,工单拆分!$G$2:$J$750,3,0)))</f>
        <v>0</v>
      </c>
      <c r="W81" s="54">
        <f>IF((W79="")+(COUNTIF($D$3:W79,W79)&gt;=2),0,IF(ISNA(VLOOKUP(W79,工单拆分!$G$2:$J$750,3,0)),0,VLOOKUP(W79,工单拆分!$G$2:$J$750,3,0)))</f>
        <v>0</v>
      </c>
      <c r="X81" s="55">
        <f>IF((X79="")+(COUNTIF($D$3:X79,X79)&gt;=2),0,IF(ISNA(VLOOKUP(X79,工单拆分!$G$2:$J$750,3,0)),0,VLOOKUP(X79,工单拆分!$G$2:$J$750,3,0)))</f>
        <v>0</v>
      </c>
      <c r="Y81" s="53">
        <f>IF((Y79="")+(COUNTIF($D$3:Y79,Y79)&gt;=2),0,IF(ISNA(VLOOKUP(Y79,工单拆分!$G$2:$J$750,3,0)),0,VLOOKUP(Y79,工单拆分!$G$2:$J$750,3,0)))</f>
        <v>762</v>
      </c>
      <c r="Z81" s="54">
        <f>IF((Z79="")+(COUNTIF($D$3:Z79,Z79)&gt;=2),0,IF(ISNA(VLOOKUP(Z79,工单拆分!$G$2:$J$750,3,0)),0,VLOOKUP(Z79,工单拆分!$G$2:$J$750,3,0)))</f>
        <v>0</v>
      </c>
      <c r="AA81" s="55">
        <f>IF((AA79="")+(COUNTIF($D$3:AA79,AA79)&gt;=2),0,IF(ISNA(VLOOKUP(AA79,工单拆分!$G$2:$J$750,3,0)),0,VLOOKUP(AA79,工单拆分!$G$2:$J$750,3,0)))</f>
        <v>0</v>
      </c>
      <c r="AB81" s="53">
        <f>IF((AB79="")+(COUNTIF($D$3:AB79,AB79)&gt;=2),0,IF(ISNA(VLOOKUP(AB79,工单拆分!$G$2:$J$750,3,0)),0,VLOOKUP(AB79,工单拆分!$G$2:$J$750,3,0)))</f>
        <v>0</v>
      </c>
      <c r="AC81" s="54">
        <f>IF((AC79="")+(COUNTIF($D$3:AC79,AC79)&gt;=2),0,IF(ISNA(VLOOKUP(AC79,工单拆分!$G$2:$J$750,3,0)),0,VLOOKUP(AC79,工单拆分!$G$2:$J$750,3,0)))</f>
        <v>0</v>
      </c>
      <c r="AD81" s="55">
        <f>IF((AD79="")+(COUNTIF($D$3:AD79,AD79)&gt;=2),0,IF(ISNA(VLOOKUP(AD79,工单拆分!$G$2:$J$750,3,0)),0,VLOOKUP(AD79,工单拆分!$G$2:$J$750,3,0)))</f>
        <v>714</v>
      </c>
      <c r="AE81" s="53">
        <f>IF((AE79="")+(COUNTIF($D$3:AE79,AE79)&gt;=2),0,IF(ISNA(VLOOKUP(AE79,工单拆分!$G$2:$J$750,3,0)),0,VLOOKUP(AE79,工单拆分!$G$2:$J$750,3,0)))</f>
        <v>0</v>
      </c>
      <c r="AF81" s="54">
        <f>IF((AF79="")+(COUNTIF($D$3:AF79,AF79)&gt;=2),0,IF(ISNA(VLOOKUP(AF79,工单拆分!$G$2:$J$750,3,0)),0,VLOOKUP(AF79,工单拆分!$G$2:$J$750,3,0)))</f>
        <v>0</v>
      </c>
      <c r="AG81" s="55">
        <f>IF((AG79="")+(COUNTIF($D$3:AG79,AG79)&gt;=2),0,IF(ISNA(VLOOKUP(AG79,工单拆分!$G$2:$J$750,3,0)),0,VLOOKUP(AG79,工单拆分!$G$2:$J$750,3,0)))</f>
        <v>0</v>
      </c>
      <c r="AH81" s="53">
        <f>IF((AH79="")+(COUNTIF($D$3:AH79,AH79)&gt;=2),0,IF(ISNA(VLOOKUP(AH79,工单拆分!$G$2:$J$750,3,0)),0,VLOOKUP(AH79,工单拆分!$G$2:$J$750,3,0)))</f>
        <v>0</v>
      </c>
      <c r="AI81" s="54">
        <f>IF((AI79="")+(COUNTIF($D$3:AI79,AI79)&gt;=2),0,IF(ISNA(VLOOKUP(AI79,工单拆分!$G$2:$J$750,3,0)),0,VLOOKUP(AI79,工单拆分!$G$2:$J$750,3,0)))</f>
        <v>0</v>
      </c>
      <c r="AJ81" s="55">
        <f>IF((AJ79="")+(COUNTIF($D$3:AJ79,AJ79)&gt;=2),0,IF(ISNA(VLOOKUP(AJ79,工单拆分!$G$2:$J$750,3,0)),0,VLOOKUP(AJ79,工单拆分!$G$2:$J$750,3,0)))</f>
        <v>0</v>
      </c>
      <c r="AK81" s="53">
        <f>IF((AK79="")+(COUNTIF($D$3:AK79,AK79)&gt;=2),0,IF(ISNA(VLOOKUP(AK79,工单拆分!$G$2:$J$750,3,0)),0,VLOOKUP(AK79,工单拆分!$G$2:$J$750,3,0)))</f>
        <v>792</v>
      </c>
      <c r="AL81" s="54">
        <f>IF((AL79="")+(COUNTIF($D$3:AL79,AL79)&gt;=2),0,IF(ISNA(VLOOKUP(AL79,工单拆分!$G$2:$J$750,3,0)),0,VLOOKUP(AL79,工单拆分!$G$2:$J$750,3,0)))</f>
        <v>0</v>
      </c>
      <c r="AM81" s="55">
        <f>IF((AM79="")+(COUNTIF($D$3:AM79,AM79)&gt;=2),0,IF(ISNA(VLOOKUP(AM79,工单拆分!$G$2:$J$750,3,0)),0,VLOOKUP(AM79,工单拆分!$G$2:$J$750,3,0)))</f>
        <v>0</v>
      </c>
      <c r="AN81" s="53">
        <f>IF((AN79="")+(COUNTIF($D$3:AN79,AN79)&gt;=2),0,IF(ISNA(VLOOKUP(AN79,工单拆分!$G$2:$J$750,3,0)),0,VLOOKUP(AN79,工单拆分!$G$2:$J$750,3,0)))</f>
        <v>640</v>
      </c>
      <c r="AO81" s="54">
        <f>IF((AO79="")+(COUNTIF($D$3:AO79,AO79)&gt;=2),0,IF(ISNA(VLOOKUP(AO79,工单拆分!$G$2:$J$750,3,0)),0,VLOOKUP(AO79,工单拆分!$G$2:$J$750,3,0)))</f>
        <v>0</v>
      </c>
      <c r="AP81" s="55">
        <f>IF((AP79="")+(COUNTIF($D$3:AP79,AP79)&gt;=2),0,IF(ISNA(VLOOKUP(AP79,工单拆分!$G$2:$J$750,3,0)),0,VLOOKUP(AP79,工单拆分!$G$2:$J$750,3,0)))</f>
        <v>0</v>
      </c>
      <c r="AQ81" s="53">
        <f>IF((AQ79="")+(COUNTIF($D$3:AQ79,AQ79)&gt;=2),0,IF(ISNA(VLOOKUP(AQ79,工单拆分!$G$2:$J$750,3,0)),0,VLOOKUP(AQ79,工单拆分!$G$2:$J$750,3,0)))</f>
        <v>640</v>
      </c>
      <c r="AR81" s="54">
        <f>IF((AR79="")+(COUNTIF($D$3:AR79,AR79)&gt;=2),0,IF(ISNA(VLOOKUP(AR79,工单拆分!$G$2:$J$750,3,0)),0,VLOOKUP(AR79,工单拆分!$G$2:$J$750,3,0)))</f>
        <v>0</v>
      </c>
      <c r="AS81" s="55">
        <f>IF((AS79="")+(COUNTIF($D$3:AS79,AS79)&gt;=2),0,IF(ISNA(VLOOKUP(AS79,工单拆分!$G$2:$J$750,3,0)),0,VLOOKUP(AS79,工单拆分!$G$2:$J$750,3,0)))</f>
        <v>0</v>
      </c>
      <c r="AT81" s="53">
        <f>IF((AT79="")+(COUNTIF($D$3:AT79,AT79)&gt;=2),0,IF(ISNA(VLOOKUP(AT79,工单拆分!$G$2:$J$750,3,0)),0,VLOOKUP(AT79,工单拆分!$G$2:$J$750,3,0)))</f>
        <v>756</v>
      </c>
      <c r="AU81" s="54">
        <f>IF((AU79="")+(COUNTIF($D$3:AU79,AU79)&gt;=2),0,IF(ISNA(VLOOKUP(AU79,工单拆分!$G$2:$J$750,3,0)),0,VLOOKUP(AU79,工单拆分!$G$2:$J$750,3,0)))</f>
        <v>0</v>
      </c>
      <c r="AV81" s="55">
        <f>IF((AV79="")+(COUNTIF($D$3:AV79,AV79)&gt;=2),0,IF(ISNA(VLOOKUP(AV79,工单拆分!$G$2:$J$750,3,0)),0,VLOOKUP(AV79,工单拆分!$G$2:$J$750,3,0)))</f>
        <v>0</v>
      </c>
      <c r="AW81" s="53">
        <f>IF((AW79="")+(COUNTIF($D$3:AW79,AW79)&gt;=2),0,IF(ISNA(VLOOKUP(AW79,工单拆分!$G$2:$J$750,3,0)),0,VLOOKUP(AW79,工单拆分!$G$2:$J$750,3,0)))</f>
        <v>0</v>
      </c>
      <c r="AX81" s="54">
        <f>IF((AX79="")+(COUNTIF($D$3:AX79,AX79)&gt;=2),0,IF(ISNA(VLOOKUP(AX79,工单拆分!$G$2:$J$750,3,0)),0,VLOOKUP(AX79,工单拆分!$G$2:$J$750,3,0)))</f>
        <v>0</v>
      </c>
      <c r="AY81" s="55">
        <f>IF((AY79="")+(COUNTIF($D$3:AY79,AY79)&gt;=2),0,IF(ISNA(VLOOKUP(AY79,工单拆分!$G$2:$J$750,3,0)),0,VLOOKUP(AY79,工单拆分!$G$2:$J$750,3,0)))</f>
        <v>0</v>
      </c>
      <c r="AZ81" s="53">
        <f>IF((AZ79="")+(COUNTIF($D$3:AZ79,AZ79)&gt;=2),0,IF(ISNA(VLOOKUP(AZ79,工单拆分!$G$2:$J$750,3,0)),0,VLOOKUP(AZ79,工单拆分!$G$2:$J$750,3,0)))</f>
        <v>0</v>
      </c>
      <c r="BA81" s="54">
        <f>IF((BA79="")+(COUNTIF($D$3:BA79,BA79)&gt;=2),0,IF(ISNA(VLOOKUP(BA79,工单拆分!$G$2:$J$750,3,0)),0,VLOOKUP(BA79,工单拆分!$G$2:$J$750,3,0)))</f>
        <v>0</v>
      </c>
      <c r="BB81" s="55">
        <f>IF((BB79="")+(COUNTIF($D$3:BB79,BB79)&gt;=2),0,IF(ISNA(VLOOKUP(BB79,工单拆分!$G$2:$J$750,3,0)),0,VLOOKUP(BB79,工单拆分!$G$2:$J$750,3,0)))</f>
        <v>0</v>
      </c>
      <c r="BC81" s="53">
        <f>IF((BC79="")+(COUNTIF($D$3:BC79,BC79)&gt;=2),0,IF(ISNA(VLOOKUP(BC79,工单拆分!$G$2:$J$750,3,0)),0,VLOOKUP(BC79,工单拆分!$G$2:$J$750,3,0)))</f>
        <v>864</v>
      </c>
      <c r="BD81" s="54">
        <f>IF((BD79="")+(COUNTIF($D$3:BD79,BD79)&gt;=2),0,IF(ISNA(VLOOKUP(BD79,工单拆分!$G$2:$J$750,3,0)),0,VLOOKUP(BD79,工单拆分!$G$2:$J$750,3,0)))</f>
        <v>0</v>
      </c>
      <c r="BE81" s="55">
        <f>IF((BE79="")+(COUNTIF($D$3:BE79,BE79)&gt;=2),0,IF(ISNA(VLOOKUP(BE79,工单拆分!$G$2:$J$750,3,0)),0,VLOOKUP(BE79,工单拆分!$G$2:$J$750,3,0)))</f>
        <v>2040</v>
      </c>
      <c r="BF81" s="53">
        <f>IF((BF79="")+(COUNTIF($D$3:BF79,BF79)&gt;=2),0,IF(ISNA(VLOOKUP(BF79,工单拆分!$G$2:$J$750,3,0)),0,VLOOKUP(BF79,工单拆分!$G$2:$J$750,3,0)))</f>
        <v>0</v>
      </c>
      <c r="BG81" s="54">
        <f>IF((BG79="")+(COUNTIF($D$3:BG79,BG79)&gt;=2),0,IF(ISNA(VLOOKUP(BG79,工单拆分!$G$2:$J$750,3,0)),0,VLOOKUP(BG79,工单拆分!$G$2:$J$750,3,0)))</f>
        <v>0</v>
      </c>
      <c r="BH81" s="55">
        <f>IF((BH79="")+(COUNTIF($D$3:BH79,BH79)&gt;=2),0,IF(ISNA(VLOOKUP(BH79,工单拆分!$G$2:$J$750,3,0)),0,VLOOKUP(BH79,工单拆分!$G$2:$J$750,3,0)))</f>
        <v>0</v>
      </c>
      <c r="BI81" s="53">
        <f>IF((BI79="")+(COUNTIF($D$3:BI79,BI79)&gt;=2),0,IF(ISNA(VLOOKUP(BI79,工单拆分!$G$2:$J$750,3,0)),0,VLOOKUP(BI79,工单拆分!$G$2:$J$750,3,0)))</f>
        <v>0</v>
      </c>
      <c r="BJ81" s="54">
        <f>IF((BJ79="")+(COUNTIF($D$3:BJ79,BJ79)&gt;=2),0,IF(ISNA(VLOOKUP(BJ79,工单拆分!$G$2:$J$750,3,0)),0,VLOOKUP(BJ79,工单拆分!$G$2:$J$750,3,0)))</f>
        <v>0</v>
      </c>
      <c r="BK81" s="55">
        <f>IF((BK79="")+(COUNTIF($D$3:BK79,BK79)&gt;=2),0,IF(ISNA(VLOOKUP(BK79,工单拆分!$G$2:$J$750,3,0)),0,VLOOKUP(BK79,工单拆分!$G$2:$J$750,3,0)))</f>
        <v>1600</v>
      </c>
      <c r="BL81" s="53">
        <f>IF((BL79="")+(COUNTIF($D$3:BL79,BL79)&gt;=2),0,IF(ISNA(VLOOKUP(BL79,工单拆分!$G$2:$J$750,3,0)),0,VLOOKUP(BL79,工单拆分!$G$2:$J$750,3,0)))</f>
        <v>0</v>
      </c>
      <c r="BM81" s="54">
        <f>IF((BM79="")+(COUNTIF($D$3:BM79,BM79)&gt;=2),0,IF(ISNA(VLOOKUP(BM79,工单拆分!$G$2:$J$750,3,0)),0,VLOOKUP(BM79,工单拆分!$G$2:$J$750,3,0)))</f>
        <v>0</v>
      </c>
      <c r="BN81" s="55">
        <f>IF((BN79="")+(COUNTIF($D$3:BN79,BN79)&gt;=2),0,IF(ISNA(VLOOKUP(BN79,工单拆分!$G$2:$J$750,3,0)),0,VLOOKUP(BN79,工单拆分!$G$2:$J$750,3,0)))</f>
        <v>0</v>
      </c>
      <c r="BO81" s="53">
        <f>IF((BO79="")+(COUNTIF($D$3:BO79,BO79)&gt;=2),0,IF(ISNA(VLOOKUP(BO79,工单拆分!$G$2:$J$750,3,0)),0,VLOOKUP(BO79,工单拆分!$G$2:$J$750,3,0)))</f>
        <v>0</v>
      </c>
      <c r="BP81" s="54">
        <f>IF((BP79="")+(COUNTIF($D$3:BP79,BP79)&gt;=2),0,IF(ISNA(VLOOKUP(BP79,工单拆分!$G$2:$J$750,3,0)),0,VLOOKUP(BP79,工单拆分!$G$2:$J$750,3,0)))</f>
        <v>0</v>
      </c>
      <c r="BQ81" s="55">
        <f>IF((BQ79="")+(COUNTIF($D$3:BQ79,BQ79)&gt;=2),0,IF(ISNA(VLOOKUP(BQ79,工单拆分!$G$2:$J$750,3,0)),0,VLOOKUP(BQ79,工单拆分!$G$2:$J$750,3,0)))</f>
        <v>864</v>
      </c>
      <c r="BR81" s="53">
        <f>IF((BR79="")+(COUNTIF($D$3:BR79,BR79)&gt;=2),0,IF(ISNA(VLOOKUP(BR79,工单拆分!$G$2:$J$750,3,0)),0,VLOOKUP(BR79,工单拆分!$G$2:$J$750,3,0)))</f>
        <v>0</v>
      </c>
      <c r="BS81" s="54">
        <f>IF((BS79="")+(COUNTIF($D$3:BS79,BS79)&gt;=2),0,IF(ISNA(VLOOKUP(BS79,工单拆分!$G$2:$J$750,3,0)),0,VLOOKUP(BS79,工单拆分!$G$2:$J$750,3,0)))</f>
        <v>0</v>
      </c>
      <c r="BT81" s="55">
        <f>IF((BT79="")+(COUNTIF($D$3:BT79,BT79)&gt;=2),0,IF(ISNA(VLOOKUP(BT79,工单拆分!$G$2:$J$750,3,0)),0,VLOOKUP(BT79,工单拆分!$G$2:$J$750,3,0)))</f>
        <v>795</v>
      </c>
      <c r="BU81" s="53">
        <f>IF((BU79="")+(COUNTIF($D$3:BU79,BU79)&gt;=2),0,IF(ISNA(VLOOKUP(BU79,工单拆分!$G$2:$J$750,3,0)),0,VLOOKUP(BU79,工单拆分!$G$2:$J$750,3,0)))</f>
        <v>0</v>
      </c>
      <c r="BV81" s="54">
        <f>IF((BV79="")+(COUNTIF($D$3:BV79,BV79)&gt;=2),0,IF(ISNA(VLOOKUP(BV79,工单拆分!$G$2:$J$750,3,0)),0,VLOOKUP(BV79,工单拆分!$G$2:$J$750,3,0)))</f>
        <v>0</v>
      </c>
      <c r="BW81" s="55">
        <f>IF((BW79="")+(COUNTIF($D$3:BW79,BW79)&gt;=2),0,IF(ISNA(VLOOKUP(BW79,工单拆分!$G$2:$J$750,3,0)),0,VLOOKUP(BW79,工单拆分!$G$2:$J$750,3,0)))</f>
        <v>1584</v>
      </c>
      <c r="BX81" s="53">
        <f>IF((BX79="")+(COUNTIF($D$3:BX79,BX79)&gt;=2),0,IF(ISNA(VLOOKUP(BX79,工单拆分!$G$2:$J$750,3,0)),0,VLOOKUP(BX79,工单拆分!$G$2:$J$750,3,0)))</f>
        <v>0</v>
      </c>
      <c r="BY81" s="54">
        <f>IF((BY79="")+(COUNTIF($D$3:BY79,BY79)&gt;=2),0,IF(ISNA(VLOOKUP(BY79,工单拆分!$G$2:$J$750,3,0)),0,VLOOKUP(BY79,工单拆分!$G$2:$J$750,3,0)))</f>
        <v>0</v>
      </c>
      <c r="BZ81" s="55">
        <f>IF((BZ79="")+(COUNTIF($D$3:BZ79,BZ79)&gt;=2),0,IF(ISNA(VLOOKUP(BZ79,工单拆分!$G$2:$J$750,3,0)),0,VLOOKUP(BZ79,工单拆分!$G$2:$J$750,3,0)))</f>
        <v>1600</v>
      </c>
      <c r="CA81" s="53">
        <f>IF((CA79="")+(COUNTIF($D$3:CA79,CA79)&gt;=2),0,IF(ISNA(VLOOKUP(CA79,工单拆分!$G$2:$J$750,3,0)),0,VLOOKUP(CA79,工单拆分!$G$2:$J$750,3,0)))</f>
        <v>0</v>
      </c>
      <c r="CB81" s="54">
        <f>IF((CB79="")+(COUNTIF($D$3:CB79,CB79)&gt;=2),0,IF(ISNA(VLOOKUP(CB79,工单拆分!$G$2:$J$750,3,0)),0,VLOOKUP(CB79,工单拆分!$G$2:$J$750,3,0)))</f>
        <v>0</v>
      </c>
      <c r="CC81" s="55">
        <f>IF((CC79="")+(COUNTIF($D$3:CC79,CC79)&gt;=2),0,IF(ISNA(VLOOKUP(CC79,工单拆分!$G$2:$J$750,3,0)),0,VLOOKUP(CC79,工单拆分!$G$2:$J$750,3,0)))</f>
        <v>0</v>
      </c>
      <c r="CD81" s="53">
        <f>IF((CD79="")+(COUNTIF($D$3:CD79,CD79)&gt;=2),0,IF(ISNA(VLOOKUP(CD79,工单拆分!$G$2:$J$750,3,0)),0,VLOOKUP(CD79,工单拆分!$G$2:$J$750,3,0)))</f>
        <v>0</v>
      </c>
      <c r="CE81" s="54">
        <f>IF((CE79="")+(COUNTIF($D$3:CE79,CE79)&gt;=2),0,IF(ISNA(VLOOKUP(CE79,工单拆分!$G$2:$J$750,3,0)),0,VLOOKUP(CE79,工单拆分!$G$2:$J$750,3,0)))</f>
        <v>0</v>
      </c>
      <c r="CF81" s="55">
        <f>IF((CF79="")+(COUNTIF($D$3:CF79,CF79)&gt;=2),0,IF(ISNA(VLOOKUP(CF79,工单拆分!$G$2:$J$750,3,0)),0,VLOOKUP(CF79,工单拆分!$G$2:$J$750,3,0)))</f>
        <v>756</v>
      </c>
      <c r="CG81" s="53">
        <f>IF((CG79="")+(COUNTIF($D$3:CG79,CG79)&gt;=2),0,IF(ISNA(VLOOKUP(CG79,工单拆分!$G$2:$J$750,3,0)),0,VLOOKUP(CG79,工单拆分!$G$2:$J$750,3,0)))</f>
        <v>756</v>
      </c>
      <c r="CH81" s="54">
        <f>IF((CH79="")+(COUNTIF($D$3:CH79,CH79)&gt;=2),0,IF(ISNA(VLOOKUP(CH79,工单拆分!$G$2:$J$750,3,0)),0,VLOOKUP(CH79,工单拆分!$G$2:$J$750,3,0)))</f>
        <v>0</v>
      </c>
      <c r="CI81" s="55">
        <f>IF((CI79="")+(COUNTIF($D$3:CI79,CI79)&gt;=2),0,IF(ISNA(VLOOKUP(CI79,工单拆分!$G$2:$J$750,3,0)),0,VLOOKUP(CI79,工单拆分!$G$2:$J$750,3,0)))</f>
        <v>0</v>
      </c>
      <c r="CJ81" s="53">
        <f>IF((CJ79="")+(COUNTIF($D$3:CJ79,CJ79)&gt;=2),0,IF(ISNA(VLOOKUP(CJ79,工单拆分!$G$2:$J$750,3,0)),0,VLOOKUP(CJ79,工单拆分!$G$2:$J$750,3,0)))</f>
        <v>0</v>
      </c>
      <c r="CK81" s="54">
        <f>IF((CK79="")+(COUNTIF($D$3:CK79,CK79)&gt;=2),0,IF(ISNA(VLOOKUP(CK79,工单拆分!$G$2:$J$750,3,0)),0,VLOOKUP(CK79,工单拆分!$G$2:$J$750,3,0)))</f>
        <v>0</v>
      </c>
      <c r="CL81" s="55">
        <f>IF((CL79="")+(COUNTIF($D$3:CL79,CL79)&gt;=2),0,IF(ISNA(VLOOKUP(CL79,工单拆分!$G$2:$J$750,3,0)),0,VLOOKUP(CL79,工单拆分!$G$2:$J$750,3,0)))</f>
        <v>0</v>
      </c>
      <c r="CM81" s="53">
        <f>IF((CM79="")+(COUNTIF($D$3:CM79,CM79)&gt;=2),0,IF(ISNA(VLOOKUP(CM79,工单拆分!$G$2:$J$750,3,0)),0,VLOOKUP(CM79,工单拆分!$G$2:$J$750,3,0)))</f>
        <v>0</v>
      </c>
      <c r="CN81" s="54">
        <f>IF((CN79="")+(COUNTIF($D$3:CN79,CN79)&gt;=2),0,IF(ISNA(VLOOKUP(CN79,工单拆分!$G$2:$J$750,3,0)),0,VLOOKUP(CN79,工单拆分!$G$2:$J$750,3,0)))</f>
        <v>0</v>
      </c>
      <c r="CO81" s="55">
        <f>IF((CO79="")+(COUNTIF($D$3:CO79,CO79)&gt;=2),0,IF(ISNA(VLOOKUP(CO79,工单拆分!$G$2:$J$750,3,0)),0,VLOOKUP(CO79,工单拆分!$G$2:$J$750,3,0)))</f>
        <v>0</v>
      </c>
      <c r="CP81" s="53">
        <f>IF((CP79="")+(COUNTIF($D$3:CP79,CP79)&gt;=2),0,IF(ISNA(VLOOKUP(CP79,工单拆分!$G$2:$J$750,3,0)),0,VLOOKUP(CP79,工单拆分!$G$2:$J$750,3,0)))</f>
        <v>0</v>
      </c>
      <c r="CQ81" s="54">
        <f>IF((CQ79="")+(COUNTIF($D$3:CQ79,CQ79)&gt;=2),0,IF(ISNA(VLOOKUP(CQ79,工单拆分!$G$2:$J$750,3,0)),0,VLOOKUP(CQ79,工单拆分!$G$2:$J$750,3,0)))</f>
        <v>0</v>
      </c>
      <c r="CR81" s="55">
        <f>IF((CR79="")+(COUNTIF($D$3:CR79,CR79)&gt;=2),0,IF(ISNA(VLOOKUP(CR79,工单拆分!$G$2:$J$750,3,0)),0,VLOOKUP(CR79,工单拆分!$G$2:$J$750,3,0)))</f>
        <v>0</v>
      </c>
      <c r="CS81" s="67">
        <f t="shared" si="5"/>
        <v>20637</v>
      </c>
      <c r="CT81" s="67"/>
      <c r="CV81" s="67"/>
    </row>
    <row r="82" s="22" customFormat="1" ht="14.1" customHeight="1" spans="1:100">
      <c r="A82" s="56"/>
      <c r="B82" s="57"/>
      <c r="C82" s="58" t="s">
        <v>2007</v>
      </c>
      <c r="D82" s="59">
        <v>700</v>
      </c>
      <c r="E82" s="60"/>
      <c r="F82" s="61"/>
      <c r="G82" s="59">
        <v>805</v>
      </c>
      <c r="H82" s="60"/>
      <c r="I82" s="61"/>
      <c r="J82" s="59"/>
      <c r="K82" s="60"/>
      <c r="L82" s="61"/>
      <c r="M82" s="59">
        <v>729</v>
      </c>
      <c r="N82" s="60"/>
      <c r="O82" s="61"/>
      <c r="P82" s="59">
        <v>40</v>
      </c>
      <c r="Q82" s="60"/>
      <c r="R82" s="61">
        <v>960</v>
      </c>
      <c r="S82" s="59">
        <v>240</v>
      </c>
      <c r="T82" s="60"/>
      <c r="U82" s="61">
        <v>800</v>
      </c>
      <c r="V82" s="59">
        <v>1200</v>
      </c>
      <c r="W82" s="60"/>
      <c r="X82" s="61"/>
      <c r="Y82" s="59">
        <v>662</v>
      </c>
      <c r="Z82" s="60"/>
      <c r="AA82" s="61"/>
      <c r="AB82" s="59">
        <v>100</v>
      </c>
      <c r="AC82" s="60"/>
      <c r="AD82" s="61">
        <v>312</v>
      </c>
      <c r="AE82" s="59"/>
      <c r="AF82" s="60"/>
      <c r="AG82" s="61"/>
      <c r="AH82" s="59">
        <v>402</v>
      </c>
      <c r="AI82" s="60"/>
      <c r="AJ82" s="61"/>
      <c r="AK82" s="59">
        <v>792</v>
      </c>
      <c r="AL82" s="60"/>
      <c r="AM82" s="61"/>
      <c r="AN82" s="59">
        <v>640</v>
      </c>
      <c r="AO82" s="60"/>
      <c r="AP82" s="61"/>
      <c r="AQ82" s="59">
        <v>640</v>
      </c>
      <c r="AR82" s="60"/>
      <c r="AS82" s="61"/>
      <c r="AT82" s="59">
        <v>756</v>
      </c>
      <c r="AU82" s="60"/>
      <c r="AV82" s="61"/>
      <c r="AW82" s="59"/>
      <c r="AX82" s="60"/>
      <c r="AY82" s="61"/>
      <c r="AZ82" s="59"/>
      <c r="BA82" s="60"/>
      <c r="BB82" s="61"/>
      <c r="BC82" s="59">
        <v>864</v>
      </c>
      <c r="BD82" s="60"/>
      <c r="BE82" s="61">
        <v>50</v>
      </c>
      <c r="BF82" s="59">
        <v>1050</v>
      </c>
      <c r="BG82" s="60"/>
      <c r="BH82" s="61"/>
      <c r="BI82" s="59">
        <v>940</v>
      </c>
      <c r="BJ82" s="60"/>
      <c r="BK82" s="61">
        <v>110</v>
      </c>
      <c r="BL82" s="59">
        <v>930</v>
      </c>
      <c r="BM82" s="60"/>
      <c r="BN82" s="61"/>
      <c r="BO82" s="59">
        <v>560</v>
      </c>
      <c r="BP82" s="60"/>
      <c r="BQ82" s="61">
        <v>400</v>
      </c>
      <c r="BR82" s="59">
        <v>464</v>
      </c>
      <c r="BS82" s="60"/>
      <c r="BT82" s="61">
        <v>592</v>
      </c>
      <c r="BU82" s="59">
        <v>203</v>
      </c>
      <c r="BV82" s="60"/>
      <c r="BW82" s="61">
        <v>850</v>
      </c>
      <c r="BX82" s="59">
        <v>734</v>
      </c>
      <c r="BY82" s="60"/>
      <c r="BZ82" s="61">
        <v>300</v>
      </c>
      <c r="CA82" s="59">
        <v>1050</v>
      </c>
      <c r="CB82" s="60"/>
      <c r="CC82" s="61"/>
      <c r="CD82" s="59">
        <v>250</v>
      </c>
      <c r="CE82" s="60"/>
      <c r="CF82" s="61">
        <v>756</v>
      </c>
      <c r="CG82" s="59">
        <v>756</v>
      </c>
      <c r="CH82" s="60"/>
      <c r="CI82" s="61"/>
      <c r="CJ82" s="59"/>
      <c r="CK82" s="60"/>
      <c r="CL82" s="61"/>
      <c r="CM82" s="59"/>
      <c r="CN82" s="60"/>
      <c r="CO82" s="61"/>
      <c r="CP82" s="59"/>
      <c r="CQ82" s="60"/>
      <c r="CR82" s="61"/>
      <c r="CS82" s="67">
        <f t="shared" si="5"/>
        <v>20637</v>
      </c>
      <c r="CT82" s="67">
        <f>CS81-CS82</f>
        <v>0</v>
      </c>
      <c r="CV82" s="67"/>
    </row>
    <row r="83" s="20" customFormat="1" ht="14.1" customHeight="1" spans="1:100">
      <c r="A83" s="40">
        <v>21</v>
      </c>
      <c r="B83" s="41" t="s">
        <v>2029</v>
      </c>
      <c r="C83" s="42" t="s">
        <v>43</v>
      </c>
      <c r="D83" s="43" t="s">
        <v>1038</v>
      </c>
      <c r="E83" s="44"/>
      <c r="F83" s="45"/>
      <c r="G83" s="43" t="s">
        <v>1038</v>
      </c>
      <c r="H83" s="44"/>
      <c r="I83" s="45" t="s">
        <v>1041</v>
      </c>
      <c r="J83" s="43"/>
      <c r="K83" s="44"/>
      <c r="L83" s="45"/>
      <c r="M83" s="43" t="s">
        <v>1041</v>
      </c>
      <c r="N83" s="44"/>
      <c r="O83" s="45" t="s">
        <v>1043</v>
      </c>
      <c r="P83" s="43" t="s">
        <v>1043</v>
      </c>
      <c r="Q83" s="44"/>
      <c r="R83" s="45" t="s">
        <v>1045</v>
      </c>
      <c r="S83" s="43" t="s">
        <v>1045</v>
      </c>
      <c r="T83" s="44"/>
      <c r="U83" s="45" t="s">
        <v>1005</v>
      </c>
      <c r="V83" s="43" t="s">
        <v>1005</v>
      </c>
      <c r="W83" s="44"/>
      <c r="X83" s="45" t="s">
        <v>1007</v>
      </c>
      <c r="Y83" s="43" t="s">
        <v>1007</v>
      </c>
      <c r="Z83" s="44"/>
      <c r="AA83" s="45" t="s">
        <v>1003</v>
      </c>
      <c r="AB83" s="43" t="s">
        <v>1003</v>
      </c>
      <c r="AC83" s="44"/>
      <c r="AD83" s="45"/>
      <c r="AE83" s="43"/>
      <c r="AF83" s="44"/>
      <c r="AG83" s="45"/>
      <c r="AH83" s="43" t="s">
        <v>1003</v>
      </c>
      <c r="AI83" s="44"/>
      <c r="AJ83" s="45"/>
      <c r="AK83" s="43" t="s">
        <v>994</v>
      </c>
      <c r="AL83" s="44"/>
      <c r="AM83" s="45"/>
      <c r="AN83" s="43" t="s">
        <v>940</v>
      </c>
      <c r="AO83" s="44"/>
      <c r="AP83" s="45"/>
      <c r="AQ83" s="43" t="s">
        <v>1741</v>
      </c>
      <c r="AR83" s="43"/>
      <c r="AS83" s="45"/>
      <c r="AT83" s="43" t="s">
        <v>1741</v>
      </c>
      <c r="AU83" s="44"/>
      <c r="AV83" s="45" t="s">
        <v>1745</v>
      </c>
      <c r="AW83" s="43"/>
      <c r="AX83" s="44"/>
      <c r="AY83" s="45"/>
      <c r="AZ83" s="43"/>
      <c r="BA83" s="44"/>
      <c r="BB83" s="45"/>
      <c r="BC83" s="43" t="s">
        <v>1745</v>
      </c>
      <c r="BD83" s="44"/>
      <c r="BE83" s="45"/>
      <c r="BF83" s="43" t="s">
        <v>1745</v>
      </c>
      <c r="BG83" s="44"/>
      <c r="BH83" s="45"/>
      <c r="BI83" s="43" t="s">
        <v>1745</v>
      </c>
      <c r="BJ83" s="44"/>
      <c r="BK83" s="45"/>
      <c r="BL83" s="43" t="s">
        <v>1745</v>
      </c>
      <c r="BM83" s="44" t="s">
        <v>1736</v>
      </c>
      <c r="BN83" s="45" t="s">
        <v>1739</v>
      </c>
      <c r="BO83" s="43" t="s">
        <v>1739</v>
      </c>
      <c r="BP83" s="44"/>
      <c r="BQ83" s="45"/>
      <c r="BR83" s="43" t="s">
        <v>1739</v>
      </c>
      <c r="BS83" s="44"/>
      <c r="BT83" s="45" t="s">
        <v>1747</v>
      </c>
      <c r="BU83" s="43" t="s">
        <v>1747</v>
      </c>
      <c r="BV83" s="44"/>
      <c r="BW83" s="45"/>
      <c r="BX83" s="43" t="s">
        <v>1747</v>
      </c>
      <c r="BY83" s="44"/>
      <c r="BZ83" s="45"/>
      <c r="CA83" s="43" t="s">
        <v>1747</v>
      </c>
      <c r="CB83" s="44"/>
      <c r="CC83" s="45"/>
      <c r="CD83" s="43" t="s">
        <v>1747</v>
      </c>
      <c r="CE83" s="44"/>
      <c r="CF83" s="45" t="s">
        <v>1012</v>
      </c>
      <c r="CG83" s="43" t="s">
        <v>1012</v>
      </c>
      <c r="CH83" s="44"/>
      <c r="CI83" s="45" t="s">
        <v>1057</v>
      </c>
      <c r="CJ83" s="43" t="s">
        <v>1057</v>
      </c>
      <c r="CK83" s="44"/>
      <c r="CL83" s="45" t="s">
        <v>1009</v>
      </c>
      <c r="CM83" s="43" t="s">
        <v>1009</v>
      </c>
      <c r="CN83" s="44"/>
      <c r="CO83" s="45"/>
      <c r="CP83" s="43"/>
      <c r="CQ83" s="44"/>
      <c r="CR83" s="45"/>
      <c r="CS83" s="65">
        <f t="shared" si="5"/>
        <v>0</v>
      </c>
      <c r="CT83" s="65"/>
      <c r="CV83" s="65"/>
    </row>
    <row r="84" s="21" customFormat="1" ht="14.1" customHeight="1" spans="1:100">
      <c r="A84" s="46"/>
      <c r="B84" s="47"/>
      <c r="C84" s="48" t="s">
        <v>2005</v>
      </c>
      <c r="D84" s="49" t="str">
        <f>IF((D83="")+(D83=0),0,VLOOKUP(D83,工单拆分!$G$2:$J$750,2,0))</f>
        <v>40FC29D-1</v>
      </c>
      <c r="E84" s="50">
        <f>IF((E83="")+(E83=0),0,VLOOKUP(E83,工单拆分!$G$2:$J$750,2,0))</f>
        <v>0</v>
      </c>
      <c r="F84" s="51">
        <f>IF((F83="")+(F83=0),0,VLOOKUP(F83,工单拆分!$G$2:$J$750,2,0))</f>
        <v>0</v>
      </c>
      <c r="G84" s="49" t="str">
        <f>IF((G83="")+(G83=0),0,VLOOKUP(G83,工单拆分!$G$2:$J$750,2,0))</f>
        <v>40FC29D-1</v>
      </c>
      <c r="H84" s="50">
        <f>IF((H83="")+(H83=0),0,VLOOKUP(H83,工单拆分!$G$2:$J$750,2,0))</f>
        <v>0</v>
      </c>
      <c r="I84" s="51" t="str">
        <f>IF((I83="")+(I83=0),0,VLOOKUP(I83,工单拆分!$G$2:$J$750,2,0))</f>
        <v>40FC29D-2</v>
      </c>
      <c r="J84" s="49">
        <f>IF((J83="")+(J83=0),0,VLOOKUP(J83,工单拆分!$G$2:$J$750,2,0))</f>
        <v>0</v>
      </c>
      <c r="K84" s="50">
        <f>IF((K83="")+(K83=0),0,VLOOKUP(K83,工单拆分!$G$2:$J$750,2,0))</f>
        <v>0</v>
      </c>
      <c r="L84" s="51">
        <f>IF((L83="")+(L83=0),0,VLOOKUP(L83,工单拆分!$G$2:$J$750,2,0))</f>
        <v>0</v>
      </c>
      <c r="M84" s="49" t="str">
        <f>IF((M83="")+(M83=0),0,VLOOKUP(M83,工单拆分!$G$2:$J$750,2,0))</f>
        <v>40FC29D-2</v>
      </c>
      <c r="N84" s="50">
        <f>IF((N83="")+(N83=0),0,VLOOKUP(N83,工单拆分!$G$2:$J$750,2,0))</f>
        <v>0</v>
      </c>
      <c r="O84" s="51" t="str">
        <f>IF((O83="")+(O83=0),0,VLOOKUP(O83,工单拆分!$G$2:$J$750,2,0))</f>
        <v>40FC29D-3</v>
      </c>
      <c r="P84" s="49" t="str">
        <f>IF((P83="")+(P83=0),0,VLOOKUP(P83,工单拆分!$G$2:$J$750,2,0))</f>
        <v>40FC29D-3</v>
      </c>
      <c r="Q84" s="50">
        <f>IF((Q83="")+(Q83=0),0,VLOOKUP(Q83,工单拆分!$G$2:$J$750,2,0))</f>
        <v>0</v>
      </c>
      <c r="R84" s="51" t="str">
        <f>IF((R83="")+(R83=0),0,VLOOKUP(R83,工单拆分!$G$2:$J$750,2,0))</f>
        <v>40FC29D-4</v>
      </c>
      <c r="S84" s="49" t="str">
        <f>IF((S83="")+(S83=0),0,VLOOKUP(S83,工单拆分!$G$2:$J$750,2,0))</f>
        <v>40FC29D-4</v>
      </c>
      <c r="T84" s="50">
        <f>IF((T83="")+(T83=0),0,VLOOKUP(T83,工单拆分!$G$2:$J$750,2,0))</f>
        <v>0</v>
      </c>
      <c r="U84" s="51" t="str">
        <f>IF((U83="")+(U83=0),0,VLOOKUP(U83,工单拆分!$G$2:$J$750,2,0))</f>
        <v>40FC29-4</v>
      </c>
      <c r="V84" s="49" t="str">
        <f>IF((V83="")+(V83=0),0,VLOOKUP(V83,工单拆分!$G$2:$J$750,2,0))</f>
        <v>40FC29-4</v>
      </c>
      <c r="W84" s="50">
        <f>IF((W83="")+(W83=0),0,VLOOKUP(W83,工单拆分!$G$2:$J$750,2,0))</f>
        <v>0</v>
      </c>
      <c r="X84" s="51" t="str">
        <f>IF((X83="")+(X83=0),0,VLOOKUP(X83,工单拆分!$G$2:$J$750,2,0))</f>
        <v>40FC29-5</v>
      </c>
      <c r="Y84" s="49" t="str">
        <f>IF((Y83="")+(Y83=0),0,VLOOKUP(Y83,工单拆分!$G$2:$J$750,2,0))</f>
        <v>40FC29-5</v>
      </c>
      <c r="Z84" s="50">
        <f>IF((Z83="")+(Z83=0),0,VLOOKUP(Z83,工单拆分!$G$2:$J$750,2,0))</f>
        <v>0</v>
      </c>
      <c r="AA84" s="51" t="str">
        <f>IF((AA83="")+(AA83=0),0,VLOOKUP(AA83,工单拆分!$G$2:$J$750,2,0))</f>
        <v>40FC29-3</v>
      </c>
      <c r="AB84" s="49" t="str">
        <f>IF((AB83="")+(AB83=0),0,VLOOKUP(AB83,工单拆分!$G$2:$J$750,2,0))</f>
        <v>40FC29-3</v>
      </c>
      <c r="AC84" s="50">
        <f>IF((AC83="")+(AC83=0),0,VLOOKUP(AC83,工单拆分!$G$2:$J$750,2,0))</f>
        <v>0</v>
      </c>
      <c r="AD84" s="51">
        <f>IF((AD83="")+(AD83=0),0,VLOOKUP(AD83,工单拆分!$G$2:$J$750,2,0))</f>
        <v>0</v>
      </c>
      <c r="AE84" s="49">
        <f>IF((AE83="")+(AE83=0),0,VLOOKUP(AE83,工单拆分!$G$2:$J$750,2,0))</f>
        <v>0</v>
      </c>
      <c r="AF84" s="50">
        <f>IF((AF83="")+(AF83=0),0,VLOOKUP(AF83,工单拆分!$G$2:$J$750,2,0))</f>
        <v>0</v>
      </c>
      <c r="AG84" s="51">
        <f>IF((AG83="")+(AG83=0),0,VLOOKUP(AG83,工单拆分!$G$2:$J$750,2,0))</f>
        <v>0</v>
      </c>
      <c r="AH84" s="49" t="str">
        <f>IF((AH83="")+(AH83=0),0,VLOOKUP(AH83,工单拆分!$G$2:$J$750,2,0))</f>
        <v>40FC29-3</v>
      </c>
      <c r="AI84" s="50">
        <f>IF((AI83="")+(AI83=0),0,VLOOKUP(AI83,工单拆分!$G$2:$J$750,2,0))</f>
        <v>0</v>
      </c>
      <c r="AJ84" s="51">
        <f>IF((AJ83="")+(AJ83=0),0,VLOOKUP(AJ83,工单拆分!$G$2:$J$750,2,0))</f>
        <v>0</v>
      </c>
      <c r="AK84" s="49" t="str">
        <f>IF((AK83="")+(AK83=0),0,VLOOKUP(AK83,工单拆分!$G$2:$J$750,2,0))</f>
        <v>30FC829-41</v>
      </c>
      <c r="AL84" s="50">
        <f>IF((AL83="")+(AL83=0),0,VLOOKUP(AL83,工单拆分!$G$2:$J$750,2,0))</f>
        <v>0</v>
      </c>
      <c r="AM84" s="51">
        <f>IF((AM83="")+(AM83=0),0,VLOOKUP(AM83,工单拆分!$G$2:$J$750,2,0))</f>
        <v>0</v>
      </c>
      <c r="AN84" s="49" t="str">
        <f>IF((AN83="")+(AN83=0),0,VLOOKUP(AN83,工单拆分!$G$2:$J$750,2,0))</f>
        <v>30FC829-42</v>
      </c>
      <c r="AO84" s="50">
        <f>IF((AO83="")+(AO83=0),0,VLOOKUP(AO83,工单拆分!$G$2:$J$750,2,0))</f>
        <v>0</v>
      </c>
      <c r="AP84" s="51">
        <f>IF((AP83="")+(AP83=0),0,VLOOKUP(AP83,工单拆分!$G$2:$J$750,2,0))</f>
        <v>0</v>
      </c>
      <c r="AQ84" s="49" t="str">
        <f>IF((AQ83="")+(AQ83=0),0,VLOOKUP(AQ83,工单拆分!$G$2:$J$750,2,0))</f>
        <v>SMC2117R-3.14</v>
      </c>
      <c r="AR84" s="50">
        <f>IF((AR83="")+(AR83=0),0,VLOOKUP(AR83,工单拆分!$G$2:$J$750,2,0))</f>
        <v>0</v>
      </c>
      <c r="AS84" s="51">
        <f>IF((AS83="")+(AS83=0),0,VLOOKUP(AS83,工单拆分!$G$2:$J$750,2,0))</f>
        <v>0</v>
      </c>
      <c r="AT84" s="49" t="str">
        <f>IF((AT83="")+(AT83=0),0,VLOOKUP(AT83,工单拆分!$G$2:$J$750,2,0))</f>
        <v>SMC2117R-3.14</v>
      </c>
      <c r="AU84" s="50">
        <f>IF((AU83="")+(AU83=0),0,VLOOKUP(AU83,工单拆分!$G$2:$J$750,2,0))</f>
        <v>0</v>
      </c>
      <c r="AV84" s="51" t="str">
        <f>IF((AV83="")+(AV83=0),0,VLOOKUP(AV83,工单拆分!$G$2:$J$750,2,0))</f>
        <v>SMC2117R-3.21</v>
      </c>
      <c r="AW84" s="49">
        <f>IF((AW83="")+(AW83=0),0,VLOOKUP(AW83,工单拆分!$G$2:$J$750,2,0))</f>
        <v>0</v>
      </c>
      <c r="AX84" s="50">
        <f>IF((AX83="")+(AX83=0),0,VLOOKUP(AX83,工单拆分!$G$2:$J$750,2,0))</f>
        <v>0</v>
      </c>
      <c r="AY84" s="51">
        <f>IF((AY83="")+(AY83=0),0,VLOOKUP(AY83,工单拆分!$G$2:$J$750,2,0))</f>
        <v>0</v>
      </c>
      <c r="AZ84" s="49">
        <f>IF((AZ83="")+(AZ83=0),0,VLOOKUP(AZ83,工单拆分!$G$2:$J$750,2,0))</f>
        <v>0</v>
      </c>
      <c r="BA84" s="50">
        <f>IF((BA83="")+(BA83=0),0,VLOOKUP(BA83,工单拆分!$G$2:$J$750,2,0))</f>
        <v>0</v>
      </c>
      <c r="BB84" s="51">
        <f>IF((BB83="")+(BB83=0),0,VLOOKUP(BB83,工单拆分!$G$2:$J$750,2,0))</f>
        <v>0</v>
      </c>
      <c r="BC84" s="49" t="str">
        <f>IF((BC83="")+(BC83=0),0,VLOOKUP(BC83,工单拆分!$G$2:$J$750,2,0))</f>
        <v>SMC2117R-3.21</v>
      </c>
      <c r="BD84" s="50">
        <f>IF((BD83="")+(BD83=0),0,VLOOKUP(BD83,工单拆分!$G$2:$J$750,2,0))</f>
        <v>0</v>
      </c>
      <c r="BE84" s="51">
        <f>IF((BE83="")+(BE83=0),0,VLOOKUP(BE83,工单拆分!$G$2:$J$750,2,0))</f>
        <v>0</v>
      </c>
      <c r="BF84" s="49" t="str">
        <f>IF((BF83="")+(BF83=0),0,VLOOKUP(BF83,工单拆分!$G$2:$J$750,2,0))</f>
        <v>SMC2117R-3.21</v>
      </c>
      <c r="BG84" s="50">
        <f>IF((BG83="")+(BG83=0),0,VLOOKUP(BG83,工单拆分!$G$2:$J$750,2,0))</f>
        <v>0</v>
      </c>
      <c r="BH84" s="51">
        <f>IF((BH83="")+(BH83=0),0,VLOOKUP(BH83,工单拆分!$G$2:$J$750,2,0))</f>
        <v>0</v>
      </c>
      <c r="BI84" s="49" t="str">
        <f>IF((BI83="")+(BI83=0),0,VLOOKUP(BI83,工单拆分!$G$2:$J$750,2,0))</f>
        <v>SMC2117R-3.21</v>
      </c>
      <c r="BJ84" s="50">
        <f>IF((BJ83="")+(BJ83=0),0,VLOOKUP(BJ83,工单拆分!$G$2:$J$750,2,0))</f>
        <v>0</v>
      </c>
      <c r="BK84" s="51">
        <f>IF((BK83="")+(BK83=0),0,VLOOKUP(BK83,工单拆分!$G$2:$J$750,2,0))</f>
        <v>0</v>
      </c>
      <c r="BL84" s="49" t="str">
        <f>IF((BL83="")+(BL83=0),0,VLOOKUP(BL83,工单拆分!$G$2:$J$750,2,0))</f>
        <v>SMC2117R-3.21</v>
      </c>
      <c r="BM84" s="50" t="str">
        <f>IF((BM83="")+(BM83=0),0,VLOOKUP(BM83,工单拆分!$G$2:$J$750,2,0))</f>
        <v>SMC2117V-3.21</v>
      </c>
      <c r="BN84" s="51" t="str">
        <f>IF((BN83="")+(BN83=0),0,VLOOKUP(BN83,工单拆分!$G$2:$J$750,2,0))</f>
        <v>SMC2117V-3.28</v>
      </c>
      <c r="BO84" s="49" t="str">
        <f>IF((BO83="")+(BO83=0),0,VLOOKUP(BO83,工单拆分!$G$2:$J$750,2,0))</f>
        <v>SMC2117V-3.28</v>
      </c>
      <c r="BP84" s="50">
        <f>IF((BP83="")+(BP83=0),0,VLOOKUP(BP83,工单拆分!$G$2:$J$750,2,0))</f>
        <v>0</v>
      </c>
      <c r="BQ84" s="51">
        <f>IF((BQ83="")+(BQ83=0),0,VLOOKUP(BQ83,工单拆分!$G$2:$J$750,2,0))</f>
        <v>0</v>
      </c>
      <c r="BR84" s="49" t="str">
        <f>IF((BR83="")+(BR83=0),0,VLOOKUP(BR83,工单拆分!$G$2:$J$750,2,0))</f>
        <v>SMC2117V-3.28</v>
      </c>
      <c r="BS84" s="50">
        <f>IF((BS83="")+(BS83=0),0,VLOOKUP(BS83,工单拆分!$G$2:$J$750,2,0))</f>
        <v>0</v>
      </c>
      <c r="BT84" s="51" t="str">
        <f>IF((BT83="")+(BT83=0),0,VLOOKUP(BT83,工单拆分!$G$2:$J$750,2,0))</f>
        <v>SMC2117R-3.28</v>
      </c>
      <c r="BU84" s="49" t="str">
        <f>IF((BU83="")+(BU83=0),0,VLOOKUP(BU83,工单拆分!$G$2:$J$750,2,0))</f>
        <v>SMC2117R-3.28</v>
      </c>
      <c r="BV84" s="50">
        <f>IF((BV83="")+(BV83=0),0,VLOOKUP(BV83,工单拆分!$G$2:$J$750,2,0))</f>
        <v>0</v>
      </c>
      <c r="BW84" s="51">
        <f>IF((BW83="")+(BW83=0),0,VLOOKUP(BW83,工单拆分!$G$2:$J$750,2,0))</f>
        <v>0</v>
      </c>
      <c r="BX84" s="49" t="str">
        <f>IF((BX83="")+(BX83=0),0,VLOOKUP(BX83,工单拆分!$G$2:$J$750,2,0))</f>
        <v>SMC2117R-3.28</v>
      </c>
      <c r="BY84" s="50">
        <f>IF((BY83="")+(BY83=0),0,VLOOKUP(BY83,工单拆分!$G$2:$J$750,2,0))</f>
        <v>0</v>
      </c>
      <c r="BZ84" s="51">
        <f>IF((BZ83="")+(BZ83=0),0,VLOOKUP(BZ83,工单拆分!$G$2:$J$750,2,0))</f>
        <v>0</v>
      </c>
      <c r="CA84" s="49" t="str">
        <f>IF((CA83="")+(CA83=0),0,VLOOKUP(CA83,工单拆分!$G$2:$J$750,2,0))</f>
        <v>SMC2117R-3.28</v>
      </c>
      <c r="CB84" s="50">
        <f>IF((CB83="")+(CB83=0),0,VLOOKUP(CB83,工单拆分!$G$2:$J$750,2,0))</f>
        <v>0</v>
      </c>
      <c r="CC84" s="51">
        <f>IF((CC83="")+(CC83=0),0,VLOOKUP(CC83,工单拆分!$G$2:$J$750,2,0))</f>
        <v>0</v>
      </c>
      <c r="CD84" s="49" t="str">
        <f>IF((CD83="")+(CD83=0),0,VLOOKUP(CD83,工单拆分!$G$2:$J$750,2,0))</f>
        <v>SMC2117R-3.28</v>
      </c>
      <c r="CE84" s="50">
        <f>IF((CE83="")+(CE83=0),0,VLOOKUP(CE83,工单拆分!$G$2:$J$750,2,0))</f>
        <v>0</v>
      </c>
      <c r="CF84" s="51" t="str">
        <f>IF((CF83="")+(CF83=0),0,VLOOKUP(CF83,工单拆分!$G$2:$J$750,2,0))</f>
        <v>40FC29-7</v>
      </c>
      <c r="CG84" s="49" t="str">
        <f>IF((CG83="")+(CG83=0),0,VLOOKUP(CG83,工单拆分!$G$2:$J$750,2,0))</f>
        <v>40FC29-7</v>
      </c>
      <c r="CH84" s="50">
        <f>IF((CH83="")+(CH83=0),0,VLOOKUP(CH83,工单拆分!$G$2:$J$750,2,0))</f>
        <v>0</v>
      </c>
      <c r="CI84" s="51" t="str">
        <f>IF((CI83="")+(CI83=0),0,VLOOKUP(CI83,工单拆分!$G$2:$J$750,2,0))</f>
        <v>40FC29D-10</v>
      </c>
      <c r="CJ84" s="49" t="str">
        <f>IF((CJ83="")+(CJ83=0),0,VLOOKUP(CJ83,工单拆分!$G$2:$J$750,2,0))</f>
        <v>40FC29D-10</v>
      </c>
      <c r="CK84" s="50">
        <f>IF((CK83="")+(CK83=0),0,VLOOKUP(CK83,工单拆分!$G$2:$J$750,2,0))</f>
        <v>0</v>
      </c>
      <c r="CL84" s="51" t="str">
        <f>IF((CL83="")+(CL83=0),0,VLOOKUP(CL83,工单拆分!$G$2:$J$750,2,0))</f>
        <v>40FC29-6</v>
      </c>
      <c r="CM84" s="49" t="str">
        <f>IF((CM83="")+(CM83=0),0,VLOOKUP(CM83,工单拆分!$G$2:$J$750,2,0))</f>
        <v>40FC29-6</v>
      </c>
      <c r="CN84" s="50">
        <f>IF((CN83="")+(CN83=0),0,VLOOKUP(CN83,工单拆分!$G$2:$J$750,2,0))</f>
        <v>0</v>
      </c>
      <c r="CO84" s="51">
        <f>IF((CO83="")+(CO83=0),0,VLOOKUP(CO83,工单拆分!$G$2:$J$750,2,0))</f>
        <v>0</v>
      </c>
      <c r="CP84" s="49">
        <f>IF((CP83="")+(CP83=0),0,VLOOKUP(CP83,工单拆分!$G$2:$J$750,2,0))</f>
        <v>0</v>
      </c>
      <c r="CQ84" s="50">
        <f>IF((CQ83="")+(CQ83=0),0,VLOOKUP(CQ83,工单拆分!$G$2:$J$750,2,0))</f>
        <v>0</v>
      </c>
      <c r="CR84" s="51">
        <f>IF((CR83="")+(CR83=0),0,VLOOKUP(CR83,工单拆分!$G$2:$J$750,2,0))</f>
        <v>0</v>
      </c>
      <c r="CS84" s="66">
        <f t="shared" si="5"/>
        <v>0</v>
      </c>
      <c r="CT84" s="66"/>
      <c r="CV84" s="66"/>
    </row>
    <row r="85" s="22" customFormat="1" ht="14.1" customHeight="1" spans="1:100">
      <c r="A85" s="46"/>
      <c r="B85" s="47"/>
      <c r="C85" s="52" t="s">
        <v>2006</v>
      </c>
      <c r="D85" s="53">
        <f>IF((D83="")+(COUNTIF($D$3:D83,D83)&gt;=2),0,IF(ISNA(VLOOKUP(D83,工单拆分!$G$2:$J$750,3,0)),0,VLOOKUP(D83,工单拆分!$G$2:$J$750,3,0)))</f>
        <v>2000</v>
      </c>
      <c r="E85" s="54">
        <f>IF((E83="")+(COUNTIF($D$3:E83,E83)&gt;=2),0,IF(ISNA(VLOOKUP(E83,工单拆分!$G$2:$J$750,3,0)),0,VLOOKUP(E83,工单拆分!$G$2:$J$750,3,0)))</f>
        <v>0</v>
      </c>
      <c r="F85" s="55">
        <f>IF((F83="")+(COUNTIF($D$3:F83,F83)&gt;=2),0,IF(ISNA(VLOOKUP(F83,工单拆分!$G$2:$J$750,3,0)),0,VLOOKUP(F83,工单拆分!$G$2:$J$750,3,0)))</f>
        <v>0</v>
      </c>
      <c r="G85" s="53">
        <f>IF((G83="")+(COUNTIF($D$3:G83,G83)&gt;=2),0,IF(ISNA(VLOOKUP(G83,工单拆分!$G$2:$J$750,3,0)),0,VLOOKUP(G83,工单拆分!$G$2:$J$750,3,0)))</f>
        <v>0</v>
      </c>
      <c r="H85" s="54">
        <f>IF((H83="")+(COUNTIF($D$3:H83,H83)&gt;=2),0,IF(ISNA(VLOOKUP(H83,工单拆分!$G$2:$J$750,3,0)),0,VLOOKUP(H83,工单拆分!$G$2:$J$750,3,0)))</f>
        <v>0</v>
      </c>
      <c r="I85" s="55">
        <f>IF((I83="")+(COUNTIF($D$3:I83,I83)&gt;=2),0,IF(ISNA(VLOOKUP(I83,工单拆分!$G$2:$J$750,3,0)),0,VLOOKUP(I83,工单拆分!$G$2:$J$750,3,0)))</f>
        <v>2000</v>
      </c>
      <c r="J85" s="53">
        <f>IF((J83="")+(COUNTIF($D$3:J83,J83)&gt;=2),0,IF(ISNA(VLOOKUP(J83,工单拆分!$G$2:$J$750,3,0)),0,VLOOKUP(J83,工单拆分!$G$2:$J$750,3,0)))</f>
        <v>0</v>
      </c>
      <c r="K85" s="54">
        <f>IF((K83="")+(COUNTIF($D$3:K83,K83)&gt;=2),0,IF(ISNA(VLOOKUP(K83,工单拆分!$G$2:$J$750,3,0)),0,VLOOKUP(K83,工单拆分!$G$2:$J$750,3,0)))</f>
        <v>0</v>
      </c>
      <c r="L85" s="55">
        <f>IF((L83="")+(COUNTIF($D$3:L83,L83)&gt;=2),0,IF(ISNA(VLOOKUP(L83,工单拆分!$G$2:$J$750,3,0)),0,VLOOKUP(L83,工单拆分!$G$2:$J$750,3,0)))</f>
        <v>0</v>
      </c>
      <c r="M85" s="53">
        <f>IF((M83="")+(COUNTIF($D$3:M83,M83)&gt;=2),0,IF(ISNA(VLOOKUP(M83,工单拆分!$G$2:$J$750,3,0)),0,VLOOKUP(M83,工单拆分!$G$2:$J$750,3,0)))</f>
        <v>0</v>
      </c>
      <c r="N85" s="54">
        <f>IF((N83="")+(COUNTIF($D$3:N83,N83)&gt;=2),0,IF(ISNA(VLOOKUP(N83,工单拆分!$G$2:$J$750,3,0)),0,VLOOKUP(N83,工单拆分!$G$2:$J$750,3,0)))</f>
        <v>0</v>
      </c>
      <c r="O85" s="55">
        <f>IF((O83="")+(COUNTIF($D$3:O83,O83)&gt;=2),0,IF(ISNA(VLOOKUP(O83,工单拆分!$G$2:$J$750,3,0)),0,VLOOKUP(O83,工单拆分!$G$2:$J$750,3,0)))</f>
        <v>2000</v>
      </c>
      <c r="P85" s="53">
        <f>IF((P83="")+(COUNTIF($D$3:P83,P83)&gt;=2),0,IF(ISNA(VLOOKUP(P83,工单拆分!$G$2:$J$750,3,0)),0,VLOOKUP(P83,工单拆分!$G$2:$J$750,3,0)))</f>
        <v>0</v>
      </c>
      <c r="Q85" s="54">
        <f>IF((Q83="")+(COUNTIF($D$3:Q83,Q83)&gt;=2),0,IF(ISNA(VLOOKUP(Q83,工单拆分!$G$2:$J$750,3,0)),0,VLOOKUP(Q83,工单拆分!$G$2:$J$750,3,0)))</f>
        <v>0</v>
      </c>
      <c r="R85" s="55">
        <f>IF((R83="")+(COUNTIF($D$3:R83,R83)&gt;=2),0,IF(ISNA(VLOOKUP(R83,工单拆分!$G$2:$J$750,3,0)),0,VLOOKUP(R83,工单拆分!$G$2:$J$750,3,0)))</f>
        <v>2000</v>
      </c>
      <c r="S85" s="53">
        <f>IF((S83="")+(COUNTIF($D$3:S83,S83)&gt;=2),0,IF(ISNA(VLOOKUP(S83,工单拆分!$G$2:$J$750,3,0)),0,VLOOKUP(S83,工单拆分!$G$2:$J$750,3,0)))</f>
        <v>0</v>
      </c>
      <c r="T85" s="54">
        <f>IF((T83="")+(COUNTIF($D$3:T83,T83)&gt;=2),0,IF(ISNA(VLOOKUP(T83,工单拆分!$G$2:$J$750,3,0)),0,VLOOKUP(T83,工单拆分!$G$2:$J$750,3,0)))</f>
        <v>0</v>
      </c>
      <c r="U85" s="55">
        <f>IF((U83="")+(COUNTIF($D$3:U83,U83)&gt;=2),0,IF(ISNA(VLOOKUP(U83,工单拆分!$G$2:$J$750,3,0)),0,VLOOKUP(U83,工单拆分!$G$2:$J$750,3,0)))</f>
        <v>2000</v>
      </c>
      <c r="V85" s="53">
        <f>IF((V83="")+(COUNTIF($D$3:V83,V83)&gt;=2),0,IF(ISNA(VLOOKUP(V83,工单拆分!$G$2:$J$750,3,0)),0,VLOOKUP(V83,工单拆分!$G$2:$J$750,3,0)))</f>
        <v>0</v>
      </c>
      <c r="W85" s="54">
        <f>IF((W83="")+(COUNTIF($D$3:W83,W83)&gt;=2),0,IF(ISNA(VLOOKUP(W83,工单拆分!$G$2:$J$750,3,0)),0,VLOOKUP(W83,工单拆分!$G$2:$J$750,3,0)))</f>
        <v>0</v>
      </c>
      <c r="X85" s="55">
        <f>IF((X83="")+(COUNTIF($D$3:X83,X83)&gt;=2),0,IF(ISNA(VLOOKUP(X83,工单拆分!$G$2:$J$750,3,0)),0,VLOOKUP(X83,工单拆分!$G$2:$J$750,3,0)))</f>
        <v>2000</v>
      </c>
      <c r="Y85" s="53">
        <f>IF((Y83="")+(COUNTIF($D$3:Y83,Y83)&gt;=2),0,IF(ISNA(VLOOKUP(Y83,工单拆分!$G$2:$J$750,3,0)),0,VLOOKUP(Y83,工单拆分!$G$2:$J$750,3,0)))</f>
        <v>0</v>
      </c>
      <c r="Z85" s="54">
        <f>IF((Z83="")+(COUNTIF($D$3:Z83,Z83)&gt;=2),0,IF(ISNA(VLOOKUP(Z83,工单拆分!$G$2:$J$750,3,0)),0,VLOOKUP(Z83,工单拆分!$G$2:$J$750,3,0)))</f>
        <v>0</v>
      </c>
      <c r="AA85" s="55">
        <f>IF((AA83="")+(COUNTIF($D$3:AA83,AA83)&gt;=2),0,IF(ISNA(VLOOKUP(AA83,工单拆分!$G$2:$J$750,3,0)),0,VLOOKUP(AA83,工单拆分!$G$2:$J$750,3,0)))</f>
        <v>3000</v>
      </c>
      <c r="AB85" s="53">
        <f>IF((AB83="")+(COUNTIF($D$3:AB83,AB83)&gt;=2),0,IF(ISNA(VLOOKUP(AB83,工单拆分!$G$2:$J$750,3,0)),0,VLOOKUP(AB83,工单拆分!$G$2:$J$750,3,0)))</f>
        <v>0</v>
      </c>
      <c r="AC85" s="54">
        <f>IF((AC83="")+(COUNTIF($D$3:AC83,AC83)&gt;=2),0,IF(ISNA(VLOOKUP(AC83,工单拆分!$G$2:$J$750,3,0)),0,VLOOKUP(AC83,工单拆分!$G$2:$J$750,3,0)))</f>
        <v>0</v>
      </c>
      <c r="AD85" s="55">
        <f>IF((AD83="")+(COUNTIF($D$3:AD83,AD83)&gt;=2),0,IF(ISNA(VLOOKUP(AD83,工单拆分!$G$2:$J$750,3,0)),0,VLOOKUP(AD83,工单拆分!$G$2:$J$750,3,0)))</f>
        <v>0</v>
      </c>
      <c r="AE85" s="53">
        <f>IF((AE83="")+(COUNTIF($D$3:AE83,AE83)&gt;=2),0,IF(ISNA(VLOOKUP(AE83,工单拆分!$G$2:$J$750,3,0)),0,VLOOKUP(AE83,工单拆分!$G$2:$J$750,3,0)))</f>
        <v>0</v>
      </c>
      <c r="AF85" s="54">
        <f>IF((AF83="")+(COUNTIF($D$3:AF83,AF83)&gt;=2),0,IF(ISNA(VLOOKUP(AF83,工单拆分!$G$2:$J$750,3,0)),0,VLOOKUP(AF83,工单拆分!$G$2:$J$750,3,0)))</f>
        <v>0</v>
      </c>
      <c r="AG85" s="55">
        <f>IF((AG83="")+(COUNTIF($D$3:AG83,AG83)&gt;=2),0,IF(ISNA(VLOOKUP(AG83,工单拆分!$G$2:$J$750,3,0)),0,VLOOKUP(AG83,工单拆分!$G$2:$J$750,3,0)))</f>
        <v>0</v>
      </c>
      <c r="AH85" s="53">
        <f>IF((AH83="")+(COUNTIF($D$3:AH83,AH83)&gt;=2),0,IF(ISNA(VLOOKUP(AH83,工单拆分!$G$2:$J$750,3,0)),0,VLOOKUP(AH83,工单拆分!$G$2:$J$750,3,0)))</f>
        <v>0</v>
      </c>
      <c r="AI85" s="54">
        <f>IF((AI83="")+(COUNTIF($D$3:AI83,AI83)&gt;=2),0,IF(ISNA(VLOOKUP(AI83,工单拆分!$G$2:$J$750,3,0)),0,VLOOKUP(AI83,工单拆分!$G$2:$J$750,3,0)))</f>
        <v>0</v>
      </c>
      <c r="AJ85" s="55">
        <f>IF((AJ83="")+(COUNTIF($D$3:AJ83,AJ83)&gt;=2),0,IF(ISNA(VLOOKUP(AJ83,工单拆分!$G$2:$J$750,3,0)),0,VLOOKUP(AJ83,工单拆分!$G$2:$J$750,3,0)))</f>
        <v>0</v>
      </c>
      <c r="AK85" s="53">
        <f>IF((AK83="")+(COUNTIF($D$3:AK83,AK83)&gt;=2),0,IF(ISNA(VLOOKUP(AK83,工单拆分!$G$2:$J$750,3,0)),0,VLOOKUP(AK83,工单拆分!$G$2:$J$750,3,0)))</f>
        <v>1000</v>
      </c>
      <c r="AL85" s="54">
        <f>IF((AL83="")+(COUNTIF($D$3:AL83,AL83)&gt;=2),0,IF(ISNA(VLOOKUP(AL83,工单拆分!$G$2:$J$750,3,0)),0,VLOOKUP(AL83,工单拆分!$G$2:$J$750,3,0)))</f>
        <v>0</v>
      </c>
      <c r="AM85" s="55">
        <f>IF((AM83="")+(COUNTIF($D$3:AM83,AM83)&gt;=2),0,IF(ISNA(VLOOKUP(AM83,工单拆分!$G$2:$J$750,3,0)),0,VLOOKUP(AM83,工单拆分!$G$2:$J$750,3,0)))</f>
        <v>0</v>
      </c>
      <c r="AN85" s="53">
        <f>IF((AN83="")+(COUNTIF($D$3:AN83,AN83)&gt;=2),0,IF(ISNA(VLOOKUP(AN83,工单拆分!$G$2:$J$750,3,0)),0,VLOOKUP(AN83,工单拆分!$G$2:$J$750,3,0)))</f>
        <v>1000</v>
      </c>
      <c r="AO85" s="54">
        <f>IF((AO83="")+(COUNTIF($D$3:AO83,AO83)&gt;=2),0,IF(ISNA(VLOOKUP(AO83,工单拆分!$G$2:$J$750,3,0)),0,VLOOKUP(AO83,工单拆分!$G$2:$J$750,3,0)))</f>
        <v>0</v>
      </c>
      <c r="AP85" s="55">
        <f>IF((AP83="")+(COUNTIF($D$3:AP83,AP83)&gt;=2),0,IF(ISNA(VLOOKUP(AP83,工单拆分!$G$2:$J$750,3,0)),0,VLOOKUP(AP83,工单拆分!$G$2:$J$750,3,0)))</f>
        <v>0</v>
      </c>
      <c r="AQ85" s="53">
        <f>IF((AQ83="")+(COUNTIF($D$3:AQ83,AQ83)&gt;=2),0,IF(ISNA(VLOOKUP(AQ83,工单拆分!$G$2:$J$750,3,0)),0,VLOOKUP(AQ83,工单拆分!$G$2:$J$750,3,0)))</f>
        <v>2586</v>
      </c>
      <c r="AR85" s="54">
        <f>IF((AR83="")+(COUNTIF($D$3:AR83,AR83)&gt;=2),0,IF(ISNA(VLOOKUP(AR83,工单拆分!$G$2:$J$750,3,0)),0,VLOOKUP(AR83,工单拆分!$G$2:$J$750,3,0)))</f>
        <v>0</v>
      </c>
      <c r="AS85" s="55">
        <f>IF((AS83="")+(COUNTIF($D$3:AS83,AS83)&gt;=2),0,IF(ISNA(VLOOKUP(AS83,工单拆分!$G$2:$J$750,3,0)),0,VLOOKUP(AS83,工单拆分!$G$2:$J$750,3,0)))</f>
        <v>0</v>
      </c>
      <c r="AT85" s="53">
        <f>IF((AT83="")+(COUNTIF($D$3:AT83,AT83)&gt;=2),0,IF(ISNA(VLOOKUP(AT83,工单拆分!$G$2:$J$750,3,0)),0,VLOOKUP(AT83,工单拆分!$G$2:$J$750,3,0)))</f>
        <v>0</v>
      </c>
      <c r="AU85" s="54">
        <f>IF((AU83="")+(COUNTIF($D$3:AU83,AU83)&gt;=2),0,IF(ISNA(VLOOKUP(AU83,工单拆分!$G$2:$J$750,3,0)),0,VLOOKUP(AU83,工单拆分!$G$2:$J$750,3,0)))</f>
        <v>0</v>
      </c>
      <c r="AV85" s="55">
        <f>IF((AV83="")+(COUNTIF($D$3:AV83,AV83)&gt;=2),0,IF(ISNA(VLOOKUP(AV83,工单拆分!$G$2:$J$750,3,0)),0,VLOOKUP(AV83,工单拆分!$G$2:$J$750,3,0)))</f>
        <v>5168</v>
      </c>
      <c r="AW85" s="53">
        <f>IF((AW83="")+(COUNTIF($D$3:AW83,AW83)&gt;=2),0,IF(ISNA(VLOOKUP(AW83,工单拆分!$G$2:$J$750,3,0)),0,VLOOKUP(AW83,工单拆分!$G$2:$J$750,3,0)))</f>
        <v>0</v>
      </c>
      <c r="AX85" s="54">
        <f>IF((AX83="")+(COUNTIF($D$3:AX83,AX83)&gt;=2),0,IF(ISNA(VLOOKUP(AX83,工单拆分!$G$2:$J$750,3,0)),0,VLOOKUP(AX83,工单拆分!$G$2:$J$750,3,0)))</f>
        <v>0</v>
      </c>
      <c r="AY85" s="55">
        <f>IF((AY83="")+(COUNTIF($D$3:AY83,AY83)&gt;=2),0,IF(ISNA(VLOOKUP(AY83,工单拆分!$G$2:$J$750,3,0)),0,VLOOKUP(AY83,工单拆分!$G$2:$J$750,3,0)))</f>
        <v>0</v>
      </c>
      <c r="AZ85" s="53">
        <f>IF((AZ83="")+(COUNTIF($D$3:AZ83,AZ83)&gt;=2),0,IF(ISNA(VLOOKUP(AZ83,工单拆分!$G$2:$J$750,3,0)),0,VLOOKUP(AZ83,工单拆分!$G$2:$J$750,3,0)))</f>
        <v>0</v>
      </c>
      <c r="BA85" s="54">
        <f>IF((BA83="")+(COUNTIF($D$3:BA83,BA83)&gt;=2),0,IF(ISNA(VLOOKUP(BA83,工单拆分!$G$2:$J$750,3,0)),0,VLOOKUP(BA83,工单拆分!$G$2:$J$750,3,0)))</f>
        <v>0</v>
      </c>
      <c r="BB85" s="55">
        <f>IF((BB83="")+(COUNTIF($D$3:BB83,BB83)&gt;=2),0,IF(ISNA(VLOOKUP(BB83,工单拆分!$G$2:$J$750,3,0)),0,VLOOKUP(BB83,工单拆分!$G$2:$J$750,3,0)))</f>
        <v>0</v>
      </c>
      <c r="BC85" s="53">
        <f>IF((BC83="")+(COUNTIF($D$3:BC83,BC83)&gt;=2),0,IF(ISNA(VLOOKUP(BC83,工单拆分!$G$2:$J$750,3,0)),0,VLOOKUP(BC83,工单拆分!$G$2:$J$750,3,0)))</f>
        <v>0</v>
      </c>
      <c r="BD85" s="54">
        <f>IF((BD83="")+(COUNTIF($D$3:BD83,BD83)&gt;=2),0,IF(ISNA(VLOOKUP(BD83,工单拆分!$G$2:$J$750,3,0)),0,VLOOKUP(BD83,工单拆分!$G$2:$J$750,3,0)))</f>
        <v>0</v>
      </c>
      <c r="BE85" s="55">
        <f>IF((BE83="")+(COUNTIF($D$3:BE83,BE83)&gt;=2),0,IF(ISNA(VLOOKUP(BE83,工单拆分!$G$2:$J$750,3,0)),0,VLOOKUP(BE83,工单拆分!$G$2:$J$750,3,0)))</f>
        <v>0</v>
      </c>
      <c r="BF85" s="53">
        <f>IF((BF83="")+(COUNTIF($D$3:BF83,BF83)&gt;=2),0,IF(ISNA(VLOOKUP(BF83,工单拆分!$G$2:$J$750,3,0)),0,VLOOKUP(BF83,工单拆分!$G$2:$J$750,3,0)))</f>
        <v>0</v>
      </c>
      <c r="BG85" s="54">
        <f>IF((BG83="")+(COUNTIF($D$3:BG83,BG83)&gt;=2),0,IF(ISNA(VLOOKUP(BG83,工单拆分!$G$2:$J$750,3,0)),0,VLOOKUP(BG83,工单拆分!$G$2:$J$750,3,0)))</f>
        <v>0</v>
      </c>
      <c r="BH85" s="55">
        <f>IF((BH83="")+(COUNTIF($D$3:BH83,BH83)&gt;=2),0,IF(ISNA(VLOOKUP(BH83,工单拆分!$G$2:$J$750,3,0)),0,VLOOKUP(BH83,工单拆分!$G$2:$J$750,3,0)))</f>
        <v>0</v>
      </c>
      <c r="BI85" s="53">
        <f>IF((BI83="")+(COUNTIF($D$3:BI83,BI83)&gt;=2),0,IF(ISNA(VLOOKUP(BI83,工单拆分!$G$2:$J$750,3,0)),0,VLOOKUP(BI83,工单拆分!$G$2:$J$750,3,0)))</f>
        <v>0</v>
      </c>
      <c r="BJ85" s="54">
        <f>IF((BJ83="")+(COUNTIF($D$3:BJ83,BJ83)&gt;=2),0,IF(ISNA(VLOOKUP(BJ83,工单拆分!$G$2:$J$750,3,0)),0,VLOOKUP(BJ83,工单拆分!$G$2:$J$750,3,0)))</f>
        <v>0</v>
      </c>
      <c r="BK85" s="55">
        <f>IF((BK83="")+(COUNTIF($D$3:BK83,BK83)&gt;=2),0,IF(ISNA(VLOOKUP(BK83,工单拆分!$G$2:$J$750,3,0)),0,VLOOKUP(BK83,工单拆分!$G$2:$J$750,3,0)))</f>
        <v>0</v>
      </c>
      <c r="BL85" s="53">
        <f>IF((BL83="")+(COUNTIF($D$3:BL83,BL83)&gt;=2),0,IF(ISNA(VLOOKUP(BL83,工单拆分!$G$2:$J$750,3,0)),0,VLOOKUP(BL83,工单拆分!$G$2:$J$750,3,0)))</f>
        <v>0</v>
      </c>
      <c r="BM85" s="54">
        <f>IF((BM83="")+(COUNTIF($D$3:BM83,BM83)&gt;=2),0,IF(ISNA(VLOOKUP(BM83,工单拆分!$G$2:$J$750,3,0)),0,VLOOKUP(BM83,工单拆分!$G$2:$J$750,3,0)))</f>
        <v>612</v>
      </c>
      <c r="BN85" s="55">
        <f>IF((BN83="")+(COUNTIF($D$3:BN83,BN83)&gt;=2),0,IF(ISNA(VLOOKUP(BN83,工单拆分!$G$2:$J$750,3,0)),0,VLOOKUP(BN83,工单拆分!$G$2:$J$750,3,0)))</f>
        <v>2212</v>
      </c>
      <c r="BO85" s="53">
        <f>IF((BO83="")+(COUNTIF($D$3:BO83,BO83)&gt;=2),0,IF(ISNA(VLOOKUP(BO83,工单拆分!$G$2:$J$750,3,0)),0,VLOOKUP(BO83,工单拆分!$G$2:$J$750,3,0)))</f>
        <v>0</v>
      </c>
      <c r="BP85" s="54">
        <f>IF((BP83="")+(COUNTIF($D$3:BP83,BP83)&gt;=2),0,IF(ISNA(VLOOKUP(BP83,工单拆分!$G$2:$J$750,3,0)),0,VLOOKUP(BP83,工单拆分!$G$2:$J$750,3,0)))</f>
        <v>0</v>
      </c>
      <c r="BQ85" s="55">
        <f>IF((BQ83="")+(COUNTIF($D$3:BQ83,BQ83)&gt;=2),0,IF(ISNA(VLOOKUP(BQ83,工单拆分!$G$2:$J$750,3,0)),0,VLOOKUP(BQ83,工单拆分!$G$2:$J$750,3,0)))</f>
        <v>0</v>
      </c>
      <c r="BR85" s="53">
        <f>IF((BR83="")+(COUNTIF($D$3:BR83,BR83)&gt;=2),0,IF(ISNA(VLOOKUP(BR83,工单拆分!$G$2:$J$750,3,0)),0,VLOOKUP(BR83,工单拆分!$G$2:$J$750,3,0)))</f>
        <v>0</v>
      </c>
      <c r="BS85" s="54">
        <f>IF((BS83="")+(COUNTIF($D$3:BS83,BS83)&gt;=2),0,IF(ISNA(VLOOKUP(BS83,工单拆分!$G$2:$J$750,3,0)),0,VLOOKUP(BS83,工单拆分!$G$2:$J$750,3,0)))</f>
        <v>0</v>
      </c>
      <c r="BT85" s="55">
        <f>IF((BT83="")+(COUNTIF($D$3:BT83,BT83)&gt;=2),0,IF(ISNA(VLOOKUP(BT83,工单拆分!$G$2:$J$750,3,0)),0,VLOOKUP(BT83,工单拆分!$G$2:$J$750,3,0)))</f>
        <v>5168</v>
      </c>
      <c r="BU85" s="53">
        <f>IF((BU83="")+(COUNTIF($D$3:BU83,BU83)&gt;=2),0,IF(ISNA(VLOOKUP(BU83,工单拆分!$G$2:$J$750,3,0)),0,VLOOKUP(BU83,工单拆分!$G$2:$J$750,3,0)))</f>
        <v>0</v>
      </c>
      <c r="BV85" s="54">
        <f>IF((BV83="")+(COUNTIF($D$3:BV83,BV83)&gt;=2),0,IF(ISNA(VLOOKUP(BV83,工单拆分!$G$2:$J$750,3,0)),0,VLOOKUP(BV83,工单拆分!$G$2:$J$750,3,0)))</f>
        <v>0</v>
      </c>
      <c r="BW85" s="55">
        <f>IF((BW83="")+(COUNTIF($D$3:BW83,BW83)&gt;=2),0,IF(ISNA(VLOOKUP(BW83,工单拆分!$G$2:$J$750,3,0)),0,VLOOKUP(BW83,工单拆分!$G$2:$J$750,3,0)))</f>
        <v>0</v>
      </c>
      <c r="BX85" s="53">
        <f>IF((BX83="")+(COUNTIF($D$3:BX83,BX83)&gt;=2),0,IF(ISNA(VLOOKUP(BX83,工单拆分!$G$2:$J$750,3,0)),0,VLOOKUP(BX83,工单拆分!$G$2:$J$750,3,0)))</f>
        <v>0</v>
      </c>
      <c r="BY85" s="54">
        <f>IF((BY83="")+(COUNTIF($D$3:BY83,BY83)&gt;=2),0,IF(ISNA(VLOOKUP(BY83,工单拆分!$G$2:$J$750,3,0)),0,VLOOKUP(BY83,工单拆分!$G$2:$J$750,3,0)))</f>
        <v>0</v>
      </c>
      <c r="BZ85" s="55">
        <f>IF((BZ83="")+(COUNTIF($D$3:BZ83,BZ83)&gt;=2),0,IF(ISNA(VLOOKUP(BZ83,工单拆分!$G$2:$J$750,3,0)),0,VLOOKUP(BZ83,工单拆分!$G$2:$J$750,3,0)))</f>
        <v>0</v>
      </c>
      <c r="CA85" s="53">
        <f>IF((CA83="")+(COUNTIF($D$3:CA83,CA83)&gt;=2),0,IF(ISNA(VLOOKUP(CA83,工单拆分!$G$2:$J$750,3,0)),0,VLOOKUP(CA83,工单拆分!$G$2:$J$750,3,0)))</f>
        <v>0</v>
      </c>
      <c r="CB85" s="54">
        <f>IF((CB83="")+(COUNTIF($D$3:CB83,CB83)&gt;=2),0,IF(ISNA(VLOOKUP(CB83,工单拆分!$G$2:$J$750,3,0)),0,VLOOKUP(CB83,工单拆分!$G$2:$J$750,3,0)))</f>
        <v>0</v>
      </c>
      <c r="CC85" s="55">
        <f>IF((CC83="")+(COUNTIF($D$3:CC83,CC83)&gt;=2),0,IF(ISNA(VLOOKUP(CC83,工单拆分!$G$2:$J$750,3,0)),0,VLOOKUP(CC83,工单拆分!$G$2:$J$750,3,0)))</f>
        <v>0</v>
      </c>
      <c r="CD85" s="53">
        <f>IF((CD83="")+(COUNTIF($D$3:CD83,CD83)&gt;=2),0,IF(ISNA(VLOOKUP(CD83,工单拆分!$G$2:$J$750,3,0)),0,VLOOKUP(CD83,工单拆分!$G$2:$J$750,3,0)))</f>
        <v>0</v>
      </c>
      <c r="CE85" s="54">
        <f>IF((CE83="")+(COUNTIF($D$3:CE83,CE83)&gt;=2),0,IF(ISNA(VLOOKUP(CE83,工单拆分!$G$2:$J$750,3,0)),0,VLOOKUP(CE83,工单拆分!$G$2:$J$750,3,0)))</f>
        <v>0</v>
      </c>
      <c r="CF85" s="55">
        <f>IF((CF83="")+(COUNTIF($D$3:CF83,CF83)&gt;=2),0,IF(ISNA(VLOOKUP(CF83,工单拆分!$G$2:$J$750,3,0)),0,VLOOKUP(CF83,工单拆分!$G$2:$J$750,3,0)))</f>
        <v>2000</v>
      </c>
      <c r="CG85" s="53">
        <f>IF((CG83="")+(COUNTIF($D$3:CG83,CG83)&gt;=2),0,IF(ISNA(VLOOKUP(CG83,工单拆分!$G$2:$J$750,3,0)),0,VLOOKUP(CG83,工单拆分!$G$2:$J$750,3,0)))</f>
        <v>0</v>
      </c>
      <c r="CH85" s="54">
        <f>IF((CH83="")+(COUNTIF($D$3:CH83,CH83)&gt;=2),0,IF(ISNA(VLOOKUP(CH83,工单拆分!$G$2:$J$750,3,0)),0,VLOOKUP(CH83,工单拆分!$G$2:$J$750,3,0)))</f>
        <v>0</v>
      </c>
      <c r="CI85" s="55">
        <f>IF((CI83="")+(COUNTIF($D$3:CI83,CI83)&gt;=2),0,IF(ISNA(VLOOKUP(CI83,工单拆分!$G$2:$J$750,3,0)),0,VLOOKUP(CI83,工单拆分!$G$2:$J$750,3,0)))</f>
        <v>2000</v>
      </c>
      <c r="CJ85" s="53">
        <f>IF((CJ83="")+(COUNTIF($D$3:CJ83,CJ83)&gt;=2),0,IF(ISNA(VLOOKUP(CJ83,工单拆分!$G$2:$J$750,3,0)),0,VLOOKUP(CJ83,工单拆分!$G$2:$J$750,3,0)))</f>
        <v>0</v>
      </c>
      <c r="CK85" s="54">
        <f>IF((CK83="")+(COUNTIF($D$3:CK83,CK83)&gt;=2),0,IF(ISNA(VLOOKUP(CK83,工单拆分!$G$2:$J$750,3,0)),0,VLOOKUP(CK83,工单拆分!$G$2:$J$750,3,0)))</f>
        <v>0</v>
      </c>
      <c r="CL85" s="55">
        <f>IF((CL83="")+(COUNTIF($D$3:CL83,CL83)&gt;=2),0,IF(ISNA(VLOOKUP(CL83,工单拆分!$G$2:$J$750,3,0)),0,VLOOKUP(CL83,工单拆分!$G$2:$J$750,3,0)))</f>
        <v>2000</v>
      </c>
      <c r="CM85" s="53">
        <f>IF((CM83="")+(COUNTIF($D$3:CM83,CM83)&gt;=2),0,IF(ISNA(VLOOKUP(CM83,工单拆分!$G$2:$J$750,3,0)),0,VLOOKUP(CM83,工单拆分!$G$2:$J$750,3,0)))</f>
        <v>0</v>
      </c>
      <c r="CN85" s="54">
        <f>IF((CN83="")+(COUNTIF($D$3:CN83,CN83)&gt;=2),0,IF(ISNA(VLOOKUP(CN83,工单拆分!$G$2:$J$750,3,0)),0,VLOOKUP(CN83,工单拆分!$G$2:$J$750,3,0)))</f>
        <v>0</v>
      </c>
      <c r="CO85" s="55">
        <f>IF((CO83="")+(COUNTIF($D$3:CO83,CO83)&gt;=2),0,IF(ISNA(VLOOKUP(CO83,工单拆分!$G$2:$J$750,3,0)),0,VLOOKUP(CO83,工单拆分!$G$2:$J$750,3,0)))</f>
        <v>0</v>
      </c>
      <c r="CP85" s="53">
        <f>IF((CP83="")+(COUNTIF($D$3:CP83,CP83)&gt;=2),0,IF(ISNA(VLOOKUP(CP83,工单拆分!$G$2:$J$750,3,0)),0,VLOOKUP(CP83,工单拆分!$G$2:$J$750,3,0)))</f>
        <v>0</v>
      </c>
      <c r="CQ85" s="54">
        <f>IF((CQ83="")+(COUNTIF($D$3:CQ83,CQ83)&gt;=2),0,IF(ISNA(VLOOKUP(CQ83,工单拆分!$G$2:$J$750,3,0)),0,VLOOKUP(CQ83,工单拆分!$G$2:$J$750,3,0)))</f>
        <v>0</v>
      </c>
      <c r="CR85" s="55">
        <f>IF((CR83="")+(COUNTIF($D$3:CR83,CR83)&gt;=2),0,IF(ISNA(VLOOKUP(CR83,工单拆分!$G$2:$J$750,3,0)),0,VLOOKUP(CR83,工单拆分!$G$2:$J$750,3,0)))</f>
        <v>0</v>
      </c>
      <c r="CS85" s="67">
        <f t="shared" si="5"/>
        <v>38746</v>
      </c>
      <c r="CT85" s="67"/>
      <c r="CV85" s="67"/>
    </row>
    <row r="86" s="22" customFormat="1" ht="14.1" customHeight="1" spans="1:100">
      <c r="A86" s="56"/>
      <c r="B86" s="57"/>
      <c r="C86" s="58" t="s">
        <v>2007</v>
      </c>
      <c r="D86" s="59">
        <v>1600</v>
      </c>
      <c r="E86" s="60"/>
      <c r="F86" s="61"/>
      <c r="G86" s="59">
        <v>400</v>
      </c>
      <c r="H86" s="60"/>
      <c r="I86" s="61">
        <v>1300</v>
      </c>
      <c r="J86" s="59"/>
      <c r="K86" s="60"/>
      <c r="L86" s="61"/>
      <c r="M86" s="59">
        <v>700</v>
      </c>
      <c r="N86" s="60"/>
      <c r="O86" s="61">
        <v>1050</v>
      </c>
      <c r="P86" s="59">
        <v>950</v>
      </c>
      <c r="Q86" s="60"/>
      <c r="R86" s="61">
        <v>850</v>
      </c>
      <c r="S86" s="59">
        <v>1150</v>
      </c>
      <c r="T86" s="60"/>
      <c r="U86" s="61">
        <v>650</v>
      </c>
      <c r="V86" s="59">
        <v>1350</v>
      </c>
      <c r="W86" s="60"/>
      <c r="X86" s="61">
        <v>500</v>
      </c>
      <c r="Y86" s="59">
        <v>1500</v>
      </c>
      <c r="Z86" s="60"/>
      <c r="AA86" s="61">
        <v>300</v>
      </c>
      <c r="AB86" s="59">
        <v>1850</v>
      </c>
      <c r="AC86" s="60"/>
      <c r="AD86" s="61"/>
      <c r="AE86" s="59"/>
      <c r="AF86" s="60"/>
      <c r="AG86" s="61"/>
      <c r="AH86" s="59">
        <v>850</v>
      </c>
      <c r="AI86" s="60"/>
      <c r="AJ86" s="61"/>
      <c r="AK86" s="59">
        <v>1000</v>
      </c>
      <c r="AL86" s="60"/>
      <c r="AM86" s="61"/>
      <c r="AN86" s="59">
        <v>1000</v>
      </c>
      <c r="AO86" s="60"/>
      <c r="AP86" s="61"/>
      <c r="AQ86" s="59">
        <v>1650</v>
      </c>
      <c r="AR86" s="60"/>
      <c r="AS86" s="61"/>
      <c r="AT86" s="59">
        <v>936</v>
      </c>
      <c r="AU86" s="60"/>
      <c r="AV86" s="61">
        <v>600</v>
      </c>
      <c r="AW86" s="59"/>
      <c r="AX86" s="60"/>
      <c r="AY86" s="61"/>
      <c r="AZ86" s="59"/>
      <c r="BA86" s="60"/>
      <c r="BB86" s="61"/>
      <c r="BC86" s="59">
        <v>1268</v>
      </c>
      <c r="BD86" s="60"/>
      <c r="BE86" s="61"/>
      <c r="BF86" s="59">
        <v>1400</v>
      </c>
      <c r="BG86" s="60"/>
      <c r="BH86" s="61"/>
      <c r="BI86" s="59">
        <v>1400</v>
      </c>
      <c r="BJ86" s="60"/>
      <c r="BK86" s="61"/>
      <c r="BL86" s="59">
        <v>500</v>
      </c>
      <c r="BM86" s="60">
        <v>612</v>
      </c>
      <c r="BN86" s="61">
        <v>200</v>
      </c>
      <c r="BO86" s="59">
        <v>1200</v>
      </c>
      <c r="BP86" s="60"/>
      <c r="BQ86" s="61"/>
      <c r="BR86" s="59">
        <f>662+150</f>
        <v>812</v>
      </c>
      <c r="BS86" s="60"/>
      <c r="BT86" s="61">
        <v>500</v>
      </c>
      <c r="BU86" s="59">
        <v>1368</v>
      </c>
      <c r="BV86" s="60"/>
      <c r="BW86" s="61"/>
      <c r="BX86" s="59">
        <v>1300</v>
      </c>
      <c r="BY86" s="60"/>
      <c r="BZ86" s="61"/>
      <c r="CA86" s="59">
        <v>1300</v>
      </c>
      <c r="CB86" s="60"/>
      <c r="CC86" s="61"/>
      <c r="CD86" s="59">
        <v>700</v>
      </c>
      <c r="CE86" s="60"/>
      <c r="CF86" s="61">
        <v>800</v>
      </c>
      <c r="CG86" s="59">
        <v>1200</v>
      </c>
      <c r="CH86" s="60"/>
      <c r="CI86" s="61">
        <v>600</v>
      </c>
      <c r="CJ86" s="59">
        <v>1400</v>
      </c>
      <c r="CK86" s="60"/>
      <c r="CL86" s="61">
        <v>400</v>
      </c>
      <c r="CM86" s="59">
        <v>1600</v>
      </c>
      <c r="CN86" s="60"/>
      <c r="CO86" s="61"/>
      <c r="CP86" s="59"/>
      <c r="CQ86" s="60"/>
      <c r="CR86" s="61"/>
      <c r="CS86" s="67">
        <f t="shared" si="5"/>
        <v>38746</v>
      </c>
      <c r="CT86" s="67">
        <f>CS85-CS86</f>
        <v>0</v>
      </c>
      <c r="CV86" s="67"/>
    </row>
    <row r="87" s="20" customFormat="1" ht="14.1" customHeight="1" spans="1:100">
      <c r="A87" s="40">
        <v>22</v>
      </c>
      <c r="B87" s="41" t="s">
        <v>2030</v>
      </c>
      <c r="C87" s="42" t="s">
        <v>43</v>
      </c>
      <c r="D87" s="43" t="s">
        <v>1800</v>
      </c>
      <c r="E87" s="44"/>
      <c r="F87" s="45"/>
      <c r="G87" s="43" t="s">
        <v>1684</v>
      </c>
      <c r="H87" s="44"/>
      <c r="I87" s="45"/>
      <c r="J87" s="43"/>
      <c r="K87" s="44"/>
      <c r="L87" s="45"/>
      <c r="M87" s="43" t="s">
        <v>1684</v>
      </c>
      <c r="N87" s="44"/>
      <c r="O87" s="45" t="s">
        <v>1589</v>
      </c>
      <c r="P87" s="43" t="s">
        <v>1593</v>
      </c>
      <c r="Q87" s="44"/>
      <c r="R87" s="45" t="s">
        <v>1770</v>
      </c>
      <c r="S87" s="43" t="s">
        <v>1770</v>
      </c>
      <c r="T87" s="44"/>
      <c r="U87" s="45"/>
      <c r="V87" s="43" t="s">
        <v>1659</v>
      </c>
      <c r="W87" s="44"/>
      <c r="X87" s="45" t="s">
        <v>1663</v>
      </c>
      <c r="Y87" s="43" t="s">
        <v>1663</v>
      </c>
      <c r="Z87" s="44"/>
      <c r="AA87" s="45"/>
      <c r="AB87" s="43" t="s">
        <v>1663</v>
      </c>
      <c r="AC87" s="44"/>
      <c r="AD87" s="45" t="s">
        <v>1000</v>
      </c>
      <c r="AE87" s="43"/>
      <c r="AF87" s="44"/>
      <c r="AG87" s="45"/>
      <c r="AH87" s="43" t="s">
        <v>1614</v>
      </c>
      <c r="AI87" s="44"/>
      <c r="AJ87" s="45" t="s">
        <v>1625</v>
      </c>
      <c r="AK87" s="43" t="s">
        <v>1625</v>
      </c>
      <c r="AL87" s="44"/>
      <c r="AM87" s="44" t="s">
        <v>1610</v>
      </c>
      <c r="AN87" s="43" t="s">
        <v>1629</v>
      </c>
      <c r="AO87" s="44"/>
      <c r="AP87" s="45"/>
      <c r="AQ87" s="43" t="s">
        <v>1732</v>
      </c>
      <c r="AR87" s="43"/>
      <c r="AS87" s="45"/>
      <c r="AT87" s="43" t="s">
        <v>1732</v>
      </c>
      <c r="AU87" s="44"/>
      <c r="AV87" s="45" t="s">
        <v>1894</v>
      </c>
      <c r="AW87" s="43"/>
      <c r="AX87" s="44"/>
      <c r="AY87" s="45"/>
      <c r="AZ87" s="43"/>
      <c r="BA87" s="44"/>
      <c r="BB87" s="45"/>
      <c r="BC87" s="43" t="s">
        <v>1894</v>
      </c>
      <c r="BD87" s="44"/>
      <c r="BE87" s="45" t="s">
        <v>1641</v>
      </c>
      <c r="BF87" s="43" t="s">
        <v>1641</v>
      </c>
      <c r="BG87" s="44" t="s">
        <v>1807</v>
      </c>
      <c r="BH87" s="45" t="s">
        <v>1892</v>
      </c>
      <c r="BI87" s="43" t="s">
        <v>1892</v>
      </c>
      <c r="BJ87" s="44"/>
      <c r="BK87" s="45"/>
      <c r="BL87" s="43" t="s">
        <v>1892</v>
      </c>
      <c r="BM87" s="44" t="s">
        <v>1834</v>
      </c>
      <c r="BN87" s="45" t="s">
        <v>1840</v>
      </c>
      <c r="BO87" s="43" t="s">
        <v>1840</v>
      </c>
      <c r="BP87" s="44"/>
      <c r="BQ87" s="45" t="s">
        <v>1816</v>
      </c>
      <c r="BR87" s="43" t="s">
        <v>1816</v>
      </c>
      <c r="BS87" s="44"/>
      <c r="BT87" s="45" t="s">
        <v>1931</v>
      </c>
      <c r="BU87" s="43" t="s">
        <v>1931</v>
      </c>
      <c r="BV87" s="44" t="s">
        <v>1939</v>
      </c>
      <c r="BW87" s="45"/>
      <c r="BX87" s="43" t="s">
        <v>1987</v>
      </c>
      <c r="BY87" s="44"/>
      <c r="BZ87" s="45"/>
      <c r="CA87" s="43" t="s">
        <v>1987</v>
      </c>
      <c r="CB87" s="44"/>
      <c r="CC87" s="45" t="s">
        <v>1933</v>
      </c>
      <c r="CD87" s="43" t="s">
        <v>1936</v>
      </c>
      <c r="CE87" s="44"/>
      <c r="CF87" s="45" t="s">
        <v>1941</v>
      </c>
      <c r="CG87" s="43" t="s">
        <v>1941</v>
      </c>
      <c r="CH87" s="44"/>
      <c r="CI87" s="45" t="s">
        <v>1965</v>
      </c>
      <c r="CJ87" s="43" t="s">
        <v>1965</v>
      </c>
      <c r="CK87" s="44"/>
      <c r="CL87" s="45"/>
      <c r="CM87" s="43"/>
      <c r="CN87" s="44"/>
      <c r="CO87" s="45"/>
      <c r="CP87" s="43"/>
      <c r="CQ87" s="44"/>
      <c r="CR87" s="45" t="s">
        <v>2031</v>
      </c>
      <c r="CS87" s="65"/>
      <c r="CT87" s="65"/>
      <c r="CV87" s="65"/>
    </row>
    <row r="88" s="21" customFormat="1" ht="13.5" customHeight="1" spans="1:100">
      <c r="A88" s="46"/>
      <c r="B88" s="47"/>
      <c r="C88" s="48" t="s">
        <v>2005</v>
      </c>
      <c r="D88" s="49" t="str">
        <f>IF((D87="")+(D87=0),0,VLOOKUP(D87,工单拆分!$G$2:$J$750,2,0))</f>
        <v>50FC52-3.1</v>
      </c>
      <c r="E88" s="50">
        <f>IF((E87="")+(E87=0),0,VLOOKUP(E87,工单拆分!$G$2:$J$750,2,0))</f>
        <v>0</v>
      </c>
      <c r="F88" s="51">
        <f>IF((F87="")+(F87=0),0,VLOOKUP(F87,工单拆分!$G$2:$J$750,2,0))</f>
        <v>0</v>
      </c>
      <c r="G88" s="49" t="str">
        <f>IF((G87="")+(G87=0),0,VLOOKUP(G87,工单拆分!$G$2:$J$750,2,0))</f>
        <v>40FC51C-3.1</v>
      </c>
      <c r="H88" s="50">
        <f>IF((H87="")+(H87=0),0,VLOOKUP(H87,工单拆分!$G$2:$J$750,2,0))</f>
        <v>0</v>
      </c>
      <c r="I88" s="51">
        <f>IF((I87="")+(I87=0),0,VLOOKUP(I87,工单拆分!$G$2:$J$750,2,0))</f>
        <v>0</v>
      </c>
      <c r="J88" s="49">
        <f>IF((J87="")+(J87=0),0,VLOOKUP(J87,工单拆分!$G$2:$J$750,2,0))</f>
        <v>0</v>
      </c>
      <c r="K88" s="50">
        <f>IF((K87="")+(K87=0),0,VLOOKUP(K87,工单拆分!$G$2:$J$750,2,0))</f>
        <v>0</v>
      </c>
      <c r="L88" s="51">
        <f>IF((L87="")+(L87=0),0,VLOOKUP(L87,工单拆分!$G$2:$J$750,2,0))</f>
        <v>0</v>
      </c>
      <c r="M88" s="49" t="str">
        <f>IF((M87="")+(M87=0),0,VLOOKUP(M87,工单拆分!$G$2:$J$750,2,0))</f>
        <v>40FC51C-3.1</v>
      </c>
      <c r="N88" s="50">
        <f>IF((N87="")+(N87=0),0,VLOOKUP(N87,工单拆分!$G$2:$J$750,2,0))</f>
        <v>0</v>
      </c>
      <c r="O88" s="51" t="str">
        <f>IF((O87="")+(O87=0),0,VLOOKUP(O87,工单拆分!$G$2:$J$750,2,0))</f>
        <v>50FC52A-3.7</v>
      </c>
      <c r="P88" s="49" t="str">
        <f>IF((P87="")+(P87=0),0,VLOOKUP(P87,工单拆分!$G$2:$J$750,2,0))</f>
        <v>50FC51C-3.7</v>
      </c>
      <c r="Q88" s="50">
        <f>IF((Q87="")+(Q87=0),0,VLOOKUP(Q87,工单拆分!$G$2:$J$750,2,0))</f>
        <v>0</v>
      </c>
      <c r="R88" s="51" t="str">
        <f>IF((R87="")+(R87=0),0,VLOOKUP(R87,工单拆分!$G$2:$J$750,2,0))</f>
        <v>40FC8053A-3.6</v>
      </c>
      <c r="S88" s="49" t="str">
        <f>IF((S87="")+(S87=0),0,VLOOKUP(S87,工单拆分!$G$2:$J$750,2,0))</f>
        <v>40FC8053A-3.6</v>
      </c>
      <c r="T88" s="50">
        <f>IF((T87="")+(T87=0),0,VLOOKUP(T87,工单拆分!$G$2:$J$750,2,0))</f>
        <v>0</v>
      </c>
      <c r="U88" s="51">
        <f>IF((U87="")+(U87=0),0,VLOOKUP(U87,工单拆分!$G$2:$J$750,2,0))</f>
        <v>0</v>
      </c>
      <c r="V88" s="49" t="str">
        <f>IF((V87="")+(V87=0),0,VLOOKUP(V87,工单拆分!$G$2:$J$750,2,0))</f>
        <v>50FC28D-3.12</v>
      </c>
      <c r="W88" s="50">
        <f>IF((W87="")+(W87=0),0,VLOOKUP(W87,工单拆分!$G$2:$J$750,2,0))</f>
        <v>0</v>
      </c>
      <c r="X88" s="51" t="str">
        <f>IF((X87="")+(X87=0),0,VLOOKUP(X87,工单拆分!$G$2:$J$750,2,0))</f>
        <v>50FC22AC-3.12</v>
      </c>
      <c r="Y88" s="49" t="str">
        <f>IF((Y87="")+(Y87=0),0,VLOOKUP(Y87,工单拆分!$G$2:$J$750,2,0))</f>
        <v>50FC22AC-3.12</v>
      </c>
      <c r="Z88" s="50">
        <f>IF((Z87="")+(Z87=0),0,VLOOKUP(Z87,工单拆分!$G$2:$J$750,2,0))</f>
        <v>0</v>
      </c>
      <c r="AA88" s="51">
        <f>IF((AA87="")+(AA87=0),0,VLOOKUP(AA87,工单拆分!$G$2:$J$750,2,0))</f>
        <v>0</v>
      </c>
      <c r="AB88" s="49" t="str">
        <f>IF((AB87="")+(AB87=0),0,VLOOKUP(AB87,工单拆分!$G$2:$J$750,2,0))</f>
        <v>50FC22AC-3.12</v>
      </c>
      <c r="AC88" s="50">
        <f>IF((AC87="")+(AC87=0),0,VLOOKUP(AC87,工单拆分!$G$2:$J$750,2,0))</f>
        <v>0</v>
      </c>
      <c r="AD88" s="51" t="str">
        <f>IF((AD87="")+(AD87=0),0,VLOOKUP(AD87,工单拆分!$G$2:$J$750,2,0))</f>
        <v>40FC29-2</v>
      </c>
      <c r="AE88" s="49">
        <f>IF((AE87="")+(AE87=0),0,VLOOKUP(AE87,工单拆分!$G$2:$J$750,2,0))</f>
        <v>0</v>
      </c>
      <c r="AF88" s="50">
        <f>IF((AF87="")+(AF87=0),0,VLOOKUP(AF87,工单拆分!$G$2:$J$750,2,0))</f>
        <v>0</v>
      </c>
      <c r="AG88" s="51">
        <f>IF((AG87="")+(AG87=0),0,VLOOKUP(AG87,工单拆分!$G$2:$J$750,2,0))</f>
        <v>0</v>
      </c>
      <c r="AH88" s="49" t="str">
        <f>IF((AH87="")+(AH87=0),0,VLOOKUP(AH87,工单拆分!$G$2:$J$750,2,0))</f>
        <v>50FC22S-3.14</v>
      </c>
      <c r="AI88" s="50">
        <f>IF((AI87="")+(AI87=0),0,VLOOKUP(AI87,工单拆分!$G$2:$J$750,2,0))</f>
        <v>0</v>
      </c>
      <c r="AJ88" s="51" t="str">
        <f>IF((AJ87="")+(AJ87=0),0,VLOOKUP(AJ87,工单拆分!$G$2:$J$750,2,0))</f>
        <v>50FC22G-3.15</v>
      </c>
      <c r="AK88" s="49" t="str">
        <f>IF((AK87="")+(AK87=0),0,VLOOKUP(AK87,工单拆分!$G$2:$J$750,2,0))</f>
        <v>50FC22G-3.15</v>
      </c>
      <c r="AL88" s="50">
        <f>IF((AL87="")+(AL87=0),0,VLOOKUP(AL87,工单拆分!$G$2:$J$750,2,0))</f>
        <v>0</v>
      </c>
      <c r="AM88" s="51" t="str">
        <f>IF((AM87="")+(AM87=0),0,VLOOKUP(AM87,工单拆分!$G$2:$J$750,2,0))</f>
        <v>50FC28C-3.14</v>
      </c>
      <c r="AN88" s="49" t="str">
        <f>IF((AN87="")+(AN87=0),0,VLOOKUP(AN87,工单拆分!$G$2:$J$750,2,0))</f>
        <v>50FC52-3.15</v>
      </c>
      <c r="AO88" s="50">
        <f>IF((AO87="")+(AO87=0),0,VLOOKUP(AO87,工单拆分!$G$2:$J$750,2,0))</f>
        <v>0</v>
      </c>
      <c r="AP88" s="51">
        <f>IF((AP87="")+(AP87=0),0,VLOOKUP(AP87,工单拆分!$G$2:$J$750,2,0))</f>
        <v>0</v>
      </c>
      <c r="AQ88" s="49" t="str">
        <f>IF((AQ87="")+(AQ87=0),0,VLOOKUP(AQ87,工单拆分!$G$2:$J$750,2,0))</f>
        <v>SMC2117V-3.14</v>
      </c>
      <c r="AR88" s="50">
        <f>IF((AR87="")+(AR87=0),0,VLOOKUP(AR87,工单拆分!$G$2:$J$750,2,0))</f>
        <v>0</v>
      </c>
      <c r="AS88" s="51">
        <f>IF((AS87="")+(AS87=0),0,VLOOKUP(AS87,工单拆分!$G$2:$J$750,2,0))</f>
        <v>0</v>
      </c>
      <c r="AT88" s="49" t="str">
        <f>IF((AT87="")+(AT87=0),0,VLOOKUP(AT87,工单拆分!$G$2:$J$750,2,0))</f>
        <v>SMC2117V-3.14</v>
      </c>
      <c r="AU88" s="50">
        <f>IF((AU87="")+(AU87=0),0,VLOOKUP(AU87,工单拆分!$G$2:$J$750,2,0))</f>
        <v>0</v>
      </c>
      <c r="AV88" s="51" t="str">
        <f>IF((AV87="")+(AV87=0),0,VLOOKUP(AV87,工单拆分!$G$2:$J$750,2,0))</f>
        <v>40FC51C-3.17</v>
      </c>
      <c r="AW88" s="49">
        <f>IF((AW87="")+(AW87=0),0,VLOOKUP(AW87,工单拆分!$G$2:$J$750,2,0))</f>
        <v>0</v>
      </c>
      <c r="AX88" s="50">
        <f>IF((AX87="")+(AX87=0),0,VLOOKUP(AX87,工单拆分!$G$2:$J$750,2,0))</f>
        <v>0</v>
      </c>
      <c r="AY88" s="51">
        <f>IF((AY87="")+(AY87=0),0,VLOOKUP(AY87,工单拆分!$G$2:$J$750,2,0))</f>
        <v>0</v>
      </c>
      <c r="AZ88" s="49">
        <f>IF((AZ87="")+(AZ87=0),0,VLOOKUP(AZ87,工单拆分!$G$2:$J$750,2,0))</f>
        <v>0</v>
      </c>
      <c r="BA88" s="50">
        <f>IF((BA87="")+(BA87=0),0,VLOOKUP(BA87,工单拆分!$G$2:$J$750,2,0))</f>
        <v>0</v>
      </c>
      <c r="BB88" s="51">
        <f>IF((BB87="")+(BB87=0),0,VLOOKUP(BB87,工单拆分!$G$2:$J$750,2,0))</f>
        <v>0</v>
      </c>
      <c r="BC88" s="49" t="str">
        <f>IF((BC87="")+(BC87=0),0,VLOOKUP(BC87,工单拆分!$G$2:$J$750,2,0))</f>
        <v>40FC51C-3.17</v>
      </c>
      <c r="BD88" s="50">
        <f>IF((BD87="")+(BD87=0),0,VLOOKUP(BD87,工单拆分!$G$2:$J$750,2,0))</f>
        <v>0</v>
      </c>
      <c r="BE88" s="51" t="str">
        <f>IF((BE87="")+(BE87=0),0,VLOOKUP(BE87,工单拆分!$G$2:$J$750,2,0))</f>
        <v>40FC51B-3.19</v>
      </c>
      <c r="BF88" s="49" t="str">
        <f>IF((BF87="")+(BF87=0),0,VLOOKUP(BF87,工单拆分!$G$2:$J$750,2,0))</f>
        <v>40FC51B-3.19</v>
      </c>
      <c r="BG88" s="50" t="str">
        <f>IF((BG87="")+(BG87=0),0,VLOOKUP(BG87,工单拆分!$G$2:$J$750,2,0))</f>
        <v>50FC28J-3.20.</v>
      </c>
      <c r="BH88" s="51" t="str">
        <f>IF((BH87="")+(BH87=0),0,VLOOKUP(BH87,工单拆分!$G$2:$J$750,2,0))</f>
        <v>50FC52A-3.20.</v>
      </c>
      <c r="BI88" s="49" t="str">
        <f>IF((BI87="")+(BI87=0),0,VLOOKUP(BI87,工单拆分!$G$2:$J$750,2,0))</f>
        <v>50FC52A-3.20.</v>
      </c>
      <c r="BJ88" s="50">
        <f>IF((BJ87="")+(BJ87=0),0,VLOOKUP(BJ87,工单拆分!$G$2:$J$750,2,0))</f>
        <v>0</v>
      </c>
      <c r="BK88" s="51">
        <f>IF((BK87="")+(BK87=0),0,VLOOKUP(BK87,工单拆分!$G$2:$J$750,2,0))</f>
        <v>0</v>
      </c>
      <c r="BL88" s="49" t="str">
        <f>IF((BL87="")+(BL87=0),0,VLOOKUP(BL87,工单拆分!$G$2:$J$750,2,0))</f>
        <v>50FC52A-3.20.</v>
      </c>
      <c r="BM88" s="50" t="str">
        <f>IF((BM87="")+(BM87=0),0,VLOOKUP(BM87,工单拆分!$G$2:$J$750,2,0))</f>
        <v>40FC51A-3.21</v>
      </c>
      <c r="BN88" s="51" t="str">
        <f>IF((BN87="")+(BN87=0),0,VLOOKUP(BN87,工单拆分!$G$2:$J$750,2,0))</f>
        <v>50FC28D-3.25</v>
      </c>
      <c r="BO88" s="49" t="str">
        <f>IF((BO87="")+(BO87=0),0,VLOOKUP(BO87,工单拆分!$G$2:$J$750,2,0))</f>
        <v>50FC28D-3.25</v>
      </c>
      <c r="BP88" s="50">
        <f>IF((BP87="")+(BP87=0),0,VLOOKUP(BP87,工单拆分!$G$2:$J$750,2,0))</f>
        <v>0</v>
      </c>
      <c r="BQ88" s="51" t="str">
        <f>IF((BQ87="")+(BQ87=0),0,VLOOKUP(BQ87,工单拆分!$G$2:$J$750,2,0))</f>
        <v>50FC22V-3.26</v>
      </c>
      <c r="BR88" s="49" t="str">
        <f>IF((BR87="")+(BR87=0),0,VLOOKUP(BR87,工单拆分!$G$2:$J$750,2,0))</f>
        <v>50FC22V-3.26</v>
      </c>
      <c r="BS88" s="50">
        <f>IF((BS87="")+(BS87=0),0,VLOOKUP(BS87,工单拆分!$G$2:$J$750,2,0))</f>
        <v>0</v>
      </c>
      <c r="BT88" s="51" t="str">
        <f>IF((BT87="")+(BT87=0),0,VLOOKUP(BT87,工单拆分!$G$2:$J$750,2,0))</f>
        <v>50FC22G-3.26</v>
      </c>
      <c r="BU88" s="49" t="str">
        <f>IF((BU87="")+(BU87=0),0,VLOOKUP(BU87,工单拆分!$G$2:$J$750,2,0))</f>
        <v>50FC22G-3.26</v>
      </c>
      <c r="BV88" s="50" t="str">
        <f>IF((BV87="")+(BV87=0),0,VLOOKUP(BV87,工单拆分!$G$2:$J$750,2,0))</f>
        <v>50FC28J-3.27</v>
      </c>
      <c r="BW88" s="51">
        <f>IF((BW87="")+(BW87=0),0,VLOOKUP(BW87,工单拆分!$G$2:$J$750,2,0))</f>
        <v>0</v>
      </c>
      <c r="BX88" s="49" t="str">
        <f>IF((BX87="")+(BX87=0),0,VLOOKUP(BX87,工单拆分!$G$2:$J$750,2,0))</f>
        <v>50FC56A-3.27</v>
      </c>
      <c r="BY88" s="50">
        <f>IF((BY87="")+(BY87=0),0,VLOOKUP(BY87,工单拆分!$G$2:$J$750,2,0))</f>
        <v>0</v>
      </c>
      <c r="BZ88" s="51">
        <f>IF((BZ87="")+(BZ87=0),0,VLOOKUP(BZ87,工单拆分!$G$2:$J$750,2,0))</f>
        <v>0</v>
      </c>
      <c r="CA88" s="49" t="str">
        <f>IF((CA87="")+(CA87=0),0,VLOOKUP(CA87,工单拆分!$G$2:$J$750,2,0))</f>
        <v>50FC56A-3.27</v>
      </c>
      <c r="CB88" s="50">
        <f>IF((CB87="")+(CB87=0),0,VLOOKUP(CB87,工单拆分!$G$2:$J$750,2,0))</f>
        <v>0</v>
      </c>
      <c r="CC88" s="51" t="str">
        <f>IF((CC87="")+(CC87=0),0,VLOOKUP(CC87,工单拆分!$G$2:$J$750,2,0))</f>
        <v>50FC51C-3.28</v>
      </c>
      <c r="CD88" s="49" t="str">
        <f>IF((CD87="")+(CD87=0),0,VLOOKUP(CD87,工单拆分!$G$2:$J$750,2,0))</f>
        <v>50FC22E-3.28</v>
      </c>
      <c r="CE88" s="50">
        <f>IF((CE87="")+(CE87=0),0,VLOOKUP(CE87,工单拆分!$G$2:$J$750,2,0))</f>
        <v>0</v>
      </c>
      <c r="CF88" s="51" t="str">
        <f>IF((CF87="")+(CF87=0),0,VLOOKUP(CF87,工单拆分!$G$2:$J$750,2,0))</f>
        <v>50FC22S-3.28</v>
      </c>
      <c r="CG88" s="49" t="str">
        <f>IF((CG87="")+(CG87=0),0,VLOOKUP(CG87,工单拆分!$G$2:$J$750,2,0))</f>
        <v>50FC22S-3.28</v>
      </c>
      <c r="CH88" s="50">
        <f>IF((CH87="")+(CH87=0),0,VLOOKUP(CH87,工单拆分!$G$2:$J$750,2,0))</f>
        <v>0</v>
      </c>
      <c r="CI88" s="51" t="str">
        <f>IF((CI87="")+(CI87=0),0,VLOOKUP(CI87,工单拆分!$G$2:$J$750,2,0))</f>
        <v>40FC51C-3.28</v>
      </c>
      <c r="CJ88" s="49" t="str">
        <f>IF((CJ87="")+(CJ87=0),0,VLOOKUP(CJ87,工单拆分!$G$2:$J$750,2,0))</f>
        <v>40FC51C-3.28</v>
      </c>
      <c r="CK88" s="50">
        <f>IF((CK87="")+(CK87=0),0,VLOOKUP(CK87,工单拆分!$G$2:$J$750,2,0))</f>
        <v>0</v>
      </c>
      <c r="CL88" s="51">
        <f>IF((CL87="")+(CL87=0),0,VLOOKUP(CL87,工单拆分!$G$2:$J$750,2,0))</f>
        <v>0</v>
      </c>
      <c r="CM88" s="49">
        <f>IF((CM87="")+(CM87=0),0,VLOOKUP(CM87,工单拆分!$G$2:$J$750,2,0))</f>
        <v>0</v>
      </c>
      <c r="CN88" s="50">
        <f>IF((CN87="")+(CN87=0),0,VLOOKUP(CN87,工单拆分!$G$2:$J$750,2,0))</f>
        <v>0</v>
      </c>
      <c r="CO88" s="51">
        <f>IF((CO87="")+(CO87=0),0,VLOOKUP(CO87,工单拆分!$G$2:$J$750,2,0))</f>
        <v>0</v>
      </c>
      <c r="CP88" s="49">
        <f>IF((CP87="")+(CP87=0),0,VLOOKUP(CP87,工单拆分!$G$2:$J$750,2,0))</f>
        <v>0</v>
      </c>
      <c r="CQ88" s="50">
        <f>IF((CQ87="")+(CQ87=0),0,VLOOKUP(CQ87,工单拆分!$G$2:$J$750,2,0))</f>
        <v>0</v>
      </c>
      <c r="CR88" s="51"/>
      <c r="CS88" s="66">
        <f>SUM(D88:CP88)</f>
        <v>0</v>
      </c>
      <c r="CT88" s="66"/>
      <c r="CV88" s="66"/>
    </row>
    <row r="89" s="22" customFormat="1" ht="14.1" customHeight="1" spans="1:100">
      <c r="A89" s="46"/>
      <c r="B89" s="47"/>
      <c r="C89" s="52" t="s">
        <v>2006</v>
      </c>
      <c r="D89" s="53">
        <f>IF((D87="")+(COUNTIF($D$3:D87,D87)&gt;=2),0,IF(ISNA(VLOOKUP(D87,工单拆分!$G$2:$J$750,3,0)),0,VLOOKUP(D87,工单拆分!$G$2:$J$750,3,0)))</f>
        <v>490</v>
      </c>
      <c r="E89" s="54">
        <f>IF((E87="")+(COUNTIF($D$3:E87,E87)&gt;=2),0,IF(ISNA(VLOOKUP(E87,工单拆分!$G$2:$J$750,3,0)),0,VLOOKUP(E87,工单拆分!$G$2:$J$750,3,0)))</f>
        <v>0</v>
      </c>
      <c r="F89" s="55">
        <f>IF((F87="")+(COUNTIF($D$3:F87,F87)&gt;=2),0,IF(ISNA(VLOOKUP(F87,工单拆分!$G$2:$J$750,3,0)),0,VLOOKUP(F87,工单拆分!$G$2:$J$750,3,0)))</f>
        <v>0</v>
      </c>
      <c r="G89" s="53">
        <f>IF((G87="")+(COUNTIF($D$3:G87,G87)&gt;=2),0,IF(ISNA(VLOOKUP(G87,工单拆分!$G$2:$J$750,3,0)),0,VLOOKUP(G87,工单拆分!$G$2:$J$750,3,0)))</f>
        <v>1244</v>
      </c>
      <c r="H89" s="54">
        <f>IF((H87="")+(COUNTIF($D$3:H87,H87)&gt;=2),0,IF(ISNA(VLOOKUP(H87,工单拆分!$G$2:$J$750,3,0)),0,VLOOKUP(H87,工单拆分!$G$2:$J$750,3,0)))</f>
        <v>0</v>
      </c>
      <c r="I89" s="55">
        <f>IF((I87="")+(COUNTIF($D$3:I87,I87)&gt;=2),0,IF(ISNA(VLOOKUP(I87,工单拆分!$G$2:$J$750,3,0)),0,VLOOKUP(I87,工单拆分!$G$2:$J$750,3,0)))</f>
        <v>0</v>
      </c>
      <c r="J89" s="53">
        <f>IF((J87="")+(COUNTIF($D$3:J87,J87)&gt;=2)+(COUNTIF($D$3:I$94,J87)&gt;=2),0,IF(ISNA(VLOOKUP(J87,工单拆分!$G$2:$J$750,3,0)),0,VLOOKUP(J87,工单拆分!$G$2:$J$750,3,0)))</f>
        <v>0</v>
      </c>
      <c r="K89" s="54">
        <f>IF(K87="",0,IF(ISNA(VLOOKUP(K87,工单拆分!$G$2:$J$750,3,0)),0,VLOOKUP(K87,工单拆分!$G$2:$J$750,3,0)))</f>
        <v>0</v>
      </c>
      <c r="L89" s="55">
        <f>IF((L87="")+(COUNTIF($D$3:L87,L87)&gt;=2)+(COUNTIF($D$3:J$94,L87)&gt;=2),0,IF(ISNA(VLOOKUP(L87,工单拆分!$G$2:$J$750,3,0)),0,VLOOKUP(L87,工单拆分!$G$2:$J$750,3,0)))</f>
        <v>0</v>
      </c>
      <c r="M89" s="53">
        <f>IF((M87="")+(COUNTIF($D$3:M87,M87)&gt;=2)+(COUNTIF($D$3:L$94,M87)&gt;=2),0,IF(ISNA(VLOOKUP(M87,工单拆分!$G$2:$J$750,3,0)),0,VLOOKUP(M87,工单拆分!$G$2:$J$750,3,0)))</f>
        <v>0</v>
      </c>
      <c r="N89" s="54">
        <f>IF(N87="",0,IF(ISNA(VLOOKUP(N87,工单拆分!$G$2:$J$750,3,0)),0,VLOOKUP(N87,工单拆分!$G$2:$J$750,3,0)))</f>
        <v>0</v>
      </c>
      <c r="O89" s="55">
        <f>IF((O87="")+(COUNTIF($D$3:O87,O87)&gt;=2)+(COUNTIF($D$3:M$94,O87)&gt;=2),0,IF(ISNA(VLOOKUP(O87,工单拆分!$G$2:$J$750,3,0)),0,VLOOKUP(O87,工单拆分!$G$2:$J$750,3,0)))</f>
        <v>490</v>
      </c>
      <c r="P89" s="53">
        <f>IF((P87="")+(COUNTIF($D$3:P87,P87)&gt;=2)+(COUNTIF($D$3:O$94,P87)&gt;=2),0,IF(ISNA(VLOOKUP(P87,工单拆分!$G$2:$J$750,3,0)),0,VLOOKUP(P87,工单拆分!$G$2:$J$750,3,0)))</f>
        <v>539</v>
      </c>
      <c r="Q89" s="54">
        <f>IF(Q87="",0,IF(ISNA(VLOOKUP(Q87,工单拆分!$G$2:$J$750,3,0)),0,VLOOKUP(Q87,工单拆分!$G$2:$J$750,3,0)))</f>
        <v>0</v>
      </c>
      <c r="R89" s="55">
        <f>IF((R87="")+(COUNTIF($D$3:R87,R87)&gt;=2)+(COUNTIF($D$3:P$94,R87)&gt;=2),0,IF(ISNA(VLOOKUP(R87,工单拆分!$G$2:$J$750,3,0)),0,VLOOKUP(R87,工单拆分!$G$2:$J$750,3,0)))</f>
        <v>1400</v>
      </c>
      <c r="S89" s="53">
        <f>IF((S87="")+(COUNTIF($D$3:S87,S87)&gt;=2)+(COUNTIF($D$3:R$94,S87)&gt;=2),0,IF(ISNA(VLOOKUP(S87,工单拆分!$G$2:$J$750,3,0)),0,VLOOKUP(S87,工单拆分!$G$2:$J$750,3,0)))</f>
        <v>0</v>
      </c>
      <c r="T89" s="54">
        <f>IF(T87="",0,IF(ISNA(VLOOKUP(T87,工单拆分!$G$2:$J$750,3,0)),0,VLOOKUP(T87,工单拆分!$G$2:$J$750,3,0)))</f>
        <v>0</v>
      </c>
      <c r="U89" s="55">
        <f>IF((U87="")+(COUNTIF($D$3:U87,U87)&gt;=2)+(COUNTIF($D$3:S$94,U87)&gt;=2),0,IF(ISNA(VLOOKUP(U87,工单拆分!$G$2:$J$750,3,0)),0,VLOOKUP(U87,工单拆分!$G$2:$J$750,3,0)))</f>
        <v>0</v>
      </c>
      <c r="V89" s="53">
        <f>IF((V87="")+(COUNTIF($D$3:V87,V87)&gt;=2)+(COUNTIF($D$3:U$94,V87)&gt;=2),0,IF(ISNA(VLOOKUP(V87,工单拆分!$G$2:$J$750,3,0)),0,VLOOKUP(V87,工单拆分!$G$2:$J$750,3,0)))</f>
        <v>546</v>
      </c>
      <c r="W89" s="54">
        <f>IF(W87="",0,IF(ISNA(VLOOKUP(W87,工单拆分!$G$2:$J$750,3,0)),0,VLOOKUP(W87,工单拆分!$G$2:$J$750,3,0)))</f>
        <v>0</v>
      </c>
      <c r="X89" s="55">
        <f>IF((X87="")+(COUNTIF($D$3:X87,X87)&gt;=2)+(COUNTIF($D$3:V$94,X87)&gt;=2),0,IF(ISNA(VLOOKUP(X87,工单拆分!$G$2:$J$750,3,0)),0,VLOOKUP(X87,工单拆分!$G$2:$J$750,3,0)))</f>
        <v>1536</v>
      </c>
      <c r="Y89" s="53">
        <f>IF((Y87="")+(COUNTIF($D$3:Y87,Y87)&gt;=2)+(COUNTIF($D$3:X$94,Y87)&gt;=2),0,IF(ISNA(VLOOKUP(Y87,工单拆分!$G$2:$J$750,3,0)),0,VLOOKUP(Y87,工单拆分!$G$2:$J$750,3,0)))</f>
        <v>0</v>
      </c>
      <c r="Z89" s="54">
        <f>IF(Z87="",0,IF(ISNA(VLOOKUP(Z87,工单拆分!$G$2:$J$750,3,0)),0,VLOOKUP(Z87,工单拆分!$G$2:$J$750,3,0)))</f>
        <v>0</v>
      </c>
      <c r="AA89" s="55">
        <f>IF((AA87="")+(COUNTIF($D$3:AA87,AA87)&gt;=2)+(COUNTIF($D$3:Y$94,AA87)&gt;=2),0,IF(ISNA(VLOOKUP(AA87,工单拆分!$G$2:$J$750,3,0)),0,VLOOKUP(AA87,工单拆分!$G$2:$J$750,3,0)))</f>
        <v>0</v>
      </c>
      <c r="AB89" s="53">
        <f>IF((AB87="")+(COUNTIF($D$3:AB87,AB87)&gt;=2)+(COUNTIF($D$3:AA$94,AB87)&gt;=2),0,IF(ISNA(VLOOKUP(AB87,工单拆分!$G$2:$J$750,3,0)),0,VLOOKUP(AB87,工单拆分!$G$2:$J$750,3,0)))</f>
        <v>0</v>
      </c>
      <c r="AC89" s="54">
        <f>IF(AC87="",0,IF(ISNA(VLOOKUP(AC87,工单拆分!$G$2:$J$750,3,0)),0,VLOOKUP(AC87,工单拆分!$G$2:$J$750,3,0)))</f>
        <v>0</v>
      </c>
      <c r="AD89" s="55">
        <f>IF((AD87="")+(COUNTIF($D$3:AD87,AD87)&gt;=2)+(COUNTIF($D$3:AB$94,AD87)&gt;=2),0,IF(ISNA(VLOOKUP(AD87,工单拆分!$G$2:$J$750,3,0)),0,VLOOKUP(AD87,工单拆分!$G$2:$J$750,3,0)))</f>
        <v>1000</v>
      </c>
      <c r="AE89" s="53">
        <f>IF((AE87="")+(COUNTIF($D$3:AE87,AE87)&gt;=2)+(COUNTIF($D$3:AD$94,AE87)&gt;=2),0,IF(ISNA(VLOOKUP(AE87,工单拆分!$G$2:$J$750,3,0)),0,VLOOKUP(AE87,工单拆分!$G$2:$J$750,3,0)))</f>
        <v>0</v>
      </c>
      <c r="AF89" s="54">
        <f>IF(AF87="",0,IF(ISNA(VLOOKUP(AF87,工单拆分!$G$2:$J$750,3,0)),0,VLOOKUP(AF87,工单拆分!$G$2:$J$750,3,0)))</f>
        <v>0</v>
      </c>
      <c r="AG89" s="55">
        <f>IF((AG87="")+(COUNTIF($D$3:AG87,AG87)&gt;=2)+(COUNTIF($D$3:AE$94,AG87)&gt;=2),0,IF(ISNA(VLOOKUP(AG87,工单拆分!$G$2:$J$750,3,0)),0,VLOOKUP(AG87,工单拆分!$G$2:$J$750,3,0)))</f>
        <v>0</v>
      </c>
      <c r="AH89" s="53">
        <f>IF((AH87="")+(COUNTIF($D$3:AH87,AH87)&gt;=2)+(COUNTIF($D$3:AG$94,AH87)&gt;=2),0,IF(ISNA(VLOOKUP(AH87,工单拆分!$G$2:$J$750,3,0)),0,VLOOKUP(AH87,工单拆分!$G$2:$J$750,3,0)))</f>
        <v>768</v>
      </c>
      <c r="AI89" s="54">
        <f>IF(AI87="",0,IF(ISNA(VLOOKUP(AI87,工单拆分!$G$2:$J$750,3,0)),0,VLOOKUP(AI87,工单拆分!$G$2:$J$750,3,0)))</f>
        <v>0</v>
      </c>
      <c r="AJ89" s="55">
        <f>IF((AJ87="")+(COUNTIF($D$3:AJ87,AJ87)&gt;=2)+(COUNTIF($D$3:AH$94,AJ87)&gt;=2),0,IF(ISNA(VLOOKUP(AJ87,工单拆分!$G$2:$J$750,3,0)),0,VLOOKUP(AJ87,工单拆分!$G$2:$J$750,3,0)))</f>
        <v>768</v>
      </c>
      <c r="AK89" s="53">
        <f>IF((AK87="")+(COUNTIF($D$3:AK87,AK87)&gt;=2)+(COUNTIF($D$3:AJ$94,AK87)&gt;=2),0,IF(ISNA(VLOOKUP(AK87,工单拆分!$G$2:$J$750,3,0)),0,VLOOKUP(AK87,工单拆分!$G$2:$J$750,3,0)))</f>
        <v>0</v>
      </c>
      <c r="AL89" s="54">
        <f>IF(AL87="",0,IF(ISNA(VLOOKUP(AL87,工单拆分!$G$2:$J$750,3,0)),0,VLOOKUP(AL87,工单拆分!$G$2:$J$750,3,0)))</f>
        <v>0</v>
      </c>
      <c r="AM89" s="55">
        <f>IF((AM87="")+(COUNTIF($D$3:AM87,AM87)&gt;=2)+(COUNTIF($D$3:AK$94,AM87)&gt;=2),0,IF(ISNA(VLOOKUP(AM87,工单拆分!$G$2:$J$750,3,0)),0,VLOOKUP(AM87,工单拆分!$G$2:$J$750,3,0)))</f>
        <v>546</v>
      </c>
      <c r="AN89" s="53">
        <f>IF((AN87="")+(COUNTIF($D$3:AN87,AN87)&gt;=2)+(COUNTIF($D$3:AM$94,AN87)&gt;=2),0,IF(ISNA(VLOOKUP(AN87,工单拆分!$G$2:$J$750,3,0)),0,VLOOKUP(AN87,工单拆分!$G$2:$J$750,3,0)))</f>
        <v>490</v>
      </c>
      <c r="AO89" s="54">
        <f>IF(AO87="",0,IF(ISNA(VLOOKUP(AO87,工单拆分!$G$2:$J$750,3,0)),0,VLOOKUP(AO87,工单拆分!$G$2:$J$750,3,0)))</f>
        <v>0</v>
      </c>
      <c r="AP89" s="55">
        <f>IF((AP87="")+(COUNTIF($D$3:AP87,AP87)&gt;=2)+(COUNTIF($D$3:AN$94,AP87)&gt;=2),0,IF(ISNA(VLOOKUP(AP87,工单拆分!$G$2:$J$750,3,0)),0,VLOOKUP(AP87,工单拆分!$G$2:$J$750,3,0)))</f>
        <v>0</v>
      </c>
      <c r="AQ89" s="53">
        <f>IF((AQ87="")+(COUNTIF($D$3:AQ87,AQ87)&gt;=2)+(COUNTIF($D$3:AP$94,AQ87)&gt;=2),0,IF(ISNA(VLOOKUP(AQ87,工单拆分!$G$2:$J$750,3,0)),0,VLOOKUP(AQ87,工单拆分!$G$2:$J$750,3,0)))</f>
        <v>1108</v>
      </c>
      <c r="AR89" s="54">
        <f>IF(AR87="",0,IF(ISNA(VLOOKUP(AR87,工单拆分!$G$2:$J$750,3,0)),0,VLOOKUP(AR87,工单拆分!$G$2:$J$750,3,0)))</f>
        <v>0</v>
      </c>
      <c r="AS89" s="55">
        <f>IF((AS87="")+(COUNTIF($D$3:AS87,AS87)&gt;=2)+(COUNTIF($D$3:AQ$94,AS87)&gt;=2),0,IF(ISNA(VLOOKUP(AS87,工单拆分!$G$2:$J$750,3,0)),0,VLOOKUP(AS87,工单拆分!$G$2:$J$750,3,0)))</f>
        <v>0</v>
      </c>
      <c r="AT89" s="53">
        <f>IF((AT87="")+(COUNTIF($D$3:AT87,AT87)&gt;=2)+(COUNTIF($D$3:AS$94,AT87)&gt;=2),0,IF(ISNA(VLOOKUP(AT87,工单拆分!$G$2:$J$750,3,0)),0,VLOOKUP(AT87,工单拆分!$G$2:$J$750,3,0)))</f>
        <v>0</v>
      </c>
      <c r="AU89" s="54">
        <f>IF(AU87="",0,IF(ISNA(VLOOKUP(AU87,工单拆分!$G$2:$J$750,3,0)),0,VLOOKUP(AU87,工单拆分!$G$2:$J$750,3,0)))</f>
        <v>0</v>
      </c>
      <c r="AV89" s="55">
        <f>IF((AV87="")+(COUNTIF($D$3:AV87,AV87)&gt;=2)+(COUNTIF($D$3:AT$94,AV87)&gt;=2),0,IF(ISNA(VLOOKUP(AV87,工单拆分!$G$2:$J$750,3,0)),0,VLOOKUP(AV87,工单拆分!$G$2:$J$750,3,0)))</f>
        <v>616</v>
      </c>
      <c r="AW89" s="53">
        <f>IF((AW87="")+(COUNTIF($D$3:AW87,AW87)&gt;=2)+(COUNTIF($D$3:AV$94,AW87)&gt;=2),0,IF(ISNA(VLOOKUP(AW87,工单拆分!$G$2:$J$750,3,0)),0,VLOOKUP(AW87,工单拆分!$G$2:$J$750,3,0)))</f>
        <v>0</v>
      </c>
      <c r="AX89" s="54">
        <f>IF(AX87="",0,IF(ISNA(VLOOKUP(AX87,工单拆分!$G$2:$J$750,3,0)),0,VLOOKUP(AX87,工单拆分!$G$2:$J$750,3,0)))</f>
        <v>0</v>
      </c>
      <c r="AY89" s="55">
        <f>IF((AY87="")+(COUNTIF($D$3:AY87,AY87)&gt;=2)+(COUNTIF($D$3:AW$94,AY87)&gt;=2),0,IF(ISNA(VLOOKUP(AY87,工单拆分!$G$2:$J$750,3,0)),0,VLOOKUP(AY87,工单拆分!$G$2:$J$750,3,0)))</f>
        <v>0</v>
      </c>
      <c r="AZ89" s="53">
        <f>IF((AZ87="")+(COUNTIF($D$3:AZ87,AZ87)&gt;=2)+(COUNTIF($D$3:AY$94,AZ87)&gt;=2),0,IF(ISNA(VLOOKUP(AZ87,工单拆分!$G$2:$J$750,3,0)),0,VLOOKUP(AZ87,工单拆分!$G$2:$J$750,3,0)))</f>
        <v>0</v>
      </c>
      <c r="BA89" s="54">
        <f>IF(BA87="",0,IF(ISNA(VLOOKUP(BA87,工单拆分!$G$2:$J$750,3,0)),0,VLOOKUP(BA87,工单拆分!$G$2:$J$750,3,0)))</f>
        <v>0</v>
      </c>
      <c r="BB89" s="55">
        <f>IF((BB87="")+(COUNTIF($D$3:BB87,BB87)&gt;=2)+(COUNTIF($D$3:AZ$94,BB87)&gt;=2),0,IF(ISNA(VLOOKUP(BB87,工单拆分!$G$2:$J$750,3,0)),0,VLOOKUP(BB87,工单拆分!$G$2:$J$750,3,0)))</f>
        <v>0</v>
      </c>
      <c r="BC89" s="53">
        <f>IF((BC87="")+(COUNTIF($D$3:BC87,BC87)&gt;=2)+(COUNTIF($D$3:BB$94,BC87)&gt;=2),0,IF(ISNA(VLOOKUP(BC87,工单拆分!$G$2:$J$750,3,0)),0,VLOOKUP(BC87,工单拆分!$G$2:$J$750,3,0)))</f>
        <v>0</v>
      </c>
      <c r="BD89" s="54">
        <f>IF(BD87="",0,IF(ISNA(VLOOKUP(BD87,工单拆分!$G$2:$J$750,3,0)),0,VLOOKUP(BD87,工单拆分!$G$2:$J$750,3,0)))</f>
        <v>0</v>
      </c>
      <c r="BE89" s="55">
        <f>IF((BE87="")+(COUNTIF($D$3:BE87,BE87)&gt;=2)+(COUNTIF($D$3:BC$94,BE87)&gt;=2),0,IF(ISNA(VLOOKUP(BE87,工单拆分!$G$2:$J$750,3,0)),0,VLOOKUP(BE87,工单拆分!$G$2:$J$750,3,0)))</f>
        <v>616</v>
      </c>
      <c r="BF89" s="53">
        <f>IF((BF87="")+(COUNTIF($D$3:BF87,BF87)&gt;=2)+(COUNTIF($D$3:BE$94,BF87)&gt;=2),0,IF(ISNA(VLOOKUP(BF87,工单拆分!$G$2:$J$750,3,0)),0,VLOOKUP(BF87,工单拆分!$G$2:$J$750,3,0)))</f>
        <v>0</v>
      </c>
      <c r="BG89" s="54">
        <f>IF(BG87="",0,IF(ISNA(VLOOKUP(BG87,工单拆分!$G$2:$J$750,3,0)),0,VLOOKUP(BG87,工单拆分!$G$2:$J$750,3,0)))</f>
        <v>546</v>
      </c>
      <c r="BH89" s="55">
        <f>IF((BH87="")+(COUNTIF($D$3:BH87,BH87)&gt;=2)+(COUNTIF($D$3:BF$94,BH87)&gt;=2),0,IF(ISNA(VLOOKUP(BH87,工单拆分!$G$2:$J$750,3,0)),0,VLOOKUP(BH87,工单拆分!$G$2:$J$750,3,0)))</f>
        <v>980</v>
      </c>
      <c r="BI89" s="53">
        <f>IF((BI87="")+(COUNTIF($D$3:BI87,BI87)&gt;=2)+(COUNTIF($D$3:BH$94,BI87)&gt;=2),0,IF(ISNA(VLOOKUP(BI87,工单拆分!$G$2:$J$750,3,0)),0,VLOOKUP(BI87,工单拆分!$G$2:$J$750,3,0)))</f>
        <v>0</v>
      </c>
      <c r="BJ89" s="54">
        <f>IF(BJ87="",0,IF(ISNA(VLOOKUP(BJ87,工单拆分!$G$2:$J$750,3,0)),0,VLOOKUP(BJ87,工单拆分!$G$2:$J$750,3,0)))</f>
        <v>0</v>
      </c>
      <c r="BK89" s="55">
        <f>IF((BK87="")+(COUNTIF($D$3:BK87,BK87)&gt;=2)+(COUNTIF($D$3:BI$94,BK87)&gt;=2),0,IF(ISNA(VLOOKUP(BK87,工单拆分!$G$2:$J$750,3,0)),0,VLOOKUP(BK87,工单拆分!$G$2:$J$750,3,0)))</f>
        <v>0</v>
      </c>
      <c r="BL89" s="53">
        <f>IF((BL87="")+(COUNTIF($D$3:BL87,BL87)&gt;=2)+(COUNTIF($D$3:BK$94,BL87)&gt;=2),0,IF(ISNA(VLOOKUP(BL87,工单拆分!$G$2:$J$750,3,0)),0,VLOOKUP(BL87,工单拆分!$G$2:$J$750,3,0)))</f>
        <v>0</v>
      </c>
      <c r="BM89" s="54">
        <f>IF(BM87="",0,IF(ISNA(VLOOKUP(BM87,工单拆分!$G$2:$J$750,3,0)),0,VLOOKUP(BM87,工单拆分!$G$2:$J$750,3,0)))</f>
        <v>616</v>
      </c>
      <c r="BN89" s="55">
        <f>IF((BN87="")+(COUNTIF($D$3:BN87,BN87)&gt;=2)+(COUNTIF($D$3:BL$94,BN87)&gt;=2),0,IF(ISNA(VLOOKUP(BN87,工单拆分!$G$2:$J$750,3,0)),0,VLOOKUP(BN87,工单拆分!$G$2:$J$750,3,0)))</f>
        <v>546</v>
      </c>
      <c r="BO89" s="53">
        <f>IF((BO87="")+(COUNTIF($D$3:BO87,BO87)&gt;=2)+(COUNTIF($D$3:BN$94,BO87)&gt;=2),0,IF(ISNA(VLOOKUP(BO87,工单拆分!$G$2:$J$750,3,0)),0,VLOOKUP(BO87,工单拆分!$G$2:$J$750,3,0)))</f>
        <v>0</v>
      </c>
      <c r="BP89" s="54">
        <f>IF(BP87="",0,IF(ISNA(VLOOKUP(BP87,工单拆分!$G$2:$J$750,3,0)),0,VLOOKUP(BP87,工单拆分!$G$2:$J$750,3,0)))</f>
        <v>0</v>
      </c>
      <c r="BQ89" s="55">
        <f>IF((BQ87="")+(COUNTIF($D$3:BQ87,BQ87)&gt;=2)+(COUNTIF($D$3:BO$94,BQ87)&gt;=2),0,IF(ISNA(VLOOKUP(BQ87,工单拆分!$G$2:$J$750,3,0)),0,VLOOKUP(BQ87,工单拆分!$G$2:$J$750,3,0)))</f>
        <v>1536</v>
      </c>
      <c r="BR89" s="53">
        <f>IF((BR87="")+(COUNTIF($D$3:BR87,BR87)&gt;=2)+(COUNTIF($D$3:BQ$94,BR87)&gt;=2),0,IF(ISNA(VLOOKUP(BR87,工单拆分!$G$2:$J$750,3,0)),0,VLOOKUP(BR87,工单拆分!$G$2:$J$750,3,0)))</f>
        <v>0</v>
      </c>
      <c r="BS89" s="54">
        <f>IF(BS87="",0,IF(ISNA(VLOOKUP(BS87,工单拆分!$G$2:$J$750,3,0)),0,VLOOKUP(BS87,工单拆分!$G$2:$J$750,3,0)))</f>
        <v>0</v>
      </c>
      <c r="BT89" s="55">
        <f>IF((BT87="")+(COUNTIF($D$3:BT87,BT87)&gt;=2)+(COUNTIF($D$3:BR$94,BT87)&gt;=2),0,IF(ISNA(VLOOKUP(BT87,工单拆分!$G$2:$J$750,3,0)),0,VLOOKUP(BT87,工单拆分!$G$2:$J$750,3,0)))</f>
        <v>768</v>
      </c>
      <c r="BU89" s="53">
        <f>IF((BU87="")+(COUNTIF($D$3:BU87,BU87)&gt;=2)+(COUNTIF($D$3:BT$94,BU87)&gt;=2),0,IF(ISNA(VLOOKUP(BU87,工单拆分!$G$2:$J$750,3,0)),0,VLOOKUP(BU87,工单拆分!$G$2:$J$750,3,0)))</f>
        <v>0</v>
      </c>
      <c r="BV89" s="54">
        <f>IF(BV87="",0,IF(ISNA(VLOOKUP(BV87,工单拆分!$G$2:$J$750,3,0)),0,VLOOKUP(BV87,工单拆分!$G$2:$J$750,3,0)))</f>
        <v>546</v>
      </c>
      <c r="BW89" s="55">
        <f>IF((BW87="")+(COUNTIF($D$3:BW87,BW87)&gt;=2)+(COUNTIF($D$3:BU$94,BW87)&gt;=2),0,IF(ISNA(VLOOKUP(BW87,工单拆分!$G$2:$J$750,3,0)),0,VLOOKUP(BW87,工单拆分!$G$2:$J$750,3,0)))</f>
        <v>0</v>
      </c>
      <c r="BX89" s="53">
        <f>IF((BX87="")+(COUNTIF($D$3:BX87,BX87)&gt;=2)+(COUNTIF($D$3:BW$94,BX87)&gt;=2),0,IF(ISNA(VLOOKUP(BX87,工单拆分!$G$2:$J$750,3,0)),0,VLOOKUP(BX87,工单拆分!$G$2:$J$750,3,0)))</f>
        <v>1330</v>
      </c>
      <c r="BY89" s="54">
        <f>IF(BY87="",0,IF(ISNA(VLOOKUP(BY87,工单拆分!$G$2:$J$750,3,0)),0,VLOOKUP(BY87,工单拆分!$G$2:$J$750,3,0)))</f>
        <v>0</v>
      </c>
      <c r="BZ89" s="55">
        <f>IF((BZ87="")+(COUNTIF($D$3:BZ87,BZ87)&gt;=2)+(COUNTIF($D$3:BX$94,BZ87)&gt;=2),0,IF(ISNA(VLOOKUP(BZ87,工单拆分!$G$2:$J$750,3,0)),0,VLOOKUP(BZ87,工单拆分!$G$2:$J$750,3,0)))</f>
        <v>0</v>
      </c>
      <c r="CA89" s="53">
        <f>IF((CA87="")+(COUNTIF($D$3:CA87,CA87)&gt;=2)+(COUNTIF($D$3:BZ$94,CA87)&gt;=2),0,IF(ISNA(VLOOKUP(CA87,工单拆分!$G$2:$J$750,3,0)),0,VLOOKUP(CA87,工单拆分!$G$2:$J$750,3,0)))</f>
        <v>0</v>
      </c>
      <c r="CB89" s="54">
        <f>IF(CB87="",0,IF(ISNA(VLOOKUP(CB87,工单拆分!$G$2:$J$750,3,0)),0,VLOOKUP(CB87,工单拆分!$G$2:$J$750,3,0)))</f>
        <v>0</v>
      </c>
      <c r="CC89" s="55">
        <f>IF((CC87="")+(COUNTIF($D$3:CC87,CC87)&gt;=2)+(COUNTIF($D$3:CA$94,CC87)&gt;=2),0,IF(ISNA(VLOOKUP(CC87,工单拆分!$G$2:$J$750,3,0)),0,VLOOKUP(CC87,工单拆分!$G$2:$J$750,3,0)))</f>
        <v>552</v>
      </c>
      <c r="CD89" s="53">
        <f>IF((CD87="")+(COUNTIF($D$3:CD87,CD87)&gt;=2)+(COUNTIF($D$3:CC$94,CD87)&gt;=2),0,IF(ISNA(VLOOKUP(CD87,工单拆分!$G$2:$J$750,3,0)),0,VLOOKUP(CD87,工单拆分!$G$2:$J$750,3,0)))</f>
        <v>768</v>
      </c>
      <c r="CE89" s="54">
        <f>IF(CE87="",0,IF(ISNA(VLOOKUP(CE87,工单拆分!$G$2:$J$750,3,0)),0,VLOOKUP(CE87,工单拆分!$G$2:$J$750,3,0)))</f>
        <v>0</v>
      </c>
      <c r="CF89" s="55">
        <f>IF((CF87="")+(COUNTIF($D$3:CF87,CF87)&gt;=2)+(COUNTIF($D$3:CD$94,CF87)&gt;=2),0,IF(ISNA(VLOOKUP(CF87,工单拆分!$G$2:$J$750,3,0)),0,VLOOKUP(CF87,工单拆分!$G$2:$J$750,3,0)))</f>
        <v>1536</v>
      </c>
      <c r="CG89" s="53">
        <f>IF((CG87="")+(COUNTIF($D$3:CG87,CG87)&gt;=2)+(COUNTIF($D$3:CF$94,CG87)&gt;=2),0,IF(ISNA(VLOOKUP(CG87,工单拆分!$G$2:$J$750,3,0)),0,VLOOKUP(CG87,工单拆分!$G$2:$J$750,3,0)))</f>
        <v>0</v>
      </c>
      <c r="CH89" s="54">
        <f>IF(CH87="",0,IF(ISNA(VLOOKUP(CH87,工单拆分!$G$2:$J$750,3,0)),0,VLOOKUP(CH87,工单拆分!$G$2:$J$750,3,0)))</f>
        <v>0</v>
      </c>
      <c r="CI89" s="55">
        <f>IF((CI87="")+(COUNTIF($D$3:CI87,CI87)&gt;=2)+(COUNTIF($D$3:CG$94,CI87)&gt;=2),0,IF(ISNA(VLOOKUP(CI87,工单拆分!$G$2:$J$750,3,0)),0,VLOOKUP(CI87,工单拆分!$G$2:$J$750,3,0)))</f>
        <v>1247</v>
      </c>
      <c r="CJ89" s="53">
        <f>IF((CJ87="")+(COUNTIF($D$3:CJ87,CJ87)&gt;=2)+(COUNTIF($D$3:CI$94,CJ87)&gt;=2),0,IF(ISNA(VLOOKUP(CJ87,工单拆分!$G$2:$J$750,3,0)),0,VLOOKUP(CJ87,工单拆分!$G$2:$J$750,3,0)))</f>
        <v>0</v>
      </c>
      <c r="CK89" s="54">
        <f>IF(CK87="",0,IF(ISNA(VLOOKUP(CK87,工单拆分!$G$2:$J$750,3,0)),0,VLOOKUP(CK87,工单拆分!$G$2:$J$750,3,0)))</f>
        <v>0</v>
      </c>
      <c r="CL89" s="55">
        <f>IF((CL87="")+(COUNTIF($D$3:CL87,CL87)&gt;=2)+(COUNTIF($D$3:CJ$94,CL87)&gt;=2),0,IF(ISNA(VLOOKUP(CL87,工单拆分!$G$2:$J$750,3,0)),0,VLOOKUP(CL87,工单拆分!$G$2:$J$750,3,0)))</f>
        <v>0</v>
      </c>
      <c r="CM89" s="53">
        <f>IF((CM87="")+(COUNTIF($D$3:CM87,CM87)&gt;=2)+(COUNTIF($D$3:CL$94,CM87)&gt;=2),0,IF(ISNA(VLOOKUP(CM87,工单拆分!$G$2:$J$750,3,0)),0,VLOOKUP(CM87,工单拆分!$G$2:$J$750,3,0)))</f>
        <v>0</v>
      </c>
      <c r="CN89" s="54">
        <f>IF(CN87="",0,IF(ISNA(VLOOKUP(CN87,工单拆分!$G$2:$J$750,3,0)),0,VLOOKUP(CN87,工单拆分!$G$2:$J$750,3,0)))</f>
        <v>0</v>
      </c>
      <c r="CO89" s="55">
        <f>IF((CO87="")+(COUNTIF($D$3:CO87,CO87)&gt;=2)+(COUNTIF($D$3:CM$94,CO87)&gt;=2),0,IF(ISNA(VLOOKUP(CO87,工单拆分!$G$2:$J$750,3,0)),0,VLOOKUP(CO87,工单拆分!$G$2:$J$750,3,0)))</f>
        <v>0</v>
      </c>
      <c r="CP89" s="53">
        <f>IF((CP87="")+(COUNTIF($D$3:CP87,CP87)&gt;=2)+(COUNTIF($D$3:CO$94,CP87)&gt;=2),0,IF(ISNA(VLOOKUP(CP87,工单拆分!$G$2:$J$750,3,0)),0,VLOOKUP(CP87,工单拆分!$G$2:$J$750,3,0)))</f>
        <v>0</v>
      </c>
      <c r="CQ89" s="54">
        <f>IF(CQ87="",0,IF(ISNA(VLOOKUP(CQ87,工单拆分!$G$2:$J$750,3,0)),0,VLOOKUP(CQ87,工单拆分!$G$2:$J$750,3,0)))</f>
        <v>0</v>
      </c>
      <c r="CR89" s="55">
        <f>CT89/2</f>
        <v>369138</v>
      </c>
      <c r="CS89" s="67">
        <f>SUM(D89:CQ89)</f>
        <v>23128</v>
      </c>
      <c r="CT89" s="67">
        <f>SUM(CS47:CS90)</f>
        <v>738276</v>
      </c>
      <c r="CV89" s="67"/>
    </row>
    <row r="90" s="22" customFormat="1" ht="14.1" customHeight="1" spans="1:100">
      <c r="A90" s="56"/>
      <c r="B90" s="57"/>
      <c r="C90" s="58" t="s">
        <v>2007</v>
      </c>
      <c r="D90" s="59">
        <v>490</v>
      </c>
      <c r="E90" s="60"/>
      <c r="F90" s="61"/>
      <c r="G90" s="59">
        <v>1100</v>
      </c>
      <c r="H90" s="60"/>
      <c r="I90" s="61"/>
      <c r="J90" s="59"/>
      <c r="K90" s="60"/>
      <c r="L90" s="61"/>
      <c r="M90" s="59">
        <v>144</v>
      </c>
      <c r="N90" s="60"/>
      <c r="O90" s="61">
        <v>490</v>
      </c>
      <c r="P90" s="59">
        <v>539</v>
      </c>
      <c r="Q90" s="60"/>
      <c r="R90" s="61">
        <v>200</v>
      </c>
      <c r="S90" s="59">
        <v>1200</v>
      </c>
      <c r="T90" s="60"/>
      <c r="U90" s="61"/>
      <c r="V90" s="59">
        <v>546</v>
      </c>
      <c r="W90" s="60"/>
      <c r="X90" s="61">
        <v>100</v>
      </c>
      <c r="Y90" s="59">
        <v>1200</v>
      </c>
      <c r="Z90" s="60"/>
      <c r="AA90" s="61"/>
      <c r="AB90" s="59">
        <v>236</v>
      </c>
      <c r="AC90" s="60"/>
      <c r="AD90" s="61">
        <v>1000</v>
      </c>
      <c r="AE90" s="59"/>
      <c r="AF90" s="60"/>
      <c r="AG90" s="61"/>
      <c r="AH90" s="59">
        <v>768</v>
      </c>
      <c r="AI90" s="60"/>
      <c r="AJ90" s="61">
        <v>500</v>
      </c>
      <c r="AK90" s="59">
        <v>268</v>
      </c>
      <c r="AL90" s="60"/>
      <c r="AM90" s="61">
        <v>546</v>
      </c>
      <c r="AN90" s="59">
        <v>490</v>
      </c>
      <c r="AO90" s="60"/>
      <c r="AP90" s="61"/>
      <c r="AQ90" s="59">
        <v>808</v>
      </c>
      <c r="AR90" s="60"/>
      <c r="AS90" s="61"/>
      <c r="AT90" s="59">
        <v>300</v>
      </c>
      <c r="AU90" s="60"/>
      <c r="AV90" s="61">
        <v>200</v>
      </c>
      <c r="AW90" s="59"/>
      <c r="AX90" s="60"/>
      <c r="AY90" s="61"/>
      <c r="AZ90" s="59"/>
      <c r="BA90" s="60"/>
      <c r="BB90" s="61"/>
      <c r="BC90" s="59">
        <v>416</v>
      </c>
      <c r="BD90" s="60"/>
      <c r="BE90" s="61">
        <v>546</v>
      </c>
      <c r="BF90" s="59">
        <v>70</v>
      </c>
      <c r="BG90" s="60">
        <v>546</v>
      </c>
      <c r="BH90" s="61">
        <v>280</v>
      </c>
      <c r="BI90" s="59">
        <v>550</v>
      </c>
      <c r="BJ90" s="60"/>
      <c r="BK90" s="61"/>
      <c r="BL90" s="59">
        <v>150</v>
      </c>
      <c r="BM90" s="60">
        <v>616</v>
      </c>
      <c r="BN90" s="61">
        <v>300</v>
      </c>
      <c r="BO90" s="59">
        <v>246</v>
      </c>
      <c r="BP90" s="60"/>
      <c r="BQ90" s="61">
        <v>836</v>
      </c>
      <c r="BR90" s="59">
        <v>700</v>
      </c>
      <c r="BS90" s="60"/>
      <c r="BT90" s="61">
        <v>668</v>
      </c>
      <c r="BU90" s="59">
        <v>100</v>
      </c>
      <c r="BV90" s="60">
        <v>546</v>
      </c>
      <c r="BW90" s="61"/>
      <c r="BX90" s="59">
        <v>900</v>
      </c>
      <c r="BY90" s="60"/>
      <c r="BZ90" s="61"/>
      <c r="CA90" s="59">
        <v>430</v>
      </c>
      <c r="CB90" s="60"/>
      <c r="CC90" s="61">
        <v>552</v>
      </c>
      <c r="CD90" s="59">
        <v>768</v>
      </c>
      <c r="CE90" s="60"/>
      <c r="CF90" s="61">
        <v>500</v>
      </c>
      <c r="CG90" s="59">
        <v>1036</v>
      </c>
      <c r="CH90" s="60"/>
      <c r="CI90" s="61">
        <v>247</v>
      </c>
      <c r="CJ90" s="59">
        <v>1000</v>
      </c>
      <c r="CK90" s="60"/>
      <c r="CL90" s="61"/>
      <c r="CM90" s="59"/>
      <c r="CN90" s="60"/>
      <c r="CO90" s="61"/>
      <c r="CP90" s="59"/>
      <c r="CQ90" s="60"/>
      <c r="CR90" s="61"/>
      <c r="CS90" s="67">
        <f t="shared" ref="CS90:CS122" si="6">SUM(D90:CR90)</f>
        <v>23128</v>
      </c>
      <c r="CT90" s="67">
        <f>CS89-CS90</f>
        <v>0</v>
      </c>
      <c r="CV90" s="67"/>
    </row>
    <row r="91" s="20" customFormat="1" ht="14.1" customHeight="1" spans="1:100">
      <c r="A91" s="40">
        <v>23</v>
      </c>
      <c r="B91" s="41" t="s">
        <v>2032</v>
      </c>
      <c r="C91" s="42" t="s">
        <v>43</v>
      </c>
      <c r="D91" s="43" t="s">
        <v>557</v>
      </c>
      <c r="E91" s="44"/>
      <c r="F91" s="45"/>
      <c r="G91" s="43" t="s">
        <v>557</v>
      </c>
      <c r="H91" s="44"/>
      <c r="I91" s="45" t="s">
        <v>561</v>
      </c>
      <c r="J91" s="43"/>
      <c r="K91" s="44"/>
      <c r="L91" s="45"/>
      <c r="M91" s="43" t="s">
        <v>561</v>
      </c>
      <c r="N91" s="44"/>
      <c r="O91" s="45" t="s">
        <v>583</v>
      </c>
      <c r="P91" s="43" t="s">
        <v>583</v>
      </c>
      <c r="Q91" s="44"/>
      <c r="R91" s="45" t="s">
        <v>580</v>
      </c>
      <c r="S91" s="43" t="s">
        <v>580</v>
      </c>
      <c r="T91" s="44"/>
      <c r="U91" s="45" t="s">
        <v>563</v>
      </c>
      <c r="V91" s="43" t="s">
        <v>563</v>
      </c>
      <c r="W91" s="44"/>
      <c r="X91" s="45" t="s">
        <v>565</v>
      </c>
      <c r="Y91" s="43" t="s">
        <v>565</v>
      </c>
      <c r="Z91" s="44"/>
      <c r="AA91" s="45" t="s">
        <v>761</v>
      </c>
      <c r="AB91" s="43" t="s">
        <v>761</v>
      </c>
      <c r="AC91" s="44"/>
      <c r="AD91" s="45" t="s">
        <v>764</v>
      </c>
      <c r="AE91" s="43"/>
      <c r="AF91" s="44"/>
      <c r="AG91" s="45"/>
      <c r="AH91" s="43" t="s">
        <v>764</v>
      </c>
      <c r="AI91" s="44"/>
      <c r="AJ91" s="45" t="s">
        <v>1066</v>
      </c>
      <c r="AK91" s="43" t="s">
        <v>1066</v>
      </c>
      <c r="AL91" s="44"/>
      <c r="AM91" s="45"/>
      <c r="AN91" s="43" t="s">
        <v>1066</v>
      </c>
      <c r="AO91" s="44"/>
      <c r="AP91" s="45" t="s">
        <v>1070</v>
      </c>
      <c r="AQ91" s="43" t="s">
        <v>1070</v>
      </c>
      <c r="AR91" s="44"/>
      <c r="AS91" s="45" t="s">
        <v>591</v>
      </c>
      <c r="AT91" s="43" t="s">
        <v>591</v>
      </c>
      <c r="AU91" s="44"/>
      <c r="AV91" s="45" t="s">
        <v>593</v>
      </c>
      <c r="AW91" s="43"/>
      <c r="AX91" s="44"/>
      <c r="AY91" s="45"/>
      <c r="AZ91" s="43"/>
      <c r="BA91" s="44"/>
      <c r="BB91" s="45"/>
      <c r="BC91" s="43" t="s">
        <v>593</v>
      </c>
      <c r="BD91" s="44"/>
      <c r="BE91" s="45" t="s">
        <v>595</v>
      </c>
      <c r="BF91" s="43" t="s">
        <v>595</v>
      </c>
      <c r="BG91" s="44"/>
      <c r="BH91" s="45" t="s">
        <v>597</v>
      </c>
      <c r="BI91" s="43" t="s">
        <v>597</v>
      </c>
      <c r="BJ91" s="44"/>
      <c r="BK91" s="45" t="s">
        <v>599</v>
      </c>
      <c r="BL91" s="43" t="s">
        <v>599</v>
      </c>
      <c r="BM91" s="44"/>
      <c r="BN91" s="45" t="s">
        <v>1073</v>
      </c>
      <c r="BO91" s="43" t="s">
        <v>1073</v>
      </c>
      <c r="BP91" s="44"/>
      <c r="BQ91" s="45"/>
      <c r="BR91" s="68" t="s">
        <v>1073</v>
      </c>
      <c r="BS91" s="69"/>
      <c r="BT91" s="45" t="s">
        <v>575</v>
      </c>
      <c r="BU91" s="43" t="s">
        <v>575</v>
      </c>
      <c r="BV91" s="44"/>
      <c r="BW91" s="45" t="s">
        <v>571</v>
      </c>
      <c r="BX91" s="43" t="s">
        <v>571</v>
      </c>
      <c r="BY91" s="44"/>
      <c r="BZ91" s="45" t="s">
        <v>567</v>
      </c>
      <c r="CA91" s="43" t="s">
        <v>567</v>
      </c>
      <c r="CB91" s="44"/>
      <c r="CC91" s="45" t="s">
        <v>573</v>
      </c>
      <c r="CD91" s="43" t="s">
        <v>573</v>
      </c>
      <c r="CE91" s="44"/>
      <c r="CF91" s="45" t="s">
        <v>577</v>
      </c>
      <c r="CG91" s="43" t="s">
        <v>577</v>
      </c>
      <c r="CH91" s="44"/>
      <c r="CI91" s="45" t="s">
        <v>585</v>
      </c>
      <c r="CJ91" s="43" t="s">
        <v>585</v>
      </c>
      <c r="CK91" s="44"/>
      <c r="CL91" s="45" t="s">
        <v>885</v>
      </c>
      <c r="CM91" s="43" t="s">
        <v>885</v>
      </c>
      <c r="CN91" s="44"/>
      <c r="CO91" s="45" t="s">
        <v>887</v>
      </c>
      <c r="CP91" s="43"/>
      <c r="CQ91" s="44"/>
      <c r="CR91" s="45"/>
      <c r="CS91" s="65">
        <f t="shared" si="6"/>
        <v>0</v>
      </c>
      <c r="CT91" s="65"/>
      <c r="CV91" s="65"/>
    </row>
    <row r="92" s="21" customFormat="1" ht="14.1" customHeight="1" spans="1:100">
      <c r="A92" s="46"/>
      <c r="B92" s="47"/>
      <c r="C92" s="48" t="s">
        <v>2005</v>
      </c>
      <c r="D92" s="49" t="str">
        <f>IF((D91="")+(D91=0),0,VLOOKUP(D91,工单拆分!$G$2:$J$750,2,0))</f>
        <v>40FC533T-1</v>
      </c>
      <c r="E92" s="50">
        <f>IF((E91="")+(E91=0),0,VLOOKUP(E91,工单拆分!$G$2:$J$750,2,0))</f>
        <v>0</v>
      </c>
      <c r="F92" s="51">
        <f>IF((F91="")+(F91=0),0,VLOOKUP(F91,工单拆分!$G$2:$J$750,2,0))</f>
        <v>0</v>
      </c>
      <c r="G92" s="49" t="str">
        <f>IF((G91="")+(G91=0),0,VLOOKUP(G91,工单拆分!$G$2:$J$750,2,0))</f>
        <v>40FC533T-1</v>
      </c>
      <c r="H92" s="50">
        <f>IF((H91="")+(H91=0),0,VLOOKUP(H91,工单拆分!$G$2:$J$750,2,0))</f>
        <v>0</v>
      </c>
      <c r="I92" s="51" t="str">
        <f>IF((I91="")+(I91=0),0,VLOOKUP(I91,工单拆分!$G$2:$J$750,2,0))</f>
        <v>40FC533T-2</v>
      </c>
      <c r="J92" s="49">
        <f>IF((J91="")+(J91=0),0,VLOOKUP(J91,工单拆分!$G$2:$J$750,2,0))</f>
        <v>0</v>
      </c>
      <c r="K92" s="50">
        <f>IF((K91="")+(K91=0),0,VLOOKUP(K91,工单拆分!$G$2:$J$750,2,0))</f>
        <v>0</v>
      </c>
      <c r="L92" s="51">
        <f>IF((L91="")+(L91=0),0,VLOOKUP(L91,工单拆分!$G$2:$J$750,2,0))</f>
        <v>0</v>
      </c>
      <c r="M92" s="49" t="str">
        <f>IF((M91="")+(M91=0),0,VLOOKUP(M91,工单拆分!$G$2:$J$750,2,0))</f>
        <v>40FC533T-2</v>
      </c>
      <c r="N92" s="50">
        <f>IF((N91="")+(N91=0),0,VLOOKUP(N91,工单拆分!$G$2:$J$750,2,0))</f>
        <v>0</v>
      </c>
      <c r="O92" s="51" t="str">
        <f>IF((O91="")+(O91=0),0,VLOOKUP(O91,工单拆分!$G$2:$J$750,2,0))</f>
        <v>50FC533T-2</v>
      </c>
      <c r="P92" s="49" t="str">
        <f>IF((P91="")+(P91=0),0,VLOOKUP(P91,工单拆分!$G$2:$J$750,2,0))</f>
        <v>50FC533T-2</v>
      </c>
      <c r="Q92" s="50">
        <f>IF((Q91="")+(Q91=0),0,VLOOKUP(Q91,工单拆分!$G$2:$J$750,2,0))</f>
        <v>0</v>
      </c>
      <c r="R92" s="51" t="str">
        <f>IF((R91="")+(R91=0),0,VLOOKUP(R91,工单拆分!$G$2:$J$750,2,0))</f>
        <v>50FC533T-1</v>
      </c>
      <c r="S92" s="49" t="str">
        <f>IF((S91="")+(S91=0),0,VLOOKUP(S91,工单拆分!$G$2:$J$750,2,0))</f>
        <v>50FC533T-1</v>
      </c>
      <c r="T92" s="50">
        <f>IF((T91="")+(T91=0),0,VLOOKUP(T91,工单拆分!$G$2:$J$750,2,0))</f>
        <v>0</v>
      </c>
      <c r="U92" s="51" t="str">
        <f>IF((U91="")+(U91=0),0,VLOOKUP(U91,工单拆分!$G$2:$J$750,2,0))</f>
        <v>40FC533T-3</v>
      </c>
      <c r="V92" s="49" t="str">
        <f>IF((V91="")+(V91=0),0,VLOOKUP(V91,工单拆分!$G$2:$J$750,2,0))</f>
        <v>40FC533T-3</v>
      </c>
      <c r="W92" s="50">
        <f>IF((W91="")+(W91=0),0,VLOOKUP(W91,工单拆分!$G$2:$J$750,2,0))</f>
        <v>0</v>
      </c>
      <c r="X92" s="51" t="str">
        <f>IF((X91="")+(X91=0),0,VLOOKUP(X91,工单拆分!$G$2:$J$750,2,0))</f>
        <v>40FC533T-4</v>
      </c>
      <c r="Y92" s="49" t="str">
        <f>IF((Y91="")+(Y91=0),0,VLOOKUP(Y91,工单拆分!$G$2:$J$750,2,0))</f>
        <v>40FC533T-4</v>
      </c>
      <c r="Z92" s="50">
        <f>IF((Z91="")+(Z91=0),0,VLOOKUP(Z91,工单拆分!$G$2:$J$750,2,0))</f>
        <v>0</v>
      </c>
      <c r="AA92" s="51" t="str">
        <f>IF((AA91="")+(AA91=0),0,VLOOKUP(AA91,工单拆分!$G$2:$J$750,2,0))</f>
        <v>40FC3133-1</v>
      </c>
      <c r="AB92" s="49" t="str">
        <f>IF((AB91="")+(AB91=0),0,VLOOKUP(AB91,工单拆分!$G$2:$J$750,2,0))</f>
        <v>40FC3133-1</v>
      </c>
      <c r="AC92" s="50">
        <f>IF((AC91="")+(AC91=0),0,VLOOKUP(AC91,工单拆分!$G$2:$J$750,2,0))</f>
        <v>0</v>
      </c>
      <c r="AD92" s="51" t="str">
        <f>IF((AD91="")+(AD91=0),0,VLOOKUP(AD91,工单拆分!$G$2:$J$750,2,0))</f>
        <v>40FC3133-2</v>
      </c>
      <c r="AE92" s="49">
        <f>IF((AE91="")+(AE91=0),0,VLOOKUP(AE91,工单拆分!$G$2:$J$750,2,0))</f>
        <v>0</v>
      </c>
      <c r="AF92" s="50">
        <f>IF((AF91="")+(AF91=0),0,VLOOKUP(AF91,工单拆分!$G$2:$J$750,2,0))</f>
        <v>0</v>
      </c>
      <c r="AG92" s="51">
        <f>IF((AG91="")+(AG91=0),0,VLOOKUP(AG91,工单拆分!$G$2:$J$750,2,0))</f>
        <v>0</v>
      </c>
      <c r="AH92" s="49" t="str">
        <f>IF((AH91="")+(AH91=0),0,VLOOKUP(AH91,工单拆分!$G$2:$J$750,2,0))</f>
        <v>40FC3133-2</v>
      </c>
      <c r="AI92" s="50">
        <f>IF((AI91="")+(AI91=0),0,VLOOKUP(AI91,工单拆分!$G$2:$J$750,2,0))</f>
        <v>0</v>
      </c>
      <c r="AJ92" s="51" t="str">
        <f>IF((AJ91="")+(AJ91=0),0,VLOOKUP(AJ91,工单拆分!$G$2:$J$750,2,0))</f>
        <v>40FC311E-1</v>
      </c>
      <c r="AK92" s="49" t="str">
        <f>IF((AK91="")+(AK91=0),0,VLOOKUP(AK91,工单拆分!$G$2:$J$750,2,0))</f>
        <v>40FC311E-1</v>
      </c>
      <c r="AL92" s="50">
        <f>IF((AL91="")+(AL91=0),0,VLOOKUP(AL91,工单拆分!$G$2:$J$750,2,0))</f>
        <v>0</v>
      </c>
      <c r="AM92" s="51">
        <f>IF((AM91="")+(AM91=0),0,VLOOKUP(AM91,工单拆分!$G$2:$J$750,2,0))</f>
        <v>0</v>
      </c>
      <c r="AN92" s="49" t="str">
        <f>IF((AN91="")+(AN91=0),0,VLOOKUP(AN91,工单拆分!$G$2:$J$750,2,0))</f>
        <v>40FC311E-1</v>
      </c>
      <c r="AO92" s="50">
        <f>IF((AO91="")+(AO91=0),0,VLOOKUP(AO91,工单拆分!$G$2:$J$750,2,0))</f>
        <v>0</v>
      </c>
      <c r="AP92" s="51" t="str">
        <f>IF((AP91="")+(AP91=0),0,VLOOKUP(AP91,工单拆分!$G$2:$J$750,2,0))</f>
        <v>40FC311E-2</v>
      </c>
      <c r="AQ92" s="49" t="str">
        <f>IF((AQ91="")+(AQ91=0),0,VLOOKUP(AQ91,工单拆分!$G$2:$J$750,2,0))</f>
        <v>40FC311E-2</v>
      </c>
      <c r="AR92" s="50">
        <f>IF((AR91="")+(AR91=0),0,VLOOKUP(AR91,工单拆分!$G$2:$J$750,2,0))</f>
        <v>0</v>
      </c>
      <c r="AS92" s="51" t="str">
        <f>IF((AS91="")+(AS91=0),0,VLOOKUP(AS91,工单拆分!$G$2:$J$750,2,0))</f>
        <v>50FC533T-6</v>
      </c>
      <c r="AT92" s="49" t="str">
        <f>IF((AT91="")+(AT91=0),0,VLOOKUP(AT91,工单拆分!$G$2:$J$750,2,0))</f>
        <v>50FC533T-6</v>
      </c>
      <c r="AU92" s="50">
        <f>IF((AU91="")+(AU91=0),0,VLOOKUP(AU91,工单拆分!$G$2:$J$750,2,0))</f>
        <v>0</v>
      </c>
      <c r="AV92" s="51" t="str">
        <f>IF((AV91="")+(AV91=0),0,VLOOKUP(AV91,工单拆分!$G$2:$J$750,2,0))</f>
        <v>50FC533T-7</v>
      </c>
      <c r="AW92" s="49">
        <f>IF((AW91="")+(AW91=0),0,VLOOKUP(AW91,工单拆分!$G$2:$J$750,2,0))</f>
        <v>0</v>
      </c>
      <c r="AX92" s="50">
        <f>IF((AX91="")+(AX91=0),0,VLOOKUP(AX91,工单拆分!$G$2:$J$750,2,0))</f>
        <v>0</v>
      </c>
      <c r="AY92" s="51">
        <f>IF((AY91="")+(AY91=0),0,VLOOKUP(AY91,工单拆分!$G$2:$J$750,2,0))</f>
        <v>0</v>
      </c>
      <c r="AZ92" s="49">
        <f>IF((AZ91="")+(AZ91=0),0,VLOOKUP(AZ91,工单拆分!$G$2:$J$750,2,0))</f>
        <v>0</v>
      </c>
      <c r="BA92" s="50">
        <f>IF((BA91="")+(BA91=0),0,VLOOKUP(BA91,工单拆分!$G$2:$J$750,2,0))</f>
        <v>0</v>
      </c>
      <c r="BB92" s="51">
        <f>IF((BB91="")+(BB91=0),0,VLOOKUP(BB91,工单拆分!$G$2:$J$750,2,0))</f>
        <v>0</v>
      </c>
      <c r="BC92" s="49" t="str">
        <f>IF((BC91="")+(BC91=0),0,VLOOKUP(BC91,工单拆分!$G$2:$J$750,2,0))</f>
        <v>50FC533T-7</v>
      </c>
      <c r="BD92" s="50">
        <f>IF((BD91="")+(BD91=0),0,VLOOKUP(BD91,工单拆分!$G$2:$J$750,2,0))</f>
        <v>0</v>
      </c>
      <c r="BE92" s="51" t="str">
        <f>IF((BE91="")+(BE91=0),0,VLOOKUP(BE91,工单拆分!$G$2:$J$750,2,0))</f>
        <v>50FC533T-8</v>
      </c>
      <c r="BF92" s="49" t="str">
        <f>IF((BF91="")+(BF91=0),0,VLOOKUP(BF91,工单拆分!$G$2:$J$750,2,0))</f>
        <v>50FC533T-8</v>
      </c>
      <c r="BG92" s="50">
        <f>IF((BG91="")+(BG91=0),0,VLOOKUP(BG91,工单拆分!$G$2:$J$750,2,0))</f>
        <v>0</v>
      </c>
      <c r="BH92" s="51" t="str">
        <f>IF((BH91="")+(BH91=0),0,VLOOKUP(BH91,工单拆分!$G$2:$J$750,2,0))</f>
        <v>50FC533T-9</v>
      </c>
      <c r="BI92" s="49" t="str">
        <f>IF((BI91="")+(BI91=0),0,VLOOKUP(BI91,工单拆分!$G$2:$J$750,2,0))</f>
        <v>50FC533T-9</v>
      </c>
      <c r="BJ92" s="50">
        <f>IF((BJ91="")+(BJ91=0),0,VLOOKUP(BJ91,工单拆分!$G$2:$J$750,2,0))</f>
        <v>0</v>
      </c>
      <c r="BK92" s="51" t="str">
        <f>IF((BK91="")+(BK91=0),0,VLOOKUP(BK91,工单拆分!$G$2:$J$750,2,0))</f>
        <v>50FC533T-10</v>
      </c>
      <c r="BL92" s="49" t="str">
        <f>IF((BL91="")+(BL91=0),0,VLOOKUP(BL91,工单拆分!$G$2:$J$750,2,0))</f>
        <v>50FC533T-10</v>
      </c>
      <c r="BM92" s="50">
        <f>IF((BM91="")+(BM91=0),0,VLOOKUP(BM91,工单拆分!$G$2:$J$750,2,0))</f>
        <v>0</v>
      </c>
      <c r="BN92" s="51" t="str">
        <f>IF((BN91="")+(BN91=0),0,VLOOKUP(BN91,工单拆分!$G$2:$J$750,2,0))</f>
        <v>40FC118-1</v>
      </c>
      <c r="BO92" s="49" t="str">
        <f>IF((BO91="")+(BO91=0),0,VLOOKUP(BO91,工单拆分!$G$2:$J$750,2,0))</f>
        <v>40FC118-1</v>
      </c>
      <c r="BP92" s="50">
        <f>IF((BP91="")+(BP91=0),0,VLOOKUP(BP91,工单拆分!$G$2:$J$750,2,0))</f>
        <v>0</v>
      </c>
      <c r="BQ92" s="51">
        <f>IF((BQ91="")+(BQ91=0),0,VLOOKUP(BQ91,工单拆分!$G$2:$J$750,2,0))</f>
        <v>0</v>
      </c>
      <c r="BR92" s="49" t="str">
        <f>IF((BR91="")+(BR91=0),0,VLOOKUP(BR91,工单拆分!$G$2:$J$750,2,0))</f>
        <v>40FC118-1</v>
      </c>
      <c r="BS92" s="50">
        <f>IF((BS91="")+(BS91=0),0,VLOOKUP(BS91,工单拆分!$G$2:$J$750,2,0))</f>
        <v>0</v>
      </c>
      <c r="BT92" s="51" t="str">
        <f>IF((BT91="")+(BT91=0),0,VLOOKUP(BT91,工单拆分!$G$2:$J$750,2,0))</f>
        <v>40FC533T-9</v>
      </c>
      <c r="BU92" s="49" t="str">
        <f>IF((BU91="")+(BU91=0),0,VLOOKUP(BU91,工单拆分!$G$2:$J$750,2,0))</f>
        <v>40FC533T-9</v>
      </c>
      <c r="BV92" s="50">
        <f>IF((BV91="")+(BV91=0),0,VLOOKUP(BV91,工单拆分!$G$2:$J$750,2,0))</f>
        <v>0</v>
      </c>
      <c r="BW92" s="51" t="str">
        <f>IF((BW91="")+(BW91=0),0,VLOOKUP(BW91,工单拆分!$G$2:$J$750,2,0))</f>
        <v>40FC533T-7</v>
      </c>
      <c r="BX92" s="49" t="str">
        <f>IF((BX91="")+(BX91=0),0,VLOOKUP(BX91,工单拆分!$G$2:$J$750,2,0))</f>
        <v>40FC533T-7</v>
      </c>
      <c r="BY92" s="50">
        <f>IF((BY91="")+(BY91=0),0,VLOOKUP(BY91,工单拆分!$G$2:$J$750,2,0))</f>
        <v>0</v>
      </c>
      <c r="BZ92" s="51" t="str">
        <f>IF((BZ91="")+(BZ91=0),0,VLOOKUP(BZ91,工单拆分!$G$2:$J$750,2,0))</f>
        <v>40FC533T-5</v>
      </c>
      <c r="CA92" s="49" t="str">
        <f>IF((CA91="")+(CA91=0),0,VLOOKUP(CA91,工单拆分!$G$2:$J$750,2,0))</f>
        <v>40FC533T-5</v>
      </c>
      <c r="CB92" s="50">
        <f>IF((CB91="")+(CB91=0),0,VLOOKUP(CB91,工单拆分!$G$2:$J$750,2,0))</f>
        <v>0</v>
      </c>
      <c r="CC92" s="51" t="str">
        <f>IF((CC91="")+(CC91=0),0,VLOOKUP(CC91,工单拆分!$G$2:$J$750,2,0))</f>
        <v>40FC533T-8</v>
      </c>
      <c r="CD92" s="49" t="str">
        <f>IF((CD91="")+(CD91=0),0,VLOOKUP(CD91,工单拆分!$G$2:$J$750,2,0))</f>
        <v>40FC533T-8</v>
      </c>
      <c r="CE92" s="50">
        <f>IF((CE91="")+(CE91=0),0,VLOOKUP(CE91,工单拆分!$G$2:$J$750,2,0))</f>
        <v>0</v>
      </c>
      <c r="CF92" s="51" t="str">
        <f>IF((CF91="")+(CF91=0),0,VLOOKUP(CF91,工单拆分!$G$2:$J$750,2,0))</f>
        <v>40FC533T-10</v>
      </c>
      <c r="CG92" s="49" t="str">
        <f>IF((CG91="")+(CG91=0),0,VLOOKUP(CG91,工单拆分!$G$2:$J$750,2,0))</f>
        <v>40FC533T-10</v>
      </c>
      <c r="CH92" s="50">
        <f>IF((CH91="")+(CH91=0),0,VLOOKUP(CH91,工单拆分!$G$2:$J$750,2,0))</f>
        <v>0</v>
      </c>
      <c r="CI92" s="51" t="str">
        <f>IF((CI91="")+(CI91=0),0,VLOOKUP(CI91,工单拆分!$G$2:$J$750,2,0))</f>
        <v>50FC533T-3</v>
      </c>
      <c r="CJ92" s="49" t="str">
        <f>IF((CJ91="")+(CJ91=0),0,VLOOKUP(CJ91,工单拆分!$G$2:$J$750,2,0))</f>
        <v>50FC533T-3</v>
      </c>
      <c r="CK92" s="50">
        <f>IF((CK91="")+(CK91=0),0,VLOOKUP(CK91,工单拆分!$G$2:$J$750,2,0))</f>
        <v>0</v>
      </c>
      <c r="CL92" s="51" t="str">
        <f>IF((CL91="")+(CL91=0),0,VLOOKUP(CL91,工单拆分!$G$2:$J$750,2,0))</f>
        <v>40FC829E-15</v>
      </c>
      <c r="CM92" s="49" t="str">
        <f>IF((CM91="")+(CM91=0),0,VLOOKUP(CM91,工单拆分!$G$2:$J$750,2,0))</f>
        <v>40FC829E-15</v>
      </c>
      <c r="CN92" s="50">
        <f>IF((CN91="")+(CN91=0),0,VLOOKUP(CN91,工单拆分!$G$2:$J$750,2,0))</f>
        <v>0</v>
      </c>
      <c r="CO92" s="51" t="str">
        <f>IF((CO91="")+(CO91=0),0,VLOOKUP(CO91,工单拆分!$G$2:$J$750,2,0))</f>
        <v>40FC829E-16</v>
      </c>
      <c r="CP92" s="49">
        <f>IF((CP91="")+(CP91=0),0,VLOOKUP(CP91,工单拆分!$G$2:$J$750,2,0))</f>
        <v>0</v>
      </c>
      <c r="CQ92" s="50">
        <f>IF((CQ91="")+(CQ91=0),0,VLOOKUP(CQ91,工单拆分!$G$2:$J$750,2,0))</f>
        <v>0</v>
      </c>
      <c r="CR92" s="51">
        <f>IF((CR91="")+(CR91=0),0,VLOOKUP(CR91,工单拆分!$G$2:$J$750,2,0))</f>
        <v>0</v>
      </c>
      <c r="CS92" s="66">
        <f t="shared" si="6"/>
        <v>0</v>
      </c>
      <c r="CT92" s="66"/>
      <c r="CV92" s="66"/>
    </row>
    <row r="93" s="22" customFormat="1" ht="14.1" customHeight="1" spans="1:100">
      <c r="A93" s="46"/>
      <c r="B93" s="47"/>
      <c r="C93" s="52" t="s">
        <v>2006</v>
      </c>
      <c r="D93" s="53">
        <f>IF((D91="")+(COUNTIF($D$3:D91,D91)&gt;=2),0,IF(ISNA(VLOOKUP(D91,工单拆分!$G$2:$J$750,3,0)),0,VLOOKUP(D91,工单拆分!$G$2:$J$750,3,0)))</f>
        <v>2000</v>
      </c>
      <c r="E93" s="54">
        <f>IF((E91="")+(COUNTIF($D$3:E91,E91)&gt;=2),0,IF(ISNA(VLOOKUP(E91,工单拆分!$G$2:$J$750,3,0)),0,VLOOKUP(E91,工单拆分!$G$2:$J$750,3,0)))</f>
        <v>0</v>
      </c>
      <c r="F93" s="55">
        <f>IF((F91="")+(COUNTIF($D$3:F91,F91)&gt;=2),0,IF(ISNA(VLOOKUP(F91,工单拆分!$G$2:$J$750,3,0)),0,VLOOKUP(F91,工单拆分!$G$2:$J$750,3,0)))</f>
        <v>0</v>
      </c>
      <c r="G93" s="53">
        <f>IF((G91="")+(COUNTIF($D$3:G91,G91)&gt;=2),0,IF(ISNA(VLOOKUP(G91,工单拆分!$G$2:$J$750,3,0)),0,VLOOKUP(G91,工单拆分!$G$2:$J$750,3,0)))</f>
        <v>0</v>
      </c>
      <c r="H93" s="54">
        <f>IF((H91="")+(COUNTIF($D$3:H91,H91)&gt;=2),0,IF(ISNA(VLOOKUP(H91,工单拆分!$G$2:$J$750,3,0)),0,VLOOKUP(H91,工单拆分!$G$2:$J$750,3,0)))</f>
        <v>0</v>
      </c>
      <c r="I93" s="55">
        <f>IF((I91="")+(COUNTIF($D$3:I91,I91)&gt;=2),0,IF(ISNA(VLOOKUP(I91,工单拆分!$G$2:$J$750,3,0)),0,VLOOKUP(I91,工单拆分!$G$2:$J$750,3,0)))</f>
        <v>2000</v>
      </c>
      <c r="J93" s="53">
        <f>IF((J91="")+(COUNTIF($D$3:J91,J91)&gt;=2),0,IF(ISNA(VLOOKUP(J91,工单拆分!$G$2:$J$750,3,0)),0,VLOOKUP(J91,工单拆分!$G$2:$J$750,3,0)))</f>
        <v>0</v>
      </c>
      <c r="K93" s="54">
        <f>IF((K91="")+(COUNTIF($D$3:K91,K91)&gt;=2),0,IF(ISNA(VLOOKUP(K91,工单拆分!$G$2:$J$750,3,0)),0,VLOOKUP(K91,工单拆分!$G$2:$J$750,3,0)))</f>
        <v>0</v>
      </c>
      <c r="L93" s="55">
        <f>IF((L91="")+(COUNTIF($D$3:L91,L91)&gt;=2),0,IF(ISNA(VLOOKUP(L91,工单拆分!$G$2:$J$750,3,0)),0,VLOOKUP(L91,工单拆分!$G$2:$J$750,3,0)))</f>
        <v>0</v>
      </c>
      <c r="M93" s="53">
        <f>IF((M91="")+(COUNTIF($D$3:M91,M91)&gt;=2),0,IF(ISNA(VLOOKUP(M91,工单拆分!$G$2:$J$750,3,0)),0,VLOOKUP(M91,工单拆分!$G$2:$J$750,3,0)))</f>
        <v>0</v>
      </c>
      <c r="N93" s="54">
        <f>IF((N91="")+(COUNTIF($D$3:N91,N91)&gt;=2),0,IF(ISNA(VLOOKUP(N91,工单拆分!$G$2:$J$750,3,0)),0,VLOOKUP(N91,工单拆分!$G$2:$J$750,3,0)))</f>
        <v>0</v>
      </c>
      <c r="O93" s="55">
        <f>IF((O91="")+(COUNTIF($D$3:O91,O91)&gt;=2),0,IF(ISNA(VLOOKUP(O91,工单拆分!$G$2:$J$750,3,0)),0,VLOOKUP(O91,工单拆分!$G$2:$J$750,3,0)))</f>
        <v>2000</v>
      </c>
      <c r="P93" s="53">
        <f>IF((P91="")+(COUNTIF($D$3:P91,P91)&gt;=2),0,IF(ISNA(VLOOKUP(P91,工单拆分!$G$2:$J$750,3,0)),0,VLOOKUP(P91,工单拆分!$G$2:$J$750,3,0)))</f>
        <v>0</v>
      </c>
      <c r="Q93" s="54">
        <f>IF((Q91="")+(COUNTIF($D$3:Q91,Q91)&gt;=2),0,IF(ISNA(VLOOKUP(Q91,工单拆分!$G$2:$J$750,3,0)),0,VLOOKUP(Q91,工单拆分!$G$2:$J$750,3,0)))</f>
        <v>0</v>
      </c>
      <c r="R93" s="55">
        <f>IF((R91="")+(COUNTIF($D$3:R91,R91)&gt;=2),0,IF(ISNA(VLOOKUP(R91,工单拆分!$G$2:$J$750,3,0)),0,VLOOKUP(R91,工单拆分!$G$2:$J$750,3,0)))</f>
        <v>2000</v>
      </c>
      <c r="S93" s="53">
        <f>IF((S91="")+(COUNTIF($D$3:S91,S91)&gt;=2),0,IF(ISNA(VLOOKUP(S91,工单拆分!$G$2:$J$750,3,0)),0,VLOOKUP(S91,工单拆分!$G$2:$J$750,3,0)))</f>
        <v>0</v>
      </c>
      <c r="T93" s="54">
        <f>IF((T91="")+(COUNTIF($D$3:T91,T91)&gt;=2),0,IF(ISNA(VLOOKUP(T91,工单拆分!$G$2:$J$750,3,0)),0,VLOOKUP(T91,工单拆分!$G$2:$J$750,3,0)))</f>
        <v>0</v>
      </c>
      <c r="U93" s="55">
        <f>IF((U91="")+(COUNTIF($D$3:U91,U91)&gt;=2),0,IF(ISNA(VLOOKUP(U91,工单拆分!$G$2:$J$750,3,0)),0,VLOOKUP(U91,工单拆分!$G$2:$J$750,3,0)))</f>
        <v>2000</v>
      </c>
      <c r="V93" s="53">
        <f>IF((V91="")+(COUNTIF($D$3:V91,V91)&gt;=2),0,IF(ISNA(VLOOKUP(V91,工单拆分!$G$2:$J$750,3,0)),0,VLOOKUP(V91,工单拆分!$G$2:$J$750,3,0)))</f>
        <v>0</v>
      </c>
      <c r="W93" s="54">
        <f>IF((W91="")+(COUNTIF($D$3:W91,W91)&gt;=2),0,IF(ISNA(VLOOKUP(W91,工单拆分!$G$2:$J$750,3,0)),0,VLOOKUP(W91,工单拆分!$G$2:$J$750,3,0)))</f>
        <v>0</v>
      </c>
      <c r="X93" s="55">
        <f>IF((X91="")+(COUNTIF($D$3:X91,X91)&gt;=2),0,IF(ISNA(VLOOKUP(X91,工单拆分!$G$2:$J$750,3,0)),0,VLOOKUP(X91,工单拆分!$G$2:$J$750,3,0)))</f>
        <v>2000</v>
      </c>
      <c r="Y93" s="53">
        <f>IF((Y91="")+(COUNTIF($D$3:Y91,Y91)&gt;=2),0,IF(ISNA(VLOOKUP(Y91,工单拆分!$G$2:$J$750,3,0)),0,VLOOKUP(Y91,工单拆分!$G$2:$J$750,3,0)))</f>
        <v>0</v>
      </c>
      <c r="Z93" s="54">
        <f>IF((Z91="")+(COUNTIF($D$3:Z91,Z91)&gt;=2),0,IF(ISNA(VLOOKUP(Z91,工单拆分!$G$2:$J$750,3,0)),0,VLOOKUP(Z91,工单拆分!$G$2:$J$750,3,0)))</f>
        <v>0</v>
      </c>
      <c r="AA93" s="55">
        <f>IF((AA91="")+(COUNTIF($D$3:AA91,AA91)&gt;=2),0,IF(ISNA(VLOOKUP(AA91,工单拆分!$G$2:$J$750,3,0)),0,VLOOKUP(AA91,工单拆分!$G$2:$J$750,3,0)))</f>
        <v>2500</v>
      </c>
      <c r="AB93" s="53">
        <f>IF((AB91="")+(COUNTIF($D$3:AB91,AB91)&gt;=2),0,IF(ISNA(VLOOKUP(AB91,工单拆分!$G$2:$J$750,3,0)),0,VLOOKUP(AB91,工单拆分!$G$2:$J$750,3,0)))</f>
        <v>0</v>
      </c>
      <c r="AC93" s="54">
        <f>IF((AC91="")+(COUNTIF($D$3:AC91,AC91)&gt;=2),0,IF(ISNA(VLOOKUP(AC91,工单拆分!$G$2:$J$750,3,0)),0,VLOOKUP(AC91,工单拆分!$G$2:$J$750,3,0)))</f>
        <v>0</v>
      </c>
      <c r="AD93" s="55">
        <f>IF((AD91="")+(COUNTIF($D$3:AD91,AD91)&gt;=2),0,IF(ISNA(VLOOKUP(AD91,工单拆分!$G$2:$J$750,3,0)),0,VLOOKUP(AD91,工单拆分!$G$2:$J$750,3,0)))</f>
        <v>2000</v>
      </c>
      <c r="AE93" s="53">
        <f>IF((AE91="")+(COUNTIF($D$3:AE91,AE91)&gt;=2),0,IF(ISNA(VLOOKUP(AE91,工单拆分!$G$2:$J$750,3,0)),0,VLOOKUP(AE91,工单拆分!$G$2:$J$750,3,0)))</f>
        <v>0</v>
      </c>
      <c r="AF93" s="54">
        <f>IF((AF91="")+(COUNTIF($D$3:AF91,AF91)&gt;=2),0,IF(ISNA(VLOOKUP(AF91,工单拆分!$G$2:$J$750,3,0)),0,VLOOKUP(AF91,工单拆分!$G$2:$J$750,3,0)))</f>
        <v>0</v>
      </c>
      <c r="AG93" s="55">
        <f>IF((AG91="")+(COUNTIF($D$3:AG91,AG91)&gt;=2),0,IF(ISNA(VLOOKUP(AG91,工单拆分!$G$2:$J$750,3,0)),0,VLOOKUP(AG91,工单拆分!$G$2:$J$750,3,0)))</f>
        <v>0</v>
      </c>
      <c r="AH93" s="53">
        <f>IF((AH91="")+(COUNTIF($D$3:AH91,AH91)&gt;=2),0,IF(ISNA(VLOOKUP(AH91,工单拆分!$G$2:$J$750,3,0)),0,VLOOKUP(AH91,工单拆分!$G$2:$J$750,3,0)))</f>
        <v>0</v>
      </c>
      <c r="AI93" s="54">
        <f>IF((AI91="")+(COUNTIF($D$3:AI91,AI91)&gt;=2),0,IF(ISNA(VLOOKUP(AI91,工单拆分!$G$2:$J$750,3,0)),0,VLOOKUP(AI91,工单拆分!$G$2:$J$750,3,0)))</f>
        <v>0</v>
      </c>
      <c r="AJ93" s="55">
        <f>IF((AJ91="")+(COUNTIF($D$3:AJ91,AJ91)&gt;=2),0,IF(ISNA(VLOOKUP(AJ91,工单拆分!$G$2:$J$750,3,0)),0,VLOOKUP(AJ91,工单拆分!$G$2:$J$750,3,0)))</f>
        <v>2000</v>
      </c>
      <c r="AK93" s="53">
        <f>IF((AK91="")+(COUNTIF($D$3:AK91,AK91)&gt;=2),0,IF(ISNA(VLOOKUP(AK91,工单拆分!$G$2:$J$750,3,0)),0,VLOOKUP(AK91,工单拆分!$G$2:$J$750,3,0)))</f>
        <v>0</v>
      </c>
      <c r="AL93" s="54">
        <f>IF((AL91="")+(COUNTIF($D$3:AL91,AL91)&gt;=2),0,IF(ISNA(VLOOKUP(AL91,工单拆分!$G$2:$J$750,3,0)),0,VLOOKUP(AL91,工单拆分!$G$2:$J$750,3,0)))</f>
        <v>0</v>
      </c>
      <c r="AM93" s="55">
        <f>IF((AM91="")+(COUNTIF($D$3:AM91,AM91)&gt;=2),0,IF(ISNA(VLOOKUP(AM91,工单拆分!$G$2:$J$750,3,0)),0,VLOOKUP(AM91,工单拆分!$G$2:$J$750,3,0)))</f>
        <v>0</v>
      </c>
      <c r="AN93" s="53">
        <f>IF((AN91="")+(COUNTIF($D$3:AN91,AN91)&gt;=2),0,IF(ISNA(VLOOKUP(AN91,工单拆分!$G$2:$J$750,3,0)),0,VLOOKUP(AN91,工单拆分!$G$2:$J$750,3,0)))</f>
        <v>0</v>
      </c>
      <c r="AO93" s="54">
        <f>IF((AO91="")+(COUNTIF($D$3:AO91,AO91)&gt;=2),0,IF(ISNA(VLOOKUP(AO91,工单拆分!$G$2:$J$750,3,0)),0,VLOOKUP(AO91,工单拆分!$G$2:$J$750,3,0)))</f>
        <v>0</v>
      </c>
      <c r="AP93" s="55">
        <f>IF((AP91="")+(COUNTIF($D$3:AP91,AP91)&gt;=2),0,IF(ISNA(VLOOKUP(AP91,工单拆分!$G$2:$J$750,3,0)),0,VLOOKUP(AP91,工单拆分!$G$2:$J$750,3,0)))</f>
        <v>2000</v>
      </c>
      <c r="AQ93" s="53">
        <f>IF((AQ91="")+(COUNTIF($D$3:AQ91,AQ91)&gt;=2),0,IF(ISNA(VLOOKUP(AQ91,工单拆分!$G$2:$J$750,3,0)),0,VLOOKUP(AQ91,工单拆分!$G$2:$J$750,3,0)))</f>
        <v>0</v>
      </c>
      <c r="AR93" s="54">
        <f>IF((AR91="")+(COUNTIF($D$3:AR91,AR91)&gt;=2),0,IF(ISNA(VLOOKUP(AR91,工单拆分!$G$2:$J$750,3,0)),0,VLOOKUP(AR91,工单拆分!$G$2:$J$750,3,0)))</f>
        <v>0</v>
      </c>
      <c r="AS93" s="55">
        <f>IF((AS91="")+(COUNTIF($D$3:AS91,AS91)&gt;=2),0,IF(ISNA(VLOOKUP(AS91,工单拆分!$G$2:$J$750,3,0)),0,VLOOKUP(AS91,工单拆分!$G$2:$J$750,3,0)))</f>
        <v>2000</v>
      </c>
      <c r="AT93" s="53">
        <f>IF((AT91="")+(COUNTIF($D$3:AT91,AT91)&gt;=2),0,IF(ISNA(VLOOKUP(AT91,工单拆分!$G$2:$J$750,3,0)),0,VLOOKUP(AT91,工单拆分!$G$2:$J$750,3,0)))</f>
        <v>0</v>
      </c>
      <c r="AU93" s="54">
        <f>IF((AU91="")+(COUNTIF($D$3:AU91,AU91)&gt;=2),0,IF(ISNA(VLOOKUP(AU91,工单拆分!$G$2:$J$750,3,0)),0,VLOOKUP(AU91,工单拆分!$G$2:$J$750,3,0)))</f>
        <v>0</v>
      </c>
      <c r="AV93" s="55">
        <f>IF((AV91="")+(COUNTIF($D$3:AV91,AV91)&gt;=2),0,IF(ISNA(VLOOKUP(AV91,工单拆分!$G$2:$J$750,3,0)),0,VLOOKUP(AV91,工单拆分!$G$2:$J$750,3,0)))</f>
        <v>2000</v>
      </c>
      <c r="AW93" s="53">
        <f>IF((AW91="")+(COUNTIF($D$3:AW91,AW91)&gt;=2),0,IF(ISNA(VLOOKUP(AW91,工单拆分!$G$2:$J$750,3,0)),0,VLOOKUP(AW91,工单拆分!$G$2:$J$750,3,0)))</f>
        <v>0</v>
      </c>
      <c r="AX93" s="54">
        <f>IF((AX91="")+(COUNTIF($D$3:AX91,AX91)&gt;=2),0,IF(ISNA(VLOOKUP(AX91,工单拆分!$G$2:$J$750,3,0)),0,VLOOKUP(AX91,工单拆分!$G$2:$J$750,3,0)))</f>
        <v>0</v>
      </c>
      <c r="AY93" s="55">
        <f>IF((AY91="")+(COUNTIF($D$3:AY91,AY91)&gt;=2),0,IF(ISNA(VLOOKUP(AY91,工单拆分!$G$2:$J$750,3,0)),0,VLOOKUP(AY91,工单拆分!$G$2:$J$750,3,0)))</f>
        <v>0</v>
      </c>
      <c r="AZ93" s="53">
        <f>IF((AZ91="")+(COUNTIF($D$3:AZ91,AZ91)&gt;=2),0,IF(ISNA(VLOOKUP(AZ91,工单拆分!$G$2:$J$750,3,0)),0,VLOOKUP(AZ91,工单拆分!$G$2:$J$750,3,0)))</f>
        <v>0</v>
      </c>
      <c r="BA93" s="54">
        <f>IF((BA91="")+(COUNTIF($D$3:BA91,BA91)&gt;=2),0,IF(ISNA(VLOOKUP(BA91,工单拆分!$G$2:$J$750,3,0)),0,VLOOKUP(BA91,工单拆分!$G$2:$J$750,3,0)))</f>
        <v>0</v>
      </c>
      <c r="BB93" s="55">
        <f>IF((BB91="")+(COUNTIF($D$3:BB91,BB91)&gt;=2),0,IF(ISNA(VLOOKUP(BB91,工单拆分!$G$2:$J$750,3,0)),0,VLOOKUP(BB91,工单拆分!$G$2:$J$750,3,0)))</f>
        <v>0</v>
      </c>
      <c r="BC93" s="53">
        <f>IF((BC91="")+(COUNTIF($D$3:BC91,BC91)&gt;=2),0,IF(ISNA(VLOOKUP(BC91,工单拆分!$G$2:$J$750,3,0)),0,VLOOKUP(BC91,工单拆分!$G$2:$J$750,3,0)))</f>
        <v>0</v>
      </c>
      <c r="BD93" s="54">
        <f>IF((BD91="")+(COUNTIF($D$3:BD91,BD91)&gt;=2),0,IF(ISNA(VLOOKUP(BD91,工单拆分!$G$2:$J$750,3,0)),0,VLOOKUP(BD91,工单拆分!$G$2:$J$750,3,0)))</f>
        <v>0</v>
      </c>
      <c r="BE93" s="55">
        <f>IF((BE91="")+(COUNTIF($D$3:BE91,BE91)&gt;=2),0,IF(ISNA(VLOOKUP(BE91,工单拆分!$G$2:$J$750,3,0)),0,VLOOKUP(BE91,工单拆分!$G$2:$J$750,3,0)))</f>
        <v>2000</v>
      </c>
      <c r="BF93" s="53">
        <f>IF((BF91="")+(COUNTIF($D$3:BF91,BF91)&gt;=2),0,IF(ISNA(VLOOKUP(BF91,工单拆分!$G$2:$J$750,3,0)),0,VLOOKUP(BF91,工单拆分!$G$2:$J$750,3,0)))</f>
        <v>0</v>
      </c>
      <c r="BG93" s="54">
        <f>IF((BG91="")+(COUNTIF($D$3:BG91,BG91)&gt;=2),0,IF(ISNA(VLOOKUP(BG91,工单拆分!$G$2:$J$750,3,0)),0,VLOOKUP(BG91,工单拆分!$G$2:$J$750,3,0)))</f>
        <v>0</v>
      </c>
      <c r="BH93" s="55">
        <f>IF((BH91="")+(COUNTIF($D$3:BH91,BH91)&gt;=2),0,IF(ISNA(VLOOKUP(BH91,工单拆分!$G$2:$J$750,3,0)),0,VLOOKUP(BH91,工单拆分!$G$2:$J$750,3,0)))</f>
        <v>2000</v>
      </c>
      <c r="BI93" s="53">
        <f>IF((BI91="")+(COUNTIF($D$3:BI91,BI91)&gt;=2),0,IF(ISNA(VLOOKUP(BI91,工单拆分!$G$2:$J$750,3,0)),0,VLOOKUP(BI91,工单拆分!$G$2:$J$750,3,0)))</f>
        <v>0</v>
      </c>
      <c r="BJ93" s="54">
        <f>IF((BJ91="")+(COUNTIF($D$3:BJ91,BJ91)&gt;=2),0,IF(ISNA(VLOOKUP(BJ91,工单拆分!$G$2:$J$750,3,0)),0,VLOOKUP(BJ91,工单拆分!$G$2:$J$750,3,0)))</f>
        <v>0</v>
      </c>
      <c r="BK93" s="55">
        <f>IF((BK91="")+(COUNTIF($D$3:BK91,BK91)&gt;=2),0,IF(ISNA(VLOOKUP(BK91,工单拆分!$G$2:$J$750,3,0)),0,VLOOKUP(BK91,工单拆分!$G$2:$J$750,3,0)))</f>
        <v>2000</v>
      </c>
      <c r="BL93" s="53">
        <f>IF((BL91="")+(COUNTIF($D$3:BL91,BL91)&gt;=2),0,IF(ISNA(VLOOKUP(BL91,工单拆分!$G$2:$J$750,3,0)),0,VLOOKUP(BL91,工单拆分!$G$2:$J$750,3,0)))</f>
        <v>0</v>
      </c>
      <c r="BM93" s="54">
        <f>IF((BM91="")+(COUNTIF($D$3:BM91,BM91)&gt;=2),0,IF(ISNA(VLOOKUP(BM91,工单拆分!$G$2:$J$750,3,0)),0,VLOOKUP(BM91,工单拆分!$G$2:$J$750,3,0)))</f>
        <v>0</v>
      </c>
      <c r="BN93" s="55">
        <f>IF((BN91="")+(COUNTIF($D$3:BN91,BN91)&gt;=2),0,IF(ISNA(VLOOKUP(BN91,工单拆分!$G$2:$J$750,3,0)),0,VLOOKUP(BN91,工单拆分!$G$2:$J$750,3,0)))</f>
        <v>2500</v>
      </c>
      <c r="BO93" s="53">
        <f>IF((BO91="")+(COUNTIF($D$3:BO91,BO91)&gt;=2),0,IF(ISNA(VLOOKUP(BO91,工单拆分!$G$2:$J$750,3,0)),0,VLOOKUP(BO91,工单拆分!$G$2:$J$750,3,0)))</f>
        <v>0</v>
      </c>
      <c r="BP93" s="54">
        <f>IF((BP91="")+(COUNTIF($D$3:BP91,BP91)&gt;=2),0,IF(ISNA(VLOOKUP(BP91,工单拆分!$G$2:$J$750,3,0)),0,VLOOKUP(BP91,工单拆分!$G$2:$J$750,3,0)))</f>
        <v>0</v>
      </c>
      <c r="BQ93" s="55">
        <f>IF((BQ91="")+(COUNTIF($D$3:BQ91,BQ91)&gt;=2),0,IF(ISNA(VLOOKUP(BQ91,工单拆分!$G$2:$J$750,3,0)),0,VLOOKUP(BQ91,工单拆分!$G$2:$J$750,3,0)))</f>
        <v>0</v>
      </c>
      <c r="BR93" s="53">
        <f>IF((BR91="")+(COUNTIF($D$3:BR91,BR91)&gt;=2),0,IF(ISNA(VLOOKUP(BR91,工单拆分!$G$2:$J$750,3,0)),0,VLOOKUP(BR91,工单拆分!$G$2:$J$750,3,0)))</f>
        <v>0</v>
      </c>
      <c r="BS93" s="54">
        <f>IF((BS91="")+(COUNTIF($D$3:BS91,BS91)&gt;=2),0,IF(ISNA(VLOOKUP(BS91,工单拆分!$G$2:$J$750,3,0)),0,VLOOKUP(BS91,工单拆分!$G$2:$J$750,3,0)))</f>
        <v>0</v>
      </c>
      <c r="BT93" s="55">
        <f>IF((BT91="")+(COUNTIF($D$3:BT91,BT91)&gt;=2),0,IF(ISNA(VLOOKUP(BT91,工单拆分!$G$2:$J$750,3,0)),0,VLOOKUP(BT91,工单拆分!$G$2:$J$750,3,0)))</f>
        <v>2000</v>
      </c>
      <c r="BU93" s="53">
        <f>IF((BU91="")+(COUNTIF($D$3:BU91,BU91)&gt;=2),0,IF(ISNA(VLOOKUP(BU91,工单拆分!$G$2:$J$750,3,0)),0,VLOOKUP(BU91,工单拆分!$G$2:$J$750,3,0)))</f>
        <v>0</v>
      </c>
      <c r="BV93" s="54">
        <f>IF((BV91="")+(COUNTIF($D$3:BV91,BV91)&gt;=2),0,IF(ISNA(VLOOKUP(BV91,工单拆分!$G$2:$J$750,3,0)),0,VLOOKUP(BV91,工单拆分!$G$2:$J$750,3,0)))</f>
        <v>0</v>
      </c>
      <c r="BW93" s="55">
        <f>IF((BW91="")+(COUNTIF($D$3:BW91,BW91)&gt;=2),0,IF(ISNA(VLOOKUP(BW91,工单拆分!$G$2:$J$750,3,0)),0,VLOOKUP(BW91,工单拆分!$G$2:$J$750,3,0)))</f>
        <v>2000</v>
      </c>
      <c r="BX93" s="53">
        <f>IF((BX91="")+(COUNTIF($D$3:BX91,BX91)&gt;=2),0,IF(ISNA(VLOOKUP(BX91,工单拆分!$G$2:$J$750,3,0)),0,VLOOKUP(BX91,工单拆分!$G$2:$J$750,3,0)))</f>
        <v>0</v>
      </c>
      <c r="BY93" s="54">
        <f>IF((BY91="")+(COUNTIF($D$3:BY91,BY91)&gt;=2),0,IF(ISNA(VLOOKUP(BY91,工单拆分!$G$2:$J$750,3,0)),0,VLOOKUP(BY91,工单拆分!$G$2:$J$750,3,0)))</f>
        <v>0</v>
      </c>
      <c r="BZ93" s="55">
        <f>IF((BZ91="")+(COUNTIF($D$3:BZ91,BZ91)&gt;=2),0,IF(ISNA(VLOOKUP(BZ91,工单拆分!$G$2:$J$750,3,0)),0,VLOOKUP(BZ91,工单拆分!$G$2:$J$750,3,0)))</f>
        <v>2000</v>
      </c>
      <c r="CA93" s="53">
        <f>IF((CA91="")+(COUNTIF($D$3:CA91,CA91)&gt;=2),0,IF(ISNA(VLOOKUP(CA91,工单拆分!$G$2:$J$750,3,0)),0,VLOOKUP(CA91,工单拆分!$G$2:$J$750,3,0)))</f>
        <v>0</v>
      </c>
      <c r="CB93" s="54">
        <f>IF((CB91="")+(COUNTIF($D$3:CB91,CB91)&gt;=2),0,IF(ISNA(VLOOKUP(CB91,工单拆分!$G$2:$J$750,3,0)),0,VLOOKUP(CB91,工单拆分!$G$2:$J$750,3,0)))</f>
        <v>0</v>
      </c>
      <c r="CC93" s="55">
        <f>IF((CC91="")+(COUNTIF($D$3:CC91,CC91)&gt;=2),0,IF(ISNA(VLOOKUP(CC91,工单拆分!$G$2:$J$750,3,0)),0,VLOOKUP(CC91,工单拆分!$G$2:$J$750,3,0)))</f>
        <v>2000</v>
      </c>
      <c r="CD93" s="53">
        <f>IF((CD91="")+(COUNTIF($D$3:CD91,CD91)&gt;=2),0,IF(ISNA(VLOOKUP(CD91,工单拆分!$G$2:$J$750,3,0)),0,VLOOKUP(CD91,工单拆分!$G$2:$J$750,3,0)))</f>
        <v>0</v>
      </c>
      <c r="CE93" s="54">
        <f>IF((CE91="")+(COUNTIF($D$3:CE91,CE91)&gt;=2),0,IF(ISNA(VLOOKUP(CE91,工单拆分!$G$2:$J$750,3,0)),0,VLOOKUP(CE91,工单拆分!$G$2:$J$750,3,0)))</f>
        <v>0</v>
      </c>
      <c r="CF93" s="55">
        <f>IF((CF91="")+(COUNTIF($D$3:CF91,CF91)&gt;=2),0,IF(ISNA(VLOOKUP(CF91,工单拆分!$G$2:$J$750,3,0)),0,VLOOKUP(CF91,工单拆分!$G$2:$J$750,3,0)))</f>
        <v>2000</v>
      </c>
      <c r="CG93" s="53">
        <f>IF((CG91="")+(COUNTIF($D$3:CG91,CG91)&gt;=2),0,IF(ISNA(VLOOKUP(CG91,工单拆分!$G$2:$J$750,3,0)),0,VLOOKUP(CG91,工单拆分!$G$2:$J$750,3,0)))</f>
        <v>0</v>
      </c>
      <c r="CH93" s="54">
        <f>IF((CH91="")+(COUNTIF($D$3:CH91,CH91)&gt;=2),0,IF(ISNA(VLOOKUP(CH91,工单拆分!$G$2:$J$750,3,0)),0,VLOOKUP(CH91,工单拆分!$G$2:$J$750,3,0)))</f>
        <v>0</v>
      </c>
      <c r="CI93" s="55">
        <f>IF((CI91="")+(COUNTIF($D$3:CI91,CI91)&gt;=2),0,IF(ISNA(VLOOKUP(CI91,工单拆分!$G$2:$J$750,3,0)),0,VLOOKUP(CI91,工单拆分!$G$2:$J$750,3,0)))</f>
        <v>2000</v>
      </c>
      <c r="CJ93" s="53">
        <f>IF((CJ91="")+(COUNTIF($D$3:CJ91,CJ91)&gt;=2),0,IF(ISNA(VLOOKUP(CJ91,工单拆分!$G$2:$J$750,3,0)),0,VLOOKUP(CJ91,工单拆分!$G$2:$J$750,3,0)))</f>
        <v>0</v>
      </c>
      <c r="CK93" s="54">
        <f>IF((CK91="")+(COUNTIF($D$3:CK91,CK91)&gt;=2),0,IF(ISNA(VLOOKUP(CK91,工单拆分!$G$2:$J$750,3,0)),0,VLOOKUP(CK91,工单拆分!$G$2:$J$750,3,0)))</f>
        <v>0</v>
      </c>
      <c r="CL93" s="55">
        <f>IF((CL91="")+(COUNTIF($D$3:CL91,CL91)&gt;=2),0,IF(ISNA(VLOOKUP(CL91,工单拆分!$G$2:$J$750,3,0)),0,VLOOKUP(CL91,工单拆分!$G$2:$J$750,3,0)))</f>
        <v>2000</v>
      </c>
      <c r="CM93" s="53">
        <f>IF((CM91="")+(COUNTIF($D$3:CM91,CM91)&gt;=2),0,IF(ISNA(VLOOKUP(CM91,工单拆分!$G$2:$J$750,3,0)),0,VLOOKUP(CM91,工单拆分!$G$2:$J$750,3,0)))</f>
        <v>0</v>
      </c>
      <c r="CN93" s="54">
        <f>IF((CN91="")+(COUNTIF($D$3:CN91,CN91)&gt;=2),0,IF(ISNA(VLOOKUP(CN91,工单拆分!$G$2:$J$750,3,0)),0,VLOOKUP(CN91,工单拆分!$G$2:$J$750,3,0)))</f>
        <v>0</v>
      </c>
      <c r="CO93" s="55">
        <f>IF((CO91="")+(COUNTIF($D$3:CO91,CO91)&gt;=2),0,IF(ISNA(VLOOKUP(CO91,工单拆分!$G$2:$J$750,3,0)),0,VLOOKUP(CO91,工单拆分!$G$2:$J$750,3,0)))</f>
        <v>1000</v>
      </c>
      <c r="CP93" s="53">
        <f>IF((CP91="")+(COUNTIF($D$3:CP91,CP91)&gt;=2),0,IF(ISNA(VLOOKUP(CP91,工单拆分!$G$2:$J$750,3,0)),0,VLOOKUP(CP91,工单拆分!$G$2:$J$750,3,0)))</f>
        <v>0</v>
      </c>
      <c r="CQ93" s="54">
        <f>IF((CQ91="")+(COUNTIF($D$3:CQ91,CQ91)&gt;=2),0,IF(ISNA(VLOOKUP(CQ91,工单拆分!$G$2:$J$750,3,0)),0,VLOOKUP(CQ91,工单拆分!$G$2:$J$750,3,0)))</f>
        <v>0</v>
      </c>
      <c r="CR93" s="55">
        <f>IF((CR91="")+(COUNTIF($D$3:CR91,CR91)&gt;=2),0,IF(ISNA(VLOOKUP(CR91,工单拆分!$G$2:$J$750,3,0)),0,VLOOKUP(CR91,工单拆分!$G$2:$J$750,3,0)))</f>
        <v>0</v>
      </c>
      <c r="CS93" s="67">
        <f t="shared" si="6"/>
        <v>48000</v>
      </c>
      <c r="CT93" s="67"/>
      <c r="CV93" s="67"/>
    </row>
    <row r="94" s="22" customFormat="1" ht="14.1" customHeight="1" spans="1:100">
      <c r="A94" s="56"/>
      <c r="B94" s="57"/>
      <c r="C94" s="58" t="s">
        <v>2007</v>
      </c>
      <c r="D94" s="59">
        <v>1750</v>
      </c>
      <c r="E94" s="60"/>
      <c r="F94" s="61"/>
      <c r="G94" s="59">
        <v>250</v>
      </c>
      <c r="H94" s="60"/>
      <c r="I94" s="61">
        <v>1500</v>
      </c>
      <c r="J94" s="59"/>
      <c r="K94" s="60"/>
      <c r="L94" s="61"/>
      <c r="M94" s="59">
        <v>500</v>
      </c>
      <c r="N94" s="60"/>
      <c r="O94" s="61">
        <v>1350</v>
      </c>
      <c r="P94" s="59">
        <v>650</v>
      </c>
      <c r="Q94" s="60"/>
      <c r="R94" s="61">
        <v>1250</v>
      </c>
      <c r="S94" s="59">
        <v>750</v>
      </c>
      <c r="T94" s="60"/>
      <c r="U94" s="61">
        <v>1200</v>
      </c>
      <c r="V94" s="59">
        <v>800</v>
      </c>
      <c r="W94" s="60"/>
      <c r="X94" s="61">
        <v>1150</v>
      </c>
      <c r="Y94" s="59">
        <v>850</v>
      </c>
      <c r="Z94" s="60"/>
      <c r="AA94" s="61">
        <v>1050</v>
      </c>
      <c r="AB94" s="59">
        <v>1450</v>
      </c>
      <c r="AC94" s="60"/>
      <c r="AD94" s="61">
        <v>400</v>
      </c>
      <c r="AE94" s="59"/>
      <c r="AF94" s="60"/>
      <c r="AG94" s="61"/>
      <c r="AH94" s="59">
        <v>1600</v>
      </c>
      <c r="AI94" s="60"/>
      <c r="AJ94" s="61">
        <v>100</v>
      </c>
      <c r="AK94" s="59">
        <v>1300</v>
      </c>
      <c r="AL94" s="60"/>
      <c r="AM94" s="61"/>
      <c r="AN94" s="59">
        <v>600</v>
      </c>
      <c r="AO94" s="60"/>
      <c r="AP94" s="61">
        <v>1050</v>
      </c>
      <c r="AQ94" s="59">
        <v>950</v>
      </c>
      <c r="AR94" s="60"/>
      <c r="AS94" s="61">
        <v>650</v>
      </c>
      <c r="AT94" s="59">
        <v>1350</v>
      </c>
      <c r="AU94" s="60"/>
      <c r="AV94" s="61">
        <v>500</v>
      </c>
      <c r="AW94" s="59"/>
      <c r="AX94" s="60"/>
      <c r="AY94" s="61"/>
      <c r="AZ94" s="59"/>
      <c r="BA94" s="60"/>
      <c r="BB94" s="61"/>
      <c r="BC94" s="59">
        <v>1500</v>
      </c>
      <c r="BD94" s="60"/>
      <c r="BE94" s="61">
        <v>450</v>
      </c>
      <c r="BF94" s="59">
        <v>1550</v>
      </c>
      <c r="BG94" s="60"/>
      <c r="BH94" s="61">
        <v>350</v>
      </c>
      <c r="BI94" s="59">
        <v>1650</v>
      </c>
      <c r="BJ94" s="60"/>
      <c r="BK94" s="61">
        <v>250</v>
      </c>
      <c r="BL94" s="59">
        <v>1750</v>
      </c>
      <c r="BM94" s="60"/>
      <c r="BN94" s="61">
        <v>50</v>
      </c>
      <c r="BO94" s="59">
        <v>1500</v>
      </c>
      <c r="BP94" s="60"/>
      <c r="BQ94" s="61"/>
      <c r="BR94" s="59">
        <v>950</v>
      </c>
      <c r="BS94" s="60"/>
      <c r="BT94" s="61">
        <v>850</v>
      </c>
      <c r="BU94" s="59">
        <v>1150</v>
      </c>
      <c r="BV94" s="60"/>
      <c r="BW94" s="61">
        <v>750</v>
      </c>
      <c r="BX94" s="59">
        <v>1250</v>
      </c>
      <c r="BY94" s="60"/>
      <c r="BZ94" s="61">
        <v>700</v>
      </c>
      <c r="CA94" s="59">
        <v>1300</v>
      </c>
      <c r="CB94" s="60"/>
      <c r="CC94" s="61">
        <v>650</v>
      </c>
      <c r="CD94" s="59">
        <v>1350</v>
      </c>
      <c r="CE94" s="60"/>
      <c r="CF94" s="61">
        <v>600</v>
      </c>
      <c r="CG94" s="59">
        <v>1400</v>
      </c>
      <c r="CH94" s="60"/>
      <c r="CI94" s="61">
        <v>550</v>
      </c>
      <c r="CJ94" s="59">
        <v>1450</v>
      </c>
      <c r="CK94" s="60"/>
      <c r="CL94" s="61">
        <v>1500</v>
      </c>
      <c r="CM94" s="59">
        <v>500</v>
      </c>
      <c r="CN94" s="60"/>
      <c r="CO94" s="61">
        <v>1000</v>
      </c>
      <c r="CP94" s="59"/>
      <c r="CQ94" s="60"/>
      <c r="CR94" s="61"/>
      <c r="CS94" s="67">
        <f t="shared" si="6"/>
        <v>48000</v>
      </c>
      <c r="CT94" s="67">
        <f>CS93-CS94</f>
        <v>0</v>
      </c>
      <c r="CV94" s="67"/>
    </row>
    <row r="95" s="20" customFormat="1" ht="14.1" customHeight="1" spans="1:100">
      <c r="A95" s="40">
        <v>24</v>
      </c>
      <c r="B95" s="41" t="s">
        <v>2033</v>
      </c>
      <c r="C95" s="42" t="s">
        <v>43</v>
      </c>
      <c r="D95" s="43" t="s">
        <v>1252</v>
      </c>
      <c r="E95" s="44"/>
      <c r="F95" s="45"/>
      <c r="G95" s="43" t="s">
        <v>1252</v>
      </c>
      <c r="H95" s="44"/>
      <c r="I95" s="45" t="s">
        <v>1255</v>
      </c>
      <c r="J95" s="43"/>
      <c r="K95" s="44"/>
      <c r="L95" s="45"/>
      <c r="M95" s="43" t="s">
        <v>1255</v>
      </c>
      <c r="N95" s="44"/>
      <c r="O95" s="45" t="s">
        <v>1257</v>
      </c>
      <c r="P95" s="43" t="s">
        <v>1257</v>
      </c>
      <c r="Q95" s="44"/>
      <c r="R95" s="45" t="s">
        <v>1259</v>
      </c>
      <c r="S95" s="43" t="s">
        <v>1259</v>
      </c>
      <c r="T95" s="44"/>
      <c r="U95" s="45" t="s">
        <v>1261</v>
      </c>
      <c r="V95" s="43" t="s">
        <v>1261</v>
      </c>
      <c r="W95" s="44"/>
      <c r="X95" s="45" t="s">
        <v>1263</v>
      </c>
      <c r="Y95" s="43" t="s">
        <v>1263</v>
      </c>
      <c r="Z95" s="44"/>
      <c r="AA95" s="45" t="s">
        <v>1265</v>
      </c>
      <c r="AB95" s="43" t="s">
        <v>1265</v>
      </c>
      <c r="AC95" s="44"/>
      <c r="AD95" s="45" t="s">
        <v>1239</v>
      </c>
      <c r="AE95" s="43"/>
      <c r="AF95" s="44"/>
      <c r="AG95" s="45"/>
      <c r="AH95" s="43" t="s">
        <v>1239</v>
      </c>
      <c r="AI95" s="44"/>
      <c r="AJ95" s="45"/>
      <c r="AK95" s="43" t="s">
        <v>1310</v>
      </c>
      <c r="AL95" s="44"/>
      <c r="AM95" s="45"/>
      <c r="AN95" s="43" t="s">
        <v>1310</v>
      </c>
      <c r="AO95" s="44"/>
      <c r="AP95" s="45"/>
      <c r="AQ95" s="43" t="s">
        <v>1310</v>
      </c>
      <c r="AR95" s="44"/>
      <c r="AS95" s="45" t="s">
        <v>1313</v>
      </c>
      <c r="AT95" s="43" t="s">
        <v>1313</v>
      </c>
      <c r="AU95" s="44"/>
      <c r="AV95" s="45" t="s">
        <v>1281</v>
      </c>
      <c r="AW95" s="43"/>
      <c r="AX95" s="44"/>
      <c r="AY95" s="45"/>
      <c r="AZ95" s="43"/>
      <c r="BA95" s="44"/>
      <c r="BB95" s="45"/>
      <c r="BC95" s="43" t="s">
        <v>1281</v>
      </c>
      <c r="BD95" s="44"/>
      <c r="BE95" s="45" t="s">
        <v>1267</v>
      </c>
      <c r="BF95" s="43" t="s">
        <v>1267</v>
      </c>
      <c r="BG95" s="44"/>
      <c r="BH95" s="44" t="s">
        <v>1388</v>
      </c>
      <c r="BI95" s="43" t="s">
        <v>1388</v>
      </c>
      <c r="BJ95" s="44"/>
      <c r="BK95" s="45" t="s">
        <v>1226</v>
      </c>
      <c r="BL95" s="43" t="s">
        <v>1226</v>
      </c>
      <c r="BM95" s="44"/>
      <c r="BN95" s="45" t="s">
        <v>1303</v>
      </c>
      <c r="BO95" s="43" t="s">
        <v>1303</v>
      </c>
      <c r="BP95" s="44"/>
      <c r="BQ95" s="45"/>
      <c r="BR95" s="43" t="s">
        <v>1303</v>
      </c>
      <c r="BS95" s="44"/>
      <c r="BT95" s="45" t="s">
        <v>1273</v>
      </c>
      <c r="BU95" s="68" t="s">
        <v>1273</v>
      </c>
      <c r="BV95" s="69"/>
      <c r="BW95" s="45" t="s">
        <v>1275</v>
      </c>
      <c r="BX95" s="43" t="s">
        <v>1275</v>
      </c>
      <c r="BY95" s="44"/>
      <c r="BZ95" s="45" t="s">
        <v>1244</v>
      </c>
      <c r="CA95" s="43" t="s">
        <v>1244</v>
      </c>
      <c r="CB95" s="44"/>
      <c r="CC95" s="45"/>
      <c r="CD95" s="43" t="s">
        <v>1277</v>
      </c>
      <c r="CE95" s="44"/>
      <c r="CF95" s="45"/>
      <c r="CG95" s="43" t="s">
        <v>1279</v>
      </c>
      <c r="CH95" s="44"/>
      <c r="CI95" s="45"/>
      <c r="CJ95" s="43" t="s">
        <v>1269</v>
      </c>
      <c r="CK95" s="44"/>
      <c r="CL95" s="45"/>
      <c r="CM95" s="43" t="s">
        <v>1271</v>
      </c>
      <c r="CN95" s="44"/>
      <c r="CO95" s="45"/>
      <c r="CP95" s="43"/>
      <c r="CQ95" s="44"/>
      <c r="CR95" s="45"/>
      <c r="CS95" s="65">
        <f t="shared" si="6"/>
        <v>0</v>
      </c>
      <c r="CT95" s="65"/>
      <c r="CV95" s="65"/>
    </row>
    <row r="96" s="21" customFormat="1" ht="14.1" customHeight="1" spans="1:100">
      <c r="A96" s="46"/>
      <c r="B96" s="47"/>
      <c r="C96" s="48" t="s">
        <v>2005</v>
      </c>
      <c r="D96" s="49" t="str">
        <f>IF((D95="")+(D95=0),0,VLOOKUP(D95,工单拆分!$G$2:$J$750,2,0))</f>
        <v>DZ16YC812-1</v>
      </c>
      <c r="E96" s="50">
        <f>IF((E95="")+(E95=0),0,VLOOKUP(E95,工单拆分!$G$2:$J$750,2,0))</f>
        <v>0</v>
      </c>
      <c r="F96" s="51">
        <f>IF((F95="")+(F95=0),0,VLOOKUP(F95,工单拆分!$G$2:$J$750,2,0))</f>
        <v>0</v>
      </c>
      <c r="G96" s="49" t="str">
        <f>IF((G95="")+(G95=0),0,VLOOKUP(G95,工单拆分!$G$2:$J$750,2,0))</f>
        <v>DZ16YC812-1</v>
      </c>
      <c r="H96" s="50">
        <f>IF((H95="")+(H95=0),0,VLOOKUP(H95,工单拆分!$G$2:$J$750,2,0))</f>
        <v>0</v>
      </c>
      <c r="I96" s="51" t="str">
        <f>IF((I95="")+(I95=0),0,VLOOKUP(I95,工单拆分!$G$2:$J$750,2,0))</f>
        <v>DZ16YC812-2</v>
      </c>
      <c r="J96" s="49">
        <f>IF((J95="")+(J95=0),0,VLOOKUP(J95,工单拆分!$G$2:$J$750,2,0))</f>
        <v>0</v>
      </c>
      <c r="K96" s="50">
        <f>IF((K95="")+(K95=0),0,VLOOKUP(K95,工单拆分!$G$2:$J$750,2,0))</f>
        <v>0</v>
      </c>
      <c r="L96" s="51">
        <f>IF((L95="")+(L95=0),0,VLOOKUP(L95,工单拆分!$G$2:$J$750,2,0))</f>
        <v>0</v>
      </c>
      <c r="M96" s="49" t="str">
        <f>IF((M95="")+(M95=0),0,VLOOKUP(M95,工单拆分!$G$2:$J$750,2,0))</f>
        <v>DZ16YC812-2</v>
      </c>
      <c r="N96" s="50">
        <f>IF((N95="")+(N95=0),0,VLOOKUP(N95,工单拆分!$G$2:$J$750,2,0))</f>
        <v>0</v>
      </c>
      <c r="O96" s="51" t="str">
        <f>IF((O95="")+(O95=0),0,VLOOKUP(O95,工单拆分!$G$2:$J$750,2,0))</f>
        <v>DZ16YC812-3</v>
      </c>
      <c r="P96" s="49" t="str">
        <f>IF((P95="")+(P95=0),0,VLOOKUP(P95,工单拆分!$G$2:$J$750,2,0))</f>
        <v>DZ16YC812-3</v>
      </c>
      <c r="Q96" s="50">
        <f>IF((Q95="")+(Q95=0),0,VLOOKUP(Q95,工单拆分!$G$2:$J$750,2,0))</f>
        <v>0</v>
      </c>
      <c r="R96" s="51" t="str">
        <f>IF((R95="")+(R95=0),0,VLOOKUP(R95,工单拆分!$G$2:$J$750,2,0))</f>
        <v>DZ16YC812-4</v>
      </c>
      <c r="S96" s="49" t="str">
        <f>IF((S95="")+(S95=0),0,VLOOKUP(S95,工单拆分!$G$2:$J$750,2,0))</f>
        <v>DZ16YC812-4</v>
      </c>
      <c r="T96" s="50">
        <f>IF((T95="")+(T95=0),0,VLOOKUP(T95,工单拆分!$G$2:$J$750,2,0))</f>
        <v>0</v>
      </c>
      <c r="U96" s="51" t="str">
        <f>IF((U95="")+(U95=0),0,VLOOKUP(U95,工单拆分!$G$2:$J$750,2,0))</f>
        <v>DZ16YC812-5</v>
      </c>
      <c r="V96" s="49" t="str">
        <f>IF((V95="")+(V95=0),0,VLOOKUP(V95,工单拆分!$G$2:$J$750,2,0))</f>
        <v>DZ16YC812-5</v>
      </c>
      <c r="W96" s="50">
        <f>IF((W95="")+(W95=0),0,VLOOKUP(W95,工单拆分!$G$2:$J$750,2,0))</f>
        <v>0</v>
      </c>
      <c r="X96" s="51" t="str">
        <f>IF((X95="")+(X95=0),0,VLOOKUP(X95,工单拆分!$G$2:$J$750,2,0))</f>
        <v>DZ16YC812-6</v>
      </c>
      <c r="Y96" s="49" t="str">
        <f>IF((Y95="")+(Y95=0),0,VLOOKUP(Y95,工单拆分!$G$2:$J$750,2,0))</f>
        <v>DZ16YC812-6</v>
      </c>
      <c r="Z96" s="50">
        <f>IF((Z95="")+(Z95=0),0,VLOOKUP(Z95,工单拆分!$G$2:$J$750,2,0))</f>
        <v>0</v>
      </c>
      <c r="AA96" s="51" t="str">
        <f>IF((AA95="")+(AA95=0),0,VLOOKUP(AA95,工单拆分!$G$2:$J$750,2,0))</f>
        <v>DZ16YC812-7</v>
      </c>
      <c r="AB96" s="49" t="str">
        <f>IF((AB95="")+(AB95=0),0,VLOOKUP(AB95,工单拆分!$G$2:$J$750,2,0))</f>
        <v>DZ16YC812-7</v>
      </c>
      <c r="AC96" s="50">
        <f>IF((AC95="")+(AC95=0),0,VLOOKUP(AC95,工单拆分!$G$2:$J$750,2,0))</f>
        <v>0</v>
      </c>
      <c r="AD96" s="51" t="str">
        <f>IF((AD95="")+(AD95=0),0,VLOOKUP(AD95,工单拆分!$G$2:$J$750,2,0))</f>
        <v>DZ25YC868-1</v>
      </c>
      <c r="AE96" s="49">
        <f>IF((AE95="")+(AE95=0),0,VLOOKUP(AE95,工单拆分!$G$2:$J$750,2,0))</f>
        <v>0</v>
      </c>
      <c r="AF96" s="50">
        <f>IF((AF95="")+(AF95=0),0,VLOOKUP(AF95,工单拆分!$G$2:$J$750,2,0))</f>
        <v>0</v>
      </c>
      <c r="AG96" s="51">
        <f>IF((AG95="")+(AG95=0),0,VLOOKUP(AG95,工单拆分!$G$2:$J$750,2,0))</f>
        <v>0</v>
      </c>
      <c r="AH96" s="49" t="str">
        <f>IF((AH95="")+(AH95=0),0,VLOOKUP(AH95,工单拆分!$G$2:$J$750,2,0))</f>
        <v>DZ25YC868-1</v>
      </c>
      <c r="AI96" s="50">
        <f>IF((AI95="")+(AI95=0),0,VLOOKUP(AI95,工单拆分!$G$2:$J$750,2,0))</f>
        <v>0</v>
      </c>
      <c r="AJ96" s="51">
        <f>IF((AJ95="")+(AJ95=0),0,VLOOKUP(AJ95,工单拆分!$G$2:$J$750,2,0))</f>
        <v>0</v>
      </c>
      <c r="AK96" s="49" t="str">
        <f>IF((AK95="")+(AK95=0),0,VLOOKUP(AK95,工单拆分!$G$2:$J$750,2,0))</f>
        <v>DZ22YC806-1</v>
      </c>
      <c r="AL96" s="50">
        <f>IF((AL95="")+(AL95=0),0,VLOOKUP(AL95,工单拆分!$G$2:$J$750,2,0))</f>
        <v>0</v>
      </c>
      <c r="AM96" s="51">
        <f>IF((AM95="")+(AM95=0),0,VLOOKUP(AM95,工单拆分!$G$2:$J$750,2,0))</f>
        <v>0</v>
      </c>
      <c r="AN96" s="49" t="str">
        <f>IF((AN95="")+(AN95=0),0,VLOOKUP(AN95,工单拆分!$G$2:$J$750,2,0))</f>
        <v>DZ22YC806-1</v>
      </c>
      <c r="AO96" s="50">
        <f>IF((AO95="")+(AO95=0),0,VLOOKUP(AO95,工单拆分!$G$2:$J$750,2,0))</f>
        <v>0</v>
      </c>
      <c r="AP96" s="51">
        <f>IF((AP95="")+(AP95=0),0,VLOOKUP(AP95,工单拆分!$G$2:$J$750,2,0))</f>
        <v>0</v>
      </c>
      <c r="AQ96" s="49" t="str">
        <f>IF((AQ95="")+(AQ95=0),0,VLOOKUP(AQ95,工单拆分!$G$2:$J$750,2,0))</f>
        <v>DZ22YC806-1</v>
      </c>
      <c r="AR96" s="50">
        <f>IF((AR95="")+(AR95=0),0,VLOOKUP(AR95,工单拆分!$G$2:$J$750,2,0))</f>
        <v>0</v>
      </c>
      <c r="AS96" s="51" t="str">
        <f>IF((AS95="")+(AS95=0),0,VLOOKUP(AS95,工单拆分!$G$2:$J$750,2,0))</f>
        <v>DZ22YC806-2</v>
      </c>
      <c r="AT96" s="49" t="str">
        <f>IF((AT95="")+(AT95=0),0,VLOOKUP(AT95,工单拆分!$G$2:$J$750,2,0))</f>
        <v>DZ22YC806-2</v>
      </c>
      <c r="AU96" s="50">
        <f>IF((AU95="")+(AU95=0),0,VLOOKUP(AU95,工单拆分!$G$2:$J$750,2,0))</f>
        <v>0</v>
      </c>
      <c r="AV96" s="51" t="str">
        <f>IF((AV95="")+(AV95=0),0,VLOOKUP(AV95,工单拆分!$G$2:$J$750,2,0))</f>
        <v>DZ16YC812-15</v>
      </c>
      <c r="AW96" s="49">
        <f>IF((AW95="")+(AW95=0),0,VLOOKUP(AW95,工单拆分!$G$2:$J$750,2,0))</f>
        <v>0</v>
      </c>
      <c r="AX96" s="50">
        <f>IF((AX95="")+(AX95=0),0,VLOOKUP(AX95,工单拆分!$G$2:$J$750,2,0))</f>
        <v>0</v>
      </c>
      <c r="AY96" s="51">
        <f>IF((AY95="")+(AY95=0),0,VLOOKUP(AY95,工单拆分!$G$2:$J$750,2,0))</f>
        <v>0</v>
      </c>
      <c r="AZ96" s="49">
        <f>IF((AZ95="")+(AZ95=0),0,VLOOKUP(AZ95,工单拆分!$G$2:$J$750,2,0))</f>
        <v>0</v>
      </c>
      <c r="BA96" s="50">
        <f>IF((BA95="")+(BA95=0),0,VLOOKUP(BA95,工单拆分!$G$2:$J$750,2,0))</f>
        <v>0</v>
      </c>
      <c r="BB96" s="51">
        <f>IF((BB95="")+(BB95=0),0,VLOOKUP(BB95,工单拆分!$G$2:$J$750,2,0))</f>
        <v>0</v>
      </c>
      <c r="BC96" s="49" t="str">
        <f>IF((BC95="")+(BC95=0),0,VLOOKUP(BC95,工单拆分!$G$2:$J$750,2,0))</f>
        <v>DZ16YC812-15</v>
      </c>
      <c r="BD96" s="50">
        <f>IF((BD95="")+(BD95=0),0,VLOOKUP(BD95,工单拆分!$G$2:$J$750,2,0))</f>
        <v>0</v>
      </c>
      <c r="BE96" s="51" t="str">
        <f>IF((BE95="")+(BE95=0),0,VLOOKUP(BE95,工单拆分!$G$2:$J$750,2,0))</f>
        <v>DZ16YC812-8</v>
      </c>
      <c r="BF96" s="49" t="str">
        <f>IF((BF95="")+(BF95=0),0,VLOOKUP(BF95,工单拆分!$G$2:$J$750,2,0))</f>
        <v>DZ16YC812-8</v>
      </c>
      <c r="BG96" s="50">
        <f>IF((BG95="")+(BG95=0),0,VLOOKUP(BG95,工单拆分!$G$2:$J$750,2,0))</f>
        <v>0</v>
      </c>
      <c r="BH96" s="51" t="str">
        <f>IF((BH95="")+(BH95=0),0,VLOOKUP(BH95,工单拆分!$G$2:$J$750,2,0))</f>
        <v>DG60YK11-1</v>
      </c>
      <c r="BI96" s="49" t="str">
        <f>IF((BI95="")+(BI95=0),0,VLOOKUP(BI95,工单拆分!$G$2:$J$750,2,0))</f>
        <v>DG60YK11-1</v>
      </c>
      <c r="BJ96" s="50">
        <f>IF((BJ95="")+(BJ95=0),0,VLOOKUP(BJ95,工单拆分!$G$2:$J$750,2,0))</f>
        <v>0</v>
      </c>
      <c r="BK96" s="51" t="str">
        <f>IF((BK95="")+(BK95=0),0,VLOOKUP(BK95,工单拆分!$G$2:$J$750,2,0))</f>
        <v>DG50YC12-2</v>
      </c>
      <c r="BL96" s="49" t="str">
        <f>IF((BL95="")+(BL95=0),0,VLOOKUP(BL95,工单拆分!$G$2:$J$750,2,0))</f>
        <v>DG50YC12-2</v>
      </c>
      <c r="BM96" s="50">
        <f>IF((BM95="")+(BM95=0),0,VLOOKUP(BM95,工单拆分!$G$2:$J$750,2,0))</f>
        <v>0</v>
      </c>
      <c r="BN96" s="51" t="str">
        <f>IF((BN95="")+(BN95=0),0,VLOOKUP(BN95,工单拆分!$G$2:$J$750,2,0))</f>
        <v>DG30YK801-1</v>
      </c>
      <c r="BO96" s="49" t="str">
        <f>IF((BO95="")+(BO95=0),0,VLOOKUP(BO95,工单拆分!$G$2:$J$750,2,0))</f>
        <v>DG30YK801-1</v>
      </c>
      <c r="BP96" s="50">
        <f>IF((BP95="")+(BP95=0),0,VLOOKUP(BP95,工单拆分!$G$2:$J$750,2,0))</f>
        <v>0</v>
      </c>
      <c r="BQ96" s="51">
        <f>IF((BQ95="")+(BQ95=0),0,VLOOKUP(BQ95,工单拆分!$G$2:$J$750,2,0))</f>
        <v>0</v>
      </c>
      <c r="BR96" s="49" t="str">
        <f>IF((BR95="")+(BR95=0),0,VLOOKUP(BR95,工单拆分!$G$2:$J$750,2,0))</f>
        <v>DG30YK801-1</v>
      </c>
      <c r="BS96" s="50">
        <f>IF((BS95="")+(BS95=0),0,VLOOKUP(BS95,工单拆分!$G$2:$J$750,2,0))</f>
        <v>0</v>
      </c>
      <c r="BT96" s="51" t="str">
        <f>IF((BT95="")+(BT95=0),0,VLOOKUP(BT95,工单拆分!$G$2:$J$750,2,0))</f>
        <v>DZ16YC812-11</v>
      </c>
      <c r="BU96" s="49" t="str">
        <f>IF((BU95="")+(BU95=0),0,VLOOKUP(BU95,工单拆分!$G$2:$J$750,2,0))</f>
        <v>DZ16YC812-11</v>
      </c>
      <c r="BV96" s="50">
        <f>IF((BV95="")+(BV95=0),0,VLOOKUP(BV95,工单拆分!$G$2:$J$750,2,0))</f>
        <v>0</v>
      </c>
      <c r="BW96" s="51" t="str">
        <f>IF((BW95="")+(BW95=0),0,VLOOKUP(BW95,工单拆分!$G$2:$J$750,2,0))</f>
        <v>DZ16YC812-12</v>
      </c>
      <c r="BX96" s="49" t="str">
        <f>IF((BX95="")+(BX95=0),0,VLOOKUP(BX95,工单拆分!$G$2:$J$750,2,0))</f>
        <v>DZ16YC812-12</v>
      </c>
      <c r="BY96" s="50">
        <f>IF((BY95="")+(BY95=0),0,VLOOKUP(BY95,工单拆分!$G$2:$J$750,2,0))</f>
        <v>0</v>
      </c>
      <c r="BZ96" s="51" t="str">
        <f>IF((BZ95="")+(BZ95=0),0,VLOOKUP(BZ95,工单拆分!$G$2:$J$750,2,0))</f>
        <v>DZ25YC868-3</v>
      </c>
      <c r="CA96" s="49" t="str">
        <f>IF((CA95="")+(CA95=0),0,VLOOKUP(CA95,工单拆分!$G$2:$J$750,2,0))</f>
        <v>DZ25YC868-3</v>
      </c>
      <c r="CB96" s="50">
        <f>IF((CB95="")+(CB95=0),0,VLOOKUP(CB95,工单拆分!$G$2:$J$750,2,0))</f>
        <v>0</v>
      </c>
      <c r="CC96" s="51">
        <f>IF((CC95="")+(CC95=0),0,VLOOKUP(CC95,工单拆分!$G$2:$J$750,2,0))</f>
        <v>0</v>
      </c>
      <c r="CD96" s="49" t="str">
        <f>IF((CD95="")+(CD95=0),0,VLOOKUP(CD95,工单拆分!$G$2:$J$750,2,0))</f>
        <v>DZ16YC812-13</v>
      </c>
      <c r="CE96" s="50">
        <f>IF((CE95="")+(CE95=0),0,VLOOKUP(CE95,工单拆分!$G$2:$J$750,2,0))</f>
        <v>0</v>
      </c>
      <c r="CF96" s="51">
        <f>IF((CF95="")+(CF95=0),0,VLOOKUP(CF95,工单拆分!$G$2:$J$750,2,0))</f>
        <v>0</v>
      </c>
      <c r="CG96" s="49" t="str">
        <f>IF((CG95="")+(CG95=0),0,VLOOKUP(CG95,工单拆分!$G$2:$J$750,2,0))</f>
        <v>DZ16YC812-14</v>
      </c>
      <c r="CH96" s="50">
        <f>IF((CH95="")+(CH95=0),0,VLOOKUP(CH95,工单拆分!$G$2:$J$750,2,0))</f>
        <v>0</v>
      </c>
      <c r="CI96" s="51">
        <f>IF((CI95="")+(CI95=0),0,VLOOKUP(CI95,工单拆分!$G$2:$J$750,2,0))</f>
        <v>0</v>
      </c>
      <c r="CJ96" s="49" t="str">
        <f>IF((CJ95="")+(CJ95=0),0,VLOOKUP(CJ95,工单拆分!$G$2:$J$750,2,0))</f>
        <v>DZ16YC812-9</v>
      </c>
      <c r="CK96" s="50">
        <f>IF((CK95="")+(CK95=0),0,VLOOKUP(CK95,工单拆分!$G$2:$J$750,2,0))</f>
        <v>0</v>
      </c>
      <c r="CL96" s="51">
        <f>IF((CL95="")+(CL95=0),0,VLOOKUP(CL95,工单拆分!$G$2:$J$750,2,0))</f>
        <v>0</v>
      </c>
      <c r="CM96" s="49" t="str">
        <f>IF((CM95="")+(CM95=0),0,VLOOKUP(CM95,工单拆分!$G$2:$J$750,2,0))</f>
        <v>DZ16YC812-10</v>
      </c>
      <c r="CN96" s="50">
        <f>IF((CN95="")+(CN95=0),0,VLOOKUP(CN95,工单拆分!$G$2:$J$750,2,0))</f>
        <v>0</v>
      </c>
      <c r="CO96" s="51">
        <f>IF((CO95="")+(CO95=0),0,VLOOKUP(CO95,工单拆分!$G$2:$J$750,2,0))</f>
        <v>0</v>
      </c>
      <c r="CP96" s="49">
        <f>IF((CP95="")+(CP95=0),0,VLOOKUP(CP95,工单拆分!$G$2:$J$750,2,0))</f>
        <v>0</v>
      </c>
      <c r="CQ96" s="50">
        <f>IF((CQ95="")+(CQ95=0),0,VLOOKUP(CQ95,工单拆分!$G$2:$J$750,2,0))</f>
        <v>0</v>
      </c>
      <c r="CR96" s="51">
        <f>IF((CR95="")+(CR95=0),0,VLOOKUP(CR95,工单拆分!$G$2:$J$750,2,0))</f>
        <v>0</v>
      </c>
      <c r="CS96" s="66">
        <f t="shared" si="6"/>
        <v>0</v>
      </c>
      <c r="CT96" s="66"/>
      <c r="CV96" s="66"/>
    </row>
    <row r="97" s="22" customFormat="1" ht="14.1" customHeight="1" spans="1:100">
      <c r="A97" s="46"/>
      <c r="B97" s="47"/>
      <c r="C97" s="52" t="s">
        <v>2006</v>
      </c>
      <c r="D97" s="53">
        <f>IF((D95="")+(COUNTIF($D$3:D95,D95)&gt;=2),0,IF(ISNA(VLOOKUP(D95,工单拆分!$G$2:$J$750,3,0)),0,VLOOKUP(D95,工单拆分!$G$2:$J$750,3,0)))</f>
        <v>2000</v>
      </c>
      <c r="E97" s="54">
        <f>IF((E95="")+(COUNTIF($D$3:E95,E95)&gt;=2),0,IF(ISNA(VLOOKUP(E95,工单拆分!$G$2:$J$750,3,0)),0,VLOOKUP(E95,工单拆分!$G$2:$J$750,3,0)))</f>
        <v>0</v>
      </c>
      <c r="F97" s="55">
        <f>IF((F95="")+(COUNTIF($D$3:F95,F95)&gt;=2),0,IF(ISNA(VLOOKUP(F95,工单拆分!$G$2:$J$750,3,0)),0,VLOOKUP(F95,工单拆分!$G$2:$J$750,3,0)))</f>
        <v>0</v>
      </c>
      <c r="G97" s="53">
        <f>IF((G95="")+(COUNTIF($D$3:G95,G95)&gt;=2),0,IF(ISNA(VLOOKUP(G95,工单拆分!$G$2:$J$750,3,0)),0,VLOOKUP(G95,工单拆分!$G$2:$J$750,3,0)))</f>
        <v>0</v>
      </c>
      <c r="H97" s="54">
        <f>IF((H95="")+(COUNTIF($D$3:H95,H95)&gt;=2),0,IF(ISNA(VLOOKUP(H95,工单拆分!$G$2:$J$750,3,0)),0,VLOOKUP(H95,工单拆分!$G$2:$J$750,3,0)))</f>
        <v>0</v>
      </c>
      <c r="I97" s="55">
        <f>IF((I95="")+(COUNTIF($D$3:I95,I95)&gt;=2),0,IF(ISNA(VLOOKUP(I95,工单拆分!$G$2:$J$750,3,0)),0,VLOOKUP(I95,工单拆分!$G$2:$J$750,3,0)))</f>
        <v>2000</v>
      </c>
      <c r="J97" s="53">
        <f>IF((J95="")+(COUNTIF($D$3:J95,J95)&gt;=2),0,IF(ISNA(VLOOKUP(J95,工单拆分!$G$2:$J$750,3,0)),0,VLOOKUP(J95,工单拆分!$G$2:$J$750,3,0)))</f>
        <v>0</v>
      </c>
      <c r="K97" s="54">
        <f>IF((K95="")+(COUNTIF($D$3:K95,K95)&gt;=2),0,IF(ISNA(VLOOKUP(K95,工单拆分!$G$2:$J$750,3,0)),0,VLOOKUP(K95,工单拆分!$G$2:$J$750,3,0)))</f>
        <v>0</v>
      </c>
      <c r="L97" s="55">
        <f>IF((L95="")+(COUNTIF($D$3:L95,L95)&gt;=2),0,IF(ISNA(VLOOKUP(L95,工单拆分!$G$2:$J$750,3,0)),0,VLOOKUP(L95,工单拆分!$G$2:$J$750,3,0)))</f>
        <v>0</v>
      </c>
      <c r="M97" s="53">
        <f>IF((M95="")+(COUNTIF($D$3:M95,M95)&gt;=2),0,IF(ISNA(VLOOKUP(M95,工单拆分!$G$2:$J$750,3,0)),0,VLOOKUP(M95,工单拆分!$G$2:$J$750,3,0)))</f>
        <v>0</v>
      </c>
      <c r="N97" s="54">
        <f>IF((N95="")+(COUNTIF($D$3:N95,N95)&gt;=2),0,IF(ISNA(VLOOKUP(N95,工单拆分!$G$2:$J$750,3,0)),0,VLOOKUP(N95,工单拆分!$G$2:$J$750,3,0)))</f>
        <v>0</v>
      </c>
      <c r="O97" s="55">
        <f>IF((O95="")+(COUNTIF($D$3:O95,O95)&gt;=2),0,IF(ISNA(VLOOKUP(O95,工单拆分!$G$2:$J$750,3,0)),0,VLOOKUP(O95,工单拆分!$G$2:$J$750,3,0)))</f>
        <v>2000</v>
      </c>
      <c r="P97" s="53">
        <f>IF((P95="")+(COUNTIF($D$3:P95,P95)&gt;=2),0,IF(ISNA(VLOOKUP(P95,工单拆分!$G$2:$J$750,3,0)),0,VLOOKUP(P95,工单拆分!$G$2:$J$750,3,0)))</f>
        <v>0</v>
      </c>
      <c r="Q97" s="54">
        <f>IF((Q95="")+(COUNTIF($D$3:Q95,Q95)&gt;=2),0,IF(ISNA(VLOOKUP(Q95,工单拆分!$G$2:$J$750,3,0)),0,VLOOKUP(Q95,工单拆分!$G$2:$J$750,3,0)))</f>
        <v>0</v>
      </c>
      <c r="R97" s="55">
        <f>IF((R95="")+(COUNTIF($D$3:R95,R95)&gt;=2),0,IF(ISNA(VLOOKUP(R95,工单拆分!$G$2:$J$750,3,0)),0,VLOOKUP(R95,工单拆分!$G$2:$J$750,3,0)))</f>
        <v>2000</v>
      </c>
      <c r="S97" s="53">
        <f>IF((S95="")+(COUNTIF($D$3:S95,S95)&gt;=2),0,IF(ISNA(VLOOKUP(S95,工单拆分!$G$2:$J$750,3,0)),0,VLOOKUP(S95,工单拆分!$G$2:$J$750,3,0)))</f>
        <v>0</v>
      </c>
      <c r="T97" s="54">
        <f>IF((T95="")+(COUNTIF($D$3:T95,T95)&gt;=2),0,IF(ISNA(VLOOKUP(T95,工单拆分!$G$2:$J$750,3,0)),0,VLOOKUP(T95,工单拆分!$G$2:$J$750,3,0)))</f>
        <v>0</v>
      </c>
      <c r="U97" s="55">
        <f>IF((U95="")+(COUNTIF($D$3:U95,U95)&gt;=2),0,IF(ISNA(VLOOKUP(U95,工单拆分!$G$2:$J$750,3,0)),0,VLOOKUP(U95,工单拆分!$G$2:$J$750,3,0)))</f>
        <v>2000</v>
      </c>
      <c r="V97" s="53">
        <f>IF((V95="")+(COUNTIF($D$3:V95,V95)&gt;=2),0,IF(ISNA(VLOOKUP(V95,工单拆分!$G$2:$J$750,3,0)),0,VLOOKUP(V95,工单拆分!$G$2:$J$750,3,0)))</f>
        <v>0</v>
      </c>
      <c r="W97" s="54">
        <f>IF((W95="")+(COUNTIF($D$3:W95,W95)&gt;=2),0,IF(ISNA(VLOOKUP(W95,工单拆分!$G$2:$J$750,3,0)),0,VLOOKUP(W95,工单拆分!$G$2:$J$750,3,0)))</f>
        <v>0</v>
      </c>
      <c r="X97" s="55">
        <f>IF((X95="")+(COUNTIF($D$3:X95,X95)&gt;=2),0,IF(ISNA(VLOOKUP(X95,工单拆分!$G$2:$J$750,3,0)),0,VLOOKUP(X95,工单拆分!$G$2:$J$750,3,0)))</f>
        <v>2000</v>
      </c>
      <c r="Y97" s="53">
        <f>IF((Y95="")+(COUNTIF($D$3:Y95,Y95)&gt;=2),0,IF(ISNA(VLOOKUP(Y95,工单拆分!$G$2:$J$750,3,0)),0,VLOOKUP(Y95,工单拆分!$G$2:$J$750,3,0)))</f>
        <v>0</v>
      </c>
      <c r="Z97" s="54">
        <f>IF((Z95="")+(COUNTIF($D$3:Z95,Z95)&gt;=2),0,IF(ISNA(VLOOKUP(Z95,工单拆分!$G$2:$J$750,3,0)),0,VLOOKUP(Z95,工单拆分!$G$2:$J$750,3,0)))</f>
        <v>0</v>
      </c>
      <c r="AA97" s="55">
        <f>IF((AA95="")+(COUNTIF($D$3:AA95,AA95)&gt;=2),0,IF(ISNA(VLOOKUP(AA95,工单拆分!$G$2:$J$750,3,0)),0,VLOOKUP(AA95,工单拆分!$G$2:$J$750,3,0)))</f>
        <v>2000</v>
      </c>
      <c r="AB97" s="53">
        <f>IF((AB95="")+(COUNTIF($D$3:AB95,AB95)&gt;=2),0,IF(ISNA(VLOOKUP(AB95,工单拆分!$G$2:$J$750,3,0)),0,VLOOKUP(AB95,工单拆分!$G$2:$J$750,3,0)))</f>
        <v>0</v>
      </c>
      <c r="AC97" s="54">
        <f>IF((AC95="")+(COUNTIF($D$3:AC95,AC95)&gt;=2),0,IF(ISNA(VLOOKUP(AC95,工单拆分!$G$2:$J$750,3,0)),0,VLOOKUP(AC95,工单拆分!$G$2:$J$750,3,0)))</f>
        <v>0</v>
      </c>
      <c r="AD97" s="55">
        <f>IF((AD95="")+(COUNTIF($D$3:AD95,AD95)&gt;=2),0,IF(ISNA(VLOOKUP(AD95,工单拆分!$G$2:$J$750,3,0)),0,VLOOKUP(AD95,工单拆分!$G$2:$J$750,3,0)))</f>
        <v>1500</v>
      </c>
      <c r="AE97" s="53">
        <f>IF((AE95="")+(COUNTIF($D$3:AE95,AE95)&gt;=2),0,IF(ISNA(VLOOKUP(AE95,工单拆分!$G$2:$J$750,3,0)),0,VLOOKUP(AE95,工单拆分!$G$2:$J$750,3,0)))</f>
        <v>0</v>
      </c>
      <c r="AF97" s="54">
        <f>IF((AF95="")+(COUNTIF($D$3:AF95,AF95)&gt;=2),0,IF(ISNA(VLOOKUP(AF95,工单拆分!$G$2:$J$750,3,0)),0,VLOOKUP(AF95,工单拆分!$G$2:$J$750,3,0)))</f>
        <v>0</v>
      </c>
      <c r="AG97" s="55">
        <f>IF((AG95="")+(COUNTIF($D$3:AG95,AG95)&gt;=2),0,IF(ISNA(VLOOKUP(AG95,工单拆分!$G$2:$J$750,3,0)),0,VLOOKUP(AG95,工单拆分!$G$2:$J$750,3,0)))</f>
        <v>0</v>
      </c>
      <c r="AH97" s="53">
        <f>IF((AH95="")+(COUNTIF($D$3:AH95,AH95)&gt;=2),0,IF(ISNA(VLOOKUP(AH95,工单拆分!$G$2:$J$750,3,0)),0,VLOOKUP(AH95,工单拆分!$G$2:$J$750,3,0)))</f>
        <v>0</v>
      </c>
      <c r="AI97" s="54">
        <f>IF((AI95="")+(COUNTIF($D$3:AI95,AI95)&gt;=2),0,IF(ISNA(VLOOKUP(AI95,工单拆分!$G$2:$J$750,3,0)),0,VLOOKUP(AI95,工单拆分!$G$2:$J$750,3,0)))</f>
        <v>0</v>
      </c>
      <c r="AJ97" s="55">
        <f>IF((AJ95="")+(COUNTIF($D$3:AJ95,AJ95)&gt;=2),0,IF(ISNA(VLOOKUP(AJ95,工单拆分!$G$2:$J$750,3,0)),0,VLOOKUP(AJ95,工单拆分!$G$2:$J$750,3,0)))</f>
        <v>0</v>
      </c>
      <c r="AK97" s="53">
        <f>IF((AK95="")+(COUNTIF($D$3:AK95,AK95)&gt;=2),0,IF(ISNA(VLOOKUP(AK95,工单拆分!$G$2:$J$750,3,0)),0,VLOOKUP(AK95,工单拆分!$G$2:$J$750,3,0)))</f>
        <v>3000</v>
      </c>
      <c r="AL97" s="54">
        <f>IF((AL95="")+(COUNTIF($D$3:AL95,AL95)&gt;=2),0,IF(ISNA(VLOOKUP(AL95,工单拆分!$G$2:$J$750,3,0)),0,VLOOKUP(AL95,工单拆分!$G$2:$J$750,3,0)))</f>
        <v>0</v>
      </c>
      <c r="AM97" s="55">
        <f>IF((AM95="")+(COUNTIF($D$3:AM95,AM95)&gt;=2),0,IF(ISNA(VLOOKUP(AM95,工单拆分!$G$2:$J$750,3,0)),0,VLOOKUP(AM95,工单拆分!$G$2:$J$750,3,0)))</f>
        <v>0</v>
      </c>
      <c r="AN97" s="53">
        <f>IF((AN95="")+(COUNTIF($D$3:AN95,AN95)&gt;=2),0,IF(ISNA(VLOOKUP(AN95,工单拆分!$G$2:$J$750,3,0)),0,VLOOKUP(AN95,工单拆分!$G$2:$J$750,3,0)))</f>
        <v>0</v>
      </c>
      <c r="AO97" s="54">
        <f>IF((AO95="")+(COUNTIF($D$3:AO95,AO95)&gt;=2),0,IF(ISNA(VLOOKUP(AO95,工单拆分!$G$2:$J$750,3,0)),0,VLOOKUP(AO95,工单拆分!$G$2:$J$750,3,0)))</f>
        <v>0</v>
      </c>
      <c r="AP97" s="55">
        <f>IF((AP95="")+(COUNTIF($D$3:AP95,AP95)&gt;=2),0,IF(ISNA(VLOOKUP(AP95,工单拆分!$G$2:$J$750,3,0)),0,VLOOKUP(AP95,工单拆分!$G$2:$J$750,3,0)))</f>
        <v>0</v>
      </c>
      <c r="AQ97" s="53">
        <f>IF((AQ95="")+(COUNTIF($D$3:AQ95,AQ95)&gt;=2),0,IF(ISNA(VLOOKUP(AQ95,工单拆分!$G$2:$J$750,3,0)),0,VLOOKUP(AQ95,工单拆分!$G$2:$J$750,3,0)))</f>
        <v>0</v>
      </c>
      <c r="AR97" s="54">
        <f>IF((AR95="")+(COUNTIF($D$3:AR95,AR95)&gt;=2),0,IF(ISNA(VLOOKUP(AR95,工单拆分!$G$2:$J$750,3,0)),0,VLOOKUP(AR95,工单拆分!$G$2:$J$750,3,0)))</f>
        <v>0</v>
      </c>
      <c r="AS97" s="55">
        <f>IF((AS95="")+(COUNTIF($D$3:AS95,AS95)&gt;=2),0,IF(ISNA(VLOOKUP(AS95,工单拆分!$G$2:$J$750,3,0)),0,VLOOKUP(AS95,工单拆分!$G$2:$J$750,3,0)))</f>
        <v>2000</v>
      </c>
      <c r="AT97" s="53">
        <f>IF((AT95="")+(COUNTIF($D$3:AT95,AT95)&gt;=2),0,IF(ISNA(VLOOKUP(AT95,工单拆分!$G$2:$J$750,3,0)),0,VLOOKUP(AT95,工单拆分!$G$2:$J$750,3,0)))</f>
        <v>0</v>
      </c>
      <c r="AU97" s="54">
        <f>IF((AU95="")+(COUNTIF($D$3:AU95,AU95)&gt;=2),0,IF(ISNA(VLOOKUP(AU95,工单拆分!$G$2:$J$750,3,0)),0,VLOOKUP(AU95,工单拆分!$G$2:$J$750,3,0)))</f>
        <v>0</v>
      </c>
      <c r="AV97" s="55">
        <f>IF((AV95="")+(COUNTIF($D$3:AV95,AV95)&gt;=2),0,IF(ISNA(VLOOKUP(AV95,工单拆分!$G$2:$J$750,3,0)),0,VLOOKUP(AV95,工单拆分!$G$2:$J$750,3,0)))</f>
        <v>2000</v>
      </c>
      <c r="AW97" s="53">
        <f>IF((AW95="")+(COUNTIF($D$3:AW95,AW95)&gt;=2),0,IF(ISNA(VLOOKUP(AW95,工单拆分!$G$2:$J$750,3,0)),0,VLOOKUP(AW95,工单拆分!$G$2:$J$750,3,0)))</f>
        <v>0</v>
      </c>
      <c r="AX97" s="54">
        <f>IF((AX95="")+(COUNTIF($D$3:AX95,AX95)&gt;=2),0,IF(ISNA(VLOOKUP(AX95,工单拆分!$G$2:$J$750,3,0)),0,VLOOKUP(AX95,工单拆分!$G$2:$J$750,3,0)))</f>
        <v>0</v>
      </c>
      <c r="AY97" s="55">
        <f>IF((AY95="")+(COUNTIF($D$3:AY95,AY95)&gt;=2),0,IF(ISNA(VLOOKUP(AY95,工单拆分!$G$2:$J$750,3,0)),0,VLOOKUP(AY95,工单拆分!$G$2:$J$750,3,0)))</f>
        <v>0</v>
      </c>
      <c r="AZ97" s="53">
        <f>IF((AZ95="")+(COUNTIF($D$3:AZ95,AZ95)&gt;=2),0,IF(ISNA(VLOOKUP(AZ95,工单拆分!$G$2:$J$750,3,0)),0,VLOOKUP(AZ95,工单拆分!$G$2:$J$750,3,0)))</f>
        <v>0</v>
      </c>
      <c r="BA97" s="54">
        <f>IF((BA95="")+(COUNTIF($D$3:BA95,BA95)&gt;=2),0,IF(ISNA(VLOOKUP(BA95,工单拆分!$G$2:$J$750,3,0)),0,VLOOKUP(BA95,工单拆分!$G$2:$J$750,3,0)))</f>
        <v>0</v>
      </c>
      <c r="BB97" s="55">
        <f>IF((BB95="")+(COUNTIF($D$3:BB95,BB95)&gt;=2),0,IF(ISNA(VLOOKUP(BB95,工单拆分!$G$2:$J$750,3,0)),0,VLOOKUP(BB95,工单拆分!$G$2:$J$750,3,0)))</f>
        <v>0</v>
      </c>
      <c r="BC97" s="53">
        <f>IF((BC95="")+(COUNTIF($D$3:BC95,BC95)&gt;=2),0,IF(ISNA(VLOOKUP(BC95,工单拆分!$G$2:$J$750,3,0)),0,VLOOKUP(BC95,工单拆分!$G$2:$J$750,3,0)))</f>
        <v>0</v>
      </c>
      <c r="BD97" s="54">
        <f>IF((BD95="")+(COUNTIF($D$3:BD95,BD95)&gt;=2),0,IF(ISNA(VLOOKUP(BD95,工单拆分!$G$2:$J$750,3,0)),0,VLOOKUP(BD95,工单拆分!$G$2:$J$750,3,0)))</f>
        <v>0</v>
      </c>
      <c r="BE97" s="55">
        <f>IF((BE95="")+(COUNTIF($D$3:BE95,BE95)&gt;=2),0,IF(ISNA(VLOOKUP(BE95,工单拆分!$G$2:$J$750,3,0)),0,VLOOKUP(BE95,工单拆分!$G$2:$J$750,3,0)))</f>
        <v>2000</v>
      </c>
      <c r="BF97" s="53">
        <f>IF((BF95="")+(COUNTIF($D$3:BF95,BF95)&gt;=2),0,IF(ISNA(VLOOKUP(BF95,工单拆分!$G$2:$J$750,3,0)),0,VLOOKUP(BF95,工单拆分!$G$2:$J$750,3,0)))</f>
        <v>0</v>
      </c>
      <c r="BG97" s="54">
        <f>IF((BG95="")+(COUNTIF($D$3:BG95,BG95)&gt;=2),0,IF(ISNA(VLOOKUP(BG95,工单拆分!$G$2:$J$750,3,0)),0,VLOOKUP(BG95,工单拆分!$G$2:$J$750,3,0)))</f>
        <v>0</v>
      </c>
      <c r="BH97" s="55">
        <f>IF((BH95="")+(COUNTIF($D$3:BH95,BH95)&gt;=2),0,IF(ISNA(VLOOKUP(BH95,工单拆分!$G$2:$J$750,3,0)),0,VLOOKUP(BH95,工单拆分!$G$2:$J$750,3,0)))</f>
        <v>600</v>
      </c>
      <c r="BI97" s="53">
        <f>IF((BI95="")+(COUNTIF($D$3:BI95,BI95)&gt;=2),0,IF(ISNA(VLOOKUP(BI95,工单拆分!$G$2:$J$750,3,0)),0,VLOOKUP(BI95,工单拆分!$G$2:$J$750,3,0)))</f>
        <v>0</v>
      </c>
      <c r="BJ97" s="54">
        <f>IF((BJ95="")+(COUNTIF($D$3:BJ95,BJ95)&gt;=2),0,IF(ISNA(VLOOKUP(BJ95,工单拆分!$G$2:$J$750,3,0)),0,VLOOKUP(BJ95,工单拆分!$G$2:$J$750,3,0)))</f>
        <v>0</v>
      </c>
      <c r="BK97" s="55">
        <f>IF((BK95="")+(COUNTIF($D$3:BK95,BK95)&gt;=2),0,IF(ISNA(VLOOKUP(BK95,工单拆分!$G$2:$J$750,3,0)),0,VLOOKUP(BK95,工单拆分!$G$2:$J$750,3,0)))</f>
        <v>1000</v>
      </c>
      <c r="BL97" s="53">
        <f>IF((BL95="")+(COUNTIF($D$3:BL95,BL95)&gt;=2),0,IF(ISNA(VLOOKUP(BL95,工单拆分!$G$2:$J$750,3,0)),0,VLOOKUP(BL95,工单拆分!$G$2:$J$750,3,0)))</f>
        <v>0</v>
      </c>
      <c r="BM97" s="54">
        <f>IF((BM95="")+(COUNTIF($D$3:BM95,BM95)&gt;=2),0,IF(ISNA(VLOOKUP(BM95,工单拆分!$G$2:$J$750,3,0)),0,VLOOKUP(BM95,工单拆分!$G$2:$J$750,3,0)))</f>
        <v>0</v>
      </c>
      <c r="BN97" s="55">
        <f>IF((BN95="")+(COUNTIF($D$3:BN95,BN95)&gt;=2),0,IF(ISNA(VLOOKUP(BN95,工单拆分!$G$2:$J$750,3,0)),0,VLOOKUP(BN95,工单拆分!$G$2:$J$750,3,0)))</f>
        <v>3000</v>
      </c>
      <c r="BO97" s="53">
        <f>IF((BO95="")+(COUNTIF($D$3:BO95,BO95)&gt;=2),0,IF(ISNA(VLOOKUP(BO95,工单拆分!$G$2:$J$750,3,0)),0,VLOOKUP(BO95,工单拆分!$G$2:$J$750,3,0)))</f>
        <v>0</v>
      </c>
      <c r="BP97" s="54">
        <f>IF((BP95="")+(COUNTIF($D$3:BP95,BP95)&gt;=2),0,IF(ISNA(VLOOKUP(BP95,工单拆分!$G$2:$J$750,3,0)),0,VLOOKUP(BP95,工单拆分!$G$2:$J$750,3,0)))</f>
        <v>0</v>
      </c>
      <c r="BQ97" s="55">
        <f>IF((BQ95="")+(COUNTIF($D$3:BQ95,BQ95)&gt;=2),0,IF(ISNA(VLOOKUP(BQ95,工单拆分!$G$2:$J$750,3,0)),0,VLOOKUP(BQ95,工单拆分!$G$2:$J$750,3,0)))</f>
        <v>0</v>
      </c>
      <c r="BR97" s="53">
        <f>IF((BR95="")+(COUNTIF($D$3:BR95,BR95)&gt;=2),0,IF(ISNA(VLOOKUP(BR95,工单拆分!$G$2:$J$750,3,0)),0,VLOOKUP(BR95,工单拆分!$G$2:$J$750,3,0)))</f>
        <v>0</v>
      </c>
      <c r="BS97" s="54">
        <f>IF((BS95="")+(COUNTIF($D$3:BS95,BS95)&gt;=2),0,IF(ISNA(VLOOKUP(BS95,工单拆分!$G$2:$J$750,3,0)),0,VLOOKUP(BS95,工单拆分!$G$2:$J$750,3,0)))</f>
        <v>0</v>
      </c>
      <c r="BT97" s="55">
        <f>IF((BT95="")+(COUNTIF($D$3:BT95,BT95)&gt;=2),0,IF(ISNA(VLOOKUP(BT95,工单拆分!$G$2:$J$750,3,0)),0,VLOOKUP(BT95,工单拆分!$G$2:$J$750,3,0)))</f>
        <v>2000</v>
      </c>
      <c r="BU97" s="53">
        <f>IF((BU95="")+(COUNTIF($D$3:BU95,BU95)&gt;=2),0,IF(ISNA(VLOOKUP(BU95,工单拆分!$G$2:$J$750,3,0)),0,VLOOKUP(BU95,工单拆分!$G$2:$J$750,3,0)))</f>
        <v>0</v>
      </c>
      <c r="BV97" s="54">
        <f>IF((BV95="")+(COUNTIF($D$3:BV95,BV95)&gt;=2),0,IF(ISNA(VLOOKUP(BV95,工单拆分!$G$2:$J$750,3,0)),0,VLOOKUP(BV95,工单拆分!$G$2:$J$750,3,0)))</f>
        <v>0</v>
      </c>
      <c r="BW97" s="55">
        <f>IF((BW95="")+(COUNTIF($D$3:BW95,BW95)&gt;=2),0,IF(ISNA(VLOOKUP(BW95,工单拆分!$G$2:$J$750,3,0)),0,VLOOKUP(BW95,工单拆分!$G$2:$J$750,3,0)))</f>
        <v>2000</v>
      </c>
      <c r="BX97" s="53">
        <f>IF((BX95="")+(COUNTIF($D$3:BX95,BX95)&gt;=2),0,IF(ISNA(VLOOKUP(BX95,工单拆分!$G$2:$J$750,3,0)),0,VLOOKUP(BX95,工单拆分!$G$2:$J$750,3,0)))</f>
        <v>0</v>
      </c>
      <c r="BY97" s="54">
        <f>IF((BY95="")+(COUNTIF($D$3:BY95,BY95)&gt;=2),0,IF(ISNA(VLOOKUP(BY95,工单拆分!$G$2:$J$750,3,0)),0,VLOOKUP(BY95,工单拆分!$G$2:$J$750,3,0)))</f>
        <v>0</v>
      </c>
      <c r="BZ97" s="55">
        <f>IF((BZ95="")+(COUNTIF($D$3:BZ95,BZ95)&gt;=2),0,IF(ISNA(VLOOKUP(BZ95,工单拆分!$G$2:$J$750,3,0)),0,VLOOKUP(BZ95,工单拆分!$G$2:$J$750,3,0)))</f>
        <v>2000</v>
      </c>
      <c r="CA97" s="53">
        <f>IF((CA95="")+(COUNTIF($D$3:CA95,CA95)&gt;=2),0,IF(ISNA(VLOOKUP(CA95,工单拆分!$G$2:$J$750,3,0)),0,VLOOKUP(CA95,工单拆分!$G$2:$J$750,3,0)))</f>
        <v>0</v>
      </c>
      <c r="CB97" s="54">
        <f>IF((CB95="")+(COUNTIF($D$3:CB95,CB95)&gt;=2),0,IF(ISNA(VLOOKUP(CB95,工单拆分!$G$2:$J$750,3,0)),0,VLOOKUP(CB95,工单拆分!$G$2:$J$750,3,0)))</f>
        <v>0</v>
      </c>
      <c r="CC97" s="55">
        <f>IF((CC95="")+(COUNTIF($D$3:CC95,CC95)&gt;=2),0,IF(ISNA(VLOOKUP(CC95,工单拆分!$G$2:$J$750,3,0)),0,VLOOKUP(CC95,工单拆分!$G$2:$J$750,3,0)))</f>
        <v>0</v>
      </c>
      <c r="CD97" s="53">
        <f>IF((CD95="")+(COUNTIF($D$3:CD95,CD95)&gt;=2),0,IF(ISNA(VLOOKUP(CD95,工单拆分!$G$2:$J$750,3,0)),0,VLOOKUP(CD95,工单拆分!$G$2:$J$750,3,0)))</f>
        <v>2000</v>
      </c>
      <c r="CE97" s="54">
        <f>IF((CE95="")+(COUNTIF($D$3:CE95,CE95)&gt;=2),0,IF(ISNA(VLOOKUP(CE95,工单拆分!$G$2:$J$750,3,0)),0,VLOOKUP(CE95,工单拆分!$G$2:$J$750,3,0)))</f>
        <v>0</v>
      </c>
      <c r="CF97" s="55">
        <f>IF((CF95="")+(COUNTIF($D$3:CF95,CF95)&gt;=2),0,IF(ISNA(VLOOKUP(CF95,工单拆分!$G$2:$J$750,3,0)),0,VLOOKUP(CF95,工单拆分!$G$2:$J$750,3,0)))</f>
        <v>0</v>
      </c>
      <c r="CG97" s="53">
        <f>IF((CG95="")+(COUNTIF($D$3:CG95,CG95)&gt;=2),0,IF(ISNA(VLOOKUP(CG95,工单拆分!$G$2:$J$750,3,0)),0,VLOOKUP(CG95,工单拆分!$G$2:$J$750,3,0)))</f>
        <v>2000</v>
      </c>
      <c r="CH97" s="54">
        <f>IF((CH95="")+(COUNTIF($D$3:CH95,CH95)&gt;=2),0,IF(ISNA(VLOOKUP(CH95,工单拆分!$G$2:$J$750,3,0)),0,VLOOKUP(CH95,工单拆分!$G$2:$J$750,3,0)))</f>
        <v>0</v>
      </c>
      <c r="CI97" s="55">
        <f>IF((CI95="")+(COUNTIF($D$3:CI95,CI95)&gt;=2),0,IF(ISNA(VLOOKUP(CI95,工单拆分!$G$2:$J$750,3,0)),0,VLOOKUP(CI95,工单拆分!$G$2:$J$750,3,0)))</f>
        <v>0</v>
      </c>
      <c r="CJ97" s="53">
        <f>IF((CJ95="")+(COUNTIF($D$3:CJ95,CJ95)&gt;=2),0,IF(ISNA(VLOOKUP(CJ95,工单拆分!$G$2:$J$750,3,0)),0,VLOOKUP(CJ95,工单拆分!$G$2:$J$750,3,0)))</f>
        <v>2000</v>
      </c>
      <c r="CK97" s="54">
        <f>IF((CK95="")+(COUNTIF($D$3:CK95,CK95)&gt;=2),0,IF(ISNA(VLOOKUP(CK95,工单拆分!$G$2:$J$750,3,0)),0,VLOOKUP(CK95,工单拆分!$G$2:$J$750,3,0)))</f>
        <v>0</v>
      </c>
      <c r="CL97" s="55">
        <f>IF((CL95="")+(COUNTIF($D$3:CL95,CL95)&gt;=2),0,IF(ISNA(VLOOKUP(CL95,工单拆分!$G$2:$J$750,3,0)),0,VLOOKUP(CL95,工单拆分!$G$2:$J$750,3,0)))</f>
        <v>0</v>
      </c>
      <c r="CM97" s="53">
        <f>IF((CM95="")+(COUNTIF($D$3:CM95,CM95)&gt;=2),0,IF(ISNA(VLOOKUP(CM95,工单拆分!$G$2:$J$750,3,0)),0,VLOOKUP(CM95,工单拆分!$G$2:$J$750,3,0)))</f>
        <v>2000</v>
      </c>
      <c r="CN97" s="54">
        <f>IF((CN95="")+(COUNTIF($D$3:CN95,CN95)&gt;=2),0,IF(ISNA(VLOOKUP(CN95,工单拆分!$G$2:$J$750,3,0)),0,VLOOKUP(CN95,工单拆分!$G$2:$J$750,3,0)))</f>
        <v>0</v>
      </c>
      <c r="CO97" s="55">
        <f>IF((CO95="")+(COUNTIF($D$3:CO95,CO95)&gt;=2),0,IF(ISNA(VLOOKUP(CO95,工单拆分!$G$2:$J$750,3,0)),0,VLOOKUP(CO95,工单拆分!$G$2:$J$750,3,0)))</f>
        <v>0</v>
      </c>
      <c r="CP97" s="53">
        <f>IF((CP95="")+(COUNTIF($D$3:CP95,CP95)&gt;=2),0,IF(ISNA(VLOOKUP(CP95,工单拆分!$G$2:$J$750,3,0)),0,VLOOKUP(CP95,工单拆分!$G$2:$J$750,3,0)))</f>
        <v>0</v>
      </c>
      <c r="CQ97" s="54">
        <f>IF((CQ95="")+(COUNTIF($D$3:CQ95,CQ95)&gt;=2),0,IF(ISNA(VLOOKUP(CQ95,工单拆分!$G$2:$J$750,3,0)),0,VLOOKUP(CQ95,工单拆分!$G$2:$J$750,3,0)))</f>
        <v>0</v>
      </c>
      <c r="CR97" s="55">
        <f>IF((CR95="")+(COUNTIF($D$3:CR95,CR95)&gt;=2),0,IF(ISNA(VLOOKUP(CR95,工单拆分!$G$2:$J$750,3,0)),0,VLOOKUP(CR95,工单拆分!$G$2:$J$750,3,0)))</f>
        <v>0</v>
      </c>
      <c r="CS97" s="67">
        <f t="shared" si="6"/>
        <v>43100</v>
      </c>
      <c r="CT97" s="67"/>
      <c r="CV97" s="67"/>
    </row>
    <row r="98" s="22" customFormat="1" ht="14.1" customHeight="1" spans="1:100">
      <c r="A98" s="56"/>
      <c r="B98" s="57"/>
      <c r="C98" s="58" t="s">
        <v>2007</v>
      </c>
      <c r="D98" s="59">
        <v>1850</v>
      </c>
      <c r="E98" s="60"/>
      <c r="F98" s="61"/>
      <c r="G98" s="59">
        <v>150</v>
      </c>
      <c r="H98" s="60"/>
      <c r="I98" s="61">
        <v>1650</v>
      </c>
      <c r="J98" s="59"/>
      <c r="K98" s="60"/>
      <c r="L98" s="61"/>
      <c r="M98" s="59">
        <v>350</v>
      </c>
      <c r="N98" s="60"/>
      <c r="O98" s="61">
        <v>1650</v>
      </c>
      <c r="P98" s="59">
        <v>350</v>
      </c>
      <c r="Q98" s="60"/>
      <c r="R98" s="61">
        <v>1650</v>
      </c>
      <c r="S98" s="59">
        <v>350</v>
      </c>
      <c r="T98" s="60"/>
      <c r="U98" s="61">
        <v>1650</v>
      </c>
      <c r="V98" s="59">
        <v>350</v>
      </c>
      <c r="W98" s="60"/>
      <c r="X98" s="61">
        <v>450</v>
      </c>
      <c r="Y98" s="59">
        <v>1550</v>
      </c>
      <c r="Z98" s="60"/>
      <c r="AA98" s="61">
        <v>450</v>
      </c>
      <c r="AB98" s="59">
        <v>1550</v>
      </c>
      <c r="AC98" s="60"/>
      <c r="AD98" s="61">
        <v>200</v>
      </c>
      <c r="AE98" s="59"/>
      <c r="AF98" s="60"/>
      <c r="AG98" s="61"/>
      <c r="AH98" s="59">
        <v>1300</v>
      </c>
      <c r="AI98" s="60"/>
      <c r="AJ98" s="61"/>
      <c r="AK98" s="59">
        <v>1400</v>
      </c>
      <c r="AL98" s="60"/>
      <c r="AM98" s="61"/>
      <c r="AN98" s="59">
        <v>1500</v>
      </c>
      <c r="AO98" s="60"/>
      <c r="AP98" s="61"/>
      <c r="AQ98" s="59">
        <v>100</v>
      </c>
      <c r="AR98" s="60"/>
      <c r="AS98" s="61">
        <v>1400</v>
      </c>
      <c r="AT98" s="59">
        <v>600</v>
      </c>
      <c r="AU98" s="60"/>
      <c r="AV98" s="61">
        <v>760</v>
      </c>
      <c r="AW98" s="59"/>
      <c r="AX98" s="60"/>
      <c r="AY98" s="61"/>
      <c r="AZ98" s="59"/>
      <c r="BA98" s="60"/>
      <c r="BB98" s="61"/>
      <c r="BC98" s="59">
        <v>1240</v>
      </c>
      <c r="BD98" s="60"/>
      <c r="BE98" s="61">
        <v>810</v>
      </c>
      <c r="BF98" s="59">
        <v>1190</v>
      </c>
      <c r="BG98" s="60"/>
      <c r="BH98" s="61">
        <v>260</v>
      </c>
      <c r="BI98" s="59">
        <v>340</v>
      </c>
      <c r="BJ98" s="60"/>
      <c r="BK98" s="61">
        <v>660</v>
      </c>
      <c r="BL98" s="59">
        <v>340</v>
      </c>
      <c r="BM98" s="60"/>
      <c r="BN98" s="61">
        <v>660</v>
      </c>
      <c r="BO98" s="59">
        <v>1400</v>
      </c>
      <c r="BP98" s="60"/>
      <c r="BQ98" s="61"/>
      <c r="BR98" s="59">
        <v>940</v>
      </c>
      <c r="BS98" s="60"/>
      <c r="BT98" s="61">
        <v>660</v>
      </c>
      <c r="BU98" s="59">
        <v>1340</v>
      </c>
      <c r="BV98" s="60"/>
      <c r="BW98" s="61">
        <v>660</v>
      </c>
      <c r="BX98" s="59">
        <v>1340</v>
      </c>
      <c r="BY98" s="60"/>
      <c r="BZ98" s="61">
        <v>350</v>
      </c>
      <c r="CA98" s="59">
        <v>1650</v>
      </c>
      <c r="CB98" s="60"/>
      <c r="CC98" s="61"/>
      <c r="CD98" s="59">
        <v>2000</v>
      </c>
      <c r="CE98" s="60"/>
      <c r="CF98" s="61"/>
      <c r="CG98" s="59">
        <v>2000</v>
      </c>
      <c r="CH98" s="60"/>
      <c r="CI98" s="61"/>
      <c r="CJ98" s="59">
        <v>2000</v>
      </c>
      <c r="CK98" s="60"/>
      <c r="CL98" s="61"/>
      <c r="CM98" s="59">
        <v>2000</v>
      </c>
      <c r="CN98" s="60"/>
      <c r="CO98" s="61"/>
      <c r="CP98" s="59"/>
      <c r="CQ98" s="60"/>
      <c r="CR98" s="61"/>
      <c r="CS98" s="67">
        <f t="shared" si="6"/>
        <v>43100</v>
      </c>
      <c r="CT98" s="67">
        <f>CS97-CS98</f>
        <v>0</v>
      </c>
      <c r="CV98" s="67"/>
    </row>
    <row r="99" s="20" customFormat="1" ht="14.1" customHeight="1" spans="1:100">
      <c r="A99" s="40">
        <v>25</v>
      </c>
      <c r="B99" s="41" t="s">
        <v>2034</v>
      </c>
      <c r="C99" s="42" t="s">
        <v>43</v>
      </c>
      <c r="D99" s="43" t="s">
        <v>1060</v>
      </c>
      <c r="E99" s="44"/>
      <c r="F99" s="45"/>
      <c r="G99" s="43" t="s">
        <v>1060</v>
      </c>
      <c r="H99" s="44"/>
      <c r="I99" s="45"/>
      <c r="J99" s="43"/>
      <c r="K99" s="44"/>
      <c r="L99" s="45"/>
      <c r="M99" s="43" t="s">
        <v>1060</v>
      </c>
      <c r="N99" s="44"/>
      <c r="O99" s="45" t="s">
        <v>1063</v>
      </c>
      <c r="P99" s="43" t="s">
        <v>1063</v>
      </c>
      <c r="Q99" s="44"/>
      <c r="R99" s="45"/>
      <c r="S99" s="43" t="s">
        <v>1063</v>
      </c>
      <c r="T99" s="44"/>
      <c r="U99" s="45" t="s">
        <v>1047</v>
      </c>
      <c r="V99" s="43" t="s">
        <v>1047</v>
      </c>
      <c r="W99" s="44"/>
      <c r="X99" s="45" t="s">
        <v>1049</v>
      </c>
      <c r="Y99" s="43" t="s">
        <v>1049</v>
      </c>
      <c r="Z99" s="44"/>
      <c r="AA99" s="45" t="s">
        <v>1051</v>
      </c>
      <c r="AB99" s="43" t="s">
        <v>1051</v>
      </c>
      <c r="AC99" s="44"/>
      <c r="AD99" s="45" t="s">
        <v>1030</v>
      </c>
      <c r="AE99" s="43"/>
      <c r="AF99" s="44"/>
      <c r="AG99" s="45"/>
      <c r="AH99" s="43" t="s">
        <v>1030</v>
      </c>
      <c r="AI99" s="44"/>
      <c r="AJ99" s="45" t="s">
        <v>1032</v>
      </c>
      <c r="AK99" s="43" t="s">
        <v>1032</v>
      </c>
      <c r="AL99" s="44"/>
      <c r="AM99" s="45"/>
      <c r="AN99" s="43" t="s">
        <v>1032</v>
      </c>
      <c r="AO99" s="44"/>
      <c r="AP99" s="45" t="s">
        <v>1015</v>
      </c>
      <c r="AQ99" s="43" t="s">
        <v>1015</v>
      </c>
      <c r="AR99" s="44"/>
      <c r="AS99" s="45" t="s">
        <v>1018</v>
      </c>
      <c r="AT99" s="43" t="s">
        <v>1018</v>
      </c>
      <c r="AU99" s="44"/>
      <c r="AV99" s="45" t="s">
        <v>1020</v>
      </c>
      <c r="AW99" s="43"/>
      <c r="AX99" s="44"/>
      <c r="AY99" s="45"/>
      <c r="AZ99" s="43"/>
      <c r="BA99" s="44"/>
      <c r="BB99" s="45"/>
      <c r="BC99" s="43" t="s">
        <v>1020</v>
      </c>
      <c r="BD99" s="44"/>
      <c r="BE99" s="45" t="s">
        <v>1053</v>
      </c>
      <c r="BF99" s="43" t="s">
        <v>1053</v>
      </c>
      <c r="BG99" s="44"/>
      <c r="BH99" s="45" t="s">
        <v>1055</v>
      </c>
      <c r="BI99" s="43" t="s">
        <v>1055</v>
      </c>
      <c r="BJ99" s="44"/>
      <c r="BK99" s="45" t="s">
        <v>1026</v>
      </c>
      <c r="BL99" s="43" t="s">
        <v>1026</v>
      </c>
      <c r="BM99" s="44"/>
      <c r="BN99" s="45" t="s">
        <v>1028</v>
      </c>
      <c r="BO99" s="43" t="s">
        <v>1028</v>
      </c>
      <c r="BP99" s="44"/>
      <c r="BQ99" s="45" t="s">
        <v>1022</v>
      </c>
      <c r="BR99" s="43" t="s">
        <v>1022</v>
      </c>
      <c r="BS99" s="44"/>
      <c r="BT99" s="45" t="s">
        <v>1024</v>
      </c>
      <c r="BU99" s="43" t="s">
        <v>1024</v>
      </c>
      <c r="BV99" s="44"/>
      <c r="BW99" s="45" t="s">
        <v>892</v>
      </c>
      <c r="BX99" s="43" t="s">
        <v>892</v>
      </c>
      <c r="BY99" s="44"/>
      <c r="BZ99" s="45" t="s">
        <v>895</v>
      </c>
      <c r="CA99" s="43" t="s">
        <v>895</v>
      </c>
      <c r="CB99" s="44"/>
      <c r="CC99" s="45" t="s">
        <v>835</v>
      </c>
      <c r="CD99" s="43" t="s">
        <v>835</v>
      </c>
      <c r="CE99" s="44"/>
      <c r="CF99" s="45" t="s">
        <v>1307</v>
      </c>
      <c r="CG99" s="43" t="s">
        <v>1307</v>
      </c>
      <c r="CH99" s="44"/>
      <c r="CI99" s="45"/>
      <c r="CJ99" s="43" t="s">
        <v>1307</v>
      </c>
      <c r="CK99" s="44" t="s">
        <v>1247</v>
      </c>
      <c r="CL99" s="45" t="s">
        <v>1249</v>
      </c>
      <c r="CM99" s="43" t="s">
        <v>1249</v>
      </c>
      <c r="CN99" s="44"/>
      <c r="CO99" s="45"/>
      <c r="CP99" s="43"/>
      <c r="CQ99" s="44"/>
      <c r="CR99" s="45"/>
      <c r="CS99" s="65">
        <f t="shared" si="6"/>
        <v>0</v>
      </c>
      <c r="CT99" s="65"/>
      <c r="CV99" s="65"/>
    </row>
    <row r="100" s="21" customFormat="1" ht="14.1" customHeight="1" spans="1:100">
      <c r="A100" s="46"/>
      <c r="B100" s="47"/>
      <c r="C100" s="48" t="s">
        <v>2005</v>
      </c>
      <c r="D100" s="49" t="str">
        <f>IF((D99="")+(D99=0),0,VLOOKUP(D99,工单拆分!$G$2:$J$750,2,0))</f>
        <v>40FC3029-1</v>
      </c>
      <c r="E100" s="50">
        <f>IF((E99="")+(E99=0),0,VLOOKUP(E99,工单拆分!$G$2:$J$750,2,0))</f>
        <v>0</v>
      </c>
      <c r="F100" s="51">
        <f>IF((F99="")+(F99=0),0,VLOOKUP(F99,工单拆分!$G$2:$J$750,2,0))</f>
        <v>0</v>
      </c>
      <c r="G100" s="49" t="str">
        <f>IF((G99="")+(G99=0),0,VLOOKUP(G99,工单拆分!$G$2:$J$750,2,0))</f>
        <v>40FC3029-1</v>
      </c>
      <c r="H100" s="50">
        <f>IF((H99="")+(H99=0),0,VLOOKUP(H99,工单拆分!$G$2:$J$750,2,0))</f>
        <v>0</v>
      </c>
      <c r="I100" s="51">
        <f>IF((I99="")+(I99=0),0,VLOOKUP(I99,工单拆分!$G$2:$J$750,2,0))</f>
        <v>0</v>
      </c>
      <c r="J100" s="49">
        <f>IF((J99="")+(J99=0),0,VLOOKUP(J99,工单拆分!$G$2:$J$750,2,0))</f>
        <v>0</v>
      </c>
      <c r="K100" s="50">
        <f>IF((K99="")+(K99=0),0,VLOOKUP(K99,工单拆分!$G$2:$J$750,2,0))</f>
        <v>0</v>
      </c>
      <c r="L100" s="51">
        <f>IF((L99="")+(L99=0),0,VLOOKUP(L99,工单拆分!$G$2:$J$750,2,0))</f>
        <v>0</v>
      </c>
      <c r="M100" s="49" t="str">
        <f>IF((M99="")+(M99=0),0,VLOOKUP(M99,工单拆分!$G$2:$J$750,2,0))</f>
        <v>40FC3029-1</v>
      </c>
      <c r="N100" s="50">
        <f>IF((N99="")+(N99=0),0,VLOOKUP(N99,工单拆分!$G$2:$J$750,2,0))</f>
        <v>0</v>
      </c>
      <c r="O100" s="51" t="str">
        <f>IF((O99="")+(O99=0),0,VLOOKUP(O99,工单拆分!$G$2:$J$750,2,0))</f>
        <v>40FC3029-2</v>
      </c>
      <c r="P100" s="49" t="str">
        <f>IF((P99="")+(P99=0),0,VLOOKUP(P99,工单拆分!$G$2:$J$750,2,0))</f>
        <v>40FC3029-2</v>
      </c>
      <c r="Q100" s="50">
        <f>IF((Q99="")+(Q99=0),0,VLOOKUP(Q99,工单拆分!$G$2:$J$750,2,0))</f>
        <v>0</v>
      </c>
      <c r="R100" s="51">
        <f>IF((R99="")+(R99=0),0,VLOOKUP(R99,工单拆分!$G$2:$J$750,2,0))</f>
        <v>0</v>
      </c>
      <c r="S100" s="49" t="str">
        <f>IF((S99="")+(S99=0),0,VLOOKUP(S99,工单拆分!$G$2:$J$750,2,0))</f>
        <v>40FC3029-2</v>
      </c>
      <c r="T100" s="50">
        <f>IF((T99="")+(T99=0),0,VLOOKUP(T99,工单拆分!$G$2:$J$750,2,0))</f>
        <v>0</v>
      </c>
      <c r="U100" s="51" t="str">
        <f>IF((U99="")+(U99=0),0,VLOOKUP(U99,工单拆分!$G$2:$J$750,2,0))</f>
        <v>40FC29D-5</v>
      </c>
      <c r="V100" s="49" t="str">
        <f>IF((V99="")+(V99=0),0,VLOOKUP(V99,工单拆分!$G$2:$J$750,2,0))</f>
        <v>40FC29D-5</v>
      </c>
      <c r="W100" s="50">
        <f>IF((W99="")+(W99=0),0,VLOOKUP(W99,工单拆分!$G$2:$J$750,2,0))</f>
        <v>0</v>
      </c>
      <c r="X100" s="51" t="str">
        <f>IF((X99="")+(X99=0),0,VLOOKUP(X99,工单拆分!$G$2:$J$750,2,0))</f>
        <v>40FC29D-6</v>
      </c>
      <c r="Y100" s="49" t="str">
        <f>IF((Y99="")+(Y99=0),0,VLOOKUP(Y99,工单拆分!$G$2:$J$750,2,0))</f>
        <v>40FC29D-6</v>
      </c>
      <c r="Z100" s="50">
        <f>IF((Z99="")+(Z99=0),0,VLOOKUP(Z99,工单拆分!$G$2:$J$750,2,0))</f>
        <v>0</v>
      </c>
      <c r="AA100" s="51" t="str">
        <f>IF((AA99="")+(AA99=0),0,VLOOKUP(AA99,工单拆分!$G$2:$J$750,2,0))</f>
        <v>40FC29D-7</v>
      </c>
      <c r="AB100" s="49" t="str">
        <f>IF((AB99="")+(AB99=0),0,VLOOKUP(AB99,工单拆分!$G$2:$J$750,2,0))</f>
        <v>40FC29D-7</v>
      </c>
      <c r="AC100" s="50">
        <f>IF((AC99="")+(AC99=0),0,VLOOKUP(AC99,工单拆分!$G$2:$J$750,2,0))</f>
        <v>0</v>
      </c>
      <c r="AD100" s="51" t="str">
        <f>IF((AD99="")+(AD99=0),0,VLOOKUP(AD99,工单拆分!$G$2:$J$750,2,0))</f>
        <v>50FC29-8</v>
      </c>
      <c r="AE100" s="49">
        <f>IF((AE99="")+(AE99=0),0,VLOOKUP(AE99,工单拆分!$G$2:$J$750,2,0))</f>
        <v>0</v>
      </c>
      <c r="AF100" s="50">
        <f>IF((AF99="")+(AF99=0),0,VLOOKUP(AF99,工单拆分!$G$2:$J$750,2,0))</f>
        <v>0</v>
      </c>
      <c r="AG100" s="51">
        <f>IF((AG99="")+(AG99=0),0,VLOOKUP(AG99,工单拆分!$G$2:$J$750,2,0))</f>
        <v>0</v>
      </c>
      <c r="AH100" s="49" t="str">
        <f>IF((AH99="")+(AH99=0),0,VLOOKUP(AH99,工单拆分!$G$2:$J$750,2,0))</f>
        <v>50FC29-8</v>
      </c>
      <c r="AI100" s="50">
        <f>IF((AI99="")+(AI99=0),0,VLOOKUP(AI99,工单拆分!$G$2:$J$750,2,0))</f>
        <v>0</v>
      </c>
      <c r="AJ100" s="51" t="str">
        <f>IF((AJ99="")+(AJ99=0),0,VLOOKUP(AJ99,工单拆分!$G$2:$J$750,2,0))</f>
        <v>50FC29-9</v>
      </c>
      <c r="AK100" s="49" t="str">
        <f>IF((AK99="")+(AK99=0),0,VLOOKUP(AK99,工单拆分!$G$2:$J$750,2,0))</f>
        <v>50FC29-9</v>
      </c>
      <c r="AL100" s="50">
        <f>IF((AL99="")+(AL99=0),0,VLOOKUP(AL99,工单拆分!$G$2:$J$750,2,0))</f>
        <v>0</v>
      </c>
      <c r="AM100" s="51">
        <f>IF((AM99="")+(AM99=0),0,VLOOKUP(AM99,工单拆分!$G$2:$J$750,2,0))</f>
        <v>0</v>
      </c>
      <c r="AN100" s="49" t="str">
        <f>IF((AN99="")+(AN99=0),0,VLOOKUP(AN99,工单拆分!$G$2:$J$750,2,0))</f>
        <v>50FC29-9</v>
      </c>
      <c r="AO100" s="50">
        <f>IF((AO99="")+(AO99=0),0,VLOOKUP(AO99,工单拆分!$G$2:$J$750,2,0))</f>
        <v>0</v>
      </c>
      <c r="AP100" s="51" t="str">
        <f>IF((AP99="")+(AP99=0),0,VLOOKUP(AP99,工单拆分!$G$2:$J$750,2,0))</f>
        <v>50FC29-1</v>
      </c>
      <c r="AQ100" s="49" t="str">
        <f>IF((AQ99="")+(AQ99=0),0,VLOOKUP(AQ99,工单拆分!$G$2:$J$750,2,0))</f>
        <v>50FC29-1</v>
      </c>
      <c r="AR100" s="50">
        <f>IF((AR99="")+(AR99=0),0,VLOOKUP(AR99,工单拆分!$G$2:$J$750,2,0))</f>
        <v>0</v>
      </c>
      <c r="AS100" s="51" t="str">
        <f>IF((AS99="")+(AS99=0),0,VLOOKUP(AS99,工单拆分!$G$2:$J$750,2,0))</f>
        <v>50FC29-2</v>
      </c>
      <c r="AT100" s="49" t="str">
        <f>IF((AT99="")+(AT99=0),0,VLOOKUP(AT99,工单拆分!$G$2:$J$750,2,0))</f>
        <v>50FC29-2</v>
      </c>
      <c r="AU100" s="50">
        <f>IF((AU99="")+(AU99=0),0,VLOOKUP(AU99,工单拆分!$G$2:$J$750,2,0))</f>
        <v>0</v>
      </c>
      <c r="AV100" s="51" t="str">
        <f>IF((AV99="")+(AV99=0),0,VLOOKUP(AV99,工单拆分!$G$2:$J$750,2,0))</f>
        <v>50FC29-3</v>
      </c>
      <c r="AW100" s="49">
        <f>IF((AW99="")+(AW99=0),0,VLOOKUP(AW99,工单拆分!$G$2:$J$750,2,0))</f>
        <v>0</v>
      </c>
      <c r="AX100" s="50">
        <f>IF((AX99="")+(AX99=0),0,VLOOKUP(AX99,工单拆分!$G$2:$J$750,2,0))</f>
        <v>0</v>
      </c>
      <c r="AY100" s="51">
        <f>IF((AY99="")+(AY99=0),0,VLOOKUP(AY99,工单拆分!$G$2:$J$750,2,0))</f>
        <v>0</v>
      </c>
      <c r="AZ100" s="49">
        <f>IF((AZ99="")+(AZ99=0),0,VLOOKUP(AZ99,工单拆分!$G$2:$J$750,2,0))</f>
        <v>0</v>
      </c>
      <c r="BA100" s="50">
        <f>IF((BA99="")+(BA99=0),0,VLOOKUP(BA99,工单拆分!$G$2:$J$750,2,0))</f>
        <v>0</v>
      </c>
      <c r="BB100" s="51">
        <f>IF((BB99="")+(BB99=0),0,VLOOKUP(BB99,工单拆分!$G$2:$J$750,2,0))</f>
        <v>0</v>
      </c>
      <c r="BC100" s="49" t="str">
        <f>IF((BC99="")+(BC99=0),0,VLOOKUP(BC99,工单拆分!$G$2:$J$750,2,0))</f>
        <v>50FC29-3</v>
      </c>
      <c r="BD100" s="50">
        <f>IF((BD99="")+(BD99=0),0,VLOOKUP(BD99,工单拆分!$G$2:$J$750,2,0))</f>
        <v>0</v>
      </c>
      <c r="BE100" s="51" t="str">
        <f>IF((BE99="")+(BE99=0),0,VLOOKUP(BE99,工单拆分!$G$2:$J$750,2,0))</f>
        <v>40FC29D-8</v>
      </c>
      <c r="BF100" s="49" t="str">
        <f>IF((BF99="")+(BF99=0),0,VLOOKUP(BF99,工单拆分!$G$2:$J$750,2,0))</f>
        <v>40FC29D-8</v>
      </c>
      <c r="BG100" s="50">
        <f>IF((BG99="")+(BG99=0),0,VLOOKUP(BG99,工单拆分!$G$2:$J$750,2,0))</f>
        <v>0</v>
      </c>
      <c r="BH100" s="51" t="str">
        <f>IF((BH99="")+(BH99=0),0,VLOOKUP(BH99,工单拆分!$G$2:$J$750,2,0))</f>
        <v>40FC29D-9</v>
      </c>
      <c r="BI100" s="49" t="str">
        <f>IF((BI99="")+(BI99=0),0,VLOOKUP(BI99,工单拆分!$G$2:$J$750,2,0))</f>
        <v>40FC29D-9</v>
      </c>
      <c r="BJ100" s="50">
        <f>IF((BJ99="")+(BJ99=0),0,VLOOKUP(BJ99,工单拆分!$G$2:$J$750,2,0))</f>
        <v>0</v>
      </c>
      <c r="BK100" s="51" t="str">
        <f>IF((BK99="")+(BK99=0),0,VLOOKUP(BK99,工单拆分!$G$2:$J$750,2,0))</f>
        <v>50FC29-6</v>
      </c>
      <c r="BL100" s="49" t="str">
        <f>IF((BL99="")+(BL99=0),0,VLOOKUP(BL99,工单拆分!$G$2:$J$750,2,0))</f>
        <v>50FC29-6</v>
      </c>
      <c r="BM100" s="50">
        <f>IF((BM99="")+(BM99=0),0,VLOOKUP(BM99,工单拆分!$G$2:$J$750,2,0))</f>
        <v>0</v>
      </c>
      <c r="BN100" s="51" t="str">
        <f>IF((BN99="")+(BN99=0),0,VLOOKUP(BN99,工单拆分!$G$2:$J$750,2,0))</f>
        <v>50FC29-7</v>
      </c>
      <c r="BO100" s="49" t="str">
        <f>IF((BO99="")+(BO99=0),0,VLOOKUP(BO99,工单拆分!$G$2:$J$750,2,0))</f>
        <v>50FC29-7</v>
      </c>
      <c r="BP100" s="50">
        <f>IF((BP99="")+(BP99=0),0,VLOOKUP(BP99,工单拆分!$G$2:$J$750,2,0))</f>
        <v>0</v>
      </c>
      <c r="BQ100" s="51" t="str">
        <f>IF((BQ99="")+(BQ99=0),0,VLOOKUP(BQ99,工单拆分!$G$2:$J$750,2,0))</f>
        <v>50FC29-4</v>
      </c>
      <c r="BR100" s="49" t="str">
        <f>IF((BR99="")+(BR99=0),0,VLOOKUP(BR99,工单拆分!$G$2:$J$750,2,0))</f>
        <v>50FC29-4</v>
      </c>
      <c r="BS100" s="50">
        <f>IF((BS99="")+(BS99=0),0,VLOOKUP(BS99,工单拆分!$G$2:$J$750,2,0))</f>
        <v>0</v>
      </c>
      <c r="BT100" s="51" t="str">
        <f>IF((BT99="")+(BT99=0),0,VLOOKUP(BT99,工单拆分!$G$2:$J$750,2,0))</f>
        <v>50FC29-5</v>
      </c>
      <c r="BU100" s="49" t="str">
        <f>IF((BU99="")+(BU99=0),0,VLOOKUP(BU99,工单拆分!$G$2:$J$750,2,0))</f>
        <v>50FC29-5</v>
      </c>
      <c r="BV100" s="50">
        <f>IF((BV99="")+(BV99=0),0,VLOOKUP(BV99,工单拆分!$G$2:$J$750,2,0))</f>
        <v>0</v>
      </c>
      <c r="BW100" s="51" t="str">
        <f>IF((BW99="")+(BW99=0),0,VLOOKUP(BW99,工单拆分!$G$2:$J$750,2,0))</f>
        <v>40FC829F-1</v>
      </c>
      <c r="BX100" s="49" t="str">
        <f>IF((BX99="")+(BX99=0),0,VLOOKUP(BX99,工单拆分!$G$2:$J$750,2,0))</f>
        <v>40FC829F-1</v>
      </c>
      <c r="BY100" s="50">
        <f>IF((BY99="")+(BY99=0),0,VLOOKUP(BY99,工单拆分!$G$2:$J$750,2,0))</f>
        <v>0</v>
      </c>
      <c r="BZ100" s="51" t="str">
        <f>IF((BZ99="")+(BZ99=0),0,VLOOKUP(BZ99,工单拆分!$G$2:$J$750,2,0))</f>
        <v>40FC829F-2</v>
      </c>
      <c r="CA100" s="49" t="str">
        <f>IF((CA99="")+(CA99=0),0,VLOOKUP(CA99,工单拆分!$G$2:$J$750,2,0))</f>
        <v>40FC829F-2</v>
      </c>
      <c r="CB100" s="50">
        <f>IF((CB99="")+(CB99=0),0,VLOOKUP(CB99,工单拆分!$G$2:$J$750,2,0))</f>
        <v>0</v>
      </c>
      <c r="CC100" s="51" t="str">
        <f>IF((CC99="")+(CC99=0),0,VLOOKUP(CC99,工单拆分!$G$2:$J$750,2,0))</f>
        <v>40FC829D-10</v>
      </c>
      <c r="CD100" s="49" t="str">
        <f>IF((CD99="")+(CD99=0),0,VLOOKUP(CD99,工单拆分!$G$2:$J$750,2,0))</f>
        <v>40FC829D-10</v>
      </c>
      <c r="CE100" s="50">
        <f>IF((CE99="")+(CE99=0),0,VLOOKUP(CE99,工单拆分!$G$2:$J$750,2,0))</f>
        <v>0</v>
      </c>
      <c r="CF100" s="51" t="str">
        <f>IF((CF99="")+(CF99=0),0,VLOOKUP(CF99,工单拆分!$G$2:$J$750,2,0))</f>
        <v>DG30YK801-2</v>
      </c>
      <c r="CG100" s="49" t="str">
        <f>IF((CG99="")+(CG99=0),0,VLOOKUP(CG99,工单拆分!$G$2:$J$750,2,0))</f>
        <v>DG30YK801-2</v>
      </c>
      <c r="CH100" s="50">
        <f>IF((CH99="")+(CH99=0),0,VLOOKUP(CH99,工单拆分!$G$2:$J$750,2,0))</f>
        <v>0</v>
      </c>
      <c r="CI100" s="51">
        <f>IF((CI99="")+(CI99=0),0,VLOOKUP(CI99,工单拆分!$G$2:$J$750,2,0))</f>
        <v>0</v>
      </c>
      <c r="CJ100" s="49" t="str">
        <f>IF((CJ99="")+(CJ99=0),0,VLOOKUP(CJ99,工单拆分!$G$2:$J$750,2,0))</f>
        <v>DG30YK801-2</v>
      </c>
      <c r="CK100" s="50" t="str">
        <f>IF((CK99="")+(CK99=0),0,VLOOKUP(CK99,工单拆分!$G$2:$J$750,2,0))</f>
        <v>DZ25YC868-4</v>
      </c>
      <c r="CL100" s="51" t="str">
        <f>IF((CL99="")+(CL99=0),0,VLOOKUP(CL99,工单拆分!$G$2:$J$750,2,0))</f>
        <v>DZ25YC868-5</v>
      </c>
      <c r="CM100" s="49" t="str">
        <f>IF((CM99="")+(CM99=0),0,VLOOKUP(CM99,工单拆分!$G$2:$J$750,2,0))</f>
        <v>DZ25YC868-5</v>
      </c>
      <c r="CN100" s="50">
        <f>IF((CN99="")+(CN99=0),0,VLOOKUP(CN99,工单拆分!$G$2:$J$750,2,0))</f>
        <v>0</v>
      </c>
      <c r="CO100" s="51">
        <f>IF((CO99="")+(CO99=0),0,VLOOKUP(CO99,工单拆分!$G$2:$J$750,2,0))</f>
        <v>0</v>
      </c>
      <c r="CP100" s="49">
        <f>IF((CP99="")+(CP99=0),0,VLOOKUP(CP99,工单拆分!$G$2:$J$750,2,0))</f>
        <v>0</v>
      </c>
      <c r="CQ100" s="50">
        <f>IF((CQ99="")+(CQ99=0),0,VLOOKUP(CQ99,工单拆分!$G$2:$J$750,2,0))</f>
        <v>0</v>
      </c>
      <c r="CR100" s="51">
        <f>IF((CR99="")+(CR99=0),0,VLOOKUP(CR99,工单拆分!$G$2:$J$750,2,0))</f>
        <v>0</v>
      </c>
      <c r="CS100" s="66">
        <f t="shared" si="6"/>
        <v>0</v>
      </c>
      <c r="CT100" s="66"/>
      <c r="CV100" s="66"/>
    </row>
    <row r="101" s="22" customFormat="1" ht="14.1" customHeight="1" spans="1:100">
      <c r="A101" s="46"/>
      <c r="B101" s="47"/>
      <c r="C101" s="52" t="s">
        <v>2006</v>
      </c>
      <c r="D101" s="53">
        <f>IF((D99="")+(COUNTIF($D$3:D99,D99)&gt;=2),0,IF(ISNA(VLOOKUP(D99,工单拆分!$G$2:$J$750,3,0)),0,VLOOKUP(D99,工单拆分!$G$2:$J$750,3,0)))</f>
        <v>3000</v>
      </c>
      <c r="E101" s="54">
        <f>IF((E99="")+(COUNTIF($D$3:E99,E99)&gt;=2),0,IF(ISNA(VLOOKUP(E99,工单拆分!$G$2:$J$750,3,0)),0,VLOOKUP(E99,工单拆分!$G$2:$J$750,3,0)))</f>
        <v>0</v>
      </c>
      <c r="F101" s="55">
        <f>IF((F99="")+(COUNTIF($D$3:F99,F99)&gt;=2),0,IF(ISNA(VLOOKUP(F99,工单拆分!$G$2:$J$750,3,0)),0,VLOOKUP(F99,工单拆分!$G$2:$J$750,3,0)))</f>
        <v>0</v>
      </c>
      <c r="G101" s="53">
        <f>IF((G99="")+(COUNTIF($D$3:G99,G99)&gt;=2),0,IF(ISNA(VLOOKUP(G99,工单拆分!$G$2:$J$750,3,0)),0,VLOOKUP(G99,工单拆分!$G$2:$J$750,3,0)))</f>
        <v>0</v>
      </c>
      <c r="H101" s="54">
        <f>IF((H99="")+(COUNTIF($D$3:H99,H99)&gt;=2),0,IF(ISNA(VLOOKUP(H99,工单拆分!$G$2:$J$750,3,0)),0,VLOOKUP(H99,工单拆分!$G$2:$J$750,3,0)))</f>
        <v>0</v>
      </c>
      <c r="I101" s="55">
        <f>IF((I99="")+(COUNTIF($D$3:I99,I99)&gt;=2),0,IF(ISNA(VLOOKUP(I99,工单拆分!$G$2:$J$750,3,0)),0,VLOOKUP(I99,工单拆分!$G$2:$J$750,3,0)))</f>
        <v>0</v>
      </c>
      <c r="J101" s="53">
        <f>IF((J99="")+(COUNTIF($D$3:J99,J99)&gt;=2),0,IF(ISNA(VLOOKUP(J99,工单拆分!$G$2:$J$750,3,0)),0,VLOOKUP(J99,工单拆分!$G$2:$J$750,3,0)))</f>
        <v>0</v>
      </c>
      <c r="K101" s="54">
        <f>IF((K99="")+(COUNTIF($D$3:K99,K99)&gt;=2),0,IF(ISNA(VLOOKUP(K99,工单拆分!$G$2:$J$750,3,0)),0,VLOOKUP(K99,工单拆分!$G$2:$J$750,3,0)))</f>
        <v>0</v>
      </c>
      <c r="L101" s="55">
        <f>IF((L99="")+(COUNTIF($D$3:L99,L99)&gt;=2),0,IF(ISNA(VLOOKUP(L99,工单拆分!$G$2:$J$750,3,0)),0,VLOOKUP(L99,工单拆分!$G$2:$J$750,3,0)))</f>
        <v>0</v>
      </c>
      <c r="M101" s="53">
        <f>IF((M99="")+(COUNTIF($D$3:M99,M99)&gt;=2),0,IF(ISNA(VLOOKUP(M99,工单拆分!$G$2:$J$750,3,0)),0,VLOOKUP(M99,工单拆分!$G$2:$J$750,3,0)))</f>
        <v>0</v>
      </c>
      <c r="N101" s="54">
        <f>IF((N99="")+(COUNTIF($D$3:N99,N99)&gt;=2),0,IF(ISNA(VLOOKUP(N99,工单拆分!$G$2:$J$750,3,0)),0,VLOOKUP(N99,工单拆分!$G$2:$J$750,3,0)))</f>
        <v>0</v>
      </c>
      <c r="O101" s="55">
        <f>IF((O99="")+(COUNTIF($D$3:O99,O99)&gt;=2),0,IF(ISNA(VLOOKUP(O99,工单拆分!$G$2:$J$750,3,0)),0,VLOOKUP(O99,工单拆分!$G$2:$J$750,3,0)))</f>
        <v>2000</v>
      </c>
      <c r="P101" s="53">
        <f>IF((P99="")+(COUNTIF($D$3:P99,P99)&gt;=2),0,IF(ISNA(VLOOKUP(P99,工单拆分!$G$2:$J$750,3,0)),0,VLOOKUP(P99,工单拆分!$G$2:$J$750,3,0)))</f>
        <v>0</v>
      </c>
      <c r="Q101" s="54">
        <f>IF((Q99="")+(COUNTIF($D$3:Q99,Q99)&gt;=2),0,IF(ISNA(VLOOKUP(Q99,工单拆分!$G$2:$J$750,3,0)),0,VLOOKUP(Q99,工单拆分!$G$2:$J$750,3,0)))</f>
        <v>0</v>
      </c>
      <c r="R101" s="55">
        <f>IF((R99="")+(COUNTIF($D$3:R99,R99)&gt;=2),0,IF(ISNA(VLOOKUP(R99,工单拆分!$G$2:$J$750,3,0)),0,VLOOKUP(R99,工单拆分!$G$2:$J$750,3,0)))</f>
        <v>0</v>
      </c>
      <c r="S101" s="53">
        <f>IF((S99="")+(COUNTIF($D$3:S99,S99)&gt;=2),0,IF(ISNA(VLOOKUP(S99,工单拆分!$G$2:$J$750,3,0)),0,VLOOKUP(S99,工单拆分!$G$2:$J$750,3,0)))</f>
        <v>0</v>
      </c>
      <c r="T101" s="54">
        <f>IF((T99="")+(COUNTIF($D$3:T99,T99)&gt;=2),0,IF(ISNA(VLOOKUP(T99,工单拆分!$G$2:$J$750,3,0)),0,VLOOKUP(T99,工单拆分!$G$2:$J$750,3,0)))</f>
        <v>0</v>
      </c>
      <c r="U101" s="55">
        <f>IF((U99="")+(COUNTIF($D$3:U99,U99)&gt;=2),0,IF(ISNA(VLOOKUP(U99,工单拆分!$G$2:$J$750,3,0)),0,VLOOKUP(U99,工单拆分!$G$2:$J$750,3,0)))</f>
        <v>2000</v>
      </c>
      <c r="V101" s="53">
        <f>IF((V99="")+(COUNTIF($D$3:V99,V99)&gt;=2),0,IF(ISNA(VLOOKUP(V99,工单拆分!$G$2:$J$750,3,0)),0,VLOOKUP(V99,工单拆分!$G$2:$J$750,3,0)))</f>
        <v>0</v>
      </c>
      <c r="W101" s="54">
        <f>IF((W99="")+(COUNTIF($D$3:W99,W99)&gt;=2),0,IF(ISNA(VLOOKUP(W99,工单拆分!$G$2:$J$750,3,0)),0,VLOOKUP(W99,工单拆分!$G$2:$J$750,3,0)))</f>
        <v>0</v>
      </c>
      <c r="X101" s="55">
        <f>IF((X99="")+(COUNTIF($D$3:X99,X99)&gt;=2),0,IF(ISNA(VLOOKUP(X99,工单拆分!$G$2:$J$750,3,0)),0,VLOOKUP(X99,工单拆分!$G$2:$J$750,3,0)))</f>
        <v>2000</v>
      </c>
      <c r="Y101" s="53">
        <f>IF((Y99="")+(COUNTIF($D$3:Y99,Y99)&gt;=2),0,IF(ISNA(VLOOKUP(Y99,工单拆分!$G$2:$J$750,3,0)),0,VLOOKUP(Y99,工单拆分!$G$2:$J$750,3,0)))</f>
        <v>0</v>
      </c>
      <c r="Z101" s="54">
        <f>IF((Z99="")+(COUNTIF($D$3:Z99,Z99)&gt;=2),0,IF(ISNA(VLOOKUP(Z99,工单拆分!$G$2:$J$750,3,0)),0,VLOOKUP(Z99,工单拆分!$G$2:$J$750,3,0)))</f>
        <v>0</v>
      </c>
      <c r="AA101" s="55">
        <f>IF((AA99="")+(COUNTIF($D$3:AA99,AA99)&gt;=2),0,IF(ISNA(VLOOKUP(AA99,工单拆分!$G$2:$J$750,3,0)),0,VLOOKUP(AA99,工单拆分!$G$2:$J$750,3,0)))</f>
        <v>2000</v>
      </c>
      <c r="AB101" s="53">
        <f>IF((AB99="")+(COUNTIF($D$3:AB99,AB99)&gt;=2),0,IF(ISNA(VLOOKUP(AB99,工单拆分!$G$2:$J$750,3,0)),0,VLOOKUP(AB99,工单拆分!$G$2:$J$750,3,0)))</f>
        <v>0</v>
      </c>
      <c r="AC101" s="54">
        <f>IF((AC99="")+(COUNTIF($D$3:AC99,AC99)&gt;=2),0,IF(ISNA(VLOOKUP(AC99,工单拆分!$G$2:$J$750,3,0)),0,VLOOKUP(AC99,工单拆分!$G$2:$J$750,3,0)))</f>
        <v>0</v>
      </c>
      <c r="AD101" s="55">
        <f>IF((AD99="")+(COUNTIF($D$3:AD99,AD99)&gt;=2),0,IF(ISNA(VLOOKUP(AD99,工单拆分!$G$2:$J$750,3,0)),0,VLOOKUP(AD99,工单拆分!$G$2:$J$750,3,0)))</f>
        <v>2000</v>
      </c>
      <c r="AE101" s="53">
        <f>IF((AE99="")+(COUNTIF($D$3:AE99,AE99)&gt;=2),0,IF(ISNA(VLOOKUP(AE99,工单拆分!$G$2:$J$750,3,0)),0,VLOOKUP(AE99,工单拆分!$G$2:$J$750,3,0)))</f>
        <v>0</v>
      </c>
      <c r="AF101" s="54">
        <f>IF((AF99="")+(COUNTIF($D$3:AF99,AF99)&gt;=2),0,IF(ISNA(VLOOKUP(AF99,工单拆分!$G$2:$J$750,3,0)),0,VLOOKUP(AF99,工单拆分!$G$2:$J$750,3,0)))</f>
        <v>0</v>
      </c>
      <c r="AG101" s="55">
        <f>IF((AG99="")+(COUNTIF($D$3:AG99,AG99)&gt;=2),0,IF(ISNA(VLOOKUP(AG99,工单拆分!$G$2:$J$750,3,0)),0,VLOOKUP(AG99,工单拆分!$G$2:$J$750,3,0)))</f>
        <v>0</v>
      </c>
      <c r="AH101" s="53">
        <f>IF((AH99="")+(COUNTIF($D$3:AH99,AH99)&gt;=2),0,IF(ISNA(VLOOKUP(AH99,工单拆分!$G$2:$J$750,3,0)),0,VLOOKUP(AH99,工单拆分!$G$2:$J$750,3,0)))</f>
        <v>0</v>
      </c>
      <c r="AI101" s="54">
        <f>IF((AI99="")+(COUNTIF($D$3:AI99,AI99)&gt;=2),0,IF(ISNA(VLOOKUP(AI99,工单拆分!$G$2:$J$750,3,0)),0,VLOOKUP(AI99,工单拆分!$G$2:$J$750,3,0)))</f>
        <v>0</v>
      </c>
      <c r="AJ101" s="55">
        <f>IF((AJ99="")+(COUNTIF($D$3:AJ99,AJ99)&gt;=2),0,IF(ISNA(VLOOKUP(AJ99,工单拆分!$G$2:$J$750,3,0)),0,VLOOKUP(AJ99,工单拆分!$G$2:$J$750,3,0)))</f>
        <v>2000</v>
      </c>
      <c r="AK101" s="53">
        <f>IF((AK99="")+(COUNTIF($D$3:AK99,AK99)&gt;=2),0,IF(ISNA(VLOOKUP(AK99,工单拆分!$G$2:$J$750,3,0)),0,VLOOKUP(AK99,工单拆分!$G$2:$J$750,3,0)))</f>
        <v>0</v>
      </c>
      <c r="AL101" s="54">
        <f>IF((AL99="")+(COUNTIF($D$3:AL99,AL99)&gt;=2),0,IF(ISNA(VLOOKUP(AL99,工单拆分!$G$2:$J$750,3,0)),0,VLOOKUP(AL99,工单拆分!$G$2:$J$750,3,0)))</f>
        <v>0</v>
      </c>
      <c r="AM101" s="55">
        <f>IF((AM99="")+(COUNTIF($D$3:AM99,AM99)&gt;=2),0,IF(ISNA(VLOOKUP(AM99,工单拆分!$G$2:$J$750,3,0)),0,VLOOKUP(AM99,工单拆分!$G$2:$J$750,3,0)))</f>
        <v>0</v>
      </c>
      <c r="AN101" s="53">
        <f>IF((AN99="")+(COUNTIF($D$3:AN99,AN99)&gt;=2),0,IF(ISNA(VLOOKUP(AN99,工单拆分!$G$2:$J$750,3,0)),0,VLOOKUP(AN99,工单拆分!$G$2:$J$750,3,0)))</f>
        <v>0</v>
      </c>
      <c r="AO101" s="54">
        <f>IF((AO99="")+(COUNTIF($D$3:AO99,AO99)&gt;=2),0,IF(ISNA(VLOOKUP(AO99,工单拆分!$G$2:$J$750,3,0)),0,VLOOKUP(AO99,工单拆分!$G$2:$J$750,3,0)))</f>
        <v>0</v>
      </c>
      <c r="AP101" s="55">
        <f>IF((AP99="")+(COUNTIF($D$3:AP99,AP99)&gt;=2),0,IF(ISNA(VLOOKUP(AP99,工单拆分!$G$2:$J$750,3,0)),0,VLOOKUP(AP99,工单拆分!$G$2:$J$750,3,0)))</f>
        <v>2000</v>
      </c>
      <c r="AQ101" s="53">
        <f>IF((AQ99="")+(COUNTIF($D$3:AQ99,AQ99)&gt;=2),0,IF(ISNA(VLOOKUP(AQ99,工单拆分!$G$2:$J$750,3,0)),0,VLOOKUP(AQ99,工单拆分!$G$2:$J$750,3,0)))</f>
        <v>0</v>
      </c>
      <c r="AR101" s="54">
        <f>IF((AR99="")+(COUNTIF($D$3:AR99,AR99)&gt;=2),0,IF(ISNA(VLOOKUP(AR99,工单拆分!$G$2:$J$750,3,0)),0,VLOOKUP(AR99,工单拆分!$G$2:$J$750,3,0)))</f>
        <v>0</v>
      </c>
      <c r="AS101" s="55">
        <f>IF((AS99="")+(COUNTIF($D$3:AS99,AS99)&gt;=2),0,IF(ISNA(VLOOKUP(AS99,工单拆分!$G$2:$J$750,3,0)),0,VLOOKUP(AS99,工单拆分!$G$2:$J$750,3,0)))</f>
        <v>2000</v>
      </c>
      <c r="AT101" s="53">
        <f>IF((AT99="")+(COUNTIF($D$3:AT99,AT99)&gt;=2),0,IF(ISNA(VLOOKUP(AT99,工单拆分!$G$2:$J$750,3,0)),0,VLOOKUP(AT99,工单拆分!$G$2:$J$750,3,0)))</f>
        <v>0</v>
      </c>
      <c r="AU101" s="54">
        <f>IF((AU99="")+(COUNTIF($D$3:AU99,AU99)&gt;=2),0,IF(ISNA(VLOOKUP(AU99,工单拆分!$G$2:$J$750,3,0)),0,VLOOKUP(AU99,工单拆分!$G$2:$J$750,3,0)))</f>
        <v>0</v>
      </c>
      <c r="AV101" s="55">
        <f>IF((AV99="")+(COUNTIF($D$3:AV99,AV99)&gt;=2),0,IF(ISNA(VLOOKUP(AV99,工单拆分!$G$2:$J$750,3,0)),0,VLOOKUP(AV99,工单拆分!$G$2:$J$750,3,0)))</f>
        <v>2000</v>
      </c>
      <c r="AW101" s="53">
        <f>IF((AW99="")+(COUNTIF($D$3:AW99,AW99)&gt;=2),0,IF(ISNA(VLOOKUP(AW99,工单拆分!$G$2:$J$750,3,0)),0,VLOOKUP(AW99,工单拆分!$G$2:$J$750,3,0)))</f>
        <v>0</v>
      </c>
      <c r="AX101" s="54">
        <f>IF((AX99="")+(COUNTIF($D$3:AX99,AX99)&gt;=2),0,IF(ISNA(VLOOKUP(AX99,工单拆分!$G$2:$J$750,3,0)),0,VLOOKUP(AX99,工单拆分!$G$2:$J$750,3,0)))</f>
        <v>0</v>
      </c>
      <c r="AY101" s="55">
        <f>IF((AY99="")+(COUNTIF($D$3:AY99,AY99)&gt;=2),0,IF(ISNA(VLOOKUP(AY99,工单拆分!$G$2:$J$750,3,0)),0,VLOOKUP(AY99,工单拆分!$G$2:$J$750,3,0)))</f>
        <v>0</v>
      </c>
      <c r="AZ101" s="53">
        <f>IF((AZ99="")+(COUNTIF($D$3:AZ99,AZ99)&gt;=2),0,IF(ISNA(VLOOKUP(AZ99,工单拆分!$G$2:$J$750,3,0)),0,VLOOKUP(AZ99,工单拆分!$G$2:$J$750,3,0)))</f>
        <v>0</v>
      </c>
      <c r="BA101" s="54">
        <f>IF((BA99="")+(COUNTIF($D$3:BA99,BA99)&gt;=2),0,IF(ISNA(VLOOKUP(BA99,工单拆分!$G$2:$J$750,3,0)),0,VLOOKUP(BA99,工单拆分!$G$2:$J$750,3,0)))</f>
        <v>0</v>
      </c>
      <c r="BB101" s="55">
        <f>IF((BB99="")+(COUNTIF($D$3:BB99,BB99)&gt;=2),0,IF(ISNA(VLOOKUP(BB99,工单拆分!$G$2:$J$750,3,0)),0,VLOOKUP(BB99,工单拆分!$G$2:$J$750,3,0)))</f>
        <v>0</v>
      </c>
      <c r="BC101" s="53">
        <f>IF((BC99="")+(COUNTIF($D$3:BC99,BC99)&gt;=2),0,IF(ISNA(VLOOKUP(BC99,工单拆分!$G$2:$J$750,3,0)),0,VLOOKUP(BC99,工单拆分!$G$2:$J$750,3,0)))</f>
        <v>0</v>
      </c>
      <c r="BD101" s="54">
        <f>IF((BD99="")+(COUNTIF($D$3:BD99,BD99)&gt;=2),0,IF(ISNA(VLOOKUP(BD99,工单拆分!$G$2:$J$750,3,0)),0,VLOOKUP(BD99,工单拆分!$G$2:$J$750,3,0)))</f>
        <v>0</v>
      </c>
      <c r="BE101" s="55">
        <f>IF((BE99="")+(COUNTIF($D$3:BE99,BE99)&gt;=2),0,IF(ISNA(VLOOKUP(BE99,工单拆分!$G$2:$J$750,3,0)),0,VLOOKUP(BE99,工单拆分!$G$2:$J$750,3,0)))</f>
        <v>2000</v>
      </c>
      <c r="BF101" s="53">
        <f>IF((BF99="")+(COUNTIF($D$3:BF99,BF99)&gt;=2),0,IF(ISNA(VLOOKUP(BF99,工单拆分!$G$2:$J$750,3,0)),0,VLOOKUP(BF99,工单拆分!$G$2:$J$750,3,0)))</f>
        <v>0</v>
      </c>
      <c r="BG101" s="54">
        <f>IF((BG99="")+(COUNTIF($D$3:BG99,BG99)&gt;=2),0,IF(ISNA(VLOOKUP(BG99,工单拆分!$G$2:$J$750,3,0)),0,VLOOKUP(BG99,工单拆分!$G$2:$J$750,3,0)))</f>
        <v>0</v>
      </c>
      <c r="BH101" s="55">
        <f>IF((BH99="")+(COUNTIF($D$3:BH99,BH99)&gt;=2),0,IF(ISNA(VLOOKUP(BH99,工单拆分!$G$2:$J$750,3,0)),0,VLOOKUP(BH99,工单拆分!$G$2:$J$750,3,0)))</f>
        <v>2000</v>
      </c>
      <c r="BI101" s="53">
        <f>IF((BI99="")+(COUNTIF($D$3:BI99,BI99)&gt;=2),0,IF(ISNA(VLOOKUP(BI99,工单拆分!$G$2:$J$750,3,0)),0,VLOOKUP(BI99,工单拆分!$G$2:$J$750,3,0)))</f>
        <v>0</v>
      </c>
      <c r="BJ101" s="54">
        <f>IF((BJ99="")+(COUNTIF($D$3:BJ99,BJ99)&gt;=2),0,IF(ISNA(VLOOKUP(BJ99,工单拆分!$G$2:$J$750,3,0)),0,VLOOKUP(BJ99,工单拆分!$G$2:$J$750,3,0)))</f>
        <v>0</v>
      </c>
      <c r="BK101" s="55">
        <f>IF((BK99="")+(COUNTIF($D$3:BK99,BK99)&gt;=2),0,IF(ISNA(VLOOKUP(BK99,工单拆分!$G$2:$J$750,3,0)),0,VLOOKUP(BK99,工单拆分!$G$2:$J$750,3,0)))</f>
        <v>2000</v>
      </c>
      <c r="BL101" s="53">
        <f>IF((BL99="")+(COUNTIF($D$3:BL99,BL99)&gt;=2),0,IF(ISNA(VLOOKUP(BL99,工单拆分!$G$2:$J$750,3,0)),0,VLOOKUP(BL99,工单拆分!$G$2:$J$750,3,0)))</f>
        <v>0</v>
      </c>
      <c r="BM101" s="54">
        <f>IF((BM99="")+(COUNTIF($D$3:BM99,BM99)&gt;=2),0,IF(ISNA(VLOOKUP(BM99,工单拆分!$G$2:$J$750,3,0)),0,VLOOKUP(BM99,工单拆分!$G$2:$J$750,3,0)))</f>
        <v>0</v>
      </c>
      <c r="BN101" s="55">
        <f>IF((BN99="")+(COUNTIF($D$3:BN99,BN99)&gt;=2),0,IF(ISNA(VLOOKUP(BN99,工单拆分!$G$2:$J$750,3,0)),0,VLOOKUP(BN99,工单拆分!$G$2:$J$750,3,0)))</f>
        <v>2000</v>
      </c>
      <c r="BO101" s="53">
        <f>IF((BO99="")+(COUNTIF($D$3:BO99,BO99)&gt;=2),0,IF(ISNA(VLOOKUP(BO99,工单拆分!$G$2:$J$750,3,0)),0,VLOOKUP(BO99,工单拆分!$G$2:$J$750,3,0)))</f>
        <v>0</v>
      </c>
      <c r="BP101" s="54">
        <f>IF((BP99="")+(COUNTIF($D$3:BP99,BP99)&gt;=2),0,IF(ISNA(VLOOKUP(BP99,工单拆分!$G$2:$J$750,3,0)),0,VLOOKUP(BP99,工单拆分!$G$2:$J$750,3,0)))</f>
        <v>0</v>
      </c>
      <c r="BQ101" s="55">
        <f>IF((BQ99="")+(COUNTIF($D$3:BQ99,BQ99)&gt;=2),0,IF(ISNA(VLOOKUP(BQ99,工单拆分!$G$2:$J$750,3,0)),0,VLOOKUP(BQ99,工单拆分!$G$2:$J$750,3,0)))</f>
        <v>2000</v>
      </c>
      <c r="BR101" s="53">
        <f>IF((BR99="")+(COUNTIF($D$3:BR99,BR99)&gt;=2),0,IF(ISNA(VLOOKUP(BR99,工单拆分!$G$2:$J$750,3,0)),0,VLOOKUP(BR99,工单拆分!$G$2:$J$750,3,0)))</f>
        <v>0</v>
      </c>
      <c r="BS101" s="54">
        <f>IF((BS99="")+(COUNTIF($D$3:BS99,BS99)&gt;=2),0,IF(ISNA(VLOOKUP(BS99,工单拆分!$G$2:$J$750,3,0)),0,VLOOKUP(BS99,工单拆分!$G$2:$J$750,3,0)))</f>
        <v>0</v>
      </c>
      <c r="BT101" s="55">
        <f>IF((BT99="")+(COUNTIF($D$3:BT99,BT99)&gt;=2),0,IF(ISNA(VLOOKUP(BT99,工单拆分!$G$2:$J$750,3,0)),0,VLOOKUP(BT99,工单拆分!$G$2:$J$750,3,0)))</f>
        <v>2000</v>
      </c>
      <c r="BU101" s="53">
        <f>IF((BU99="")+(COUNTIF($D$3:BU99,BU99)&gt;=2),0,IF(ISNA(VLOOKUP(BU99,工单拆分!$G$2:$J$750,3,0)),0,VLOOKUP(BU99,工单拆分!$G$2:$J$750,3,0)))</f>
        <v>0</v>
      </c>
      <c r="BV101" s="54">
        <f>IF((BV99="")+(COUNTIF($D$3:BV99,BV99)&gt;=2),0,IF(ISNA(VLOOKUP(BV99,工单拆分!$G$2:$J$750,3,0)),0,VLOOKUP(BV99,工单拆分!$G$2:$J$750,3,0)))</f>
        <v>0</v>
      </c>
      <c r="BW101" s="55">
        <f>IF((BW99="")+(COUNTIF($D$3:BW99,BW99)&gt;=2),0,IF(ISNA(VLOOKUP(BW99,工单拆分!$G$2:$J$750,3,0)),0,VLOOKUP(BW99,工单拆分!$G$2:$J$750,3,0)))</f>
        <v>2000</v>
      </c>
      <c r="BX101" s="53">
        <f>IF((BX99="")+(COUNTIF($D$3:BX99,BX99)&gt;=2),0,IF(ISNA(VLOOKUP(BX99,工单拆分!$G$2:$J$750,3,0)),0,VLOOKUP(BX99,工单拆分!$G$2:$J$750,3,0)))</f>
        <v>0</v>
      </c>
      <c r="BY101" s="54">
        <f>IF((BY99="")+(COUNTIF($D$3:BY99,BY99)&gt;=2),0,IF(ISNA(VLOOKUP(BY99,工单拆分!$G$2:$J$750,3,0)),0,VLOOKUP(BY99,工单拆分!$G$2:$J$750,3,0)))</f>
        <v>0</v>
      </c>
      <c r="BZ101" s="55">
        <f>IF((BZ99="")+(COUNTIF($D$3:BZ99,BZ99)&gt;=2),0,IF(ISNA(VLOOKUP(BZ99,工单拆分!$G$2:$J$750,3,0)),0,VLOOKUP(BZ99,工单拆分!$G$2:$J$750,3,0)))</f>
        <v>2000</v>
      </c>
      <c r="CA101" s="53">
        <f>IF((CA99="")+(COUNTIF($D$3:CA99,CA99)&gt;=2),0,IF(ISNA(VLOOKUP(CA99,工单拆分!$G$2:$J$750,3,0)),0,VLOOKUP(CA99,工单拆分!$G$2:$J$750,3,0)))</f>
        <v>0</v>
      </c>
      <c r="CB101" s="54">
        <f>IF((CB99="")+(COUNTIF($D$3:CB99,CB99)&gt;=2),0,IF(ISNA(VLOOKUP(CB99,工单拆分!$G$2:$J$750,3,0)),0,VLOOKUP(CB99,工单拆分!$G$2:$J$750,3,0)))</f>
        <v>0</v>
      </c>
      <c r="CC101" s="55">
        <f>IF((CC99="")+(COUNTIF($D$3:CC99,CC99)&gt;=2),0,IF(ISNA(VLOOKUP(CC99,工单拆分!$G$2:$J$750,3,0)),0,VLOOKUP(CC99,工单拆分!$G$2:$J$750,3,0)))</f>
        <v>2000</v>
      </c>
      <c r="CD101" s="53">
        <f>IF((CD99="")+(COUNTIF($D$3:CD99,CD99)&gt;=2),0,IF(ISNA(VLOOKUP(CD99,工单拆分!$G$2:$J$750,3,0)),0,VLOOKUP(CD99,工单拆分!$G$2:$J$750,3,0)))</f>
        <v>0</v>
      </c>
      <c r="CE101" s="54">
        <f>IF((CE99="")+(COUNTIF($D$3:CE99,CE99)&gt;=2),0,IF(ISNA(VLOOKUP(CE99,工单拆分!$G$2:$J$750,3,0)),0,VLOOKUP(CE99,工单拆分!$G$2:$J$750,3,0)))</f>
        <v>0</v>
      </c>
      <c r="CF101" s="55">
        <f>IF((CF99="")+(COUNTIF($D$3:CF99,CF99)&gt;=2),0,IF(ISNA(VLOOKUP(CF99,工单拆分!$G$2:$J$750,3,0)),0,VLOOKUP(CF99,工单拆分!$G$2:$J$750,3,0)))</f>
        <v>2000</v>
      </c>
      <c r="CG101" s="53">
        <f>IF((CG99="")+(COUNTIF($D$3:CG99,CG99)&gt;=2),0,IF(ISNA(VLOOKUP(CG99,工单拆分!$G$2:$J$750,3,0)),0,VLOOKUP(CG99,工单拆分!$G$2:$J$750,3,0)))</f>
        <v>0</v>
      </c>
      <c r="CH101" s="54">
        <f>IF((CH99="")+(COUNTIF($D$3:CH99,CH99)&gt;=2),0,IF(ISNA(VLOOKUP(CH99,工单拆分!$G$2:$J$750,3,0)),0,VLOOKUP(CH99,工单拆分!$G$2:$J$750,3,0)))</f>
        <v>0</v>
      </c>
      <c r="CI101" s="55">
        <f>IF((CI99="")+(COUNTIF($D$3:CI99,CI99)&gt;=2),0,IF(ISNA(VLOOKUP(CI99,工单拆分!$G$2:$J$750,3,0)),0,VLOOKUP(CI99,工单拆分!$G$2:$J$750,3,0)))</f>
        <v>0</v>
      </c>
      <c r="CJ101" s="53">
        <f>IF((CJ99="")+(COUNTIF($D$3:CJ99,CJ99)&gt;=2),0,IF(ISNA(VLOOKUP(CJ99,工单拆分!$G$2:$J$750,3,0)),0,VLOOKUP(CJ99,工单拆分!$G$2:$J$750,3,0)))</f>
        <v>0</v>
      </c>
      <c r="CK101" s="54">
        <f>IF((CK99="")+(COUNTIF($D$3:CK99,CK99)&gt;=2),0,IF(ISNA(VLOOKUP(CK99,工单拆分!$G$2:$J$750,3,0)),0,VLOOKUP(CK99,工单拆分!$G$2:$J$750,3,0)))</f>
        <v>1000</v>
      </c>
      <c r="CL101" s="55">
        <f>IF((CL99="")+(COUNTIF($D$3:CL99,CL99)&gt;=2),0,IF(ISNA(VLOOKUP(CL99,工单拆分!$G$2:$J$750,3,0)),0,VLOOKUP(CL99,工单拆分!$G$2:$J$750,3,0)))</f>
        <v>1500</v>
      </c>
      <c r="CM101" s="53">
        <f>IF((CM99="")+(COUNTIF($D$3:CM99,CM99)&gt;=2),0,IF(ISNA(VLOOKUP(CM99,工单拆分!$G$2:$J$750,3,0)),0,VLOOKUP(CM99,工单拆分!$G$2:$J$750,3,0)))</f>
        <v>0</v>
      </c>
      <c r="CN101" s="54">
        <f>IF((CN99="")+(COUNTIF($D$3:CN99,CN99)&gt;=2),0,IF(ISNA(VLOOKUP(CN99,工单拆分!$G$2:$J$750,3,0)),0,VLOOKUP(CN99,工单拆分!$G$2:$J$750,3,0)))</f>
        <v>0</v>
      </c>
      <c r="CO101" s="55">
        <f>IF((CO99="")+(COUNTIF($D$3:CO99,CO99)&gt;=2),0,IF(ISNA(VLOOKUP(CO99,工单拆分!$G$2:$J$750,3,0)),0,VLOOKUP(CO99,工单拆分!$G$2:$J$750,3,0)))</f>
        <v>0</v>
      </c>
      <c r="CP101" s="53">
        <f>IF((CP99="")+(COUNTIF($D$3:CP99,CP99)&gt;=2),0,IF(ISNA(VLOOKUP(CP99,工单拆分!$G$2:$J$750,3,0)),0,VLOOKUP(CP99,工单拆分!$G$2:$J$750,3,0)))</f>
        <v>0</v>
      </c>
      <c r="CQ101" s="54">
        <f>IF((CQ99="")+(COUNTIF($D$3:CQ99,CQ99)&gt;=2),0,IF(ISNA(VLOOKUP(CQ99,工单拆分!$G$2:$J$750,3,0)),0,VLOOKUP(CQ99,工单拆分!$G$2:$J$750,3,0)))</f>
        <v>0</v>
      </c>
      <c r="CR101" s="55">
        <f>IF((CR99="")+(COUNTIF($D$3:CR99,CR99)&gt;=2),0,IF(ISNA(VLOOKUP(CR99,工单拆分!$G$2:$J$750,3,0)),0,VLOOKUP(CR99,工单拆分!$G$2:$J$750,3,0)))</f>
        <v>0</v>
      </c>
      <c r="CS101" s="67">
        <f t="shared" si="6"/>
        <v>43500</v>
      </c>
      <c r="CT101" s="67"/>
      <c r="CV101" s="67"/>
    </row>
    <row r="102" s="22" customFormat="1" ht="14.1" customHeight="1" spans="1:100">
      <c r="A102" s="56"/>
      <c r="B102" s="57"/>
      <c r="C102" s="58" t="s">
        <v>2007</v>
      </c>
      <c r="D102" s="59">
        <v>800</v>
      </c>
      <c r="E102" s="60"/>
      <c r="F102" s="61"/>
      <c r="G102" s="59">
        <v>1100</v>
      </c>
      <c r="H102" s="60"/>
      <c r="I102" s="61"/>
      <c r="J102" s="59"/>
      <c r="K102" s="60"/>
      <c r="L102" s="61"/>
      <c r="M102" s="59">
        <v>1100</v>
      </c>
      <c r="N102" s="60"/>
      <c r="O102" s="61">
        <v>400</v>
      </c>
      <c r="P102" s="59">
        <v>1500</v>
      </c>
      <c r="Q102" s="60"/>
      <c r="R102" s="61"/>
      <c r="S102" s="59">
        <v>100</v>
      </c>
      <c r="T102" s="60"/>
      <c r="U102" s="61">
        <v>1500</v>
      </c>
      <c r="V102" s="59">
        <v>500</v>
      </c>
      <c r="W102" s="60"/>
      <c r="X102" s="61">
        <v>1200</v>
      </c>
      <c r="Y102" s="59">
        <v>800</v>
      </c>
      <c r="Z102" s="60"/>
      <c r="AA102" s="61">
        <v>900</v>
      </c>
      <c r="AB102" s="59">
        <v>1100</v>
      </c>
      <c r="AC102" s="60"/>
      <c r="AD102" s="61">
        <v>500</v>
      </c>
      <c r="AE102" s="59"/>
      <c r="AF102" s="60"/>
      <c r="AG102" s="61"/>
      <c r="AH102" s="59">
        <v>1500</v>
      </c>
      <c r="AI102" s="60"/>
      <c r="AJ102" s="61">
        <v>200</v>
      </c>
      <c r="AK102" s="59">
        <v>1750</v>
      </c>
      <c r="AL102" s="60"/>
      <c r="AM102" s="61"/>
      <c r="AN102" s="59">
        <v>50</v>
      </c>
      <c r="AO102" s="60"/>
      <c r="AP102" s="61">
        <v>1750</v>
      </c>
      <c r="AQ102" s="59">
        <v>250</v>
      </c>
      <c r="AR102" s="60"/>
      <c r="AS102" s="61">
        <v>1550</v>
      </c>
      <c r="AT102" s="59">
        <v>450</v>
      </c>
      <c r="AU102" s="60"/>
      <c r="AV102" s="61">
        <v>1400</v>
      </c>
      <c r="AW102" s="59"/>
      <c r="AX102" s="60"/>
      <c r="AY102" s="61"/>
      <c r="AZ102" s="59"/>
      <c r="BA102" s="60"/>
      <c r="BB102" s="61"/>
      <c r="BC102" s="59">
        <v>600</v>
      </c>
      <c r="BD102" s="60"/>
      <c r="BE102" s="61">
        <v>1300</v>
      </c>
      <c r="BF102" s="59">
        <v>700</v>
      </c>
      <c r="BG102" s="60"/>
      <c r="BH102" s="61">
        <v>1200</v>
      </c>
      <c r="BI102" s="59">
        <v>800</v>
      </c>
      <c r="BJ102" s="60"/>
      <c r="BK102" s="61">
        <v>1050</v>
      </c>
      <c r="BL102" s="59">
        <v>950</v>
      </c>
      <c r="BM102" s="60"/>
      <c r="BN102" s="61">
        <v>1000</v>
      </c>
      <c r="BO102" s="59">
        <v>1000</v>
      </c>
      <c r="BP102" s="60"/>
      <c r="BQ102" s="61">
        <v>900</v>
      </c>
      <c r="BR102" s="59">
        <v>1100</v>
      </c>
      <c r="BS102" s="60"/>
      <c r="BT102" s="61">
        <v>800</v>
      </c>
      <c r="BU102" s="59">
        <v>1200</v>
      </c>
      <c r="BV102" s="60"/>
      <c r="BW102" s="61">
        <v>700</v>
      </c>
      <c r="BX102" s="59">
        <v>1300</v>
      </c>
      <c r="BY102" s="60"/>
      <c r="BZ102" s="61">
        <v>650</v>
      </c>
      <c r="CA102" s="59">
        <v>1350</v>
      </c>
      <c r="CB102" s="60"/>
      <c r="CC102" s="61">
        <v>600</v>
      </c>
      <c r="CD102" s="59">
        <v>1400</v>
      </c>
      <c r="CE102" s="60"/>
      <c r="CF102" s="61">
        <v>300</v>
      </c>
      <c r="CG102" s="59">
        <v>1600</v>
      </c>
      <c r="CH102" s="60"/>
      <c r="CI102" s="61"/>
      <c r="CJ102" s="59">
        <v>100</v>
      </c>
      <c r="CK102" s="60">
        <v>1000</v>
      </c>
      <c r="CL102" s="61">
        <v>200</v>
      </c>
      <c r="CM102" s="59">
        <v>1300</v>
      </c>
      <c r="CN102" s="60"/>
      <c r="CO102" s="61"/>
      <c r="CP102" s="59"/>
      <c r="CQ102" s="60"/>
      <c r="CR102" s="61"/>
      <c r="CS102" s="67">
        <f t="shared" si="6"/>
        <v>43500</v>
      </c>
      <c r="CT102" s="67">
        <f>CS101-CS102</f>
        <v>0</v>
      </c>
      <c r="CV102" s="67"/>
    </row>
    <row r="103" s="20" customFormat="1" ht="14.1" customHeight="1" spans="1:100">
      <c r="A103" s="40">
        <v>26</v>
      </c>
      <c r="B103" s="41" t="s">
        <v>2035</v>
      </c>
      <c r="C103" s="42" t="s">
        <v>43</v>
      </c>
      <c r="D103" s="43" t="s">
        <v>1205</v>
      </c>
      <c r="E103" s="44"/>
      <c r="F103" s="45"/>
      <c r="G103" s="43" t="s">
        <v>1205</v>
      </c>
      <c r="H103" s="44"/>
      <c r="I103" s="45" t="s">
        <v>1208</v>
      </c>
      <c r="J103" s="43"/>
      <c r="K103" s="44"/>
      <c r="L103" s="45"/>
      <c r="M103" s="43" t="s">
        <v>1208</v>
      </c>
      <c r="N103" s="44"/>
      <c r="O103" s="45"/>
      <c r="P103" s="43" t="s">
        <v>1208</v>
      </c>
      <c r="Q103" s="44"/>
      <c r="R103" s="45" t="s">
        <v>1392</v>
      </c>
      <c r="S103" s="43" t="s">
        <v>1392</v>
      </c>
      <c r="T103" s="44"/>
      <c r="U103" s="45" t="s">
        <v>1284</v>
      </c>
      <c r="V103" s="43" t="s">
        <v>1284</v>
      </c>
      <c r="W103" s="44"/>
      <c r="X103" s="45" t="s">
        <v>1287</v>
      </c>
      <c r="Y103" s="43" t="s">
        <v>1287</v>
      </c>
      <c r="Z103" s="44"/>
      <c r="AA103" s="45"/>
      <c r="AB103" s="43" t="s">
        <v>1287</v>
      </c>
      <c r="AC103" s="44"/>
      <c r="AD103" s="45" t="s">
        <v>1289</v>
      </c>
      <c r="AE103" s="43"/>
      <c r="AF103" s="44"/>
      <c r="AG103" s="45"/>
      <c r="AH103" s="43" t="s">
        <v>1289</v>
      </c>
      <c r="AI103" s="44"/>
      <c r="AJ103" s="45" t="s">
        <v>1291</v>
      </c>
      <c r="AK103" s="43" t="s">
        <v>1291</v>
      </c>
      <c r="AL103" s="44"/>
      <c r="AM103" s="45" t="s">
        <v>1223</v>
      </c>
      <c r="AN103" s="43" t="s">
        <v>1223</v>
      </c>
      <c r="AO103" s="44"/>
      <c r="AP103" s="45"/>
      <c r="AQ103" s="43" t="s">
        <v>1223</v>
      </c>
      <c r="AR103" s="44"/>
      <c r="AS103" s="45" t="s">
        <v>1231</v>
      </c>
      <c r="AT103" s="43" t="s">
        <v>1402</v>
      </c>
      <c r="AU103" s="44"/>
      <c r="AV103" s="45"/>
      <c r="AW103" s="43"/>
      <c r="AX103" s="44"/>
      <c r="AY103" s="45"/>
      <c r="AZ103" s="43"/>
      <c r="BA103" s="44"/>
      <c r="BB103" s="45"/>
      <c r="BC103" s="43" t="s">
        <v>1231</v>
      </c>
      <c r="BD103" s="44"/>
      <c r="BE103" s="45" t="s">
        <v>1211</v>
      </c>
      <c r="BF103" s="43" t="s">
        <v>1211</v>
      </c>
      <c r="BG103" s="44"/>
      <c r="BH103" s="45" t="s">
        <v>1214</v>
      </c>
      <c r="BI103" s="43" t="s">
        <v>1214</v>
      </c>
      <c r="BJ103" s="44"/>
      <c r="BK103" s="44"/>
      <c r="BL103" s="43" t="s">
        <v>1214</v>
      </c>
      <c r="BM103" s="44"/>
      <c r="BN103" s="45" t="s">
        <v>1217</v>
      </c>
      <c r="BO103" s="43" t="s">
        <v>1217</v>
      </c>
      <c r="BP103" s="44"/>
      <c r="BQ103" s="45" t="s">
        <v>1220</v>
      </c>
      <c r="BR103" s="43" t="s">
        <v>1220</v>
      </c>
      <c r="BS103" s="44"/>
      <c r="BT103" s="44"/>
      <c r="BU103" s="43" t="s">
        <v>1220</v>
      </c>
      <c r="BV103" s="44"/>
      <c r="BW103" s="45" t="s">
        <v>1199</v>
      </c>
      <c r="BX103" s="43" t="s">
        <v>1199</v>
      </c>
      <c r="BY103" s="44"/>
      <c r="BZ103" s="44" t="s">
        <v>1202</v>
      </c>
      <c r="CA103" s="43" t="s">
        <v>1202</v>
      </c>
      <c r="CB103" s="44"/>
      <c r="CC103" s="45" t="s">
        <v>1295</v>
      </c>
      <c r="CD103" s="43" t="s">
        <v>1295</v>
      </c>
      <c r="CE103" s="44"/>
      <c r="CF103" s="45"/>
      <c r="CG103" s="43" t="s">
        <v>1382</v>
      </c>
      <c r="CH103" s="44"/>
      <c r="CI103" s="45" t="s">
        <v>1395</v>
      </c>
      <c r="CJ103" s="43" t="s">
        <v>1395</v>
      </c>
      <c r="CK103" s="44"/>
      <c r="CL103" s="45" t="s">
        <v>1228</v>
      </c>
      <c r="CM103" s="43" t="s">
        <v>1228</v>
      </c>
      <c r="CN103" s="44"/>
      <c r="CO103" s="45"/>
      <c r="CP103" s="43"/>
      <c r="CQ103" s="44"/>
      <c r="CR103" s="45"/>
      <c r="CS103" s="65">
        <f t="shared" si="6"/>
        <v>0</v>
      </c>
      <c r="CT103" s="65"/>
      <c r="CV103" s="65"/>
    </row>
    <row r="104" s="21" customFormat="1" ht="14.1" customHeight="1" spans="1:100">
      <c r="A104" s="46"/>
      <c r="B104" s="47"/>
      <c r="C104" s="48" t="s">
        <v>2005</v>
      </c>
      <c r="D104" s="49" t="str">
        <f>IF((D103="")+(D103=0),0,VLOOKUP(D103,工单拆分!$G$2:$J$750,2,0))</f>
        <v>DG40YK6-1</v>
      </c>
      <c r="E104" s="50">
        <f>IF((E103="")+(E103=0),0,VLOOKUP(E103,工单拆分!$G$2:$J$750,2,0))</f>
        <v>0</v>
      </c>
      <c r="F104" s="51">
        <f>IF((F103="")+(F103=0),0,VLOOKUP(F103,工单拆分!$G$2:$J$750,2,0))</f>
        <v>0</v>
      </c>
      <c r="G104" s="49" t="str">
        <f>IF((G103="")+(G103=0),0,VLOOKUP(G103,工单拆分!$G$2:$J$750,2,0))</f>
        <v>DG40YK6-1</v>
      </c>
      <c r="H104" s="50">
        <f>IF((H103="")+(H103=0),0,VLOOKUP(H103,工单拆分!$G$2:$J$750,2,0))</f>
        <v>0</v>
      </c>
      <c r="I104" s="51" t="str">
        <f>IF((I103="")+(I103=0),0,VLOOKUP(I103,工单拆分!$G$2:$J$750,2,0))</f>
        <v>DG40YK6-2</v>
      </c>
      <c r="J104" s="49">
        <f>IF((J103="")+(J103=0),0,VLOOKUP(J103,工单拆分!$G$2:$J$750,2,0))</f>
        <v>0</v>
      </c>
      <c r="K104" s="50">
        <f>IF((K103="")+(K103=0),0,VLOOKUP(K103,工单拆分!$G$2:$J$750,2,0))</f>
        <v>0</v>
      </c>
      <c r="L104" s="51">
        <f>IF((L103="")+(L103=0),0,VLOOKUP(L103,工单拆分!$G$2:$J$750,2,0))</f>
        <v>0</v>
      </c>
      <c r="M104" s="49" t="str">
        <f>IF((M103="")+(M103=0),0,VLOOKUP(M103,工单拆分!$G$2:$J$750,2,0))</f>
        <v>DG40YK6-2</v>
      </c>
      <c r="N104" s="50">
        <f>IF((N103="")+(N103=0),0,VLOOKUP(N103,工单拆分!$G$2:$J$750,2,0))</f>
        <v>0</v>
      </c>
      <c r="O104" s="51">
        <f>IF((O103="")+(O103=0),0,VLOOKUP(O103,工单拆分!$G$2:$J$750,2,0))</f>
        <v>0</v>
      </c>
      <c r="P104" s="49" t="str">
        <f>IF((P103="")+(P103=0),0,VLOOKUP(P103,工单拆分!$G$2:$J$750,2,0))</f>
        <v>DG40YK6-2</v>
      </c>
      <c r="Q104" s="50">
        <f>IF((Q103="")+(Q103=0),0,VLOOKUP(Q103,工单拆分!$G$2:$J$750,2,0))</f>
        <v>0</v>
      </c>
      <c r="R104" s="51" t="str">
        <f>IF((R103="")+(R103=0),0,VLOOKUP(R103,工单拆分!$G$2:$J$750,2,0))</f>
        <v>DG40YC12-1</v>
      </c>
      <c r="S104" s="49" t="str">
        <f>IF((S103="")+(S103=0),0,VLOOKUP(S103,工单拆分!$G$2:$J$750,2,0))</f>
        <v>DG40YC12-1</v>
      </c>
      <c r="T104" s="50">
        <f>IF((T103="")+(T103=0),0,VLOOKUP(T103,工单拆分!$G$2:$J$750,2,0))</f>
        <v>0</v>
      </c>
      <c r="U104" s="51" t="str">
        <f>IF((U103="")+(U103=0),0,VLOOKUP(U103,工单拆分!$G$2:$J$750,2,0))</f>
        <v>DG50YC806-1</v>
      </c>
      <c r="V104" s="49" t="str">
        <f>IF((V103="")+(V103=0),0,VLOOKUP(V103,工单拆分!$G$2:$J$750,2,0))</f>
        <v>DG50YC806-1</v>
      </c>
      <c r="W104" s="50">
        <f>IF((W103="")+(W103=0),0,VLOOKUP(W103,工单拆分!$G$2:$J$750,2,0))</f>
        <v>0</v>
      </c>
      <c r="X104" s="51" t="str">
        <f>IF((X103="")+(X103=0),0,VLOOKUP(X103,工单拆分!$G$2:$J$750,2,0))</f>
        <v>DG50YC806-2</v>
      </c>
      <c r="Y104" s="49" t="str">
        <f>IF((Y103="")+(Y103=0),0,VLOOKUP(Y103,工单拆分!$G$2:$J$750,2,0))</f>
        <v>DG50YC806-2</v>
      </c>
      <c r="Z104" s="50">
        <f>IF((Z103="")+(Z103=0),0,VLOOKUP(Z103,工单拆分!$G$2:$J$750,2,0))</f>
        <v>0</v>
      </c>
      <c r="AA104" s="51">
        <f>IF((AA103="")+(AA103=0),0,VLOOKUP(AA103,工单拆分!$G$2:$J$750,2,0))</f>
        <v>0</v>
      </c>
      <c r="AB104" s="49" t="str">
        <f>IF((AB103="")+(AB103=0),0,VLOOKUP(AB103,工单拆分!$G$2:$J$750,2,0))</f>
        <v>DG50YC806-2</v>
      </c>
      <c r="AC104" s="50">
        <f>IF((AC103="")+(AC103=0),0,VLOOKUP(AC103,工单拆分!$G$2:$J$750,2,0))</f>
        <v>0</v>
      </c>
      <c r="AD104" s="51" t="str">
        <f>IF((AD103="")+(AD103=0),0,VLOOKUP(AD103,工单拆分!$G$2:$J$750,2,0))</f>
        <v>DG50YC806-3</v>
      </c>
      <c r="AE104" s="49">
        <f>IF((AE103="")+(AE103=0),0,VLOOKUP(AE103,工单拆分!$G$2:$J$750,2,0))</f>
        <v>0</v>
      </c>
      <c r="AF104" s="50">
        <f>IF((AF103="")+(AF103=0),0,VLOOKUP(AF103,工单拆分!$G$2:$J$750,2,0))</f>
        <v>0</v>
      </c>
      <c r="AG104" s="51">
        <f>IF((AG103="")+(AG103=0),0,VLOOKUP(AG103,工单拆分!$G$2:$J$750,2,0))</f>
        <v>0</v>
      </c>
      <c r="AH104" s="49" t="str">
        <f>IF((AH103="")+(AH103=0),0,VLOOKUP(AH103,工单拆分!$G$2:$J$750,2,0))</f>
        <v>DG50YC806-3</v>
      </c>
      <c r="AI104" s="50">
        <f>IF((AI103="")+(AI103=0),0,VLOOKUP(AI103,工单拆分!$G$2:$J$750,2,0))</f>
        <v>0</v>
      </c>
      <c r="AJ104" s="51" t="str">
        <f>IF((AJ103="")+(AJ103=0),0,VLOOKUP(AJ103,工单拆分!$G$2:$J$750,2,0))</f>
        <v>DG50YC806-4</v>
      </c>
      <c r="AK104" s="49" t="str">
        <f>IF((AK103="")+(AK103=0),0,VLOOKUP(AK103,工单拆分!$G$2:$J$750,2,0))</f>
        <v>DG50YC806-4</v>
      </c>
      <c r="AL104" s="50">
        <f>IF((AL103="")+(AL103=0),0,VLOOKUP(AL103,工单拆分!$G$2:$J$750,2,0))</f>
        <v>0</v>
      </c>
      <c r="AM104" s="51" t="str">
        <f>IF((AM103="")+(AM103=0),0,VLOOKUP(AM103,工单拆分!$G$2:$J$750,2,0))</f>
        <v>DG50YC12-1</v>
      </c>
      <c r="AN104" s="49" t="str">
        <f>IF((AN103="")+(AN103=0),0,VLOOKUP(AN103,工单拆分!$G$2:$J$750,2,0))</f>
        <v>DG50YC12-1</v>
      </c>
      <c r="AO104" s="50">
        <f>IF((AO103="")+(AO103=0),0,VLOOKUP(AO103,工单拆分!$G$2:$J$750,2,0))</f>
        <v>0</v>
      </c>
      <c r="AP104" s="51">
        <f>IF((AP103="")+(AP103=0),0,VLOOKUP(AP103,工单拆分!$G$2:$J$750,2,0))</f>
        <v>0</v>
      </c>
      <c r="AQ104" s="49" t="str">
        <f>IF((AQ103="")+(AQ103=0),0,VLOOKUP(AQ103,工单拆分!$G$2:$J$750,2,0))</f>
        <v>DG50YC12-1</v>
      </c>
      <c r="AR104" s="50">
        <f>IF((AR103="")+(AR103=0),0,VLOOKUP(AR103,工单拆分!$G$2:$J$750,2,0))</f>
        <v>0</v>
      </c>
      <c r="AS104" s="51" t="str">
        <f>IF((AS103="")+(AS103=0),0,VLOOKUP(AS103,工单拆分!$G$2:$J$750,2,0))</f>
        <v>40YC17-1</v>
      </c>
      <c r="AT104" s="49" t="str">
        <f>IF((AT103="")+(AT103=0),0,VLOOKUP(AT103,工单拆分!$G$2:$J$750,2,0))</f>
        <v>TG30YC1</v>
      </c>
      <c r="AU104" s="50">
        <f>IF((AU103="")+(AU103=0),0,VLOOKUP(AU103,工单拆分!$G$2:$J$750,2,0))</f>
        <v>0</v>
      </c>
      <c r="AV104" s="51">
        <f>IF((AV103="")+(AV103=0),0,VLOOKUP(AV103,工单拆分!$G$2:$J$750,2,0))</f>
        <v>0</v>
      </c>
      <c r="AW104" s="49">
        <f>IF((AW103="")+(AW103=0),0,VLOOKUP(AW103,工单拆分!$G$2:$J$750,2,0))</f>
        <v>0</v>
      </c>
      <c r="AX104" s="50">
        <f>IF((AX103="")+(AX103=0),0,VLOOKUP(AX103,工单拆分!$G$2:$J$750,2,0))</f>
        <v>0</v>
      </c>
      <c r="AY104" s="51">
        <f>IF((AY103="")+(AY103=0),0,VLOOKUP(AY103,工单拆分!$G$2:$J$750,2,0))</f>
        <v>0</v>
      </c>
      <c r="AZ104" s="49">
        <f>IF((AZ103="")+(AZ103=0),0,VLOOKUP(AZ103,工单拆分!$G$2:$J$750,2,0))</f>
        <v>0</v>
      </c>
      <c r="BA104" s="50">
        <f>IF((BA103="")+(BA103=0),0,VLOOKUP(BA103,工单拆分!$G$2:$J$750,2,0))</f>
        <v>0</v>
      </c>
      <c r="BB104" s="51">
        <f>IF((BB103="")+(BB103=0),0,VLOOKUP(BB103,工单拆分!$G$2:$J$750,2,0))</f>
        <v>0</v>
      </c>
      <c r="BC104" s="49" t="str">
        <f>IF((BC103="")+(BC103=0),0,VLOOKUP(BC103,工单拆分!$G$2:$J$750,2,0))</f>
        <v>40YC17-1</v>
      </c>
      <c r="BD104" s="50">
        <f>IF((BD103="")+(BD103=0),0,VLOOKUP(BD103,工单拆分!$G$2:$J$750,2,0))</f>
        <v>0</v>
      </c>
      <c r="BE104" s="51" t="str">
        <f>IF((BE103="")+(BE103=0),0,VLOOKUP(BE103,工单拆分!$G$2:$J$750,2,0))</f>
        <v>TG40YC1-1</v>
      </c>
      <c r="BF104" s="49" t="str">
        <f>IF((BF103="")+(BF103=0),0,VLOOKUP(BF103,工单拆分!$G$2:$J$750,2,0))</f>
        <v>TG40YC1-1</v>
      </c>
      <c r="BG104" s="50">
        <f>IF((BG103="")+(BG103=0),0,VLOOKUP(BG103,工单拆分!$G$2:$J$750,2,0))</f>
        <v>0</v>
      </c>
      <c r="BH104" s="51" t="str">
        <f>IF((BH103="")+(BH103=0),0,VLOOKUP(BH103,工单拆分!$G$2:$J$750,2,0))</f>
        <v>TG40YC1-2</v>
      </c>
      <c r="BI104" s="49" t="str">
        <f>IF((BI103="")+(BI103=0),0,VLOOKUP(BI103,工单拆分!$G$2:$J$750,2,0))</f>
        <v>TG40YC1-2</v>
      </c>
      <c r="BJ104" s="50">
        <f>IF((BJ103="")+(BJ103=0),0,VLOOKUP(BJ103,工单拆分!$G$2:$J$750,2,0))</f>
        <v>0</v>
      </c>
      <c r="BK104" s="51">
        <f>IF((BK103="")+(BK103=0),0,VLOOKUP(BK103,工单拆分!$G$2:$J$750,2,0))</f>
        <v>0</v>
      </c>
      <c r="BL104" s="49" t="str">
        <f>IF((BL103="")+(BL103=0),0,VLOOKUP(BL103,工单拆分!$G$2:$J$750,2,0))</f>
        <v>TG40YC1-2</v>
      </c>
      <c r="BM104" s="50">
        <f>IF((BM103="")+(BM103=0),0,VLOOKUP(BM103,工单拆分!$G$2:$J$750,2,0))</f>
        <v>0</v>
      </c>
      <c r="BN104" s="51" t="str">
        <f>IF((BN103="")+(BN103=0),0,VLOOKUP(BN103,工单拆分!$G$2:$J$750,2,0))</f>
        <v>DG40YC8-1</v>
      </c>
      <c r="BO104" s="49" t="str">
        <f>IF((BO103="")+(BO103=0),0,VLOOKUP(BO103,工单拆分!$G$2:$J$750,2,0))</f>
        <v>DG40YC8-1</v>
      </c>
      <c r="BP104" s="50">
        <f>IF((BP103="")+(BP103=0),0,VLOOKUP(BP103,工单拆分!$G$2:$J$750,2,0))</f>
        <v>0</v>
      </c>
      <c r="BQ104" s="51" t="str">
        <f>IF((BQ103="")+(BQ103=0),0,VLOOKUP(BQ103,工单拆分!$G$2:$J$750,2,0))</f>
        <v>DG40YC8-2</v>
      </c>
      <c r="BR104" s="49" t="str">
        <f>IF((BR103="")+(BR103=0),0,VLOOKUP(BR103,工单拆分!$G$2:$J$750,2,0))</f>
        <v>DG40YC8-2</v>
      </c>
      <c r="BS104" s="50">
        <f>IF((BS103="")+(BS103=0),0,VLOOKUP(BS103,工单拆分!$G$2:$J$750,2,0))</f>
        <v>0</v>
      </c>
      <c r="BT104" s="51">
        <f>IF((BT103="")+(BT103=0),0,VLOOKUP(BT103,工单拆分!$G$2:$J$750,2,0))</f>
        <v>0</v>
      </c>
      <c r="BU104" s="49" t="str">
        <f>IF((BU103="")+(BU103=0),0,VLOOKUP(BU103,工单拆分!$G$2:$J$750,2,0))</f>
        <v>DG40YC8-2</v>
      </c>
      <c r="BV104" s="50">
        <f>IF((BV103="")+(BV103=0),0,VLOOKUP(BV103,工单拆分!$G$2:$J$750,2,0))</f>
        <v>0</v>
      </c>
      <c r="BW104" s="51" t="str">
        <f>IF((BW103="")+(BW103=0),0,VLOOKUP(BW103,工单拆分!$G$2:$J$750,2,0))</f>
        <v>DG40YC11-1</v>
      </c>
      <c r="BX104" s="49" t="str">
        <f>IF((BX103="")+(BX103=0),0,VLOOKUP(BX103,工单拆分!$G$2:$J$750,2,0))</f>
        <v>DG40YC11-1</v>
      </c>
      <c r="BY104" s="50">
        <f>IF((BY103="")+(BY103=0),0,VLOOKUP(BY103,工单拆分!$G$2:$J$750,2,0))</f>
        <v>0</v>
      </c>
      <c r="BZ104" s="51" t="str">
        <f>IF((BZ103="")+(BZ103=0),0,VLOOKUP(BZ103,工单拆分!$G$2:$J$750,2,0))</f>
        <v>DG40YC11-2</v>
      </c>
      <c r="CA104" s="49" t="str">
        <f>IF((CA103="")+(CA103=0),0,VLOOKUP(CA103,工单拆分!$G$2:$J$750,2,0))</f>
        <v>DG40YC11-2</v>
      </c>
      <c r="CB104" s="50">
        <f>IF((CB103="")+(CB103=0),0,VLOOKUP(CB103,工单拆分!$G$2:$J$750,2,0))</f>
        <v>0</v>
      </c>
      <c r="CC104" s="51" t="str">
        <f>IF((CC103="")+(CC103=0),0,VLOOKUP(CC103,工单拆分!$G$2:$J$750,2,0))</f>
        <v>DG50YC806-6</v>
      </c>
      <c r="CD104" s="49" t="str">
        <f>IF((CD103="")+(CD103=0),0,VLOOKUP(CD103,工单拆分!$G$2:$J$750,2,0))</f>
        <v>DG50YC806-6</v>
      </c>
      <c r="CE104" s="50">
        <f>IF((CE103="")+(CE103=0),0,VLOOKUP(CE103,工单拆分!$G$2:$J$750,2,0))</f>
        <v>0</v>
      </c>
      <c r="CF104" s="51">
        <f>IF((CF103="")+(CF103=0),0,VLOOKUP(CF103,工单拆分!$G$2:$J$750,2,0))</f>
        <v>0</v>
      </c>
      <c r="CG104" s="49" t="str">
        <f>IF((CG103="")+(CG103=0),0,VLOOKUP(CG103,工单拆分!$G$2:$J$750,2,0))</f>
        <v>DG50YC8-1</v>
      </c>
      <c r="CH104" s="50">
        <f>IF((CH103="")+(CH103=0),0,VLOOKUP(CH103,工单拆分!$G$2:$J$750,2,0))</f>
        <v>0</v>
      </c>
      <c r="CI104" s="51" t="str">
        <f>IF((CI103="")+(CI103=0),0,VLOOKUP(CI103,工单拆分!$G$2:$J$750,2,0))</f>
        <v>DG40YC12-2</v>
      </c>
      <c r="CJ104" s="49" t="str">
        <f>IF((CJ103="")+(CJ103=0),0,VLOOKUP(CJ103,工单拆分!$G$2:$J$750,2,0))</f>
        <v>DG40YC12-2</v>
      </c>
      <c r="CK104" s="50">
        <f>IF((CK103="")+(CK103=0),0,VLOOKUP(CK103,工单拆分!$G$2:$J$750,2,0))</f>
        <v>0</v>
      </c>
      <c r="CL104" s="51" t="str">
        <f>IF((CL103="")+(CL103=0),0,VLOOKUP(CL103,工单拆分!$G$2:$J$750,2,0))</f>
        <v>DG50YC12-3</v>
      </c>
      <c r="CM104" s="49" t="str">
        <f>IF((CM103="")+(CM103=0),0,VLOOKUP(CM103,工单拆分!$G$2:$J$750,2,0))</f>
        <v>DG50YC12-3</v>
      </c>
      <c r="CN104" s="50">
        <f>IF((CN103="")+(CN103=0),0,VLOOKUP(CN103,工单拆分!$G$2:$J$750,2,0))</f>
        <v>0</v>
      </c>
      <c r="CO104" s="51">
        <f>IF((CO103="")+(CO103=0),0,VLOOKUP(CO103,工单拆分!$G$2:$J$750,2,0))</f>
        <v>0</v>
      </c>
      <c r="CP104" s="49">
        <f>IF((CP103="")+(CP103=0),0,VLOOKUP(CP103,工单拆分!$G$2:$J$750,2,0))</f>
        <v>0</v>
      </c>
      <c r="CQ104" s="50">
        <f>IF((CQ103="")+(CQ103=0),0,VLOOKUP(CQ103,工单拆分!$G$2:$J$750,2,0))</f>
        <v>0</v>
      </c>
      <c r="CR104" s="51">
        <f>IF((CR103="")+(CR103=0),0,VLOOKUP(CR103,工单拆分!$G$2:$J$750,2,0))</f>
        <v>0</v>
      </c>
      <c r="CS104" s="66">
        <f t="shared" si="6"/>
        <v>0</v>
      </c>
      <c r="CT104" s="66"/>
      <c r="CV104" s="66"/>
    </row>
    <row r="105" s="22" customFormat="1" ht="14.1" customHeight="1" spans="1:100">
      <c r="A105" s="46"/>
      <c r="B105" s="47"/>
      <c r="C105" s="52" t="s">
        <v>2006</v>
      </c>
      <c r="D105" s="53">
        <f>IF((D103="")+(COUNTIF($D$3:D103,D103)&gt;=2),0,IF(ISNA(VLOOKUP(D103,工单拆分!$G$2:$J$750,3,0)),0,VLOOKUP(D103,工单拆分!$G$2:$J$750,3,0)))</f>
        <v>2000</v>
      </c>
      <c r="E105" s="54">
        <f>IF((E103="")+(COUNTIF($D$3:E103,E103)&gt;=2),0,IF(ISNA(VLOOKUP(E103,工单拆分!$G$2:$J$750,3,0)),0,VLOOKUP(E103,工单拆分!$G$2:$J$750,3,0)))</f>
        <v>0</v>
      </c>
      <c r="F105" s="55">
        <f>IF((F103="")+(COUNTIF($D$3:F103,F103)&gt;=2),0,IF(ISNA(VLOOKUP(F103,工单拆分!$G$2:$J$750,3,0)),0,VLOOKUP(F103,工单拆分!$G$2:$J$750,3,0)))</f>
        <v>0</v>
      </c>
      <c r="G105" s="53">
        <f>IF((G103="")+(COUNTIF($D$3:G103,G103)&gt;=2),0,IF(ISNA(VLOOKUP(G103,工单拆分!$G$2:$J$750,3,0)),0,VLOOKUP(G103,工单拆分!$G$2:$J$750,3,0)))</f>
        <v>0</v>
      </c>
      <c r="H105" s="54">
        <f>IF((H103="")+(COUNTIF($D$3:H103,H103)&gt;=2),0,IF(ISNA(VLOOKUP(H103,工单拆分!$G$2:$J$750,3,0)),0,VLOOKUP(H103,工单拆分!$G$2:$J$750,3,0)))</f>
        <v>0</v>
      </c>
      <c r="I105" s="55">
        <f>IF((I103="")+(COUNTIF($D$3:I103,I103)&gt;=2),0,IF(ISNA(VLOOKUP(I103,工单拆分!$G$2:$J$750,3,0)),0,VLOOKUP(I103,工单拆分!$G$2:$J$750,3,0)))</f>
        <v>2000</v>
      </c>
      <c r="J105" s="53">
        <f>IF((J103="")+(COUNTIF($D$3:J103,J103)&gt;=2),0,IF(ISNA(VLOOKUP(J103,工单拆分!$G$2:$J$750,3,0)),0,VLOOKUP(J103,工单拆分!$G$2:$J$750,3,0)))</f>
        <v>0</v>
      </c>
      <c r="K105" s="54">
        <f>IF((K103="")+(COUNTIF($D$3:K103,K103)&gt;=2),0,IF(ISNA(VLOOKUP(K103,工单拆分!$G$2:$J$750,3,0)),0,VLOOKUP(K103,工单拆分!$G$2:$J$750,3,0)))</f>
        <v>0</v>
      </c>
      <c r="L105" s="55">
        <f>IF((L103="")+(COUNTIF($D$3:L103,L103)&gt;=2),0,IF(ISNA(VLOOKUP(L103,工单拆分!$G$2:$J$750,3,0)),0,VLOOKUP(L103,工单拆分!$G$2:$J$750,3,0)))</f>
        <v>0</v>
      </c>
      <c r="M105" s="53">
        <f>IF((M103="")+(COUNTIF($D$3:M103,M103)&gt;=2),0,IF(ISNA(VLOOKUP(M103,工单拆分!$G$2:$J$750,3,0)),0,VLOOKUP(M103,工单拆分!$G$2:$J$750,3,0)))</f>
        <v>0</v>
      </c>
      <c r="N105" s="54">
        <f>IF((N103="")+(COUNTIF($D$3:N103,N103)&gt;=2),0,IF(ISNA(VLOOKUP(N103,工单拆分!$G$2:$J$750,3,0)),0,VLOOKUP(N103,工单拆分!$G$2:$J$750,3,0)))</f>
        <v>0</v>
      </c>
      <c r="O105" s="55">
        <f>IF((O103="")+(COUNTIF($D$3:O103,O103)&gt;=2),0,IF(ISNA(VLOOKUP(O103,工单拆分!$G$2:$J$750,3,0)),0,VLOOKUP(O103,工单拆分!$G$2:$J$750,3,0)))</f>
        <v>0</v>
      </c>
      <c r="P105" s="53">
        <f>IF((P103="")+(COUNTIF($D$3:P103,P103)&gt;=2),0,IF(ISNA(VLOOKUP(P103,工单拆分!$G$2:$J$750,3,0)),0,VLOOKUP(P103,工单拆分!$G$2:$J$750,3,0)))</f>
        <v>0</v>
      </c>
      <c r="Q105" s="54">
        <f>IF((Q103="")+(COUNTIF($D$3:Q103,Q103)&gt;=2),0,IF(ISNA(VLOOKUP(Q103,工单拆分!$G$2:$J$750,3,0)),0,VLOOKUP(Q103,工单拆分!$G$2:$J$750,3,0)))</f>
        <v>0</v>
      </c>
      <c r="R105" s="55">
        <f>IF((R103="")+(COUNTIF($D$3:R103,R103)&gt;=2),0,IF(ISNA(VLOOKUP(R103,工单拆分!$G$2:$J$750,3,0)),0,VLOOKUP(R103,工单拆分!$G$2:$J$750,3,0)))</f>
        <v>1000</v>
      </c>
      <c r="S105" s="53">
        <f>IF((S103="")+(COUNTIF($D$3:S103,S103)&gt;=2),0,IF(ISNA(VLOOKUP(S103,工单拆分!$G$2:$J$750,3,0)),0,VLOOKUP(S103,工单拆分!$G$2:$J$750,3,0)))</f>
        <v>0</v>
      </c>
      <c r="T105" s="54">
        <f>IF((T103="")+(COUNTIF($D$3:T103,T103)&gt;=2),0,IF(ISNA(VLOOKUP(T103,工单拆分!$G$2:$J$750,3,0)),0,VLOOKUP(T103,工单拆分!$G$2:$J$750,3,0)))</f>
        <v>0</v>
      </c>
      <c r="U105" s="55">
        <f>IF((U103="")+(COUNTIF($D$3:U103,U103)&gt;=2),0,IF(ISNA(VLOOKUP(U103,工单拆分!$G$2:$J$750,3,0)),0,VLOOKUP(U103,工单拆分!$G$2:$J$750,3,0)))</f>
        <v>2000</v>
      </c>
      <c r="V105" s="53">
        <f>IF((V103="")+(COUNTIF($D$3:V103,V103)&gt;=2),0,IF(ISNA(VLOOKUP(V103,工单拆分!$G$2:$J$750,3,0)),0,VLOOKUP(V103,工单拆分!$G$2:$J$750,3,0)))</f>
        <v>0</v>
      </c>
      <c r="W105" s="54">
        <f>IF((W103="")+(COUNTIF($D$3:W103,W103)&gt;=2),0,IF(ISNA(VLOOKUP(W103,工单拆分!$G$2:$J$750,3,0)),0,VLOOKUP(W103,工单拆分!$G$2:$J$750,3,0)))</f>
        <v>0</v>
      </c>
      <c r="X105" s="55">
        <f>IF((X103="")+(COUNTIF($D$3:X103,X103)&gt;=2),0,IF(ISNA(VLOOKUP(X103,工单拆分!$G$2:$J$750,3,0)),0,VLOOKUP(X103,工单拆分!$G$2:$J$750,3,0)))</f>
        <v>2000</v>
      </c>
      <c r="Y105" s="53">
        <f>IF((Y103="")+(COUNTIF($D$3:Y103,Y103)&gt;=2),0,IF(ISNA(VLOOKUP(Y103,工单拆分!$G$2:$J$750,3,0)),0,VLOOKUP(Y103,工单拆分!$G$2:$J$750,3,0)))</f>
        <v>0</v>
      </c>
      <c r="Z105" s="54">
        <f>IF((Z103="")+(COUNTIF($D$3:Z103,Z103)&gt;=2),0,IF(ISNA(VLOOKUP(Z103,工单拆分!$G$2:$J$750,3,0)),0,VLOOKUP(Z103,工单拆分!$G$2:$J$750,3,0)))</f>
        <v>0</v>
      </c>
      <c r="AA105" s="55">
        <f>IF((AA103="")+(COUNTIF($D$3:AA103,AA103)&gt;=2),0,IF(ISNA(VLOOKUP(AA103,工单拆分!$G$2:$J$750,3,0)),0,VLOOKUP(AA103,工单拆分!$G$2:$J$750,3,0)))</f>
        <v>0</v>
      </c>
      <c r="AB105" s="53">
        <f>IF((AB103="")+(COUNTIF($D$3:AB103,AB103)&gt;=2),0,IF(ISNA(VLOOKUP(AB103,工单拆分!$G$2:$J$750,3,0)),0,VLOOKUP(AB103,工单拆分!$G$2:$J$750,3,0)))</f>
        <v>0</v>
      </c>
      <c r="AC105" s="54">
        <f>IF((AC103="")+(COUNTIF($D$3:AC103,AC103)&gt;=2),0,IF(ISNA(VLOOKUP(AC103,工单拆分!$G$2:$J$750,3,0)),0,VLOOKUP(AC103,工单拆分!$G$2:$J$750,3,0)))</f>
        <v>0</v>
      </c>
      <c r="AD105" s="55">
        <f>IF((AD103="")+(COUNTIF($D$3:AD103,AD103)&gt;=2),0,IF(ISNA(VLOOKUP(AD103,工单拆分!$G$2:$J$750,3,0)),0,VLOOKUP(AD103,工单拆分!$G$2:$J$750,3,0)))</f>
        <v>2000</v>
      </c>
      <c r="AE105" s="53">
        <f>IF((AE103="")+(COUNTIF($D$3:AE103,AE103)&gt;=2),0,IF(ISNA(VLOOKUP(AE103,工单拆分!$G$2:$J$750,3,0)),0,VLOOKUP(AE103,工单拆分!$G$2:$J$750,3,0)))</f>
        <v>0</v>
      </c>
      <c r="AF105" s="54">
        <f>IF((AF103="")+(COUNTIF($D$3:AF103,AF103)&gt;=2),0,IF(ISNA(VLOOKUP(AF103,工单拆分!$G$2:$J$750,3,0)),0,VLOOKUP(AF103,工单拆分!$G$2:$J$750,3,0)))</f>
        <v>0</v>
      </c>
      <c r="AG105" s="55">
        <f>IF((AG103="")+(COUNTIF($D$3:AG103,AG103)&gt;=2),0,IF(ISNA(VLOOKUP(AG103,工单拆分!$G$2:$J$750,3,0)),0,VLOOKUP(AG103,工单拆分!$G$2:$J$750,3,0)))</f>
        <v>0</v>
      </c>
      <c r="AH105" s="53">
        <f>IF((AH103="")+(COUNTIF($D$3:AH103,AH103)&gt;=2),0,IF(ISNA(VLOOKUP(AH103,工单拆分!$G$2:$J$750,3,0)),0,VLOOKUP(AH103,工单拆分!$G$2:$J$750,3,0)))</f>
        <v>0</v>
      </c>
      <c r="AI105" s="54">
        <f>IF((AI103="")+(COUNTIF($D$3:AI103,AI103)&gt;=2),0,IF(ISNA(VLOOKUP(AI103,工单拆分!$G$2:$J$750,3,0)),0,VLOOKUP(AI103,工单拆分!$G$2:$J$750,3,0)))</f>
        <v>0</v>
      </c>
      <c r="AJ105" s="55">
        <f>IF((AJ103="")+(COUNTIF($D$3:AJ103,AJ103)&gt;=2),0,IF(ISNA(VLOOKUP(AJ103,工单拆分!$G$2:$J$750,3,0)),0,VLOOKUP(AJ103,工单拆分!$G$2:$J$750,3,0)))</f>
        <v>2000</v>
      </c>
      <c r="AK105" s="53">
        <f>IF((AK103="")+(COUNTIF($D$3:AK103,AK103)&gt;=2),0,IF(ISNA(VLOOKUP(AK103,工单拆分!$G$2:$J$750,3,0)),0,VLOOKUP(AK103,工单拆分!$G$2:$J$750,3,0)))</f>
        <v>0</v>
      </c>
      <c r="AL105" s="54">
        <f>IF((AL103="")+(COUNTIF($D$3:AL103,AL103)&gt;=2),0,IF(ISNA(VLOOKUP(AL103,工单拆分!$G$2:$J$750,3,0)),0,VLOOKUP(AL103,工单拆分!$G$2:$J$750,3,0)))</f>
        <v>0</v>
      </c>
      <c r="AM105" s="55">
        <f>IF((AM103="")+(COUNTIF($D$3:AM103,AM103)&gt;=2),0,IF(ISNA(VLOOKUP(AM103,工单拆分!$G$2:$J$750,3,0)),0,VLOOKUP(AM103,工单拆分!$G$2:$J$750,3,0)))</f>
        <v>1500</v>
      </c>
      <c r="AN105" s="53">
        <f>IF((AN103="")+(COUNTIF($D$3:AN103,AN103)&gt;=2),0,IF(ISNA(VLOOKUP(AN103,工单拆分!$G$2:$J$750,3,0)),0,VLOOKUP(AN103,工单拆分!$G$2:$J$750,3,0)))</f>
        <v>0</v>
      </c>
      <c r="AO105" s="54">
        <f>IF((AO103="")+(COUNTIF($D$3:AO103,AO103)&gt;=2),0,IF(ISNA(VLOOKUP(AO103,工单拆分!$G$2:$J$750,3,0)),0,VLOOKUP(AO103,工单拆分!$G$2:$J$750,3,0)))</f>
        <v>0</v>
      </c>
      <c r="AP105" s="55">
        <f>IF((AP103="")+(COUNTIF($D$3:AP103,AP103)&gt;=2),0,IF(ISNA(VLOOKUP(AP103,工单拆分!$G$2:$J$750,3,0)),0,VLOOKUP(AP103,工单拆分!$G$2:$J$750,3,0)))</f>
        <v>0</v>
      </c>
      <c r="AQ105" s="53">
        <f>IF((AQ103="")+(COUNTIF($D$3:AQ103,AQ103)&gt;=2),0,IF(ISNA(VLOOKUP(AQ103,工单拆分!$G$2:$J$750,3,0)),0,VLOOKUP(AQ103,工单拆分!$G$2:$J$750,3,0)))</f>
        <v>0</v>
      </c>
      <c r="AR105" s="54">
        <f>IF((AR103="")+(COUNTIF($D$3:AR103,AR103)&gt;=2),0,IF(ISNA(VLOOKUP(AR103,工单拆分!$G$2:$J$750,3,0)),0,VLOOKUP(AR103,工单拆分!$G$2:$J$750,3,0)))</f>
        <v>0</v>
      </c>
      <c r="AS105" s="55">
        <f>IF((AS103="")+(COUNTIF($D$3:AS103,AS103)&gt;=2),0,IF(ISNA(VLOOKUP(AS103,工单拆分!$G$2:$J$750,3,0)),0,VLOOKUP(AS103,工单拆分!$G$2:$J$750,3,0)))</f>
        <v>1000</v>
      </c>
      <c r="AT105" s="53">
        <f>IF((AT103="")+(COUNTIF($D$3:AT103,AT103)&gt;=2),0,IF(ISNA(VLOOKUP(AT103,工单拆分!$G$2:$J$750,3,0)),0,VLOOKUP(AT103,工单拆分!$G$2:$J$750,3,0)))</f>
        <v>1500</v>
      </c>
      <c r="AU105" s="54">
        <f>IF((AU103="")+(COUNTIF($D$3:AU103,AU103)&gt;=2),0,IF(ISNA(VLOOKUP(AU103,工单拆分!$G$2:$J$750,3,0)),0,VLOOKUP(AU103,工单拆分!$G$2:$J$750,3,0)))</f>
        <v>0</v>
      </c>
      <c r="AV105" s="55">
        <f>IF((AV103="")+(COUNTIF($D$3:AV103,AV103)&gt;=2),0,IF(ISNA(VLOOKUP(AV103,工单拆分!$G$2:$J$750,3,0)),0,VLOOKUP(AV103,工单拆分!$G$2:$J$750,3,0)))</f>
        <v>0</v>
      </c>
      <c r="AW105" s="53">
        <f>IF((AW103="")+(COUNTIF($D$3:AW103,AW103)&gt;=2),0,IF(ISNA(VLOOKUP(AW103,工单拆分!$G$2:$J$750,3,0)),0,VLOOKUP(AW103,工单拆分!$G$2:$J$750,3,0)))</f>
        <v>0</v>
      </c>
      <c r="AX105" s="54">
        <f>IF((AX103="")+(COUNTIF($D$3:AX103,AX103)&gt;=2),0,IF(ISNA(VLOOKUP(AX103,工单拆分!$G$2:$J$750,3,0)),0,VLOOKUP(AX103,工单拆分!$G$2:$J$750,3,0)))</f>
        <v>0</v>
      </c>
      <c r="AY105" s="55">
        <f>IF((AY103="")+(COUNTIF($D$3:AY103,AY103)&gt;=2),0,IF(ISNA(VLOOKUP(AY103,工单拆分!$G$2:$J$750,3,0)),0,VLOOKUP(AY103,工单拆分!$G$2:$J$750,3,0)))</f>
        <v>0</v>
      </c>
      <c r="AZ105" s="53">
        <f>IF((AZ103="")+(COUNTIF($D$3:AZ103,AZ103)&gt;=2),0,IF(ISNA(VLOOKUP(AZ103,工单拆分!$G$2:$J$750,3,0)),0,VLOOKUP(AZ103,工单拆分!$G$2:$J$750,3,0)))</f>
        <v>0</v>
      </c>
      <c r="BA105" s="54">
        <f>IF((BA103="")+(COUNTIF($D$3:BA103,BA103)&gt;=2),0,IF(ISNA(VLOOKUP(BA103,工单拆分!$G$2:$J$750,3,0)),0,VLOOKUP(BA103,工单拆分!$G$2:$J$750,3,0)))</f>
        <v>0</v>
      </c>
      <c r="BB105" s="55">
        <f>IF((BB103="")+(COUNTIF($D$3:BB103,BB103)&gt;=2),0,IF(ISNA(VLOOKUP(BB103,工单拆分!$G$2:$J$750,3,0)),0,VLOOKUP(BB103,工单拆分!$G$2:$J$750,3,0)))</f>
        <v>0</v>
      </c>
      <c r="BC105" s="53">
        <f>IF((BC103="")+(COUNTIF($D$3:BC103,BC103)&gt;=2),0,IF(ISNA(VLOOKUP(BC103,工单拆分!$G$2:$J$750,3,0)),0,VLOOKUP(BC103,工单拆分!$G$2:$J$750,3,0)))</f>
        <v>0</v>
      </c>
      <c r="BD105" s="54">
        <f>IF((BD103="")+(COUNTIF($D$3:BD103,BD103)&gt;=2),0,IF(ISNA(VLOOKUP(BD103,工单拆分!$G$2:$J$750,3,0)),0,VLOOKUP(BD103,工单拆分!$G$2:$J$750,3,0)))</f>
        <v>0</v>
      </c>
      <c r="BE105" s="55">
        <f>IF((BE103="")+(COUNTIF($D$3:BE103,BE103)&gt;=2),0,IF(ISNA(VLOOKUP(BE103,工单拆分!$G$2:$J$750,3,0)),0,VLOOKUP(BE103,工单拆分!$G$2:$J$750,3,0)))</f>
        <v>2000</v>
      </c>
      <c r="BF105" s="53">
        <f>IF((BF103="")+(COUNTIF($D$3:BF103,BF103)&gt;=2),0,IF(ISNA(VLOOKUP(BF103,工单拆分!$G$2:$J$750,3,0)),0,VLOOKUP(BF103,工单拆分!$G$2:$J$750,3,0)))</f>
        <v>0</v>
      </c>
      <c r="BG105" s="54">
        <f>IF((BG103="")+(COUNTIF($D$3:BG103,BG103)&gt;=2),0,IF(ISNA(VLOOKUP(BG103,工单拆分!$G$2:$J$750,3,0)),0,VLOOKUP(BG103,工单拆分!$G$2:$J$750,3,0)))</f>
        <v>0</v>
      </c>
      <c r="BH105" s="55">
        <f>IF((BH103="")+(COUNTIF($D$3:BH103,BH103)&gt;=2),0,IF(ISNA(VLOOKUP(BH103,工单拆分!$G$2:$J$750,3,0)),0,VLOOKUP(BH103,工单拆分!$G$2:$J$750,3,0)))</f>
        <v>2000</v>
      </c>
      <c r="BI105" s="53">
        <f>IF((BI103="")+(COUNTIF($D$3:BI103,BI103)&gt;=2),0,IF(ISNA(VLOOKUP(BI103,工单拆分!$G$2:$J$750,3,0)),0,VLOOKUP(BI103,工单拆分!$G$2:$J$750,3,0)))</f>
        <v>0</v>
      </c>
      <c r="BJ105" s="54">
        <f>IF((BJ103="")+(COUNTIF($D$3:BJ103,BJ103)&gt;=2),0,IF(ISNA(VLOOKUP(BJ103,工单拆分!$G$2:$J$750,3,0)),0,VLOOKUP(BJ103,工单拆分!$G$2:$J$750,3,0)))</f>
        <v>0</v>
      </c>
      <c r="BK105" s="55">
        <f>IF((BK103="")+(COUNTIF($D$3:BK103,BK103)&gt;=2),0,IF(ISNA(VLOOKUP(BK103,工单拆分!$G$2:$J$750,3,0)),0,VLOOKUP(BK103,工单拆分!$G$2:$J$750,3,0)))</f>
        <v>0</v>
      </c>
      <c r="BL105" s="53">
        <f>IF((BL103="")+(COUNTIF($D$3:BL103,BL103)&gt;=2),0,IF(ISNA(VLOOKUP(BL103,工单拆分!$G$2:$J$750,3,0)),0,VLOOKUP(BL103,工单拆分!$G$2:$J$750,3,0)))</f>
        <v>0</v>
      </c>
      <c r="BM105" s="54">
        <f>IF((BM103="")+(COUNTIF($D$3:BM103,BM103)&gt;=2),0,IF(ISNA(VLOOKUP(BM103,工单拆分!$G$2:$J$750,3,0)),0,VLOOKUP(BM103,工单拆分!$G$2:$J$750,3,0)))</f>
        <v>0</v>
      </c>
      <c r="BN105" s="55">
        <f>IF((BN103="")+(COUNTIF($D$3:BN103,BN103)&gt;=2),0,IF(ISNA(VLOOKUP(BN103,工单拆分!$G$2:$J$750,3,0)),0,VLOOKUP(BN103,工单拆分!$G$2:$J$750,3,0)))</f>
        <v>2000</v>
      </c>
      <c r="BO105" s="53">
        <f>IF((BO103="")+(COUNTIF($D$3:BO103,BO103)&gt;=2),0,IF(ISNA(VLOOKUP(BO103,工单拆分!$G$2:$J$750,3,0)),0,VLOOKUP(BO103,工单拆分!$G$2:$J$750,3,0)))</f>
        <v>0</v>
      </c>
      <c r="BP105" s="54">
        <f>IF((BP103="")+(COUNTIF($D$3:BP103,BP103)&gt;=2),0,IF(ISNA(VLOOKUP(BP103,工单拆分!$G$2:$J$750,3,0)),0,VLOOKUP(BP103,工单拆分!$G$2:$J$750,3,0)))</f>
        <v>0</v>
      </c>
      <c r="BQ105" s="55">
        <f>IF((BQ103="")+(COUNTIF($D$3:BQ103,BQ103)&gt;=2),0,IF(ISNA(VLOOKUP(BQ103,工单拆分!$G$2:$J$750,3,0)),0,VLOOKUP(BQ103,工单拆分!$G$2:$J$750,3,0)))</f>
        <v>2000</v>
      </c>
      <c r="BR105" s="53">
        <f>IF((BR103="")+(COUNTIF($D$3:BR103,BR103)&gt;=2),0,IF(ISNA(VLOOKUP(BR103,工单拆分!$G$2:$J$750,3,0)),0,VLOOKUP(BR103,工单拆分!$G$2:$J$750,3,0)))</f>
        <v>0</v>
      </c>
      <c r="BS105" s="54">
        <f>IF((BS103="")+(COUNTIF($D$3:BS103,BS103)&gt;=2),0,IF(ISNA(VLOOKUP(BS103,工单拆分!$G$2:$J$750,3,0)),0,VLOOKUP(BS103,工单拆分!$G$2:$J$750,3,0)))</f>
        <v>0</v>
      </c>
      <c r="BT105" s="55">
        <f>IF((BT103="")+(COUNTIF($D$3:BT103,BT103)&gt;=2),0,IF(ISNA(VLOOKUP(BT103,工单拆分!$G$2:$J$750,3,0)),0,VLOOKUP(BT103,工单拆分!$G$2:$J$750,3,0)))</f>
        <v>0</v>
      </c>
      <c r="BU105" s="53">
        <f>IF((BU103="")+(COUNTIF($D$3:BU103,BU103)&gt;=2),0,IF(ISNA(VLOOKUP(BU103,工单拆分!$G$2:$J$750,3,0)),0,VLOOKUP(BU103,工单拆分!$G$2:$J$750,3,0)))</f>
        <v>0</v>
      </c>
      <c r="BV105" s="54">
        <f>IF((BV103="")+(COUNTIF($D$3:BV103,BV103)&gt;=2),0,IF(ISNA(VLOOKUP(BV103,工单拆分!$G$2:$J$750,3,0)),0,VLOOKUP(BV103,工单拆分!$G$2:$J$750,3,0)))</f>
        <v>0</v>
      </c>
      <c r="BW105" s="55">
        <f>IF((BW103="")+(COUNTIF($D$3:BW103,BW103)&gt;=2),0,IF(ISNA(VLOOKUP(BW103,工单拆分!$G$2:$J$750,3,0)),0,VLOOKUP(BW103,工单拆分!$G$2:$J$750,3,0)))</f>
        <v>2000</v>
      </c>
      <c r="BX105" s="53">
        <f>IF((BX103="")+(COUNTIF($D$3:BX103,BX103)&gt;=2),0,IF(ISNA(VLOOKUP(BX103,工单拆分!$G$2:$J$750,3,0)),0,VLOOKUP(BX103,工单拆分!$G$2:$J$750,3,0)))</f>
        <v>0</v>
      </c>
      <c r="BY105" s="54">
        <f>IF((BY103="")+(COUNTIF($D$3:BY103,BY103)&gt;=2),0,IF(ISNA(VLOOKUP(BY103,工单拆分!$G$2:$J$750,3,0)),0,VLOOKUP(BY103,工单拆分!$G$2:$J$750,3,0)))</f>
        <v>0</v>
      </c>
      <c r="BZ105" s="55">
        <f>IF((BZ103="")+(COUNTIF($D$3:BZ103,BZ103)&gt;=2),0,IF(ISNA(VLOOKUP(BZ103,工单拆分!$G$2:$J$750,3,0)),0,VLOOKUP(BZ103,工单拆分!$G$2:$J$750,3,0)))</f>
        <v>1000</v>
      </c>
      <c r="CA105" s="53">
        <f>IF((CA103="")+(COUNTIF($D$3:CA103,CA103)&gt;=2),0,IF(ISNA(VLOOKUP(CA103,工单拆分!$G$2:$J$750,3,0)),0,VLOOKUP(CA103,工单拆分!$G$2:$J$750,3,0)))</f>
        <v>0</v>
      </c>
      <c r="CB105" s="54">
        <f>IF((CB103="")+(COUNTIF($D$3:CB103,CB103)&gt;=2),0,IF(ISNA(VLOOKUP(CB103,工单拆分!$G$2:$J$750,3,0)),0,VLOOKUP(CB103,工单拆分!$G$2:$J$750,3,0)))</f>
        <v>0</v>
      </c>
      <c r="CC105" s="55">
        <f>IF((CC103="")+(COUNTIF($D$3:CC103,CC103)&gt;=2),0,IF(ISNA(VLOOKUP(CC103,工单拆分!$G$2:$J$750,3,0)),0,VLOOKUP(CC103,工单拆分!$G$2:$J$750,3,0)))</f>
        <v>3000</v>
      </c>
      <c r="CD105" s="53">
        <f>IF((CD103="")+(COUNTIF($D$3:CD103,CD103)&gt;=2),0,IF(ISNA(VLOOKUP(CD103,工单拆分!$G$2:$J$750,3,0)),0,VLOOKUP(CD103,工单拆分!$G$2:$J$750,3,0)))</f>
        <v>0</v>
      </c>
      <c r="CE105" s="54">
        <f>IF((CE103="")+(COUNTIF($D$3:CE103,CE103)&gt;=2),0,IF(ISNA(VLOOKUP(CE103,工单拆分!$G$2:$J$750,3,0)),0,VLOOKUP(CE103,工单拆分!$G$2:$J$750,3,0)))</f>
        <v>0</v>
      </c>
      <c r="CF105" s="55">
        <f>IF((CF103="")+(COUNTIF($D$3:CF103,CF103)&gt;=2),0,IF(ISNA(VLOOKUP(CF103,工单拆分!$G$2:$J$750,3,0)),0,VLOOKUP(CF103,工单拆分!$G$2:$J$750,3,0)))</f>
        <v>0</v>
      </c>
      <c r="CG105" s="53">
        <f>IF((CG103="")+(COUNTIF($D$3:CG103,CG103)&gt;=2),0,IF(ISNA(VLOOKUP(CG103,工单拆分!$G$2:$J$750,3,0)),0,VLOOKUP(CG103,工单拆分!$G$2:$J$750,3,0)))</f>
        <v>1000</v>
      </c>
      <c r="CH105" s="54">
        <f>IF((CH103="")+(COUNTIF($D$3:CH103,CH103)&gt;=2),0,IF(ISNA(VLOOKUP(CH103,工单拆分!$G$2:$J$750,3,0)),0,VLOOKUP(CH103,工单拆分!$G$2:$J$750,3,0)))</f>
        <v>0</v>
      </c>
      <c r="CI105" s="55">
        <f>IF((CI103="")+(COUNTIF($D$3:CI103,CI103)&gt;=2),0,IF(ISNA(VLOOKUP(CI103,工单拆分!$G$2:$J$750,3,0)),0,VLOOKUP(CI103,工单拆分!$G$2:$J$750,3,0)))</f>
        <v>1000</v>
      </c>
      <c r="CJ105" s="53">
        <f>IF((CJ103="")+(COUNTIF($D$3:CJ103,CJ103)&gt;=2),0,IF(ISNA(VLOOKUP(CJ103,工单拆分!$G$2:$J$750,3,0)),0,VLOOKUP(CJ103,工单拆分!$G$2:$J$750,3,0)))</f>
        <v>0</v>
      </c>
      <c r="CK105" s="54">
        <f>IF((CK103="")+(COUNTIF($D$3:CK103,CK103)&gt;=2),0,IF(ISNA(VLOOKUP(CK103,工单拆分!$G$2:$J$750,3,0)),0,VLOOKUP(CK103,工单拆分!$G$2:$J$750,3,0)))</f>
        <v>0</v>
      </c>
      <c r="CL105" s="55">
        <f>IF((CL103="")+(COUNTIF($D$3:CL103,CL103)&gt;=2),0,IF(ISNA(VLOOKUP(CL103,工单拆分!$G$2:$J$750,3,0)),0,VLOOKUP(CL103,工单拆分!$G$2:$J$750,3,0)))</f>
        <v>1500</v>
      </c>
      <c r="CM105" s="53">
        <f>IF((CM103="")+(COUNTIF($D$3:CM103,CM103)&gt;=2),0,IF(ISNA(VLOOKUP(CM103,工单拆分!$G$2:$J$750,3,0)),0,VLOOKUP(CM103,工单拆分!$G$2:$J$750,3,0)))</f>
        <v>0</v>
      </c>
      <c r="CN105" s="54">
        <f>IF((CN103="")+(COUNTIF($D$3:CN103,CN103)&gt;=2),0,IF(ISNA(VLOOKUP(CN103,工单拆分!$G$2:$J$750,3,0)),0,VLOOKUP(CN103,工单拆分!$G$2:$J$750,3,0)))</f>
        <v>0</v>
      </c>
      <c r="CO105" s="55">
        <f>IF((CO103="")+(COUNTIF($D$3:CO103,CO103)&gt;=2),0,IF(ISNA(VLOOKUP(CO103,工单拆分!$G$2:$J$750,3,0)),0,VLOOKUP(CO103,工单拆分!$G$2:$J$750,3,0)))</f>
        <v>0</v>
      </c>
      <c r="CP105" s="53">
        <f>IF((CP103="")+(COUNTIF($D$3:CP103,CP103)&gt;=2),0,IF(ISNA(VLOOKUP(CP103,工单拆分!$G$2:$J$750,3,0)),0,VLOOKUP(CP103,工单拆分!$G$2:$J$750,3,0)))</f>
        <v>0</v>
      </c>
      <c r="CQ105" s="54">
        <f>IF((CQ103="")+(COUNTIF($D$3:CQ103,CQ103)&gt;=2),0,IF(ISNA(VLOOKUP(CQ103,工单拆分!$G$2:$J$750,3,0)),0,VLOOKUP(CQ103,工单拆分!$G$2:$J$750,3,0)))</f>
        <v>0</v>
      </c>
      <c r="CR105" s="55">
        <f>IF((CR103="")+(COUNTIF($D$3:CR103,CR103)&gt;=2),0,IF(ISNA(VLOOKUP(CR103,工单拆分!$G$2:$J$750,3,0)),0,VLOOKUP(CR103,工单拆分!$G$2:$J$750,3,0)))</f>
        <v>0</v>
      </c>
      <c r="CS105" s="67">
        <f t="shared" si="6"/>
        <v>34500</v>
      </c>
      <c r="CT105" s="67"/>
      <c r="CV105" s="67"/>
    </row>
    <row r="106" s="22" customFormat="1" ht="14.1" customHeight="1" spans="1:100">
      <c r="A106" s="56"/>
      <c r="B106" s="57"/>
      <c r="C106" s="58" t="s">
        <v>2007</v>
      </c>
      <c r="D106" s="59">
        <v>950</v>
      </c>
      <c r="E106" s="60"/>
      <c r="F106" s="61"/>
      <c r="G106" s="59">
        <v>1050</v>
      </c>
      <c r="H106" s="60"/>
      <c r="I106" s="61">
        <v>50</v>
      </c>
      <c r="J106" s="59"/>
      <c r="K106" s="60"/>
      <c r="L106" s="61"/>
      <c r="M106" s="59">
        <v>1500</v>
      </c>
      <c r="N106" s="60"/>
      <c r="O106" s="61"/>
      <c r="P106" s="59">
        <v>450</v>
      </c>
      <c r="Q106" s="60"/>
      <c r="R106" s="61">
        <v>700</v>
      </c>
      <c r="S106" s="59">
        <v>300</v>
      </c>
      <c r="T106" s="60"/>
      <c r="U106" s="61">
        <v>1000</v>
      </c>
      <c r="V106" s="59">
        <v>1000</v>
      </c>
      <c r="W106" s="60"/>
      <c r="X106" s="61">
        <v>500</v>
      </c>
      <c r="Y106" s="59">
        <v>1400</v>
      </c>
      <c r="Z106" s="60"/>
      <c r="AA106" s="61"/>
      <c r="AB106" s="59">
        <v>100</v>
      </c>
      <c r="AC106" s="60"/>
      <c r="AD106" s="61">
        <v>1300</v>
      </c>
      <c r="AE106" s="59"/>
      <c r="AF106" s="60"/>
      <c r="AG106" s="61"/>
      <c r="AH106" s="59">
        <v>700</v>
      </c>
      <c r="AI106" s="60"/>
      <c r="AJ106" s="61">
        <v>700</v>
      </c>
      <c r="AK106" s="59">
        <v>1300</v>
      </c>
      <c r="AL106" s="60"/>
      <c r="AM106" s="61">
        <v>100</v>
      </c>
      <c r="AN106" s="59">
        <v>1100</v>
      </c>
      <c r="AO106" s="60"/>
      <c r="AP106" s="61"/>
      <c r="AQ106" s="59">
        <v>300</v>
      </c>
      <c r="AR106" s="60"/>
      <c r="AS106" s="61">
        <v>600</v>
      </c>
      <c r="AT106" s="59">
        <v>1500</v>
      </c>
      <c r="AU106" s="60"/>
      <c r="AV106" s="61"/>
      <c r="AW106" s="59"/>
      <c r="AX106" s="60"/>
      <c r="AY106" s="61"/>
      <c r="AZ106" s="59"/>
      <c r="BA106" s="60"/>
      <c r="BB106" s="61"/>
      <c r="BC106" s="59">
        <v>400</v>
      </c>
      <c r="BD106" s="60"/>
      <c r="BE106" s="61">
        <v>850</v>
      </c>
      <c r="BF106" s="59">
        <v>1150</v>
      </c>
      <c r="BG106" s="60"/>
      <c r="BH106" s="61">
        <v>200</v>
      </c>
      <c r="BI106" s="59">
        <v>1350</v>
      </c>
      <c r="BJ106" s="60"/>
      <c r="BK106" s="61"/>
      <c r="BL106" s="59">
        <v>450</v>
      </c>
      <c r="BM106" s="60"/>
      <c r="BN106" s="61">
        <v>900</v>
      </c>
      <c r="BO106" s="59">
        <v>1100</v>
      </c>
      <c r="BP106" s="60"/>
      <c r="BQ106" s="61">
        <v>200</v>
      </c>
      <c r="BR106" s="59">
        <v>1400</v>
      </c>
      <c r="BS106" s="60"/>
      <c r="BT106" s="61"/>
      <c r="BU106" s="59">
        <v>400</v>
      </c>
      <c r="BV106" s="60"/>
      <c r="BW106" s="61">
        <v>1100</v>
      </c>
      <c r="BX106" s="59">
        <v>900</v>
      </c>
      <c r="BY106" s="60"/>
      <c r="BZ106" s="61">
        <v>750</v>
      </c>
      <c r="CA106" s="59">
        <v>250</v>
      </c>
      <c r="CB106" s="60"/>
      <c r="CC106" s="61">
        <v>1400</v>
      </c>
      <c r="CD106" s="59">
        <v>1600</v>
      </c>
      <c r="CE106" s="60"/>
      <c r="CF106" s="61"/>
      <c r="CG106" s="59">
        <v>1000</v>
      </c>
      <c r="CH106" s="60"/>
      <c r="CI106" s="61">
        <v>400</v>
      </c>
      <c r="CJ106" s="59">
        <v>600</v>
      </c>
      <c r="CK106" s="60"/>
      <c r="CL106" s="61">
        <v>800</v>
      </c>
      <c r="CM106" s="59">
        <v>700</v>
      </c>
      <c r="CN106" s="60"/>
      <c r="CO106" s="61"/>
      <c r="CP106" s="59"/>
      <c r="CQ106" s="60"/>
      <c r="CR106" s="61"/>
      <c r="CS106" s="67">
        <f t="shared" si="6"/>
        <v>34500</v>
      </c>
      <c r="CT106" s="67">
        <f>CS105-CS106</f>
        <v>0</v>
      </c>
      <c r="CV106" s="67"/>
    </row>
    <row r="107" s="20" customFormat="1" ht="14.1" customHeight="1" spans="1:100">
      <c r="A107" s="40">
        <v>27</v>
      </c>
      <c r="B107" s="41" t="s">
        <v>2036</v>
      </c>
      <c r="C107" s="42" t="s">
        <v>43</v>
      </c>
      <c r="D107" s="43" t="s">
        <v>799</v>
      </c>
      <c r="E107" s="44"/>
      <c r="F107" s="45"/>
      <c r="G107" s="43" t="s">
        <v>799</v>
      </c>
      <c r="H107" s="44"/>
      <c r="I107" s="45"/>
      <c r="J107" s="43"/>
      <c r="K107" s="44"/>
      <c r="L107" s="45"/>
      <c r="M107" s="43" t="s">
        <v>799</v>
      </c>
      <c r="N107" s="44"/>
      <c r="O107" s="45" t="s">
        <v>802</v>
      </c>
      <c r="P107" s="43" t="s">
        <v>802</v>
      </c>
      <c r="Q107" s="44"/>
      <c r="R107" s="45" t="s">
        <v>743</v>
      </c>
      <c r="S107" s="43" t="s">
        <v>743</v>
      </c>
      <c r="T107" s="44"/>
      <c r="U107" s="45" t="s">
        <v>746</v>
      </c>
      <c r="V107" s="43" t="s">
        <v>746</v>
      </c>
      <c r="W107" s="44"/>
      <c r="X107" s="45" t="s">
        <v>737</v>
      </c>
      <c r="Y107" s="43" t="s">
        <v>737</v>
      </c>
      <c r="Z107" s="44"/>
      <c r="AA107" s="45" t="s">
        <v>740</v>
      </c>
      <c r="AB107" s="43" t="s">
        <v>740</v>
      </c>
      <c r="AC107" s="44"/>
      <c r="AD107" s="45"/>
      <c r="AE107" s="43"/>
      <c r="AF107" s="44"/>
      <c r="AG107" s="45"/>
      <c r="AH107" s="43" t="s">
        <v>740</v>
      </c>
      <c r="AI107" s="44"/>
      <c r="AJ107" s="45" t="s">
        <v>804</v>
      </c>
      <c r="AK107" s="43" t="s">
        <v>804</v>
      </c>
      <c r="AL107" s="44"/>
      <c r="AM107" s="45" t="s">
        <v>806</v>
      </c>
      <c r="AN107" s="43" t="s">
        <v>806</v>
      </c>
      <c r="AO107" s="44"/>
      <c r="AP107" s="45" t="s">
        <v>808</v>
      </c>
      <c r="AQ107" s="43" t="s">
        <v>808</v>
      </c>
      <c r="AR107" s="44"/>
      <c r="AS107" s="45" t="s">
        <v>810</v>
      </c>
      <c r="AT107" s="43" t="s">
        <v>810</v>
      </c>
      <c r="AU107" s="44"/>
      <c r="AV107" s="45" t="s">
        <v>812</v>
      </c>
      <c r="AW107" s="43"/>
      <c r="AX107" s="44"/>
      <c r="AY107" s="45"/>
      <c r="AZ107" s="43"/>
      <c r="BA107" s="44"/>
      <c r="BB107" s="45"/>
      <c r="BC107" s="43" t="s">
        <v>812</v>
      </c>
      <c r="BD107" s="44"/>
      <c r="BE107" s="45" t="s">
        <v>748</v>
      </c>
      <c r="BF107" s="43" t="s">
        <v>748</v>
      </c>
      <c r="BG107" s="44"/>
      <c r="BH107" s="45"/>
      <c r="BI107" s="43" t="s">
        <v>748</v>
      </c>
      <c r="BJ107" s="44"/>
      <c r="BK107" s="45" t="s">
        <v>626</v>
      </c>
      <c r="BL107" s="43" t="s">
        <v>626</v>
      </c>
      <c r="BM107" s="44"/>
      <c r="BN107" s="45" t="s">
        <v>628</v>
      </c>
      <c r="BO107" s="43" t="s">
        <v>628</v>
      </c>
      <c r="BP107" s="44"/>
      <c r="BQ107" s="44" t="s">
        <v>630</v>
      </c>
      <c r="BR107" s="43" t="s">
        <v>630</v>
      </c>
      <c r="BS107" s="44"/>
      <c r="BT107" s="44" t="s">
        <v>1405</v>
      </c>
      <c r="BU107" s="43" t="s">
        <v>1405</v>
      </c>
      <c r="BV107" s="44"/>
      <c r="BW107" s="45"/>
      <c r="BX107" s="43" t="s">
        <v>1405</v>
      </c>
      <c r="BY107" s="44"/>
      <c r="BZ107" s="45" t="s">
        <v>678</v>
      </c>
      <c r="CA107" s="43" t="s">
        <v>678</v>
      </c>
      <c r="CB107" s="44"/>
      <c r="CC107" s="45" t="s">
        <v>686</v>
      </c>
      <c r="CD107" s="43" t="s">
        <v>686</v>
      </c>
      <c r="CE107" s="44"/>
      <c r="CF107" s="45" t="s">
        <v>688</v>
      </c>
      <c r="CG107" s="43" t="s">
        <v>688</v>
      </c>
      <c r="CH107" s="44"/>
      <c r="CI107" s="45" t="s">
        <v>690</v>
      </c>
      <c r="CJ107" s="43" t="s">
        <v>690</v>
      </c>
      <c r="CK107" s="44"/>
      <c r="CL107" s="45" t="s">
        <v>692</v>
      </c>
      <c r="CM107" s="43" t="s">
        <v>692</v>
      </c>
      <c r="CN107" s="44"/>
      <c r="CO107" s="45" t="s">
        <v>694</v>
      </c>
      <c r="CP107" s="43"/>
      <c r="CQ107" s="44"/>
      <c r="CR107" s="45"/>
      <c r="CS107" s="65">
        <f t="shared" si="6"/>
        <v>0</v>
      </c>
      <c r="CT107" s="65"/>
      <c r="CV107" s="65"/>
    </row>
    <row r="108" s="21" customFormat="1" ht="14.1" customHeight="1" spans="1:100">
      <c r="A108" s="46"/>
      <c r="B108" s="47"/>
      <c r="C108" s="48" t="s">
        <v>2005</v>
      </c>
      <c r="D108" s="49" t="str">
        <f>IF((D107="")+(D107=0),0,VLOOKUP(D107,工单拆分!$G$2:$J$750,2,0))</f>
        <v>40FC8040-1</v>
      </c>
      <c r="E108" s="50">
        <f>IF((E107="")+(E107=0),0,VLOOKUP(E107,工单拆分!$G$2:$J$750,2,0))</f>
        <v>0</v>
      </c>
      <c r="F108" s="51">
        <f>IF((F107="")+(F107=0),0,VLOOKUP(F107,工单拆分!$G$2:$J$750,2,0))</f>
        <v>0</v>
      </c>
      <c r="G108" s="49" t="str">
        <f>IF((G107="")+(G107=0),0,VLOOKUP(G107,工单拆分!$G$2:$J$750,2,0))</f>
        <v>40FC8040-1</v>
      </c>
      <c r="H108" s="50">
        <f>IF((H107="")+(H107=0),0,VLOOKUP(H107,工单拆分!$G$2:$J$750,2,0))</f>
        <v>0</v>
      </c>
      <c r="I108" s="51">
        <f>IF((I107="")+(I107=0),0,VLOOKUP(I107,工单拆分!$G$2:$J$750,2,0))</f>
        <v>0</v>
      </c>
      <c r="J108" s="49">
        <f>IF((J107="")+(J107=0),0,VLOOKUP(J107,工单拆分!$G$2:$J$750,2,0))</f>
        <v>0</v>
      </c>
      <c r="K108" s="50">
        <f>IF((K107="")+(K107=0),0,VLOOKUP(K107,工单拆分!$G$2:$J$750,2,0))</f>
        <v>0</v>
      </c>
      <c r="L108" s="51">
        <f>IF((L107="")+(L107=0),0,VLOOKUP(L107,工单拆分!$G$2:$J$750,2,0))</f>
        <v>0</v>
      </c>
      <c r="M108" s="49" t="str">
        <f>IF((M107="")+(M107=0),0,VLOOKUP(M107,工单拆分!$G$2:$J$750,2,0))</f>
        <v>40FC8040-1</v>
      </c>
      <c r="N108" s="50">
        <f>IF((N107="")+(N107=0),0,VLOOKUP(N107,工单拆分!$G$2:$J$750,2,0))</f>
        <v>0</v>
      </c>
      <c r="O108" s="51" t="str">
        <f>IF((O107="")+(O107=0),0,VLOOKUP(O107,工单拆分!$G$2:$J$750,2,0))</f>
        <v>40FC8040-2</v>
      </c>
      <c r="P108" s="49" t="str">
        <f>IF((P107="")+(P107=0),0,VLOOKUP(P107,工单拆分!$G$2:$J$750,2,0))</f>
        <v>40FC8040-2</v>
      </c>
      <c r="Q108" s="50">
        <f>IF((Q107="")+(Q107=0),0,VLOOKUP(Q107,工单拆分!$G$2:$J$750,2,0))</f>
        <v>0</v>
      </c>
      <c r="R108" s="51" t="str">
        <f>IF((R107="")+(R107=0),0,VLOOKUP(R107,工单拆分!$G$2:$J$750,2,0))</f>
        <v>40FC59-1</v>
      </c>
      <c r="S108" s="49" t="str">
        <f>IF((S107="")+(S107=0),0,VLOOKUP(S107,工单拆分!$G$2:$J$750,2,0))</f>
        <v>40FC59-1</v>
      </c>
      <c r="T108" s="50">
        <f>IF((T107="")+(T107=0),0,VLOOKUP(T107,工单拆分!$G$2:$J$750,2,0))</f>
        <v>0</v>
      </c>
      <c r="U108" s="51" t="str">
        <f>IF((U107="")+(U107=0),0,VLOOKUP(U107,工单拆分!$G$2:$J$750,2,0))</f>
        <v>40FC59-2</v>
      </c>
      <c r="V108" s="49" t="str">
        <f>IF((V107="")+(V107=0),0,VLOOKUP(V107,工单拆分!$G$2:$J$750,2,0))</f>
        <v>40FC59-2</v>
      </c>
      <c r="W108" s="50">
        <f>IF((W107="")+(W107=0),0,VLOOKUP(W107,工单拆分!$G$2:$J$750,2,0))</f>
        <v>0</v>
      </c>
      <c r="X108" s="51" t="str">
        <f>IF((X107="")+(X107=0),0,VLOOKUP(X107,工单拆分!$G$2:$J$750,2,0))</f>
        <v>40FC56-1</v>
      </c>
      <c r="Y108" s="49" t="str">
        <f>IF((Y107="")+(Y107=0),0,VLOOKUP(Y107,工单拆分!$G$2:$J$750,2,0))</f>
        <v>40FC56-1</v>
      </c>
      <c r="Z108" s="50">
        <f>IF((Z107="")+(Z107=0),0,VLOOKUP(Z107,工单拆分!$G$2:$J$750,2,0))</f>
        <v>0</v>
      </c>
      <c r="AA108" s="51" t="str">
        <f>IF((AA107="")+(AA107=0),0,VLOOKUP(AA107,工单拆分!$G$2:$J$750,2,0))</f>
        <v>40FC56-2</v>
      </c>
      <c r="AB108" s="49" t="str">
        <f>IF((AB107="")+(AB107=0),0,VLOOKUP(AB107,工单拆分!$G$2:$J$750,2,0))</f>
        <v>40FC56-2</v>
      </c>
      <c r="AC108" s="50">
        <f>IF((AC107="")+(AC107=0),0,VLOOKUP(AC107,工单拆分!$G$2:$J$750,2,0))</f>
        <v>0</v>
      </c>
      <c r="AD108" s="51">
        <f>IF((AD107="")+(AD107=0),0,VLOOKUP(AD107,工单拆分!$G$2:$J$750,2,0))</f>
        <v>0</v>
      </c>
      <c r="AE108" s="49">
        <f>IF((AE107="")+(AE107=0),0,VLOOKUP(AE107,工单拆分!$G$2:$J$750,2,0))</f>
        <v>0</v>
      </c>
      <c r="AF108" s="50">
        <f>IF((AF107="")+(AF107=0),0,VLOOKUP(AF107,工单拆分!$G$2:$J$750,2,0))</f>
        <v>0</v>
      </c>
      <c r="AG108" s="51">
        <f>IF((AG107="")+(AG107=0),0,VLOOKUP(AG107,工单拆分!$G$2:$J$750,2,0))</f>
        <v>0</v>
      </c>
      <c r="AH108" s="49" t="str">
        <f>IF((AH107="")+(AH107=0),0,VLOOKUP(AH107,工单拆分!$G$2:$J$750,2,0))</f>
        <v>40FC56-2</v>
      </c>
      <c r="AI108" s="50">
        <f>IF((AI107="")+(AI107=0),0,VLOOKUP(AI107,工单拆分!$G$2:$J$750,2,0))</f>
        <v>0</v>
      </c>
      <c r="AJ108" s="51" t="str">
        <f>IF((AJ107="")+(AJ107=0),0,VLOOKUP(AJ107,工单拆分!$G$2:$J$750,2,0))</f>
        <v>40FC8040-3</v>
      </c>
      <c r="AK108" s="49" t="str">
        <f>IF((AK107="")+(AK107=0),0,VLOOKUP(AK107,工单拆分!$G$2:$J$750,2,0))</f>
        <v>40FC8040-3</v>
      </c>
      <c r="AL108" s="50">
        <f>IF((AL107="")+(AL107=0),0,VLOOKUP(AL107,工单拆分!$G$2:$J$750,2,0))</f>
        <v>0</v>
      </c>
      <c r="AM108" s="51" t="str">
        <f>IF((AM107="")+(AM107=0),0,VLOOKUP(AM107,工单拆分!$G$2:$J$750,2,0))</f>
        <v>40FC8040-4</v>
      </c>
      <c r="AN108" s="49" t="str">
        <f>IF((AN107="")+(AN107=0),0,VLOOKUP(AN107,工单拆分!$G$2:$J$750,2,0))</f>
        <v>40FC8040-4</v>
      </c>
      <c r="AO108" s="50">
        <f>IF((AO107="")+(AO107=0),0,VLOOKUP(AO107,工单拆分!$G$2:$J$750,2,0))</f>
        <v>0</v>
      </c>
      <c r="AP108" s="51" t="str">
        <f>IF((AP107="")+(AP107=0),0,VLOOKUP(AP107,工单拆分!$G$2:$J$750,2,0))</f>
        <v>40FC8040-5</v>
      </c>
      <c r="AQ108" s="49" t="str">
        <f>IF((AQ107="")+(AQ107=0),0,VLOOKUP(AQ107,工单拆分!$G$2:$J$750,2,0))</f>
        <v>40FC8040-5</v>
      </c>
      <c r="AR108" s="50">
        <f>IF((AR107="")+(AR107=0),0,VLOOKUP(AR107,工单拆分!$G$2:$J$750,2,0))</f>
        <v>0</v>
      </c>
      <c r="AS108" s="51" t="str">
        <f>IF((AS107="")+(AS107=0),0,VLOOKUP(AS107,工单拆分!$G$2:$J$750,2,0))</f>
        <v>40FC8040-6</v>
      </c>
      <c r="AT108" s="49" t="str">
        <f>IF((AT107="")+(AT107=0),0,VLOOKUP(AT107,工单拆分!$G$2:$J$750,2,0))</f>
        <v>40FC8040-6</v>
      </c>
      <c r="AU108" s="50">
        <f>IF((AU107="")+(AU107=0),0,VLOOKUP(AU107,工单拆分!$G$2:$J$750,2,0))</f>
        <v>0</v>
      </c>
      <c r="AV108" s="51" t="str">
        <f>IF((AV107="")+(AV107=0),0,VLOOKUP(AV107,工单拆分!$G$2:$J$750,2,0))</f>
        <v>40FC8040-7</v>
      </c>
      <c r="AW108" s="49">
        <f>IF((AW107="")+(AW107=0),0,VLOOKUP(AW107,工单拆分!$G$2:$J$750,2,0))</f>
        <v>0</v>
      </c>
      <c r="AX108" s="50">
        <f>IF((AX107="")+(AX107=0),0,VLOOKUP(AX107,工单拆分!$G$2:$J$750,2,0))</f>
        <v>0</v>
      </c>
      <c r="AY108" s="51">
        <f>IF((AY107="")+(AY107=0),0,VLOOKUP(AY107,工单拆分!$G$2:$J$750,2,0))</f>
        <v>0</v>
      </c>
      <c r="AZ108" s="49">
        <f>IF((AZ107="")+(AZ107=0),0,VLOOKUP(AZ107,工单拆分!$G$2:$J$750,2,0))</f>
        <v>0</v>
      </c>
      <c r="BA108" s="50">
        <f>IF((BA107="")+(BA107=0),0,VLOOKUP(BA107,工单拆分!$G$2:$J$750,2,0))</f>
        <v>0</v>
      </c>
      <c r="BB108" s="51">
        <f>IF((BB107="")+(BB107=0),0,VLOOKUP(BB107,工单拆分!$G$2:$J$750,2,0))</f>
        <v>0</v>
      </c>
      <c r="BC108" s="49" t="str">
        <f>IF((BC107="")+(BC107=0),0,VLOOKUP(BC107,工单拆分!$G$2:$J$750,2,0))</f>
        <v>40FC8040-7</v>
      </c>
      <c r="BD108" s="50">
        <f>IF((BD107="")+(BD107=0),0,VLOOKUP(BD107,工单拆分!$G$2:$J$750,2,0))</f>
        <v>0</v>
      </c>
      <c r="BE108" s="51" t="str">
        <f>IF((BE107="")+(BE107=0),0,VLOOKUP(BE107,工单拆分!$G$2:$J$750,2,0))</f>
        <v>40FC59-3</v>
      </c>
      <c r="BF108" s="49" t="str">
        <f>IF((BF107="")+(BF107=0),0,VLOOKUP(BF107,工单拆分!$G$2:$J$750,2,0))</f>
        <v>40FC59-3</v>
      </c>
      <c r="BG108" s="50">
        <f>IF((BG107="")+(BG107=0),0,VLOOKUP(BG107,工单拆分!$G$2:$J$750,2,0))</f>
        <v>0</v>
      </c>
      <c r="BH108" s="51">
        <f>IF((BH107="")+(BH107=0),0,VLOOKUP(BH107,工单拆分!$G$2:$J$750,2,0))</f>
        <v>0</v>
      </c>
      <c r="BI108" s="49" t="str">
        <f>IF((BI107="")+(BI107=0),0,VLOOKUP(BI107,工单拆分!$G$2:$J$750,2,0))</f>
        <v>40FC59-3</v>
      </c>
      <c r="BJ108" s="50">
        <f>IF((BJ107="")+(BJ107=0),0,VLOOKUP(BJ107,工单拆分!$G$2:$J$750,2,0))</f>
        <v>0</v>
      </c>
      <c r="BK108" s="51" t="str">
        <f>IF((BK107="")+(BK107=0),0,VLOOKUP(BK107,工单拆分!$G$2:$J$750,2,0))</f>
        <v>40FC33A-12</v>
      </c>
      <c r="BL108" s="49" t="str">
        <f>IF((BL107="")+(BL107=0),0,VLOOKUP(BL107,工单拆分!$G$2:$J$750,2,0))</f>
        <v>40FC33A-12</v>
      </c>
      <c r="BM108" s="50">
        <f>IF((BM107="")+(BM107=0),0,VLOOKUP(BM107,工单拆分!$G$2:$J$750,2,0))</f>
        <v>0</v>
      </c>
      <c r="BN108" s="51" t="str">
        <f>IF((BN107="")+(BN107=0),0,VLOOKUP(BN107,工单拆分!$G$2:$J$750,2,0))</f>
        <v>40FC33A-13</v>
      </c>
      <c r="BO108" s="49" t="str">
        <f>IF((BO107="")+(BO107=0),0,VLOOKUP(BO107,工单拆分!$G$2:$J$750,2,0))</f>
        <v>40FC33A-13</v>
      </c>
      <c r="BP108" s="50">
        <f>IF((BP107="")+(BP107=0),0,VLOOKUP(BP107,工单拆分!$G$2:$J$750,2,0))</f>
        <v>0</v>
      </c>
      <c r="BQ108" s="51" t="str">
        <f>IF((BQ107="")+(BQ107=0),0,VLOOKUP(BQ107,工单拆分!$G$2:$J$750,2,0))</f>
        <v>40FC33A-14</v>
      </c>
      <c r="BR108" s="49" t="str">
        <f>IF((BR107="")+(BR107=0),0,VLOOKUP(BR107,工单拆分!$G$2:$J$750,2,0))</f>
        <v>40FC33A-14</v>
      </c>
      <c r="BS108" s="50">
        <f>IF((BS107="")+(BS107=0),0,VLOOKUP(BS107,工单拆分!$G$2:$J$750,2,0))</f>
        <v>0</v>
      </c>
      <c r="BT108" s="51" t="str">
        <f>IF((BT107="")+(BT107=0),0,VLOOKUP(BT107,工单拆分!$G$2:$J$750,2,0))</f>
        <v>50FC56-1</v>
      </c>
      <c r="BU108" s="49" t="str">
        <f>IF((BU107="")+(BU107=0),0,VLOOKUP(BU107,工单拆分!$G$2:$J$750,2,0))</f>
        <v>50FC56-1</v>
      </c>
      <c r="BV108" s="50">
        <f>IF((BV107="")+(BV107=0),0,VLOOKUP(BV107,工单拆分!$G$2:$J$750,2,0))</f>
        <v>0</v>
      </c>
      <c r="BW108" s="51">
        <f>IF((BW107="")+(BW107=0),0,VLOOKUP(BW107,工单拆分!$G$2:$J$750,2,0))</f>
        <v>0</v>
      </c>
      <c r="BX108" s="49" t="str">
        <f>IF((BX107="")+(BX107=0),0,VLOOKUP(BX107,工单拆分!$G$2:$J$750,2,0))</f>
        <v>50FC56-1</v>
      </c>
      <c r="BY108" s="50">
        <f>IF((BY107="")+(BY107=0),0,VLOOKUP(BY107,工单拆分!$G$2:$J$750,2,0))</f>
        <v>0</v>
      </c>
      <c r="BZ108" s="51" t="str">
        <f>IF((BZ107="")+(BZ107=0),0,VLOOKUP(BZ107,工单拆分!$G$2:$J$750,2,0))</f>
        <v>40FC5033A-11</v>
      </c>
      <c r="CA108" s="49" t="str">
        <f>IF((CA107="")+(CA107=0),0,VLOOKUP(CA107,工单拆分!$G$2:$J$750,2,0))</f>
        <v>40FC5033A-11</v>
      </c>
      <c r="CB108" s="50">
        <f>IF((CB107="")+(CB107=0),0,VLOOKUP(CB107,工单拆分!$G$2:$J$750,2,0))</f>
        <v>0</v>
      </c>
      <c r="CC108" s="51" t="str">
        <f>IF((CC107="")+(CC107=0),0,VLOOKUP(CC107,工单拆分!$G$2:$J$750,2,0))</f>
        <v>40FC5033A-15</v>
      </c>
      <c r="CD108" s="49" t="str">
        <f>IF((CD107="")+(CD107=0),0,VLOOKUP(CD107,工单拆分!$G$2:$J$750,2,0))</f>
        <v>40FC5033A-15</v>
      </c>
      <c r="CE108" s="50">
        <f>IF((CE107="")+(CE107=0),0,VLOOKUP(CE107,工单拆分!$G$2:$J$750,2,0))</f>
        <v>0</v>
      </c>
      <c r="CF108" s="51" t="str">
        <f>IF((CF107="")+(CF107=0),0,VLOOKUP(CF107,工单拆分!$G$2:$J$750,2,0))</f>
        <v>40FC5033A-16</v>
      </c>
      <c r="CG108" s="49" t="str">
        <f>IF((CG107="")+(CG107=0),0,VLOOKUP(CG107,工单拆分!$G$2:$J$750,2,0))</f>
        <v>40FC5033A-16</v>
      </c>
      <c r="CH108" s="50">
        <f>IF((CH107="")+(CH107=0),0,VLOOKUP(CH107,工单拆分!$G$2:$J$750,2,0))</f>
        <v>0</v>
      </c>
      <c r="CI108" s="51" t="str">
        <f>IF((CI107="")+(CI107=0),0,VLOOKUP(CI107,工单拆分!$G$2:$J$750,2,0))</f>
        <v>40FC5033A-17</v>
      </c>
      <c r="CJ108" s="49" t="str">
        <f>IF((CJ107="")+(CJ107=0),0,VLOOKUP(CJ107,工单拆分!$G$2:$J$750,2,0))</f>
        <v>40FC5033A-17</v>
      </c>
      <c r="CK108" s="50">
        <f>IF((CK107="")+(CK107=0),0,VLOOKUP(CK107,工单拆分!$G$2:$J$750,2,0))</f>
        <v>0</v>
      </c>
      <c r="CL108" s="51" t="str">
        <f>IF((CL107="")+(CL107=0),0,VLOOKUP(CL107,工单拆分!$G$2:$J$750,2,0))</f>
        <v>40FC5033A-18</v>
      </c>
      <c r="CM108" s="49" t="str">
        <f>IF((CM107="")+(CM107=0),0,VLOOKUP(CM107,工单拆分!$G$2:$J$750,2,0))</f>
        <v>40FC5033A-18</v>
      </c>
      <c r="CN108" s="50">
        <f>IF((CN107="")+(CN107=0),0,VLOOKUP(CN107,工单拆分!$G$2:$J$750,2,0))</f>
        <v>0</v>
      </c>
      <c r="CO108" s="51" t="str">
        <f>IF((CO107="")+(CO107=0),0,VLOOKUP(CO107,工单拆分!$G$2:$J$750,2,0))</f>
        <v>40FC5033A-19</v>
      </c>
      <c r="CP108" s="49">
        <f>IF((CP107="")+(CP107=0),0,VLOOKUP(CP107,工单拆分!$G$2:$J$750,2,0))</f>
        <v>0</v>
      </c>
      <c r="CQ108" s="50">
        <f>IF((CQ107="")+(CQ107=0),0,VLOOKUP(CQ107,工单拆分!$G$2:$J$750,2,0))</f>
        <v>0</v>
      </c>
      <c r="CR108" s="51">
        <f>IF((CR107="")+(CR107=0),0,VLOOKUP(CR107,工单拆分!$G$2:$J$750,2,0))</f>
        <v>0</v>
      </c>
      <c r="CS108" s="66">
        <f t="shared" si="6"/>
        <v>0</v>
      </c>
      <c r="CT108" s="66"/>
      <c r="CV108" s="66"/>
    </row>
    <row r="109" s="22" customFormat="1" ht="14.1" customHeight="1" spans="1:100">
      <c r="A109" s="46"/>
      <c r="B109" s="47"/>
      <c r="C109" s="52" t="s">
        <v>2006</v>
      </c>
      <c r="D109" s="53">
        <f>IF((D107="")+(COUNTIF($D$3:D107,D107)&gt;=2),0,IF(ISNA(VLOOKUP(D107,工单拆分!$G$2:$J$750,3,0)),0,VLOOKUP(D107,工单拆分!$G$2:$J$750,3,0)))</f>
        <v>3000</v>
      </c>
      <c r="E109" s="54">
        <f>IF((E107="")+(COUNTIF($D$3:E107,E107)&gt;=2),0,IF(ISNA(VLOOKUP(E107,工单拆分!$G$2:$J$750,3,0)),0,VLOOKUP(E107,工单拆分!$G$2:$J$750,3,0)))</f>
        <v>0</v>
      </c>
      <c r="F109" s="55">
        <f>IF((F107="")+(COUNTIF($D$3:F107,F107)&gt;=2),0,IF(ISNA(VLOOKUP(F107,工单拆分!$G$2:$J$750,3,0)),0,VLOOKUP(F107,工单拆分!$G$2:$J$750,3,0)))</f>
        <v>0</v>
      </c>
      <c r="G109" s="53">
        <f>IF((G107="")+(COUNTIF($D$3:G107,G107)&gt;=2),0,IF(ISNA(VLOOKUP(G107,工单拆分!$G$2:$J$750,3,0)),0,VLOOKUP(G107,工单拆分!$G$2:$J$750,3,0)))</f>
        <v>0</v>
      </c>
      <c r="H109" s="54">
        <f>IF((H107="")+(COUNTIF($D$3:H107,H107)&gt;=2),0,IF(ISNA(VLOOKUP(H107,工单拆分!$G$2:$J$750,3,0)),0,VLOOKUP(H107,工单拆分!$G$2:$J$750,3,0)))</f>
        <v>0</v>
      </c>
      <c r="I109" s="55">
        <f>IF((I107="")+(COUNTIF($D$3:I107,I107)&gt;=2),0,IF(ISNA(VLOOKUP(I107,工单拆分!$G$2:$J$750,3,0)),0,VLOOKUP(I107,工单拆分!$G$2:$J$750,3,0)))</f>
        <v>0</v>
      </c>
      <c r="J109" s="53">
        <f>IF((J107="")+(COUNTIF($D$3:J107,J107)&gt;=2),0,IF(ISNA(VLOOKUP(J107,工单拆分!$G$2:$J$750,3,0)),0,VLOOKUP(J107,工单拆分!$G$2:$J$750,3,0)))</f>
        <v>0</v>
      </c>
      <c r="K109" s="54">
        <f>IF((K107="")+(COUNTIF($D$3:K107,K107)&gt;=2),0,IF(ISNA(VLOOKUP(K107,工单拆分!$G$2:$J$750,3,0)),0,VLOOKUP(K107,工单拆分!$G$2:$J$750,3,0)))</f>
        <v>0</v>
      </c>
      <c r="L109" s="55">
        <f>IF((L107="")+(COUNTIF($D$3:L107,L107)&gt;=2),0,IF(ISNA(VLOOKUP(L107,工单拆分!$G$2:$J$750,3,0)),0,VLOOKUP(L107,工单拆分!$G$2:$J$750,3,0)))</f>
        <v>0</v>
      </c>
      <c r="M109" s="53">
        <f>IF((M107="")+(COUNTIF($D$3:M107,M107)&gt;=2),0,IF(ISNA(VLOOKUP(M107,工单拆分!$G$2:$J$750,3,0)),0,VLOOKUP(M107,工单拆分!$G$2:$J$750,3,0)))</f>
        <v>0</v>
      </c>
      <c r="N109" s="54">
        <f>IF((N107="")+(COUNTIF($D$3:N107,N107)&gt;=2),0,IF(ISNA(VLOOKUP(N107,工单拆分!$G$2:$J$750,3,0)),0,VLOOKUP(N107,工单拆分!$G$2:$J$750,3,0)))</f>
        <v>0</v>
      </c>
      <c r="O109" s="55">
        <f>IF((O107="")+(COUNTIF($D$3:O107,O107)&gt;=2),0,IF(ISNA(VLOOKUP(O107,工单拆分!$G$2:$J$750,3,0)),0,VLOOKUP(O107,工单拆分!$G$2:$J$750,3,0)))</f>
        <v>2000</v>
      </c>
      <c r="P109" s="53">
        <f>IF((P107="")+(COUNTIF($D$3:P107,P107)&gt;=2),0,IF(ISNA(VLOOKUP(P107,工单拆分!$G$2:$J$750,3,0)),0,VLOOKUP(P107,工单拆分!$G$2:$J$750,3,0)))</f>
        <v>0</v>
      </c>
      <c r="Q109" s="54">
        <f>IF((Q107="")+(COUNTIF($D$3:Q107,Q107)&gt;=2),0,IF(ISNA(VLOOKUP(Q107,工单拆分!$G$2:$J$750,3,0)),0,VLOOKUP(Q107,工单拆分!$G$2:$J$750,3,0)))</f>
        <v>0</v>
      </c>
      <c r="R109" s="55">
        <f>IF((R107="")+(COUNTIF($D$3:R107,R107)&gt;=2),0,IF(ISNA(VLOOKUP(R107,工单拆分!$G$2:$J$750,3,0)),0,VLOOKUP(R107,工单拆分!$G$2:$J$750,3,0)))</f>
        <v>2000</v>
      </c>
      <c r="S109" s="53">
        <f>IF((S107="")+(COUNTIF($D$3:S107,S107)&gt;=2),0,IF(ISNA(VLOOKUP(S107,工单拆分!$G$2:$J$750,3,0)),0,VLOOKUP(S107,工单拆分!$G$2:$J$750,3,0)))</f>
        <v>0</v>
      </c>
      <c r="T109" s="54">
        <f>IF((T107="")+(COUNTIF($D$3:T107,T107)&gt;=2),0,IF(ISNA(VLOOKUP(T107,工单拆分!$G$2:$J$750,3,0)),0,VLOOKUP(T107,工单拆分!$G$2:$J$750,3,0)))</f>
        <v>0</v>
      </c>
      <c r="U109" s="55">
        <f>IF((U107="")+(COUNTIF($D$3:U107,U107)&gt;=2),0,IF(ISNA(VLOOKUP(U107,工单拆分!$G$2:$J$750,3,0)),0,VLOOKUP(U107,工单拆分!$G$2:$J$750,3,0)))</f>
        <v>2000</v>
      </c>
      <c r="V109" s="53">
        <f>IF((V107="")+(COUNTIF($D$3:V107,V107)&gt;=2),0,IF(ISNA(VLOOKUP(V107,工单拆分!$G$2:$J$750,3,0)),0,VLOOKUP(V107,工单拆分!$G$2:$J$750,3,0)))</f>
        <v>0</v>
      </c>
      <c r="W109" s="54">
        <f>IF((W107="")+(COUNTIF($D$3:W107,W107)&gt;=2),0,IF(ISNA(VLOOKUP(W107,工单拆分!$G$2:$J$750,3,0)),0,VLOOKUP(W107,工单拆分!$G$2:$J$750,3,0)))</f>
        <v>0</v>
      </c>
      <c r="X109" s="55">
        <f>IF((X107="")+(COUNTIF($D$3:X107,X107)&gt;=2),0,IF(ISNA(VLOOKUP(X107,工单拆分!$G$2:$J$750,3,0)),0,VLOOKUP(X107,工单拆分!$G$2:$J$750,3,0)))</f>
        <v>2000</v>
      </c>
      <c r="Y109" s="53">
        <f>IF((Y107="")+(COUNTIF($D$3:Y107,Y107)&gt;=2),0,IF(ISNA(VLOOKUP(Y107,工单拆分!$G$2:$J$750,3,0)),0,VLOOKUP(Y107,工单拆分!$G$2:$J$750,3,0)))</f>
        <v>0</v>
      </c>
      <c r="Z109" s="54">
        <f>IF((Z107="")+(COUNTIF($D$3:Z107,Z107)&gt;=2),0,IF(ISNA(VLOOKUP(Z107,工单拆分!$G$2:$J$750,3,0)),0,VLOOKUP(Z107,工单拆分!$G$2:$J$750,3,0)))</f>
        <v>0</v>
      </c>
      <c r="AA109" s="55">
        <f>IF((AA107="")+(COUNTIF($D$3:AA107,AA107)&gt;=2),0,IF(ISNA(VLOOKUP(AA107,工单拆分!$G$2:$J$750,3,0)),0,VLOOKUP(AA107,工单拆分!$G$2:$J$750,3,0)))</f>
        <v>2000</v>
      </c>
      <c r="AB109" s="53">
        <f>IF((AB107="")+(COUNTIF($D$3:AB107,AB107)&gt;=2),0,IF(ISNA(VLOOKUP(AB107,工单拆分!$G$2:$J$750,3,0)),0,VLOOKUP(AB107,工单拆分!$G$2:$J$750,3,0)))</f>
        <v>0</v>
      </c>
      <c r="AC109" s="54">
        <f>IF((AC107="")+(COUNTIF($D$3:AC107,AC107)&gt;=2),0,IF(ISNA(VLOOKUP(AC107,工单拆分!$G$2:$J$750,3,0)),0,VLOOKUP(AC107,工单拆分!$G$2:$J$750,3,0)))</f>
        <v>0</v>
      </c>
      <c r="AD109" s="55">
        <f>IF((AD107="")+(COUNTIF($D$3:AD107,AD107)&gt;=2),0,IF(ISNA(VLOOKUP(AD107,工单拆分!$G$2:$J$750,3,0)),0,VLOOKUP(AD107,工单拆分!$G$2:$J$750,3,0)))</f>
        <v>0</v>
      </c>
      <c r="AE109" s="53">
        <f>IF((AE107="")+(COUNTIF($D$3:AE107,AE107)&gt;=2),0,IF(ISNA(VLOOKUP(AE107,工单拆分!$G$2:$J$750,3,0)),0,VLOOKUP(AE107,工单拆分!$G$2:$J$750,3,0)))</f>
        <v>0</v>
      </c>
      <c r="AF109" s="54">
        <f>IF((AF107="")+(COUNTIF($D$3:AF107,AF107)&gt;=2),0,IF(ISNA(VLOOKUP(AF107,工单拆分!$G$2:$J$750,3,0)),0,VLOOKUP(AF107,工单拆分!$G$2:$J$750,3,0)))</f>
        <v>0</v>
      </c>
      <c r="AG109" s="55">
        <f>IF((AG107="")+(COUNTIF($D$3:AG107,AG107)&gt;=2),0,IF(ISNA(VLOOKUP(AG107,工单拆分!$G$2:$J$750,3,0)),0,VLOOKUP(AG107,工单拆分!$G$2:$J$750,3,0)))</f>
        <v>0</v>
      </c>
      <c r="AH109" s="53">
        <f>IF((AH107="")+(COUNTIF($D$3:AH107,AH107)&gt;=2),0,IF(ISNA(VLOOKUP(AH107,工单拆分!$G$2:$J$750,3,0)),0,VLOOKUP(AH107,工单拆分!$G$2:$J$750,3,0)))</f>
        <v>0</v>
      </c>
      <c r="AI109" s="54">
        <f>IF((AI107="")+(COUNTIF($D$3:AI107,AI107)&gt;=2),0,IF(ISNA(VLOOKUP(AI107,工单拆分!$G$2:$J$750,3,0)),0,VLOOKUP(AI107,工单拆分!$G$2:$J$750,3,0)))</f>
        <v>0</v>
      </c>
      <c r="AJ109" s="55">
        <f>IF((AJ107="")+(COUNTIF($D$3:AJ107,AJ107)&gt;=2),0,IF(ISNA(VLOOKUP(AJ107,工单拆分!$G$2:$J$750,3,0)),0,VLOOKUP(AJ107,工单拆分!$G$2:$J$750,3,0)))</f>
        <v>2000</v>
      </c>
      <c r="AK109" s="53">
        <f>IF((AK107="")+(COUNTIF($D$3:AK107,AK107)&gt;=2),0,IF(ISNA(VLOOKUP(AK107,工单拆分!$G$2:$J$750,3,0)),0,VLOOKUP(AK107,工单拆分!$G$2:$J$750,3,0)))</f>
        <v>0</v>
      </c>
      <c r="AL109" s="54">
        <f>IF((AL107="")+(COUNTIF($D$3:AL107,AL107)&gt;=2),0,IF(ISNA(VLOOKUP(AL107,工单拆分!$G$2:$J$750,3,0)),0,VLOOKUP(AL107,工单拆分!$G$2:$J$750,3,0)))</f>
        <v>0</v>
      </c>
      <c r="AM109" s="55">
        <f>IF((AM107="")+(COUNTIF($D$3:AM107,AM107)&gt;=2),0,IF(ISNA(VLOOKUP(AM107,工单拆分!$G$2:$J$750,3,0)),0,VLOOKUP(AM107,工单拆分!$G$2:$J$750,3,0)))</f>
        <v>2000</v>
      </c>
      <c r="AN109" s="53">
        <f>IF((AN107="")+(COUNTIF($D$3:AN107,AN107)&gt;=2),0,IF(ISNA(VLOOKUP(AN107,工单拆分!$G$2:$J$750,3,0)),0,VLOOKUP(AN107,工单拆分!$G$2:$J$750,3,0)))</f>
        <v>0</v>
      </c>
      <c r="AO109" s="54">
        <f>IF((AO107="")+(COUNTIF($D$3:AO107,AO107)&gt;=2),0,IF(ISNA(VLOOKUP(AO107,工单拆分!$G$2:$J$750,3,0)),0,VLOOKUP(AO107,工单拆分!$G$2:$J$750,3,0)))</f>
        <v>0</v>
      </c>
      <c r="AP109" s="55">
        <f>IF((AP107="")+(COUNTIF($D$3:AP107,AP107)&gt;=2),0,IF(ISNA(VLOOKUP(AP107,工单拆分!$G$2:$J$750,3,0)),0,VLOOKUP(AP107,工单拆分!$G$2:$J$750,3,0)))</f>
        <v>2000</v>
      </c>
      <c r="AQ109" s="53">
        <f>IF((AQ107="")+(COUNTIF($D$3:AQ107,AQ107)&gt;=2),0,IF(ISNA(VLOOKUP(AQ107,工单拆分!$G$2:$J$750,3,0)),0,VLOOKUP(AQ107,工单拆分!$G$2:$J$750,3,0)))</f>
        <v>0</v>
      </c>
      <c r="AR109" s="54">
        <f>IF((AR107="")+(COUNTIF($D$3:AR107,AR107)&gt;=2),0,IF(ISNA(VLOOKUP(AR107,工单拆分!$G$2:$J$750,3,0)),0,VLOOKUP(AR107,工单拆分!$G$2:$J$750,3,0)))</f>
        <v>0</v>
      </c>
      <c r="AS109" s="55">
        <f>IF((AS107="")+(COUNTIF($D$3:AS107,AS107)&gt;=2),0,IF(ISNA(VLOOKUP(AS107,工单拆分!$G$2:$J$750,3,0)),0,VLOOKUP(AS107,工单拆分!$G$2:$J$750,3,0)))</f>
        <v>2000</v>
      </c>
      <c r="AT109" s="53">
        <f>IF((AT107="")+(COUNTIF($D$3:AT107,AT107)&gt;=2),0,IF(ISNA(VLOOKUP(AT107,工单拆分!$G$2:$J$750,3,0)),0,VLOOKUP(AT107,工单拆分!$G$2:$J$750,3,0)))</f>
        <v>0</v>
      </c>
      <c r="AU109" s="54">
        <f>IF((AU107="")+(COUNTIF($D$3:AU107,AU107)&gt;=2),0,IF(ISNA(VLOOKUP(AU107,工单拆分!$G$2:$J$750,3,0)),0,VLOOKUP(AU107,工单拆分!$G$2:$J$750,3,0)))</f>
        <v>0</v>
      </c>
      <c r="AV109" s="55">
        <f>IF((AV107="")+(COUNTIF($D$3:AV107,AV107)&gt;=2),0,IF(ISNA(VLOOKUP(AV107,工单拆分!$G$2:$J$750,3,0)),0,VLOOKUP(AV107,工单拆分!$G$2:$J$750,3,0)))</f>
        <v>2000</v>
      </c>
      <c r="AW109" s="53">
        <f>IF((AW107="")+(COUNTIF($D$3:AW107,AW107)&gt;=2),0,IF(ISNA(VLOOKUP(AW107,工单拆分!$G$2:$J$750,3,0)),0,VLOOKUP(AW107,工单拆分!$G$2:$J$750,3,0)))</f>
        <v>0</v>
      </c>
      <c r="AX109" s="54">
        <f>IF((AX107="")+(COUNTIF($D$3:AX107,AX107)&gt;=2),0,IF(ISNA(VLOOKUP(AX107,工单拆分!$G$2:$J$750,3,0)),0,VLOOKUP(AX107,工单拆分!$G$2:$J$750,3,0)))</f>
        <v>0</v>
      </c>
      <c r="AY109" s="55">
        <f>IF((AY107="")+(COUNTIF($D$3:AY107,AY107)&gt;=2),0,IF(ISNA(VLOOKUP(AY107,工单拆分!$G$2:$J$750,3,0)),0,VLOOKUP(AY107,工单拆分!$G$2:$J$750,3,0)))</f>
        <v>0</v>
      </c>
      <c r="AZ109" s="53">
        <f>IF((AZ107="")+(COUNTIF($D$3:AZ107,AZ107)&gt;=2),0,IF(ISNA(VLOOKUP(AZ107,工单拆分!$G$2:$J$750,3,0)),0,VLOOKUP(AZ107,工单拆分!$G$2:$J$750,3,0)))</f>
        <v>0</v>
      </c>
      <c r="BA109" s="54">
        <f>IF((BA107="")+(COUNTIF($D$3:BA107,BA107)&gt;=2),0,IF(ISNA(VLOOKUP(BA107,工单拆分!$G$2:$J$750,3,0)),0,VLOOKUP(BA107,工单拆分!$G$2:$J$750,3,0)))</f>
        <v>0</v>
      </c>
      <c r="BB109" s="55">
        <f>IF((BB107="")+(COUNTIF($D$3:BB107,BB107)&gt;=2),0,IF(ISNA(VLOOKUP(BB107,工单拆分!$G$2:$J$750,3,0)),0,VLOOKUP(BB107,工单拆分!$G$2:$J$750,3,0)))</f>
        <v>0</v>
      </c>
      <c r="BC109" s="53">
        <f>IF((BC107="")+(COUNTIF($D$3:BC107,BC107)&gt;=2),0,IF(ISNA(VLOOKUP(BC107,工单拆分!$G$2:$J$750,3,0)),0,VLOOKUP(BC107,工单拆分!$G$2:$J$750,3,0)))</f>
        <v>0</v>
      </c>
      <c r="BD109" s="54">
        <f>IF((BD107="")+(COUNTIF($D$3:BD107,BD107)&gt;=2),0,IF(ISNA(VLOOKUP(BD107,工单拆分!$G$2:$J$750,3,0)),0,VLOOKUP(BD107,工单拆分!$G$2:$J$750,3,0)))</f>
        <v>0</v>
      </c>
      <c r="BE109" s="55">
        <f>IF((BE107="")+(COUNTIF($D$3:BE107,BE107)&gt;=2),0,IF(ISNA(VLOOKUP(BE107,工单拆分!$G$2:$J$750,3,0)),0,VLOOKUP(BE107,工单拆分!$G$2:$J$750,3,0)))</f>
        <v>3000</v>
      </c>
      <c r="BF109" s="53">
        <f>IF((BF107="")+(COUNTIF($D$3:BF107,BF107)&gt;=2),0,IF(ISNA(VLOOKUP(BF107,工单拆分!$G$2:$J$750,3,0)),0,VLOOKUP(BF107,工单拆分!$G$2:$J$750,3,0)))</f>
        <v>0</v>
      </c>
      <c r="BG109" s="54">
        <f>IF((BG107="")+(COUNTIF($D$3:BG107,BG107)&gt;=2),0,IF(ISNA(VLOOKUP(BG107,工单拆分!$G$2:$J$750,3,0)),0,VLOOKUP(BG107,工单拆分!$G$2:$J$750,3,0)))</f>
        <v>0</v>
      </c>
      <c r="BH109" s="55">
        <f>IF((BH107="")+(COUNTIF($D$3:BH107,BH107)&gt;=2),0,IF(ISNA(VLOOKUP(BH107,工单拆分!$G$2:$J$750,3,0)),0,VLOOKUP(BH107,工单拆分!$G$2:$J$750,3,0)))</f>
        <v>0</v>
      </c>
      <c r="BI109" s="53">
        <f>IF((BI107="")+(COUNTIF($D$3:BI107,BI107)&gt;=2),0,IF(ISNA(VLOOKUP(BI107,工单拆分!$G$2:$J$750,3,0)),0,VLOOKUP(BI107,工单拆分!$G$2:$J$750,3,0)))</f>
        <v>0</v>
      </c>
      <c r="BJ109" s="54">
        <f>IF((BJ107="")+(COUNTIF($D$3:BJ107,BJ107)&gt;=2),0,IF(ISNA(VLOOKUP(BJ107,工单拆分!$G$2:$J$750,3,0)),0,VLOOKUP(BJ107,工单拆分!$G$2:$J$750,3,0)))</f>
        <v>0</v>
      </c>
      <c r="BK109" s="55">
        <f>IF((BK107="")+(COUNTIF($D$3:BK107,BK107)&gt;=2),0,IF(ISNA(VLOOKUP(BK107,工单拆分!$G$2:$J$750,3,0)),0,VLOOKUP(BK107,工单拆分!$G$2:$J$750,3,0)))</f>
        <v>2000</v>
      </c>
      <c r="BL109" s="53">
        <f>IF((BL107="")+(COUNTIF($D$3:BL107,BL107)&gt;=2),0,IF(ISNA(VLOOKUP(BL107,工单拆分!$G$2:$J$750,3,0)),0,VLOOKUP(BL107,工单拆分!$G$2:$J$750,3,0)))</f>
        <v>0</v>
      </c>
      <c r="BM109" s="54">
        <f>IF((BM107="")+(COUNTIF($D$3:BM107,BM107)&gt;=2),0,IF(ISNA(VLOOKUP(BM107,工单拆分!$G$2:$J$750,3,0)),0,VLOOKUP(BM107,工单拆分!$G$2:$J$750,3,0)))</f>
        <v>0</v>
      </c>
      <c r="BN109" s="55">
        <f>IF((BN107="")+(COUNTIF($D$3:BN107,BN107)&gt;=2),0,IF(ISNA(VLOOKUP(BN107,工单拆分!$G$2:$J$750,3,0)),0,VLOOKUP(BN107,工单拆分!$G$2:$J$750,3,0)))</f>
        <v>2000</v>
      </c>
      <c r="BO109" s="53">
        <f>IF((BO107="")+(COUNTIF($D$3:BO107,BO107)&gt;=2),0,IF(ISNA(VLOOKUP(BO107,工单拆分!$G$2:$J$750,3,0)),0,VLOOKUP(BO107,工单拆分!$G$2:$J$750,3,0)))</f>
        <v>0</v>
      </c>
      <c r="BP109" s="54">
        <f>IF((BP107="")+(COUNTIF($D$3:BP107,BP107)&gt;=2),0,IF(ISNA(VLOOKUP(BP107,工单拆分!$G$2:$J$750,3,0)),0,VLOOKUP(BP107,工单拆分!$G$2:$J$750,3,0)))</f>
        <v>0</v>
      </c>
      <c r="BQ109" s="55">
        <f>IF((BQ107="")+(COUNTIF($D$3:BQ107,BQ107)&gt;=2),0,IF(ISNA(VLOOKUP(BQ107,工单拆分!$G$2:$J$750,3,0)),0,VLOOKUP(BQ107,工单拆分!$G$2:$J$750,3,0)))</f>
        <v>2000</v>
      </c>
      <c r="BR109" s="53">
        <f>IF((BR107="")+(COUNTIF($D$3:BR107,BR107)&gt;=2),0,IF(ISNA(VLOOKUP(BR107,工单拆分!$G$2:$J$750,3,0)),0,VLOOKUP(BR107,工单拆分!$G$2:$J$750,3,0)))</f>
        <v>0</v>
      </c>
      <c r="BS109" s="54">
        <f>IF((BS107="")+(COUNTIF($D$3:BS107,BS107)&gt;=2),0,IF(ISNA(VLOOKUP(BS107,工单拆分!$G$2:$J$750,3,0)),0,VLOOKUP(BS107,工单拆分!$G$2:$J$750,3,0)))</f>
        <v>0</v>
      </c>
      <c r="BT109" s="55">
        <f>IF((BT107="")+(COUNTIF($D$3:BT107,BT107)&gt;=2),0,IF(ISNA(VLOOKUP(BT107,工单拆分!$G$2:$J$750,3,0)),0,VLOOKUP(BT107,工单拆分!$G$2:$J$750,3,0)))</f>
        <v>2000</v>
      </c>
      <c r="BU109" s="53">
        <f>IF((BU107="")+(COUNTIF($D$3:BU107,BU107)&gt;=2),0,IF(ISNA(VLOOKUP(BU107,工单拆分!$G$2:$J$750,3,0)),0,VLOOKUP(BU107,工单拆分!$G$2:$J$750,3,0)))</f>
        <v>0</v>
      </c>
      <c r="BV109" s="54">
        <f>IF((BV107="")+(COUNTIF($D$3:BV107,BV107)&gt;=2),0,IF(ISNA(VLOOKUP(BV107,工单拆分!$G$2:$J$750,3,0)),0,VLOOKUP(BV107,工单拆分!$G$2:$J$750,3,0)))</f>
        <v>0</v>
      </c>
      <c r="BW109" s="55">
        <f>IF((BW107="")+(COUNTIF($D$3:BW107,BW107)&gt;=2),0,IF(ISNA(VLOOKUP(BW107,工单拆分!$G$2:$J$750,3,0)),0,VLOOKUP(BW107,工单拆分!$G$2:$J$750,3,0)))</f>
        <v>0</v>
      </c>
      <c r="BX109" s="53">
        <f>IF((BX107="")+(COUNTIF($D$3:BX107,BX107)&gt;=2),0,IF(ISNA(VLOOKUP(BX107,工单拆分!$G$2:$J$750,3,0)),0,VLOOKUP(BX107,工单拆分!$G$2:$J$750,3,0)))</f>
        <v>0</v>
      </c>
      <c r="BY109" s="54">
        <f>IF((BY107="")+(COUNTIF($D$3:BY107,BY107)&gt;=2),0,IF(ISNA(VLOOKUP(BY107,工单拆分!$G$2:$J$750,3,0)),0,VLOOKUP(BY107,工单拆分!$G$2:$J$750,3,0)))</f>
        <v>0</v>
      </c>
      <c r="BZ109" s="55">
        <f>IF((BZ107="")+(COUNTIF($D$3:BZ107,BZ107)&gt;=2),0,IF(ISNA(VLOOKUP(BZ107,工单拆分!$G$2:$J$750,3,0)),0,VLOOKUP(BZ107,工单拆分!$G$2:$J$750,3,0)))</f>
        <v>2000</v>
      </c>
      <c r="CA109" s="53">
        <f>IF((CA107="")+(COUNTIF($D$3:CA107,CA107)&gt;=2),0,IF(ISNA(VLOOKUP(CA107,工单拆分!$G$2:$J$750,3,0)),0,VLOOKUP(CA107,工单拆分!$G$2:$J$750,3,0)))</f>
        <v>0</v>
      </c>
      <c r="CB109" s="54">
        <f>IF((CB107="")+(COUNTIF($D$3:CB107,CB107)&gt;=2),0,IF(ISNA(VLOOKUP(CB107,工单拆分!$G$2:$J$750,3,0)),0,VLOOKUP(CB107,工单拆分!$G$2:$J$750,3,0)))</f>
        <v>0</v>
      </c>
      <c r="CC109" s="55">
        <f>IF((CC107="")+(COUNTIF($D$3:CC107,CC107)&gt;=2),0,IF(ISNA(VLOOKUP(CC107,工单拆分!$G$2:$J$750,3,0)),0,VLOOKUP(CC107,工单拆分!$G$2:$J$750,3,0)))</f>
        <v>2000</v>
      </c>
      <c r="CD109" s="53">
        <f>IF((CD107="")+(COUNTIF($D$3:CD107,CD107)&gt;=2),0,IF(ISNA(VLOOKUP(CD107,工单拆分!$G$2:$J$750,3,0)),0,VLOOKUP(CD107,工单拆分!$G$2:$J$750,3,0)))</f>
        <v>0</v>
      </c>
      <c r="CE109" s="54">
        <f>IF((CE107="")+(COUNTIF($D$3:CE107,CE107)&gt;=2),0,IF(ISNA(VLOOKUP(CE107,工单拆分!$G$2:$J$750,3,0)),0,VLOOKUP(CE107,工单拆分!$G$2:$J$750,3,0)))</f>
        <v>0</v>
      </c>
      <c r="CF109" s="55">
        <f>IF((CF107="")+(COUNTIF($D$3:CF107,CF107)&gt;=2),0,IF(ISNA(VLOOKUP(CF107,工单拆分!$G$2:$J$750,3,0)),0,VLOOKUP(CF107,工单拆分!$G$2:$J$750,3,0)))</f>
        <v>2000</v>
      </c>
      <c r="CG109" s="53">
        <f>IF((CG107="")+(COUNTIF($D$3:CG107,CG107)&gt;=2),0,IF(ISNA(VLOOKUP(CG107,工单拆分!$G$2:$J$750,3,0)),0,VLOOKUP(CG107,工单拆分!$G$2:$J$750,3,0)))</f>
        <v>0</v>
      </c>
      <c r="CH109" s="54">
        <f>IF((CH107="")+(COUNTIF($D$3:CH107,CH107)&gt;=2),0,IF(ISNA(VLOOKUP(CH107,工单拆分!$G$2:$J$750,3,0)),0,VLOOKUP(CH107,工单拆分!$G$2:$J$750,3,0)))</f>
        <v>0</v>
      </c>
      <c r="CI109" s="55">
        <f>IF((CI107="")+(COUNTIF($D$3:CI107,CI107)&gt;=2),0,IF(ISNA(VLOOKUP(CI107,工单拆分!$G$2:$J$750,3,0)),0,VLOOKUP(CI107,工单拆分!$G$2:$J$750,3,0)))</f>
        <v>2000</v>
      </c>
      <c r="CJ109" s="53">
        <f>IF((CJ107="")+(COUNTIF($D$3:CJ107,CJ107)&gt;=2),0,IF(ISNA(VLOOKUP(CJ107,工单拆分!$G$2:$J$750,3,0)),0,VLOOKUP(CJ107,工单拆分!$G$2:$J$750,3,0)))</f>
        <v>0</v>
      </c>
      <c r="CK109" s="54">
        <f>IF((CK107="")+(COUNTIF($D$3:CK107,CK107)&gt;=2),0,IF(ISNA(VLOOKUP(CK107,工单拆分!$G$2:$J$750,3,0)),0,VLOOKUP(CK107,工单拆分!$G$2:$J$750,3,0)))</f>
        <v>0</v>
      </c>
      <c r="CL109" s="55">
        <f>IF((CL107="")+(COUNTIF($D$3:CL107,CL107)&gt;=2),0,IF(ISNA(VLOOKUP(CL107,工单拆分!$G$2:$J$750,3,0)),0,VLOOKUP(CL107,工单拆分!$G$2:$J$750,3,0)))</f>
        <v>2000</v>
      </c>
      <c r="CM109" s="53">
        <f>IF((CM107="")+(COUNTIF($D$3:CM107,CM107)&gt;=2),0,IF(ISNA(VLOOKUP(CM107,工单拆分!$G$2:$J$750,3,0)),0,VLOOKUP(CM107,工单拆分!$G$2:$J$750,3,0)))</f>
        <v>0</v>
      </c>
      <c r="CN109" s="54">
        <f>IF((CN107="")+(COUNTIF($D$3:CN107,CN107)&gt;=2),0,IF(ISNA(VLOOKUP(CN107,工单拆分!$G$2:$J$750,3,0)),0,VLOOKUP(CN107,工单拆分!$G$2:$J$750,3,0)))</f>
        <v>0</v>
      </c>
      <c r="CO109" s="55">
        <f>IF((CO107="")+(COUNTIF($D$3:CO107,CO107)&gt;=2),0,IF(ISNA(VLOOKUP(CO107,工单拆分!$G$2:$J$750,3,0)),0,VLOOKUP(CO107,工单拆分!$G$2:$J$750,3,0)))</f>
        <v>1000</v>
      </c>
      <c r="CP109" s="53">
        <f>IF((CP107="")+(COUNTIF($D$3:CP107,CP107)&gt;=2),0,IF(ISNA(VLOOKUP(CP107,工单拆分!$G$2:$J$750,3,0)),0,VLOOKUP(CP107,工单拆分!$G$2:$J$750,3,0)))</f>
        <v>0</v>
      </c>
      <c r="CQ109" s="54">
        <f>IF((CQ107="")+(COUNTIF($D$3:CQ107,CQ107)&gt;=2),0,IF(ISNA(VLOOKUP(CQ107,工单拆分!$G$2:$J$750,3,0)),0,VLOOKUP(CQ107,工单拆分!$G$2:$J$750,3,0)))</f>
        <v>0</v>
      </c>
      <c r="CR109" s="55">
        <f>IF((CR107="")+(COUNTIF($D$3:CR107,CR107)&gt;=2),0,IF(ISNA(VLOOKUP(CR107,工单拆分!$G$2:$J$750,3,0)),0,VLOOKUP(CR107,工单拆分!$G$2:$J$750,3,0)))</f>
        <v>0</v>
      </c>
      <c r="CS109" s="67">
        <f t="shared" si="6"/>
        <v>45000</v>
      </c>
      <c r="CT109" s="67"/>
      <c r="CV109" s="67"/>
    </row>
    <row r="110" s="22" customFormat="1" ht="14.1" customHeight="1" spans="1:100">
      <c r="A110" s="56"/>
      <c r="B110" s="57"/>
      <c r="C110" s="58" t="s">
        <v>2007</v>
      </c>
      <c r="D110" s="59">
        <v>1181</v>
      </c>
      <c r="E110" s="60"/>
      <c r="F110" s="61"/>
      <c r="G110" s="59">
        <v>1700</v>
      </c>
      <c r="H110" s="60"/>
      <c r="I110" s="61"/>
      <c r="J110" s="59"/>
      <c r="K110" s="60"/>
      <c r="L110" s="61"/>
      <c r="M110" s="59">
        <v>119</v>
      </c>
      <c r="N110" s="60"/>
      <c r="O110" s="61">
        <v>1631</v>
      </c>
      <c r="P110" s="59">
        <v>369</v>
      </c>
      <c r="Q110" s="60"/>
      <c r="R110" s="61">
        <v>1481</v>
      </c>
      <c r="S110" s="59">
        <v>519</v>
      </c>
      <c r="T110" s="60"/>
      <c r="U110" s="61">
        <v>1381</v>
      </c>
      <c r="V110" s="59">
        <v>619</v>
      </c>
      <c r="W110" s="60"/>
      <c r="X110" s="61">
        <v>1300</v>
      </c>
      <c r="Y110" s="59">
        <v>700</v>
      </c>
      <c r="Z110" s="60"/>
      <c r="AA110" s="61">
        <v>50</v>
      </c>
      <c r="AB110" s="59">
        <v>1700</v>
      </c>
      <c r="AC110" s="60"/>
      <c r="AD110" s="61"/>
      <c r="AE110" s="59"/>
      <c r="AF110" s="60"/>
      <c r="AG110" s="61"/>
      <c r="AH110" s="59">
        <v>250</v>
      </c>
      <c r="AI110" s="60"/>
      <c r="AJ110" s="61">
        <v>1450</v>
      </c>
      <c r="AK110" s="59">
        <v>550</v>
      </c>
      <c r="AL110" s="60"/>
      <c r="AM110" s="61">
        <v>1150</v>
      </c>
      <c r="AN110" s="59">
        <v>850</v>
      </c>
      <c r="AO110" s="60"/>
      <c r="AP110" s="61">
        <v>900</v>
      </c>
      <c r="AQ110" s="59">
        <v>1100</v>
      </c>
      <c r="AR110" s="60"/>
      <c r="AS110" s="61">
        <v>700</v>
      </c>
      <c r="AT110" s="59">
        <v>1300</v>
      </c>
      <c r="AU110" s="60"/>
      <c r="AV110" s="61">
        <v>500</v>
      </c>
      <c r="AW110" s="59"/>
      <c r="AX110" s="60"/>
      <c r="AY110" s="61"/>
      <c r="AZ110" s="59"/>
      <c r="BA110" s="60"/>
      <c r="BB110" s="61"/>
      <c r="BC110" s="59">
        <v>1500</v>
      </c>
      <c r="BD110" s="60"/>
      <c r="BE110" s="61">
        <v>200</v>
      </c>
      <c r="BF110" s="59">
        <v>1850</v>
      </c>
      <c r="BG110" s="60"/>
      <c r="BH110" s="61"/>
      <c r="BI110" s="59">
        <v>950</v>
      </c>
      <c r="BJ110" s="60"/>
      <c r="BK110" s="61">
        <v>650</v>
      </c>
      <c r="BL110" s="59">
        <v>1350</v>
      </c>
      <c r="BM110" s="60"/>
      <c r="BN110" s="61">
        <v>550</v>
      </c>
      <c r="BO110" s="59">
        <v>1450</v>
      </c>
      <c r="BP110" s="60"/>
      <c r="BQ110" s="61">
        <v>300</v>
      </c>
      <c r="BR110" s="59">
        <v>1700</v>
      </c>
      <c r="BS110" s="60"/>
      <c r="BT110" s="61">
        <v>50</v>
      </c>
      <c r="BU110" s="59">
        <v>1800</v>
      </c>
      <c r="BV110" s="60"/>
      <c r="BW110" s="61"/>
      <c r="BX110" s="59">
        <v>150</v>
      </c>
      <c r="BY110" s="60"/>
      <c r="BZ110" s="61">
        <v>1750</v>
      </c>
      <c r="CA110" s="59">
        <v>250</v>
      </c>
      <c r="CB110" s="60"/>
      <c r="CC110" s="61">
        <v>1650</v>
      </c>
      <c r="CD110" s="59">
        <v>350</v>
      </c>
      <c r="CE110" s="60"/>
      <c r="CF110" s="61">
        <v>1550</v>
      </c>
      <c r="CG110" s="59">
        <v>450</v>
      </c>
      <c r="CH110" s="60"/>
      <c r="CI110" s="61">
        <v>1450</v>
      </c>
      <c r="CJ110" s="59">
        <v>550</v>
      </c>
      <c r="CK110" s="60"/>
      <c r="CL110" s="61">
        <v>1350</v>
      </c>
      <c r="CM110" s="59">
        <v>650</v>
      </c>
      <c r="CN110" s="60"/>
      <c r="CO110" s="61">
        <v>1000</v>
      </c>
      <c r="CP110" s="59"/>
      <c r="CQ110" s="60"/>
      <c r="CR110" s="61"/>
      <c r="CS110" s="67">
        <f t="shared" si="6"/>
        <v>45000</v>
      </c>
      <c r="CT110" s="67">
        <f>CS109-CS110</f>
        <v>0</v>
      </c>
      <c r="CV110" s="67"/>
    </row>
    <row r="111" s="20" customFormat="1" customHeight="1" spans="1:100">
      <c r="A111" s="40">
        <v>28</v>
      </c>
      <c r="B111" s="41" t="s">
        <v>2037</v>
      </c>
      <c r="C111" s="42" t="s">
        <v>43</v>
      </c>
      <c r="D111" s="43" t="s">
        <v>767</v>
      </c>
      <c r="E111" s="44"/>
      <c r="F111" s="45"/>
      <c r="G111" s="43" t="s">
        <v>767</v>
      </c>
      <c r="H111" s="44"/>
      <c r="I111" s="45"/>
      <c r="J111" s="43"/>
      <c r="K111" s="44"/>
      <c r="L111" s="45"/>
      <c r="M111" s="43" t="s">
        <v>770</v>
      </c>
      <c r="N111" s="44"/>
      <c r="O111" s="45"/>
      <c r="P111" s="43" t="s">
        <v>770</v>
      </c>
      <c r="Q111" s="44"/>
      <c r="R111" s="45" t="s">
        <v>751</v>
      </c>
      <c r="S111" s="43" t="s">
        <v>751</v>
      </c>
      <c r="T111" s="44"/>
      <c r="U111" s="45" t="s">
        <v>754</v>
      </c>
      <c r="V111" s="43" t="s">
        <v>754</v>
      </c>
      <c r="W111" s="44"/>
      <c r="X111" s="45" t="s">
        <v>535</v>
      </c>
      <c r="Y111" s="43" t="s">
        <v>535</v>
      </c>
      <c r="Z111" s="44"/>
      <c r="AA111" s="45" t="s">
        <v>538</v>
      </c>
      <c r="AB111" s="43" t="s">
        <v>538</v>
      </c>
      <c r="AC111" s="44"/>
      <c r="AD111" s="45"/>
      <c r="AE111" s="43"/>
      <c r="AF111" s="44"/>
      <c r="AG111" s="45"/>
      <c r="AH111" s="43" t="s">
        <v>538</v>
      </c>
      <c r="AI111" s="44"/>
      <c r="AJ111" s="45" t="s">
        <v>772</v>
      </c>
      <c r="AK111" s="43" t="s">
        <v>772</v>
      </c>
      <c r="AL111" s="44"/>
      <c r="AM111" s="45" t="s">
        <v>774</v>
      </c>
      <c r="AN111" s="43" t="s">
        <v>774</v>
      </c>
      <c r="AO111" s="44"/>
      <c r="AP111" s="45"/>
      <c r="AQ111" s="43" t="s">
        <v>774</v>
      </c>
      <c r="AR111" s="44"/>
      <c r="AS111" s="45" t="s">
        <v>552</v>
      </c>
      <c r="AT111" s="43" t="s">
        <v>552</v>
      </c>
      <c r="AU111" s="44"/>
      <c r="AV111" s="45" t="s">
        <v>554</v>
      </c>
      <c r="AW111" s="43"/>
      <c r="AX111" s="44"/>
      <c r="AY111" s="45"/>
      <c r="AZ111" s="43"/>
      <c r="BA111" s="44"/>
      <c r="BB111" s="45"/>
      <c r="BC111" s="43" t="s">
        <v>554</v>
      </c>
      <c r="BD111" s="44"/>
      <c r="BE111" s="45" t="s">
        <v>540</v>
      </c>
      <c r="BF111" s="43" t="s">
        <v>540</v>
      </c>
      <c r="BG111" s="44"/>
      <c r="BH111" s="45" t="s">
        <v>542</v>
      </c>
      <c r="BI111" s="43" t="s">
        <v>542</v>
      </c>
      <c r="BJ111" s="44"/>
      <c r="BK111" s="45" t="s">
        <v>544</v>
      </c>
      <c r="BL111" s="43" t="s">
        <v>544</v>
      </c>
      <c r="BM111" s="44"/>
      <c r="BN111" s="45"/>
      <c r="BO111" s="43" t="s">
        <v>546</v>
      </c>
      <c r="BP111" s="44"/>
      <c r="BQ111" s="45"/>
      <c r="BR111" s="43" t="s">
        <v>546</v>
      </c>
      <c r="BS111" s="44"/>
      <c r="BT111" s="45" t="s">
        <v>548</v>
      </c>
      <c r="BU111" s="43" t="s">
        <v>548</v>
      </c>
      <c r="BV111" s="44"/>
      <c r="BW111" s="45" t="s">
        <v>550</v>
      </c>
      <c r="BX111" s="43" t="s">
        <v>550</v>
      </c>
      <c r="BY111" s="44"/>
      <c r="BZ111" s="45" t="s">
        <v>730</v>
      </c>
      <c r="CA111" s="43" t="s">
        <v>730</v>
      </c>
      <c r="CB111" s="44"/>
      <c r="CC111" s="45" t="s">
        <v>1035</v>
      </c>
      <c r="CD111" s="43" t="s">
        <v>1035</v>
      </c>
      <c r="CE111" s="44"/>
      <c r="CF111" s="45" t="s">
        <v>883</v>
      </c>
      <c r="CG111" s="43" t="s">
        <v>883</v>
      </c>
      <c r="CH111" s="44"/>
      <c r="CI111" s="45" t="s">
        <v>897</v>
      </c>
      <c r="CJ111" s="43" t="s">
        <v>897</v>
      </c>
      <c r="CK111" s="44"/>
      <c r="CL111" s="45" t="s">
        <v>831</v>
      </c>
      <c r="CM111" s="43" t="s">
        <v>831</v>
      </c>
      <c r="CN111" s="44"/>
      <c r="CO111" s="45"/>
      <c r="CP111" s="43"/>
      <c r="CQ111" s="44"/>
      <c r="CR111" s="45"/>
      <c r="CS111" s="65">
        <f t="shared" si="6"/>
        <v>0</v>
      </c>
      <c r="CT111" s="65"/>
      <c r="CV111" s="65"/>
    </row>
    <row r="112" s="21" customFormat="1" ht="14.1" customHeight="1" spans="1:100">
      <c r="A112" s="46"/>
      <c r="B112" s="47"/>
      <c r="C112" s="48" t="s">
        <v>2005</v>
      </c>
      <c r="D112" s="49" t="str">
        <f>IF((D111="")+(D111=0),0,VLOOKUP(D111,工单拆分!$G$2:$J$750,2,0))</f>
        <v>40FC3233-1</v>
      </c>
      <c r="E112" s="50">
        <f>IF((E111="")+(E111=0),0,VLOOKUP(E111,工单拆分!$G$2:$J$750,2,0))</f>
        <v>0</v>
      </c>
      <c r="F112" s="51">
        <f>IF((F111="")+(F111=0),0,VLOOKUP(F111,工单拆分!$G$2:$J$750,2,0))</f>
        <v>0</v>
      </c>
      <c r="G112" s="49" t="str">
        <f>IF((G111="")+(G111=0),0,VLOOKUP(G111,工单拆分!$G$2:$J$750,2,0))</f>
        <v>40FC3233-1</v>
      </c>
      <c r="H112" s="50">
        <f>IF((H111="")+(H111=0),0,VLOOKUP(H111,工单拆分!$G$2:$J$750,2,0))</f>
        <v>0</v>
      </c>
      <c r="I112" s="51">
        <f>IF((I111="")+(I111=0),0,VLOOKUP(I111,工单拆分!$G$2:$J$750,2,0))</f>
        <v>0</v>
      </c>
      <c r="J112" s="49">
        <f>IF((J111="")+(J111=0),0,VLOOKUP(J111,工单拆分!$G$2:$J$750,2,0))</f>
        <v>0</v>
      </c>
      <c r="K112" s="50">
        <f>IF((K111="")+(K111=0),0,VLOOKUP(K111,工单拆分!$G$2:$J$750,2,0))</f>
        <v>0</v>
      </c>
      <c r="L112" s="51">
        <f>IF((L111="")+(L111=0),0,VLOOKUP(L111,工单拆分!$G$2:$J$750,2,0))</f>
        <v>0</v>
      </c>
      <c r="M112" s="49" t="str">
        <f>IF((M111="")+(M111=0),0,VLOOKUP(M111,工单拆分!$G$2:$J$750,2,0))</f>
        <v>40FC3233-2</v>
      </c>
      <c r="N112" s="50">
        <f>IF((N111="")+(N111=0),0,VLOOKUP(N111,工单拆分!$G$2:$J$750,2,0))</f>
        <v>0</v>
      </c>
      <c r="O112" s="51">
        <f>IF((O111="")+(O111=0),0,VLOOKUP(O111,工单拆分!$G$2:$J$750,2,0))</f>
        <v>0</v>
      </c>
      <c r="P112" s="49" t="str">
        <f>IF((P111="")+(P111=0),0,VLOOKUP(P111,工单拆分!$G$2:$J$750,2,0))</f>
        <v>40FC3233-2</v>
      </c>
      <c r="Q112" s="50">
        <f>IF((Q111="")+(Q111=0),0,VLOOKUP(Q111,工单拆分!$G$2:$J$750,2,0))</f>
        <v>0</v>
      </c>
      <c r="R112" s="51" t="str">
        <f>IF((R111="")+(R111=0),0,VLOOKUP(R111,工单拆分!$G$2:$J$750,2,0))</f>
        <v>40FC3033-1</v>
      </c>
      <c r="S112" s="49" t="str">
        <f>IF((S111="")+(S111=0),0,VLOOKUP(S111,工单拆分!$G$2:$J$750,2,0))</f>
        <v>40FC3033-1</v>
      </c>
      <c r="T112" s="50">
        <f>IF((T111="")+(T111=0),0,VLOOKUP(T111,工单拆分!$G$2:$J$750,2,0))</f>
        <v>0</v>
      </c>
      <c r="U112" s="51" t="str">
        <f>IF((U111="")+(U111=0),0,VLOOKUP(U111,工单拆分!$G$2:$J$750,2,0))</f>
        <v>40FC3033-2</v>
      </c>
      <c r="V112" s="49" t="str">
        <f>IF((V111="")+(V111=0),0,VLOOKUP(V111,工单拆分!$G$2:$J$750,2,0))</f>
        <v>40FC3033-2</v>
      </c>
      <c r="W112" s="50">
        <f>IF((W111="")+(W111=0),0,VLOOKUP(W111,工单拆分!$G$2:$J$750,2,0))</f>
        <v>0</v>
      </c>
      <c r="X112" s="51" t="str">
        <f>IF((X111="")+(X111=0),0,VLOOKUP(X111,工单拆分!$G$2:$J$750,2,0))</f>
        <v>50FC733-1</v>
      </c>
      <c r="Y112" s="49" t="str">
        <f>IF((Y111="")+(Y111=0),0,VLOOKUP(Y111,工单拆分!$G$2:$J$750,2,0))</f>
        <v>50FC733-1</v>
      </c>
      <c r="Z112" s="50">
        <f>IF((Z111="")+(Z111=0),0,VLOOKUP(Z111,工单拆分!$G$2:$J$750,2,0))</f>
        <v>0</v>
      </c>
      <c r="AA112" s="51" t="str">
        <f>IF((AA111="")+(AA111=0),0,VLOOKUP(AA111,工单拆分!$G$2:$J$750,2,0))</f>
        <v>50FC733-2</v>
      </c>
      <c r="AB112" s="49" t="str">
        <f>IF((AB111="")+(AB111=0),0,VLOOKUP(AB111,工单拆分!$G$2:$J$750,2,0))</f>
        <v>50FC733-2</v>
      </c>
      <c r="AC112" s="50">
        <f>IF((AC111="")+(AC111=0),0,VLOOKUP(AC111,工单拆分!$G$2:$J$750,2,0))</f>
        <v>0</v>
      </c>
      <c r="AD112" s="51">
        <f>IF((AD111="")+(AD111=0),0,VLOOKUP(AD111,工单拆分!$G$2:$J$750,2,0))</f>
        <v>0</v>
      </c>
      <c r="AE112" s="49">
        <f>IF((AE111="")+(AE111=0),0,VLOOKUP(AE111,工单拆分!$G$2:$J$750,2,0))</f>
        <v>0</v>
      </c>
      <c r="AF112" s="50">
        <f>IF((AF111="")+(AF111=0),0,VLOOKUP(AF111,工单拆分!$G$2:$J$750,2,0))</f>
        <v>0</v>
      </c>
      <c r="AG112" s="51">
        <f>IF((AG111="")+(AG111=0),0,VLOOKUP(AG111,工单拆分!$G$2:$J$750,2,0))</f>
        <v>0</v>
      </c>
      <c r="AH112" s="49" t="str">
        <f>IF((AH111="")+(AH111=0),0,VLOOKUP(AH111,工单拆分!$G$2:$J$750,2,0))</f>
        <v>50FC733-2</v>
      </c>
      <c r="AI112" s="50">
        <f>IF((AI111="")+(AI111=0),0,VLOOKUP(AI111,工单拆分!$G$2:$J$750,2,0))</f>
        <v>0</v>
      </c>
      <c r="AJ112" s="51" t="str">
        <f>IF((AJ111="")+(AJ111=0),0,VLOOKUP(AJ111,工单拆分!$G$2:$J$750,2,0))</f>
        <v>40FC3233-3</v>
      </c>
      <c r="AK112" s="49" t="str">
        <f>IF((AK111="")+(AK111=0),0,VLOOKUP(AK111,工单拆分!$G$2:$J$750,2,0))</f>
        <v>40FC3233-3</v>
      </c>
      <c r="AL112" s="50">
        <f>IF((AL111="")+(AL111=0),0,VLOOKUP(AL111,工单拆分!$G$2:$J$750,2,0))</f>
        <v>0</v>
      </c>
      <c r="AM112" s="51" t="str">
        <f>IF((AM111="")+(AM111=0),0,VLOOKUP(AM111,工单拆分!$G$2:$J$750,2,0))</f>
        <v>40FC3233-4</v>
      </c>
      <c r="AN112" s="49" t="str">
        <f>IF((AN111="")+(AN111=0),0,VLOOKUP(AN111,工单拆分!$G$2:$J$750,2,0))</f>
        <v>40FC3233-4</v>
      </c>
      <c r="AO112" s="50">
        <f>IF((AO111="")+(AO111=0),0,VLOOKUP(AO111,工单拆分!$G$2:$J$750,2,0))</f>
        <v>0</v>
      </c>
      <c r="AP112" s="51">
        <f>IF((AP111="")+(AP111=0),0,VLOOKUP(AP111,工单拆分!$G$2:$J$750,2,0))</f>
        <v>0</v>
      </c>
      <c r="AQ112" s="49" t="str">
        <f>IF((AQ111="")+(AQ111=0),0,VLOOKUP(AQ111,工单拆分!$G$2:$J$750,2,0))</f>
        <v>40FC3233-4</v>
      </c>
      <c r="AR112" s="50">
        <f>IF((AR111="")+(AR111=0),0,VLOOKUP(AR111,工单拆分!$G$2:$J$750,2,0))</f>
        <v>0</v>
      </c>
      <c r="AS112" s="51" t="str">
        <f>IF((AS111="")+(AS111=0),0,VLOOKUP(AS111,工单拆分!$G$2:$J$750,2,0))</f>
        <v>50FC733-9</v>
      </c>
      <c r="AT112" s="49" t="str">
        <f>IF((AT111="")+(AT111=0),0,VLOOKUP(AT111,工单拆分!$G$2:$J$750,2,0))</f>
        <v>50FC733-9</v>
      </c>
      <c r="AU112" s="50">
        <f>IF((AU111="")+(AU111=0),0,VLOOKUP(AU111,工单拆分!$G$2:$J$750,2,0))</f>
        <v>0</v>
      </c>
      <c r="AV112" s="51" t="str">
        <f>IF((AV111="")+(AV111=0),0,VLOOKUP(AV111,工单拆分!$G$2:$J$750,2,0))</f>
        <v>50FC733-10</v>
      </c>
      <c r="AW112" s="49">
        <f>IF((AW111="")+(AW111=0),0,VLOOKUP(AW111,工单拆分!$G$2:$J$750,2,0))</f>
        <v>0</v>
      </c>
      <c r="AX112" s="50">
        <f>IF((AX111="")+(AX111=0),0,VLOOKUP(AX111,工单拆分!$G$2:$J$750,2,0))</f>
        <v>0</v>
      </c>
      <c r="AY112" s="51">
        <f>IF((AY111="")+(AY111=0),0,VLOOKUP(AY111,工单拆分!$G$2:$J$750,2,0))</f>
        <v>0</v>
      </c>
      <c r="AZ112" s="49">
        <f>IF((AZ111="")+(AZ111=0),0,VLOOKUP(AZ111,工单拆分!$G$2:$J$750,2,0))</f>
        <v>0</v>
      </c>
      <c r="BA112" s="50">
        <f>IF((BA111="")+(BA111=0),0,VLOOKUP(BA111,工单拆分!$G$2:$J$750,2,0))</f>
        <v>0</v>
      </c>
      <c r="BB112" s="51">
        <f>IF((BB111="")+(BB111=0),0,VLOOKUP(BB111,工单拆分!$G$2:$J$750,2,0))</f>
        <v>0</v>
      </c>
      <c r="BC112" s="49" t="str">
        <f>IF((BC111="")+(BC111=0),0,VLOOKUP(BC111,工单拆分!$G$2:$J$750,2,0))</f>
        <v>50FC733-10</v>
      </c>
      <c r="BD112" s="50">
        <f>IF((BD111="")+(BD111=0),0,VLOOKUP(BD111,工单拆分!$G$2:$J$750,2,0))</f>
        <v>0</v>
      </c>
      <c r="BE112" s="51" t="str">
        <f>IF((BE111="")+(BE111=0),0,VLOOKUP(BE111,工单拆分!$G$2:$J$750,2,0))</f>
        <v>50FC733-3</v>
      </c>
      <c r="BF112" s="49" t="str">
        <f>IF((BF111="")+(BF111=0),0,VLOOKUP(BF111,工单拆分!$G$2:$J$750,2,0))</f>
        <v>50FC733-3</v>
      </c>
      <c r="BG112" s="50">
        <f>IF((BG111="")+(BG111=0),0,VLOOKUP(BG111,工单拆分!$G$2:$J$750,2,0))</f>
        <v>0</v>
      </c>
      <c r="BH112" s="51" t="str">
        <f>IF((BH111="")+(BH111=0),0,VLOOKUP(BH111,工单拆分!$G$2:$J$750,2,0))</f>
        <v>50FC733-4</v>
      </c>
      <c r="BI112" s="49" t="str">
        <f>IF((BI111="")+(BI111=0),0,VLOOKUP(BI111,工单拆分!$G$2:$J$750,2,0))</f>
        <v>50FC733-4</v>
      </c>
      <c r="BJ112" s="50">
        <f>IF((BJ111="")+(BJ111=0),0,VLOOKUP(BJ111,工单拆分!$G$2:$J$750,2,0))</f>
        <v>0</v>
      </c>
      <c r="BK112" s="51" t="str">
        <f>IF((BK111="")+(BK111=0),0,VLOOKUP(BK111,工单拆分!$G$2:$J$750,2,0))</f>
        <v>50FC733-5</v>
      </c>
      <c r="BL112" s="49" t="str">
        <f>IF((BL111="")+(BL111=0),0,VLOOKUP(BL111,工单拆分!$G$2:$J$750,2,0))</f>
        <v>50FC733-5</v>
      </c>
      <c r="BM112" s="50">
        <f>IF((BM111="")+(BM111=0),0,VLOOKUP(BM111,工单拆分!$G$2:$J$750,2,0))</f>
        <v>0</v>
      </c>
      <c r="BN112" s="51">
        <f>IF((BN111="")+(BN111=0),0,VLOOKUP(BN111,工单拆分!$G$2:$J$750,2,0))</f>
        <v>0</v>
      </c>
      <c r="BO112" s="49" t="str">
        <f>IF((BO111="")+(BO111=0),0,VLOOKUP(BO111,工单拆分!$G$2:$J$750,2,0))</f>
        <v>50FC733-6</v>
      </c>
      <c r="BP112" s="50">
        <f>IF((BP111="")+(BP111=0),0,VLOOKUP(BP111,工单拆分!$G$2:$J$750,2,0))</f>
        <v>0</v>
      </c>
      <c r="BQ112" s="51">
        <f>IF((BQ111="")+(BQ111=0),0,VLOOKUP(BQ111,工单拆分!$G$2:$J$750,2,0))</f>
        <v>0</v>
      </c>
      <c r="BR112" s="49" t="str">
        <f>IF((BR111="")+(BR111=0),0,VLOOKUP(BR111,工单拆分!$G$2:$J$750,2,0))</f>
        <v>50FC733-6</v>
      </c>
      <c r="BS112" s="50">
        <f>IF((BS111="")+(BS111=0),0,VLOOKUP(BS111,工单拆分!$G$2:$J$750,2,0))</f>
        <v>0</v>
      </c>
      <c r="BT112" s="51" t="str">
        <f>IF((BT111="")+(BT111=0),0,VLOOKUP(BT111,工单拆分!$G$2:$J$750,2,0))</f>
        <v>50FC733-7</v>
      </c>
      <c r="BU112" s="49" t="str">
        <f>IF((BU111="")+(BU111=0),0,VLOOKUP(BU111,工单拆分!$G$2:$J$750,2,0))</f>
        <v>50FC733-7</v>
      </c>
      <c r="BV112" s="50">
        <f>IF((BV111="")+(BV111=0),0,VLOOKUP(BV111,工单拆分!$G$2:$J$750,2,0))</f>
        <v>0</v>
      </c>
      <c r="BW112" s="51" t="str">
        <f>IF((BW111="")+(BW111=0),0,VLOOKUP(BW111,工单拆分!$G$2:$J$750,2,0))</f>
        <v>50FC733-8</v>
      </c>
      <c r="BX112" s="49" t="str">
        <f>IF((BX111="")+(BX111=0),0,VLOOKUP(BX111,工单拆分!$G$2:$J$750,2,0))</f>
        <v>50FC733-8</v>
      </c>
      <c r="BY112" s="50">
        <f>IF((BY111="")+(BY111=0),0,VLOOKUP(BY111,工单拆分!$G$2:$J$750,2,0))</f>
        <v>0</v>
      </c>
      <c r="BZ112" s="51" t="str">
        <f>IF((BZ111="")+(BZ111=0),0,VLOOKUP(BZ111,工单拆分!$G$2:$J$750,2,0))</f>
        <v>50FC5033A-16</v>
      </c>
      <c r="CA112" s="49" t="str">
        <f>IF((CA111="")+(CA111=0),0,VLOOKUP(CA111,工单拆分!$G$2:$J$750,2,0))</f>
        <v>50FC5033A-16</v>
      </c>
      <c r="CB112" s="50">
        <f>IF((CB111="")+(CB111=0),0,VLOOKUP(CB111,工单拆分!$G$2:$J$750,2,0))</f>
        <v>0</v>
      </c>
      <c r="CC112" s="51" t="str">
        <f>IF((CC111="")+(CC111=0),0,VLOOKUP(CC111,工单拆分!$G$2:$J$750,2,0))</f>
        <v>50FC29-10</v>
      </c>
      <c r="CD112" s="49" t="str">
        <f>IF((CD111="")+(CD111=0),0,VLOOKUP(CD111,工单拆分!$G$2:$J$750,2,0))</f>
        <v>50FC29-10</v>
      </c>
      <c r="CE112" s="50">
        <f>IF((CE111="")+(CE111=0),0,VLOOKUP(CE111,工单拆分!$G$2:$J$750,2,0))</f>
        <v>0</v>
      </c>
      <c r="CF112" s="51" t="str">
        <f>IF((CF111="")+(CF111=0),0,VLOOKUP(CF111,工单拆分!$G$2:$J$750,2,0))</f>
        <v>40FC829E-14</v>
      </c>
      <c r="CG112" s="49" t="str">
        <f>IF((CG111="")+(CG111=0),0,VLOOKUP(CG111,工单拆分!$G$2:$J$750,2,0))</f>
        <v>40FC829E-14</v>
      </c>
      <c r="CH112" s="50">
        <f>IF((CH111="")+(CH111=0),0,VLOOKUP(CH111,工单拆分!$G$2:$J$750,2,0))</f>
        <v>0</v>
      </c>
      <c r="CI112" s="51" t="str">
        <f>IF((CI111="")+(CI111=0),0,VLOOKUP(CI111,工单拆分!$G$2:$J$750,2,0))</f>
        <v>40FC829F-3</v>
      </c>
      <c r="CJ112" s="49" t="str">
        <f>IF((CJ111="")+(CJ111=0),0,VLOOKUP(CJ111,工单拆分!$G$2:$J$750,2,0))</f>
        <v>40FC829F-3</v>
      </c>
      <c r="CK112" s="50">
        <f>IF((CK111="")+(CK111=0),0,VLOOKUP(CK111,工单拆分!$G$2:$J$750,2,0))</f>
        <v>0</v>
      </c>
      <c r="CL112" s="51" t="str">
        <f>IF((CL111="")+(CL111=0),0,VLOOKUP(CL111,工单拆分!$G$2:$J$750,2,0))</f>
        <v>40FC829D-8</v>
      </c>
      <c r="CM112" s="49" t="str">
        <f>IF((CM111="")+(CM111=0),0,VLOOKUP(CM111,工单拆分!$G$2:$J$750,2,0))</f>
        <v>40FC829D-8</v>
      </c>
      <c r="CN112" s="50">
        <f>IF((CN111="")+(CN111=0),0,VLOOKUP(CN111,工单拆分!$G$2:$J$750,2,0))</f>
        <v>0</v>
      </c>
      <c r="CO112" s="51">
        <f>IF((CO111="")+(CO111=0),0,VLOOKUP(CO111,工单拆分!$G$2:$J$750,2,0))</f>
        <v>0</v>
      </c>
      <c r="CP112" s="49">
        <f>IF((CP111="")+(CP111=0),0,VLOOKUP(CP111,工单拆分!$G$2:$J$750,2,0))</f>
        <v>0</v>
      </c>
      <c r="CQ112" s="50">
        <f>IF((CQ111="")+(CQ111=0),0,VLOOKUP(CQ111,工单拆分!$G$2:$J$750,2,0))</f>
        <v>0</v>
      </c>
      <c r="CR112" s="51">
        <f>IF((CR111="")+(CR111=0),0,VLOOKUP(CR111,工单拆分!$G$2:$J$750,2,0))</f>
        <v>0</v>
      </c>
      <c r="CS112" s="66">
        <f t="shared" si="6"/>
        <v>0</v>
      </c>
      <c r="CT112" s="66"/>
      <c r="CV112" s="66"/>
    </row>
    <row r="113" s="22" customFormat="1" ht="14.1" customHeight="1" spans="1:100">
      <c r="A113" s="46"/>
      <c r="B113" s="47"/>
      <c r="C113" s="52" t="s">
        <v>2006</v>
      </c>
      <c r="D113" s="53">
        <f>IF((D111="")+(COUNTIF($D$3:D111,D111)&gt;=2),0,IF(ISNA(VLOOKUP(D111,工单拆分!$G$2:$J$750,3,0)),0,VLOOKUP(D111,工单拆分!$G$2:$J$750,3,0)))</f>
        <v>3000</v>
      </c>
      <c r="E113" s="54">
        <f>IF((E111="")+(COUNTIF($D$3:E111,E111)&gt;=2),0,IF(ISNA(VLOOKUP(E111,工单拆分!$G$2:$J$750,3,0)),0,VLOOKUP(E111,工单拆分!$G$2:$J$750,3,0)))</f>
        <v>0</v>
      </c>
      <c r="F113" s="55">
        <f>IF((F111="")+(COUNTIF($D$3:F111,F111)&gt;=2),0,IF(ISNA(VLOOKUP(F111,工单拆分!$G$2:$J$750,3,0)),0,VLOOKUP(F111,工单拆分!$G$2:$J$750,3,0)))</f>
        <v>0</v>
      </c>
      <c r="G113" s="53">
        <f>IF((G111="")+(COUNTIF($D$3:G111,G111)&gt;=2),0,IF(ISNA(VLOOKUP(G111,工单拆分!$G$2:$J$750,3,0)),0,VLOOKUP(G111,工单拆分!$G$2:$J$750,3,0)))</f>
        <v>0</v>
      </c>
      <c r="H113" s="54">
        <f>IF((H111="")+(COUNTIF($D$3:H111,H111)&gt;=2),0,IF(ISNA(VLOOKUP(H111,工单拆分!$G$2:$J$750,3,0)),0,VLOOKUP(H111,工单拆分!$G$2:$J$750,3,0)))</f>
        <v>0</v>
      </c>
      <c r="I113" s="55">
        <f>IF((I111="")+(COUNTIF($D$3:I111,I111)&gt;=2),0,IF(ISNA(VLOOKUP(I111,工单拆分!$G$2:$J$750,3,0)),0,VLOOKUP(I111,工单拆分!$G$2:$J$750,3,0)))</f>
        <v>0</v>
      </c>
      <c r="J113" s="53">
        <f>IF((J111="")+(COUNTIF($D$3:J111,J111)&gt;=2),0,IF(ISNA(VLOOKUP(J111,工单拆分!$G$2:$J$750,3,0)),0,VLOOKUP(J111,工单拆分!$G$2:$J$750,3,0)))</f>
        <v>0</v>
      </c>
      <c r="K113" s="54">
        <f>IF((K111="")+(COUNTIF($D$3:K111,K111)&gt;=2),0,IF(ISNA(VLOOKUP(K111,工单拆分!$G$2:$J$750,3,0)),0,VLOOKUP(K111,工单拆分!$G$2:$J$750,3,0)))</f>
        <v>0</v>
      </c>
      <c r="L113" s="55">
        <f>IF((L111="")+(COUNTIF($D$3:L111,L111)&gt;=2),0,IF(ISNA(VLOOKUP(L111,工单拆分!$G$2:$J$750,3,0)),0,VLOOKUP(L111,工单拆分!$G$2:$J$750,3,0)))</f>
        <v>0</v>
      </c>
      <c r="M113" s="53">
        <f>IF((M111="")+(COUNTIF($D$3:M111,M111)&gt;=2),0,IF(ISNA(VLOOKUP(M111,工单拆分!$G$2:$J$750,3,0)),0,VLOOKUP(M111,工单拆分!$G$2:$J$750,3,0)))</f>
        <v>2000</v>
      </c>
      <c r="N113" s="54">
        <f>IF((N111="")+(COUNTIF($D$3:N111,N111)&gt;=2),0,IF(ISNA(VLOOKUP(N111,工单拆分!$G$2:$J$750,3,0)),0,VLOOKUP(N111,工单拆分!$G$2:$J$750,3,0)))</f>
        <v>0</v>
      </c>
      <c r="O113" s="55">
        <f>IF((O111="")+(COUNTIF($D$3:O111,O111)&gt;=2),0,IF(ISNA(VLOOKUP(O111,工单拆分!$G$2:$J$750,3,0)),0,VLOOKUP(O111,工单拆分!$G$2:$J$750,3,0)))</f>
        <v>0</v>
      </c>
      <c r="P113" s="53">
        <f>IF((P111="")+(COUNTIF($D$3:P111,P111)&gt;=2),0,IF(ISNA(VLOOKUP(P111,工单拆分!$G$2:$J$750,3,0)),0,VLOOKUP(P111,工单拆分!$G$2:$J$750,3,0)))</f>
        <v>0</v>
      </c>
      <c r="Q113" s="54">
        <f>IF((Q111="")+(COUNTIF($D$3:Q111,Q111)&gt;=2),0,IF(ISNA(VLOOKUP(Q111,工单拆分!$G$2:$J$750,3,0)),0,VLOOKUP(Q111,工单拆分!$G$2:$J$750,3,0)))</f>
        <v>0</v>
      </c>
      <c r="R113" s="55">
        <f>IF((R111="")+(COUNTIF($D$3:R111,R111)&gt;=2),0,IF(ISNA(VLOOKUP(R111,工单拆分!$G$2:$J$750,3,0)),0,VLOOKUP(R111,工单拆分!$G$2:$J$750,3,0)))</f>
        <v>2000</v>
      </c>
      <c r="S113" s="53">
        <f>IF((S111="")+(COUNTIF($D$3:S111,S111)&gt;=2),0,IF(ISNA(VLOOKUP(S111,工单拆分!$G$2:$J$750,3,0)),0,VLOOKUP(S111,工单拆分!$G$2:$J$750,3,0)))</f>
        <v>0</v>
      </c>
      <c r="T113" s="54">
        <f>IF((T111="")+(COUNTIF($D$3:T111,T111)&gt;=2),0,IF(ISNA(VLOOKUP(T111,工单拆分!$G$2:$J$750,3,0)),0,VLOOKUP(T111,工单拆分!$G$2:$J$750,3,0)))</f>
        <v>0</v>
      </c>
      <c r="U113" s="55">
        <f>IF((U111="")+(COUNTIF($D$3:U111,U111)&gt;=2),0,IF(ISNA(VLOOKUP(U111,工单拆分!$G$2:$J$750,3,0)),0,VLOOKUP(U111,工单拆分!$G$2:$J$750,3,0)))</f>
        <v>2000</v>
      </c>
      <c r="V113" s="53">
        <f>IF((V111="")+(COUNTIF($D$3:V111,V111)&gt;=2),0,IF(ISNA(VLOOKUP(V111,工单拆分!$G$2:$J$750,3,0)),0,VLOOKUP(V111,工单拆分!$G$2:$J$750,3,0)))</f>
        <v>0</v>
      </c>
      <c r="W113" s="54">
        <f>IF((W111="")+(COUNTIF($D$3:W111,W111)&gt;=2),0,IF(ISNA(VLOOKUP(W111,工单拆分!$G$2:$J$750,3,0)),0,VLOOKUP(W111,工单拆分!$G$2:$J$750,3,0)))</f>
        <v>0</v>
      </c>
      <c r="X113" s="55">
        <f>IF((X111="")+(COUNTIF($D$3:X111,X111)&gt;=2),0,IF(ISNA(VLOOKUP(X111,工单拆分!$G$2:$J$750,3,0)),0,VLOOKUP(X111,工单拆分!$G$2:$J$750,3,0)))</f>
        <v>2000</v>
      </c>
      <c r="Y113" s="53">
        <f>IF((Y111="")+(COUNTIF($D$3:Y111,Y111)&gt;=2),0,IF(ISNA(VLOOKUP(Y111,工单拆分!$G$2:$J$750,3,0)),0,VLOOKUP(Y111,工单拆分!$G$2:$J$750,3,0)))</f>
        <v>0</v>
      </c>
      <c r="Z113" s="54">
        <f>IF((Z111="")+(COUNTIF($D$3:Z111,Z111)&gt;=2),0,IF(ISNA(VLOOKUP(Z111,工单拆分!$G$2:$J$750,3,0)),0,VLOOKUP(Z111,工单拆分!$G$2:$J$750,3,0)))</f>
        <v>0</v>
      </c>
      <c r="AA113" s="55">
        <f>IF((AA111="")+(COUNTIF($D$3:AA111,AA111)&gt;=2),0,IF(ISNA(VLOOKUP(AA111,工单拆分!$G$2:$J$750,3,0)),0,VLOOKUP(AA111,工单拆分!$G$2:$J$750,3,0)))</f>
        <v>2000</v>
      </c>
      <c r="AB113" s="53">
        <f>IF((AB111="")+(COUNTIF($D$3:AB111,AB111)&gt;=2),0,IF(ISNA(VLOOKUP(AB111,工单拆分!$G$2:$J$750,3,0)),0,VLOOKUP(AB111,工单拆分!$G$2:$J$750,3,0)))</f>
        <v>0</v>
      </c>
      <c r="AC113" s="54">
        <f>IF((AC111="")+(COUNTIF($D$3:AC111,AC111)&gt;=2),0,IF(ISNA(VLOOKUP(AC111,工单拆分!$G$2:$J$750,3,0)),0,VLOOKUP(AC111,工单拆分!$G$2:$J$750,3,0)))</f>
        <v>0</v>
      </c>
      <c r="AD113" s="55">
        <f>IF((AD111="")+(COUNTIF($D$3:AD111,AD111)&gt;=2),0,IF(ISNA(VLOOKUP(AD111,工单拆分!$G$2:$J$750,3,0)),0,VLOOKUP(AD111,工单拆分!$G$2:$J$750,3,0)))</f>
        <v>0</v>
      </c>
      <c r="AE113" s="53">
        <f>IF((AE111="")+(COUNTIF($D$3:AE111,AE111)&gt;=2),0,IF(ISNA(VLOOKUP(AE111,工单拆分!$G$2:$J$750,3,0)),0,VLOOKUP(AE111,工单拆分!$G$2:$J$750,3,0)))</f>
        <v>0</v>
      </c>
      <c r="AF113" s="54">
        <f>IF((AF111="")+(COUNTIF($D$3:AF111,AF111)&gt;=2),0,IF(ISNA(VLOOKUP(AF111,工单拆分!$G$2:$J$750,3,0)),0,VLOOKUP(AF111,工单拆分!$G$2:$J$750,3,0)))</f>
        <v>0</v>
      </c>
      <c r="AG113" s="55">
        <f>IF((AG111="")+(COUNTIF($D$3:AG111,AG111)&gt;=2),0,IF(ISNA(VLOOKUP(AG111,工单拆分!$G$2:$J$750,3,0)),0,VLOOKUP(AG111,工单拆分!$G$2:$J$750,3,0)))</f>
        <v>0</v>
      </c>
      <c r="AH113" s="53">
        <f>IF((AH111="")+(COUNTIF($D$3:AH111,AH111)&gt;=2),0,IF(ISNA(VLOOKUP(AH111,工单拆分!$G$2:$J$750,3,0)),0,VLOOKUP(AH111,工单拆分!$G$2:$J$750,3,0)))</f>
        <v>0</v>
      </c>
      <c r="AI113" s="54">
        <f>IF((AI111="")+(COUNTIF($D$3:AI111,AI111)&gt;=2),0,IF(ISNA(VLOOKUP(AI111,工单拆分!$G$2:$J$750,3,0)),0,VLOOKUP(AI111,工单拆分!$G$2:$J$750,3,0)))</f>
        <v>0</v>
      </c>
      <c r="AJ113" s="55">
        <f>IF((AJ111="")+(COUNTIF($D$3:AJ111,AJ111)&gt;=2),0,IF(ISNA(VLOOKUP(AJ111,工单拆分!$G$2:$J$750,3,0)),0,VLOOKUP(AJ111,工单拆分!$G$2:$J$750,3,0)))</f>
        <v>2000</v>
      </c>
      <c r="AK113" s="53">
        <f>IF((AK111="")+(COUNTIF($D$3:AK111,AK111)&gt;=2),0,IF(ISNA(VLOOKUP(AK111,工单拆分!$G$2:$J$750,3,0)),0,VLOOKUP(AK111,工单拆分!$G$2:$J$750,3,0)))</f>
        <v>0</v>
      </c>
      <c r="AL113" s="54">
        <f>IF((AL111="")+(COUNTIF($D$3:AL111,AL111)&gt;=2),0,IF(ISNA(VLOOKUP(AL111,工单拆分!$G$2:$J$750,3,0)),0,VLOOKUP(AL111,工单拆分!$G$2:$J$750,3,0)))</f>
        <v>0</v>
      </c>
      <c r="AM113" s="55">
        <f>IF((AM111="")+(COUNTIF($D$3:AM111,AM111)&gt;=2),0,IF(ISNA(VLOOKUP(AM111,工单拆分!$G$2:$J$750,3,0)),0,VLOOKUP(AM111,工单拆分!$G$2:$J$750,3,0)))</f>
        <v>2000</v>
      </c>
      <c r="AN113" s="53">
        <f>IF((AN111="")+(COUNTIF($D$3:AN111,AN111)&gt;=2),0,IF(ISNA(VLOOKUP(AN111,工单拆分!$G$2:$J$750,3,0)),0,VLOOKUP(AN111,工单拆分!$G$2:$J$750,3,0)))</f>
        <v>0</v>
      </c>
      <c r="AO113" s="54">
        <f>IF((AO111="")+(COUNTIF($D$3:AO111,AO111)&gt;=2),0,IF(ISNA(VLOOKUP(AO111,工单拆分!$G$2:$J$750,3,0)),0,VLOOKUP(AO111,工单拆分!$G$2:$J$750,3,0)))</f>
        <v>0</v>
      </c>
      <c r="AP113" s="55">
        <f>IF((AP111="")+(COUNTIF($D$3:AP111,AP111)&gt;=2),0,IF(ISNA(VLOOKUP(AP111,工单拆分!$G$2:$J$750,3,0)),0,VLOOKUP(AP111,工单拆分!$G$2:$J$750,3,0)))</f>
        <v>0</v>
      </c>
      <c r="AQ113" s="53">
        <f>IF((AQ111="")+(COUNTIF($D$3:AQ111,AQ111)&gt;=2),0,IF(ISNA(VLOOKUP(AQ111,工单拆分!$G$2:$J$750,3,0)),0,VLOOKUP(AQ111,工单拆分!$G$2:$J$750,3,0)))</f>
        <v>0</v>
      </c>
      <c r="AR113" s="54">
        <f>IF((AR111="")+(COUNTIF($D$3:AR111,AR111)&gt;=2),0,IF(ISNA(VLOOKUP(AR111,工单拆分!$G$2:$J$750,3,0)),0,VLOOKUP(AR111,工单拆分!$G$2:$J$750,3,0)))</f>
        <v>0</v>
      </c>
      <c r="AS113" s="55">
        <f>IF((AS111="")+(COUNTIF($D$3:AS111,AS111)&gt;=2),0,IF(ISNA(VLOOKUP(AS111,工单拆分!$G$2:$J$750,3,0)),0,VLOOKUP(AS111,工单拆分!$G$2:$J$750,3,0)))</f>
        <v>2000</v>
      </c>
      <c r="AT113" s="53">
        <f>IF((AT111="")+(COUNTIF($D$3:AT111,AT111)&gt;=2),0,IF(ISNA(VLOOKUP(AT111,工单拆分!$G$2:$J$750,3,0)),0,VLOOKUP(AT111,工单拆分!$G$2:$J$750,3,0)))</f>
        <v>0</v>
      </c>
      <c r="AU113" s="54">
        <f>IF((AU111="")+(COUNTIF($D$3:AU111,AU111)&gt;=2),0,IF(ISNA(VLOOKUP(AU111,工单拆分!$G$2:$J$750,3,0)),0,VLOOKUP(AU111,工单拆分!$G$2:$J$750,3,0)))</f>
        <v>0</v>
      </c>
      <c r="AV113" s="55">
        <f>IF((AV111="")+(COUNTIF($D$3:AV111,AV111)&gt;=2),0,IF(ISNA(VLOOKUP(AV111,工单拆分!$G$2:$J$750,3,0)),0,VLOOKUP(AV111,工单拆分!$G$2:$J$750,3,0)))</f>
        <v>2000</v>
      </c>
      <c r="AW113" s="53">
        <f>IF((AW111="")+(COUNTIF($D$3:AW111,AW111)&gt;=2),0,IF(ISNA(VLOOKUP(AW111,工单拆分!$G$2:$J$750,3,0)),0,VLOOKUP(AW111,工单拆分!$G$2:$J$750,3,0)))</f>
        <v>0</v>
      </c>
      <c r="AX113" s="54">
        <f>IF((AX111="")+(COUNTIF($D$3:AX111,AX111)&gt;=2),0,IF(ISNA(VLOOKUP(AX111,工单拆分!$G$2:$J$750,3,0)),0,VLOOKUP(AX111,工单拆分!$G$2:$J$750,3,0)))</f>
        <v>0</v>
      </c>
      <c r="AY113" s="55">
        <f>IF((AY111="")+(COUNTIF($D$3:AY111,AY111)&gt;=2),0,IF(ISNA(VLOOKUP(AY111,工单拆分!$G$2:$J$750,3,0)),0,VLOOKUP(AY111,工单拆分!$G$2:$J$750,3,0)))</f>
        <v>0</v>
      </c>
      <c r="AZ113" s="53">
        <f>IF((AZ111="")+(COUNTIF($D$3:AZ111,AZ111)&gt;=2),0,IF(ISNA(VLOOKUP(AZ111,工单拆分!$G$2:$J$750,3,0)),0,VLOOKUP(AZ111,工单拆分!$G$2:$J$750,3,0)))</f>
        <v>0</v>
      </c>
      <c r="BA113" s="54">
        <f>IF((BA111="")+(COUNTIF($D$3:BA111,BA111)&gt;=2),0,IF(ISNA(VLOOKUP(BA111,工单拆分!$G$2:$J$750,3,0)),0,VLOOKUP(BA111,工单拆分!$G$2:$J$750,3,0)))</f>
        <v>0</v>
      </c>
      <c r="BB113" s="55">
        <f>IF((BB111="")+(COUNTIF($D$3:BB111,BB111)&gt;=2),0,IF(ISNA(VLOOKUP(BB111,工单拆分!$G$2:$J$750,3,0)),0,VLOOKUP(BB111,工单拆分!$G$2:$J$750,3,0)))</f>
        <v>0</v>
      </c>
      <c r="BC113" s="53">
        <f>IF((BC111="")+(COUNTIF($D$3:BC111,BC111)&gt;=2),0,IF(ISNA(VLOOKUP(BC111,工单拆分!$G$2:$J$750,3,0)),0,VLOOKUP(BC111,工单拆分!$G$2:$J$750,3,0)))</f>
        <v>0</v>
      </c>
      <c r="BD113" s="54">
        <f>IF((BD111="")+(COUNTIF($D$3:BD111,BD111)&gt;=2),0,IF(ISNA(VLOOKUP(BD111,工单拆分!$G$2:$J$750,3,0)),0,VLOOKUP(BD111,工单拆分!$G$2:$J$750,3,0)))</f>
        <v>0</v>
      </c>
      <c r="BE113" s="55">
        <f>IF((BE111="")+(COUNTIF($D$3:BE111,BE111)&gt;=2),0,IF(ISNA(VLOOKUP(BE111,工单拆分!$G$2:$J$750,3,0)),0,VLOOKUP(BE111,工单拆分!$G$2:$J$750,3,0)))</f>
        <v>2000</v>
      </c>
      <c r="BF113" s="53">
        <f>IF((BF111="")+(COUNTIF($D$3:BF111,BF111)&gt;=2),0,IF(ISNA(VLOOKUP(BF111,工单拆分!$G$2:$J$750,3,0)),0,VLOOKUP(BF111,工单拆分!$G$2:$J$750,3,0)))</f>
        <v>0</v>
      </c>
      <c r="BG113" s="54">
        <f>IF((BG111="")+(COUNTIF($D$3:BG111,BG111)&gt;=2),0,IF(ISNA(VLOOKUP(BG111,工单拆分!$G$2:$J$750,3,0)),0,VLOOKUP(BG111,工单拆分!$G$2:$J$750,3,0)))</f>
        <v>0</v>
      </c>
      <c r="BH113" s="55">
        <f>IF((BH111="")+(COUNTIF($D$3:BH111,BH111)&gt;=2),0,IF(ISNA(VLOOKUP(BH111,工单拆分!$G$2:$J$750,3,0)),0,VLOOKUP(BH111,工单拆分!$G$2:$J$750,3,0)))</f>
        <v>2000</v>
      </c>
      <c r="BI113" s="53">
        <f>IF((BI111="")+(COUNTIF($D$3:BI111,BI111)&gt;=2),0,IF(ISNA(VLOOKUP(BI111,工单拆分!$G$2:$J$750,3,0)),0,VLOOKUP(BI111,工单拆分!$G$2:$J$750,3,0)))</f>
        <v>0</v>
      </c>
      <c r="BJ113" s="54">
        <f>IF((BJ111="")+(COUNTIF($D$3:BJ111,BJ111)&gt;=2),0,IF(ISNA(VLOOKUP(BJ111,工单拆分!$G$2:$J$750,3,0)),0,VLOOKUP(BJ111,工单拆分!$G$2:$J$750,3,0)))</f>
        <v>0</v>
      </c>
      <c r="BK113" s="55">
        <f>IF((BK111="")+(COUNTIF($D$3:BK111,BK111)&gt;=2),0,IF(ISNA(VLOOKUP(BK111,工单拆分!$G$2:$J$750,3,0)),0,VLOOKUP(BK111,工单拆分!$G$2:$J$750,3,0)))</f>
        <v>2000</v>
      </c>
      <c r="BL113" s="53">
        <f>IF((BL111="")+(COUNTIF($D$3:BL111,BL111)&gt;=2),0,IF(ISNA(VLOOKUP(BL111,工单拆分!$G$2:$J$750,3,0)),0,VLOOKUP(BL111,工单拆分!$G$2:$J$750,3,0)))</f>
        <v>0</v>
      </c>
      <c r="BM113" s="54">
        <f>IF((BM111="")+(COUNTIF($D$3:BM111,BM111)&gt;=2),0,IF(ISNA(VLOOKUP(BM111,工单拆分!$G$2:$J$750,3,0)),0,VLOOKUP(BM111,工单拆分!$G$2:$J$750,3,0)))</f>
        <v>0</v>
      </c>
      <c r="BN113" s="55">
        <f>IF((BN111="")+(COUNTIF($D$3:BN111,BN111)&gt;=2),0,IF(ISNA(VLOOKUP(BN111,工单拆分!$G$2:$J$750,3,0)),0,VLOOKUP(BN111,工单拆分!$G$2:$J$750,3,0)))</f>
        <v>0</v>
      </c>
      <c r="BO113" s="53">
        <f>IF((BO111="")+(COUNTIF($D$3:BO111,BO111)&gt;=2),0,IF(ISNA(VLOOKUP(BO111,工单拆分!$G$2:$J$750,3,0)),0,VLOOKUP(BO111,工单拆分!$G$2:$J$750,3,0)))</f>
        <v>2000</v>
      </c>
      <c r="BP113" s="54">
        <f>IF((BP111="")+(COUNTIF($D$3:BP111,BP111)&gt;=2),0,IF(ISNA(VLOOKUP(BP111,工单拆分!$G$2:$J$750,3,0)),0,VLOOKUP(BP111,工单拆分!$G$2:$J$750,3,0)))</f>
        <v>0</v>
      </c>
      <c r="BQ113" s="55">
        <f>IF((BQ111="")+(COUNTIF($D$3:BQ111,BQ111)&gt;=2),0,IF(ISNA(VLOOKUP(BQ111,工单拆分!$G$2:$J$750,3,0)),0,VLOOKUP(BQ111,工单拆分!$G$2:$J$750,3,0)))</f>
        <v>0</v>
      </c>
      <c r="BR113" s="53">
        <f>IF((BR111="")+(COUNTIF($D$3:BR111,BR111)&gt;=2),0,IF(ISNA(VLOOKUP(BR111,工单拆分!$G$2:$J$750,3,0)),0,VLOOKUP(BR111,工单拆分!$G$2:$J$750,3,0)))</f>
        <v>0</v>
      </c>
      <c r="BS113" s="54">
        <f>IF((BS111="")+(COUNTIF($D$3:BS111,BS111)&gt;=2),0,IF(ISNA(VLOOKUP(BS111,工单拆分!$G$2:$J$750,3,0)),0,VLOOKUP(BS111,工单拆分!$G$2:$J$750,3,0)))</f>
        <v>0</v>
      </c>
      <c r="BT113" s="55">
        <f>IF((BT111="")+(COUNTIF($D$3:BT111,BT111)&gt;=2),0,IF(ISNA(VLOOKUP(BT111,工单拆分!$G$2:$J$750,3,0)),0,VLOOKUP(BT111,工单拆分!$G$2:$J$750,3,0)))</f>
        <v>2000</v>
      </c>
      <c r="BU113" s="53">
        <f>IF((BU111="")+(COUNTIF($D$3:BU111,BU111)&gt;=2),0,IF(ISNA(VLOOKUP(BU111,工单拆分!$G$2:$J$750,3,0)),0,VLOOKUP(BU111,工单拆分!$G$2:$J$750,3,0)))</f>
        <v>0</v>
      </c>
      <c r="BV113" s="54">
        <f>IF((BV111="")+(COUNTIF($D$3:BV111,BV111)&gt;=2),0,IF(ISNA(VLOOKUP(BV111,工单拆分!$G$2:$J$750,3,0)),0,VLOOKUP(BV111,工单拆分!$G$2:$J$750,3,0)))</f>
        <v>0</v>
      </c>
      <c r="BW113" s="55">
        <f>IF((BW111="")+(COUNTIF($D$3:BW111,BW111)&gt;=2),0,IF(ISNA(VLOOKUP(BW111,工单拆分!$G$2:$J$750,3,0)),0,VLOOKUP(BW111,工单拆分!$G$2:$J$750,3,0)))</f>
        <v>2000</v>
      </c>
      <c r="BX113" s="53">
        <f>IF((BX111="")+(COUNTIF($D$3:BX111,BX111)&gt;=2),0,IF(ISNA(VLOOKUP(BX111,工单拆分!$G$2:$J$750,3,0)),0,VLOOKUP(BX111,工单拆分!$G$2:$J$750,3,0)))</f>
        <v>0</v>
      </c>
      <c r="BY113" s="54">
        <f>IF((BY111="")+(COUNTIF($D$3:BY111,BY111)&gt;=2),0,IF(ISNA(VLOOKUP(BY111,工单拆分!$G$2:$J$750,3,0)),0,VLOOKUP(BY111,工单拆分!$G$2:$J$750,3,0)))</f>
        <v>0</v>
      </c>
      <c r="BZ113" s="55">
        <f>IF((BZ111="")+(COUNTIF($D$3:BZ111,BZ111)&gt;=2),0,IF(ISNA(VLOOKUP(BZ111,工单拆分!$G$2:$J$750,3,0)),0,VLOOKUP(BZ111,工单拆分!$G$2:$J$750,3,0)))</f>
        <v>2000</v>
      </c>
      <c r="CA113" s="53">
        <f>IF((CA111="")+(COUNTIF($D$3:CA111,CA111)&gt;=2),0,IF(ISNA(VLOOKUP(CA111,工单拆分!$G$2:$J$750,3,0)),0,VLOOKUP(CA111,工单拆分!$G$2:$J$750,3,0)))</f>
        <v>0</v>
      </c>
      <c r="CB113" s="54">
        <f>IF((CB111="")+(COUNTIF($D$3:CB111,CB111)&gt;=2),0,IF(ISNA(VLOOKUP(CB111,工单拆分!$G$2:$J$750,3,0)),0,VLOOKUP(CB111,工单拆分!$G$2:$J$750,3,0)))</f>
        <v>0</v>
      </c>
      <c r="CC113" s="55">
        <f>IF((CC111="")+(COUNTIF($D$3:CC111,CC111)&gt;=2),0,IF(ISNA(VLOOKUP(CC111,工单拆分!$G$2:$J$750,3,0)),0,VLOOKUP(CC111,工单拆分!$G$2:$J$750,3,0)))</f>
        <v>2000</v>
      </c>
      <c r="CD113" s="53">
        <f>IF((CD111="")+(COUNTIF($D$3:CD111,CD111)&gt;=2),0,IF(ISNA(VLOOKUP(CD111,工单拆分!$G$2:$J$750,3,0)),0,VLOOKUP(CD111,工单拆分!$G$2:$J$750,3,0)))</f>
        <v>0</v>
      </c>
      <c r="CE113" s="54">
        <f>IF((CE111="")+(COUNTIF($D$3:CE111,CE111)&gt;=2),0,IF(ISNA(VLOOKUP(CE111,工单拆分!$G$2:$J$750,3,0)),0,VLOOKUP(CE111,工单拆分!$G$2:$J$750,3,0)))</f>
        <v>0</v>
      </c>
      <c r="CF113" s="55">
        <f>IF((CF111="")+(COUNTIF($D$3:CF111,CF111)&gt;=2),0,IF(ISNA(VLOOKUP(CF111,工单拆分!$G$2:$J$750,3,0)),0,VLOOKUP(CF111,工单拆分!$G$2:$J$750,3,0)))</f>
        <v>2000</v>
      </c>
      <c r="CG113" s="53">
        <f>IF((CG111="")+(COUNTIF($D$3:CG111,CG111)&gt;=2),0,IF(ISNA(VLOOKUP(CG111,工单拆分!$G$2:$J$750,3,0)),0,VLOOKUP(CG111,工单拆分!$G$2:$J$750,3,0)))</f>
        <v>0</v>
      </c>
      <c r="CH113" s="54">
        <f>IF((CH111="")+(COUNTIF($D$3:CH111,CH111)&gt;=2),0,IF(ISNA(VLOOKUP(CH111,工单拆分!$G$2:$J$750,3,0)),0,VLOOKUP(CH111,工单拆分!$G$2:$J$750,3,0)))</f>
        <v>0</v>
      </c>
      <c r="CI113" s="55">
        <f>IF((CI111="")+(COUNTIF($D$3:CI111,CI111)&gt;=2),0,IF(ISNA(VLOOKUP(CI111,工单拆分!$G$2:$J$750,3,0)),0,VLOOKUP(CI111,工单拆分!$G$2:$J$750,3,0)))</f>
        <v>2000</v>
      </c>
      <c r="CJ113" s="53">
        <f>IF((CJ111="")+(COUNTIF($D$3:CJ111,CJ111)&gt;=2),0,IF(ISNA(VLOOKUP(CJ111,工单拆分!$G$2:$J$750,3,0)),0,VLOOKUP(CJ111,工单拆分!$G$2:$J$750,3,0)))</f>
        <v>0</v>
      </c>
      <c r="CK113" s="54">
        <f>IF((CK111="")+(COUNTIF($D$3:CK111,CK111)&gt;=2),0,IF(ISNA(VLOOKUP(CK111,工单拆分!$G$2:$J$750,3,0)),0,VLOOKUP(CK111,工单拆分!$G$2:$J$750,3,0)))</f>
        <v>0</v>
      </c>
      <c r="CL113" s="55">
        <f>IF((CL111="")+(COUNTIF($D$3:CL111,CL111)&gt;=2),0,IF(ISNA(VLOOKUP(CL111,工单拆分!$G$2:$J$750,3,0)),0,VLOOKUP(CL111,工单拆分!$G$2:$J$750,3,0)))</f>
        <v>2000</v>
      </c>
      <c r="CM113" s="53">
        <f>IF((CM111="")+(COUNTIF($D$3:CM111,CM111)&gt;=2),0,IF(ISNA(VLOOKUP(CM111,工单拆分!$G$2:$J$750,3,0)),0,VLOOKUP(CM111,工单拆分!$G$2:$J$750,3,0)))</f>
        <v>0</v>
      </c>
      <c r="CN113" s="54">
        <f>IF((CN111="")+(COUNTIF($D$3:CN111,CN111)&gt;=2),0,IF(ISNA(VLOOKUP(CN111,工单拆分!$G$2:$J$750,3,0)),0,VLOOKUP(CN111,工单拆分!$G$2:$J$750,3,0)))</f>
        <v>0</v>
      </c>
      <c r="CO113" s="55">
        <f>IF((CO111="")+(COUNTIF($D$3:CO111,CO111)&gt;=2),0,IF(ISNA(VLOOKUP(CO111,工单拆分!$G$2:$J$750,3,0)),0,VLOOKUP(CO111,工单拆分!$G$2:$J$750,3,0)))</f>
        <v>0</v>
      </c>
      <c r="CP113" s="53">
        <f>IF((CP111="")+(COUNTIF($D$3:CP111,CP111)&gt;=2),0,IF(ISNA(VLOOKUP(CP111,工单拆分!$G$2:$J$750,3,0)),0,VLOOKUP(CP111,工单拆分!$G$2:$J$750,3,0)))</f>
        <v>0</v>
      </c>
      <c r="CQ113" s="54">
        <f>IF((CQ111="")+(COUNTIF($D$3:CQ111,CQ111)&gt;=2),0,IF(ISNA(VLOOKUP(CQ111,工单拆分!$G$2:$J$750,3,0)),0,VLOOKUP(CQ111,工单拆分!$G$2:$J$750,3,0)))</f>
        <v>0</v>
      </c>
      <c r="CR113" s="55">
        <f>IF((CR111="")+(COUNTIF($D$3:CR111,CR111)&gt;=2),0,IF(ISNA(VLOOKUP(CR111,工单拆分!$G$2:$J$750,3,0)),0,VLOOKUP(CR111,工单拆分!$G$2:$J$750,3,0)))</f>
        <v>0</v>
      </c>
      <c r="CS113" s="67">
        <f t="shared" si="6"/>
        <v>43000</v>
      </c>
      <c r="CT113" s="67"/>
      <c r="CV113" s="67"/>
    </row>
    <row r="114" s="22" customFormat="1" ht="14.1" customHeight="1" spans="1:100">
      <c r="A114" s="56"/>
      <c r="B114" s="57"/>
      <c r="C114" s="58" t="s">
        <v>2007</v>
      </c>
      <c r="D114" s="59">
        <v>1500</v>
      </c>
      <c r="E114" s="60"/>
      <c r="F114" s="61"/>
      <c r="G114" s="59">
        <v>1500</v>
      </c>
      <c r="H114" s="60"/>
      <c r="I114" s="61"/>
      <c r="J114" s="59"/>
      <c r="K114" s="60"/>
      <c r="L114" s="61"/>
      <c r="M114" s="59">
        <v>1400</v>
      </c>
      <c r="N114" s="60"/>
      <c r="O114" s="61"/>
      <c r="P114" s="59">
        <v>600</v>
      </c>
      <c r="Q114" s="60"/>
      <c r="R114" s="61">
        <v>950</v>
      </c>
      <c r="S114" s="59">
        <v>1050</v>
      </c>
      <c r="T114" s="60"/>
      <c r="U114" s="61">
        <v>650</v>
      </c>
      <c r="V114" s="59">
        <v>1350</v>
      </c>
      <c r="W114" s="60"/>
      <c r="X114" s="61">
        <v>350</v>
      </c>
      <c r="Y114" s="59">
        <v>1650</v>
      </c>
      <c r="Z114" s="60"/>
      <c r="AA114" s="61">
        <v>50</v>
      </c>
      <c r="AB114" s="59">
        <v>1600</v>
      </c>
      <c r="AC114" s="60"/>
      <c r="AD114" s="61"/>
      <c r="AE114" s="59"/>
      <c r="AF114" s="60"/>
      <c r="AG114" s="61"/>
      <c r="AH114" s="59">
        <v>350</v>
      </c>
      <c r="AI114" s="60"/>
      <c r="AJ114" s="61">
        <v>950</v>
      </c>
      <c r="AK114" s="59">
        <v>1050</v>
      </c>
      <c r="AL114" s="60"/>
      <c r="AM114" s="61">
        <v>450</v>
      </c>
      <c r="AN114" s="59">
        <v>1518</v>
      </c>
      <c r="AO114" s="60"/>
      <c r="AP114" s="61"/>
      <c r="AQ114" s="59">
        <v>32</v>
      </c>
      <c r="AR114" s="60"/>
      <c r="AS114" s="61">
        <v>1500</v>
      </c>
      <c r="AT114" s="59">
        <v>500</v>
      </c>
      <c r="AU114" s="60"/>
      <c r="AV114" s="61">
        <v>1100</v>
      </c>
      <c r="AW114" s="59"/>
      <c r="AX114" s="60"/>
      <c r="AY114" s="61"/>
      <c r="AZ114" s="59"/>
      <c r="BA114" s="60"/>
      <c r="BB114" s="61"/>
      <c r="BC114" s="59">
        <v>900</v>
      </c>
      <c r="BD114" s="60"/>
      <c r="BE114" s="61">
        <v>750</v>
      </c>
      <c r="BF114" s="59">
        <v>1250</v>
      </c>
      <c r="BG114" s="60"/>
      <c r="BH114" s="61">
        <v>450</v>
      </c>
      <c r="BI114" s="59">
        <v>1550</v>
      </c>
      <c r="BJ114" s="60"/>
      <c r="BK114" s="61">
        <v>200</v>
      </c>
      <c r="BL114" s="59">
        <v>1800</v>
      </c>
      <c r="BM114" s="60"/>
      <c r="BN114" s="61"/>
      <c r="BO114" s="59">
        <v>1850</v>
      </c>
      <c r="BP114" s="60"/>
      <c r="BQ114" s="61"/>
      <c r="BR114" s="59">
        <v>150</v>
      </c>
      <c r="BS114" s="60"/>
      <c r="BT114" s="61">
        <v>1700</v>
      </c>
      <c r="BU114" s="59">
        <v>300</v>
      </c>
      <c r="BV114" s="60"/>
      <c r="BW114" s="61">
        <v>650</v>
      </c>
      <c r="BX114" s="59">
        <v>1350</v>
      </c>
      <c r="BY114" s="60"/>
      <c r="BZ114" s="61">
        <v>400</v>
      </c>
      <c r="CA114" s="59">
        <v>1600</v>
      </c>
      <c r="CB114" s="60"/>
      <c r="CC114" s="61">
        <v>250</v>
      </c>
      <c r="CD114" s="59">
        <v>1750</v>
      </c>
      <c r="CE114" s="60"/>
      <c r="CF114" s="61">
        <v>250</v>
      </c>
      <c r="CG114" s="59">
        <v>1750</v>
      </c>
      <c r="CH114" s="60"/>
      <c r="CI114" s="61">
        <v>250</v>
      </c>
      <c r="CJ114" s="59">
        <v>1750</v>
      </c>
      <c r="CK114" s="60"/>
      <c r="CL114" s="61">
        <v>250</v>
      </c>
      <c r="CM114" s="59">
        <v>1750</v>
      </c>
      <c r="CN114" s="60"/>
      <c r="CO114" s="61"/>
      <c r="CP114" s="59"/>
      <c r="CQ114" s="60"/>
      <c r="CR114" s="61"/>
      <c r="CS114" s="67">
        <f t="shared" si="6"/>
        <v>43000</v>
      </c>
      <c r="CT114" s="67">
        <f>CS113-CS114</f>
        <v>0</v>
      </c>
      <c r="CV114" s="67"/>
    </row>
    <row r="115" s="20" customFormat="1" ht="14.1" customHeight="1" spans="1:100">
      <c r="A115" s="40">
        <v>29</v>
      </c>
      <c r="B115" s="41" t="s">
        <v>2038</v>
      </c>
      <c r="C115" s="42" t="s">
        <v>43</v>
      </c>
      <c r="D115" s="43" t="s">
        <v>904</v>
      </c>
      <c r="E115" s="44"/>
      <c r="F115" s="45"/>
      <c r="G115" s="43" t="s">
        <v>904</v>
      </c>
      <c r="H115" s="44"/>
      <c r="I115" s="45" t="s">
        <v>907</v>
      </c>
      <c r="J115" s="43"/>
      <c r="K115" s="44"/>
      <c r="L115" s="45"/>
      <c r="M115" s="43" t="s">
        <v>907</v>
      </c>
      <c r="N115" s="44"/>
      <c r="O115" s="45"/>
      <c r="P115" s="43" t="s">
        <v>907</v>
      </c>
      <c r="Q115" s="44"/>
      <c r="R115" s="45" t="s">
        <v>841</v>
      </c>
      <c r="S115" s="43" t="s">
        <v>841</v>
      </c>
      <c r="T115" s="44"/>
      <c r="U115" s="45" t="s">
        <v>833</v>
      </c>
      <c r="V115" s="43" t="s">
        <v>833</v>
      </c>
      <c r="W115" s="44"/>
      <c r="X115" s="45" t="s">
        <v>909</v>
      </c>
      <c r="Y115" s="43" t="s">
        <v>909</v>
      </c>
      <c r="Z115" s="44"/>
      <c r="AA115" s="45" t="s">
        <v>911</v>
      </c>
      <c r="AB115" s="43" t="s">
        <v>911</v>
      </c>
      <c r="AC115" s="44"/>
      <c r="AD115" s="45"/>
      <c r="AE115" s="43"/>
      <c r="AF115" s="44"/>
      <c r="AG115" s="45"/>
      <c r="AH115" s="43" t="s">
        <v>911</v>
      </c>
      <c r="AI115" s="44"/>
      <c r="AJ115" s="45" t="s">
        <v>913</v>
      </c>
      <c r="AK115" s="43" t="s">
        <v>913</v>
      </c>
      <c r="AL115" s="44"/>
      <c r="AM115" s="45" t="s">
        <v>915</v>
      </c>
      <c r="AN115" s="43" t="s">
        <v>915</v>
      </c>
      <c r="AO115" s="44"/>
      <c r="AP115" s="45"/>
      <c r="AQ115" s="43" t="s">
        <v>915</v>
      </c>
      <c r="AR115" s="44"/>
      <c r="AS115" s="45" t="s">
        <v>917</v>
      </c>
      <c r="AT115" s="43" t="s">
        <v>917</v>
      </c>
      <c r="AU115" s="44"/>
      <c r="AV115" s="45" t="s">
        <v>919</v>
      </c>
      <c r="AW115" s="43"/>
      <c r="AX115" s="44"/>
      <c r="AY115" s="45"/>
      <c r="AZ115" s="43"/>
      <c r="BA115" s="44"/>
      <c r="BB115" s="45"/>
      <c r="BC115" s="43" t="s">
        <v>919</v>
      </c>
      <c r="BD115" s="44"/>
      <c r="BE115" s="45"/>
      <c r="BF115" s="43" t="s">
        <v>919</v>
      </c>
      <c r="BG115" s="44"/>
      <c r="BH115" s="45" t="s">
        <v>921</v>
      </c>
      <c r="BI115" s="43" t="s">
        <v>921</v>
      </c>
      <c r="BJ115" s="44"/>
      <c r="BK115" s="45" t="s">
        <v>924</v>
      </c>
      <c r="BL115" s="43" t="s">
        <v>924</v>
      </c>
      <c r="BM115" s="44"/>
      <c r="BN115" s="45"/>
      <c r="BO115" s="43" t="s">
        <v>927</v>
      </c>
      <c r="BP115" s="44"/>
      <c r="BQ115" s="45"/>
      <c r="BR115" s="43" t="s">
        <v>927</v>
      </c>
      <c r="BS115" s="44"/>
      <c r="BT115" s="45" t="s">
        <v>930</v>
      </c>
      <c r="BU115" s="43" t="s">
        <v>930</v>
      </c>
      <c r="BV115" s="44"/>
      <c r="BW115" s="45" t="s">
        <v>932</v>
      </c>
      <c r="BX115" s="43" t="s">
        <v>932</v>
      </c>
      <c r="BY115" s="44"/>
      <c r="BZ115" s="45"/>
      <c r="CA115" s="43" t="s">
        <v>932</v>
      </c>
      <c r="CB115" s="44"/>
      <c r="CC115" s="45" t="s">
        <v>934</v>
      </c>
      <c r="CD115" s="43" t="s">
        <v>934</v>
      </c>
      <c r="CE115" s="44"/>
      <c r="CF115" s="45" t="s">
        <v>936</v>
      </c>
      <c r="CG115" s="43" t="s">
        <v>936</v>
      </c>
      <c r="CH115" s="44"/>
      <c r="CI115" s="45"/>
      <c r="CJ115" s="43" t="s">
        <v>936</v>
      </c>
      <c r="CK115" s="44"/>
      <c r="CL115" s="45" t="s">
        <v>938</v>
      </c>
      <c r="CM115" s="43" t="s">
        <v>938</v>
      </c>
      <c r="CN115" s="44"/>
      <c r="CO115" s="45"/>
      <c r="CP115" s="43"/>
      <c r="CQ115" s="44"/>
      <c r="CR115" s="45"/>
      <c r="CS115" s="65">
        <f t="shared" si="6"/>
        <v>0</v>
      </c>
      <c r="CT115" s="65"/>
      <c r="CV115" s="65"/>
    </row>
    <row r="116" s="21" customFormat="1" ht="14.1" customHeight="1" spans="1:100">
      <c r="A116" s="46"/>
      <c r="B116" s="47"/>
      <c r="C116" s="48" t="s">
        <v>2005</v>
      </c>
      <c r="D116" s="49" t="str">
        <f>IF((D115="")+(D115=0),0,VLOOKUP(D115,工单拆分!$G$2:$J$750,2,0))</f>
        <v>30FC829-1</v>
      </c>
      <c r="E116" s="50">
        <f>IF((E115="")+(E115=0),0,VLOOKUP(E115,工单拆分!$G$2:$J$750,2,0))</f>
        <v>0</v>
      </c>
      <c r="F116" s="51">
        <f>IF((F115="")+(F115=0),0,VLOOKUP(F115,工单拆分!$G$2:$J$750,2,0))</f>
        <v>0</v>
      </c>
      <c r="G116" s="49" t="str">
        <f>IF((G115="")+(G115=0),0,VLOOKUP(G115,工单拆分!$G$2:$J$750,2,0))</f>
        <v>30FC829-1</v>
      </c>
      <c r="H116" s="50">
        <f>IF((H115="")+(H115=0),0,VLOOKUP(H115,工单拆分!$G$2:$J$750,2,0))</f>
        <v>0</v>
      </c>
      <c r="I116" s="51" t="str">
        <f>IF((I115="")+(I115=0),0,VLOOKUP(I115,工单拆分!$G$2:$J$750,2,0))</f>
        <v>30FC829-2</v>
      </c>
      <c r="J116" s="49">
        <f>IF((J115="")+(J115=0),0,VLOOKUP(J115,工单拆分!$G$2:$J$750,2,0))</f>
        <v>0</v>
      </c>
      <c r="K116" s="50">
        <f>IF((K115="")+(K115=0),0,VLOOKUP(K115,工单拆分!$G$2:$J$750,2,0))</f>
        <v>0</v>
      </c>
      <c r="L116" s="51">
        <f>IF((L115="")+(L115=0),0,VLOOKUP(L115,工单拆分!$G$2:$J$750,2,0))</f>
        <v>0</v>
      </c>
      <c r="M116" s="49" t="str">
        <f>IF((M115="")+(M115=0),0,VLOOKUP(M115,工单拆分!$G$2:$J$750,2,0))</f>
        <v>30FC829-2</v>
      </c>
      <c r="N116" s="50">
        <f>IF((N115="")+(N115=0),0,VLOOKUP(N115,工单拆分!$G$2:$J$750,2,0))</f>
        <v>0</v>
      </c>
      <c r="O116" s="51">
        <f>IF((O115="")+(O115=0),0,VLOOKUP(O115,工单拆分!$G$2:$J$750,2,0))</f>
        <v>0</v>
      </c>
      <c r="P116" s="49" t="str">
        <f>IF((P115="")+(P115=0),0,VLOOKUP(P115,工单拆分!$G$2:$J$750,2,0))</f>
        <v>30FC829-2</v>
      </c>
      <c r="Q116" s="50">
        <f>IF((Q115="")+(Q115=0),0,VLOOKUP(Q115,工单拆分!$G$2:$J$750,2,0))</f>
        <v>0</v>
      </c>
      <c r="R116" s="51" t="str">
        <f>IF((R115="")+(R115=0),0,VLOOKUP(R115,工单拆分!$G$2:$J$750,2,0))</f>
        <v>40FC829D-13</v>
      </c>
      <c r="S116" s="49" t="str">
        <f>IF((S115="")+(S115=0),0,VLOOKUP(S115,工单拆分!$G$2:$J$750,2,0))</f>
        <v>40FC829D-13</v>
      </c>
      <c r="T116" s="50">
        <f>IF((T115="")+(T115=0),0,VLOOKUP(T115,工单拆分!$G$2:$J$750,2,0))</f>
        <v>0</v>
      </c>
      <c r="U116" s="51" t="str">
        <f>IF((U115="")+(U115=0),0,VLOOKUP(U115,工单拆分!$G$2:$J$750,2,0))</f>
        <v>40FC829D-9</v>
      </c>
      <c r="V116" s="49" t="str">
        <f>IF((V115="")+(V115=0),0,VLOOKUP(V115,工单拆分!$G$2:$J$750,2,0))</f>
        <v>40FC829D-9</v>
      </c>
      <c r="W116" s="50">
        <f>IF((W115="")+(W115=0),0,VLOOKUP(W115,工单拆分!$G$2:$J$750,2,0))</f>
        <v>0</v>
      </c>
      <c r="X116" s="51" t="str">
        <f>IF((X115="")+(X115=0),0,VLOOKUP(X115,工单拆分!$G$2:$J$750,2,0))</f>
        <v>30FC829-3</v>
      </c>
      <c r="Y116" s="49" t="str">
        <f>IF((Y115="")+(Y115=0),0,VLOOKUP(Y115,工单拆分!$G$2:$J$750,2,0))</f>
        <v>30FC829-3</v>
      </c>
      <c r="Z116" s="50">
        <f>IF((Z115="")+(Z115=0),0,VLOOKUP(Z115,工单拆分!$G$2:$J$750,2,0))</f>
        <v>0</v>
      </c>
      <c r="AA116" s="51" t="str">
        <f>IF((AA115="")+(AA115=0),0,VLOOKUP(AA115,工单拆分!$G$2:$J$750,2,0))</f>
        <v>30FC829-4</v>
      </c>
      <c r="AB116" s="49" t="str">
        <f>IF((AB115="")+(AB115=0),0,VLOOKUP(AB115,工单拆分!$G$2:$J$750,2,0))</f>
        <v>30FC829-4</v>
      </c>
      <c r="AC116" s="50">
        <f>IF((AC115="")+(AC115=0),0,VLOOKUP(AC115,工单拆分!$G$2:$J$750,2,0))</f>
        <v>0</v>
      </c>
      <c r="AD116" s="51">
        <f>IF((AD115="")+(AD115=0),0,VLOOKUP(AD115,工单拆分!$G$2:$J$750,2,0))</f>
        <v>0</v>
      </c>
      <c r="AE116" s="49">
        <f>IF((AE115="")+(AE115=0),0,VLOOKUP(AE115,工单拆分!$G$2:$J$750,2,0))</f>
        <v>0</v>
      </c>
      <c r="AF116" s="50">
        <f>IF((AF115="")+(AF115=0),0,VLOOKUP(AF115,工单拆分!$G$2:$J$750,2,0))</f>
        <v>0</v>
      </c>
      <c r="AG116" s="51">
        <f>IF((AG115="")+(AG115=0),0,VLOOKUP(AG115,工单拆分!$G$2:$J$750,2,0))</f>
        <v>0</v>
      </c>
      <c r="AH116" s="49" t="str">
        <f>IF((AH115="")+(AH115=0),0,VLOOKUP(AH115,工单拆分!$G$2:$J$750,2,0))</f>
        <v>30FC829-4</v>
      </c>
      <c r="AI116" s="50">
        <f>IF((AI115="")+(AI115=0),0,VLOOKUP(AI115,工单拆分!$G$2:$J$750,2,0))</f>
        <v>0</v>
      </c>
      <c r="AJ116" s="51" t="str">
        <f>IF((AJ115="")+(AJ115=0),0,VLOOKUP(AJ115,工单拆分!$G$2:$J$750,2,0))</f>
        <v>30FC829-5</v>
      </c>
      <c r="AK116" s="49" t="str">
        <f>IF((AK115="")+(AK115=0),0,VLOOKUP(AK115,工单拆分!$G$2:$J$750,2,0))</f>
        <v>30FC829-5</v>
      </c>
      <c r="AL116" s="50">
        <f>IF((AL115="")+(AL115=0),0,VLOOKUP(AL115,工单拆分!$G$2:$J$750,2,0))</f>
        <v>0</v>
      </c>
      <c r="AM116" s="51" t="str">
        <f>IF((AM115="")+(AM115=0),0,VLOOKUP(AM115,工单拆分!$G$2:$J$750,2,0))</f>
        <v>30FC829-6</v>
      </c>
      <c r="AN116" s="49" t="str">
        <f>IF((AN115="")+(AN115=0),0,VLOOKUP(AN115,工单拆分!$G$2:$J$750,2,0))</f>
        <v>30FC829-6</v>
      </c>
      <c r="AO116" s="50">
        <f>IF((AO115="")+(AO115=0),0,VLOOKUP(AO115,工单拆分!$G$2:$J$750,2,0))</f>
        <v>0</v>
      </c>
      <c r="AP116" s="51">
        <f>IF((AP115="")+(AP115=0),0,VLOOKUP(AP115,工单拆分!$G$2:$J$750,2,0))</f>
        <v>0</v>
      </c>
      <c r="AQ116" s="49" t="str">
        <f>IF((AQ115="")+(AQ115=0),0,VLOOKUP(AQ115,工单拆分!$G$2:$J$750,2,0))</f>
        <v>30FC829-6</v>
      </c>
      <c r="AR116" s="50">
        <f>IF((AR115="")+(AR115=0),0,VLOOKUP(AR115,工单拆分!$G$2:$J$750,2,0))</f>
        <v>0</v>
      </c>
      <c r="AS116" s="51" t="str">
        <f>IF((AS115="")+(AS115=0),0,VLOOKUP(AS115,工单拆分!$G$2:$J$750,2,0))</f>
        <v>30FC829-7</v>
      </c>
      <c r="AT116" s="49" t="str">
        <f>IF((AT115="")+(AT115=0),0,VLOOKUP(AT115,工单拆分!$G$2:$J$750,2,0))</f>
        <v>30FC829-7</v>
      </c>
      <c r="AU116" s="50">
        <f>IF((AU115="")+(AU115=0),0,VLOOKUP(AU115,工单拆分!$G$2:$J$750,2,0))</f>
        <v>0</v>
      </c>
      <c r="AV116" s="51" t="str">
        <f>IF((AV115="")+(AV115=0),0,VLOOKUP(AV115,工单拆分!$G$2:$J$750,2,0))</f>
        <v>30FC829-8</v>
      </c>
      <c r="AW116" s="49">
        <f>IF((AW115="")+(AW115=0),0,VLOOKUP(AW115,工单拆分!$G$2:$J$750,2,0))</f>
        <v>0</v>
      </c>
      <c r="AX116" s="50">
        <f>IF((AX115="")+(AX115=0),0,VLOOKUP(AX115,工单拆分!$G$2:$J$750,2,0))</f>
        <v>0</v>
      </c>
      <c r="AY116" s="51">
        <f>IF((AY115="")+(AY115=0),0,VLOOKUP(AY115,工单拆分!$G$2:$J$750,2,0))</f>
        <v>0</v>
      </c>
      <c r="AZ116" s="49">
        <f>IF((AZ115="")+(AZ115=0),0,VLOOKUP(AZ115,工单拆分!$G$2:$J$750,2,0))</f>
        <v>0</v>
      </c>
      <c r="BA116" s="50">
        <f>IF((BA115="")+(BA115=0),0,VLOOKUP(BA115,工单拆分!$G$2:$J$750,2,0))</f>
        <v>0</v>
      </c>
      <c r="BB116" s="51">
        <f>IF((BB115="")+(BB115=0),0,VLOOKUP(BB115,工单拆分!$G$2:$J$750,2,0))</f>
        <v>0</v>
      </c>
      <c r="BC116" s="49" t="str">
        <f>IF((BC115="")+(BC115=0),0,VLOOKUP(BC115,工单拆分!$G$2:$J$750,2,0))</f>
        <v>30FC829-8</v>
      </c>
      <c r="BD116" s="50">
        <f>IF((BD115="")+(BD115=0),0,VLOOKUP(BD115,工单拆分!$G$2:$J$750,2,0))</f>
        <v>0</v>
      </c>
      <c r="BE116" s="51">
        <f>IF((BE115="")+(BE115=0),0,VLOOKUP(BE115,工单拆分!$G$2:$J$750,2,0))</f>
        <v>0</v>
      </c>
      <c r="BF116" s="49" t="str">
        <f>IF((BF115="")+(BF115=0),0,VLOOKUP(BF115,工单拆分!$G$2:$J$750,2,0))</f>
        <v>30FC829-8</v>
      </c>
      <c r="BG116" s="50">
        <f>IF((BG115="")+(BG115=0),0,VLOOKUP(BG115,工单拆分!$G$2:$J$750,2,0))</f>
        <v>0</v>
      </c>
      <c r="BH116" s="51" t="str">
        <f>IF((BH115="")+(BH115=0),0,VLOOKUP(BH115,工单拆分!$G$2:$J$750,2,0))</f>
        <v>30FC829-9</v>
      </c>
      <c r="BI116" s="49" t="str">
        <f>IF((BI115="")+(BI115=0),0,VLOOKUP(BI115,工单拆分!$G$2:$J$750,2,0))</f>
        <v>30FC829-9</v>
      </c>
      <c r="BJ116" s="50">
        <f>IF((BJ115="")+(BJ115=0),0,VLOOKUP(BJ115,工单拆分!$G$2:$J$750,2,0))</f>
        <v>0</v>
      </c>
      <c r="BK116" s="51" t="str">
        <f>IF((BK115="")+(BK115=0),0,VLOOKUP(BK115,工单拆分!$G$2:$J$750,2,0))</f>
        <v>30FC829-10</v>
      </c>
      <c r="BL116" s="49" t="str">
        <f>IF((BL115="")+(BL115=0),0,VLOOKUP(BL115,工单拆分!$G$2:$J$750,2,0))</f>
        <v>30FC829-10</v>
      </c>
      <c r="BM116" s="50">
        <f>IF((BM115="")+(BM115=0),0,VLOOKUP(BM115,工单拆分!$G$2:$J$750,2,0))</f>
        <v>0</v>
      </c>
      <c r="BN116" s="51">
        <f>IF((BN115="")+(BN115=0),0,VLOOKUP(BN115,工单拆分!$G$2:$J$750,2,0))</f>
        <v>0</v>
      </c>
      <c r="BO116" s="49" t="str">
        <f>IF((BO115="")+(BO115=0),0,VLOOKUP(BO115,工单拆分!$G$2:$J$750,2,0))</f>
        <v>30FC829-11</v>
      </c>
      <c r="BP116" s="50">
        <f>IF((BP115="")+(BP115=0),0,VLOOKUP(BP115,工单拆分!$G$2:$J$750,2,0))</f>
        <v>0</v>
      </c>
      <c r="BQ116" s="51">
        <f>IF((BQ115="")+(BQ115=0),0,VLOOKUP(BQ115,工单拆分!$G$2:$J$750,2,0))</f>
        <v>0</v>
      </c>
      <c r="BR116" s="49" t="str">
        <f>IF((BR115="")+(BR115=0),0,VLOOKUP(BR115,工单拆分!$G$2:$J$750,2,0))</f>
        <v>30FC829-11</v>
      </c>
      <c r="BS116" s="50">
        <f>IF((BS115="")+(BS115=0),0,VLOOKUP(BS115,工单拆分!$G$2:$J$750,2,0))</f>
        <v>0</v>
      </c>
      <c r="BT116" s="51" t="str">
        <f>IF((BT115="")+(BT115=0),0,VLOOKUP(BT115,工单拆分!$G$2:$J$750,2,0))</f>
        <v>30FC829-12</v>
      </c>
      <c r="BU116" s="49" t="str">
        <f>IF((BU115="")+(BU115=0),0,VLOOKUP(BU115,工单拆分!$G$2:$J$750,2,0))</f>
        <v>30FC829-12</v>
      </c>
      <c r="BV116" s="50">
        <f>IF((BV115="")+(BV115=0),0,VLOOKUP(BV115,工单拆分!$G$2:$J$750,2,0))</f>
        <v>0</v>
      </c>
      <c r="BW116" s="51" t="str">
        <f>IF((BW115="")+(BW115=0),0,VLOOKUP(BW115,工单拆分!$G$2:$J$750,2,0))</f>
        <v>30FC829-13</v>
      </c>
      <c r="BX116" s="49" t="str">
        <f>IF((BX115="")+(BX115=0),0,VLOOKUP(BX115,工单拆分!$G$2:$J$750,2,0))</f>
        <v>30FC829-13</v>
      </c>
      <c r="BY116" s="50">
        <f>IF((BY115="")+(BY115=0),0,VLOOKUP(BY115,工单拆分!$G$2:$J$750,2,0))</f>
        <v>0</v>
      </c>
      <c r="BZ116" s="51">
        <f>IF((BZ115="")+(BZ115=0),0,VLOOKUP(BZ115,工单拆分!$G$2:$J$750,2,0))</f>
        <v>0</v>
      </c>
      <c r="CA116" s="49" t="str">
        <f>IF((CA115="")+(CA115=0),0,VLOOKUP(CA115,工单拆分!$G$2:$J$750,2,0))</f>
        <v>30FC829-13</v>
      </c>
      <c r="CB116" s="50">
        <f>IF((CB115="")+(CB115=0),0,VLOOKUP(CB115,工单拆分!$G$2:$J$750,2,0))</f>
        <v>0</v>
      </c>
      <c r="CC116" s="51" t="str">
        <f>IF((CC115="")+(CC115=0),0,VLOOKUP(CC115,工单拆分!$G$2:$J$750,2,0))</f>
        <v>30FC829-14</v>
      </c>
      <c r="CD116" s="49" t="str">
        <f>IF((CD115="")+(CD115=0),0,VLOOKUP(CD115,工单拆分!$G$2:$J$750,2,0))</f>
        <v>30FC829-14</v>
      </c>
      <c r="CE116" s="50">
        <f>IF((CE115="")+(CE115=0),0,VLOOKUP(CE115,工单拆分!$G$2:$J$750,2,0))</f>
        <v>0</v>
      </c>
      <c r="CF116" s="51" t="str">
        <f>IF((CF115="")+(CF115=0),0,VLOOKUP(CF115,工单拆分!$G$2:$J$750,2,0))</f>
        <v>30FC829-15</v>
      </c>
      <c r="CG116" s="49" t="str">
        <f>IF((CG115="")+(CG115=0),0,VLOOKUP(CG115,工单拆分!$G$2:$J$750,2,0))</f>
        <v>30FC829-15</v>
      </c>
      <c r="CH116" s="50">
        <f>IF((CH115="")+(CH115=0),0,VLOOKUP(CH115,工单拆分!$G$2:$J$750,2,0))</f>
        <v>0</v>
      </c>
      <c r="CI116" s="51">
        <f>IF((CI115="")+(CI115=0),0,VLOOKUP(CI115,工单拆分!$G$2:$J$750,2,0))</f>
        <v>0</v>
      </c>
      <c r="CJ116" s="49" t="str">
        <f>IF((CJ115="")+(CJ115=0),0,VLOOKUP(CJ115,工单拆分!$G$2:$J$750,2,0))</f>
        <v>30FC829-15</v>
      </c>
      <c r="CK116" s="50">
        <f>IF((CK115="")+(CK115=0),0,VLOOKUP(CK115,工单拆分!$G$2:$J$750,2,0))</f>
        <v>0</v>
      </c>
      <c r="CL116" s="51" t="str">
        <f>IF((CL115="")+(CL115=0),0,VLOOKUP(CL115,工单拆分!$G$2:$J$750,2,0))</f>
        <v>30FC829-16</v>
      </c>
      <c r="CM116" s="49" t="str">
        <f>IF((CM115="")+(CM115=0),0,VLOOKUP(CM115,工单拆分!$G$2:$J$750,2,0))</f>
        <v>30FC829-16</v>
      </c>
      <c r="CN116" s="50">
        <f>IF((CN115="")+(CN115=0),0,VLOOKUP(CN115,工单拆分!$G$2:$J$750,2,0))</f>
        <v>0</v>
      </c>
      <c r="CO116" s="51">
        <f>IF((CO115="")+(CO115=0),0,VLOOKUP(CO115,工单拆分!$G$2:$J$750,2,0))</f>
        <v>0</v>
      </c>
      <c r="CP116" s="49">
        <f>IF((CP115="")+(CP115=0),0,VLOOKUP(CP115,工单拆分!$G$2:$J$750,2,0))</f>
        <v>0</v>
      </c>
      <c r="CQ116" s="50">
        <f>IF((CQ115="")+(CQ115=0),0,VLOOKUP(CQ115,工单拆分!$G$2:$J$750,2,0))</f>
        <v>0</v>
      </c>
      <c r="CR116" s="51">
        <f>IF((CR115="")+(CR115=0),0,VLOOKUP(CR115,工单拆分!$G$2:$J$750,2,0))</f>
        <v>0</v>
      </c>
      <c r="CS116" s="66">
        <f t="shared" si="6"/>
        <v>0</v>
      </c>
      <c r="CT116" s="66"/>
      <c r="CV116" s="66"/>
    </row>
    <row r="117" s="22" customFormat="1" ht="14.1" customHeight="1" spans="1:100">
      <c r="A117" s="46"/>
      <c r="B117" s="47"/>
      <c r="C117" s="52" t="s">
        <v>2006</v>
      </c>
      <c r="D117" s="53">
        <f>IF((D115="")+(COUNTIF($D$3:D115,D115)&gt;=2),0,IF(ISNA(VLOOKUP(D115,工单拆分!$G$2:$J$750,3,0)),0,VLOOKUP(D115,工单拆分!$G$2:$J$750,3,0)))</f>
        <v>3000</v>
      </c>
      <c r="E117" s="54">
        <f>IF((E115="")+(COUNTIF($D$3:E115,E115)&gt;=2),0,IF(ISNA(VLOOKUP(E115,工单拆分!$G$2:$J$750,3,0)),0,VLOOKUP(E115,工单拆分!$G$2:$J$750,3,0)))</f>
        <v>0</v>
      </c>
      <c r="F117" s="55">
        <f>IF((F115="")+(COUNTIF($D$3:F115,F115)&gt;=2),0,IF(ISNA(VLOOKUP(F115,工单拆分!$G$2:$J$750,3,0)),0,VLOOKUP(F115,工单拆分!$G$2:$J$750,3,0)))</f>
        <v>0</v>
      </c>
      <c r="G117" s="53">
        <f>IF((G115="")+(COUNTIF($D$3:G115,G115)&gt;=2),0,IF(ISNA(VLOOKUP(G115,工单拆分!$G$2:$J$750,3,0)),0,VLOOKUP(G115,工单拆分!$G$2:$J$750,3,0)))</f>
        <v>0</v>
      </c>
      <c r="H117" s="54">
        <f>IF((H115="")+(COUNTIF($D$3:H115,H115)&gt;=2),0,IF(ISNA(VLOOKUP(H115,工单拆分!$G$2:$J$750,3,0)),0,VLOOKUP(H115,工单拆分!$G$2:$J$750,3,0)))</f>
        <v>0</v>
      </c>
      <c r="I117" s="55">
        <f>IF((I115="")+(COUNTIF($D$3:I115,I115)&gt;=2),0,IF(ISNA(VLOOKUP(I115,工单拆分!$G$2:$J$750,3,0)),0,VLOOKUP(I115,工单拆分!$G$2:$J$750,3,0)))</f>
        <v>3000</v>
      </c>
      <c r="J117" s="53">
        <f>IF((J115="")+(COUNTIF($D$3:J115,J115)&gt;=2),0,IF(ISNA(VLOOKUP(J115,工单拆分!$G$2:$J$750,3,0)),0,VLOOKUP(J115,工单拆分!$G$2:$J$750,3,0)))</f>
        <v>0</v>
      </c>
      <c r="K117" s="54">
        <f>IF((K115="")+(COUNTIF($D$3:K115,K115)&gt;=2),0,IF(ISNA(VLOOKUP(K115,工单拆分!$G$2:$J$750,3,0)),0,VLOOKUP(K115,工单拆分!$G$2:$J$750,3,0)))</f>
        <v>0</v>
      </c>
      <c r="L117" s="55">
        <f>IF((L115="")+(COUNTIF($D$3:L115,L115)&gt;=2),0,IF(ISNA(VLOOKUP(L115,工单拆分!$G$2:$J$750,3,0)),0,VLOOKUP(L115,工单拆分!$G$2:$J$750,3,0)))</f>
        <v>0</v>
      </c>
      <c r="M117" s="53">
        <f>IF((M115="")+(COUNTIF($D$3:M115,M115)&gt;=2),0,IF(ISNA(VLOOKUP(M115,工单拆分!$G$2:$J$750,3,0)),0,VLOOKUP(M115,工单拆分!$G$2:$J$750,3,0)))</f>
        <v>0</v>
      </c>
      <c r="N117" s="54">
        <f>IF((N115="")+(COUNTIF($D$3:N115,N115)&gt;=2),0,IF(ISNA(VLOOKUP(N115,工单拆分!$G$2:$J$750,3,0)),0,VLOOKUP(N115,工单拆分!$G$2:$J$750,3,0)))</f>
        <v>0</v>
      </c>
      <c r="O117" s="55">
        <f>IF((O115="")+(COUNTIF($D$3:O115,O115)&gt;=2),0,IF(ISNA(VLOOKUP(O115,工单拆分!$G$2:$J$750,3,0)),0,VLOOKUP(O115,工单拆分!$G$2:$J$750,3,0)))</f>
        <v>0</v>
      </c>
      <c r="P117" s="53">
        <f>IF((P115="")+(COUNTIF($D$3:P115,P115)&gt;=2),0,IF(ISNA(VLOOKUP(P115,工单拆分!$G$2:$J$750,3,0)),0,VLOOKUP(P115,工单拆分!$G$2:$J$750,3,0)))</f>
        <v>0</v>
      </c>
      <c r="Q117" s="54">
        <f>IF((Q115="")+(COUNTIF($D$3:Q115,Q115)&gt;=2),0,IF(ISNA(VLOOKUP(Q115,工单拆分!$G$2:$J$750,3,0)),0,VLOOKUP(Q115,工单拆分!$G$2:$J$750,3,0)))</f>
        <v>0</v>
      </c>
      <c r="R117" s="55">
        <f>IF((R115="")+(COUNTIF($D$3:R115,R115)&gt;=2),0,IF(ISNA(VLOOKUP(R115,工单拆分!$G$2:$J$750,3,0)),0,VLOOKUP(R115,工单拆分!$G$2:$J$750,3,0)))</f>
        <v>2000</v>
      </c>
      <c r="S117" s="53">
        <f>IF((S115="")+(COUNTIF($D$3:S115,S115)&gt;=2),0,IF(ISNA(VLOOKUP(S115,工单拆分!$G$2:$J$750,3,0)),0,VLOOKUP(S115,工单拆分!$G$2:$J$750,3,0)))</f>
        <v>0</v>
      </c>
      <c r="T117" s="54">
        <f>IF((T115="")+(COUNTIF($D$3:T115,T115)&gt;=2),0,IF(ISNA(VLOOKUP(T115,工单拆分!$G$2:$J$750,3,0)),0,VLOOKUP(T115,工单拆分!$G$2:$J$750,3,0)))</f>
        <v>0</v>
      </c>
      <c r="U117" s="55">
        <f>IF((U115="")+(COUNTIF($D$3:U115,U115)&gt;=2),0,IF(ISNA(VLOOKUP(U115,工单拆分!$G$2:$J$750,3,0)),0,VLOOKUP(U115,工单拆分!$G$2:$J$750,3,0)))</f>
        <v>2000</v>
      </c>
      <c r="V117" s="53">
        <f>IF((V115="")+(COUNTIF($D$3:V115,V115)&gt;=2),0,IF(ISNA(VLOOKUP(V115,工单拆分!$G$2:$J$750,3,0)),0,VLOOKUP(V115,工单拆分!$G$2:$J$750,3,0)))</f>
        <v>0</v>
      </c>
      <c r="W117" s="54">
        <f>IF((W115="")+(COUNTIF($D$3:W115,W115)&gt;=2),0,IF(ISNA(VLOOKUP(W115,工单拆分!$G$2:$J$750,3,0)),0,VLOOKUP(W115,工单拆分!$G$2:$J$750,3,0)))</f>
        <v>0</v>
      </c>
      <c r="X117" s="55">
        <f>IF((X115="")+(COUNTIF($D$3:X115,X115)&gt;=2),0,IF(ISNA(VLOOKUP(X115,工单拆分!$G$2:$J$750,3,0)),0,VLOOKUP(X115,工单拆分!$G$2:$J$750,3,0)))</f>
        <v>3000</v>
      </c>
      <c r="Y117" s="53">
        <f>IF((Y115="")+(COUNTIF($D$3:Y115,Y115)&gt;=2),0,IF(ISNA(VLOOKUP(Y115,工单拆分!$G$2:$J$750,3,0)),0,VLOOKUP(Y115,工单拆分!$G$2:$J$750,3,0)))</f>
        <v>0</v>
      </c>
      <c r="Z117" s="54">
        <f>IF((Z115="")+(COUNTIF($D$3:Z115,Z115)&gt;=2),0,IF(ISNA(VLOOKUP(Z115,工单拆分!$G$2:$J$750,3,0)),0,VLOOKUP(Z115,工单拆分!$G$2:$J$750,3,0)))</f>
        <v>0</v>
      </c>
      <c r="AA117" s="55">
        <f>IF((AA115="")+(COUNTIF($D$3:AA115,AA115)&gt;=2),0,IF(ISNA(VLOOKUP(AA115,工单拆分!$G$2:$J$750,3,0)),0,VLOOKUP(AA115,工单拆分!$G$2:$J$750,3,0)))</f>
        <v>3000</v>
      </c>
      <c r="AB117" s="53">
        <f>IF((AB115="")+(COUNTIF($D$3:AB115,AB115)&gt;=2),0,IF(ISNA(VLOOKUP(AB115,工单拆分!$G$2:$J$750,3,0)),0,VLOOKUP(AB115,工单拆分!$G$2:$J$750,3,0)))</f>
        <v>0</v>
      </c>
      <c r="AC117" s="54">
        <f>IF((AC115="")+(COUNTIF($D$3:AC115,AC115)&gt;=2),0,IF(ISNA(VLOOKUP(AC115,工单拆分!$G$2:$J$750,3,0)),0,VLOOKUP(AC115,工单拆分!$G$2:$J$750,3,0)))</f>
        <v>0</v>
      </c>
      <c r="AD117" s="55">
        <f>IF((AD115="")+(COUNTIF($D$3:AD115,AD115)&gt;=2),0,IF(ISNA(VLOOKUP(AD115,工单拆分!$G$2:$J$750,3,0)),0,VLOOKUP(AD115,工单拆分!$G$2:$J$750,3,0)))</f>
        <v>0</v>
      </c>
      <c r="AE117" s="53">
        <f>IF((AE115="")+(COUNTIF($D$3:AE115,AE115)&gt;=2),0,IF(ISNA(VLOOKUP(AE115,工单拆分!$G$2:$J$750,3,0)),0,VLOOKUP(AE115,工单拆分!$G$2:$J$750,3,0)))</f>
        <v>0</v>
      </c>
      <c r="AF117" s="54">
        <f>IF((AF115="")+(COUNTIF($D$3:AF115,AF115)&gt;=2),0,IF(ISNA(VLOOKUP(AF115,工单拆分!$G$2:$J$750,3,0)),0,VLOOKUP(AF115,工单拆分!$G$2:$J$750,3,0)))</f>
        <v>0</v>
      </c>
      <c r="AG117" s="55">
        <f>IF((AG115="")+(COUNTIF($D$3:AG115,AG115)&gt;=2),0,IF(ISNA(VLOOKUP(AG115,工单拆分!$G$2:$J$750,3,0)),0,VLOOKUP(AG115,工单拆分!$G$2:$J$750,3,0)))</f>
        <v>0</v>
      </c>
      <c r="AH117" s="53">
        <f>IF((AH115="")+(COUNTIF($D$3:AH115,AH115)&gt;=2),0,IF(ISNA(VLOOKUP(AH115,工单拆分!$G$2:$J$750,3,0)),0,VLOOKUP(AH115,工单拆分!$G$2:$J$750,3,0)))</f>
        <v>0</v>
      </c>
      <c r="AI117" s="54">
        <f>IF((AI115="")+(COUNTIF($D$3:AI115,AI115)&gt;=2),0,IF(ISNA(VLOOKUP(AI115,工单拆分!$G$2:$J$750,3,0)),0,VLOOKUP(AI115,工单拆分!$G$2:$J$750,3,0)))</f>
        <v>0</v>
      </c>
      <c r="AJ117" s="55">
        <f>IF((AJ115="")+(COUNTIF($D$3:AJ115,AJ115)&gt;=2),0,IF(ISNA(VLOOKUP(AJ115,工单拆分!$G$2:$J$750,3,0)),0,VLOOKUP(AJ115,工单拆分!$G$2:$J$750,3,0)))</f>
        <v>3000</v>
      </c>
      <c r="AK117" s="53">
        <f>IF((AK115="")+(COUNTIF($D$3:AK115,AK115)&gt;=2),0,IF(ISNA(VLOOKUP(AK115,工单拆分!$G$2:$J$750,3,0)),0,VLOOKUP(AK115,工单拆分!$G$2:$J$750,3,0)))</f>
        <v>0</v>
      </c>
      <c r="AL117" s="54">
        <f>IF((AL115="")+(COUNTIF($D$3:AL115,AL115)&gt;=2),0,IF(ISNA(VLOOKUP(AL115,工单拆分!$G$2:$J$750,3,0)),0,VLOOKUP(AL115,工单拆分!$G$2:$J$750,3,0)))</f>
        <v>0</v>
      </c>
      <c r="AM117" s="55">
        <f>IF((AM115="")+(COUNTIF($D$3:AM115,AM115)&gt;=2),0,IF(ISNA(VLOOKUP(AM115,工单拆分!$G$2:$J$750,3,0)),0,VLOOKUP(AM115,工单拆分!$G$2:$J$750,3,0)))</f>
        <v>3000</v>
      </c>
      <c r="AN117" s="53">
        <f>IF((AN115="")+(COUNTIF($D$3:AN115,AN115)&gt;=2),0,IF(ISNA(VLOOKUP(AN115,工单拆分!$G$2:$J$750,3,0)),0,VLOOKUP(AN115,工单拆分!$G$2:$J$750,3,0)))</f>
        <v>0</v>
      </c>
      <c r="AO117" s="54">
        <f>IF((AO115="")+(COUNTIF($D$3:AO115,AO115)&gt;=2),0,IF(ISNA(VLOOKUP(AO115,工单拆分!$G$2:$J$750,3,0)),0,VLOOKUP(AO115,工单拆分!$G$2:$J$750,3,0)))</f>
        <v>0</v>
      </c>
      <c r="AP117" s="55">
        <f>IF((AP115="")+(COUNTIF($D$3:AP115,AP115)&gt;=2),0,IF(ISNA(VLOOKUP(AP115,工单拆分!$G$2:$J$750,3,0)),0,VLOOKUP(AP115,工单拆分!$G$2:$J$750,3,0)))</f>
        <v>0</v>
      </c>
      <c r="AQ117" s="53">
        <f>IF((AQ115="")+(COUNTIF($D$3:AQ115,AQ115)&gt;=2),0,IF(ISNA(VLOOKUP(AQ115,工单拆分!$G$2:$J$750,3,0)),0,VLOOKUP(AQ115,工单拆分!$G$2:$J$750,3,0)))</f>
        <v>0</v>
      </c>
      <c r="AR117" s="54">
        <f>IF((AR115="")+(COUNTIF($D$3:AR115,AR115)&gt;=2),0,IF(ISNA(VLOOKUP(AR115,工单拆分!$G$2:$J$750,3,0)),0,VLOOKUP(AR115,工单拆分!$G$2:$J$750,3,0)))</f>
        <v>0</v>
      </c>
      <c r="AS117" s="55">
        <f>IF((AS115="")+(COUNTIF($D$3:AS115,AS115)&gt;=2),0,IF(ISNA(VLOOKUP(AS115,工单拆分!$G$2:$J$750,3,0)),0,VLOOKUP(AS115,工单拆分!$G$2:$J$750,3,0)))</f>
        <v>3000</v>
      </c>
      <c r="AT117" s="53">
        <f>IF((AT115="")+(COUNTIF($D$3:AT115,AT115)&gt;=2),0,IF(ISNA(VLOOKUP(AT115,工单拆分!$G$2:$J$750,3,0)),0,VLOOKUP(AT115,工单拆分!$G$2:$J$750,3,0)))</f>
        <v>0</v>
      </c>
      <c r="AU117" s="54">
        <f>IF((AU115="")+(COUNTIF($D$3:AU115,AU115)&gt;=2),0,IF(ISNA(VLOOKUP(AU115,工单拆分!$G$2:$J$750,3,0)),0,VLOOKUP(AU115,工单拆分!$G$2:$J$750,3,0)))</f>
        <v>0</v>
      </c>
      <c r="AV117" s="55">
        <f>IF((AV115="")+(COUNTIF($D$3:AV115,AV115)&gt;=2),0,IF(ISNA(VLOOKUP(AV115,工单拆分!$G$2:$J$750,3,0)),0,VLOOKUP(AV115,工单拆分!$G$2:$J$750,3,0)))</f>
        <v>3000</v>
      </c>
      <c r="AW117" s="53">
        <f>IF((AW115="")+(COUNTIF($D$3:AW115,AW115)&gt;=2),0,IF(ISNA(VLOOKUP(AW115,工单拆分!$G$2:$J$750,3,0)),0,VLOOKUP(AW115,工单拆分!$G$2:$J$750,3,0)))</f>
        <v>0</v>
      </c>
      <c r="AX117" s="54">
        <f>IF((AX115="")+(COUNTIF($D$3:AX115,AX115)&gt;=2),0,IF(ISNA(VLOOKUP(AX115,工单拆分!$G$2:$J$750,3,0)),0,VLOOKUP(AX115,工单拆分!$G$2:$J$750,3,0)))</f>
        <v>0</v>
      </c>
      <c r="AY117" s="55">
        <f>IF((AY115="")+(COUNTIF($D$3:AY115,AY115)&gt;=2),0,IF(ISNA(VLOOKUP(AY115,工单拆分!$G$2:$J$750,3,0)),0,VLOOKUP(AY115,工单拆分!$G$2:$J$750,3,0)))</f>
        <v>0</v>
      </c>
      <c r="AZ117" s="53">
        <f>IF((AZ115="")+(COUNTIF($D$3:AZ115,AZ115)&gt;=2),0,IF(ISNA(VLOOKUP(AZ115,工单拆分!$G$2:$J$750,3,0)),0,VLOOKUP(AZ115,工单拆分!$G$2:$J$750,3,0)))</f>
        <v>0</v>
      </c>
      <c r="BA117" s="54">
        <f>IF((BA115="")+(COUNTIF($D$3:BA115,BA115)&gt;=2),0,IF(ISNA(VLOOKUP(BA115,工单拆分!$G$2:$J$750,3,0)),0,VLOOKUP(BA115,工单拆分!$G$2:$J$750,3,0)))</f>
        <v>0</v>
      </c>
      <c r="BB117" s="55">
        <f>IF((BB115="")+(COUNTIF($D$3:BB115,BB115)&gt;=2),0,IF(ISNA(VLOOKUP(BB115,工单拆分!$G$2:$J$750,3,0)),0,VLOOKUP(BB115,工单拆分!$G$2:$J$750,3,0)))</f>
        <v>0</v>
      </c>
      <c r="BC117" s="53">
        <f>IF((BC115="")+(COUNTIF($D$3:BC115,BC115)&gt;=2),0,IF(ISNA(VLOOKUP(BC115,工单拆分!$G$2:$J$750,3,0)),0,VLOOKUP(BC115,工单拆分!$G$2:$J$750,3,0)))</f>
        <v>0</v>
      </c>
      <c r="BD117" s="54">
        <f>IF((BD115="")+(COUNTIF($D$3:BD115,BD115)&gt;=2),0,IF(ISNA(VLOOKUP(BD115,工单拆分!$G$2:$J$750,3,0)),0,VLOOKUP(BD115,工单拆分!$G$2:$J$750,3,0)))</f>
        <v>0</v>
      </c>
      <c r="BE117" s="55">
        <f>IF((BE115="")+(COUNTIF($D$3:BE115,BE115)&gt;=2),0,IF(ISNA(VLOOKUP(BE115,工单拆分!$G$2:$J$750,3,0)),0,VLOOKUP(BE115,工单拆分!$G$2:$J$750,3,0)))</f>
        <v>0</v>
      </c>
      <c r="BF117" s="53">
        <f>IF((BF115="")+(COUNTIF($D$3:BF115,BF115)&gt;=2),0,IF(ISNA(VLOOKUP(BF115,工单拆分!$G$2:$J$750,3,0)),0,VLOOKUP(BF115,工单拆分!$G$2:$J$750,3,0)))</f>
        <v>0</v>
      </c>
      <c r="BG117" s="54">
        <f>IF((BG115="")+(COUNTIF($D$3:BG115,BG115)&gt;=2),0,IF(ISNA(VLOOKUP(BG115,工单拆分!$G$2:$J$750,3,0)),0,VLOOKUP(BG115,工单拆分!$G$2:$J$750,3,0)))</f>
        <v>0</v>
      </c>
      <c r="BH117" s="55">
        <f>IF((BH115="")+(COUNTIF($D$3:BH115,BH115)&gt;=2),0,IF(ISNA(VLOOKUP(BH115,工单拆分!$G$2:$J$750,3,0)),0,VLOOKUP(BH115,工单拆分!$G$2:$J$750,3,0)))</f>
        <v>3000</v>
      </c>
      <c r="BI117" s="53">
        <f>IF((BI115="")+(COUNTIF($D$3:BI115,BI115)&gt;=2),0,IF(ISNA(VLOOKUP(BI115,工单拆分!$G$2:$J$750,3,0)),0,VLOOKUP(BI115,工单拆分!$G$2:$J$750,3,0)))</f>
        <v>0</v>
      </c>
      <c r="BJ117" s="54">
        <f>IF((BJ115="")+(COUNTIF($D$3:BJ115,BJ115)&gt;=2),0,IF(ISNA(VLOOKUP(BJ115,工单拆分!$G$2:$J$750,3,0)),0,VLOOKUP(BJ115,工单拆分!$G$2:$J$750,3,0)))</f>
        <v>0</v>
      </c>
      <c r="BK117" s="55">
        <f>IF((BK115="")+(COUNTIF($D$3:BK115,BK115)&gt;=2),0,IF(ISNA(VLOOKUP(BK115,工单拆分!$G$2:$J$750,3,0)),0,VLOOKUP(BK115,工单拆分!$G$2:$J$750,3,0)))</f>
        <v>3000</v>
      </c>
      <c r="BL117" s="53">
        <f>IF((BL115="")+(COUNTIF($D$3:BL115,BL115)&gt;=2),0,IF(ISNA(VLOOKUP(BL115,工单拆分!$G$2:$J$750,3,0)),0,VLOOKUP(BL115,工单拆分!$G$2:$J$750,3,0)))</f>
        <v>0</v>
      </c>
      <c r="BM117" s="54">
        <f>IF((BM115="")+(COUNTIF($D$3:BM115,BM115)&gt;=2),0,IF(ISNA(VLOOKUP(BM115,工单拆分!$G$2:$J$750,3,0)),0,VLOOKUP(BM115,工单拆分!$G$2:$J$750,3,0)))</f>
        <v>0</v>
      </c>
      <c r="BN117" s="55">
        <f>IF((BN115="")+(COUNTIF($D$3:BN115,BN115)&gt;=2),0,IF(ISNA(VLOOKUP(BN115,工单拆分!$G$2:$J$750,3,0)),0,VLOOKUP(BN115,工单拆分!$G$2:$J$750,3,0)))</f>
        <v>0</v>
      </c>
      <c r="BO117" s="53">
        <f>IF((BO115="")+(COUNTIF($D$3:BO115,BO115)&gt;=2),0,IF(ISNA(VLOOKUP(BO115,工单拆分!$G$2:$J$750,3,0)),0,VLOOKUP(BO115,工单拆分!$G$2:$J$750,3,0)))</f>
        <v>3000</v>
      </c>
      <c r="BP117" s="54">
        <f>IF((BP115="")+(COUNTIF($D$3:BP115,BP115)&gt;=2),0,IF(ISNA(VLOOKUP(BP115,工单拆分!$G$2:$J$750,3,0)),0,VLOOKUP(BP115,工单拆分!$G$2:$J$750,3,0)))</f>
        <v>0</v>
      </c>
      <c r="BQ117" s="55">
        <f>IF((BQ115="")+(COUNTIF($D$3:BQ115,BQ115)&gt;=2),0,IF(ISNA(VLOOKUP(BQ115,工单拆分!$G$2:$J$750,3,0)),0,VLOOKUP(BQ115,工单拆分!$G$2:$J$750,3,0)))</f>
        <v>0</v>
      </c>
      <c r="BR117" s="53">
        <f>IF((BR115="")+(COUNTIF($D$3:BR115,BR115)&gt;=2),0,IF(ISNA(VLOOKUP(BR115,工单拆分!$G$2:$J$750,3,0)),0,VLOOKUP(BR115,工单拆分!$G$2:$J$750,3,0)))</f>
        <v>0</v>
      </c>
      <c r="BS117" s="54">
        <f>IF((BS115="")+(COUNTIF($D$3:BS115,BS115)&gt;=2),0,IF(ISNA(VLOOKUP(BS115,工单拆分!$G$2:$J$750,3,0)),0,VLOOKUP(BS115,工单拆分!$G$2:$J$750,3,0)))</f>
        <v>0</v>
      </c>
      <c r="BT117" s="55">
        <f>IF((BT115="")+(COUNTIF($D$3:BT115,BT115)&gt;=2),0,IF(ISNA(VLOOKUP(BT115,工单拆分!$G$2:$J$750,3,0)),0,VLOOKUP(BT115,工单拆分!$G$2:$J$750,3,0)))</f>
        <v>3000</v>
      </c>
      <c r="BU117" s="53">
        <f>IF((BU115="")+(COUNTIF($D$3:BU115,BU115)&gt;=2),0,IF(ISNA(VLOOKUP(BU115,工单拆分!$G$2:$J$750,3,0)),0,VLOOKUP(BU115,工单拆分!$G$2:$J$750,3,0)))</f>
        <v>0</v>
      </c>
      <c r="BV117" s="54">
        <f>IF((BV115="")+(COUNTIF($D$3:BV115,BV115)&gt;=2),0,IF(ISNA(VLOOKUP(BV115,工单拆分!$G$2:$J$750,3,0)),0,VLOOKUP(BV115,工单拆分!$G$2:$J$750,3,0)))</f>
        <v>0</v>
      </c>
      <c r="BW117" s="55">
        <f>IF((BW115="")+(COUNTIF($D$3:BW115,BW115)&gt;=2),0,IF(ISNA(VLOOKUP(BW115,工单拆分!$G$2:$J$750,3,0)),0,VLOOKUP(BW115,工单拆分!$G$2:$J$750,3,0)))</f>
        <v>3000</v>
      </c>
      <c r="BX117" s="53">
        <f>IF((BX115="")+(COUNTIF($D$3:BX115,BX115)&gt;=2),0,IF(ISNA(VLOOKUP(BX115,工单拆分!$G$2:$J$750,3,0)),0,VLOOKUP(BX115,工单拆分!$G$2:$J$750,3,0)))</f>
        <v>0</v>
      </c>
      <c r="BY117" s="54">
        <f>IF((BY115="")+(COUNTIF($D$3:BY115,BY115)&gt;=2),0,IF(ISNA(VLOOKUP(BY115,工单拆分!$G$2:$J$750,3,0)),0,VLOOKUP(BY115,工单拆分!$G$2:$J$750,3,0)))</f>
        <v>0</v>
      </c>
      <c r="BZ117" s="55">
        <f>IF((BZ115="")+(COUNTIF($D$3:BZ115,BZ115)&gt;=2),0,IF(ISNA(VLOOKUP(BZ115,工单拆分!$G$2:$J$750,3,0)),0,VLOOKUP(BZ115,工单拆分!$G$2:$J$750,3,0)))</f>
        <v>0</v>
      </c>
      <c r="CA117" s="53">
        <f>IF((CA115="")+(COUNTIF($D$3:CA115,CA115)&gt;=2),0,IF(ISNA(VLOOKUP(CA115,工单拆分!$G$2:$J$750,3,0)),0,VLOOKUP(CA115,工单拆分!$G$2:$J$750,3,0)))</f>
        <v>0</v>
      </c>
      <c r="CB117" s="54">
        <f>IF((CB115="")+(COUNTIF($D$3:CB115,CB115)&gt;=2),0,IF(ISNA(VLOOKUP(CB115,工单拆分!$G$2:$J$750,3,0)),0,VLOOKUP(CB115,工单拆分!$G$2:$J$750,3,0)))</f>
        <v>0</v>
      </c>
      <c r="CC117" s="55">
        <f>IF((CC115="")+(COUNTIF($D$3:CC115,CC115)&gt;=2),0,IF(ISNA(VLOOKUP(CC115,工单拆分!$G$2:$J$750,3,0)),0,VLOOKUP(CC115,工单拆分!$G$2:$J$750,3,0)))</f>
        <v>3000</v>
      </c>
      <c r="CD117" s="53">
        <f>IF((CD115="")+(COUNTIF($D$3:CD115,CD115)&gt;=2),0,IF(ISNA(VLOOKUP(CD115,工单拆分!$G$2:$J$750,3,0)),0,VLOOKUP(CD115,工单拆分!$G$2:$J$750,3,0)))</f>
        <v>0</v>
      </c>
      <c r="CE117" s="54">
        <f>IF((CE115="")+(COUNTIF($D$3:CE115,CE115)&gt;=2),0,IF(ISNA(VLOOKUP(CE115,工单拆分!$G$2:$J$750,3,0)),0,VLOOKUP(CE115,工单拆分!$G$2:$J$750,3,0)))</f>
        <v>0</v>
      </c>
      <c r="CF117" s="55">
        <f>IF((CF115="")+(COUNTIF($D$3:CF115,CF115)&gt;=2),0,IF(ISNA(VLOOKUP(CF115,工单拆分!$G$2:$J$750,3,0)),0,VLOOKUP(CF115,工单拆分!$G$2:$J$750,3,0)))</f>
        <v>3000</v>
      </c>
      <c r="CG117" s="53">
        <f>IF((CG115="")+(COUNTIF($D$3:CG115,CG115)&gt;=2),0,IF(ISNA(VLOOKUP(CG115,工单拆分!$G$2:$J$750,3,0)),0,VLOOKUP(CG115,工单拆分!$G$2:$J$750,3,0)))</f>
        <v>0</v>
      </c>
      <c r="CH117" s="54">
        <f>IF((CH115="")+(COUNTIF($D$3:CH115,CH115)&gt;=2),0,IF(ISNA(VLOOKUP(CH115,工单拆分!$G$2:$J$750,3,0)),0,VLOOKUP(CH115,工单拆分!$G$2:$J$750,3,0)))</f>
        <v>0</v>
      </c>
      <c r="CI117" s="55">
        <f>IF((CI115="")+(COUNTIF($D$3:CI115,CI115)&gt;=2),0,IF(ISNA(VLOOKUP(CI115,工单拆分!$G$2:$J$750,3,0)),0,VLOOKUP(CI115,工单拆分!$G$2:$J$750,3,0)))</f>
        <v>0</v>
      </c>
      <c r="CJ117" s="53">
        <f>IF((CJ115="")+(COUNTIF($D$3:CJ115,CJ115)&gt;=2),0,IF(ISNA(VLOOKUP(CJ115,工单拆分!$G$2:$J$750,3,0)),0,VLOOKUP(CJ115,工单拆分!$G$2:$J$750,3,0)))</f>
        <v>0</v>
      </c>
      <c r="CK117" s="54">
        <f>IF((CK115="")+(COUNTIF($D$3:CK115,CK115)&gt;=2),0,IF(ISNA(VLOOKUP(CK115,工单拆分!$G$2:$J$750,3,0)),0,VLOOKUP(CK115,工单拆分!$G$2:$J$750,3,0)))</f>
        <v>0</v>
      </c>
      <c r="CL117" s="55">
        <f>IF((CL115="")+(COUNTIF($D$3:CL115,CL115)&gt;=2),0,IF(ISNA(VLOOKUP(CL115,工单拆分!$G$2:$J$750,3,0)),0,VLOOKUP(CL115,工单拆分!$G$2:$J$750,3,0)))</f>
        <v>3000</v>
      </c>
      <c r="CM117" s="53">
        <f>IF((CM115="")+(COUNTIF($D$3:CM115,CM115)&gt;=2),0,IF(ISNA(VLOOKUP(CM115,工单拆分!$G$2:$J$750,3,0)),0,VLOOKUP(CM115,工单拆分!$G$2:$J$750,3,0)))</f>
        <v>0</v>
      </c>
      <c r="CN117" s="54">
        <f>IF((CN115="")+(COUNTIF($D$3:CN115,CN115)&gt;=2),0,IF(ISNA(VLOOKUP(CN115,工单拆分!$G$2:$J$750,3,0)),0,VLOOKUP(CN115,工单拆分!$G$2:$J$750,3,0)))</f>
        <v>0</v>
      </c>
      <c r="CO117" s="55">
        <f>IF((CO115="")+(COUNTIF($D$3:CO115,CO115)&gt;=2),0,IF(ISNA(VLOOKUP(CO115,工单拆分!$G$2:$J$750,3,0)),0,VLOOKUP(CO115,工单拆分!$G$2:$J$750,3,0)))</f>
        <v>0</v>
      </c>
      <c r="CP117" s="53">
        <f>IF((CP115="")+(COUNTIF($D$3:CP115,CP115)&gt;=2),0,IF(ISNA(VLOOKUP(CP115,工单拆分!$G$2:$J$750,3,0)),0,VLOOKUP(CP115,工单拆分!$G$2:$J$750,3,0)))</f>
        <v>0</v>
      </c>
      <c r="CQ117" s="54">
        <f>IF((CQ115="")+(COUNTIF($D$3:CQ115,CQ115)&gt;=2),0,IF(ISNA(VLOOKUP(CQ115,工单拆分!$G$2:$J$750,3,0)),0,VLOOKUP(CQ115,工单拆分!$G$2:$J$750,3,0)))</f>
        <v>0</v>
      </c>
      <c r="CR117" s="55">
        <f>IF((CR115="")+(COUNTIF($D$3:CR115,CR115)&gt;=2),0,IF(ISNA(VLOOKUP(CR115,工单拆分!$G$2:$J$750,3,0)),0,VLOOKUP(CR115,工单拆分!$G$2:$J$750,3,0)))</f>
        <v>0</v>
      </c>
      <c r="CS117" s="67">
        <f t="shared" si="6"/>
        <v>52000</v>
      </c>
      <c r="CT117" s="67"/>
      <c r="CV117" s="67"/>
    </row>
    <row r="118" s="22" customFormat="1" ht="14.1" customHeight="1" spans="1:100">
      <c r="A118" s="56"/>
      <c r="B118" s="57"/>
      <c r="C118" s="58" t="s">
        <v>2007</v>
      </c>
      <c r="D118" s="59">
        <v>1950</v>
      </c>
      <c r="E118" s="60"/>
      <c r="F118" s="61"/>
      <c r="G118" s="59">
        <v>1050</v>
      </c>
      <c r="H118" s="60"/>
      <c r="I118" s="61">
        <v>900</v>
      </c>
      <c r="J118" s="59"/>
      <c r="K118" s="60"/>
      <c r="L118" s="61"/>
      <c r="M118" s="59">
        <v>2000</v>
      </c>
      <c r="N118" s="60"/>
      <c r="O118" s="61"/>
      <c r="P118" s="59">
        <v>100</v>
      </c>
      <c r="Q118" s="60"/>
      <c r="R118" s="61">
        <v>1900</v>
      </c>
      <c r="S118" s="59">
        <v>100</v>
      </c>
      <c r="T118" s="60"/>
      <c r="U118" s="61">
        <v>1900</v>
      </c>
      <c r="V118" s="59">
        <v>100</v>
      </c>
      <c r="W118" s="60"/>
      <c r="X118" s="61">
        <v>1900</v>
      </c>
      <c r="Y118" s="59">
        <v>1100</v>
      </c>
      <c r="Z118" s="60"/>
      <c r="AA118" s="61">
        <v>900</v>
      </c>
      <c r="AB118" s="59">
        <v>2000</v>
      </c>
      <c r="AC118" s="60"/>
      <c r="AD118" s="61"/>
      <c r="AE118" s="59"/>
      <c r="AF118" s="60"/>
      <c r="AG118" s="61"/>
      <c r="AH118" s="59">
        <v>100</v>
      </c>
      <c r="AI118" s="60"/>
      <c r="AJ118" s="61">
        <v>1900</v>
      </c>
      <c r="AK118" s="59">
        <v>1100</v>
      </c>
      <c r="AL118" s="60"/>
      <c r="AM118" s="61">
        <v>900</v>
      </c>
      <c r="AN118" s="59">
        <v>2000</v>
      </c>
      <c r="AO118" s="60"/>
      <c r="AP118" s="61"/>
      <c r="AQ118" s="59">
        <v>100</v>
      </c>
      <c r="AR118" s="60"/>
      <c r="AS118" s="61">
        <v>1900</v>
      </c>
      <c r="AT118" s="59">
        <v>1100</v>
      </c>
      <c r="AU118" s="60"/>
      <c r="AV118" s="61">
        <v>900</v>
      </c>
      <c r="AW118" s="59"/>
      <c r="AX118" s="60"/>
      <c r="AY118" s="61"/>
      <c r="AZ118" s="59"/>
      <c r="BA118" s="60"/>
      <c r="BB118" s="61"/>
      <c r="BC118" s="59">
        <v>2000</v>
      </c>
      <c r="BD118" s="60"/>
      <c r="BE118" s="61"/>
      <c r="BF118" s="59">
        <v>100</v>
      </c>
      <c r="BG118" s="60"/>
      <c r="BH118" s="61">
        <v>1950</v>
      </c>
      <c r="BI118" s="59">
        <v>1050</v>
      </c>
      <c r="BJ118" s="60"/>
      <c r="BK118" s="61">
        <v>950</v>
      </c>
      <c r="BL118" s="59">
        <v>2050</v>
      </c>
      <c r="BM118" s="60"/>
      <c r="BN118" s="61"/>
      <c r="BO118" s="59">
        <v>2050</v>
      </c>
      <c r="BP118" s="60"/>
      <c r="BQ118" s="61"/>
      <c r="BR118" s="59">
        <v>950</v>
      </c>
      <c r="BS118" s="60"/>
      <c r="BT118" s="61">
        <v>1100</v>
      </c>
      <c r="BU118" s="59">
        <v>1900</v>
      </c>
      <c r="BV118" s="60"/>
      <c r="BW118" s="61">
        <v>150</v>
      </c>
      <c r="BX118" s="59">
        <v>2100</v>
      </c>
      <c r="BY118" s="60"/>
      <c r="BZ118" s="61"/>
      <c r="CA118" s="59">
        <v>750</v>
      </c>
      <c r="CB118" s="60"/>
      <c r="CC118" s="61">
        <v>1250</v>
      </c>
      <c r="CD118" s="59">
        <v>1750</v>
      </c>
      <c r="CE118" s="60"/>
      <c r="CF118" s="61">
        <v>350</v>
      </c>
      <c r="CG118" s="59">
        <v>2100</v>
      </c>
      <c r="CH118" s="60"/>
      <c r="CI118" s="61"/>
      <c r="CJ118" s="59">
        <v>550</v>
      </c>
      <c r="CK118" s="60"/>
      <c r="CL118" s="61">
        <v>1550</v>
      </c>
      <c r="CM118" s="59">
        <v>1450</v>
      </c>
      <c r="CN118" s="60"/>
      <c r="CO118" s="61"/>
      <c r="CP118" s="59"/>
      <c r="CQ118" s="60"/>
      <c r="CR118" s="61"/>
      <c r="CS118" s="67">
        <f t="shared" si="6"/>
        <v>52000</v>
      </c>
      <c r="CT118" s="67">
        <f>CS117-CS118</f>
        <v>0</v>
      </c>
      <c r="CV118" s="67"/>
    </row>
    <row r="119" s="20" customFormat="1" ht="14.1" customHeight="1" spans="1:100">
      <c r="A119" s="40">
        <v>30</v>
      </c>
      <c r="B119" s="41" t="s">
        <v>2039</v>
      </c>
      <c r="C119" s="42" t="s">
        <v>43</v>
      </c>
      <c r="D119" s="43" t="s">
        <v>426</v>
      </c>
      <c r="E119" s="44"/>
      <c r="F119" s="45"/>
      <c r="G119" s="43" t="s">
        <v>426</v>
      </c>
      <c r="H119" s="44"/>
      <c r="I119" s="45" t="s">
        <v>430</v>
      </c>
      <c r="J119" s="43"/>
      <c r="K119" s="44"/>
      <c r="L119" s="45"/>
      <c r="M119" s="43" t="s">
        <v>430</v>
      </c>
      <c r="N119" s="44"/>
      <c r="O119" s="45" t="s">
        <v>432</v>
      </c>
      <c r="P119" s="43" t="s">
        <v>432</v>
      </c>
      <c r="Q119" s="44"/>
      <c r="R119" s="45" t="s">
        <v>434</v>
      </c>
      <c r="S119" s="43" t="s">
        <v>434</v>
      </c>
      <c r="T119" s="44"/>
      <c r="U119" s="45" t="s">
        <v>436</v>
      </c>
      <c r="V119" s="43" t="s">
        <v>436</v>
      </c>
      <c r="W119" s="44"/>
      <c r="X119" s="45" t="s">
        <v>438</v>
      </c>
      <c r="Y119" s="43" t="s">
        <v>438</v>
      </c>
      <c r="Z119" s="44"/>
      <c r="AA119" s="45" t="s">
        <v>440</v>
      </c>
      <c r="AB119" s="43" t="s">
        <v>440</v>
      </c>
      <c r="AC119" s="44"/>
      <c r="AD119" s="45" t="s">
        <v>442</v>
      </c>
      <c r="AE119" s="43"/>
      <c r="AF119" s="44"/>
      <c r="AG119" s="45"/>
      <c r="AH119" s="43" t="s">
        <v>442</v>
      </c>
      <c r="AI119" s="44"/>
      <c r="AJ119" s="45" t="s">
        <v>444</v>
      </c>
      <c r="AK119" s="43" t="s">
        <v>444</v>
      </c>
      <c r="AL119" s="44"/>
      <c r="AM119" s="45" t="s">
        <v>446</v>
      </c>
      <c r="AN119" s="43" t="s">
        <v>446</v>
      </c>
      <c r="AO119" s="44"/>
      <c r="AP119" s="45" t="s">
        <v>448</v>
      </c>
      <c r="AQ119" s="43" t="s">
        <v>448</v>
      </c>
      <c r="AR119" s="44"/>
      <c r="AS119" s="45" t="s">
        <v>450</v>
      </c>
      <c r="AT119" s="43" t="s">
        <v>450</v>
      </c>
      <c r="AU119" s="44"/>
      <c r="AV119" s="45" t="s">
        <v>452</v>
      </c>
      <c r="AW119" s="43"/>
      <c r="AX119" s="44"/>
      <c r="AY119" s="45"/>
      <c r="AZ119" s="43"/>
      <c r="BA119" s="44"/>
      <c r="BB119" s="45"/>
      <c r="BC119" s="43" t="s">
        <v>452</v>
      </c>
      <c r="BD119" s="44"/>
      <c r="BE119" s="45" t="s">
        <v>454</v>
      </c>
      <c r="BF119" s="43" t="s">
        <v>454</v>
      </c>
      <c r="BG119" s="44"/>
      <c r="BH119" s="45" t="s">
        <v>456</v>
      </c>
      <c r="BI119" s="43" t="s">
        <v>456</v>
      </c>
      <c r="BJ119" s="44"/>
      <c r="BK119" s="45" t="s">
        <v>458</v>
      </c>
      <c r="BL119" s="43" t="s">
        <v>458</v>
      </c>
      <c r="BM119" s="44"/>
      <c r="BN119" s="45" t="s">
        <v>460</v>
      </c>
      <c r="BO119" s="43" t="s">
        <v>460</v>
      </c>
      <c r="BP119" s="44"/>
      <c r="BQ119" s="45" t="s">
        <v>462</v>
      </c>
      <c r="BR119" s="43" t="s">
        <v>462</v>
      </c>
      <c r="BS119" s="44"/>
      <c r="BT119" s="45" t="s">
        <v>464</v>
      </c>
      <c r="BU119" s="43" t="s">
        <v>464</v>
      </c>
      <c r="BV119" s="44"/>
      <c r="BW119" s="45" t="s">
        <v>468</v>
      </c>
      <c r="BX119" s="43" t="s">
        <v>468</v>
      </c>
      <c r="BY119" s="44"/>
      <c r="BZ119" s="45" t="s">
        <v>466</v>
      </c>
      <c r="CA119" s="43" t="s">
        <v>466</v>
      </c>
      <c r="CB119" s="44"/>
      <c r="CC119" s="45" t="s">
        <v>470</v>
      </c>
      <c r="CD119" s="43" t="s">
        <v>470</v>
      </c>
      <c r="CE119" s="44"/>
      <c r="CF119" s="45" t="s">
        <v>472</v>
      </c>
      <c r="CG119" s="43" t="s">
        <v>472</v>
      </c>
      <c r="CH119" s="44"/>
      <c r="CI119" s="45" t="s">
        <v>696</v>
      </c>
      <c r="CJ119" s="43" t="s">
        <v>696</v>
      </c>
      <c r="CK119" s="44"/>
      <c r="CL119" s="45" t="s">
        <v>684</v>
      </c>
      <c r="CM119" s="43" t="s">
        <v>684</v>
      </c>
      <c r="CN119" s="44"/>
      <c r="CO119" s="45"/>
      <c r="CP119" s="43"/>
      <c r="CQ119" s="44"/>
      <c r="CR119" s="45"/>
      <c r="CS119" s="65">
        <f t="shared" si="6"/>
        <v>0</v>
      </c>
      <c r="CT119" s="65"/>
      <c r="CV119" s="65"/>
    </row>
    <row r="120" s="21" customFormat="1" ht="14.1" customHeight="1" spans="1:100">
      <c r="A120" s="46"/>
      <c r="B120" s="47"/>
      <c r="C120" s="48" t="s">
        <v>2005</v>
      </c>
      <c r="D120" s="49" t="str">
        <f>IF((D119="")+(D119=0),0,VLOOKUP(D119,工单拆分!$G$2:$J$750,2,0))</f>
        <v>40FC9033Q-1</v>
      </c>
      <c r="E120" s="50">
        <f>IF((E119="")+(E119=0),0,VLOOKUP(E119,工单拆分!$G$2:$J$750,2,0))</f>
        <v>0</v>
      </c>
      <c r="F120" s="51">
        <f>IF((F119="")+(F119=0),0,VLOOKUP(F119,工单拆分!$G$2:$J$750,2,0))</f>
        <v>0</v>
      </c>
      <c r="G120" s="49" t="str">
        <f>IF((G119="")+(G119=0),0,VLOOKUP(G119,工单拆分!$G$2:$J$750,2,0))</f>
        <v>40FC9033Q-1</v>
      </c>
      <c r="H120" s="50">
        <f>IF((H119="")+(H119=0),0,VLOOKUP(H119,工单拆分!$G$2:$J$750,2,0))</f>
        <v>0</v>
      </c>
      <c r="I120" s="51" t="str">
        <f>IF((I119="")+(I119=0),0,VLOOKUP(I119,工单拆分!$G$2:$J$750,2,0))</f>
        <v>40FC9033Q-2</v>
      </c>
      <c r="J120" s="49">
        <f>IF((J119="")+(J119=0),0,VLOOKUP(J119,工单拆分!$G$2:$J$750,2,0))</f>
        <v>0</v>
      </c>
      <c r="K120" s="50">
        <f>IF((K119="")+(K119=0),0,VLOOKUP(K119,工单拆分!$G$2:$J$750,2,0))</f>
        <v>0</v>
      </c>
      <c r="L120" s="51">
        <f>IF((L119="")+(L119=0),0,VLOOKUP(L119,工单拆分!$G$2:$J$750,2,0))</f>
        <v>0</v>
      </c>
      <c r="M120" s="49" t="str">
        <f>IF((M119="")+(M119=0),0,VLOOKUP(M119,工单拆分!$G$2:$J$750,2,0))</f>
        <v>40FC9033Q-2</v>
      </c>
      <c r="N120" s="50">
        <f>IF((N119="")+(N119=0),0,VLOOKUP(N119,工单拆分!$G$2:$J$750,2,0))</f>
        <v>0</v>
      </c>
      <c r="O120" s="51" t="str">
        <f>IF((O119="")+(O119=0),0,VLOOKUP(O119,工单拆分!$G$2:$J$750,2,0))</f>
        <v>40FC9033Q-3</v>
      </c>
      <c r="P120" s="49" t="str">
        <f>IF((P119="")+(P119=0),0,VLOOKUP(P119,工单拆分!$G$2:$J$750,2,0))</f>
        <v>40FC9033Q-3</v>
      </c>
      <c r="Q120" s="50">
        <f>IF((Q119="")+(Q119=0),0,VLOOKUP(Q119,工单拆分!$G$2:$J$750,2,0))</f>
        <v>0</v>
      </c>
      <c r="R120" s="51" t="str">
        <f>IF((R119="")+(R119=0),0,VLOOKUP(R119,工单拆分!$G$2:$J$750,2,0))</f>
        <v>40FC9033Q-4</v>
      </c>
      <c r="S120" s="49" t="str">
        <f>IF((S119="")+(S119=0),0,VLOOKUP(S119,工单拆分!$G$2:$J$750,2,0))</f>
        <v>40FC9033Q-4</v>
      </c>
      <c r="T120" s="50">
        <f>IF((T119="")+(T119=0),0,VLOOKUP(T119,工单拆分!$G$2:$J$750,2,0))</f>
        <v>0</v>
      </c>
      <c r="U120" s="51" t="str">
        <f>IF((U119="")+(U119=0),0,VLOOKUP(U119,工单拆分!$G$2:$J$750,2,0))</f>
        <v>40FC9033Q-5</v>
      </c>
      <c r="V120" s="49" t="str">
        <f>IF((V119="")+(V119=0),0,VLOOKUP(V119,工单拆分!$G$2:$J$750,2,0))</f>
        <v>40FC9033Q-5</v>
      </c>
      <c r="W120" s="50">
        <f>IF((W119="")+(W119=0),0,VLOOKUP(W119,工单拆分!$G$2:$J$750,2,0))</f>
        <v>0</v>
      </c>
      <c r="X120" s="51" t="str">
        <f>IF((X119="")+(X119=0),0,VLOOKUP(X119,工单拆分!$G$2:$J$750,2,0))</f>
        <v>40FC9033Q-6</v>
      </c>
      <c r="Y120" s="49" t="str">
        <f>IF((Y119="")+(Y119=0),0,VLOOKUP(Y119,工单拆分!$G$2:$J$750,2,0))</f>
        <v>40FC9033Q-6</v>
      </c>
      <c r="Z120" s="50">
        <f>IF((Z119="")+(Z119=0),0,VLOOKUP(Z119,工单拆分!$G$2:$J$750,2,0))</f>
        <v>0</v>
      </c>
      <c r="AA120" s="51" t="str">
        <f>IF((AA119="")+(AA119=0),0,VLOOKUP(AA119,工单拆分!$G$2:$J$750,2,0))</f>
        <v>40FC9033Q-7</v>
      </c>
      <c r="AB120" s="49" t="str">
        <f>IF((AB119="")+(AB119=0),0,VLOOKUP(AB119,工单拆分!$G$2:$J$750,2,0))</f>
        <v>40FC9033Q-7</v>
      </c>
      <c r="AC120" s="50">
        <f>IF((AC119="")+(AC119=0),0,VLOOKUP(AC119,工单拆分!$G$2:$J$750,2,0))</f>
        <v>0</v>
      </c>
      <c r="AD120" s="51" t="str">
        <f>IF((AD119="")+(AD119=0),0,VLOOKUP(AD119,工单拆分!$G$2:$J$750,2,0))</f>
        <v>40FC9033Q-8</v>
      </c>
      <c r="AE120" s="49">
        <f>IF((AE119="")+(AE119=0),0,VLOOKUP(AE119,工单拆分!$G$2:$J$750,2,0))</f>
        <v>0</v>
      </c>
      <c r="AF120" s="50">
        <f>IF((AF119="")+(AF119=0),0,VLOOKUP(AF119,工单拆分!$G$2:$J$750,2,0))</f>
        <v>0</v>
      </c>
      <c r="AG120" s="51">
        <f>IF((AG119="")+(AG119=0),0,VLOOKUP(AG119,工单拆分!$G$2:$J$750,2,0))</f>
        <v>0</v>
      </c>
      <c r="AH120" s="49" t="str">
        <f>IF((AH119="")+(AH119=0),0,VLOOKUP(AH119,工单拆分!$G$2:$J$750,2,0))</f>
        <v>40FC9033Q-8</v>
      </c>
      <c r="AI120" s="50">
        <f>IF((AI119="")+(AI119=0),0,VLOOKUP(AI119,工单拆分!$G$2:$J$750,2,0))</f>
        <v>0</v>
      </c>
      <c r="AJ120" s="51" t="str">
        <f>IF((AJ119="")+(AJ119=0),0,VLOOKUP(AJ119,工单拆分!$G$2:$J$750,2,0))</f>
        <v>40FC9033Q-9</v>
      </c>
      <c r="AK120" s="49" t="str">
        <f>IF((AK119="")+(AK119=0),0,VLOOKUP(AK119,工单拆分!$G$2:$J$750,2,0))</f>
        <v>40FC9033Q-9</v>
      </c>
      <c r="AL120" s="50">
        <f>IF((AL119="")+(AL119=0),0,VLOOKUP(AL119,工单拆分!$G$2:$J$750,2,0))</f>
        <v>0</v>
      </c>
      <c r="AM120" s="51" t="str">
        <f>IF((AM119="")+(AM119=0),0,VLOOKUP(AM119,工单拆分!$G$2:$J$750,2,0))</f>
        <v>40FC9033Q-10</v>
      </c>
      <c r="AN120" s="49" t="str">
        <f>IF((AN119="")+(AN119=0),0,VLOOKUP(AN119,工单拆分!$G$2:$J$750,2,0))</f>
        <v>40FC9033Q-10</v>
      </c>
      <c r="AO120" s="50">
        <f>IF((AO119="")+(AO119=0),0,VLOOKUP(AO119,工单拆分!$G$2:$J$750,2,0))</f>
        <v>0</v>
      </c>
      <c r="AP120" s="51" t="str">
        <f>IF((AP119="")+(AP119=0),0,VLOOKUP(AP119,工单拆分!$G$2:$J$750,2,0))</f>
        <v>40FC9033Q-11</v>
      </c>
      <c r="AQ120" s="49" t="str">
        <f>IF((AQ119="")+(AQ119=0),0,VLOOKUP(AQ119,工单拆分!$G$2:$J$750,2,0))</f>
        <v>40FC9033Q-11</v>
      </c>
      <c r="AR120" s="50">
        <f>IF((AR119="")+(AR119=0),0,VLOOKUP(AR119,工单拆分!$G$2:$J$750,2,0))</f>
        <v>0</v>
      </c>
      <c r="AS120" s="51" t="str">
        <f>IF((AS119="")+(AS119=0),0,VLOOKUP(AS119,工单拆分!$G$2:$J$750,2,0))</f>
        <v>40FC9033Q-12</v>
      </c>
      <c r="AT120" s="49" t="str">
        <f>IF((AT119="")+(AT119=0),0,VLOOKUP(AT119,工单拆分!$G$2:$J$750,2,0))</f>
        <v>40FC9033Q-12</v>
      </c>
      <c r="AU120" s="50">
        <f>IF((AU119="")+(AU119=0),0,VLOOKUP(AU119,工单拆分!$G$2:$J$750,2,0))</f>
        <v>0</v>
      </c>
      <c r="AV120" s="51" t="str">
        <f>IF((AV119="")+(AV119=0),0,VLOOKUP(AV119,工单拆分!$G$2:$J$750,2,0))</f>
        <v>40FC9033Q-13</v>
      </c>
      <c r="AW120" s="49">
        <f>IF((AW119="")+(AW119=0),0,VLOOKUP(AW119,工单拆分!$G$2:$J$750,2,0))</f>
        <v>0</v>
      </c>
      <c r="AX120" s="50">
        <f>IF((AX119="")+(AX119=0),0,VLOOKUP(AX119,工单拆分!$G$2:$J$750,2,0))</f>
        <v>0</v>
      </c>
      <c r="AY120" s="51">
        <f>IF((AY119="")+(AY119=0),0,VLOOKUP(AY119,工单拆分!$G$2:$J$750,2,0))</f>
        <v>0</v>
      </c>
      <c r="AZ120" s="49">
        <f>IF((AZ119="")+(AZ119=0),0,VLOOKUP(AZ119,工单拆分!$G$2:$J$750,2,0))</f>
        <v>0</v>
      </c>
      <c r="BA120" s="50">
        <f>IF((BA119="")+(BA119=0),0,VLOOKUP(BA119,工单拆分!$G$2:$J$750,2,0))</f>
        <v>0</v>
      </c>
      <c r="BB120" s="51">
        <f>IF((BB119="")+(BB119=0),0,VLOOKUP(BB119,工单拆分!$G$2:$J$750,2,0))</f>
        <v>0</v>
      </c>
      <c r="BC120" s="49" t="str">
        <f>IF((BC119="")+(BC119=0),0,VLOOKUP(BC119,工单拆分!$G$2:$J$750,2,0))</f>
        <v>40FC9033Q-13</v>
      </c>
      <c r="BD120" s="50">
        <f>IF((BD119="")+(BD119=0),0,VLOOKUP(BD119,工单拆分!$G$2:$J$750,2,0))</f>
        <v>0</v>
      </c>
      <c r="BE120" s="51" t="str">
        <f>IF((BE119="")+(BE119=0),0,VLOOKUP(BE119,工单拆分!$G$2:$J$750,2,0))</f>
        <v>40FC9033Q-14</v>
      </c>
      <c r="BF120" s="49" t="str">
        <f>IF((BF119="")+(BF119=0),0,VLOOKUP(BF119,工单拆分!$G$2:$J$750,2,0))</f>
        <v>40FC9033Q-14</v>
      </c>
      <c r="BG120" s="50">
        <f>IF((BG119="")+(BG119=0),0,VLOOKUP(BG119,工单拆分!$G$2:$J$750,2,0))</f>
        <v>0</v>
      </c>
      <c r="BH120" s="51" t="str">
        <f>IF((BH119="")+(BH119=0),0,VLOOKUP(BH119,工单拆分!$G$2:$J$750,2,0))</f>
        <v>40FC9033Q-15</v>
      </c>
      <c r="BI120" s="49" t="str">
        <f>IF((BI119="")+(BI119=0),0,VLOOKUP(BI119,工单拆分!$G$2:$J$750,2,0))</f>
        <v>40FC9033Q-15</v>
      </c>
      <c r="BJ120" s="50">
        <f>IF((BJ119="")+(BJ119=0),0,VLOOKUP(BJ119,工单拆分!$G$2:$J$750,2,0))</f>
        <v>0</v>
      </c>
      <c r="BK120" s="51" t="str">
        <f>IF((BK119="")+(BK119=0),0,VLOOKUP(BK119,工单拆分!$G$2:$J$750,2,0))</f>
        <v>40FC9033Q-16</v>
      </c>
      <c r="BL120" s="49" t="str">
        <f>IF((BL119="")+(BL119=0),0,VLOOKUP(BL119,工单拆分!$G$2:$J$750,2,0))</f>
        <v>40FC9033Q-16</v>
      </c>
      <c r="BM120" s="50">
        <f>IF((BM119="")+(BM119=0),0,VLOOKUP(BM119,工单拆分!$G$2:$J$750,2,0))</f>
        <v>0</v>
      </c>
      <c r="BN120" s="51" t="str">
        <f>IF((BN119="")+(BN119=0),0,VLOOKUP(BN119,工单拆分!$G$2:$J$750,2,0))</f>
        <v>40FC9033Q-17</v>
      </c>
      <c r="BO120" s="49" t="str">
        <f>IF((BO119="")+(BO119=0),0,VLOOKUP(BO119,工单拆分!$G$2:$J$750,2,0))</f>
        <v>40FC9033Q-17</v>
      </c>
      <c r="BP120" s="50">
        <f>IF((BP119="")+(BP119=0),0,VLOOKUP(BP119,工单拆分!$G$2:$J$750,2,0))</f>
        <v>0</v>
      </c>
      <c r="BQ120" s="51" t="str">
        <f>IF((BQ119="")+(BQ119=0),0,VLOOKUP(BQ119,工单拆分!$G$2:$J$750,2,0))</f>
        <v>40FC9033Q-18</v>
      </c>
      <c r="BR120" s="49" t="str">
        <f>IF((BR119="")+(BR119=0),0,VLOOKUP(BR119,工单拆分!$G$2:$J$750,2,0))</f>
        <v>40FC9033Q-18</v>
      </c>
      <c r="BS120" s="50">
        <f>IF((BS119="")+(BS119=0),0,VLOOKUP(BS119,工单拆分!$G$2:$J$750,2,0))</f>
        <v>0</v>
      </c>
      <c r="BT120" s="51" t="str">
        <f>IF((BT119="")+(BT119=0),0,VLOOKUP(BT119,工单拆分!$G$2:$J$750,2,0))</f>
        <v>40FC9033Q-19</v>
      </c>
      <c r="BU120" s="49" t="str">
        <f>IF((BU119="")+(BU119=0),0,VLOOKUP(BU119,工单拆分!$G$2:$J$750,2,0))</f>
        <v>40FC9033Q-19</v>
      </c>
      <c r="BV120" s="50">
        <f>IF((BV119="")+(BV119=0),0,VLOOKUP(BV119,工单拆分!$G$2:$J$750,2,0))</f>
        <v>0</v>
      </c>
      <c r="BW120" s="51" t="str">
        <f>IF((BW119="")+(BW119=0),0,VLOOKUP(BW119,工单拆分!$G$2:$J$750,2,0))</f>
        <v>40FC9033Q-21</v>
      </c>
      <c r="BX120" s="49" t="str">
        <f>IF((BX119="")+(BX119=0),0,VLOOKUP(BX119,工单拆分!$G$2:$J$750,2,0))</f>
        <v>40FC9033Q-21</v>
      </c>
      <c r="BY120" s="50">
        <f>IF((BY119="")+(BY119=0),0,VLOOKUP(BY119,工单拆分!$G$2:$J$750,2,0))</f>
        <v>0</v>
      </c>
      <c r="BZ120" s="51" t="str">
        <f>IF((BZ119="")+(BZ119=0),0,VLOOKUP(BZ119,工单拆分!$G$2:$J$750,2,0))</f>
        <v>40FC9033Q-20</v>
      </c>
      <c r="CA120" s="49" t="str">
        <f>IF((CA119="")+(CA119=0),0,VLOOKUP(CA119,工单拆分!$G$2:$J$750,2,0))</f>
        <v>40FC9033Q-20</v>
      </c>
      <c r="CB120" s="50">
        <f>IF((CB119="")+(CB119=0),0,VLOOKUP(CB119,工单拆分!$G$2:$J$750,2,0))</f>
        <v>0</v>
      </c>
      <c r="CC120" s="51" t="str">
        <f>IF((CC119="")+(CC119=0),0,VLOOKUP(CC119,工单拆分!$G$2:$J$750,2,0))</f>
        <v>40FC9033Q-22</v>
      </c>
      <c r="CD120" s="49" t="str">
        <f>IF((CD119="")+(CD119=0),0,VLOOKUP(CD119,工单拆分!$G$2:$J$750,2,0))</f>
        <v>40FC9033Q-22</v>
      </c>
      <c r="CE120" s="50">
        <f>IF((CE119="")+(CE119=0),0,VLOOKUP(CE119,工单拆分!$G$2:$J$750,2,0))</f>
        <v>0</v>
      </c>
      <c r="CF120" s="51" t="str">
        <f>IF((CF119="")+(CF119=0),0,VLOOKUP(CF119,工单拆分!$G$2:$J$750,2,0))</f>
        <v>40FC9033Q-23</v>
      </c>
      <c r="CG120" s="49" t="str">
        <f>IF((CG119="")+(CG119=0),0,VLOOKUP(CG119,工单拆分!$G$2:$J$750,2,0))</f>
        <v>40FC9033Q-23</v>
      </c>
      <c r="CH120" s="50">
        <f>IF((CH119="")+(CH119=0),0,VLOOKUP(CH119,工单拆分!$G$2:$J$750,2,0))</f>
        <v>0</v>
      </c>
      <c r="CI120" s="51" t="str">
        <f>IF((CI119="")+(CI119=0),0,VLOOKUP(CI119,工单拆分!$G$2:$J$750,2,0))</f>
        <v>40FC5033A-20</v>
      </c>
      <c r="CJ120" s="49" t="str">
        <f>IF((CJ119="")+(CJ119=0),0,VLOOKUP(CJ119,工单拆分!$G$2:$J$750,2,0))</f>
        <v>40FC5033A-20</v>
      </c>
      <c r="CK120" s="50">
        <f>IF((CK119="")+(CK119=0),0,VLOOKUP(CK119,工单拆分!$G$2:$J$750,2,0))</f>
        <v>0</v>
      </c>
      <c r="CL120" s="51" t="str">
        <f>IF((CL119="")+(CL119=0),0,VLOOKUP(CL119,工单拆分!$G$2:$J$750,2,0))</f>
        <v>40FC5033A-14</v>
      </c>
      <c r="CM120" s="49" t="str">
        <f>IF((CM119="")+(CM119=0),0,VLOOKUP(CM119,工单拆分!$G$2:$J$750,2,0))</f>
        <v>40FC5033A-14</v>
      </c>
      <c r="CN120" s="50">
        <f>IF((CN119="")+(CN119=0),0,VLOOKUP(CN119,工单拆分!$G$2:$J$750,2,0))</f>
        <v>0</v>
      </c>
      <c r="CO120" s="51">
        <f>IF((CO119="")+(CO119=0),0,VLOOKUP(CO119,工单拆分!$G$2:$J$750,2,0))</f>
        <v>0</v>
      </c>
      <c r="CP120" s="49">
        <f>IF((CP119="")+(CP119=0),0,VLOOKUP(CP119,工单拆分!$G$2:$J$750,2,0))</f>
        <v>0</v>
      </c>
      <c r="CQ120" s="50">
        <f>IF((CQ119="")+(CQ119=0),0,VLOOKUP(CQ119,工单拆分!$G$2:$J$750,2,0))</f>
        <v>0</v>
      </c>
      <c r="CR120" s="51">
        <f>IF((CR119="")+(CR119=0),0,VLOOKUP(CR119,工单拆分!$G$2:$J$750,2,0))</f>
        <v>0</v>
      </c>
      <c r="CS120" s="66">
        <f t="shared" si="6"/>
        <v>0</v>
      </c>
      <c r="CT120" s="66"/>
      <c r="CV120" s="66"/>
    </row>
    <row r="121" s="22" customFormat="1" ht="14.1" customHeight="1" spans="1:100">
      <c r="A121" s="46"/>
      <c r="B121" s="47"/>
      <c r="C121" s="52" t="s">
        <v>2006</v>
      </c>
      <c r="D121" s="53">
        <f>IF((D119="")+(COUNTIF($D$3:D119,D119)&gt;=2),0,IF(ISNA(VLOOKUP(D119,工单拆分!$G$2:$J$750,3,0)),0,VLOOKUP(D119,工单拆分!$G$2:$J$750,3,0)))</f>
        <v>2000</v>
      </c>
      <c r="E121" s="54">
        <f>IF((E119="")+(COUNTIF($D$3:E119,E119)&gt;=2),0,IF(ISNA(VLOOKUP(E119,工单拆分!$G$2:$J$750,3,0)),0,VLOOKUP(E119,工单拆分!$G$2:$J$750,3,0)))</f>
        <v>0</v>
      </c>
      <c r="F121" s="55">
        <f>IF((F119="")+(COUNTIF($D$3:F119,F119)&gt;=2),0,IF(ISNA(VLOOKUP(F119,工单拆分!$G$2:$J$750,3,0)),0,VLOOKUP(F119,工单拆分!$G$2:$J$750,3,0)))</f>
        <v>0</v>
      </c>
      <c r="G121" s="53">
        <f>IF((G119="")+(COUNTIF($D$3:G119,G119)&gt;=2),0,IF(ISNA(VLOOKUP(G119,工单拆分!$G$2:$J$750,3,0)),0,VLOOKUP(G119,工单拆分!$G$2:$J$750,3,0)))</f>
        <v>0</v>
      </c>
      <c r="H121" s="54">
        <f>IF((H119="")+(COUNTIF($D$3:H119,H119)&gt;=2),0,IF(ISNA(VLOOKUP(H119,工单拆分!$G$2:$J$750,3,0)),0,VLOOKUP(H119,工单拆分!$G$2:$J$750,3,0)))</f>
        <v>0</v>
      </c>
      <c r="I121" s="55">
        <f>IF((I119="")+(COUNTIF($D$3:I119,I119)&gt;=2),0,IF(ISNA(VLOOKUP(I119,工单拆分!$G$2:$J$750,3,0)),0,VLOOKUP(I119,工单拆分!$G$2:$J$750,3,0)))</f>
        <v>2000</v>
      </c>
      <c r="J121" s="53">
        <f>IF((J119="")+(COUNTIF($D$3:J119,J119)&gt;=2),0,IF(ISNA(VLOOKUP(J119,工单拆分!$G$2:$J$750,3,0)),0,VLOOKUP(J119,工单拆分!$G$2:$J$750,3,0)))</f>
        <v>0</v>
      </c>
      <c r="K121" s="54">
        <f>IF((K119="")+(COUNTIF($D$3:K119,K119)&gt;=2),0,IF(ISNA(VLOOKUP(K119,工单拆分!$G$2:$J$750,3,0)),0,VLOOKUP(K119,工单拆分!$G$2:$J$750,3,0)))</f>
        <v>0</v>
      </c>
      <c r="L121" s="55">
        <f>IF((L119="")+(COUNTIF($D$3:L119,L119)&gt;=2),0,IF(ISNA(VLOOKUP(L119,工单拆分!$G$2:$J$750,3,0)),0,VLOOKUP(L119,工单拆分!$G$2:$J$750,3,0)))</f>
        <v>0</v>
      </c>
      <c r="M121" s="53">
        <f>IF((M119="")+(COUNTIF($D$3:M119,M119)&gt;=2),0,IF(ISNA(VLOOKUP(M119,工单拆分!$G$2:$J$750,3,0)),0,VLOOKUP(M119,工单拆分!$G$2:$J$750,3,0)))</f>
        <v>0</v>
      </c>
      <c r="N121" s="54">
        <f>IF((N119="")+(COUNTIF($D$3:N119,N119)&gt;=2),0,IF(ISNA(VLOOKUP(N119,工单拆分!$G$2:$J$750,3,0)),0,VLOOKUP(N119,工单拆分!$G$2:$J$750,3,0)))</f>
        <v>0</v>
      </c>
      <c r="O121" s="55">
        <f>IF((O119="")+(COUNTIF($D$3:O119,O119)&gt;=2),0,IF(ISNA(VLOOKUP(O119,工单拆分!$G$2:$J$750,3,0)),0,VLOOKUP(O119,工单拆分!$G$2:$J$750,3,0)))</f>
        <v>2000</v>
      </c>
      <c r="P121" s="53">
        <f>IF((P119="")+(COUNTIF($D$3:P119,P119)&gt;=2),0,IF(ISNA(VLOOKUP(P119,工单拆分!$G$2:$J$750,3,0)),0,VLOOKUP(P119,工单拆分!$G$2:$J$750,3,0)))</f>
        <v>0</v>
      </c>
      <c r="Q121" s="54">
        <f>IF((Q119="")+(COUNTIF($D$3:Q119,Q119)&gt;=2),0,IF(ISNA(VLOOKUP(Q119,工单拆分!$G$2:$J$750,3,0)),0,VLOOKUP(Q119,工单拆分!$G$2:$J$750,3,0)))</f>
        <v>0</v>
      </c>
      <c r="R121" s="55">
        <f>IF((R119="")+(COUNTIF($D$3:R119,R119)&gt;=2),0,IF(ISNA(VLOOKUP(R119,工单拆分!$G$2:$J$750,3,0)),0,VLOOKUP(R119,工单拆分!$G$2:$J$750,3,0)))</f>
        <v>2000</v>
      </c>
      <c r="S121" s="53">
        <f>IF((S119="")+(COUNTIF($D$3:S119,S119)&gt;=2),0,IF(ISNA(VLOOKUP(S119,工单拆分!$G$2:$J$750,3,0)),0,VLOOKUP(S119,工单拆分!$G$2:$J$750,3,0)))</f>
        <v>0</v>
      </c>
      <c r="T121" s="54">
        <f>IF((T119="")+(COUNTIF($D$3:T119,T119)&gt;=2),0,IF(ISNA(VLOOKUP(T119,工单拆分!$G$2:$J$750,3,0)),0,VLOOKUP(T119,工单拆分!$G$2:$J$750,3,0)))</f>
        <v>0</v>
      </c>
      <c r="U121" s="55">
        <f>IF((U119="")+(COUNTIF($D$3:U119,U119)&gt;=2),0,IF(ISNA(VLOOKUP(U119,工单拆分!$G$2:$J$750,3,0)),0,VLOOKUP(U119,工单拆分!$G$2:$J$750,3,0)))</f>
        <v>2000</v>
      </c>
      <c r="V121" s="53">
        <f>IF((V119="")+(COUNTIF($D$3:V119,V119)&gt;=2),0,IF(ISNA(VLOOKUP(V119,工单拆分!$G$2:$J$750,3,0)),0,VLOOKUP(V119,工单拆分!$G$2:$J$750,3,0)))</f>
        <v>0</v>
      </c>
      <c r="W121" s="54">
        <f>IF((W119="")+(COUNTIF($D$3:W119,W119)&gt;=2),0,IF(ISNA(VLOOKUP(W119,工单拆分!$G$2:$J$750,3,0)),0,VLOOKUP(W119,工单拆分!$G$2:$J$750,3,0)))</f>
        <v>0</v>
      </c>
      <c r="X121" s="55">
        <f>IF((X119="")+(COUNTIF($D$3:X119,X119)&gt;=2),0,IF(ISNA(VLOOKUP(X119,工单拆分!$G$2:$J$750,3,0)),0,VLOOKUP(X119,工单拆分!$G$2:$J$750,3,0)))</f>
        <v>2000</v>
      </c>
      <c r="Y121" s="53">
        <f>IF((Y119="")+(COUNTIF($D$3:Y119,Y119)&gt;=2),0,IF(ISNA(VLOOKUP(Y119,工单拆分!$G$2:$J$750,3,0)),0,VLOOKUP(Y119,工单拆分!$G$2:$J$750,3,0)))</f>
        <v>0</v>
      </c>
      <c r="Z121" s="54">
        <f>IF((Z119="")+(COUNTIF($D$3:Z119,Z119)&gt;=2),0,IF(ISNA(VLOOKUP(Z119,工单拆分!$G$2:$J$750,3,0)),0,VLOOKUP(Z119,工单拆分!$G$2:$J$750,3,0)))</f>
        <v>0</v>
      </c>
      <c r="AA121" s="55">
        <f>IF((AA119="")+(COUNTIF($D$3:AA119,AA119)&gt;=2),0,IF(ISNA(VLOOKUP(AA119,工单拆分!$G$2:$J$750,3,0)),0,VLOOKUP(AA119,工单拆分!$G$2:$J$750,3,0)))</f>
        <v>2000</v>
      </c>
      <c r="AB121" s="53">
        <f>IF((AB119="")+(COUNTIF($D$3:AB119,AB119)&gt;=2),0,IF(ISNA(VLOOKUP(AB119,工单拆分!$G$2:$J$750,3,0)),0,VLOOKUP(AB119,工单拆分!$G$2:$J$750,3,0)))</f>
        <v>0</v>
      </c>
      <c r="AC121" s="54">
        <f>IF((AC119="")+(COUNTIF($D$3:AC119,AC119)&gt;=2),0,IF(ISNA(VLOOKUP(AC119,工单拆分!$G$2:$J$750,3,0)),0,VLOOKUP(AC119,工单拆分!$G$2:$J$750,3,0)))</f>
        <v>0</v>
      </c>
      <c r="AD121" s="55">
        <f>IF((AD119="")+(COUNTIF($D$3:AD119,AD119)&gt;=2),0,IF(ISNA(VLOOKUP(AD119,工单拆分!$G$2:$J$750,3,0)),0,VLOOKUP(AD119,工单拆分!$G$2:$J$750,3,0)))</f>
        <v>2000</v>
      </c>
      <c r="AE121" s="53">
        <f>IF((AE119="")+(COUNTIF($D$3:AE119,AE119)&gt;=2),0,IF(ISNA(VLOOKUP(AE119,工单拆分!$G$2:$J$750,3,0)),0,VLOOKUP(AE119,工单拆分!$G$2:$J$750,3,0)))</f>
        <v>0</v>
      </c>
      <c r="AF121" s="54">
        <f>IF((AF119="")+(COUNTIF($D$3:AF119,AF119)&gt;=2),0,IF(ISNA(VLOOKUP(AF119,工单拆分!$G$2:$J$750,3,0)),0,VLOOKUP(AF119,工单拆分!$G$2:$J$750,3,0)))</f>
        <v>0</v>
      </c>
      <c r="AG121" s="55">
        <f>IF((AG119="")+(COUNTIF($D$3:AG119,AG119)&gt;=2),0,IF(ISNA(VLOOKUP(AG119,工单拆分!$G$2:$J$750,3,0)),0,VLOOKUP(AG119,工单拆分!$G$2:$J$750,3,0)))</f>
        <v>0</v>
      </c>
      <c r="AH121" s="53">
        <f>IF((AH119="")+(COUNTIF($D$3:AH119,AH119)&gt;=2),0,IF(ISNA(VLOOKUP(AH119,工单拆分!$G$2:$J$750,3,0)),0,VLOOKUP(AH119,工单拆分!$G$2:$J$750,3,0)))</f>
        <v>0</v>
      </c>
      <c r="AI121" s="54">
        <f>IF((AI119="")+(COUNTIF($D$3:AI119,AI119)&gt;=2),0,IF(ISNA(VLOOKUP(AI119,工单拆分!$G$2:$J$750,3,0)),0,VLOOKUP(AI119,工单拆分!$G$2:$J$750,3,0)))</f>
        <v>0</v>
      </c>
      <c r="AJ121" s="55">
        <f>IF((AJ119="")+(COUNTIF($D$3:AJ119,AJ119)&gt;=2),0,IF(ISNA(VLOOKUP(AJ119,工单拆分!$G$2:$J$750,3,0)),0,VLOOKUP(AJ119,工单拆分!$G$2:$J$750,3,0)))</f>
        <v>2000</v>
      </c>
      <c r="AK121" s="53">
        <f>IF((AK119="")+(COUNTIF($D$3:AK119,AK119)&gt;=2),0,IF(ISNA(VLOOKUP(AK119,工单拆分!$G$2:$J$750,3,0)),0,VLOOKUP(AK119,工单拆分!$G$2:$J$750,3,0)))</f>
        <v>0</v>
      </c>
      <c r="AL121" s="54">
        <f>IF((AL119="")+(COUNTIF($D$3:AL119,AL119)&gt;=2),0,IF(ISNA(VLOOKUP(AL119,工单拆分!$G$2:$J$750,3,0)),0,VLOOKUP(AL119,工单拆分!$G$2:$J$750,3,0)))</f>
        <v>0</v>
      </c>
      <c r="AM121" s="55">
        <f>IF((AM119="")+(COUNTIF($D$3:AM119,AM119)&gt;=2),0,IF(ISNA(VLOOKUP(AM119,工单拆分!$G$2:$J$750,3,0)),0,VLOOKUP(AM119,工单拆分!$G$2:$J$750,3,0)))</f>
        <v>2000</v>
      </c>
      <c r="AN121" s="53">
        <f>IF((AN119="")+(COUNTIF($D$3:AN119,AN119)&gt;=2),0,IF(ISNA(VLOOKUP(AN119,工单拆分!$G$2:$J$750,3,0)),0,VLOOKUP(AN119,工单拆分!$G$2:$J$750,3,0)))</f>
        <v>0</v>
      </c>
      <c r="AO121" s="54">
        <f>IF((AO119="")+(COUNTIF($D$3:AO119,AO119)&gt;=2),0,IF(ISNA(VLOOKUP(AO119,工单拆分!$G$2:$J$750,3,0)),0,VLOOKUP(AO119,工单拆分!$G$2:$J$750,3,0)))</f>
        <v>0</v>
      </c>
      <c r="AP121" s="55">
        <f>IF((AP119="")+(COUNTIF($D$3:AP119,AP119)&gt;=2),0,IF(ISNA(VLOOKUP(AP119,工单拆分!$G$2:$J$750,3,0)),0,VLOOKUP(AP119,工单拆分!$G$2:$J$750,3,0)))</f>
        <v>2000</v>
      </c>
      <c r="AQ121" s="53">
        <f>IF((AQ119="")+(COUNTIF($D$3:AQ119,AQ119)&gt;=2),0,IF(ISNA(VLOOKUP(AQ119,工单拆分!$G$2:$J$750,3,0)),0,VLOOKUP(AQ119,工单拆分!$G$2:$J$750,3,0)))</f>
        <v>0</v>
      </c>
      <c r="AR121" s="54">
        <f>IF((AR119="")+(COUNTIF($D$3:AR119,AR119)&gt;=2),0,IF(ISNA(VLOOKUP(AR119,工单拆分!$G$2:$J$750,3,0)),0,VLOOKUP(AR119,工单拆分!$G$2:$J$750,3,0)))</f>
        <v>0</v>
      </c>
      <c r="AS121" s="55">
        <f>IF((AS119="")+(COUNTIF($D$3:AS119,AS119)&gt;=2),0,IF(ISNA(VLOOKUP(AS119,工单拆分!$G$2:$J$750,3,0)),0,VLOOKUP(AS119,工单拆分!$G$2:$J$750,3,0)))</f>
        <v>2000</v>
      </c>
      <c r="AT121" s="53">
        <f>IF((AT119="")+(COUNTIF($D$3:AT119,AT119)&gt;=2),0,IF(ISNA(VLOOKUP(AT119,工单拆分!$G$2:$J$750,3,0)),0,VLOOKUP(AT119,工单拆分!$G$2:$J$750,3,0)))</f>
        <v>0</v>
      </c>
      <c r="AU121" s="54">
        <f>IF((AU119="")+(COUNTIF($D$3:AU119,AU119)&gt;=2),0,IF(ISNA(VLOOKUP(AU119,工单拆分!$G$2:$J$750,3,0)),0,VLOOKUP(AU119,工单拆分!$G$2:$J$750,3,0)))</f>
        <v>0</v>
      </c>
      <c r="AV121" s="55">
        <f>IF((AV119="")+(COUNTIF($D$3:AV119,AV119)&gt;=2),0,IF(ISNA(VLOOKUP(AV119,工单拆分!$G$2:$J$750,3,0)),0,VLOOKUP(AV119,工单拆分!$G$2:$J$750,3,0)))</f>
        <v>2000</v>
      </c>
      <c r="AW121" s="53">
        <f>IF((AW119="")+(COUNTIF($D$3:AW119,AW119)&gt;=2),0,IF(ISNA(VLOOKUP(AW119,工单拆分!$G$2:$J$750,3,0)),0,VLOOKUP(AW119,工单拆分!$G$2:$J$750,3,0)))</f>
        <v>0</v>
      </c>
      <c r="AX121" s="54">
        <f>IF((AX119="")+(COUNTIF($D$3:AX119,AX119)&gt;=2),0,IF(ISNA(VLOOKUP(AX119,工单拆分!$G$2:$J$750,3,0)),0,VLOOKUP(AX119,工单拆分!$G$2:$J$750,3,0)))</f>
        <v>0</v>
      </c>
      <c r="AY121" s="55">
        <f>IF((AY119="")+(COUNTIF($D$3:AY119,AY119)&gt;=2),0,IF(ISNA(VLOOKUP(AY119,工单拆分!$G$2:$J$750,3,0)),0,VLOOKUP(AY119,工单拆分!$G$2:$J$750,3,0)))</f>
        <v>0</v>
      </c>
      <c r="AZ121" s="53">
        <f>IF((AZ119="")+(COUNTIF($D$3:AZ119,AZ119)&gt;=2),0,IF(ISNA(VLOOKUP(AZ119,工单拆分!$G$2:$J$750,3,0)),0,VLOOKUP(AZ119,工单拆分!$G$2:$J$750,3,0)))</f>
        <v>0</v>
      </c>
      <c r="BA121" s="54">
        <f>IF((BA119="")+(COUNTIF($D$3:BA119,BA119)&gt;=2),0,IF(ISNA(VLOOKUP(BA119,工单拆分!$G$2:$J$750,3,0)),0,VLOOKUP(BA119,工单拆分!$G$2:$J$750,3,0)))</f>
        <v>0</v>
      </c>
      <c r="BB121" s="55">
        <f>IF((BB119="")+(COUNTIF($D$3:BB119,BB119)&gt;=2),0,IF(ISNA(VLOOKUP(BB119,工单拆分!$G$2:$J$750,3,0)),0,VLOOKUP(BB119,工单拆分!$G$2:$J$750,3,0)))</f>
        <v>0</v>
      </c>
      <c r="BC121" s="53">
        <f>IF((BC119="")+(COUNTIF($D$3:BC119,BC119)&gt;=2),0,IF(ISNA(VLOOKUP(BC119,工单拆分!$G$2:$J$750,3,0)),0,VLOOKUP(BC119,工单拆分!$G$2:$J$750,3,0)))</f>
        <v>0</v>
      </c>
      <c r="BD121" s="54">
        <f>IF((BD119="")+(COUNTIF($D$3:BD119,BD119)&gt;=2),0,IF(ISNA(VLOOKUP(BD119,工单拆分!$G$2:$J$750,3,0)),0,VLOOKUP(BD119,工单拆分!$G$2:$J$750,3,0)))</f>
        <v>0</v>
      </c>
      <c r="BE121" s="55">
        <f>IF((BE119="")+(COUNTIF($D$3:BE119,BE119)&gt;=2),0,IF(ISNA(VLOOKUP(BE119,工单拆分!$G$2:$J$750,3,0)),0,VLOOKUP(BE119,工单拆分!$G$2:$J$750,3,0)))</f>
        <v>2000</v>
      </c>
      <c r="BF121" s="53">
        <f>IF((BF119="")+(COUNTIF($D$3:BF119,BF119)&gt;=2),0,IF(ISNA(VLOOKUP(BF119,工单拆分!$G$2:$J$750,3,0)),0,VLOOKUP(BF119,工单拆分!$G$2:$J$750,3,0)))</f>
        <v>0</v>
      </c>
      <c r="BG121" s="54">
        <f>IF((BG119="")+(COUNTIF($D$3:BG119,BG119)&gt;=2),0,IF(ISNA(VLOOKUP(BG119,工单拆分!$G$2:$J$750,3,0)),0,VLOOKUP(BG119,工单拆分!$G$2:$J$750,3,0)))</f>
        <v>0</v>
      </c>
      <c r="BH121" s="55">
        <f>IF((BH119="")+(COUNTIF($D$3:BH119,BH119)&gt;=2),0,IF(ISNA(VLOOKUP(BH119,工单拆分!$G$2:$J$750,3,0)),0,VLOOKUP(BH119,工单拆分!$G$2:$J$750,3,0)))</f>
        <v>2000</v>
      </c>
      <c r="BI121" s="53">
        <f>IF((BI119="")+(COUNTIF($D$3:BI119,BI119)&gt;=2),0,IF(ISNA(VLOOKUP(BI119,工单拆分!$G$2:$J$750,3,0)),0,VLOOKUP(BI119,工单拆分!$G$2:$J$750,3,0)))</f>
        <v>0</v>
      </c>
      <c r="BJ121" s="54">
        <f>IF((BJ119="")+(COUNTIF($D$3:BJ119,BJ119)&gt;=2),0,IF(ISNA(VLOOKUP(BJ119,工单拆分!$G$2:$J$750,3,0)),0,VLOOKUP(BJ119,工单拆分!$G$2:$J$750,3,0)))</f>
        <v>0</v>
      </c>
      <c r="BK121" s="55">
        <f>IF((BK119="")+(COUNTIF($D$3:BK119,BK119)&gt;=2),0,IF(ISNA(VLOOKUP(BK119,工单拆分!$G$2:$J$750,3,0)),0,VLOOKUP(BK119,工单拆分!$G$2:$J$750,3,0)))</f>
        <v>2000</v>
      </c>
      <c r="BL121" s="53">
        <f>IF((BL119="")+(COUNTIF($D$3:BL119,BL119)&gt;=2),0,IF(ISNA(VLOOKUP(BL119,工单拆分!$G$2:$J$750,3,0)),0,VLOOKUP(BL119,工单拆分!$G$2:$J$750,3,0)))</f>
        <v>0</v>
      </c>
      <c r="BM121" s="54">
        <f>IF((BM119="")+(COUNTIF($D$3:BM119,BM119)&gt;=2),0,IF(ISNA(VLOOKUP(BM119,工单拆分!$G$2:$J$750,3,0)),0,VLOOKUP(BM119,工单拆分!$G$2:$J$750,3,0)))</f>
        <v>0</v>
      </c>
      <c r="BN121" s="55">
        <f>IF((BN119="")+(COUNTIF($D$3:BN119,BN119)&gt;=2),0,IF(ISNA(VLOOKUP(BN119,工单拆分!$G$2:$J$750,3,0)),0,VLOOKUP(BN119,工单拆分!$G$2:$J$750,3,0)))</f>
        <v>2000</v>
      </c>
      <c r="BO121" s="53">
        <f>IF((BO119="")+(COUNTIF($D$3:BO119,BO119)&gt;=2),0,IF(ISNA(VLOOKUP(BO119,工单拆分!$G$2:$J$750,3,0)),0,VLOOKUP(BO119,工单拆分!$G$2:$J$750,3,0)))</f>
        <v>0</v>
      </c>
      <c r="BP121" s="54">
        <f>IF((BP119="")+(COUNTIF($D$3:BP119,BP119)&gt;=2),0,IF(ISNA(VLOOKUP(BP119,工单拆分!$G$2:$J$750,3,0)),0,VLOOKUP(BP119,工单拆分!$G$2:$J$750,3,0)))</f>
        <v>0</v>
      </c>
      <c r="BQ121" s="55">
        <f>IF((BQ119="")+(COUNTIF($D$3:BQ119,BQ119)&gt;=2),0,IF(ISNA(VLOOKUP(BQ119,工单拆分!$G$2:$J$750,3,0)),0,VLOOKUP(BQ119,工单拆分!$G$2:$J$750,3,0)))</f>
        <v>2000</v>
      </c>
      <c r="BR121" s="53">
        <f>IF((BR119="")+(COUNTIF($D$3:BR119,BR119)&gt;=2),0,IF(ISNA(VLOOKUP(BR119,工单拆分!$G$2:$J$750,3,0)),0,VLOOKUP(BR119,工单拆分!$G$2:$J$750,3,0)))</f>
        <v>0</v>
      </c>
      <c r="BS121" s="54">
        <f>IF((BS119="")+(COUNTIF($D$3:BS119,BS119)&gt;=2),0,IF(ISNA(VLOOKUP(BS119,工单拆分!$G$2:$J$750,3,0)),0,VLOOKUP(BS119,工单拆分!$G$2:$J$750,3,0)))</f>
        <v>0</v>
      </c>
      <c r="BT121" s="55">
        <f>IF((BT119="")+(COUNTIF($D$3:BT119,BT119)&gt;=2),0,IF(ISNA(VLOOKUP(BT119,工单拆分!$G$2:$J$750,3,0)),0,VLOOKUP(BT119,工单拆分!$G$2:$J$750,3,0)))</f>
        <v>2000</v>
      </c>
      <c r="BU121" s="53">
        <f>IF((BU119="")+(COUNTIF($D$3:BU119,BU119)&gt;=2),0,IF(ISNA(VLOOKUP(BU119,工单拆分!$G$2:$J$750,3,0)),0,VLOOKUP(BU119,工单拆分!$G$2:$J$750,3,0)))</f>
        <v>0</v>
      </c>
      <c r="BV121" s="54">
        <f>IF((BV119="")+(COUNTIF($D$3:BV119,BV119)&gt;=2),0,IF(ISNA(VLOOKUP(BV119,工单拆分!$G$2:$J$750,3,0)),0,VLOOKUP(BV119,工单拆分!$G$2:$J$750,3,0)))</f>
        <v>0</v>
      </c>
      <c r="BW121" s="55">
        <f>IF((BW119="")+(COUNTIF($D$3:BW119,BW119)&gt;=2),0,IF(ISNA(VLOOKUP(BW119,工单拆分!$G$2:$J$750,3,0)),0,VLOOKUP(BW119,工单拆分!$G$2:$J$750,3,0)))</f>
        <v>2000</v>
      </c>
      <c r="BX121" s="53">
        <f>IF((BX119="")+(COUNTIF($D$3:BX119,BX119)&gt;=2),0,IF(ISNA(VLOOKUP(BX119,工单拆分!$G$2:$J$750,3,0)),0,VLOOKUP(BX119,工单拆分!$G$2:$J$750,3,0)))</f>
        <v>0</v>
      </c>
      <c r="BY121" s="54">
        <f>IF((BY119="")+(COUNTIF($D$3:BY119,BY119)&gt;=2),0,IF(ISNA(VLOOKUP(BY119,工单拆分!$G$2:$J$750,3,0)),0,VLOOKUP(BY119,工单拆分!$G$2:$J$750,3,0)))</f>
        <v>0</v>
      </c>
      <c r="BZ121" s="55">
        <f>IF((BZ119="")+(COUNTIF($D$3:BZ119,BZ119)&gt;=2),0,IF(ISNA(VLOOKUP(BZ119,工单拆分!$G$2:$J$750,3,0)),0,VLOOKUP(BZ119,工单拆分!$G$2:$J$750,3,0)))</f>
        <v>2000</v>
      </c>
      <c r="CA121" s="53">
        <f>IF((CA119="")+(COUNTIF($D$3:CA119,CA119)&gt;=2),0,IF(ISNA(VLOOKUP(CA119,工单拆分!$G$2:$J$750,3,0)),0,VLOOKUP(CA119,工单拆分!$G$2:$J$750,3,0)))</f>
        <v>0</v>
      </c>
      <c r="CB121" s="54">
        <f>IF((CB119="")+(COUNTIF($D$3:CB119,CB119)&gt;=2),0,IF(ISNA(VLOOKUP(CB119,工单拆分!$G$2:$J$750,3,0)),0,VLOOKUP(CB119,工单拆分!$G$2:$J$750,3,0)))</f>
        <v>0</v>
      </c>
      <c r="CC121" s="55">
        <f>IF((CC119="")+(COUNTIF($D$3:CC119,CC119)&gt;=2),0,IF(ISNA(VLOOKUP(CC119,工单拆分!$G$2:$J$750,3,0)),0,VLOOKUP(CC119,工单拆分!$G$2:$J$750,3,0)))</f>
        <v>2000</v>
      </c>
      <c r="CD121" s="53">
        <f>IF((CD119="")+(COUNTIF($D$3:CD119,CD119)&gt;=2),0,IF(ISNA(VLOOKUP(CD119,工单拆分!$G$2:$J$750,3,0)),0,VLOOKUP(CD119,工单拆分!$G$2:$J$750,3,0)))</f>
        <v>0</v>
      </c>
      <c r="CE121" s="54">
        <f>IF((CE119="")+(COUNTIF($D$3:CE119,CE119)&gt;=2),0,IF(ISNA(VLOOKUP(CE119,工单拆分!$G$2:$J$750,3,0)),0,VLOOKUP(CE119,工单拆分!$G$2:$J$750,3,0)))</f>
        <v>0</v>
      </c>
      <c r="CF121" s="55">
        <f>IF((CF119="")+(COUNTIF($D$3:CF119,CF119)&gt;=2),0,IF(ISNA(VLOOKUP(CF119,工单拆分!$G$2:$J$750,3,0)),0,VLOOKUP(CF119,工单拆分!$G$2:$J$750,3,0)))</f>
        <v>3000</v>
      </c>
      <c r="CG121" s="53">
        <f>IF((CG119="")+(COUNTIF($D$3:CG119,CG119)&gt;=2),0,IF(ISNA(VLOOKUP(CG119,工单拆分!$G$2:$J$750,3,0)),0,VLOOKUP(CG119,工单拆分!$G$2:$J$750,3,0)))</f>
        <v>0</v>
      </c>
      <c r="CH121" s="54">
        <f>IF((CH119="")+(COUNTIF($D$3:CH119,CH119)&gt;=2),0,IF(ISNA(VLOOKUP(CH119,工单拆分!$G$2:$J$750,3,0)),0,VLOOKUP(CH119,工单拆分!$G$2:$J$750,3,0)))</f>
        <v>0</v>
      </c>
      <c r="CI121" s="55">
        <f>IF((CI119="")+(COUNTIF($D$3:CI119,CI119)&gt;=2),0,IF(ISNA(VLOOKUP(CI119,工单拆分!$G$2:$J$750,3,0)),0,VLOOKUP(CI119,工单拆分!$G$2:$J$750,3,0)))</f>
        <v>2000</v>
      </c>
      <c r="CJ121" s="53">
        <f>IF((CJ119="")+(COUNTIF($D$3:CJ119,CJ119)&gt;=2),0,IF(ISNA(VLOOKUP(CJ119,工单拆分!$G$2:$J$750,3,0)),0,VLOOKUP(CJ119,工单拆分!$G$2:$J$750,3,0)))</f>
        <v>0</v>
      </c>
      <c r="CK121" s="54">
        <f>IF((CK119="")+(COUNTIF($D$3:CK119,CK119)&gt;=2),0,IF(ISNA(VLOOKUP(CK119,工单拆分!$G$2:$J$750,3,0)),0,VLOOKUP(CK119,工单拆分!$G$2:$J$750,3,0)))</f>
        <v>0</v>
      </c>
      <c r="CL121" s="55">
        <f>IF((CL119="")+(COUNTIF($D$3:CL119,CL119)&gt;=2),0,IF(ISNA(VLOOKUP(CL119,工单拆分!$G$2:$J$750,3,0)),0,VLOOKUP(CL119,工单拆分!$G$2:$J$750,3,0)))</f>
        <v>3000</v>
      </c>
      <c r="CM121" s="53">
        <f>IF((CM119="")+(COUNTIF($D$3:CM119,CM119)&gt;=2),0,IF(ISNA(VLOOKUP(CM119,工单拆分!$G$2:$J$750,3,0)),0,VLOOKUP(CM119,工单拆分!$G$2:$J$750,3,0)))</f>
        <v>0</v>
      </c>
      <c r="CN121" s="54">
        <f>IF((CN119="")+(COUNTIF($D$3:CN119,CN119)&gt;=2),0,IF(ISNA(VLOOKUP(CN119,工单拆分!$G$2:$J$750,3,0)),0,VLOOKUP(CN119,工单拆分!$G$2:$J$750,3,0)))</f>
        <v>0</v>
      </c>
      <c r="CO121" s="55">
        <f>IF((CO119="")+(COUNTIF($D$3:CO119,CO119)&gt;=2),0,IF(ISNA(VLOOKUP(CO119,工单拆分!$G$2:$J$750,3,0)),0,VLOOKUP(CO119,工单拆分!$G$2:$J$750,3,0)))</f>
        <v>0</v>
      </c>
      <c r="CP121" s="53">
        <f>IF((CP119="")+(COUNTIF($D$3:CP119,CP119)&gt;=2),0,IF(ISNA(VLOOKUP(CP119,工单拆分!$G$2:$J$750,3,0)),0,VLOOKUP(CP119,工单拆分!$G$2:$J$750,3,0)))</f>
        <v>0</v>
      </c>
      <c r="CQ121" s="54">
        <f>IF((CQ119="")+(COUNTIF($D$3:CQ119,CQ119)&gt;=2),0,IF(ISNA(VLOOKUP(CQ119,工单拆分!$G$2:$J$750,3,0)),0,VLOOKUP(CQ119,工单拆分!$G$2:$J$750,3,0)))</f>
        <v>0</v>
      </c>
      <c r="CR121" s="55">
        <f>IF((CR119="")+(COUNTIF($D$3:CR119,CR119)&gt;=2),0,IF(ISNA(VLOOKUP(CR119,工单拆分!$G$2:$J$750,3,0)),0,VLOOKUP(CR119,工单拆分!$G$2:$J$750,3,0)))</f>
        <v>0</v>
      </c>
      <c r="CS121" s="67">
        <f t="shared" si="6"/>
        <v>52000</v>
      </c>
      <c r="CT121" s="67"/>
      <c r="CV121" s="67"/>
    </row>
    <row r="122" s="22" customFormat="1" ht="14.1" customHeight="1" spans="1:100">
      <c r="A122" s="56"/>
      <c r="B122" s="57"/>
      <c r="C122" s="58" t="s">
        <v>2007</v>
      </c>
      <c r="D122" s="59">
        <v>1850</v>
      </c>
      <c r="E122" s="60"/>
      <c r="F122" s="61"/>
      <c r="G122" s="59">
        <v>150</v>
      </c>
      <c r="H122" s="60"/>
      <c r="I122" s="61">
        <v>1700</v>
      </c>
      <c r="J122" s="59"/>
      <c r="K122" s="60"/>
      <c r="L122" s="61"/>
      <c r="M122" s="59">
        <v>300</v>
      </c>
      <c r="N122" s="60"/>
      <c r="O122" s="61">
        <v>1700</v>
      </c>
      <c r="P122" s="59">
        <v>300</v>
      </c>
      <c r="Q122" s="60"/>
      <c r="R122" s="61">
        <v>1650</v>
      </c>
      <c r="S122" s="59">
        <v>350</v>
      </c>
      <c r="T122" s="60"/>
      <c r="U122" s="61">
        <v>1700</v>
      </c>
      <c r="V122" s="59">
        <v>300</v>
      </c>
      <c r="W122" s="60"/>
      <c r="X122" s="61">
        <v>1700</v>
      </c>
      <c r="Y122" s="59">
        <v>300</v>
      </c>
      <c r="Z122" s="60"/>
      <c r="AA122" s="61">
        <v>1700</v>
      </c>
      <c r="AB122" s="59">
        <v>300</v>
      </c>
      <c r="AC122" s="60"/>
      <c r="AD122" s="61">
        <v>1700</v>
      </c>
      <c r="AE122" s="59"/>
      <c r="AF122" s="60"/>
      <c r="AG122" s="61"/>
      <c r="AH122" s="59">
        <v>300</v>
      </c>
      <c r="AI122" s="60"/>
      <c r="AJ122" s="61">
        <v>1700</v>
      </c>
      <c r="AK122" s="59">
        <v>300</v>
      </c>
      <c r="AL122" s="60"/>
      <c r="AM122" s="61">
        <v>1700</v>
      </c>
      <c r="AN122" s="59">
        <v>300</v>
      </c>
      <c r="AO122" s="60"/>
      <c r="AP122" s="61">
        <v>1700</v>
      </c>
      <c r="AQ122" s="59">
        <v>300</v>
      </c>
      <c r="AR122" s="60"/>
      <c r="AS122" s="61">
        <v>1700</v>
      </c>
      <c r="AT122" s="59">
        <v>300</v>
      </c>
      <c r="AU122" s="60"/>
      <c r="AV122" s="61">
        <v>1700</v>
      </c>
      <c r="AW122" s="59"/>
      <c r="AX122" s="60"/>
      <c r="AY122" s="61"/>
      <c r="AZ122" s="59"/>
      <c r="BA122" s="60"/>
      <c r="BB122" s="61"/>
      <c r="BC122" s="59">
        <v>300</v>
      </c>
      <c r="BD122" s="60"/>
      <c r="BE122" s="61">
        <v>1750</v>
      </c>
      <c r="BF122" s="59">
        <v>250</v>
      </c>
      <c r="BG122" s="60"/>
      <c r="BH122" s="61">
        <v>1800</v>
      </c>
      <c r="BI122" s="59">
        <v>200</v>
      </c>
      <c r="BJ122" s="60"/>
      <c r="BK122" s="61">
        <v>1550</v>
      </c>
      <c r="BL122" s="59">
        <v>450</v>
      </c>
      <c r="BM122" s="60"/>
      <c r="BN122" s="61">
        <v>1600</v>
      </c>
      <c r="BO122" s="59">
        <v>400</v>
      </c>
      <c r="BP122" s="60"/>
      <c r="BQ122" s="61">
        <v>1650</v>
      </c>
      <c r="BR122" s="59">
        <v>350</v>
      </c>
      <c r="BS122" s="60"/>
      <c r="BT122" s="61">
        <v>1700</v>
      </c>
      <c r="BU122" s="59">
        <v>300</v>
      </c>
      <c r="BV122" s="60"/>
      <c r="BW122" s="61">
        <v>1750</v>
      </c>
      <c r="BX122" s="59">
        <v>250</v>
      </c>
      <c r="BY122" s="60"/>
      <c r="BZ122" s="61">
        <v>1850</v>
      </c>
      <c r="CA122" s="59">
        <v>150</v>
      </c>
      <c r="CB122" s="60"/>
      <c r="CC122" s="61">
        <v>1950</v>
      </c>
      <c r="CD122" s="59">
        <v>50</v>
      </c>
      <c r="CE122" s="60"/>
      <c r="CF122" s="61">
        <v>2050</v>
      </c>
      <c r="CG122" s="59">
        <v>950</v>
      </c>
      <c r="CH122" s="60"/>
      <c r="CI122" s="61">
        <v>1150</v>
      </c>
      <c r="CJ122" s="59">
        <v>850</v>
      </c>
      <c r="CK122" s="60"/>
      <c r="CL122" s="61">
        <v>1250</v>
      </c>
      <c r="CM122" s="59">
        <v>1750</v>
      </c>
      <c r="CN122" s="60"/>
      <c r="CO122" s="61"/>
      <c r="CP122" s="59"/>
      <c r="CQ122" s="60"/>
      <c r="CR122" s="61"/>
      <c r="CS122" s="67">
        <f t="shared" si="6"/>
        <v>52000</v>
      </c>
      <c r="CT122" s="67">
        <f>CS121-CS122</f>
        <v>0</v>
      </c>
      <c r="CV122" s="67"/>
    </row>
    <row r="123" s="20" customFormat="1" ht="14.1" customHeight="1" spans="1:100">
      <c r="A123" s="40">
        <v>31</v>
      </c>
      <c r="B123" s="41" t="s">
        <v>2040</v>
      </c>
      <c r="C123" s="42" t="s">
        <v>43</v>
      </c>
      <c r="D123" s="43" t="s">
        <v>475</v>
      </c>
      <c r="E123" s="44"/>
      <c r="F123" s="45"/>
      <c r="G123" s="43" t="s">
        <v>475</v>
      </c>
      <c r="H123" s="44"/>
      <c r="I123" s="45" t="s">
        <v>478</v>
      </c>
      <c r="J123" s="43"/>
      <c r="K123" s="44"/>
      <c r="L123" s="45"/>
      <c r="M123" s="43" t="s">
        <v>478</v>
      </c>
      <c r="N123" s="44"/>
      <c r="O123" s="45" t="s">
        <v>480</v>
      </c>
      <c r="P123" s="43" t="s">
        <v>480</v>
      </c>
      <c r="Q123" s="44"/>
      <c r="R123" s="45" t="s">
        <v>482</v>
      </c>
      <c r="S123" s="43" t="s">
        <v>482</v>
      </c>
      <c r="T123" s="44"/>
      <c r="U123" s="45"/>
      <c r="V123" s="43" t="s">
        <v>482</v>
      </c>
      <c r="W123" s="44"/>
      <c r="X123" s="43" t="s">
        <v>484</v>
      </c>
      <c r="Y123" s="43" t="s">
        <v>484</v>
      </c>
      <c r="Z123" s="44"/>
      <c r="AA123" s="45" t="s">
        <v>486</v>
      </c>
      <c r="AB123" s="43" t="s">
        <v>486</v>
      </c>
      <c r="AC123" s="44"/>
      <c r="AD123" s="45" t="s">
        <v>488</v>
      </c>
      <c r="AE123" s="43"/>
      <c r="AF123" s="44"/>
      <c r="AG123" s="45"/>
      <c r="AH123" s="43" t="s">
        <v>488</v>
      </c>
      <c r="AI123" s="44"/>
      <c r="AJ123" s="45" t="s">
        <v>490</v>
      </c>
      <c r="AK123" s="43" t="s">
        <v>490</v>
      </c>
      <c r="AL123" s="44"/>
      <c r="AM123" s="45" t="s">
        <v>492</v>
      </c>
      <c r="AN123" s="43" t="s">
        <v>492</v>
      </c>
      <c r="AO123" s="44"/>
      <c r="AP123" s="45" t="s">
        <v>494</v>
      </c>
      <c r="AQ123" s="43" t="s">
        <v>494</v>
      </c>
      <c r="AR123" s="44"/>
      <c r="AS123" s="45" t="s">
        <v>496</v>
      </c>
      <c r="AT123" s="43" t="s">
        <v>496</v>
      </c>
      <c r="AU123" s="44"/>
      <c r="AV123" s="45"/>
      <c r="AW123" s="43"/>
      <c r="AX123" s="44"/>
      <c r="AY123" s="45"/>
      <c r="AZ123" s="43"/>
      <c r="BA123" s="44"/>
      <c r="BB123" s="45"/>
      <c r="BC123" s="43" t="s">
        <v>498</v>
      </c>
      <c r="BD123" s="44"/>
      <c r="BE123" s="45"/>
      <c r="BF123" s="43" t="s">
        <v>498</v>
      </c>
      <c r="BG123" s="44"/>
      <c r="BH123" s="45" t="s">
        <v>500</v>
      </c>
      <c r="BI123" s="43" t="s">
        <v>500</v>
      </c>
      <c r="BJ123" s="44"/>
      <c r="BK123" s="45" t="s">
        <v>502</v>
      </c>
      <c r="BL123" s="43" t="s">
        <v>502</v>
      </c>
      <c r="BM123" s="44"/>
      <c r="BN123" s="45" t="s">
        <v>504</v>
      </c>
      <c r="BO123" s="43" t="s">
        <v>504</v>
      </c>
      <c r="BP123" s="44"/>
      <c r="BQ123" s="45" t="s">
        <v>506</v>
      </c>
      <c r="BR123" s="43" t="s">
        <v>506</v>
      </c>
      <c r="BS123" s="44"/>
      <c r="BT123" s="45" t="s">
        <v>508</v>
      </c>
      <c r="BU123" s="43" t="s">
        <v>508</v>
      </c>
      <c r="BV123" s="44"/>
      <c r="BW123" s="45"/>
      <c r="BX123" s="43" t="s">
        <v>508</v>
      </c>
      <c r="BY123" s="44"/>
      <c r="BZ123" s="45" t="s">
        <v>510</v>
      </c>
      <c r="CA123" s="43" t="s">
        <v>510</v>
      </c>
      <c r="CB123" s="44"/>
      <c r="CC123" s="45" t="s">
        <v>512</v>
      </c>
      <c r="CD123" s="43" t="s">
        <v>512</v>
      </c>
      <c r="CE123" s="44"/>
      <c r="CF123" s="45" t="s">
        <v>514</v>
      </c>
      <c r="CG123" s="43" t="s">
        <v>514</v>
      </c>
      <c r="CH123" s="44"/>
      <c r="CI123" s="45" t="s">
        <v>646</v>
      </c>
      <c r="CJ123" s="43" t="s">
        <v>646</v>
      </c>
      <c r="CK123" s="44"/>
      <c r="CL123" s="45" t="s">
        <v>648</v>
      </c>
      <c r="CM123" s="43" t="s">
        <v>648</v>
      </c>
      <c r="CN123" s="44"/>
      <c r="CO123" s="45" t="s">
        <v>732</v>
      </c>
      <c r="CP123" s="43"/>
      <c r="CQ123" s="44"/>
      <c r="CR123" s="45"/>
      <c r="CS123" s="65"/>
      <c r="CT123" s="65"/>
      <c r="CV123" s="65"/>
    </row>
    <row r="124" s="21" customFormat="1" ht="14.1" customHeight="1" spans="1:100">
      <c r="A124" s="46"/>
      <c r="B124" s="47"/>
      <c r="C124" s="48" t="s">
        <v>2005</v>
      </c>
      <c r="D124" s="49" t="str">
        <f>IF((D123="")+(D123=0),0,VLOOKUP(D123,工单拆分!$G$2:$J$750,2,0))</f>
        <v>50FC9133Q-1</v>
      </c>
      <c r="E124" s="50">
        <f>IF((E123="")+(E123=0),0,VLOOKUP(E123,工单拆分!$G$2:$J$750,2,0))</f>
        <v>0</v>
      </c>
      <c r="F124" s="51">
        <f>IF((F123="")+(F123=0),0,VLOOKUP(F123,工单拆分!$G$2:$J$750,2,0))</f>
        <v>0</v>
      </c>
      <c r="G124" s="49" t="str">
        <f>IF((G123="")+(G123=0),0,VLOOKUP(G123,工单拆分!$G$2:$J$750,2,0))</f>
        <v>50FC9133Q-1</v>
      </c>
      <c r="H124" s="50">
        <f>IF((H123="")+(H123=0),0,VLOOKUP(H123,工单拆分!$G$2:$J$750,2,0))</f>
        <v>0</v>
      </c>
      <c r="I124" s="51" t="str">
        <f>IF((I123="")+(I123=0),0,VLOOKUP(I123,工单拆分!$G$2:$J$750,2,0))</f>
        <v>50FC9133Q-2</v>
      </c>
      <c r="J124" s="49">
        <f>IF((J123="")+(J123=0),0,VLOOKUP(J123,工单拆分!$G$2:$J$750,2,0))</f>
        <v>0</v>
      </c>
      <c r="K124" s="50">
        <f>IF((K123="")+(K123=0),0,VLOOKUP(K123,工单拆分!$G$2:$J$750,2,0))</f>
        <v>0</v>
      </c>
      <c r="L124" s="51">
        <f>IF((L123="")+(L123=0),0,VLOOKUP(L123,工单拆分!$G$2:$J$750,2,0))</f>
        <v>0</v>
      </c>
      <c r="M124" s="49" t="str">
        <f>IF((M123="")+(M123=0),0,VLOOKUP(M123,工单拆分!$G$2:$J$750,2,0))</f>
        <v>50FC9133Q-2</v>
      </c>
      <c r="N124" s="50">
        <f>IF((N123="")+(N123=0),0,VLOOKUP(N123,工单拆分!$G$2:$J$750,2,0))</f>
        <v>0</v>
      </c>
      <c r="O124" s="51" t="str">
        <f>IF((O123="")+(O123=0),0,VLOOKUP(O123,工单拆分!$G$2:$J$750,2,0))</f>
        <v>50FC9133Q-3</v>
      </c>
      <c r="P124" s="49" t="str">
        <f>IF((P123="")+(P123=0),0,VLOOKUP(P123,工单拆分!$G$2:$J$750,2,0))</f>
        <v>50FC9133Q-3</v>
      </c>
      <c r="Q124" s="50">
        <f>IF((Q123="")+(Q123=0),0,VLOOKUP(Q123,工单拆分!$G$2:$J$750,2,0))</f>
        <v>0</v>
      </c>
      <c r="R124" s="51" t="str">
        <f>IF((R123="")+(R123=0),0,VLOOKUP(R123,工单拆分!$G$2:$J$750,2,0))</f>
        <v>50FC9133Q-4</v>
      </c>
      <c r="S124" s="49" t="str">
        <f>IF((S123="")+(S123=0),0,VLOOKUP(S123,工单拆分!$G$2:$J$750,2,0))</f>
        <v>50FC9133Q-4</v>
      </c>
      <c r="T124" s="50">
        <f>IF((T123="")+(T123=0),0,VLOOKUP(T123,工单拆分!$G$2:$J$750,2,0))</f>
        <v>0</v>
      </c>
      <c r="U124" s="51">
        <f>IF((U123="")+(U123=0),0,VLOOKUP(U123,工单拆分!$G$2:$J$750,2,0))</f>
        <v>0</v>
      </c>
      <c r="V124" s="49" t="str">
        <f>IF((V123="")+(V123=0),0,VLOOKUP(V123,工单拆分!$G$2:$J$750,2,0))</f>
        <v>50FC9133Q-4</v>
      </c>
      <c r="W124" s="50">
        <f>IF((W123="")+(W123=0),0,VLOOKUP(W123,工单拆分!$G$2:$J$750,2,0))</f>
        <v>0</v>
      </c>
      <c r="X124" s="51" t="str">
        <f>IF((X123="")+(X123=0),0,VLOOKUP(X123,工单拆分!$G$2:$J$750,2,0))</f>
        <v>50FC9133Q-5</v>
      </c>
      <c r="Y124" s="49" t="str">
        <f>IF((Y123="")+(Y123=0),0,VLOOKUP(Y123,工单拆分!$G$2:$J$750,2,0))</f>
        <v>50FC9133Q-5</v>
      </c>
      <c r="Z124" s="50">
        <f>IF((Z123="")+(Z123=0),0,VLOOKUP(Z123,工单拆分!$G$2:$J$750,2,0))</f>
        <v>0</v>
      </c>
      <c r="AA124" s="51" t="str">
        <f>IF((AA123="")+(AA123=0),0,VLOOKUP(AA123,工单拆分!$G$2:$J$750,2,0))</f>
        <v>50FC9133Q-6</v>
      </c>
      <c r="AB124" s="49" t="str">
        <f>IF((AB123="")+(AB123=0),0,VLOOKUP(AB123,工单拆分!$G$2:$J$750,2,0))</f>
        <v>50FC9133Q-6</v>
      </c>
      <c r="AC124" s="50">
        <f>IF((AC123="")+(AC123=0),0,VLOOKUP(AC123,工单拆分!$G$2:$J$750,2,0))</f>
        <v>0</v>
      </c>
      <c r="AD124" s="51" t="str">
        <f>IF((AD123="")+(AD123=0),0,VLOOKUP(AD123,工单拆分!$G$2:$J$750,2,0))</f>
        <v>50FC9133Q-7</v>
      </c>
      <c r="AE124" s="49">
        <f>IF((AE123="")+(AE123=0),0,VLOOKUP(AE123,工单拆分!$G$2:$J$750,2,0))</f>
        <v>0</v>
      </c>
      <c r="AF124" s="50">
        <f>IF((AF123="")+(AF123=0),0,VLOOKUP(AF123,工单拆分!$G$2:$J$750,2,0))</f>
        <v>0</v>
      </c>
      <c r="AG124" s="51">
        <f>IF((AG123="")+(AG123=0),0,VLOOKUP(AG123,工单拆分!$G$2:$J$750,2,0))</f>
        <v>0</v>
      </c>
      <c r="AH124" s="49" t="str">
        <f>IF((AH123="")+(AH123=0),0,VLOOKUP(AH123,工单拆分!$G$2:$J$750,2,0))</f>
        <v>50FC9133Q-7</v>
      </c>
      <c r="AI124" s="50">
        <f>IF((AI123="")+(AI123=0),0,VLOOKUP(AI123,工单拆分!$G$2:$J$750,2,0))</f>
        <v>0</v>
      </c>
      <c r="AJ124" s="51" t="str">
        <f>IF((AJ123="")+(AJ123=0),0,VLOOKUP(AJ123,工单拆分!$G$2:$J$750,2,0))</f>
        <v>50FC9133Q-8</v>
      </c>
      <c r="AK124" s="49" t="str">
        <f>IF((AK123="")+(AK123=0),0,VLOOKUP(AK123,工单拆分!$G$2:$J$750,2,0))</f>
        <v>50FC9133Q-8</v>
      </c>
      <c r="AL124" s="50">
        <f>IF((AL123="")+(AL123=0),0,VLOOKUP(AL123,工单拆分!$G$2:$J$750,2,0))</f>
        <v>0</v>
      </c>
      <c r="AM124" s="51" t="str">
        <f>IF((AM123="")+(AM123=0),0,VLOOKUP(AM123,工单拆分!$G$2:$J$750,2,0))</f>
        <v>50FC9133Q-9</v>
      </c>
      <c r="AN124" s="49" t="str">
        <f>IF((AN123="")+(AN123=0),0,VLOOKUP(AN123,工单拆分!$G$2:$J$750,2,0))</f>
        <v>50FC9133Q-9</v>
      </c>
      <c r="AO124" s="50">
        <f>IF((AO123="")+(AO123=0),0,VLOOKUP(AO123,工单拆分!$G$2:$J$750,2,0))</f>
        <v>0</v>
      </c>
      <c r="AP124" s="51" t="str">
        <f>IF((AP123="")+(AP123=0),0,VLOOKUP(AP123,工单拆分!$G$2:$J$750,2,0))</f>
        <v>50FC9133Q-10</v>
      </c>
      <c r="AQ124" s="49" t="str">
        <f>IF((AQ123="")+(AQ123=0),0,VLOOKUP(AQ123,工单拆分!$G$2:$J$750,2,0))</f>
        <v>50FC9133Q-10</v>
      </c>
      <c r="AR124" s="50">
        <f>IF((AR123="")+(AR123=0),0,VLOOKUP(AR123,工单拆分!$G$2:$J$750,2,0))</f>
        <v>0</v>
      </c>
      <c r="AS124" s="51" t="str">
        <f>IF((AS123="")+(AS123=0),0,VLOOKUP(AS123,工单拆分!$G$2:$J$750,2,0))</f>
        <v>50FC9133Q-11</v>
      </c>
      <c r="AT124" s="49" t="str">
        <f>IF((AT123="")+(AT123=0),0,VLOOKUP(AT123,工单拆分!$G$2:$J$750,2,0))</f>
        <v>50FC9133Q-11</v>
      </c>
      <c r="AU124" s="50">
        <f>IF((AU123="")+(AU123=0),0,VLOOKUP(AU123,工单拆分!$G$2:$J$750,2,0))</f>
        <v>0</v>
      </c>
      <c r="AV124" s="51">
        <f>IF((AV123="")+(AV123=0),0,VLOOKUP(AV123,工单拆分!$G$2:$J$750,2,0))</f>
        <v>0</v>
      </c>
      <c r="AW124" s="49">
        <f>IF((AW123="")+(AW123=0),0,VLOOKUP(AW123,工单拆分!$G$2:$J$750,2,0))</f>
        <v>0</v>
      </c>
      <c r="AX124" s="50">
        <f>IF((AX123="")+(AX123=0),0,VLOOKUP(AX123,工单拆分!$G$2:$J$750,2,0))</f>
        <v>0</v>
      </c>
      <c r="AY124" s="51">
        <f>IF((AY123="")+(AY123=0),0,VLOOKUP(AY123,工单拆分!$G$2:$J$750,2,0))</f>
        <v>0</v>
      </c>
      <c r="AZ124" s="49">
        <f>IF((AZ123="")+(AZ123=0),0,VLOOKUP(AZ123,工单拆分!$G$2:$J$750,2,0))</f>
        <v>0</v>
      </c>
      <c r="BA124" s="50">
        <f>IF((BA123="")+(BA123=0),0,VLOOKUP(BA123,工单拆分!$G$2:$J$750,2,0))</f>
        <v>0</v>
      </c>
      <c r="BB124" s="51">
        <f>IF((BB123="")+(BB123=0),0,VLOOKUP(BB123,工单拆分!$G$2:$J$750,2,0))</f>
        <v>0</v>
      </c>
      <c r="BC124" s="49" t="str">
        <f>IF((BC123="")+(BC123=0),0,VLOOKUP(BC123,工单拆分!$G$2:$J$750,2,0))</f>
        <v>50FC9133Q-12</v>
      </c>
      <c r="BD124" s="50">
        <f>IF((BD123="")+(BD123=0),0,VLOOKUP(BD123,工单拆分!$G$2:$J$750,2,0))</f>
        <v>0</v>
      </c>
      <c r="BE124" s="51">
        <f>IF((BE123="")+(BE123=0),0,VLOOKUP(BE123,工单拆分!$G$2:$J$750,2,0))</f>
        <v>0</v>
      </c>
      <c r="BF124" s="49" t="str">
        <f>IF((BF123="")+(BF123=0),0,VLOOKUP(BF123,工单拆分!$G$2:$J$750,2,0))</f>
        <v>50FC9133Q-12</v>
      </c>
      <c r="BG124" s="50">
        <f>IF((BG123="")+(BG123=0),0,VLOOKUP(BG123,工单拆分!$G$2:$J$750,2,0))</f>
        <v>0</v>
      </c>
      <c r="BH124" s="51" t="str">
        <f>IF((BH123="")+(BH123=0),0,VLOOKUP(BH123,工单拆分!$G$2:$J$750,2,0))</f>
        <v>50FC9133Q-13</v>
      </c>
      <c r="BI124" s="49" t="str">
        <f>IF((BI123="")+(BI123=0),0,VLOOKUP(BI123,工单拆分!$G$2:$J$750,2,0))</f>
        <v>50FC9133Q-13</v>
      </c>
      <c r="BJ124" s="50">
        <f>IF((BJ123="")+(BJ123=0),0,VLOOKUP(BJ123,工单拆分!$G$2:$J$750,2,0))</f>
        <v>0</v>
      </c>
      <c r="BK124" s="51" t="str">
        <f>IF((BK123="")+(BK123=0),0,VLOOKUP(BK123,工单拆分!$G$2:$J$750,2,0))</f>
        <v>50FC9133Q-14</v>
      </c>
      <c r="BL124" s="49" t="str">
        <f>IF((BL123="")+(BL123=0),0,VLOOKUP(BL123,工单拆分!$G$2:$J$750,2,0))</f>
        <v>50FC9133Q-14</v>
      </c>
      <c r="BM124" s="50">
        <f>IF((BM123="")+(BM123=0),0,VLOOKUP(BM123,工单拆分!$G$2:$J$750,2,0))</f>
        <v>0</v>
      </c>
      <c r="BN124" s="51" t="str">
        <f>IF((BN123="")+(BN123=0),0,VLOOKUP(BN123,工单拆分!$G$2:$J$750,2,0))</f>
        <v>50FC9133Q-15</v>
      </c>
      <c r="BO124" s="49" t="str">
        <f>IF((BO123="")+(BO123=0),0,VLOOKUP(BO123,工单拆分!$G$2:$J$750,2,0))</f>
        <v>50FC9133Q-15</v>
      </c>
      <c r="BP124" s="50">
        <f>IF((BP123="")+(BP123=0),0,VLOOKUP(BP123,工单拆分!$G$2:$J$750,2,0))</f>
        <v>0</v>
      </c>
      <c r="BQ124" s="51" t="str">
        <f>IF((BQ123="")+(BQ123=0),0,VLOOKUP(BQ123,工单拆分!$G$2:$J$750,2,0))</f>
        <v>50FC9133Q-16</v>
      </c>
      <c r="BR124" s="49" t="str">
        <f>IF((BR123="")+(BR123=0),0,VLOOKUP(BR123,工单拆分!$G$2:$J$750,2,0))</f>
        <v>50FC9133Q-16</v>
      </c>
      <c r="BS124" s="50">
        <f>IF((BS123="")+(BS123=0),0,VLOOKUP(BS123,工单拆分!$G$2:$J$750,2,0))</f>
        <v>0</v>
      </c>
      <c r="BT124" s="51" t="str">
        <f>IF((BT123="")+(BT123=0),0,VLOOKUP(BT123,工单拆分!$G$2:$J$750,2,0))</f>
        <v>50FC9133Q-17</v>
      </c>
      <c r="BU124" s="49" t="str">
        <f>IF((BU123="")+(BU123=0),0,VLOOKUP(BU123,工单拆分!$G$2:$J$750,2,0))</f>
        <v>50FC9133Q-17</v>
      </c>
      <c r="BV124" s="50">
        <f>IF((BV123="")+(BV123=0),0,VLOOKUP(BV123,工单拆分!$G$2:$J$750,2,0))</f>
        <v>0</v>
      </c>
      <c r="BW124" s="51">
        <f>IF((BW123="")+(BW123=0),0,VLOOKUP(BW123,工单拆分!$G$2:$J$750,2,0))</f>
        <v>0</v>
      </c>
      <c r="BX124" s="49" t="str">
        <f>IF((BX123="")+(BX123=0),0,VLOOKUP(BX123,工单拆分!$G$2:$J$750,2,0))</f>
        <v>50FC9133Q-17</v>
      </c>
      <c r="BY124" s="50">
        <f>IF((BY123="")+(BY123=0),0,VLOOKUP(BY123,工单拆分!$G$2:$J$750,2,0))</f>
        <v>0</v>
      </c>
      <c r="BZ124" s="51" t="str">
        <f>IF((BZ123="")+(BZ123=0),0,VLOOKUP(BZ123,工单拆分!$G$2:$J$750,2,0))</f>
        <v>50FC9133Q-18</v>
      </c>
      <c r="CA124" s="49" t="str">
        <f>IF((CA123="")+(CA123=0),0,VLOOKUP(CA123,工单拆分!$G$2:$J$750,2,0))</f>
        <v>50FC9133Q-18</v>
      </c>
      <c r="CB124" s="50">
        <f>IF((CB123="")+(CB123=0),0,VLOOKUP(CB123,工单拆分!$G$2:$J$750,2,0))</f>
        <v>0</v>
      </c>
      <c r="CC124" s="51" t="str">
        <f>IF((CC123="")+(CC123=0),0,VLOOKUP(CC123,工单拆分!$G$2:$J$750,2,0))</f>
        <v>50FC9133Q-19</v>
      </c>
      <c r="CD124" s="49" t="str">
        <f>IF((CD123="")+(CD123=0),0,VLOOKUP(CD123,工单拆分!$G$2:$J$750,2,0))</f>
        <v>50FC9133Q-19</v>
      </c>
      <c r="CE124" s="50">
        <f>IF((CE123="")+(CE123=0),0,VLOOKUP(CE123,工单拆分!$G$2:$J$750,2,0))</f>
        <v>0</v>
      </c>
      <c r="CF124" s="51" t="str">
        <f>IF((CF123="")+(CF123=0),0,VLOOKUP(CF123,工单拆分!$G$2:$J$750,2,0))</f>
        <v>50FC9133Q-20</v>
      </c>
      <c r="CG124" s="49" t="str">
        <f>IF((CG123="")+(CG123=0),0,VLOOKUP(CG123,工单拆分!$G$2:$J$750,2,0))</f>
        <v>50FC9133Q-20</v>
      </c>
      <c r="CH124" s="50">
        <f>IF((CH123="")+(CH123=0),0,VLOOKUP(CH123,工单拆分!$G$2:$J$750,2,0))</f>
        <v>0</v>
      </c>
      <c r="CI124" s="51" t="str">
        <f>IF((CI123="")+(CI123=0),0,VLOOKUP(CI123,工单拆分!$G$2:$J$750,2,0))</f>
        <v>50FC33A-6</v>
      </c>
      <c r="CJ124" s="49" t="str">
        <f>IF((CJ123="")+(CJ123=0),0,VLOOKUP(CJ123,工单拆分!$G$2:$J$750,2,0))</f>
        <v>50FC33A-6</v>
      </c>
      <c r="CK124" s="50">
        <f>IF((CK123="")+(CK123=0),0,VLOOKUP(CK123,工单拆分!$G$2:$J$750,2,0))</f>
        <v>0</v>
      </c>
      <c r="CL124" s="51" t="str">
        <f>IF((CL123="")+(CL123=0),0,VLOOKUP(CL123,工单拆分!$G$2:$J$750,2,0))</f>
        <v>50FC33A-7</v>
      </c>
      <c r="CM124" s="49" t="str">
        <f>IF((CM123="")+(CM123=0),0,VLOOKUP(CM123,工单拆分!$G$2:$J$750,2,0))</f>
        <v>50FC33A-7</v>
      </c>
      <c r="CN124" s="50">
        <f>IF((CN123="")+(CN123=0),0,VLOOKUP(CN123,工单拆分!$G$2:$J$750,2,0))</f>
        <v>0</v>
      </c>
      <c r="CO124" s="51" t="str">
        <f>IF((CO123="")+(CO123=0),0,VLOOKUP(CO123,工单拆分!$G$2:$J$750,2,0))</f>
        <v>50FC5033A-17</v>
      </c>
      <c r="CP124" s="49">
        <f>IF((CP123="")+(CP123=0),0,VLOOKUP(CP123,工单拆分!$G$2:$J$750,2,0))</f>
        <v>0</v>
      </c>
      <c r="CQ124" s="50">
        <f>IF((CQ123="")+(CQ123=0),0,VLOOKUP(CQ123,工单拆分!$G$2:$J$750,2,0))</f>
        <v>0</v>
      </c>
      <c r="CR124" s="51">
        <f>IF((CR123="")+(CR123=0),0,VLOOKUP(CR123,工单拆分!$G$2:$J$750,2,0))</f>
        <v>0</v>
      </c>
      <c r="CS124" s="66">
        <f t="shared" ref="CS124:CS135" si="7">SUM(D124:CR124)</f>
        <v>0</v>
      </c>
      <c r="CT124" s="66"/>
      <c r="CV124" s="66"/>
    </row>
    <row r="125" s="22" customFormat="1" ht="14.1" customHeight="1" spans="1:100">
      <c r="A125" s="46"/>
      <c r="B125" s="47"/>
      <c r="C125" s="52" t="s">
        <v>2006</v>
      </c>
      <c r="D125" s="53">
        <f>IF((D123="")+(COUNTIF($D$3:D123,D123)&gt;=2)+(COUNTIF(B$3:$D$94,D123)&gt;=2),0,IF(ISNA(VLOOKUP(D123,工单拆分!$G$2:$J$750,3,0)),0,VLOOKUP(D123,工单拆分!$G$2:$J$750,3,0)))</f>
        <v>2000</v>
      </c>
      <c r="E125" s="54">
        <f>IF((E123="")+(COUNTIF($D$3:E123,E123)&gt;=2)+(COUNTIF(C$3:$D$94,E123)&gt;=2),0,IF(ISNA(VLOOKUP(E123,工单拆分!$G$2:$J$750,3,0)),0,VLOOKUP(E123,工单拆分!$G$2:$J$750,3,0)))</f>
        <v>0</v>
      </c>
      <c r="F125" s="55">
        <f>IF((F123="")+(COUNTIF($D$3:F123,F123)&gt;=2)+(COUNTIF($D$3:D$94,F123)&gt;=2),0,IF(ISNA(VLOOKUP(F123,工单拆分!$G$2:$J$750,3,0)),0,VLOOKUP(F123,工单拆分!$G$2:$J$750,3,0)))</f>
        <v>0</v>
      </c>
      <c r="G125" s="53">
        <f>IF((G123="")+(COUNTIF($D$3:G123,G123)&gt;=2)+(COUNTIF($D$3:E$94,G123)&gt;=2),0,IF(ISNA(VLOOKUP(G123,工单拆分!$G$2:$J$750,3,0)),0,VLOOKUP(G123,工单拆分!$G$2:$J$750,3,0)))</f>
        <v>0</v>
      </c>
      <c r="H125" s="54">
        <f>IF((H123="")+(COUNTIF($D$3:H123,H123)&gt;=2)+(COUNTIF($D$3:F$94,H123)&gt;=2),0,IF(ISNA(VLOOKUP(H123,工单拆分!$G$2:$J$750,3,0)),0,VLOOKUP(H123,工单拆分!$G$2:$J$750,3,0)))</f>
        <v>0</v>
      </c>
      <c r="I125" s="55">
        <f>IF((I123="")+(COUNTIF($D$3:I123,I123)&gt;=2)+(COUNTIF($D$3:G$94,I123)&gt;=2),0,IF(ISNA(VLOOKUP(I123,工单拆分!$G$2:$J$750,3,0)),0,VLOOKUP(I123,工单拆分!$G$2:$J$750,3,0)))</f>
        <v>2000</v>
      </c>
      <c r="J125" s="53">
        <f>IF((J123="")+(COUNTIF($D$3:J123,J123)&gt;=2)+(COUNTIF($D$3:H$94,J123)&gt;=2),0,IF(ISNA(VLOOKUP(J123,工单拆分!$G$2:$J$750,3,0)),0,VLOOKUP(J123,工单拆分!$G$2:$J$750,3,0)))</f>
        <v>0</v>
      </c>
      <c r="K125" s="54">
        <f>IF((K123="")+(COUNTIF($D$3:K123,K123)&gt;=2)+(COUNTIF($D$3:I$94,K123)&gt;=2),0,IF(ISNA(VLOOKUP(K123,工单拆分!$G$2:$J$750,3,0)),0,VLOOKUP(K123,工单拆分!$G$2:$J$750,3,0)))</f>
        <v>0</v>
      </c>
      <c r="L125" s="55">
        <f>IF((L123="")+(COUNTIF($D$3:L123,L123)&gt;=2)+(COUNTIF($D$3:J$94,L123)&gt;=2),0,IF(ISNA(VLOOKUP(L123,工单拆分!$G$2:$J$750,3,0)),0,VLOOKUP(L123,工单拆分!$G$2:$J$750,3,0)))</f>
        <v>0</v>
      </c>
      <c r="M125" s="53">
        <f>IF((M123="")+(COUNTIF($D$3:M123,M123)&gt;=2)+(COUNTIF($D$3:K$94,M123)&gt;=2),0,IF(ISNA(VLOOKUP(M123,工单拆分!$G$2:$J$750,3,0)),0,VLOOKUP(M123,工单拆分!$G$2:$J$750,3,0)))</f>
        <v>0</v>
      </c>
      <c r="N125" s="54">
        <f>IF((N123="")+(COUNTIF($D$3:N123,N123)&gt;=2)+(COUNTIF($D$3:L$94,N123)&gt;=2),0,IF(ISNA(VLOOKUP(N123,工单拆分!$G$2:$J$750,3,0)),0,VLOOKUP(N123,工单拆分!$G$2:$J$750,3,0)))</f>
        <v>0</v>
      </c>
      <c r="O125" s="55">
        <f>IF((O123="")+(COUNTIF($D$3:O123,O123)&gt;=2)+(COUNTIF($D$3:M$94,O123)&gt;=2),0,IF(ISNA(VLOOKUP(O123,工单拆分!$G$2:$J$750,3,0)),0,VLOOKUP(O123,工单拆分!$G$2:$J$750,3,0)))</f>
        <v>2000</v>
      </c>
      <c r="P125" s="53">
        <f>IF((P123="")+(COUNTIF($D$3:P123,P123)&gt;=2)+(COUNTIF($D$3:N$94,P123)&gt;=2),0,IF(ISNA(VLOOKUP(P123,工单拆分!$G$2:$J$750,3,0)),0,VLOOKUP(P123,工单拆分!$G$2:$J$750,3,0)))</f>
        <v>0</v>
      </c>
      <c r="Q125" s="54">
        <f>IF((Q123="")+(COUNTIF($D$3:Q123,Q123)&gt;=2)+(COUNTIF($D$3:O$94,Q123)&gt;=2),0,IF(ISNA(VLOOKUP(Q123,工单拆分!$G$2:$J$750,3,0)),0,VLOOKUP(Q123,工单拆分!$G$2:$J$750,3,0)))</f>
        <v>0</v>
      </c>
      <c r="R125" s="55">
        <f>IF((R123="")+(COUNTIF($D$3:R123,R123)&gt;=2)+(COUNTIF($D$3:P$94,R123)&gt;=2),0,IF(ISNA(VLOOKUP(R123,工单拆分!$G$2:$J$750,3,0)),0,VLOOKUP(R123,工单拆分!$G$2:$J$750,3,0)))</f>
        <v>2000</v>
      </c>
      <c r="S125" s="53">
        <f>IF((S123="")+(COUNTIF($D$3:S123,S123)&gt;=2)+(COUNTIF($D$3:Q$94,S123)&gt;=2),0,IF(ISNA(VLOOKUP(S123,工单拆分!$G$2:$J$750,3,0)),0,VLOOKUP(S123,工单拆分!$G$2:$J$750,3,0)))</f>
        <v>0</v>
      </c>
      <c r="T125" s="54">
        <f>IF((T123="")+(COUNTIF($D$3:T123,T123)&gt;=2)+(COUNTIF($D$3:R$94,T123)&gt;=2),0,IF(ISNA(VLOOKUP(T123,工单拆分!$G$2:$J$750,3,0)),0,VLOOKUP(T123,工单拆分!$G$2:$J$750,3,0)))</f>
        <v>0</v>
      </c>
      <c r="U125" s="55">
        <f>IF((U123="")+(COUNTIF($D$3:U123,U123)&gt;=2)+(COUNTIF($D$3:S$94,U123)&gt;=2),0,IF(ISNA(VLOOKUP(U123,工单拆分!$G$2:$J$750,3,0)),0,VLOOKUP(U123,工单拆分!$G$2:$J$750,3,0)))</f>
        <v>0</v>
      </c>
      <c r="V125" s="53">
        <f>IF((V123="")+(COUNTIF($D$3:V123,V123)&gt;=2)+(COUNTIF($D$3:T$94,V123)&gt;=2),0,IF(ISNA(VLOOKUP(V123,工单拆分!$G$2:$J$750,3,0)),0,VLOOKUP(V123,工单拆分!$G$2:$J$750,3,0)))</f>
        <v>0</v>
      </c>
      <c r="W125" s="54">
        <f>IF((W123="")+(COUNTIF($D$3:W123,W123)&gt;=2)+(COUNTIF($D$3:U$94,W123)&gt;=2),0,IF(ISNA(VLOOKUP(W123,工单拆分!$G$2:$J$750,3,0)),0,VLOOKUP(W123,工单拆分!$G$2:$J$750,3,0)))</f>
        <v>0</v>
      </c>
      <c r="X125" s="55">
        <f>IF((X123="")+(COUNTIF($D$3:X123,X123)&gt;=2)+(COUNTIF($D$3:V$94,X123)&gt;=2),0,IF(ISNA(VLOOKUP(X123,工单拆分!$G$2:$J$750,3,0)),0,VLOOKUP(X123,工单拆分!$G$2:$J$750,3,0)))</f>
        <v>2000</v>
      </c>
      <c r="Y125" s="53">
        <f>IF((Y123="")+(COUNTIF($D$3:Y123,Y123)&gt;=2)+(COUNTIF($D$3:W$94,Y123)&gt;=2),0,IF(ISNA(VLOOKUP(Y123,工单拆分!$G$2:$J$750,3,0)),0,VLOOKUP(Y123,工单拆分!$G$2:$J$750,3,0)))</f>
        <v>0</v>
      </c>
      <c r="Z125" s="54">
        <f>IF((Z123="")+(COUNTIF($D$3:Z123,Z123)&gt;=2)+(COUNTIF($D$3:X$94,Z123)&gt;=2),0,IF(ISNA(VLOOKUP(Z123,工单拆分!$G$2:$J$750,3,0)),0,VLOOKUP(Z123,工单拆分!$G$2:$J$750,3,0)))</f>
        <v>0</v>
      </c>
      <c r="AA125" s="55">
        <f>IF((AA123="")+(COUNTIF($D$3:AA123,AA123)&gt;=2)+(COUNTIF($D$3:Y$94,AA123)&gt;=2),0,IF(ISNA(VLOOKUP(AA123,工单拆分!$G$2:$J$750,3,0)),0,VLOOKUP(AA123,工单拆分!$G$2:$J$750,3,0)))</f>
        <v>2000</v>
      </c>
      <c r="AB125" s="53">
        <f>IF((AB123="")+(COUNTIF($D$3:AB123,AB123)&gt;=2)+(COUNTIF($D$3:Z$94,AB123)&gt;=2),0,IF(ISNA(VLOOKUP(AB123,工单拆分!$G$2:$J$750,3,0)),0,VLOOKUP(AB123,工单拆分!$G$2:$J$750,3,0)))</f>
        <v>0</v>
      </c>
      <c r="AC125" s="54">
        <f>IF((AC123="")+(COUNTIF($D$3:AC123,AC123)&gt;=2)+(COUNTIF($D$3:AA$94,AC123)&gt;=2),0,IF(ISNA(VLOOKUP(AC123,工单拆分!$G$2:$J$750,3,0)),0,VLOOKUP(AC123,工单拆分!$G$2:$J$750,3,0)))</f>
        <v>0</v>
      </c>
      <c r="AD125" s="55">
        <f>IF((AD123="")+(COUNTIF($D$3:AD123,AD123)&gt;=2)+(COUNTIF($D$3:AB$94,AD123)&gt;=2),0,IF(ISNA(VLOOKUP(AD123,工单拆分!$G$2:$J$750,3,0)),0,VLOOKUP(AD123,工单拆分!$G$2:$J$750,3,0)))</f>
        <v>2000</v>
      </c>
      <c r="AE125" s="53">
        <f>IF((AE123="")+(COUNTIF($D$3:AE123,AE123)&gt;=2)+(COUNTIF($D$3:AC$94,AE123)&gt;=2),0,IF(ISNA(VLOOKUP(AE123,工单拆分!$G$2:$J$750,3,0)),0,VLOOKUP(AE123,工单拆分!$G$2:$J$750,3,0)))</f>
        <v>0</v>
      </c>
      <c r="AF125" s="54">
        <f>IF((AF123="")+(COUNTIF($D$3:AF123,AF123)&gt;=2)+(COUNTIF($D$3:AD$94,AF123)&gt;=2),0,IF(ISNA(VLOOKUP(AF123,工单拆分!$G$2:$J$750,3,0)),0,VLOOKUP(AF123,工单拆分!$G$2:$J$750,3,0)))</f>
        <v>0</v>
      </c>
      <c r="AG125" s="55">
        <f>IF((AG123="")+(COUNTIF($D$3:AG123,AG123)&gt;=2)+(COUNTIF($D$3:AE$94,AG123)&gt;=2),0,IF(ISNA(VLOOKUP(AG123,工单拆分!$G$2:$J$750,3,0)),0,VLOOKUP(AG123,工单拆分!$G$2:$J$750,3,0)))</f>
        <v>0</v>
      </c>
      <c r="AH125" s="53">
        <f>IF((AH123="")+(COUNTIF($D$3:AH123,AH123)&gt;=2)+(COUNTIF($D$3:AF$94,AH123)&gt;=2),0,IF(ISNA(VLOOKUP(AH123,工单拆分!$G$2:$J$750,3,0)),0,VLOOKUP(AH123,工单拆分!$G$2:$J$750,3,0)))</f>
        <v>0</v>
      </c>
      <c r="AI125" s="54">
        <f>IF((AI123="")+(COUNTIF($D$3:AI123,AI123)&gt;=2)+(COUNTIF($D$3:AG$94,AI123)&gt;=2),0,IF(ISNA(VLOOKUP(AI123,工单拆分!$G$2:$J$750,3,0)),0,VLOOKUP(AI123,工单拆分!$G$2:$J$750,3,0)))</f>
        <v>0</v>
      </c>
      <c r="AJ125" s="55">
        <f>IF((AJ123="")+(COUNTIF($D$3:AJ123,AJ123)&gt;=2)+(COUNTIF($D$3:AH$94,AJ123)&gt;=2),0,IF(ISNA(VLOOKUP(AJ123,工单拆分!$G$2:$J$750,3,0)),0,VLOOKUP(AJ123,工单拆分!$G$2:$J$750,3,0)))</f>
        <v>2000</v>
      </c>
      <c r="AK125" s="53">
        <f>IF((AK123="")+(COUNTIF($D$3:AK123,AK123)&gt;=2)+(COUNTIF($D$3:AI$94,AK123)&gt;=2),0,IF(ISNA(VLOOKUP(AK123,工单拆分!$G$2:$J$750,3,0)),0,VLOOKUP(AK123,工单拆分!$G$2:$J$750,3,0)))</f>
        <v>0</v>
      </c>
      <c r="AL125" s="54">
        <f>IF((AL123="")+(COUNTIF($D$3:AL123,AL123)&gt;=2)+(COUNTIF($D$3:AJ$94,AL123)&gt;=2),0,IF(ISNA(VLOOKUP(AL123,工单拆分!$G$2:$J$750,3,0)),0,VLOOKUP(AL123,工单拆分!$G$2:$J$750,3,0)))</f>
        <v>0</v>
      </c>
      <c r="AM125" s="55">
        <f>IF((AM123="")+(COUNTIF($D$3:AM123,AM123)&gt;=2)+(COUNTIF($D$3:AK$94,AM123)&gt;=2),0,IF(ISNA(VLOOKUP(AM123,工单拆分!$G$2:$J$750,3,0)),0,VLOOKUP(AM123,工单拆分!$G$2:$J$750,3,0)))</f>
        <v>2000</v>
      </c>
      <c r="AN125" s="53">
        <f>IF((AN123="")+(COUNTIF($D$3:AN123,AN123)&gt;=2)+(COUNTIF($D$3:AL$94,AN123)&gt;=2),0,IF(ISNA(VLOOKUP(AN123,工单拆分!$G$2:$J$750,3,0)),0,VLOOKUP(AN123,工单拆分!$G$2:$J$750,3,0)))</f>
        <v>0</v>
      </c>
      <c r="AO125" s="54">
        <f>IF((AO123="")+(COUNTIF($D$3:AO123,AO123)&gt;=2)+(COUNTIF($D$3:AM$94,AO123)&gt;=2),0,IF(ISNA(VLOOKUP(AO123,工单拆分!$G$2:$J$750,3,0)),0,VLOOKUP(AO123,工单拆分!$G$2:$J$750,3,0)))</f>
        <v>0</v>
      </c>
      <c r="AP125" s="55">
        <f>IF((AP123="")+(COUNTIF($D$3:AP123,AP123)&gt;=2)+(COUNTIF($D$3:AN$94,AP123)&gt;=2),0,IF(ISNA(VLOOKUP(AP123,工单拆分!$G$2:$J$750,3,0)),0,VLOOKUP(AP123,工单拆分!$G$2:$J$750,3,0)))</f>
        <v>2000</v>
      </c>
      <c r="AQ125" s="53">
        <f>IF((AQ123="")+(COUNTIF($D$3:AQ123,AQ123)&gt;=2)+(COUNTIF($D$3:AO$94,AQ123)&gt;=2),0,IF(ISNA(VLOOKUP(AQ123,工单拆分!$G$2:$J$750,3,0)),0,VLOOKUP(AQ123,工单拆分!$G$2:$J$750,3,0)))</f>
        <v>0</v>
      </c>
      <c r="AR125" s="54">
        <f>IF((AR123="")+(COUNTIF($D$3:AR123,AR123)&gt;=2)+(COUNTIF($D$3:AP$94,AR123)&gt;=2),0,IF(ISNA(VLOOKUP(AR123,工单拆分!$G$2:$J$750,3,0)),0,VLOOKUP(AR123,工单拆分!$G$2:$J$750,3,0)))</f>
        <v>0</v>
      </c>
      <c r="AS125" s="55">
        <f>IF((AS123="")+(COUNTIF($D$3:AS123,AS123)&gt;=2)+(COUNTIF($D$3:AQ$94,AS123)&gt;=2),0,IF(ISNA(VLOOKUP(AS123,工单拆分!$G$2:$J$750,3,0)),0,VLOOKUP(AS123,工单拆分!$G$2:$J$750,3,0)))</f>
        <v>2000</v>
      </c>
      <c r="AT125" s="53">
        <f>IF((AT123="")+(COUNTIF($D$3:AT123,AT123)&gt;=2)+(COUNTIF($D$3:AR$94,AT123)&gt;=2),0,IF(ISNA(VLOOKUP(AT123,工单拆分!$G$2:$J$750,3,0)),0,VLOOKUP(AT123,工单拆分!$G$2:$J$750,3,0)))</f>
        <v>0</v>
      </c>
      <c r="AU125" s="54">
        <f>IF((AU123="")+(COUNTIF($D$3:AU123,AU123)&gt;=2)+(COUNTIF($D$3:AS$94,AU123)&gt;=2),0,IF(ISNA(VLOOKUP(AU123,工单拆分!$G$2:$J$750,3,0)),0,VLOOKUP(AU123,工单拆分!$G$2:$J$750,3,0)))</f>
        <v>0</v>
      </c>
      <c r="AV125" s="55">
        <f>IF((AV123="")+(COUNTIF($D$3:AV123,AV123)&gt;=2)+(COUNTIF($D$3:AT$94,AV123)&gt;=2),0,IF(ISNA(VLOOKUP(AV123,工单拆分!$G$2:$J$750,3,0)),0,VLOOKUP(AV123,工单拆分!$G$2:$J$750,3,0)))</f>
        <v>0</v>
      </c>
      <c r="AW125" s="53">
        <f>IF((AW123="")+(COUNTIF($D$3:AW123,AW123)&gt;=2)+(COUNTIF($D$3:AU$94,AW123)&gt;=2),0,IF(ISNA(VLOOKUP(AW123,工单拆分!$G$2:$J$750,3,0)),0,VLOOKUP(AW123,工单拆分!$G$2:$J$750,3,0)))</f>
        <v>0</v>
      </c>
      <c r="AX125" s="54">
        <f>IF((AX123="")+(COUNTIF($D$3:AX123,AX123)&gt;=2)+(COUNTIF($D$3:AV$94,AX123)&gt;=2),0,IF(ISNA(VLOOKUP(AX123,工单拆分!$G$2:$J$750,3,0)),0,VLOOKUP(AX123,工单拆分!$G$2:$J$750,3,0)))</f>
        <v>0</v>
      </c>
      <c r="AY125" s="55">
        <f>IF((AY123="")+(COUNTIF($D$3:AY123,AY123)&gt;=2)+(COUNTIF($D$3:AW$94,AY123)&gt;=2),0,IF(ISNA(VLOOKUP(AY123,工单拆分!$G$2:$J$750,3,0)),0,VLOOKUP(AY123,工单拆分!$G$2:$J$750,3,0)))</f>
        <v>0</v>
      </c>
      <c r="AZ125" s="53">
        <f>IF((AZ123="")+(COUNTIF($D$3:AZ123,AZ123)&gt;=2)+(COUNTIF($D$3:AX$94,AZ123)&gt;=2),0,IF(ISNA(VLOOKUP(AZ123,工单拆分!$G$2:$J$750,3,0)),0,VLOOKUP(AZ123,工单拆分!$G$2:$J$750,3,0)))</f>
        <v>0</v>
      </c>
      <c r="BA125" s="54">
        <f>IF((BA123="")+(COUNTIF($D$3:BA123,BA123)&gt;=2)+(COUNTIF($D$3:AY$94,BA123)&gt;=2),0,IF(ISNA(VLOOKUP(BA123,工单拆分!$G$2:$J$750,3,0)),0,VLOOKUP(BA123,工单拆分!$G$2:$J$750,3,0)))</f>
        <v>0</v>
      </c>
      <c r="BB125" s="55">
        <f>IF((BB123="")+(COUNTIF($D$3:BB123,BB123)&gt;=2)+(COUNTIF($D$3:AZ$94,BB123)&gt;=2),0,IF(ISNA(VLOOKUP(BB123,工单拆分!$G$2:$J$750,3,0)),0,VLOOKUP(BB123,工单拆分!$G$2:$J$750,3,0)))</f>
        <v>0</v>
      </c>
      <c r="BC125" s="53">
        <f>IF((BC123="")+(COUNTIF($D$3:BC123,BC123)&gt;=2)+(COUNTIF($D$3:BA$94,BC123)&gt;=2),0,IF(ISNA(VLOOKUP(BC123,工单拆分!$G$2:$J$750,3,0)),0,VLOOKUP(BC123,工单拆分!$G$2:$J$750,3,0)))</f>
        <v>2000</v>
      </c>
      <c r="BD125" s="54">
        <f>IF((BD123="")+(COUNTIF($D$3:BD123,BD123)&gt;=2)+(COUNTIF($D$3:BB$94,BD123)&gt;=2),0,IF(ISNA(VLOOKUP(BD123,工单拆分!$G$2:$J$750,3,0)),0,VLOOKUP(BD123,工单拆分!$G$2:$J$750,3,0)))</f>
        <v>0</v>
      </c>
      <c r="BE125" s="55">
        <f>IF((BE123="")+(COUNTIF($D$3:BE123,BE123)&gt;=2)+(COUNTIF($D$3:BC$94,BE123)&gt;=2),0,IF(ISNA(VLOOKUP(BE123,工单拆分!$G$2:$J$750,3,0)),0,VLOOKUP(BE123,工单拆分!$G$2:$J$750,3,0)))</f>
        <v>0</v>
      </c>
      <c r="BF125" s="53">
        <f>IF((BF123="")+(COUNTIF($D$3:BF123,BF123)&gt;=2)+(COUNTIF($D$3:BD$94,BF123)&gt;=2),0,IF(ISNA(VLOOKUP(BF123,工单拆分!$G$2:$J$750,3,0)),0,VLOOKUP(BF123,工单拆分!$G$2:$J$750,3,0)))</f>
        <v>0</v>
      </c>
      <c r="BG125" s="54">
        <f>IF((BG123="")+(COUNTIF($D$3:BG123,BG123)&gt;=2)+(COUNTIF($D$3:BE$94,BG123)&gt;=2),0,IF(ISNA(VLOOKUP(BG123,工单拆分!$G$2:$J$750,3,0)),0,VLOOKUP(BG123,工单拆分!$G$2:$J$750,3,0)))</f>
        <v>0</v>
      </c>
      <c r="BH125" s="55">
        <f>IF((BH123="")+(COUNTIF($D$3:BH123,BH123)&gt;=2)+(COUNTIF($D$3:BF$94,BH123)&gt;=2),0,IF(ISNA(VLOOKUP(BH123,工单拆分!$G$2:$J$750,3,0)),0,VLOOKUP(BH123,工单拆分!$G$2:$J$750,3,0)))</f>
        <v>2000</v>
      </c>
      <c r="BI125" s="53">
        <f>IF((BI123="")+(COUNTIF($D$3:BI123,BI123)&gt;=2)+(COUNTIF($D$3:BG$94,BI123)&gt;=2),0,IF(ISNA(VLOOKUP(BI123,工单拆分!$G$2:$J$750,3,0)),0,VLOOKUP(BI123,工单拆分!$G$2:$J$750,3,0)))</f>
        <v>0</v>
      </c>
      <c r="BJ125" s="54">
        <f>IF((BJ123="")+(COUNTIF($D$3:BJ123,BJ123)&gt;=2)+(COUNTIF($D$3:BH$94,BJ123)&gt;=2),0,IF(ISNA(VLOOKUP(BJ123,工单拆分!$G$2:$J$750,3,0)),0,VLOOKUP(BJ123,工单拆分!$G$2:$J$750,3,0)))</f>
        <v>0</v>
      </c>
      <c r="BK125" s="55">
        <f>IF((BK123="")+(COUNTIF($D$3:BK123,BK123)&gt;=2)+(COUNTIF($D$3:BI$94,BK123)&gt;=2),0,IF(ISNA(VLOOKUP(BK123,工单拆分!$G$2:$J$750,3,0)),0,VLOOKUP(BK123,工单拆分!$G$2:$J$750,3,0)))</f>
        <v>2000</v>
      </c>
      <c r="BL125" s="53">
        <f>IF((BL123="")+(COUNTIF($D$3:BL123,BL123)&gt;=2)+(COUNTIF($D$3:BJ$94,BL123)&gt;=2),0,IF(ISNA(VLOOKUP(BL123,工单拆分!$G$2:$J$750,3,0)),0,VLOOKUP(BL123,工单拆分!$G$2:$J$750,3,0)))</f>
        <v>0</v>
      </c>
      <c r="BM125" s="54">
        <f>IF((BM123="")+(COUNTIF($D$3:BM123,BM123)&gt;=2)+(COUNTIF($D$3:BK$94,BM123)&gt;=2),0,IF(ISNA(VLOOKUP(BM123,工单拆分!$G$2:$J$750,3,0)),0,VLOOKUP(BM123,工单拆分!$G$2:$J$750,3,0)))</f>
        <v>0</v>
      </c>
      <c r="BN125" s="55">
        <f>IF((BN123="")+(COUNTIF($D$3:BN123,BN123)&gt;=2)+(COUNTIF($D$3:BL$94,BN123)&gt;=2),0,IF(ISNA(VLOOKUP(BN123,工单拆分!$G$2:$J$750,3,0)),0,VLOOKUP(BN123,工单拆分!$G$2:$J$750,3,0)))</f>
        <v>2000</v>
      </c>
      <c r="BO125" s="53">
        <f>IF((BO123="")+(COUNTIF($D$3:BO123,BO123)&gt;=2)+(COUNTIF($D$3:BM$94,BO123)&gt;=2),0,IF(ISNA(VLOOKUP(BO123,工单拆分!$G$2:$J$750,3,0)),0,VLOOKUP(BO123,工单拆分!$G$2:$J$750,3,0)))</f>
        <v>0</v>
      </c>
      <c r="BP125" s="54">
        <f>IF((BP123="")+(COUNTIF($D$3:BP123,BP123)&gt;=2)+(COUNTIF($D$3:BN$94,BP123)&gt;=2),0,IF(ISNA(VLOOKUP(BP123,工单拆分!$G$2:$J$750,3,0)),0,VLOOKUP(BP123,工单拆分!$G$2:$J$750,3,0)))</f>
        <v>0</v>
      </c>
      <c r="BQ125" s="55">
        <f>IF((BQ123="")+(COUNTIF($D$3:BQ123,BQ123)&gt;=2)+(COUNTIF($D$3:BO$94,BQ123)&gt;=2),0,IF(ISNA(VLOOKUP(BQ123,工单拆分!$G$2:$J$750,3,0)),0,VLOOKUP(BQ123,工单拆分!$G$2:$J$750,3,0)))</f>
        <v>2000</v>
      </c>
      <c r="BR125" s="53">
        <f>IF((BR123="")+(COUNTIF($D$3:BR123,BR123)&gt;=2)+(COUNTIF($D$3:BP$94,BR123)&gt;=2),0,IF(ISNA(VLOOKUP(BR123,工单拆分!$G$2:$J$750,3,0)),0,VLOOKUP(BR123,工单拆分!$G$2:$J$750,3,0)))</f>
        <v>0</v>
      </c>
      <c r="BS125" s="54">
        <f>IF((BS123="")+(COUNTIF($D$3:BS123,BS123)&gt;=2)+(COUNTIF($D$3:BQ$94,BS123)&gt;=2),0,IF(ISNA(VLOOKUP(BS123,工单拆分!$G$2:$J$750,3,0)),0,VLOOKUP(BS123,工单拆分!$G$2:$J$750,3,0)))</f>
        <v>0</v>
      </c>
      <c r="BT125" s="55">
        <f>IF((BT123="")+(COUNTIF($D$3:BT123,BT123)&gt;=2)+(COUNTIF($D$3:BR$94,BT123)&gt;=2),0,IF(ISNA(VLOOKUP(BT123,工单拆分!$G$2:$J$750,3,0)),0,VLOOKUP(BT123,工单拆分!$G$2:$J$750,3,0)))</f>
        <v>2000</v>
      </c>
      <c r="BU125" s="53">
        <f>IF((BU123="")+(COUNTIF($D$3:BU123,BU123)&gt;=2)+(COUNTIF($D$3:BS$94,BU123)&gt;=2),0,IF(ISNA(VLOOKUP(BU123,工单拆分!$G$2:$J$750,3,0)),0,VLOOKUP(BU123,工单拆分!$G$2:$J$750,3,0)))</f>
        <v>0</v>
      </c>
      <c r="BV125" s="54">
        <f>IF((BV123="")+(COUNTIF($D$3:BV123,BV123)&gt;=2)+(COUNTIF($D$3:BT$94,BV123)&gt;=2),0,IF(ISNA(VLOOKUP(BV123,工单拆分!$G$2:$J$750,3,0)),0,VLOOKUP(BV123,工单拆分!$G$2:$J$750,3,0)))</f>
        <v>0</v>
      </c>
      <c r="BW125" s="55">
        <f>IF((BW123="")+(COUNTIF($D$3:BW123,BW123)&gt;=2)+(COUNTIF($D$3:BU$94,BW123)&gt;=2),0,IF(ISNA(VLOOKUP(BW123,工单拆分!$G$2:$J$750,3,0)),0,VLOOKUP(BW123,工单拆分!$G$2:$J$750,3,0)))</f>
        <v>0</v>
      </c>
      <c r="BX125" s="53">
        <f>IF((BX123="")+(COUNTIF($D$3:BX123,BX123)&gt;=2)+(COUNTIF($D$3:BV$94,BX123)&gt;=2),0,IF(ISNA(VLOOKUP(BX123,工单拆分!$G$2:$J$750,3,0)),0,VLOOKUP(BX123,工单拆分!$G$2:$J$750,3,0)))</f>
        <v>0</v>
      </c>
      <c r="BY125" s="54">
        <f>IF((BY123="")+(COUNTIF($D$3:BY123,BY123)&gt;=2)+(COUNTIF($D$3:BW$94,BY123)&gt;=2),0,IF(ISNA(VLOOKUP(BY123,工单拆分!$G$2:$J$750,3,0)),0,VLOOKUP(BY123,工单拆分!$G$2:$J$750,3,0)))</f>
        <v>0</v>
      </c>
      <c r="BZ125" s="55">
        <f>IF((BZ123="")+(COUNTIF($D$3:BZ123,BZ123)&gt;=2)+(COUNTIF($D$3:BX$94,BZ123)&gt;=2),0,IF(ISNA(VLOOKUP(BZ123,工单拆分!$G$2:$J$750,3,0)),0,VLOOKUP(BZ123,工单拆分!$G$2:$J$750,3,0)))</f>
        <v>2000</v>
      </c>
      <c r="CA125" s="53">
        <f>IF((CA123="")+(COUNTIF($D$3:CA123,CA123)&gt;=2)+(COUNTIF($D$3:BY$94,CA123)&gt;=2),0,IF(ISNA(VLOOKUP(CA123,工单拆分!$G$2:$J$750,3,0)),0,VLOOKUP(CA123,工单拆分!$G$2:$J$750,3,0)))</f>
        <v>0</v>
      </c>
      <c r="CB125" s="54">
        <f>IF((CB123="")+(COUNTIF($D$3:CB123,CB123)&gt;=2)+(COUNTIF($D$3:BZ$94,CB123)&gt;=2),0,IF(ISNA(VLOOKUP(CB123,工单拆分!$G$2:$J$750,3,0)),0,VLOOKUP(CB123,工单拆分!$G$2:$J$750,3,0)))</f>
        <v>0</v>
      </c>
      <c r="CC125" s="55">
        <f>IF((CC123="")+(COUNTIF($D$3:CC123,CC123)&gt;=2)+(COUNTIF($D$3:CA$94,CC123)&gt;=2),0,IF(ISNA(VLOOKUP(CC123,工单拆分!$G$2:$J$750,3,0)),0,VLOOKUP(CC123,工单拆分!$G$2:$J$750,3,0)))</f>
        <v>2000</v>
      </c>
      <c r="CD125" s="53">
        <f>IF((CD123="")+(COUNTIF($D$3:CD123,CD123)&gt;=2)+(COUNTIF($D$3:CB$94,CD123)&gt;=2),0,IF(ISNA(VLOOKUP(CD123,工单拆分!$G$2:$J$750,3,0)),0,VLOOKUP(CD123,工单拆分!$G$2:$J$750,3,0)))</f>
        <v>0</v>
      </c>
      <c r="CE125" s="54">
        <f>IF((CE123="")+(COUNTIF($D$3:CE123,CE123)&gt;=2)+(COUNTIF($D$3:CC$94,CE123)&gt;=2),0,IF(ISNA(VLOOKUP(CE123,工单拆分!$G$2:$J$750,3,0)),0,VLOOKUP(CE123,工单拆分!$G$2:$J$750,3,0)))</f>
        <v>0</v>
      </c>
      <c r="CF125" s="55">
        <f>IF((CF123="")+(COUNTIF($D$3:CF123,CF123)&gt;=2)+(COUNTIF($D$3:CD$94,CF123)&gt;=2),0,IF(ISNA(VLOOKUP(CF123,工单拆分!$G$2:$J$750,3,0)),0,VLOOKUP(CF123,工单拆分!$G$2:$J$750,3,0)))</f>
        <v>2000</v>
      </c>
      <c r="CG125" s="53">
        <f>IF((CG123="")+(COUNTIF($D$3:CG123,CG123)&gt;=2)+(COUNTIF($D$3:CE$94,CG123)&gt;=2),0,IF(ISNA(VLOOKUP(CG123,工单拆分!$G$2:$J$750,3,0)),0,VLOOKUP(CG123,工单拆分!$G$2:$J$750,3,0)))</f>
        <v>0</v>
      </c>
      <c r="CH125" s="54">
        <f>IF((CH123="")+(COUNTIF($D$3:CH123,CH123)&gt;=2)+(COUNTIF($D$3:CF$94,CH123)&gt;=2),0,IF(ISNA(VLOOKUP(CH123,工单拆分!$G$2:$J$750,3,0)),0,VLOOKUP(CH123,工单拆分!$G$2:$J$750,3,0)))</f>
        <v>0</v>
      </c>
      <c r="CI125" s="55">
        <f>IF((CI123="")+(COUNTIF($D$3:CI123,CI123)&gt;=2)+(COUNTIF($D$3:CG$94,CI123)&gt;=2),0,IF(ISNA(VLOOKUP(CI123,工单拆分!$G$2:$J$750,3,0)),0,VLOOKUP(CI123,工单拆分!$G$2:$J$750,3,0)))</f>
        <v>2000</v>
      </c>
      <c r="CJ125" s="53">
        <f>IF((CJ123="")+(COUNTIF($D$3:CJ123,CJ123)&gt;=2)+(COUNTIF($D$3:CH$94,CJ123)&gt;=2),0,IF(ISNA(VLOOKUP(CJ123,工单拆分!$G$2:$J$750,3,0)),0,VLOOKUP(CJ123,工单拆分!$G$2:$J$750,3,0)))</f>
        <v>0</v>
      </c>
      <c r="CK125" s="54">
        <f>IF((CK123="")+(COUNTIF($D$3:CK123,CK123)&gt;=2)+(COUNTIF($D$3:CI$94,CK123)&gt;=2),0,IF(ISNA(VLOOKUP(CK123,工单拆分!$G$2:$J$750,3,0)),0,VLOOKUP(CK123,工单拆分!$G$2:$J$750,3,0)))</f>
        <v>0</v>
      </c>
      <c r="CL125" s="55">
        <f>IF((CL123="")+(COUNTIF($D$3:CL123,CL123)&gt;=2)+(COUNTIF($D$3:CJ$94,CL123)&gt;=2),0,IF(ISNA(VLOOKUP(CL123,工单拆分!$G$2:$J$750,3,0)),0,VLOOKUP(CL123,工单拆分!$G$2:$J$750,3,0)))</f>
        <v>2000</v>
      </c>
      <c r="CM125" s="53">
        <f>IF((CM123="")+(COUNTIF($D$3:CM123,CM123)&gt;=2)+(COUNTIF($D$3:CK$94,CM123)&gt;=2),0,IF(ISNA(VLOOKUP(CM123,工单拆分!$G$2:$J$750,3,0)),0,VLOOKUP(CM123,工单拆分!$G$2:$J$750,3,0)))</f>
        <v>0</v>
      </c>
      <c r="CN125" s="54">
        <f>IF((CN123="")+(COUNTIF($D$3:CN123,CN123)&gt;=2)+(COUNTIF($D$3:CL$94,CN123)&gt;=2),0,IF(ISNA(VLOOKUP(CN123,工单拆分!$G$2:$J$750,3,0)),0,VLOOKUP(CN123,工单拆分!$G$2:$J$750,3,0)))</f>
        <v>0</v>
      </c>
      <c r="CO125" s="55">
        <f>IF((CO123="")+(COUNTIF($D$3:CO123,CO123)&gt;=2)+(COUNTIF($D$3:CM$94,CO123)&gt;=2),0,IF(ISNA(VLOOKUP(CO123,工单拆分!$G$2:$J$750,3,0)),0,VLOOKUP(CO123,工单拆分!$G$2:$J$750,3,0)))</f>
        <v>2000</v>
      </c>
      <c r="CP125" s="53">
        <f>IF((CP123="")+(COUNTIF($D$3:CP123,CP123)&gt;=2)+(COUNTIF($D$3:CN$94,CP123)&gt;=2),0,IF(ISNA(VLOOKUP(CP123,工单拆分!$G$2:$J$750,3,0)),0,VLOOKUP(CP123,工单拆分!$G$2:$J$750,3,0)))</f>
        <v>0</v>
      </c>
      <c r="CQ125" s="54">
        <f>IF((CQ123="")+(COUNTIF($D$3:CQ123,CQ123)&gt;=2)+(COUNTIF($D$3:CO$94,CQ123)&gt;=2),0,IF(ISNA(VLOOKUP(CQ123,工单拆分!$G$2:$J$750,3,0)),0,VLOOKUP(CQ123,工单拆分!$G$2:$J$750,3,0)))</f>
        <v>0</v>
      </c>
      <c r="CR125" s="55">
        <f>IF((CR123="")+(COUNTIF($D$3:CR123,CR123)&gt;=2)+(COUNTIF($D$3:CP$94,CR123)&gt;=2),0,IF(ISNA(VLOOKUP(CR123,工单拆分!$G$2:$J$750,3,0)),0,VLOOKUP(CR123,工单拆分!$G$2:$J$750,3,0)))</f>
        <v>0</v>
      </c>
      <c r="CS125" s="67">
        <f t="shared" si="7"/>
        <v>46000</v>
      </c>
      <c r="CT125" s="67"/>
      <c r="CV125" s="67"/>
    </row>
    <row r="126" s="22" customFormat="1" ht="14.1" customHeight="1" spans="1:100">
      <c r="A126" s="56"/>
      <c r="B126" s="57"/>
      <c r="C126" s="58" t="s">
        <v>2007</v>
      </c>
      <c r="D126" s="59">
        <v>1400</v>
      </c>
      <c r="E126" s="60"/>
      <c r="F126" s="61"/>
      <c r="G126" s="59">
        <v>600</v>
      </c>
      <c r="H126" s="60"/>
      <c r="I126" s="61">
        <v>850</v>
      </c>
      <c r="J126" s="59"/>
      <c r="K126" s="60"/>
      <c r="L126" s="61"/>
      <c r="M126" s="59">
        <v>1150</v>
      </c>
      <c r="N126" s="60"/>
      <c r="O126" s="61">
        <v>450</v>
      </c>
      <c r="P126" s="59">
        <v>1550</v>
      </c>
      <c r="Q126" s="60"/>
      <c r="R126" s="61">
        <v>100</v>
      </c>
      <c r="S126" s="59">
        <v>1750</v>
      </c>
      <c r="T126" s="60"/>
      <c r="U126" s="61"/>
      <c r="V126" s="59">
        <v>150</v>
      </c>
      <c r="W126" s="60"/>
      <c r="X126" s="61">
        <v>1650</v>
      </c>
      <c r="Y126" s="59">
        <v>350</v>
      </c>
      <c r="Z126" s="60"/>
      <c r="AA126" s="61">
        <v>1350</v>
      </c>
      <c r="AB126" s="59">
        <v>650</v>
      </c>
      <c r="AC126" s="60"/>
      <c r="AD126" s="61">
        <v>1000</v>
      </c>
      <c r="AE126" s="59"/>
      <c r="AF126" s="60"/>
      <c r="AG126" s="61"/>
      <c r="AH126" s="59">
        <v>1000</v>
      </c>
      <c r="AI126" s="60"/>
      <c r="AJ126" s="61">
        <v>800</v>
      </c>
      <c r="AK126" s="59">
        <v>1200</v>
      </c>
      <c r="AL126" s="60"/>
      <c r="AM126" s="61">
        <v>600</v>
      </c>
      <c r="AN126" s="59">
        <v>1400</v>
      </c>
      <c r="AO126" s="60"/>
      <c r="AP126" s="61">
        <v>400</v>
      </c>
      <c r="AQ126" s="59">
        <v>1600</v>
      </c>
      <c r="AR126" s="60"/>
      <c r="AS126" s="61">
        <v>200</v>
      </c>
      <c r="AT126" s="59">
        <v>1800</v>
      </c>
      <c r="AU126" s="60"/>
      <c r="AV126" s="61"/>
      <c r="AW126" s="59"/>
      <c r="AX126" s="60"/>
      <c r="AY126" s="61"/>
      <c r="AZ126" s="59"/>
      <c r="BA126" s="60"/>
      <c r="BB126" s="61"/>
      <c r="BC126" s="59">
        <v>1850</v>
      </c>
      <c r="BD126" s="60"/>
      <c r="BE126" s="61"/>
      <c r="BF126" s="59">
        <v>150</v>
      </c>
      <c r="BG126" s="60"/>
      <c r="BH126" s="61">
        <v>1650</v>
      </c>
      <c r="BI126" s="59">
        <v>350</v>
      </c>
      <c r="BJ126" s="60"/>
      <c r="BK126" s="61">
        <v>1500</v>
      </c>
      <c r="BL126" s="59">
        <v>500</v>
      </c>
      <c r="BM126" s="60"/>
      <c r="BN126" s="61">
        <v>1300</v>
      </c>
      <c r="BO126" s="59">
        <v>700</v>
      </c>
      <c r="BP126" s="60"/>
      <c r="BQ126" s="61">
        <v>1000</v>
      </c>
      <c r="BR126" s="59">
        <v>1000</v>
      </c>
      <c r="BS126" s="60"/>
      <c r="BT126" s="61">
        <v>800</v>
      </c>
      <c r="BU126" s="59">
        <v>900</v>
      </c>
      <c r="BV126" s="60"/>
      <c r="BW126" s="61"/>
      <c r="BX126" s="59">
        <v>300</v>
      </c>
      <c r="BY126" s="60"/>
      <c r="BZ126" s="61">
        <v>1550</v>
      </c>
      <c r="CA126" s="59">
        <v>450</v>
      </c>
      <c r="CB126" s="60"/>
      <c r="CC126" s="61">
        <v>1400</v>
      </c>
      <c r="CD126" s="59">
        <v>600</v>
      </c>
      <c r="CE126" s="60"/>
      <c r="CF126" s="61">
        <v>1300</v>
      </c>
      <c r="CG126" s="59">
        <v>700</v>
      </c>
      <c r="CH126" s="60"/>
      <c r="CI126" s="61">
        <v>1200</v>
      </c>
      <c r="CJ126" s="59">
        <v>800</v>
      </c>
      <c r="CK126" s="60"/>
      <c r="CL126" s="61">
        <v>1100</v>
      </c>
      <c r="CM126" s="59">
        <v>900</v>
      </c>
      <c r="CN126" s="60"/>
      <c r="CO126" s="61">
        <v>2000</v>
      </c>
      <c r="CP126" s="59"/>
      <c r="CQ126" s="60"/>
      <c r="CR126" s="61"/>
      <c r="CS126" s="67">
        <f t="shared" si="7"/>
        <v>46000</v>
      </c>
      <c r="CT126" s="67">
        <f>CS125-CS126</f>
        <v>0</v>
      </c>
      <c r="CV126" s="67"/>
    </row>
    <row r="127" s="20" customFormat="1" ht="14.1" customHeight="1" spans="1:100">
      <c r="A127" s="40">
        <v>32</v>
      </c>
      <c r="B127" s="41" t="s">
        <v>2041</v>
      </c>
      <c r="C127" s="42" t="s">
        <v>43</v>
      </c>
      <c r="D127" s="43" t="s">
        <v>395</v>
      </c>
      <c r="E127" s="44"/>
      <c r="F127" s="45"/>
      <c r="G127" s="43" t="s">
        <v>395</v>
      </c>
      <c r="H127" s="44"/>
      <c r="I127" s="45"/>
      <c r="J127" s="43"/>
      <c r="K127" s="44"/>
      <c r="L127" s="45"/>
      <c r="M127" s="43" t="s">
        <v>395</v>
      </c>
      <c r="N127" s="44"/>
      <c r="O127" s="45" t="s">
        <v>399</v>
      </c>
      <c r="P127" s="43" t="s">
        <v>399</v>
      </c>
      <c r="Q127" s="44"/>
      <c r="R127" s="45" t="s">
        <v>401</v>
      </c>
      <c r="S127" s="43" t="s">
        <v>401</v>
      </c>
      <c r="T127" s="44"/>
      <c r="U127" s="45" t="s">
        <v>403</v>
      </c>
      <c r="V127" s="43" t="s">
        <v>403</v>
      </c>
      <c r="W127" s="44"/>
      <c r="X127" s="45" t="s">
        <v>405</v>
      </c>
      <c r="Y127" s="43" t="s">
        <v>405</v>
      </c>
      <c r="Z127" s="44"/>
      <c r="AA127" s="45" t="s">
        <v>407</v>
      </c>
      <c r="AB127" s="43" t="s">
        <v>407</v>
      </c>
      <c r="AC127" s="44"/>
      <c r="AD127" s="45"/>
      <c r="AE127" s="43"/>
      <c r="AF127" s="44"/>
      <c r="AG127" s="45"/>
      <c r="AH127" s="43" t="s">
        <v>407</v>
      </c>
      <c r="AI127" s="44"/>
      <c r="AJ127" s="45" t="s">
        <v>409</v>
      </c>
      <c r="AK127" s="43" t="s">
        <v>409</v>
      </c>
      <c r="AL127" s="44"/>
      <c r="AM127" s="45" t="s">
        <v>517</v>
      </c>
      <c r="AN127" s="43" t="s">
        <v>517</v>
      </c>
      <c r="AO127" s="44"/>
      <c r="AP127" s="45" t="s">
        <v>520</v>
      </c>
      <c r="AQ127" s="43" t="s">
        <v>520</v>
      </c>
      <c r="AR127" s="44"/>
      <c r="AS127" s="45" t="s">
        <v>522</v>
      </c>
      <c r="AT127" s="43" t="s">
        <v>522</v>
      </c>
      <c r="AU127" s="44"/>
      <c r="AV127" s="45"/>
      <c r="AW127" s="43"/>
      <c r="AX127" s="44"/>
      <c r="AY127" s="45"/>
      <c r="AZ127" s="43"/>
      <c r="BA127" s="44"/>
      <c r="BB127" s="45"/>
      <c r="BC127" s="43" t="s">
        <v>522</v>
      </c>
      <c r="BD127" s="44"/>
      <c r="BE127" s="45" t="s">
        <v>524</v>
      </c>
      <c r="BF127" s="43" t="s">
        <v>524</v>
      </c>
      <c r="BG127" s="44"/>
      <c r="BH127" s="45" t="s">
        <v>526</v>
      </c>
      <c r="BI127" s="43" t="s">
        <v>526</v>
      </c>
      <c r="BJ127" s="44"/>
      <c r="BK127" s="45" t="s">
        <v>411</v>
      </c>
      <c r="BL127" s="43" t="s">
        <v>411</v>
      </c>
      <c r="BM127" s="44"/>
      <c r="BN127" s="45"/>
      <c r="BO127" s="43" t="s">
        <v>413</v>
      </c>
      <c r="BP127" s="44"/>
      <c r="BQ127" s="45"/>
      <c r="BR127" s="43" t="s">
        <v>413</v>
      </c>
      <c r="BS127" s="44"/>
      <c r="BT127" s="45" t="s">
        <v>415</v>
      </c>
      <c r="BU127" s="43" t="s">
        <v>415</v>
      </c>
      <c r="BV127" s="44"/>
      <c r="BW127" s="45" t="s">
        <v>417</v>
      </c>
      <c r="BX127" s="43" t="s">
        <v>417</v>
      </c>
      <c r="BY127" s="44"/>
      <c r="BZ127" s="45" t="s">
        <v>419</v>
      </c>
      <c r="CA127" s="43" t="s">
        <v>419</v>
      </c>
      <c r="CB127" s="44"/>
      <c r="CC127" s="45" t="s">
        <v>421</v>
      </c>
      <c r="CD127" s="43" t="s">
        <v>421</v>
      </c>
      <c r="CE127" s="44"/>
      <c r="CF127" s="45" t="s">
        <v>423</v>
      </c>
      <c r="CG127" s="43" t="s">
        <v>423</v>
      </c>
      <c r="CH127" s="44"/>
      <c r="CI127" s="45" t="s">
        <v>899</v>
      </c>
      <c r="CJ127" s="43" t="s">
        <v>899</v>
      </c>
      <c r="CK127" s="44"/>
      <c r="CL127" s="45" t="s">
        <v>901</v>
      </c>
      <c r="CM127" s="43" t="s">
        <v>901</v>
      </c>
      <c r="CN127" s="44"/>
      <c r="CO127" s="45"/>
      <c r="CP127" s="43"/>
      <c r="CQ127" s="44"/>
      <c r="CR127" s="45"/>
      <c r="CS127" s="65">
        <f t="shared" si="7"/>
        <v>0</v>
      </c>
      <c r="CT127" s="65"/>
      <c r="CV127" s="65"/>
    </row>
    <row r="128" s="21" customFormat="1" ht="14.1" customHeight="1" spans="1:100">
      <c r="A128" s="46"/>
      <c r="B128" s="47"/>
      <c r="C128" s="48" t="s">
        <v>2005</v>
      </c>
      <c r="D128" s="49" t="str">
        <f>IF((D127="")+(D127=0),0,VLOOKUP(D127,工单拆分!$G$2:$J$750,2,0))</f>
        <v>40FC8633Q-1</v>
      </c>
      <c r="E128" s="50">
        <f>IF((E127="")+(E127=0),0,VLOOKUP(E127,工单拆分!$G$2:$J$750,2,0))</f>
        <v>0</v>
      </c>
      <c r="F128" s="51">
        <f>IF((F127="")+(F127=0),0,VLOOKUP(F127,工单拆分!$G$2:$J$750,2,0))</f>
        <v>0</v>
      </c>
      <c r="G128" s="49" t="str">
        <f>IF((G127="")+(G127=0),0,VLOOKUP(G127,工单拆分!$G$2:$J$750,2,0))</f>
        <v>40FC8633Q-1</v>
      </c>
      <c r="H128" s="50">
        <f>IF((H127="")+(H127=0),0,VLOOKUP(H127,工单拆分!$G$2:$J$750,2,0))</f>
        <v>0</v>
      </c>
      <c r="I128" s="51">
        <f>IF((I127="")+(I127=0),0,VLOOKUP(I127,工单拆分!$G$2:$J$750,2,0))</f>
        <v>0</v>
      </c>
      <c r="J128" s="49">
        <f>IF((J127="")+(J127=0),0,VLOOKUP(J127,工单拆分!$G$2:$J$750,2,0))</f>
        <v>0</v>
      </c>
      <c r="K128" s="50">
        <f>IF((K127="")+(K127=0),0,VLOOKUP(K127,工单拆分!$G$2:$J$750,2,0))</f>
        <v>0</v>
      </c>
      <c r="L128" s="51">
        <f>IF((L127="")+(L127=0),0,VLOOKUP(L127,工单拆分!$G$2:$J$750,2,0))</f>
        <v>0</v>
      </c>
      <c r="M128" s="49" t="str">
        <f>IF((M127="")+(M127=0),0,VLOOKUP(M127,工单拆分!$G$2:$J$750,2,0))</f>
        <v>40FC8633Q-1</v>
      </c>
      <c r="N128" s="50">
        <f>IF((N127="")+(N127=0),0,VLOOKUP(N127,工单拆分!$G$2:$J$750,2,0))</f>
        <v>0</v>
      </c>
      <c r="O128" s="51" t="str">
        <f>IF((O127="")+(O127=0),0,VLOOKUP(O127,工单拆分!$G$2:$J$750,2,0))</f>
        <v>40FC8633Q-2</v>
      </c>
      <c r="P128" s="49" t="str">
        <f>IF((P127="")+(P127=0),0,VLOOKUP(P127,工单拆分!$G$2:$J$750,2,0))</f>
        <v>40FC8633Q-2</v>
      </c>
      <c r="Q128" s="50">
        <f>IF((Q127="")+(Q127=0),0,VLOOKUP(Q127,工单拆分!$G$2:$J$750,2,0))</f>
        <v>0</v>
      </c>
      <c r="R128" s="51" t="str">
        <f>IF((R127="")+(R127=0),0,VLOOKUP(R127,工单拆分!$G$2:$J$750,2,0))</f>
        <v>40FC8633Q-3</v>
      </c>
      <c r="S128" s="49" t="str">
        <f>IF((S127="")+(S127=0),0,VLOOKUP(S127,工单拆分!$G$2:$J$750,2,0))</f>
        <v>40FC8633Q-3</v>
      </c>
      <c r="T128" s="50">
        <f>IF((T127="")+(T127=0),0,VLOOKUP(T127,工单拆分!$G$2:$J$750,2,0))</f>
        <v>0</v>
      </c>
      <c r="U128" s="51" t="str">
        <f>IF((U127="")+(U127=0),0,VLOOKUP(U127,工单拆分!$G$2:$J$750,2,0))</f>
        <v>40FC8633Q-4</v>
      </c>
      <c r="V128" s="49" t="str">
        <f>IF((V127="")+(V127=0),0,VLOOKUP(V127,工单拆分!$G$2:$J$750,2,0))</f>
        <v>40FC8633Q-4</v>
      </c>
      <c r="W128" s="50">
        <f>IF((W127="")+(W127=0),0,VLOOKUP(W127,工单拆分!$G$2:$J$750,2,0))</f>
        <v>0</v>
      </c>
      <c r="X128" s="51" t="str">
        <f>IF((X127="")+(X127=0),0,VLOOKUP(X127,工单拆分!$G$2:$J$750,2,0))</f>
        <v>40FC8633Q-5</v>
      </c>
      <c r="Y128" s="49" t="str">
        <f>IF((Y127="")+(Y127=0),0,VLOOKUP(Y127,工单拆分!$G$2:$J$750,2,0))</f>
        <v>40FC8633Q-5</v>
      </c>
      <c r="Z128" s="50">
        <f>IF((Z127="")+(Z127=0),0,VLOOKUP(Z127,工单拆分!$G$2:$J$750,2,0))</f>
        <v>0</v>
      </c>
      <c r="AA128" s="51" t="str">
        <f>IF((AA127="")+(AA127=0),0,VLOOKUP(AA127,工单拆分!$G$2:$J$750,2,0))</f>
        <v>40FC8633Q-6</v>
      </c>
      <c r="AB128" s="49" t="str">
        <f>IF((AB127="")+(AB127=0),0,VLOOKUP(AB127,工单拆分!$G$2:$J$750,2,0))</f>
        <v>40FC8633Q-6</v>
      </c>
      <c r="AC128" s="50">
        <f>IF((AC127="")+(AC127=0),0,VLOOKUP(AC127,工单拆分!$G$2:$J$750,2,0))</f>
        <v>0</v>
      </c>
      <c r="AD128" s="51">
        <f>IF((AD127="")+(AD127=0),0,VLOOKUP(AD127,工单拆分!$G$2:$J$750,2,0))</f>
        <v>0</v>
      </c>
      <c r="AE128" s="49">
        <f>IF((AE127="")+(AE127=0),0,VLOOKUP(AE127,工单拆分!$G$2:$J$750,2,0))</f>
        <v>0</v>
      </c>
      <c r="AF128" s="50">
        <f>IF((AF127="")+(AF127=0),0,VLOOKUP(AF127,工单拆分!$G$2:$J$750,2,0))</f>
        <v>0</v>
      </c>
      <c r="AG128" s="51">
        <f>IF((AG127="")+(AG127=0),0,VLOOKUP(AG127,工单拆分!$G$2:$J$750,2,0))</f>
        <v>0</v>
      </c>
      <c r="AH128" s="49" t="str">
        <f>IF((AH127="")+(AH127=0),0,VLOOKUP(AH127,工单拆分!$G$2:$J$750,2,0))</f>
        <v>40FC8633Q-6</v>
      </c>
      <c r="AI128" s="50">
        <f>IF((AI127="")+(AI127=0),0,VLOOKUP(AI127,工单拆分!$G$2:$J$750,2,0))</f>
        <v>0</v>
      </c>
      <c r="AJ128" s="51" t="str">
        <f>IF((AJ127="")+(AJ127=0),0,VLOOKUP(AJ127,工单拆分!$G$2:$J$750,2,0))</f>
        <v>40FC8633Q-7</v>
      </c>
      <c r="AK128" s="49" t="str">
        <f>IF((AK127="")+(AK127=0),0,VLOOKUP(AK127,工单拆分!$G$2:$J$750,2,0))</f>
        <v>40FC8633Q-7</v>
      </c>
      <c r="AL128" s="50">
        <f>IF((AL127="")+(AL127=0),0,VLOOKUP(AL127,工单拆分!$G$2:$J$750,2,0))</f>
        <v>0</v>
      </c>
      <c r="AM128" s="51" t="str">
        <f>IF((AM127="")+(AM127=0),0,VLOOKUP(AM127,工单拆分!$G$2:$J$750,2,0))</f>
        <v>40FC8155-1</v>
      </c>
      <c r="AN128" s="49" t="str">
        <f>IF((AN127="")+(AN127=0),0,VLOOKUP(AN127,工单拆分!$G$2:$J$750,2,0))</f>
        <v>40FC8155-1</v>
      </c>
      <c r="AO128" s="50">
        <f>IF((AO127="")+(AO127=0),0,VLOOKUP(AO127,工单拆分!$G$2:$J$750,2,0))</f>
        <v>0</v>
      </c>
      <c r="AP128" s="51" t="str">
        <f>IF((AP127="")+(AP127=0),0,VLOOKUP(AP127,工单拆分!$G$2:$J$750,2,0))</f>
        <v>40FC8155-2</v>
      </c>
      <c r="AQ128" s="49" t="str">
        <f>IF((AQ127="")+(AQ127=0),0,VLOOKUP(AQ127,工单拆分!$G$2:$J$750,2,0))</f>
        <v>40FC8155-2</v>
      </c>
      <c r="AR128" s="50">
        <f>IF((AR127="")+(AR127=0),0,VLOOKUP(AR127,工单拆分!$G$2:$J$750,2,0))</f>
        <v>0</v>
      </c>
      <c r="AS128" s="51" t="str">
        <f>IF((AS127="")+(AS127=0),0,VLOOKUP(AS127,工单拆分!$G$2:$J$750,2,0))</f>
        <v>40FC8155-3</v>
      </c>
      <c r="AT128" s="49" t="str">
        <f>IF((AT127="")+(AT127=0),0,VLOOKUP(AT127,工单拆分!$G$2:$J$750,2,0))</f>
        <v>40FC8155-3</v>
      </c>
      <c r="AU128" s="50">
        <f>IF((AU127="")+(AU127=0),0,VLOOKUP(AU127,工单拆分!$G$2:$J$750,2,0))</f>
        <v>0</v>
      </c>
      <c r="AV128" s="51">
        <f>IF((AV127="")+(AV127=0),0,VLOOKUP(AV127,工单拆分!$G$2:$J$750,2,0))</f>
        <v>0</v>
      </c>
      <c r="AW128" s="49">
        <f>IF((AW127="")+(AW127=0),0,VLOOKUP(AW127,工单拆分!$G$2:$J$750,2,0))</f>
        <v>0</v>
      </c>
      <c r="AX128" s="50">
        <f>IF((AX127="")+(AX127=0),0,VLOOKUP(AX127,工单拆分!$G$2:$J$750,2,0))</f>
        <v>0</v>
      </c>
      <c r="AY128" s="51">
        <f>IF((AY127="")+(AY127=0),0,VLOOKUP(AY127,工单拆分!$G$2:$J$750,2,0))</f>
        <v>0</v>
      </c>
      <c r="AZ128" s="49">
        <f>IF((AZ127="")+(AZ127=0),0,VLOOKUP(AZ127,工单拆分!$G$2:$J$750,2,0))</f>
        <v>0</v>
      </c>
      <c r="BA128" s="50">
        <f>IF((BA127="")+(BA127=0),0,VLOOKUP(BA127,工单拆分!$G$2:$J$750,2,0))</f>
        <v>0</v>
      </c>
      <c r="BB128" s="51">
        <f>IF((BB127="")+(BB127=0),0,VLOOKUP(BB127,工单拆分!$G$2:$J$750,2,0))</f>
        <v>0</v>
      </c>
      <c r="BC128" s="49" t="str">
        <f>IF((BC127="")+(BC127=0),0,VLOOKUP(BC127,工单拆分!$G$2:$J$750,2,0))</f>
        <v>40FC8155-3</v>
      </c>
      <c r="BD128" s="50">
        <f>IF((BD127="")+(BD127=0),0,VLOOKUP(BD127,工单拆分!$G$2:$J$750,2,0))</f>
        <v>0</v>
      </c>
      <c r="BE128" s="51" t="str">
        <f>IF((BE127="")+(BE127=0),0,VLOOKUP(BE127,工单拆分!$G$2:$J$750,2,0))</f>
        <v>40FC8155-4</v>
      </c>
      <c r="BF128" s="49" t="str">
        <f>IF((BF127="")+(BF127=0),0,VLOOKUP(BF127,工单拆分!$G$2:$J$750,2,0))</f>
        <v>40FC8155-4</v>
      </c>
      <c r="BG128" s="50">
        <f>IF((BG127="")+(BG127=0),0,VLOOKUP(BG127,工单拆分!$G$2:$J$750,2,0))</f>
        <v>0</v>
      </c>
      <c r="BH128" s="51" t="str">
        <f>IF((BH127="")+(BH127=0),0,VLOOKUP(BH127,工单拆分!$G$2:$J$750,2,0))</f>
        <v>40FC8155-5</v>
      </c>
      <c r="BI128" s="49" t="str">
        <f>IF((BI127="")+(BI127=0),0,VLOOKUP(BI127,工单拆分!$G$2:$J$750,2,0))</f>
        <v>40FC8155-5</v>
      </c>
      <c r="BJ128" s="50">
        <f>IF((BJ127="")+(BJ127=0),0,VLOOKUP(BJ127,工单拆分!$G$2:$J$750,2,0))</f>
        <v>0</v>
      </c>
      <c r="BK128" s="51" t="str">
        <f>IF((BK127="")+(BK127=0),0,VLOOKUP(BK127,工单拆分!$G$2:$J$750,2,0))</f>
        <v>40FC8633Q-8</v>
      </c>
      <c r="BL128" s="49" t="str">
        <f>IF((BL127="")+(BL127=0),0,VLOOKUP(BL127,工单拆分!$G$2:$J$750,2,0))</f>
        <v>40FC8633Q-8</v>
      </c>
      <c r="BM128" s="50">
        <f>IF((BM127="")+(BM127=0),0,VLOOKUP(BM127,工单拆分!$G$2:$J$750,2,0))</f>
        <v>0</v>
      </c>
      <c r="BN128" s="51">
        <f>IF((BN127="")+(BN127=0),0,VLOOKUP(BN127,工单拆分!$G$2:$J$750,2,0))</f>
        <v>0</v>
      </c>
      <c r="BO128" s="49" t="str">
        <f>IF((BO127="")+(BO127=0),0,VLOOKUP(BO127,工单拆分!$G$2:$J$750,2,0))</f>
        <v>40FC8633Q-9</v>
      </c>
      <c r="BP128" s="50">
        <f>IF((BP127="")+(BP127=0),0,VLOOKUP(BP127,工单拆分!$G$2:$J$750,2,0))</f>
        <v>0</v>
      </c>
      <c r="BQ128" s="51">
        <f>IF((BQ127="")+(BQ127=0),0,VLOOKUP(BQ127,工单拆分!$G$2:$J$750,2,0))</f>
        <v>0</v>
      </c>
      <c r="BR128" s="49" t="str">
        <f>IF((BR127="")+(BR127=0),0,VLOOKUP(BR127,工单拆分!$G$2:$J$750,2,0))</f>
        <v>40FC8633Q-9</v>
      </c>
      <c r="BS128" s="50">
        <f>IF((BS127="")+(BS127=0),0,VLOOKUP(BS127,工单拆分!$G$2:$J$750,2,0))</f>
        <v>0</v>
      </c>
      <c r="BT128" s="51" t="str">
        <f>IF((BT127="")+(BT127=0),0,VLOOKUP(BT127,工单拆分!$G$2:$J$750,2,0))</f>
        <v>40FC8633Q-10</v>
      </c>
      <c r="BU128" s="49" t="str">
        <f>IF((BU127="")+(BU127=0),0,VLOOKUP(BU127,工单拆分!$G$2:$J$750,2,0))</f>
        <v>40FC8633Q-10</v>
      </c>
      <c r="BV128" s="50">
        <f>IF((BV127="")+(BV127=0),0,VLOOKUP(BV127,工单拆分!$G$2:$J$750,2,0))</f>
        <v>0</v>
      </c>
      <c r="BW128" s="51" t="str">
        <f>IF((BW127="")+(BW127=0),0,VLOOKUP(BW127,工单拆分!$G$2:$J$750,2,0))</f>
        <v>40FC8633Q-11</v>
      </c>
      <c r="BX128" s="49" t="str">
        <f>IF((BX127="")+(BX127=0),0,VLOOKUP(BX127,工单拆分!$G$2:$J$750,2,0))</f>
        <v>40FC8633Q-11</v>
      </c>
      <c r="BY128" s="50">
        <f>IF((BY127="")+(BY127=0),0,VLOOKUP(BY127,工单拆分!$G$2:$J$750,2,0))</f>
        <v>0</v>
      </c>
      <c r="BZ128" s="51" t="str">
        <f>IF((BZ127="")+(BZ127=0),0,VLOOKUP(BZ127,工单拆分!$G$2:$J$750,2,0))</f>
        <v>40FC8633Q-12</v>
      </c>
      <c r="CA128" s="49" t="str">
        <f>IF((CA127="")+(CA127=0),0,VLOOKUP(CA127,工单拆分!$G$2:$J$750,2,0))</f>
        <v>40FC8633Q-12</v>
      </c>
      <c r="CB128" s="50">
        <f>IF((CB127="")+(CB127=0),0,VLOOKUP(CB127,工单拆分!$G$2:$J$750,2,0))</f>
        <v>0</v>
      </c>
      <c r="CC128" s="51" t="str">
        <f>IF((CC127="")+(CC127=0),0,VLOOKUP(CC127,工单拆分!$G$2:$J$750,2,0))</f>
        <v>40FC8633Q-13</v>
      </c>
      <c r="CD128" s="49" t="str">
        <f>IF((CD127="")+(CD127=0),0,VLOOKUP(CD127,工单拆分!$G$2:$J$750,2,0))</f>
        <v>40FC8633Q-13</v>
      </c>
      <c r="CE128" s="50">
        <f>IF((CE127="")+(CE127=0),0,VLOOKUP(CE127,工单拆分!$G$2:$J$750,2,0))</f>
        <v>0</v>
      </c>
      <c r="CF128" s="51" t="str">
        <f>IF((CF127="")+(CF127=0),0,VLOOKUP(CF127,工单拆分!$G$2:$J$750,2,0))</f>
        <v>40FC8633Q-14</v>
      </c>
      <c r="CG128" s="49" t="str">
        <f>IF((CG127="")+(CG127=0),0,VLOOKUP(CG127,工单拆分!$G$2:$J$750,2,0))</f>
        <v>40FC8633Q-14</v>
      </c>
      <c r="CH128" s="50">
        <f>IF((CH127="")+(CH127=0),0,VLOOKUP(CH127,工单拆分!$G$2:$J$750,2,0))</f>
        <v>0</v>
      </c>
      <c r="CI128" s="51" t="str">
        <f>IF((CI127="")+(CI127=0),0,VLOOKUP(CI127,工单拆分!$G$2:$J$750,2,0))</f>
        <v>40FC829F-4</v>
      </c>
      <c r="CJ128" s="49" t="str">
        <f>IF((CJ127="")+(CJ127=0),0,VLOOKUP(CJ127,工单拆分!$G$2:$J$750,2,0))</f>
        <v>40FC829F-4</v>
      </c>
      <c r="CK128" s="50">
        <f>IF((CK127="")+(CK127=0),0,VLOOKUP(CK127,工单拆分!$G$2:$J$750,2,0))</f>
        <v>0</v>
      </c>
      <c r="CL128" s="51" t="str">
        <f>IF((CL127="")+(CL127=0),0,VLOOKUP(CL127,工单拆分!$G$2:$J$750,2,0))</f>
        <v>40FC829F-5</v>
      </c>
      <c r="CM128" s="49" t="str">
        <f>IF((CM127="")+(CM127=0),0,VLOOKUP(CM127,工单拆分!$G$2:$J$750,2,0))</f>
        <v>40FC829F-5</v>
      </c>
      <c r="CN128" s="50">
        <f>IF((CN127="")+(CN127=0),0,VLOOKUP(CN127,工单拆分!$G$2:$J$750,2,0))</f>
        <v>0</v>
      </c>
      <c r="CO128" s="51">
        <f>IF((CO127="")+(CO127=0),0,VLOOKUP(CO127,工单拆分!$G$2:$J$750,2,0))</f>
        <v>0</v>
      </c>
      <c r="CP128" s="49">
        <f>IF((CP127="")+(CP127=0),0,VLOOKUP(CP127,工单拆分!$G$2:$J$750,2,0))</f>
        <v>0</v>
      </c>
      <c r="CQ128" s="50">
        <f>IF((CQ127="")+(CQ127=0),0,VLOOKUP(CQ127,工单拆分!$G$2:$J$750,2,0))</f>
        <v>0</v>
      </c>
      <c r="CR128" s="51">
        <f>IF((CR127="")+(CR127=0),0,VLOOKUP(CR127,工单拆分!$G$2:$J$750,2,0))</f>
        <v>0</v>
      </c>
      <c r="CS128" s="66">
        <f t="shared" si="7"/>
        <v>0</v>
      </c>
      <c r="CT128" s="66"/>
      <c r="CV128" s="66"/>
    </row>
    <row r="129" s="22" customFormat="1" ht="14.1" customHeight="1" spans="1:100">
      <c r="A129" s="46"/>
      <c r="B129" s="47"/>
      <c r="C129" s="52" t="s">
        <v>2006</v>
      </c>
      <c r="D129" s="53">
        <f>IF((D127="")+(COUNTIF($D$3:D127,D127)&gt;=2)+(COUNTIF(B$3:$D$94,D127)&gt;=2),0,IF(ISNA(VLOOKUP(D127,工单拆分!$G$2:$J$750,3,0)),0,VLOOKUP(D127,工单拆分!$G$2:$J$750,3,0)))</f>
        <v>3000</v>
      </c>
      <c r="E129" s="54">
        <f>IF((E127="")+(COUNTIF($D$3:E127,E127)&gt;=2)+(COUNTIF(C$3:$D$94,E127)&gt;=2),0,IF(ISNA(VLOOKUP(E127,工单拆分!$G$2:$J$750,3,0)),0,VLOOKUP(E127,工单拆分!$G$2:$J$750,3,0)))</f>
        <v>0</v>
      </c>
      <c r="F129" s="55">
        <f>IF((F127="")+(COUNTIF($D$3:F127,F127)&gt;=2)+(COUNTIF($D$3:D$94,F127)&gt;=2),0,IF(ISNA(VLOOKUP(F127,工单拆分!$G$2:$J$750,3,0)),0,VLOOKUP(F127,工单拆分!$G$2:$J$750,3,0)))</f>
        <v>0</v>
      </c>
      <c r="G129" s="53">
        <f>IF((G127="")+(COUNTIF($D$3:G127,G127)&gt;=2)+(COUNTIF($D$3:E$94,G127)&gt;=2),0,IF(ISNA(VLOOKUP(G127,工单拆分!$G$2:$J$750,3,0)),0,VLOOKUP(G127,工单拆分!$G$2:$J$750,3,0)))</f>
        <v>0</v>
      </c>
      <c r="H129" s="54">
        <f>IF((H127="")+(COUNTIF($D$3:H127,H127)&gt;=2)+(COUNTIF($D$3:F$94,H127)&gt;=2),0,IF(ISNA(VLOOKUP(H127,工单拆分!$G$2:$J$750,3,0)),0,VLOOKUP(H127,工单拆分!$G$2:$J$750,3,0)))</f>
        <v>0</v>
      </c>
      <c r="I129" s="55">
        <f>IF((I127="")+(COUNTIF($D$3:I127,I127)&gt;=2)+(COUNTIF($D$3:G$94,I127)&gt;=2),0,IF(ISNA(VLOOKUP(I127,工单拆分!$G$2:$J$750,3,0)),0,VLOOKUP(I127,工单拆分!$G$2:$J$750,3,0)))</f>
        <v>0</v>
      </c>
      <c r="J129" s="53">
        <f>IF((J127="")+(COUNTIF($D$3:J127,J127)&gt;=2)+(COUNTIF($D$3:H$94,J127)&gt;=2),0,IF(ISNA(VLOOKUP(J127,工单拆分!$G$2:$J$750,3,0)),0,VLOOKUP(J127,工单拆分!$G$2:$J$750,3,0)))</f>
        <v>0</v>
      </c>
      <c r="K129" s="54">
        <f>IF((K127="")+(COUNTIF($D$3:K127,K127)&gt;=2)+(COUNTIF($D$3:I$94,K127)&gt;=2),0,IF(ISNA(VLOOKUP(K127,工单拆分!$G$2:$J$750,3,0)),0,VLOOKUP(K127,工单拆分!$G$2:$J$750,3,0)))</f>
        <v>0</v>
      </c>
      <c r="L129" s="55">
        <f>IF((L127="")+(COUNTIF($D$3:L127,L127)&gt;=2)+(COUNTIF($D$3:J$94,L127)&gt;=2),0,IF(ISNA(VLOOKUP(L127,工单拆分!$G$2:$J$750,3,0)),0,VLOOKUP(L127,工单拆分!$G$2:$J$750,3,0)))</f>
        <v>0</v>
      </c>
      <c r="M129" s="53">
        <f>IF((M127="")+(COUNTIF($D$3:M127,M127)&gt;=2)+(COUNTIF($D$3:K$94,M127)&gt;=2),0,IF(ISNA(VLOOKUP(M127,工单拆分!$G$2:$J$750,3,0)),0,VLOOKUP(M127,工单拆分!$G$2:$J$750,3,0)))</f>
        <v>0</v>
      </c>
      <c r="N129" s="54">
        <f>IF((N127="")+(COUNTIF($D$3:N127,N127)&gt;=2)+(COUNTIF($D$3:L$94,N127)&gt;=2),0,IF(ISNA(VLOOKUP(N127,工单拆分!$G$2:$J$750,3,0)),0,VLOOKUP(N127,工单拆分!$G$2:$J$750,3,0)))</f>
        <v>0</v>
      </c>
      <c r="O129" s="55">
        <f>IF((O127="")+(COUNTIF($D$3:O127,O127)&gt;=2)+(COUNTIF($D$3:M$94,O127)&gt;=2),0,IF(ISNA(VLOOKUP(O127,工单拆分!$G$2:$J$750,3,0)),0,VLOOKUP(O127,工单拆分!$G$2:$J$750,3,0)))</f>
        <v>2000</v>
      </c>
      <c r="P129" s="53">
        <f>IF((P127="")+(COUNTIF($D$3:P127,P127)&gt;=2)+(COUNTIF($D$3:N$94,P127)&gt;=2),0,IF(ISNA(VLOOKUP(P127,工单拆分!$G$2:$J$750,3,0)),0,VLOOKUP(P127,工单拆分!$G$2:$J$750,3,0)))</f>
        <v>0</v>
      </c>
      <c r="Q129" s="54">
        <f>IF((Q127="")+(COUNTIF($D$3:Q127,Q127)&gt;=2)+(COUNTIF($D$3:O$94,Q127)&gt;=2),0,IF(ISNA(VLOOKUP(Q127,工单拆分!$G$2:$J$750,3,0)),0,VLOOKUP(Q127,工单拆分!$G$2:$J$750,3,0)))</f>
        <v>0</v>
      </c>
      <c r="R129" s="55">
        <f>IF((R127="")+(COUNTIF($D$3:R127,R127)&gt;=2)+(COUNTIF($D$3:P$94,R127)&gt;=2),0,IF(ISNA(VLOOKUP(R127,工单拆分!$G$2:$J$750,3,0)),0,VLOOKUP(R127,工单拆分!$G$2:$J$750,3,0)))</f>
        <v>2000</v>
      </c>
      <c r="S129" s="53">
        <f>IF((S127="")+(COUNTIF($D$3:S127,S127)&gt;=2)+(COUNTIF($D$3:Q$94,S127)&gt;=2),0,IF(ISNA(VLOOKUP(S127,工单拆分!$G$2:$J$750,3,0)),0,VLOOKUP(S127,工单拆分!$G$2:$J$750,3,0)))</f>
        <v>0</v>
      </c>
      <c r="T129" s="54">
        <f>IF((T127="")+(COUNTIF($D$3:T127,T127)&gt;=2)+(COUNTIF($D$3:R$94,T127)&gt;=2),0,IF(ISNA(VLOOKUP(T127,工单拆分!$G$2:$J$750,3,0)),0,VLOOKUP(T127,工单拆分!$G$2:$J$750,3,0)))</f>
        <v>0</v>
      </c>
      <c r="U129" s="55">
        <f>IF((U127="")+(COUNTIF($D$3:U127,U127)&gt;=2)+(COUNTIF($D$3:S$94,U127)&gt;=2),0,IF(ISNA(VLOOKUP(U127,工单拆分!$G$2:$J$750,3,0)),0,VLOOKUP(U127,工单拆分!$G$2:$J$750,3,0)))</f>
        <v>2000</v>
      </c>
      <c r="V129" s="53">
        <f>IF((V127="")+(COUNTIF($D$3:V127,V127)&gt;=2)+(COUNTIF($D$3:T$94,V127)&gt;=2),0,IF(ISNA(VLOOKUP(V127,工单拆分!$G$2:$J$750,3,0)),0,VLOOKUP(V127,工单拆分!$G$2:$J$750,3,0)))</f>
        <v>0</v>
      </c>
      <c r="W129" s="54">
        <f>IF((W127="")+(COUNTIF($D$3:W127,W127)&gt;=2)+(COUNTIF($D$3:U$94,W127)&gt;=2),0,IF(ISNA(VLOOKUP(W127,工单拆分!$G$2:$J$750,3,0)),0,VLOOKUP(W127,工单拆分!$G$2:$J$750,3,0)))</f>
        <v>0</v>
      </c>
      <c r="X129" s="55">
        <f>IF((X127="")+(COUNTIF($D$3:X127,X127)&gt;=2)+(COUNTIF($D$3:V$94,X127)&gt;=2),0,IF(ISNA(VLOOKUP(X127,工单拆分!$G$2:$J$750,3,0)),0,VLOOKUP(X127,工单拆分!$G$2:$J$750,3,0)))</f>
        <v>2000</v>
      </c>
      <c r="Y129" s="53">
        <f>IF((Y127="")+(COUNTIF($D$3:Y127,Y127)&gt;=2)+(COUNTIF($D$3:W$94,Y127)&gt;=2),0,IF(ISNA(VLOOKUP(Y127,工单拆分!$G$2:$J$750,3,0)),0,VLOOKUP(Y127,工单拆分!$G$2:$J$750,3,0)))</f>
        <v>0</v>
      </c>
      <c r="Z129" s="54">
        <f>IF((Z127="")+(COUNTIF($D$3:Z127,Z127)&gt;=2)+(COUNTIF($D$3:X$94,Z127)&gt;=2),0,IF(ISNA(VLOOKUP(Z127,工单拆分!$G$2:$J$750,3,0)),0,VLOOKUP(Z127,工单拆分!$G$2:$J$750,3,0)))</f>
        <v>0</v>
      </c>
      <c r="AA129" s="55">
        <f>IF((AA127="")+(COUNTIF($D$3:AA127,AA127)&gt;=2)+(COUNTIF($D$3:Y$94,AA127)&gt;=2),0,IF(ISNA(VLOOKUP(AA127,工单拆分!$G$2:$J$750,3,0)),0,VLOOKUP(AA127,工单拆分!$G$2:$J$750,3,0)))</f>
        <v>2000</v>
      </c>
      <c r="AB129" s="53">
        <f>IF((AB127="")+(COUNTIF($D$3:AB127,AB127)&gt;=2)+(COUNTIF($D$3:Z$94,AB127)&gt;=2),0,IF(ISNA(VLOOKUP(AB127,工单拆分!$G$2:$J$750,3,0)),0,VLOOKUP(AB127,工单拆分!$G$2:$J$750,3,0)))</f>
        <v>0</v>
      </c>
      <c r="AC129" s="54">
        <f>IF((AC127="")+(COUNTIF($D$3:AC127,AC127)&gt;=2)+(COUNTIF($D$3:AA$94,AC127)&gt;=2),0,IF(ISNA(VLOOKUP(AC127,工单拆分!$G$2:$J$750,3,0)),0,VLOOKUP(AC127,工单拆分!$G$2:$J$750,3,0)))</f>
        <v>0</v>
      </c>
      <c r="AD129" s="55">
        <f>IF((AD127="")+(COUNTIF($D$3:AD127,AD127)&gt;=2)+(COUNTIF($D$3:AB$94,AD127)&gt;=2),0,IF(ISNA(VLOOKUP(AD127,工单拆分!$G$2:$J$750,3,0)),0,VLOOKUP(AD127,工单拆分!$G$2:$J$750,3,0)))</f>
        <v>0</v>
      </c>
      <c r="AE129" s="53">
        <f>IF((AE127="")+(COUNTIF($D$3:AE127,AE127)&gt;=2)+(COUNTIF($D$3:AC$94,AE127)&gt;=2),0,IF(ISNA(VLOOKUP(AE127,工单拆分!$G$2:$J$750,3,0)),0,VLOOKUP(AE127,工单拆分!$G$2:$J$750,3,0)))</f>
        <v>0</v>
      </c>
      <c r="AF129" s="54">
        <f>IF((AF127="")+(COUNTIF($D$3:AF127,AF127)&gt;=2)+(COUNTIF($D$3:AD$94,AF127)&gt;=2),0,IF(ISNA(VLOOKUP(AF127,工单拆分!$G$2:$J$750,3,0)),0,VLOOKUP(AF127,工单拆分!$G$2:$J$750,3,0)))</f>
        <v>0</v>
      </c>
      <c r="AG129" s="55">
        <f>IF((AG127="")+(COUNTIF($D$3:AG127,AG127)&gt;=2)+(COUNTIF($D$3:AE$94,AG127)&gt;=2),0,IF(ISNA(VLOOKUP(AG127,工单拆分!$G$2:$J$750,3,0)),0,VLOOKUP(AG127,工单拆分!$G$2:$J$750,3,0)))</f>
        <v>0</v>
      </c>
      <c r="AH129" s="53">
        <f>IF((AH127="")+(COUNTIF($D$3:AH127,AH127)&gt;=2)+(COUNTIF($D$3:AF$94,AH127)&gt;=2),0,IF(ISNA(VLOOKUP(AH127,工单拆分!$G$2:$J$750,3,0)),0,VLOOKUP(AH127,工单拆分!$G$2:$J$750,3,0)))</f>
        <v>0</v>
      </c>
      <c r="AI129" s="54">
        <f>IF((AI127="")+(COUNTIF($D$3:AI127,AI127)&gt;=2)+(COUNTIF($D$3:AG$94,AI127)&gt;=2),0,IF(ISNA(VLOOKUP(AI127,工单拆分!$G$2:$J$750,3,0)),0,VLOOKUP(AI127,工单拆分!$G$2:$J$750,3,0)))</f>
        <v>0</v>
      </c>
      <c r="AJ129" s="55">
        <f>IF((AJ127="")+(COUNTIF($D$3:AJ127,AJ127)&gt;=2)+(COUNTIF($D$3:AH$94,AJ127)&gt;=2),0,IF(ISNA(VLOOKUP(AJ127,工单拆分!$G$2:$J$750,3,0)),0,VLOOKUP(AJ127,工单拆分!$G$2:$J$750,3,0)))</f>
        <v>2000</v>
      </c>
      <c r="AK129" s="53">
        <f>IF((AK127="")+(COUNTIF($D$3:AK127,AK127)&gt;=2)+(COUNTIF($D$3:AI$94,AK127)&gt;=2),0,IF(ISNA(VLOOKUP(AK127,工单拆分!$G$2:$J$750,3,0)),0,VLOOKUP(AK127,工单拆分!$G$2:$J$750,3,0)))</f>
        <v>0</v>
      </c>
      <c r="AL129" s="54">
        <f>IF((AL127="")+(COUNTIF($D$3:AL127,AL127)&gt;=2)+(COUNTIF($D$3:AJ$94,AL127)&gt;=2),0,IF(ISNA(VLOOKUP(AL127,工单拆分!$G$2:$J$750,3,0)),0,VLOOKUP(AL127,工单拆分!$G$2:$J$750,3,0)))</f>
        <v>0</v>
      </c>
      <c r="AM129" s="55">
        <f>IF((AM127="")+(COUNTIF($D$3:AM127,AM127)&gt;=2)+(COUNTIF($D$3:AK$94,AM127)&gt;=2),0,IF(ISNA(VLOOKUP(AM127,工单拆分!$G$2:$J$750,3,0)),0,VLOOKUP(AM127,工单拆分!$G$2:$J$750,3,0)))</f>
        <v>2000</v>
      </c>
      <c r="AN129" s="53">
        <f>IF((AN127="")+(COUNTIF($D$3:AN127,AN127)&gt;=2)+(COUNTIF($D$3:AL$94,AN127)&gt;=2),0,IF(ISNA(VLOOKUP(AN127,工单拆分!$G$2:$J$750,3,0)),0,VLOOKUP(AN127,工单拆分!$G$2:$J$750,3,0)))</f>
        <v>0</v>
      </c>
      <c r="AO129" s="54">
        <f>IF((AO127="")+(COUNTIF($D$3:AO127,AO127)&gt;=2)+(COUNTIF($D$3:AM$94,AO127)&gt;=2),0,IF(ISNA(VLOOKUP(AO127,工单拆分!$G$2:$J$750,3,0)),0,VLOOKUP(AO127,工单拆分!$G$2:$J$750,3,0)))</f>
        <v>0</v>
      </c>
      <c r="AP129" s="55">
        <f>IF((AP127="")+(COUNTIF($D$3:AP127,AP127)&gt;=2)+(COUNTIF($D$3:AN$94,AP127)&gt;=2),0,IF(ISNA(VLOOKUP(AP127,工单拆分!$G$2:$J$750,3,0)),0,VLOOKUP(AP127,工单拆分!$G$2:$J$750,3,0)))</f>
        <v>2000</v>
      </c>
      <c r="AQ129" s="53">
        <f>IF((AQ127="")+(COUNTIF($D$3:AQ127,AQ127)&gt;=2)+(COUNTIF($D$3:AO$94,AQ127)&gt;=2),0,IF(ISNA(VLOOKUP(AQ127,工单拆分!$G$2:$J$750,3,0)),0,VLOOKUP(AQ127,工单拆分!$G$2:$J$750,3,0)))</f>
        <v>0</v>
      </c>
      <c r="AR129" s="54">
        <f>IF((AR127="")+(COUNTIF($D$3:AR127,AR127)&gt;=2)+(COUNTIF($D$3:AP$94,AR127)&gt;=2),0,IF(ISNA(VLOOKUP(AR127,工单拆分!$G$2:$J$750,3,0)),0,VLOOKUP(AR127,工单拆分!$G$2:$J$750,3,0)))</f>
        <v>0</v>
      </c>
      <c r="AS129" s="55">
        <f>IF((AS127="")+(COUNTIF($D$3:AS127,AS127)&gt;=2)+(COUNTIF($D$3:AQ$94,AS127)&gt;=2),0,IF(ISNA(VLOOKUP(AS127,工单拆分!$G$2:$J$750,3,0)),0,VLOOKUP(AS127,工单拆分!$G$2:$J$750,3,0)))</f>
        <v>2000</v>
      </c>
      <c r="AT129" s="53">
        <f>IF((AT127="")+(COUNTIF($D$3:AT127,AT127)&gt;=2)+(COUNTIF($D$3:AR$94,AT127)&gt;=2),0,IF(ISNA(VLOOKUP(AT127,工单拆分!$G$2:$J$750,3,0)),0,VLOOKUP(AT127,工单拆分!$G$2:$J$750,3,0)))</f>
        <v>0</v>
      </c>
      <c r="AU129" s="54">
        <f>IF((AU127="")+(COUNTIF($D$3:AU127,AU127)&gt;=2)+(COUNTIF($D$3:AS$94,AU127)&gt;=2),0,IF(ISNA(VLOOKUP(AU127,工单拆分!$G$2:$J$750,3,0)),0,VLOOKUP(AU127,工单拆分!$G$2:$J$750,3,0)))</f>
        <v>0</v>
      </c>
      <c r="AV129" s="55">
        <f>IF((AV127="")+(COUNTIF($D$3:AV127,AV127)&gt;=2)+(COUNTIF($D$3:AT$94,AV127)&gt;=2),0,IF(ISNA(VLOOKUP(AV127,工单拆分!$G$2:$J$750,3,0)),0,VLOOKUP(AV127,工单拆分!$G$2:$J$750,3,0)))</f>
        <v>0</v>
      </c>
      <c r="AW129" s="53">
        <f>IF((AW127="")+(COUNTIF($D$3:AW127,AW127)&gt;=2)+(COUNTIF($D$3:AU$94,AW127)&gt;=2),0,IF(ISNA(VLOOKUP(AW127,工单拆分!$G$2:$J$750,3,0)),0,VLOOKUP(AW127,工单拆分!$G$2:$J$750,3,0)))</f>
        <v>0</v>
      </c>
      <c r="AX129" s="54">
        <f>IF((AX127="")+(COUNTIF($D$3:AX127,AX127)&gt;=2)+(COUNTIF($D$3:AV$94,AX127)&gt;=2),0,IF(ISNA(VLOOKUP(AX127,工单拆分!$G$2:$J$750,3,0)),0,VLOOKUP(AX127,工单拆分!$G$2:$J$750,3,0)))</f>
        <v>0</v>
      </c>
      <c r="AY129" s="55">
        <f>IF((AY127="")+(COUNTIF($D$3:AY127,AY127)&gt;=2)+(COUNTIF($D$3:AW$94,AY127)&gt;=2),0,IF(ISNA(VLOOKUP(AY127,工单拆分!$G$2:$J$750,3,0)),0,VLOOKUP(AY127,工单拆分!$G$2:$J$750,3,0)))</f>
        <v>0</v>
      </c>
      <c r="AZ129" s="53">
        <f>IF((AZ127="")+(COUNTIF($D$3:AZ127,AZ127)&gt;=2)+(COUNTIF($D$3:AX$94,AZ127)&gt;=2),0,IF(ISNA(VLOOKUP(AZ127,工单拆分!$G$2:$J$750,3,0)),0,VLOOKUP(AZ127,工单拆分!$G$2:$J$750,3,0)))</f>
        <v>0</v>
      </c>
      <c r="BA129" s="54">
        <f>IF((BA127="")+(COUNTIF($D$3:BA127,BA127)&gt;=2)+(COUNTIF($D$3:AY$94,BA127)&gt;=2),0,IF(ISNA(VLOOKUP(BA127,工单拆分!$G$2:$J$750,3,0)),0,VLOOKUP(BA127,工单拆分!$G$2:$J$750,3,0)))</f>
        <v>0</v>
      </c>
      <c r="BB129" s="55">
        <f>IF((BB127="")+(COUNTIF($D$3:BB127,BB127)&gt;=2)+(COUNTIF($D$3:AZ$94,BB127)&gt;=2),0,IF(ISNA(VLOOKUP(BB127,工单拆分!$G$2:$J$750,3,0)),0,VLOOKUP(BB127,工单拆分!$G$2:$J$750,3,0)))</f>
        <v>0</v>
      </c>
      <c r="BC129" s="53">
        <f>IF((BC127="")+(COUNTIF($D$3:BC127,BC127)&gt;=2)+(COUNTIF($D$3:BA$94,BC127)&gt;=2),0,IF(ISNA(VLOOKUP(BC127,工单拆分!$G$2:$J$750,3,0)),0,VLOOKUP(BC127,工单拆分!$G$2:$J$750,3,0)))</f>
        <v>0</v>
      </c>
      <c r="BD129" s="54">
        <f>IF((BD127="")+(COUNTIF($D$3:BD127,BD127)&gt;=2)+(COUNTIF($D$3:BB$94,BD127)&gt;=2),0,IF(ISNA(VLOOKUP(BD127,工单拆分!$G$2:$J$750,3,0)),0,VLOOKUP(BD127,工单拆分!$G$2:$J$750,3,0)))</f>
        <v>0</v>
      </c>
      <c r="BE129" s="55">
        <f>IF((BE127="")+(COUNTIF($D$3:BE127,BE127)&gt;=2)+(COUNTIF($D$3:BC$94,BE127)&gt;=2),0,IF(ISNA(VLOOKUP(BE127,工单拆分!$G$2:$J$750,3,0)),0,VLOOKUP(BE127,工单拆分!$G$2:$J$750,3,0)))</f>
        <v>2000</v>
      </c>
      <c r="BF129" s="53">
        <f>IF((BF127="")+(COUNTIF($D$3:BF127,BF127)&gt;=2)+(COUNTIF($D$3:BD$94,BF127)&gt;=2),0,IF(ISNA(VLOOKUP(BF127,工单拆分!$G$2:$J$750,3,0)),0,VLOOKUP(BF127,工单拆分!$G$2:$J$750,3,0)))</f>
        <v>0</v>
      </c>
      <c r="BG129" s="54">
        <f>IF((BG127="")+(COUNTIF($D$3:BG127,BG127)&gt;=2)+(COUNTIF($D$3:BE$94,BG127)&gt;=2),0,IF(ISNA(VLOOKUP(BG127,工单拆分!$G$2:$J$750,3,0)),0,VLOOKUP(BG127,工单拆分!$G$2:$J$750,3,0)))</f>
        <v>0</v>
      </c>
      <c r="BH129" s="55">
        <f>IF((BH127="")+(COUNTIF($D$3:BH127,BH127)&gt;=2)+(COUNTIF($D$3:BF$94,BH127)&gt;=2),0,IF(ISNA(VLOOKUP(BH127,工单拆分!$G$2:$J$750,3,0)),0,VLOOKUP(BH127,工单拆分!$G$2:$J$750,3,0)))</f>
        <v>2000</v>
      </c>
      <c r="BI129" s="53">
        <f>IF((BI127="")+(COUNTIF($D$3:BI127,BI127)&gt;=2)+(COUNTIF($D$3:BG$94,BI127)&gt;=2),0,IF(ISNA(VLOOKUP(BI127,工单拆分!$G$2:$J$750,3,0)),0,VLOOKUP(BI127,工单拆分!$G$2:$J$750,3,0)))</f>
        <v>0</v>
      </c>
      <c r="BJ129" s="54">
        <f>IF((BJ127="")+(COUNTIF($D$3:BJ127,BJ127)&gt;=2)+(COUNTIF($D$3:BH$94,BJ127)&gt;=2),0,IF(ISNA(VLOOKUP(BJ127,工单拆分!$G$2:$J$750,3,0)),0,VLOOKUP(BJ127,工单拆分!$G$2:$J$750,3,0)))</f>
        <v>0</v>
      </c>
      <c r="BK129" s="55">
        <f>IF((BK127="")+(COUNTIF($D$3:BK127,BK127)&gt;=2)+(COUNTIF($D$3:BI$94,BK127)&gt;=2),0,IF(ISNA(VLOOKUP(BK127,工单拆分!$G$2:$J$750,3,0)),0,VLOOKUP(BK127,工单拆分!$G$2:$J$750,3,0)))</f>
        <v>2000</v>
      </c>
      <c r="BL129" s="53">
        <f>IF((BL127="")+(COUNTIF($D$3:BL127,BL127)&gt;=2)+(COUNTIF($D$3:BJ$94,BL127)&gt;=2),0,IF(ISNA(VLOOKUP(BL127,工单拆分!$G$2:$J$750,3,0)),0,VLOOKUP(BL127,工单拆分!$G$2:$J$750,3,0)))</f>
        <v>0</v>
      </c>
      <c r="BM129" s="54">
        <f>IF((BM127="")+(COUNTIF($D$3:BM127,BM127)&gt;=2)+(COUNTIF($D$3:BK$94,BM127)&gt;=2),0,IF(ISNA(VLOOKUP(BM127,工单拆分!$G$2:$J$750,3,0)),0,VLOOKUP(BM127,工单拆分!$G$2:$J$750,3,0)))</f>
        <v>0</v>
      </c>
      <c r="BN129" s="55">
        <f>IF((BN127="")+(COUNTIF($D$3:BN127,BN127)&gt;=2)+(COUNTIF($D$3:BL$94,BN127)&gt;=2),0,IF(ISNA(VLOOKUP(BN127,工单拆分!$G$2:$J$750,3,0)),0,VLOOKUP(BN127,工单拆分!$G$2:$J$750,3,0)))</f>
        <v>0</v>
      </c>
      <c r="BO129" s="53">
        <f>IF((BO127="")+(COUNTIF($D$3:BO127,BO127)&gt;=2)+(COUNTIF($D$3:BM$94,BO127)&gt;=2),0,IF(ISNA(VLOOKUP(BO127,工单拆分!$G$2:$J$750,3,0)),0,VLOOKUP(BO127,工单拆分!$G$2:$J$750,3,0)))</f>
        <v>2000</v>
      </c>
      <c r="BP129" s="54">
        <f>IF((BP127="")+(COUNTIF($D$3:BP127,BP127)&gt;=2)+(COUNTIF($D$3:BN$94,BP127)&gt;=2),0,IF(ISNA(VLOOKUP(BP127,工单拆分!$G$2:$J$750,3,0)),0,VLOOKUP(BP127,工单拆分!$G$2:$J$750,3,0)))</f>
        <v>0</v>
      </c>
      <c r="BQ129" s="55">
        <f>IF((BQ127="")+(COUNTIF($D$3:BQ127,BQ127)&gt;=2)+(COUNTIF($D$3:BO$94,BQ127)&gt;=2),0,IF(ISNA(VLOOKUP(BQ127,工单拆分!$G$2:$J$750,3,0)),0,VLOOKUP(BQ127,工单拆分!$G$2:$J$750,3,0)))</f>
        <v>0</v>
      </c>
      <c r="BR129" s="53">
        <f>IF((BR127="")+(COUNTIF($D$3:BR127,BR127)&gt;=2)+(COUNTIF($D$3:BP$94,BR127)&gt;=2),0,IF(ISNA(VLOOKUP(BR127,工单拆分!$G$2:$J$750,3,0)),0,VLOOKUP(BR127,工单拆分!$G$2:$J$750,3,0)))</f>
        <v>0</v>
      </c>
      <c r="BS129" s="54">
        <f>IF((BS127="")+(COUNTIF($D$3:BS127,BS127)&gt;=2)+(COUNTIF($D$3:BQ$94,BS127)&gt;=2),0,IF(ISNA(VLOOKUP(BS127,工单拆分!$G$2:$J$750,3,0)),0,VLOOKUP(BS127,工单拆分!$G$2:$J$750,3,0)))</f>
        <v>0</v>
      </c>
      <c r="BT129" s="55">
        <f>IF((BT127="")+(COUNTIF($D$3:BT127,BT127)&gt;=2)+(COUNTIF($D$3:BR$94,BT127)&gt;=2),0,IF(ISNA(VLOOKUP(BT127,工单拆分!$G$2:$J$750,3,0)),0,VLOOKUP(BT127,工单拆分!$G$2:$J$750,3,0)))</f>
        <v>2000</v>
      </c>
      <c r="BU129" s="53">
        <f>IF((BU127="")+(COUNTIF($D$3:BU127,BU127)&gt;=2)+(COUNTIF($D$3:BS$94,BU127)&gt;=2),0,IF(ISNA(VLOOKUP(BU127,工单拆分!$G$2:$J$750,3,0)),0,VLOOKUP(BU127,工单拆分!$G$2:$J$750,3,0)))</f>
        <v>0</v>
      </c>
      <c r="BV129" s="54">
        <f>IF((BV127="")+(COUNTIF($D$3:BV127,BV127)&gt;=2)+(COUNTIF($D$3:BT$94,BV127)&gt;=2),0,IF(ISNA(VLOOKUP(BV127,工单拆分!$G$2:$J$750,3,0)),0,VLOOKUP(BV127,工单拆分!$G$2:$J$750,3,0)))</f>
        <v>0</v>
      </c>
      <c r="BW129" s="55">
        <f>IF((BW127="")+(COUNTIF($D$3:BW127,BW127)&gt;=2)+(COUNTIF($D$3:BU$94,BW127)&gt;=2),0,IF(ISNA(VLOOKUP(BW127,工单拆分!$G$2:$J$750,3,0)),0,VLOOKUP(BW127,工单拆分!$G$2:$J$750,3,0)))</f>
        <v>2000</v>
      </c>
      <c r="BX129" s="53">
        <f>IF((BX127="")+(COUNTIF($D$3:BX127,BX127)&gt;=2)+(COUNTIF($D$3:BV$94,BX127)&gt;=2),0,IF(ISNA(VLOOKUP(BX127,工单拆分!$G$2:$J$750,3,0)),0,VLOOKUP(BX127,工单拆分!$G$2:$J$750,3,0)))</f>
        <v>0</v>
      </c>
      <c r="BY129" s="54">
        <f>IF((BY127="")+(COUNTIF($D$3:BY127,BY127)&gt;=2)+(COUNTIF($D$3:BW$94,BY127)&gt;=2),0,IF(ISNA(VLOOKUP(BY127,工单拆分!$G$2:$J$750,3,0)),0,VLOOKUP(BY127,工单拆分!$G$2:$J$750,3,0)))</f>
        <v>0</v>
      </c>
      <c r="BZ129" s="55">
        <f>IF((BZ127="")+(COUNTIF($D$3:BZ127,BZ127)&gt;=2)+(COUNTIF($D$3:BX$94,BZ127)&gt;=2),0,IF(ISNA(VLOOKUP(BZ127,工单拆分!$G$2:$J$750,3,0)),0,VLOOKUP(BZ127,工单拆分!$G$2:$J$750,3,0)))</f>
        <v>2000</v>
      </c>
      <c r="CA129" s="53">
        <f>IF((CA127="")+(COUNTIF($D$3:CA127,CA127)&gt;=2)+(COUNTIF($D$3:BY$94,CA127)&gt;=2),0,IF(ISNA(VLOOKUP(CA127,工单拆分!$G$2:$J$750,3,0)),0,VLOOKUP(CA127,工单拆分!$G$2:$J$750,3,0)))</f>
        <v>0</v>
      </c>
      <c r="CB129" s="54">
        <f>IF((CB127="")+(COUNTIF($D$3:CB127,CB127)&gt;=2)+(COUNTIF($D$3:BZ$94,CB127)&gt;=2),0,IF(ISNA(VLOOKUP(CB127,工单拆分!$G$2:$J$750,3,0)),0,VLOOKUP(CB127,工单拆分!$G$2:$J$750,3,0)))</f>
        <v>0</v>
      </c>
      <c r="CC129" s="55">
        <f>IF((CC127="")+(COUNTIF($D$3:CC127,CC127)&gt;=2)+(COUNTIF($D$3:CA$94,CC127)&gt;=2),0,IF(ISNA(VLOOKUP(CC127,工单拆分!$G$2:$J$750,3,0)),0,VLOOKUP(CC127,工单拆分!$G$2:$J$750,3,0)))</f>
        <v>2000</v>
      </c>
      <c r="CD129" s="53">
        <f>IF((CD127="")+(COUNTIF($D$3:CD127,CD127)&gt;=2)+(COUNTIF($D$3:CB$94,CD127)&gt;=2),0,IF(ISNA(VLOOKUP(CD127,工单拆分!$G$2:$J$750,3,0)),0,VLOOKUP(CD127,工单拆分!$G$2:$J$750,3,0)))</f>
        <v>0</v>
      </c>
      <c r="CE129" s="54">
        <f>IF((CE127="")+(COUNTIF($D$3:CE127,CE127)&gt;=2)+(COUNTIF($D$3:CC$94,CE127)&gt;=2),0,IF(ISNA(VLOOKUP(CE127,工单拆分!$G$2:$J$750,3,0)),0,VLOOKUP(CE127,工单拆分!$G$2:$J$750,3,0)))</f>
        <v>0</v>
      </c>
      <c r="CF129" s="55">
        <f>IF((CF127="")+(COUNTIF($D$3:CF127,CF127)&gt;=2)+(COUNTIF($D$3:CD$94,CF127)&gt;=2),0,IF(ISNA(VLOOKUP(CF127,工单拆分!$G$2:$J$750,3,0)),0,VLOOKUP(CF127,工单拆分!$G$2:$J$750,3,0)))</f>
        <v>2000</v>
      </c>
      <c r="CG129" s="53">
        <f>IF((CG127="")+(COUNTIF($D$3:CG127,CG127)&gt;=2)+(COUNTIF($D$3:CE$94,CG127)&gt;=2),0,IF(ISNA(VLOOKUP(CG127,工单拆分!$G$2:$J$750,3,0)),0,VLOOKUP(CG127,工单拆分!$G$2:$J$750,3,0)))</f>
        <v>0</v>
      </c>
      <c r="CH129" s="54">
        <f>IF((CH127="")+(COUNTIF($D$3:CH127,CH127)&gt;=2)+(COUNTIF($D$3:CF$94,CH127)&gt;=2),0,IF(ISNA(VLOOKUP(CH127,工单拆分!$G$2:$J$750,3,0)),0,VLOOKUP(CH127,工单拆分!$G$2:$J$750,3,0)))</f>
        <v>0</v>
      </c>
      <c r="CI129" s="55">
        <f>IF((CI127="")+(COUNTIF($D$3:CI127,CI127)&gt;=2)+(COUNTIF($D$3:CG$94,CI127)&gt;=2),0,IF(ISNA(VLOOKUP(CI127,工单拆分!$G$2:$J$750,3,0)),0,VLOOKUP(CI127,工单拆分!$G$2:$J$750,3,0)))</f>
        <v>2000</v>
      </c>
      <c r="CJ129" s="53">
        <f>IF((CJ127="")+(COUNTIF($D$3:CJ127,CJ127)&gt;=2)+(COUNTIF($D$3:CH$94,CJ127)&gt;=2),0,IF(ISNA(VLOOKUP(CJ127,工单拆分!$G$2:$J$750,3,0)),0,VLOOKUP(CJ127,工单拆分!$G$2:$J$750,3,0)))</f>
        <v>0</v>
      </c>
      <c r="CK129" s="54">
        <f>IF((CK127="")+(COUNTIF($D$3:CK127,CK127)&gt;=2)+(COUNTIF($D$3:CI$94,CK127)&gt;=2),0,IF(ISNA(VLOOKUP(CK127,工单拆分!$G$2:$J$750,3,0)),0,VLOOKUP(CK127,工单拆分!$G$2:$J$750,3,0)))</f>
        <v>0</v>
      </c>
      <c r="CL129" s="55">
        <f>IF((CL127="")+(COUNTIF($D$3:CL127,CL127)&gt;=2)+(COUNTIF($D$3:CJ$94,CL127)&gt;=2),0,IF(ISNA(VLOOKUP(CL127,工单拆分!$G$2:$J$750,3,0)),0,VLOOKUP(CL127,工单拆分!$G$2:$J$750,3,0)))</f>
        <v>2000</v>
      </c>
      <c r="CM129" s="53">
        <f>IF((CM127="")+(COUNTIF($D$3:CM127,CM127)&gt;=2)+(COUNTIF($D$3:CK$94,CM127)&gt;=2),0,IF(ISNA(VLOOKUP(CM127,工单拆分!$G$2:$J$750,3,0)),0,VLOOKUP(CM127,工单拆分!$G$2:$J$750,3,0)))</f>
        <v>0</v>
      </c>
      <c r="CN129" s="54">
        <f>IF((CN127="")+(COUNTIF($D$3:CN127,CN127)&gt;=2)+(COUNTIF($D$3:CL$94,CN127)&gt;=2),0,IF(ISNA(VLOOKUP(CN127,工单拆分!$G$2:$J$750,3,0)),0,VLOOKUP(CN127,工单拆分!$G$2:$J$750,3,0)))</f>
        <v>0</v>
      </c>
      <c r="CO129" s="55">
        <f>IF((CO127="")+(COUNTIF($D$3:CO127,CO127)&gt;=2)+(COUNTIF($D$3:CM$94,CO127)&gt;=2),0,IF(ISNA(VLOOKUP(CO127,工单拆分!$G$2:$J$750,3,0)),0,VLOOKUP(CO127,工单拆分!$G$2:$J$750,3,0)))</f>
        <v>0</v>
      </c>
      <c r="CP129" s="53">
        <f>IF((CP127="")+(COUNTIF($D$3:CP127,CP127)&gt;=2)+(COUNTIF($D$3:CN$94,CP127)&gt;=2),0,IF(ISNA(VLOOKUP(CP127,工单拆分!$G$2:$J$750,3,0)),0,VLOOKUP(CP127,工单拆分!$G$2:$J$750,3,0)))</f>
        <v>0</v>
      </c>
      <c r="CQ129" s="54">
        <f>IF((CQ127="")+(COUNTIF($D$3:CQ127,CQ127)&gt;=2)+(COUNTIF($D$3:CO$94,CQ127)&gt;=2),0,IF(ISNA(VLOOKUP(CQ127,工单拆分!$G$2:$J$750,3,0)),0,VLOOKUP(CQ127,工单拆分!$G$2:$J$750,3,0)))</f>
        <v>0</v>
      </c>
      <c r="CR129" s="55">
        <f>IF((CR127="")+(COUNTIF($D$3:CR127,CR127)&gt;=2)+(COUNTIF($D$3:CP$94,CR127)&gt;=2),0,IF(ISNA(VLOOKUP(CR127,工单拆分!$G$2:$J$750,3,0)),0,VLOOKUP(CR127,工单拆分!$G$2:$J$750,3,0)))</f>
        <v>0</v>
      </c>
      <c r="CS129" s="67">
        <f t="shared" si="7"/>
        <v>43000</v>
      </c>
      <c r="CT129" s="67"/>
      <c r="CV129" s="67"/>
    </row>
    <row r="130" s="22" customFormat="1" ht="14.1" customHeight="1" spans="1:100">
      <c r="A130" s="56"/>
      <c r="B130" s="57"/>
      <c r="C130" s="58" t="s">
        <v>2007</v>
      </c>
      <c r="D130" s="59">
        <v>1000</v>
      </c>
      <c r="E130" s="60"/>
      <c r="F130" s="61"/>
      <c r="G130" s="59">
        <v>1600</v>
      </c>
      <c r="H130" s="60"/>
      <c r="I130" s="61"/>
      <c r="J130" s="59"/>
      <c r="K130" s="60"/>
      <c r="L130" s="61"/>
      <c r="M130" s="59">
        <v>400</v>
      </c>
      <c r="N130" s="60"/>
      <c r="O130" s="61">
        <v>1250</v>
      </c>
      <c r="P130" s="59">
        <v>750</v>
      </c>
      <c r="Q130" s="60"/>
      <c r="R130" s="61">
        <v>750</v>
      </c>
      <c r="S130" s="59">
        <v>1250</v>
      </c>
      <c r="T130" s="60"/>
      <c r="U130" s="61">
        <v>500</v>
      </c>
      <c r="V130" s="59">
        <v>1500</v>
      </c>
      <c r="W130" s="60"/>
      <c r="X130" s="61">
        <v>300</v>
      </c>
      <c r="Y130" s="59">
        <v>1700</v>
      </c>
      <c r="Z130" s="60"/>
      <c r="AA130" s="61">
        <v>100</v>
      </c>
      <c r="AB130" s="59">
        <v>1800</v>
      </c>
      <c r="AC130" s="60"/>
      <c r="AD130" s="61"/>
      <c r="AE130" s="59"/>
      <c r="AF130" s="60"/>
      <c r="AG130" s="61"/>
      <c r="AH130" s="59">
        <v>100</v>
      </c>
      <c r="AI130" s="60"/>
      <c r="AJ130" s="61">
        <v>1700</v>
      </c>
      <c r="AK130" s="59">
        <v>300</v>
      </c>
      <c r="AL130" s="60"/>
      <c r="AM130" s="61">
        <v>1200</v>
      </c>
      <c r="AN130" s="59">
        <v>800</v>
      </c>
      <c r="AO130" s="60"/>
      <c r="AP130" s="61">
        <v>700</v>
      </c>
      <c r="AQ130" s="59">
        <v>1300</v>
      </c>
      <c r="AR130" s="60"/>
      <c r="AS130" s="61">
        <v>200</v>
      </c>
      <c r="AT130" s="59">
        <v>1500</v>
      </c>
      <c r="AU130" s="60"/>
      <c r="AV130" s="61"/>
      <c r="AW130" s="59"/>
      <c r="AX130" s="60"/>
      <c r="AY130" s="61"/>
      <c r="AZ130" s="59"/>
      <c r="BA130" s="60"/>
      <c r="BB130" s="61"/>
      <c r="BC130" s="59">
        <v>300</v>
      </c>
      <c r="BD130" s="60"/>
      <c r="BE130" s="61">
        <v>1250</v>
      </c>
      <c r="BF130" s="59">
        <v>750</v>
      </c>
      <c r="BG130" s="60"/>
      <c r="BH130" s="61">
        <v>850</v>
      </c>
      <c r="BI130" s="59">
        <v>1150</v>
      </c>
      <c r="BJ130" s="60"/>
      <c r="BK130" s="61">
        <v>250</v>
      </c>
      <c r="BL130" s="59">
        <v>1750</v>
      </c>
      <c r="BM130" s="60"/>
      <c r="BN130" s="61"/>
      <c r="BO130" s="59">
        <v>1850</v>
      </c>
      <c r="BP130" s="60"/>
      <c r="BQ130" s="61"/>
      <c r="BR130" s="59">
        <v>150</v>
      </c>
      <c r="BS130" s="60"/>
      <c r="BT130" s="61">
        <v>1700</v>
      </c>
      <c r="BU130" s="59">
        <v>300</v>
      </c>
      <c r="BV130" s="60"/>
      <c r="BW130" s="61">
        <v>1600</v>
      </c>
      <c r="BX130" s="59">
        <v>400</v>
      </c>
      <c r="BY130" s="60"/>
      <c r="BZ130" s="61">
        <v>1450</v>
      </c>
      <c r="CA130" s="59">
        <v>550</v>
      </c>
      <c r="CB130" s="60"/>
      <c r="CC130" s="61">
        <v>1300</v>
      </c>
      <c r="CD130" s="59">
        <v>700</v>
      </c>
      <c r="CE130" s="60"/>
      <c r="CF130" s="61">
        <v>1150</v>
      </c>
      <c r="CG130" s="59">
        <v>850</v>
      </c>
      <c r="CH130" s="60"/>
      <c r="CI130" s="61">
        <v>1000</v>
      </c>
      <c r="CJ130" s="59">
        <v>1000</v>
      </c>
      <c r="CK130" s="60"/>
      <c r="CL130" s="61">
        <v>900</v>
      </c>
      <c r="CM130" s="59">
        <v>1100</v>
      </c>
      <c r="CN130" s="60"/>
      <c r="CO130" s="61"/>
      <c r="CP130" s="59"/>
      <c r="CQ130" s="60"/>
      <c r="CR130" s="61"/>
      <c r="CS130" s="67">
        <f t="shared" si="7"/>
        <v>43000</v>
      </c>
      <c r="CT130" s="67">
        <f>CS129-CS130</f>
        <v>0</v>
      </c>
      <c r="CV130" s="67"/>
    </row>
    <row r="131" s="20" customFormat="1" ht="14.1" customHeight="1" spans="1:100">
      <c r="A131" s="40">
        <v>33</v>
      </c>
      <c r="B131" s="41" t="s">
        <v>2042</v>
      </c>
      <c r="C131" s="42" t="s">
        <v>43</v>
      </c>
      <c r="D131" s="43" t="s">
        <v>945</v>
      </c>
      <c r="E131" s="44"/>
      <c r="F131" s="45"/>
      <c r="G131" s="43" t="s">
        <v>945</v>
      </c>
      <c r="H131" s="44"/>
      <c r="I131" s="45" t="s">
        <v>948</v>
      </c>
      <c r="J131" s="43"/>
      <c r="K131" s="44"/>
      <c r="L131" s="45"/>
      <c r="M131" s="43" t="s">
        <v>948</v>
      </c>
      <c r="N131" s="44"/>
      <c r="O131" s="45"/>
      <c r="P131" s="43" t="s">
        <v>948</v>
      </c>
      <c r="Q131" s="44"/>
      <c r="R131" s="45" t="s">
        <v>997</v>
      </c>
      <c r="S131" s="43" t="s">
        <v>997</v>
      </c>
      <c r="T131" s="44"/>
      <c r="U131" s="45" t="s">
        <v>950</v>
      </c>
      <c r="V131" s="43" t="s">
        <v>950</v>
      </c>
      <c r="W131" s="44"/>
      <c r="X131" s="45"/>
      <c r="Y131" s="43" t="s">
        <v>950</v>
      </c>
      <c r="Z131" s="44"/>
      <c r="AA131" s="45" t="s">
        <v>952</v>
      </c>
      <c r="AB131" s="43" t="s">
        <v>952</v>
      </c>
      <c r="AC131" s="44"/>
      <c r="AD131" s="45" t="s">
        <v>954</v>
      </c>
      <c r="AE131" s="43"/>
      <c r="AF131" s="44"/>
      <c r="AG131" s="45"/>
      <c r="AH131" s="43" t="s">
        <v>954</v>
      </c>
      <c r="AI131" s="44"/>
      <c r="AJ131" s="45"/>
      <c r="AK131" s="43" t="s">
        <v>954</v>
      </c>
      <c r="AL131" s="44"/>
      <c r="AM131" s="45" t="s">
        <v>956</v>
      </c>
      <c r="AN131" s="43" t="s">
        <v>956</v>
      </c>
      <c r="AO131" s="44"/>
      <c r="AP131" s="45" t="s">
        <v>958</v>
      </c>
      <c r="AQ131" s="43" t="s">
        <v>958</v>
      </c>
      <c r="AR131" s="44"/>
      <c r="AS131" s="45"/>
      <c r="AT131" s="43" t="s">
        <v>958</v>
      </c>
      <c r="AU131" s="44"/>
      <c r="AV131" s="45" t="s">
        <v>960</v>
      </c>
      <c r="AW131" s="43"/>
      <c r="AX131" s="44"/>
      <c r="AY131" s="45"/>
      <c r="AZ131" s="43"/>
      <c r="BA131" s="44"/>
      <c r="BB131" s="45"/>
      <c r="BC131" s="43" t="s">
        <v>960</v>
      </c>
      <c r="BD131" s="44"/>
      <c r="BE131" s="45" t="s">
        <v>962</v>
      </c>
      <c r="BF131" s="43" t="s">
        <v>962</v>
      </c>
      <c r="BG131" s="44"/>
      <c r="BH131" s="45"/>
      <c r="BI131" s="43" t="s">
        <v>962</v>
      </c>
      <c r="BJ131" s="44"/>
      <c r="BK131" s="45" t="s">
        <v>965</v>
      </c>
      <c r="BL131" s="43" t="s">
        <v>965</v>
      </c>
      <c r="BM131" s="44"/>
      <c r="BN131" s="45" t="s">
        <v>967</v>
      </c>
      <c r="BO131" s="43" t="s">
        <v>967</v>
      </c>
      <c r="BP131" s="44"/>
      <c r="BQ131" s="45"/>
      <c r="BR131" s="43" t="s">
        <v>967</v>
      </c>
      <c r="BS131" s="44"/>
      <c r="BT131" s="45" t="s">
        <v>969</v>
      </c>
      <c r="BU131" s="43" t="s">
        <v>969</v>
      </c>
      <c r="BV131" s="44"/>
      <c r="BW131" s="45" t="s">
        <v>971</v>
      </c>
      <c r="BX131" s="43" t="s">
        <v>971</v>
      </c>
      <c r="BY131" s="44"/>
      <c r="BZ131" s="45"/>
      <c r="CA131" s="43" t="s">
        <v>971</v>
      </c>
      <c r="CB131" s="44"/>
      <c r="CC131" s="45" t="s">
        <v>973</v>
      </c>
      <c r="CD131" s="43" t="s">
        <v>973</v>
      </c>
      <c r="CE131" s="44"/>
      <c r="CF131" s="45" t="s">
        <v>975</v>
      </c>
      <c r="CG131" s="43" t="s">
        <v>975</v>
      </c>
      <c r="CH131" s="44"/>
      <c r="CI131" s="45" t="s">
        <v>977</v>
      </c>
      <c r="CJ131" s="43" t="s">
        <v>977</v>
      </c>
      <c r="CK131" s="44"/>
      <c r="CL131" s="45" t="s">
        <v>988</v>
      </c>
      <c r="CM131" s="43" t="s">
        <v>988</v>
      </c>
      <c r="CN131" s="44"/>
      <c r="CO131" s="45" t="s">
        <v>990</v>
      </c>
      <c r="CP131" s="43"/>
      <c r="CQ131" s="44"/>
      <c r="CR131" s="45"/>
      <c r="CS131" s="65">
        <f t="shared" si="7"/>
        <v>0</v>
      </c>
      <c r="CT131" s="65"/>
      <c r="CV131" s="65"/>
    </row>
    <row r="132" s="21" customFormat="1" ht="14.1" customHeight="1" spans="1:100">
      <c r="A132" s="46"/>
      <c r="B132" s="47"/>
      <c r="C132" s="48" t="s">
        <v>2005</v>
      </c>
      <c r="D132" s="49" t="str">
        <f>IF((D131="")+(D131=0),0,VLOOKUP(D131,工单拆分!$G$2:$J$750,2,0))</f>
        <v>30FC829-18</v>
      </c>
      <c r="E132" s="50">
        <f>IF((E131="")+(E131=0),0,VLOOKUP(E131,工单拆分!$G$2:$J$750,2,0))</f>
        <v>0</v>
      </c>
      <c r="F132" s="51">
        <f>IF((F131="")+(F131=0),0,VLOOKUP(F131,工单拆分!$G$2:$J$750,2,0))</f>
        <v>0</v>
      </c>
      <c r="G132" s="49" t="str">
        <f>IF((G131="")+(G131=0),0,VLOOKUP(G131,工单拆分!$G$2:$J$750,2,0))</f>
        <v>30FC829-18</v>
      </c>
      <c r="H132" s="50">
        <f>IF((H131="")+(H131=0),0,VLOOKUP(H131,工单拆分!$G$2:$J$750,2,0))</f>
        <v>0</v>
      </c>
      <c r="I132" s="51" t="str">
        <f>IF((I131="")+(I131=0),0,VLOOKUP(I131,工单拆分!$G$2:$J$750,2,0))</f>
        <v>30FC829-19</v>
      </c>
      <c r="J132" s="49">
        <f>IF((J131="")+(J131=0),0,VLOOKUP(J131,工单拆分!$G$2:$J$750,2,0))</f>
        <v>0</v>
      </c>
      <c r="K132" s="50">
        <f>IF((K131="")+(K131=0),0,VLOOKUP(K131,工单拆分!$G$2:$J$750,2,0))</f>
        <v>0</v>
      </c>
      <c r="L132" s="51">
        <f>IF((L131="")+(L131=0),0,VLOOKUP(L131,工单拆分!$G$2:$J$750,2,0))</f>
        <v>0</v>
      </c>
      <c r="M132" s="49" t="str">
        <f>IF((M131="")+(M131=0),0,VLOOKUP(M131,工单拆分!$G$2:$J$750,2,0))</f>
        <v>30FC829-19</v>
      </c>
      <c r="N132" s="50">
        <f>IF((N131="")+(N131=0),0,VLOOKUP(N131,工单拆分!$G$2:$J$750,2,0))</f>
        <v>0</v>
      </c>
      <c r="O132" s="51">
        <f>IF((O131="")+(O131=0),0,VLOOKUP(O131,工单拆分!$G$2:$J$750,2,0))</f>
        <v>0</v>
      </c>
      <c r="P132" s="49" t="str">
        <f>IF((P131="")+(P131=0),0,VLOOKUP(P131,工单拆分!$G$2:$J$750,2,0))</f>
        <v>30FC829-19</v>
      </c>
      <c r="Q132" s="50">
        <f>IF((Q131="")+(Q131=0),0,VLOOKUP(Q131,工单拆分!$G$2:$J$750,2,0))</f>
        <v>0</v>
      </c>
      <c r="R132" s="51" t="str">
        <f>IF((R131="")+(R131=0),0,VLOOKUP(R131,工单拆分!$G$2:$J$750,2,0))</f>
        <v>40FC29-1</v>
      </c>
      <c r="S132" s="49" t="str">
        <f>IF((S131="")+(S131=0),0,VLOOKUP(S131,工单拆分!$G$2:$J$750,2,0))</f>
        <v>40FC29-1</v>
      </c>
      <c r="T132" s="50">
        <f>IF((T131="")+(T131=0),0,VLOOKUP(T131,工单拆分!$G$2:$J$750,2,0))</f>
        <v>0</v>
      </c>
      <c r="U132" s="51" t="str">
        <f>IF((U131="")+(U131=0),0,VLOOKUP(U131,工单拆分!$G$2:$J$750,2,0))</f>
        <v>30FC829-20</v>
      </c>
      <c r="V132" s="49" t="str">
        <f>IF((V131="")+(V131=0),0,VLOOKUP(V131,工单拆分!$G$2:$J$750,2,0))</f>
        <v>30FC829-20</v>
      </c>
      <c r="W132" s="50">
        <f>IF((W131="")+(W131=0),0,VLOOKUP(W131,工单拆分!$G$2:$J$750,2,0))</f>
        <v>0</v>
      </c>
      <c r="X132" s="51">
        <f>IF((X131="")+(X131=0),0,VLOOKUP(X131,工单拆分!$G$2:$J$750,2,0))</f>
        <v>0</v>
      </c>
      <c r="Y132" s="49" t="str">
        <f>IF((Y131="")+(Y131=0),0,VLOOKUP(Y131,工单拆分!$G$2:$J$750,2,0))</f>
        <v>30FC829-20</v>
      </c>
      <c r="Z132" s="50">
        <f>IF((Z131="")+(Z131=0),0,VLOOKUP(Z131,工单拆分!$G$2:$J$750,2,0))</f>
        <v>0</v>
      </c>
      <c r="AA132" s="51" t="str">
        <f>IF((AA131="")+(AA131=0),0,VLOOKUP(AA131,工单拆分!$G$2:$J$750,2,0))</f>
        <v>30FC829-21</v>
      </c>
      <c r="AB132" s="49" t="str">
        <f>IF((AB131="")+(AB131=0),0,VLOOKUP(AB131,工单拆分!$G$2:$J$750,2,0))</f>
        <v>30FC829-21</v>
      </c>
      <c r="AC132" s="50">
        <f>IF((AC131="")+(AC131=0),0,VLOOKUP(AC131,工单拆分!$G$2:$J$750,2,0))</f>
        <v>0</v>
      </c>
      <c r="AD132" s="51" t="str">
        <f>IF((AD131="")+(AD131=0),0,VLOOKUP(AD131,工单拆分!$G$2:$J$750,2,0))</f>
        <v>30FC829-22</v>
      </c>
      <c r="AE132" s="49">
        <f>IF((AE131="")+(AE131=0),0,VLOOKUP(AE131,工单拆分!$G$2:$J$750,2,0))</f>
        <v>0</v>
      </c>
      <c r="AF132" s="50">
        <f>IF((AF131="")+(AF131=0),0,VLOOKUP(AF131,工单拆分!$G$2:$J$750,2,0))</f>
        <v>0</v>
      </c>
      <c r="AG132" s="51">
        <f>IF((AG131="")+(AG131=0),0,VLOOKUP(AG131,工单拆分!$G$2:$J$750,2,0))</f>
        <v>0</v>
      </c>
      <c r="AH132" s="49" t="str">
        <f>IF((AH131="")+(AH131=0),0,VLOOKUP(AH131,工单拆分!$G$2:$J$750,2,0))</f>
        <v>30FC829-22</v>
      </c>
      <c r="AI132" s="50">
        <f>IF((AI131="")+(AI131=0),0,VLOOKUP(AI131,工单拆分!$G$2:$J$750,2,0))</f>
        <v>0</v>
      </c>
      <c r="AJ132" s="51">
        <f>IF((AJ131="")+(AJ131=0),0,VLOOKUP(AJ131,工单拆分!$G$2:$J$750,2,0))</f>
        <v>0</v>
      </c>
      <c r="AK132" s="49" t="str">
        <f>IF((AK131="")+(AK131=0),0,VLOOKUP(AK131,工单拆分!$G$2:$J$750,2,0))</f>
        <v>30FC829-22</v>
      </c>
      <c r="AL132" s="50">
        <f>IF((AL131="")+(AL131=0),0,VLOOKUP(AL131,工单拆分!$G$2:$J$750,2,0))</f>
        <v>0</v>
      </c>
      <c r="AM132" s="51" t="str">
        <f>IF((AM131="")+(AM131=0),0,VLOOKUP(AM131,工单拆分!$G$2:$J$750,2,0))</f>
        <v>30FC829-23</v>
      </c>
      <c r="AN132" s="49" t="str">
        <f>IF((AN131="")+(AN131=0),0,VLOOKUP(AN131,工单拆分!$G$2:$J$750,2,0))</f>
        <v>30FC829-23</v>
      </c>
      <c r="AO132" s="50">
        <f>IF((AO131="")+(AO131=0),0,VLOOKUP(AO131,工单拆分!$G$2:$J$750,2,0))</f>
        <v>0</v>
      </c>
      <c r="AP132" s="51" t="str">
        <f>IF((AP131="")+(AP131=0),0,VLOOKUP(AP131,工单拆分!$G$2:$J$750,2,0))</f>
        <v>30FC829-24</v>
      </c>
      <c r="AQ132" s="49" t="str">
        <f>IF((AQ131="")+(AQ131=0),0,VLOOKUP(AQ131,工单拆分!$G$2:$J$750,2,0))</f>
        <v>30FC829-24</v>
      </c>
      <c r="AR132" s="50">
        <f>IF((AR131="")+(AR131=0),0,VLOOKUP(AR131,工单拆分!$G$2:$J$750,2,0))</f>
        <v>0</v>
      </c>
      <c r="AS132" s="51">
        <f>IF((AS131="")+(AS131=0),0,VLOOKUP(AS131,工单拆分!$G$2:$J$750,2,0))</f>
        <v>0</v>
      </c>
      <c r="AT132" s="49" t="str">
        <f>IF((AT131="")+(AT131=0),0,VLOOKUP(AT131,工单拆分!$G$2:$J$750,2,0))</f>
        <v>30FC829-24</v>
      </c>
      <c r="AU132" s="50">
        <f>IF((AU131="")+(AU131=0),0,VLOOKUP(AU131,工单拆分!$G$2:$J$750,2,0))</f>
        <v>0</v>
      </c>
      <c r="AV132" s="51" t="str">
        <f>IF((AV131="")+(AV131=0),0,VLOOKUP(AV131,工单拆分!$G$2:$J$750,2,0))</f>
        <v>30FC829-25</v>
      </c>
      <c r="AW132" s="49">
        <f>IF((AW131="")+(AW131=0),0,VLOOKUP(AW131,工单拆分!$G$2:$J$750,2,0))</f>
        <v>0</v>
      </c>
      <c r="AX132" s="50">
        <f>IF((AX131="")+(AX131=0),0,VLOOKUP(AX131,工单拆分!$G$2:$J$750,2,0))</f>
        <v>0</v>
      </c>
      <c r="AY132" s="51">
        <f>IF((AY131="")+(AY131=0),0,VLOOKUP(AY131,工单拆分!$G$2:$J$750,2,0))</f>
        <v>0</v>
      </c>
      <c r="AZ132" s="49">
        <f>IF((AZ131="")+(AZ131=0),0,VLOOKUP(AZ131,工单拆分!$G$2:$J$750,2,0))</f>
        <v>0</v>
      </c>
      <c r="BA132" s="50">
        <f>IF((BA131="")+(BA131=0),0,VLOOKUP(BA131,工单拆分!$G$2:$J$750,2,0))</f>
        <v>0</v>
      </c>
      <c r="BB132" s="51">
        <f>IF((BB131="")+(BB131=0),0,VLOOKUP(BB131,工单拆分!$G$2:$J$750,2,0))</f>
        <v>0</v>
      </c>
      <c r="BC132" s="49" t="str">
        <f>IF((BC131="")+(BC131=0),0,VLOOKUP(BC131,工单拆分!$G$2:$J$750,2,0))</f>
        <v>30FC829-25</v>
      </c>
      <c r="BD132" s="50">
        <f>IF((BD131="")+(BD131=0),0,VLOOKUP(BD131,工单拆分!$G$2:$J$750,2,0))</f>
        <v>0</v>
      </c>
      <c r="BE132" s="51" t="str">
        <f>IF((BE131="")+(BE131=0),0,VLOOKUP(BE131,工单拆分!$G$2:$J$750,2,0))</f>
        <v>30FC829-26</v>
      </c>
      <c r="BF132" s="49" t="str">
        <f>IF((BF131="")+(BF131=0),0,VLOOKUP(BF131,工单拆分!$G$2:$J$750,2,0))</f>
        <v>30FC829-26</v>
      </c>
      <c r="BG132" s="50">
        <f>IF((BG131="")+(BG131=0),0,VLOOKUP(BG131,工单拆分!$G$2:$J$750,2,0))</f>
        <v>0</v>
      </c>
      <c r="BH132" s="51">
        <f>IF((BH131="")+(BH131=0),0,VLOOKUP(BH131,工单拆分!$G$2:$J$750,2,0))</f>
        <v>0</v>
      </c>
      <c r="BI132" s="49" t="str">
        <f>IF((BI131="")+(BI131=0),0,VLOOKUP(BI131,工单拆分!$G$2:$J$750,2,0))</f>
        <v>30FC829-26</v>
      </c>
      <c r="BJ132" s="50">
        <f>IF((BJ131="")+(BJ131=0),0,VLOOKUP(BJ131,工单拆分!$G$2:$J$750,2,0))</f>
        <v>0</v>
      </c>
      <c r="BK132" s="51" t="str">
        <f>IF((BK131="")+(BK131=0),0,VLOOKUP(BK131,工单拆分!$G$2:$J$750,2,0))</f>
        <v>30FC829-27</v>
      </c>
      <c r="BL132" s="49" t="str">
        <f>IF((BL131="")+(BL131=0),0,VLOOKUP(BL131,工单拆分!$G$2:$J$750,2,0))</f>
        <v>30FC829-27</v>
      </c>
      <c r="BM132" s="50">
        <f>IF((BM131="")+(BM131=0),0,VLOOKUP(BM131,工单拆分!$G$2:$J$750,2,0))</f>
        <v>0</v>
      </c>
      <c r="BN132" s="51" t="str">
        <f>IF((BN131="")+(BN131=0),0,VLOOKUP(BN131,工单拆分!$G$2:$J$750,2,0))</f>
        <v>30FC829-28</v>
      </c>
      <c r="BO132" s="49" t="str">
        <f>IF((BO131="")+(BO131=0),0,VLOOKUP(BO131,工单拆分!$G$2:$J$750,2,0))</f>
        <v>30FC829-28</v>
      </c>
      <c r="BP132" s="50">
        <f>IF((BP131="")+(BP131=0),0,VLOOKUP(BP131,工单拆分!$G$2:$J$750,2,0))</f>
        <v>0</v>
      </c>
      <c r="BQ132" s="51">
        <f>IF((BQ131="")+(BQ131=0),0,VLOOKUP(BQ131,工单拆分!$G$2:$J$750,2,0))</f>
        <v>0</v>
      </c>
      <c r="BR132" s="49" t="str">
        <f>IF((BR131="")+(BR131=0),0,VLOOKUP(BR131,工单拆分!$G$2:$J$750,2,0))</f>
        <v>30FC829-28</v>
      </c>
      <c r="BS132" s="50">
        <f>IF((BS131="")+(BS131=0),0,VLOOKUP(BS131,工单拆分!$G$2:$J$750,2,0))</f>
        <v>0</v>
      </c>
      <c r="BT132" s="51" t="str">
        <f>IF((BT131="")+(BT131=0),0,VLOOKUP(BT131,工单拆分!$G$2:$J$750,2,0))</f>
        <v>30FC829-29</v>
      </c>
      <c r="BU132" s="49" t="str">
        <f>IF((BU131="")+(BU131=0),0,VLOOKUP(BU131,工单拆分!$G$2:$J$750,2,0))</f>
        <v>30FC829-29</v>
      </c>
      <c r="BV132" s="50">
        <f>IF((BV131="")+(BV131=0),0,VLOOKUP(BV131,工单拆分!$G$2:$J$750,2,0))</f>
        <v>0</v>
      </c>
      <c r="BW132" s="51" t="str">
        <f>IF((BW131="")+(BW131=0),0,VLOOKUP(BW131,工单拆分!$G$2:$J$750,2,0))</f>
        <v>30FC829-30</v>
      </c>
      <c r="BX132" s="49" t="str">
        <f>IF((BX131="")+(BX131=0),0,VLOOKUP(BX131,工单拆分!$G$2:$J$750,2,0))</f>
        <v>30FC829-30</v>
      </c>
      <c r="BY132" s="50">
        <f>IF((BY131="")+(BY131=0),0,VLOOKUP(BY131,工单拆分!$G$2:$J$750,2,0))</f>
        <v>0</v>
      </c>
      <c r="BZ132" s="51">
        <f>IF((BZ131="")+(BZ131=0),0,VLOOKUP(BZ131,工单拆分!$G$2:$J$750,2,0))</f>
        <v>0</v>
      </c>
      <c r="CA132" s="49" t="str">
        <f>IF((CA131="")+(CA131=0),0,VLOOKUP(CA131,工单拆分!$G$2:$J$750,2,0))</f>
        <v>30FC829-30</v>
      </c>
      <c r="CB132" s="50">
        <f>IF((CB131="")+(CB131=0),0,VLOOKUP(CB131,工单拆分!$G$2:$J$750,2,0))</f>
        <v>0</v>
      </c>
      <c r="CC132" s="51" t="str">
        <f>IF((CC131="")+(CC131=0),0,VLOOKUP(CC131,工单拆分!$G$2:$J$750,2,0))</f>
        <v>30FC829-31</v>
      </c>
      <c r="CD132" s="49" t="str">
        <f>IF((CD131="")+(CD131=0),0,VLOOKUP(CD131,工单拆分!$G$2:$J$750,2,0))</f>
        <v>30FC829-31</v>
      </c>
      <c r="CE132" s="50">
        <f>IF((CE131="")+(CE131=0),0,VLOOKUP(CE131,工单拆分!$G$2:$J$750,2,0))</f>
        <v>0</v>
      </c>
      <c r="CF132" s="51" t="str">
        <f>IF((CF131="")+(CF131=0),0,VLOOKUP(CF131,工单拆分!$G$2:$J$750,2,0))</f>
        <v>30FC829-32</v>
      </c>
      <c r="CG132" s="49" t="str">
        <f>IF((CG131="")+(CG131=0),0,VLOOKUP(CG131,工单拆分!$G$2:$J$750,2,0))</f>
        <v>30FC829-32</v>
      </c>
      <c r="CH132" s="50">
        <f>IF((CH131="")+(CH131=0),0,VLOOKUP(CH131,工单拆分!$G$2:$J$750,2,0))</f>
        <v>0</v>
      </c>
      <c r="CI132" s="51" t="str">
        <f>IF((CI131="")+(CI131=0),0,VLOOKUP(CI131,工单拆分!$G$2:$J$750,2,0))</f>
        <v>30FC829-33</v>
      </c>
      <c r="CJ132" s="49" t="str">
        <f>IF((CJ131="")+(CJ131=0),0,VLOOKUP(CJ131,工单拆分!$G$2:$J$750,2,0))</f>
        <v>30FC829-33</v>
      </c>
      <c r="CK132" s="50">
        <f>IF((CK131="")+(CK131=0),0,VLOOKUP(CK131,工单拆分!$G$2:$J$750,2,0))</f>
        <v>0</v>
      </c>
      <c r="CL132" s="51" t="str">
        <f>IF((CL131="")+(CL131=0),0,VLOOKUP(CL131,工单拆分!$G$2:$J$750,2,0))</f>
        <v>30FC829-38</v>
      </c>
      <c r="CM132" s="49" t="str">
        <f>IF((CM131="")+(CM131=0),0,VLOOKUP(CM131,工单拆分!$G$2:$J$750,2,0))</f>
        <v>30FC829-38</v>
      </c>
      <c r="CN132" s="50">
        <f>IF((CN131="")+(CN131=0),0,VLOOKUP(CN131,工单拆分!$G$2:$J$750,2,0))</f>
        <v>0</v>
      </c>
      <c r="CO132" s="51" t="str">
        <f>IF((CO131="")+(CO131=0),0,VLOOKUP(CO131,工单拆分!$G$2:$J$750,2,0))</f>
        <v>30FC829-39</v>
      </c>
      <c r="CP132" s="49">
        <f>IF((CP131="")+(CP131=0),0,VLOOKUP(CP131,工单拆分!$G$2:$J$750,2,0))</f>
        <v>0</v>
      </c>
      <c r="CQ132" s="50">
        <f>IF((CQ131="")+(CQ131=0),0,VLOOKUP(CQ131,工单拆分!$G$2:$J$750,2,0))</f>
        <v>0</v>
      </c>
      <c r="CR132" s="51">
        <f>IF((CR131="")+(CR131=0),0,VLOOKUP(CR131,工单拆分!$G$2:$J$750,2,0))</f>
        <v>0</v>
      </c>
      <c r="CS132" s="66">
        <f t="shared" si="7"/>
        <v>0</v>
      </c>
      <c r="CT132" s="66"/>
      <c r="CV132" s="66"/>
    </row>
    <row r="133" s="22" customFormat="1" ht="14.1" customHeight="1" spans="1:100">
      <c r="A133" s="46"/>
      <c r="B133" s="47"/>
      <c r="C133" s="52" t="s">
        <v>2006</v>
      </c>
      <c r="D133" s="53">
        <f>IF((D131="")+(COUNTIF($D$3:D131,D131)&gt;=2),0,IF(ISNA(VLOOKUP(D131,工单拆分!$G$2:$J$750,3,0)),0,VLOOKUP(D131,工单拆分!$G$2:$J$750,3,0)))</f>
        <v>3000</v>
      </c>
      <c r="E133" s="54">
        <f>IF((E131="")+(COUNTIF($D$3:E131,E131)&gt;=2),0,IF(ISNA(VLOOKUP(E131,工单拆分!$G$2:$J$750,3,0)),0,VLOOKUP(E131,工单拆分!$G$2:$J$750,3,0)))</f>
        <v>0</v>
      </c>
      <c r="F133" s="55">
        <f>IF((F131="")+(COUNTIF($D$3:F131,F131)&gt;=2),0,IF(ISNA(VLOOKUP(F131,工单拆分!$G$2:$J$750,3,0)),0,VLOOKUP(F131,工单拆分!$G$2:$J$750,3,0)))</f>
        <v>0</v>
      </c>
      <c r="G133" s="53">
        <f>IF((G131="")+(COUNTIF($D$3:G131,G131)&gt;=2),0,IF(ISNA(VLOOKUP(G131,工单拆分!$G$2:$J$750,3,0)),0,VLOOKUP(G131,工单拆分!$G$2:$J$750,3,0)))</f>
        <v>0</v>
      </c>
      <c r="H133" s="54">
        <f>IF((H131="")+(COUNTIF($D$3:H131,H131)&gt;=2),0,IF(ISNA(VLOOKUP(H131,工单拆分!$G$2:$J$750,3,0)),0,VLOOKUP(H131,工单拆分!$G$2:$J$750,3,0)))</f>
        <v>0</v>
      </c>
      <c r="I133" s="55">
        <f>IF((I131="")+(COUNTIF($D$3:I131,I131)&gt;=2),0,IF(ISNA(VLOOKUP(I131,工单拆分!$G$2:$J$750,3,0)),0,VLOOKUP(I131,工单拆分!$G$2:$J$750,3,0)))</f>
        <v>3000</v>
      </c>
      <c r="J133" s="53">
        <f>IF((J131="")+(COUNTIF($D$3:J131,J131)&gt;=2),0,IF(ISNA(VLOOKUP(J131,工单拆分!$G$2:$J$750,3,0)),0,VLOOKUP(J131,工单拆分!$G$2:$J$750,3,0)))</f>
        <v>0</v>
      </c>
      <c r="K133" s="54">
        <f>IF((K131="")+(COUNTIF($D$3:K131,K131)&gt;=2),0,IF(ISNA(VLOOKUP(K131,工单拆分!$G$2:$J$750,3,0)),0,VLOOKUP(K131,工单拆分!$G$2:$J$750,3,0)))</f>
        <v>0</v>
      </c>
      <c r="L133" s="55">
        <f>IF((L131="")+(COUNTIF($D$3:L131,L131)&gt;=2),0,IF(ISNA(VLOOKUP(L131,工单拆分!$G$2:$J$750,3,0)),0,VLOOKUP(L131,工单拆分!$G$2:$J$750,3,0)))</f>
        <v>0</v>
      </c>
      <c r="M133" s="53">
        <f>IF((M131="")+(COUNTIF($D$3:M131,M131)&gt;=2),0,IF(ISNA(VLOOKUP(M131,工单拆分!$G$2:$J$750,3,0)),0,VLOOKUP(M131,工单拆分!$G$2:$J$750,3,0)))</f>
        <v>0</v>
      </c>
      <c r="N133" s="54">
        <f>IF((N131="")+(COUNTIF($D$3:N131,N131)&gt;=2),0,IF(ISNA(VLOOKUP(N131,工单拆分!$G$2:$J$750,3,0)),0,VLOOKUP(N131,工单拆分!$G$2:$J$750,3,0)))</f>
        <v>0</v>
      </c>
      <c r="O133" s="55">
        <f>IF((O131="")+(COUNTIF($D$3:O131,O131)&gt;=2),0,IF(ISNA(VLOOKUP(O131,工单拆分!$G$2:$J$750,3,0)),0,VLOOKUP(O131,工单拆分!$G$2:$J$750,3,0)))</f>
        <v>0</v>
      </c>
      <c r="P133" s="53">
        <f>IF((P131="")+(COUNTIF($D$3:P131,P131)&gt;=2),0,IF(ISNA(VLOOKUP(P131,工单拆分!$G$2:$J$750,3,0)),0,VLOOKUP(P131,工单拆分!$G$2:$J$750,3,0)))</f>
        <v>0</v>
      </c>
      <c r="Q133" s="54">
        <f>IF((Q131="")+(COUNTIF($D$3:Q131,Q131)&gt;=2),0,IF(ISNA(VLOOKUP(Q131,工单拆分!$G$2:$J$750,3,0)),0,VLOOKUP(Q131,工单拆分!$G$2:$J$750,3,0)))</f>
        <v>0</v>
      </c>
      <c r="R133" s="55">
        <f>IF((R131="")+(COUNTIF($D$3:R131,R131)&gt;=2),0,IF(ISNA(VLOOKUP(R131,工单拆分!$G$2:$J$750,3,0)),0,VLOOKUP(R131,工单拆分!$G$2:$J$750,3,0)))</f>
        <v>3000</v>
      </c>
      <c r="S133" s="53">
        <f>IF((S131="")+(COUNTIF($D$3:S131,S131)&gt;=2),0,IF(ISNA(VLOOKUP(S131,工单拆分!$G$2:$J$750,3,0)),0,VLOOKUP(S131,工单拆分!$G$2:$J$750,3,0)))</f>
        <v>0</v>
      </c>
      <c r="T133" s="54">
        <f>IF((T131="")+(COUNTIF($D$3:T131,T131)&gt;=2),0,IF(ISNA(VLOOKUP(T131,工单拆分!$G$2:$J$750,3,0)),0,VLOOKUP(T131,工单拆分!$G$2:$J$750,3,0)))</f>
        <v>0</v>
      </c>
      <c r="U133" s="55">
        <f>IF((U131="")+(COUNTIF($D$3:U131,U131)&gt;=2),0,IF(ISNA(VLOOKUP(U131,工单拆分!$G$2:$J$750,3,0)),0,VLOOKUP(U131,工单拆分!$G$2:$J$750,3,0)))</f>
        <v>3000</v>
      </c>
      <c r="V133" s="53">
        <f>IF((V131="")+(COUNTIF($D$3:V131,V131)&gt;=2),0,IF(ISNA(VLOOKUP(V131,工单拆分!$G$2:$J$750,3,0)),0,VLOOKUP(V131,工单拆分!$G$2:$J$750,3,0)))</f>
        <v>0</v>
      </c>
      <c r="W133" s="54">
        <f>IF((W131="")+(COUNTIF($D$3:W131,W131)&gt;=2),0,IF(ISNA(VLOOKUP(W131,工单拆分!$G$2:$J$750,3,0)),0,VLOOKUP(W131,工单拆分!$G$2:$J$750,3,0)))</f>
        <v>0</v>
      </c>
      <c r="X133" s="55">
        <f>IF((X131="")+(COUNTIF($D$3:X131,X131)&gt;=2),0,IF(ISNA(VLOOKUP(X131,工单拆分!$G$2:$J$750,3,0)),0,VLOOKUP(X131,工单拆分!$G$2:$J$750,3,0)))</f>
        <v>0</v>
      </c>
      <c r="Y133" s="53">
        <f>IF((Y131="")+(COUNTIF($D$3:Y131,Y131)&gt;=2),0,IF(ISNA(VLOOKUP(Y131,工单拆分!$G$2:$J$750,3,0)),0,VLOOKUP(Y131,工单拆分!$G$2:$J$750,3,0)))</f>
        <v>0</v>
      </c>
      <c r="Z133" s="54">
        <f>IF((Z131="")+(COUNTIF($D$3:Z131,Z131)&gt;=2),0,IF(ISNA(VLOOKUP(Z131,工单拆分!$G$2:$J$750,3,0)),0,VLOOKUP(Z131,工单拆分!$G$2:$J$750,3,0)))</f>
        <v>0</v>
      </c>
      <c r="AA133" s="55">
        <f>IF((AA131="")+(COUNTIF($D$3:AA131,AA131)&gt;=2),0,IF(ISNA(VLOOKUP(AA131,工单拆分!$G$2:$J$750,3,0)),0,VLOOKUP(AA131,工单拆分!$G$2:$J$750,3,0)))</f>
        <v>3000</v>
      </c>
      <c r="AB133" s="53">
        <f>IF((AB131="")+(COUNTIF($D$3:AB131,AB131)&gt;=2),0,IF(ISNA(VLOOKUP(AB131,工单拆分!$G$2:$J$750,3,0)),0,VLOOKUP(AB131,工单拆分!$G$2:$J$750,3,0)))</f>
        <v>0</v>
      </c>
      <c r="AC133" s="54">
        <f>IF((AC131="")+(COUNTIF($D$3:AC131,AC131)&gt;=2),0,IF(ISNA(VLOOKUP(AC131,工单拆分!$G$2:$J$750,3,0)),0,VLOOKUP(AC131,工单拆分!$G$2:$J$750,3,0)))</f>
        <v>0</v>
      </c>
      <c r="AD133" s="55">
        <f>IF((AD131="")+(COUNTIF($D$3:AD131,AD131)&gt;=2),0,IF(ISNA(VLOOKUP(AD131,工单拆分!$G$2:$J$750,3,0)),0,VLOOKUP(AD131,工单拆分!$G$2:$J$750,3,0)))</f>
        <v>3000</v>
      </c>
      <c r="AE133" s="53">
        <f>IF((AE131="")+(COUNTIF($D$3:AE131,AE131)&gt;=2),0,IF(ISNA(VLOOKUP(AE131,工单拆分!$G$2:$J$750,3,0)),0,VLOOKUP(AE131,工单拆分!$G$2:$J$750,3,0)))</f>
        <v>0</v>
      </c>
      <c r="AF133" s="54">
        <f>IF((AF131="")+(COUNTIF($D$3:AF131,AF131)&gt;=2),0,IF(ISNA(VLOOKUP(AF131,工单拆分!$G$2:$J$750,3,0)),0,VLOOKUP(AF131,工单拆分!$G$2:$J$750,3,0)))</f>
        <v>0</v>
      </c>
      <c r="AG133" s="55">
        <f>IF((AG131="")+(COUNTIF($D$3:AG131,AG131)&gt;=2),0,IF(ISNA(VLOOKUP(AG131,工单拆分!$G$2:$J$750,3,0)),0,VLOOKUP(AG131,工单拆分!$G$2:$J$750,3,0)))</f>
        <v>0</v>
      </c>
      <c r="AH133" s="53">
        <f>IF((AH131="")+(COUNTIF($D$3:AH131,AH131)&gt;=2),0,IF(ISNA(VLOOKUP(AH131,工单拆分!$G$2:$J$750,3,0)),0,VLOOKUP(AH131,工单拆分!$G$2:$J$750,3,0)))</f>
        <v>0</v>
      </c>
      <c r="AI133" s="54">
        <f>IF((AI131="")+(COUNTIF($D$3:AI131,AI131)&gt;=2),0,IF(ISNA(VLOOKUP(AI131,工单拆分!$G$2:$J$750,3,0)),0,VLOOKUP(AI131,工单拆分!$G$2:$J$750,3,0)))</f>
        <v>0</v>
      </c>
      <c r="AJ133" s="55">
        <f>IF((AJ131="")+(COUNTIF($D$3:AJ131,AJ131)&gt;=2),0,IF(ISNA(VLOOKUP(AJ131,工单拆分!$G$2:$J$750,3,0)),0,VLOOKUP(AJ131,工单拆分!$G$2:$J$750,3,0)))</f>
        <v>0</v>
      </c>
      <c r="AK133" s="53">
        <f>IF((AK131="")+(COUNTIF($D$3:AK131,AK131)&gt;=2),0,IF(ISNA(VLOOKUP(AK131,工单拆分!$G$2:$J$750,3,0)),0,VLOOKUP(AK131,工单拆分!$G$2:$J$750,3,0)))</f>
        <v>0</v>
      </c>
      <c r="AL133" s="54">
        <f>IF((AL131="")+(COUNTIF($D$3:AL131,AL131)&gt;=2),0,IF(ISNA(VLOOKUP(AL131,工单拆分!$G$2:$J$750,3,0)),0,VLOOKUP(AL131,工单拆分!$G$2:$J$750,3,0)))</f>
        <v>0</v>
      </c>
      <c r="AM133" s="55">
        <f>IF((AM131="")+(COUNTIF($D$3:AM131,AM131)&gt;=2),0,IF(ISNA(VLOOKUP(AM131,工单拆分!$G$2:$J$750,3,0)),0,VLOOKUP(AM131,工单拆分!$G$2:$J$750,3,0)))</f>
        <v>3000</v>
      </c>
      <c r="AN133" s="53">
        <f>IF((AN131="")+(COUNTIF($D$3:AN131,AN131)&gt;=2),0,IF(ISNA(VLOOKUP(AN131,工单拆分!$G$2:$J$750,3,0)),0,VLOOKUP(AN131,工单拆分!$G$2:$J$750,3,0)))</f>
        <v>0</v>
      </c>
      <c r="AO133" s="54">
        <f>IF((AO131="")+(COUNTIF($D$3:AO131,AO131)&gt;=2),0,IF(ISNA(VLOOKUP(AO131,工单拆分!$G$2:$J$750,3,0)),0,VLOOKUP(AO131,工单拆分!$G$2:$J$750,3,0)))</f>
        <v>0</v>
      </c>
      <c r="AP133" s="55">
        <f>IF((AP131="")+(COUNTIF($D$3:AP131,AP131)&gt;=2),0,IF(ISNA(VLOOKUP(AP131,工单拆分!$G$2:$J$750,3,0)),0,VLOOKUP(AP131,工单拆分!$G$2:$J$750,3,0)))</f>
        <v>3000</v>
      </c>
      <c r="AQ133" s="53">
        <f>IF((AQ131="")+(COUNTIF($D$3:AQ131,AQ131)&gt;=2),0,IF(ISNA(VLOOKUP(AQ131,工单拆分!$G$2:$J$750,3,0)),0,VLOOKUP(AQ131,工单拆分!$G$2:$J$750,3,0)))</f>
        <v>0</v>
      </c>
      <c r="AR133" s="54">
        <f>IF((AR131="")+(COUNTIF($D$3:AR131,AR131)&gt;=2),0,IF(ISNA(VLOOKUP(AR131,工单拆分!$G$2:$J$750,3,0)),0,VLOOKUP(AR131,工单拆分!$G$2:$J$750,3,0)))</f>
        <v>0</v>
      </c>
      <c r="AS133" s="55">
        <f>IF((AS131="")+(COUNTIF($D$3:AS131,AS131)&gt;=2),0,IF(ISNA(VLOOKUP(AS131,工单拆分!$G$2:$J$750,3,0)),0,VLOOKUP(AS131,工单拆分!$G$2:$J$750,3,0)))</f>
        <v>0</v>
      </c>
      <c r="AT133" s="53">
        <f>IF((AT131="")+(COUNTIF($D$3:AT131,AT131)&gt;=2),0,IF(ISNA(VLOOKUP(AT131,工单拆分!$G$2:$J$750,3,0)),0,VLOOKUP(AT131,工单拆分!$G$2:$J$750,3,0)))</f>
        <v>0</v>
      </c>
      <c r="AU133" s="54">
        <f>IF((AU131="")+(COUNTIF($D$3:AU131,AU131)&gt;=2),0,IF(ISNA(VLOOKUP(AU131,工单拆分!$G$2:$J$750,3,0)),0,VLOOKUP(AU131,工单拆分!$G$2:$J$750,3,0)))</f>
        <v>0</v>
      </c>
      <c r="AV133" s="55">
        <f>IF((AV131="")+(COUNTIF($D$3:AV131,AV131)&gt;=2),0,IF(ISNA(VLOOKUP(AV131,工单拆分!$G$2:$J$750,3,0)),0,VLOOKUP(AV131,工单拆分!$G$2:$J$750,3,0)))</f>
        <v>3000</v>
      </c>
      <c r="AW133" s="53">
        <f>IF((AW131="")+(COUNTIF($D$3:AW131,AW131)&gt;=2),0,IF(ISNA(VLOOKUP(AW131,工单拆分!$G$2:$J$750,3,0)),0,VLOOKUP(AW131,工单拆分!$G$2:$J$750,3,0)))</f>
        <v>0</v>
      </c>
      <c r="AX133" s="54">
        <f>IF((AX131="")+(COUNTIF($D$3:AX131,AX131)&gt;=2),0,IF(ISNA(VLOOKUP(AX131,工单拆分!$G$2:$J$750,3,0)),0,VLOOKUP(AX131,工单拆分!$G$2:$J$750,3,0)))</f>
        <v>0</v>
      </c>
      <c r="AY133" s="55">
        <f>IF((AY131="")+(COUNTIF($D$3:AY131,AY131)&gt;=2),0,IF(ISNA(VLOOKUP(AY131,工单拆分!$G$2:$J$750,3,0)),0,VLOOKUP(AY131,工单拆分!$G$2:$J$750,3,0)))</f>
        <v>0</v>
      </c>
      <c r="AZ133" s="53">
        <f>IF((AZ131="")+(COUNTIF($D$3:AZ131,AZ131)&gt;=2),0,IF(ISNA(VLOOKUP(AZ131,工单拆分!$G$2:$J$750,3,0)),0,VLOOKUP(AZ131,工单拆分!$G$2:$J$750,3,0)))</f>
        <v>0</v>
      </c>
      <c r="BA133" s="54">
        <f>IF((BA131="")+(COUNTIF($D$3:BA131,BA131)&gt;=2),0,IF(ISNA(VLOOKUP(BA131,工单拆分!$G$2:$J$750,3,0)),0,VLOOKUP(BA131,工单拆分!$G$2:$J$750,3,0)))</f>
        <v>0</v>
      </c>
      <c r="BB133" s="55">
        <f>IF((BB131="")+(COUNTIF($D$3:BB131,BB131)&gt;=2),0,IF(ISNA(VLOOKUP(BB131,工单拆分!$G$2:$J$750,3,0)),0,VLOOKUP(BB131,工单拆分!$G$2:$J$750,3,0)))</f>
        <v>0</v>
      </c>
      <c r="BC133" s="53">
        <f>IF((BC131="")+(COUNTIF($D$3:BC131,BC131)&gt;=2),0,IF(ISNA(VLOOKUP(BC131,工单拆分!$G$2:$J$750,3,0)),0,VLOOKUP(BC131,工单拆分!$G$2:$J$750,3,0)))</f>
        <v>0</v>
      </c>
      <c r="BD133" s="54">
        <f>IF((BD131="")+(COUNTIF($D$3:BD131,BD131)&gt;=2),0,IF(ISNA(VLOOKUP(BD131,工单拆分!$G$2:$J$750,3,0)),0,VLOOKUP(BD131,工单拆分!$G$2:$J$750,3,0)))</f>
        <v>0</v>
      </c>
      <c r="BE133" s="55">
        <f>IF((BE131="")+(COUNTIF($D$3:BE131,BE131)&gt;=2),0,IF(ISNA(VLOOKUP(BE131,工单拆分!$G$2:$J$750,3,0)),0,VLOOKUP(BE131,工单拆分!$G$2:$J$750,3,0)))</f>
        <v>3000</v>
      </c>
      <c r="BF133" s="53">
        <f>IF((BF131="")+(COUNTIF($D$3:BF131,BF131)&gt;=2),0,IF(ISNA(VLOOKUP(BF131,工单拆分!$G$2:$J$750,3,0)),0,VLOOKUP(BF131,工单拆分!$G$2:$J$750,3,0)))</f>
        <v>0</v>
      </c>
      <c r="BG133" s="54">
        <f>IF((BG131="")+(COUNTIF($D$3:BG131,BG131)&gt;=2),0,IF(ISNA(VLOOKUP(BG131,工单拆分!$G$2:$J$750,3,0)),0,VLOOKUP(BG131,工单拆分!$G$2:$J$750,3,0)))</f>
        <v>0</v>
      </c>
      <c r="BH133" s="55">
        <f>IF((BH131="")+(COUNTIF($D$3:BH131,BH131)&gt;=2),0,IF(ISNA(VLOOKUP(BH131,工单拆分!$G$2:$J$750,3,0)),0,VLOOKUP(BH131,工单拆分!$G$2:$J$750,3,0)))</f>
        <v>0</v>
      </c>
      <c r="BI133" s="53">
        <f>IF((BI131="")+(COUNTIF($D$3:BI131,BI131)&gt;=2),0,IF(ISNA(VLOOKUP(BI131,工单拆分!$G$2:$J$750,3,0)),0,VLOOKUP(BI131,工单拆分!$G$2:$J$750,3,0)))</f>
        <v>0</v>
      </c>
      <c r="BJ133" s="54">
        <f>IF((BJ131="")+(COUNTIF($D$3:BJ131,BJ131)&gt;=2),0,IF(ISNA(VLOOKUP(BJ131,工单拆分!$G$2:$J$750,3,0)),0,VLOOKUP(BJ131,工单拆分!$G$2:$J$750,3,0)))</f>
        <v>0</v>
      </c>
      <c r="BK133" s="55">
        <f>IF((BK131="")+(COUNTIF($D$3:BK131,BK131)&gt;=2),0,IF(ISNA(VLOOKUP(BK131,工单拆分!$G$2:$J$750,3,0)),0,VLOOKUP(BK131,工单拆分!$G$2:$J$750,3,0)))</f>
        <v>3000</v>
      </c>
      <c r="BL133" s="53">
        <f>IF((BL131="")+(COUNTIF($D$3:BL131,BL131)&gt;=2),0,IF(ISNA(VLOOKUP(BL131,工单拆分!$G$2:$J$750,3,0)),0,VLOOKUP(BL131,工单拆分!$G$2:$J$750,3,0)))</f>
        <v>0</v>
      </c>
      <c r="BM133" s="54">
        <f>IF((BM131="")+(COUNTIF($D$3:BM131,BM131)&gt;=2),0,IF(ISNA(VLOOKUP(BM131,工单拆分!$G$2:$J$750,3,0)),0,VLOOKUP(BM131,工单拆分!$G$2:$J$750,3,0)))</f>
        <v>0</v>
      </c>
      <c r="BN133" s="55">
        <f>IF((BN131="")+(COUNTIF($D$3:BN131,BN131)&gt;=2),0,IF(ISNA(VLOOKUP(BN131,工单拆分!$G$2:$J$750,3,0)),0,VLOOKUP(BN131,工单拆分!$G$2:$J$750,3,0)))</f>
        <v>3000</v>
      </c>
      <c r="BO133" s="53">
        <f>IF((BO131="")+(COUNTIF($D$3:BO131,BO131)&gt;=2),0,IF(ISNA(VLOOKUP(BO131,工单拆分!$G$2:$J$750,3,0)),0,VLOOKUP(BO131,工单拆分!$G$2:$J$750,3,0)))</f>
        <v>0</v>
      </c>
      <c r="BP133" s="54">
        <f>IF((BP131="")+(COUNTIF($D$3:BP131,BP131)&gt;=2),0,IF(ISNA(VLOOKUP(BP131,工单拆分!$G$2:$J$750,3,0)),0,VLOOKUP(BP131,工单拆分!$G$2:$J$750,3,0)))</f>
        <v>0</v>
      </c>
      <c r="BQ133" s="55">
        <f>IF((BQ131="")+(COUNTIF($D$3:BQ131,BQ131)&gt;=2),0,IF(ISNA(VLOOKUP(BQ131,工单拆分!$G$2:$J$750,3,0)),0,VLOOKUP(BQ131,工单拆分!$G$2:$J$750,3,0)))</f>
        <v>0</v>
      </c>
      <c r="BR133" s="53">
        <f>IF((BR131="")+(COUNTIF($D$3:BR131,BR131)&gt;=2),0,IF(ISNA(VLOOKUP(BR131,工单拆分!$G$2:$J$750,3,0)),0,VLOOKUP(BR131,工单拆分!$G$2:$J$750,3,0)))</f>
        <v>0</v>
      </c>
      <c r="BS133" s="54">
        <f>IF((BS131="")+(COUNTIF($D$3:BS131,BS131)&gt;=2),0,IF(ISNA(VLOOKUP(BS131,工单拆分!$G$2:$J$750,3,0)),0,VLOOKUP(BS131,工单拆分!$G$2:$J$750,3,0)))</f>
        <v>0</v>
      </c>
      <c r="BT133" s="55">
        <f>IF((BT131="")+(COUNTIF($D$3:BT131,BT131)&gt;=2),0,IF(ISNA(VLOOKUP(BT131,工单拆分!$G$2:$J$750,3,0)),0,VLOOKUP(BT131,工单拆分!$G$2:$J$750,3,0)))</f>
        <v>3000</v>
      </c>
      <c r="BU133" s="53">
        <f>IF((BU131="")+(COUNTIF($D$3:BU131,BU131)&gt;=2),0,IF(ISNA(VLOOKUP(BU131,工单拆分!$G$2:$J$750,3,0)),0,VLOOKUP(BU131,工单拆分!$G$2:$J$750,3,0)))</f>
        <v>0</v>
      </c>
      <c r="BV133" s="54">
        <f>IF((BV131="")+(COUNTIF($D$3:BV131,BV131)&gt;=2),0,IF(ISNA(VLOOKUP(BV131,工单拆分!$G$2:$J$750,3,0)),0,VLOOKUP(BV131,工单拆分!$G$2:$J$750,3,0)))</f>
        <v>0</v>
      </c>
      <c r="BW133" s="55">
        <f>IF((BW131="")+(COUNTIF($D$3:BW131,BW131)&gt;=2),0,IF(ISNA(VLOOKUP(BW131,工单拆分!$G$2:$J$750,3,0)),0,VLOOKUP(BW131,工单拆分!$G$2:$J$750,3,0)))</f>
        <v>3000</v>
      </c>
      <c r="BX133" s="53">
        <f>IF((BX131="")+(COUNTIF($D$3:BX131,BX131)&gt;=2),0,IF(ISNA(VLOOKUP(BX131,工单拆分!$G$2:$J$750,3,0)),0,VLOOKUP(BX131,工单拆分!$G$2:$J$750,3,0)))</f>
        <v>0</v>
      </c>
      <c r="BY133" s="54">
        <f>IF((BY131="")+(COUNTIF($D$3:BY131,BY131)&gt;=2),0,IF(ISNA(VLOOKUP(BY131,工单拆分!$G$2:$J$750,3,0)),0,VLOOKUP(BY131,工单拆分!$G$2:$J$750,3,0)))</f>
        <v>0</v>
      </c>
      <c r="BZ133" s="55">
        <f>IF((BZ131="")+(COUNTIF($D$3:BZ131,BZ131)&gt;=2),0,IF(ISNA(VLOOKUP(BZ131,工单拆分!$G$2:$J$750,3,0)),0,VLOOKUP(BZ131,工单拆分!$G$2:$J$750,3,0)))</f>
        <v>0</v>
      </c>
      <c r="CA133" s="53">
        <f>IF((CA131="")+(COUNTIF($D$3:CA131,CA131)&gt;=2),0,IF(ISNA(VLOOKUP(CA131,工单拆分!$G$2:$J$750,3,0)),0,VLOOKUP(CA131,工单拆分!$G$2:$J$750,3,0)))</f>
        <v>0</v>
      </c>
      <c r="CB133" s="54">
        <f>IF((CB131="")+(COUNTIF($D$3:CB131,CB131)&gt;=2),0,IF(ISNA(VLOOKUP(CB131,工单拆分!$G$2:$J$750,3,0)),0,VLOOKUP(CB131,工单拆分!$G$2:$J$750,3,0)))</f>
        <v>0</v>
      </c>
      <c r="CC133" s="55">
        <f>IF((CC131="")+(COUNTIF($D$3:CC131,CC131)&gt;=2),0,IF(ISNA(VLOOKUP(CC131,工单拆分!$G$2:$J$750,3,0)),0,VLOOKUP(CC131,工单拆分!$G$2:$J$750,3,0)))</f>
        <v>3000</v>
      </c>
      <c r="CD133" s="53">
        <f>IF((CD131="")+(COUNTIF($D$3:CD131,CD131)&gt;=2),0,IF(ISNA(VLOOKUP(CD131,工单拆分!$G$2:$J$750,3,0)),0,VLOOKUP(CD131,工单拆分!$G$2:$J$750,3,0)))</f>
        <v>0</v>
      </c>
      <c r="CE133" s="54">
        <f>IF((CE131="")+(COUNTIF($D$3:CE131,CE131)&gt;=2),0,IF(ISNA(VLOOKUP(CE131,工单拆分!$G$2:$J$750,3,0)),0,VLOOKUP(CE131,工单拆分!$G$2:$J$750,3,0)))</f>
        <v>0</v>
      </c>
      <c r="CF133" s="55">
        <f>IF((CF131="")+(COUNTIF($D$3:CF131,CF131)&gt;=2),0,IF(ISNA(VLOOKUP(CF131,工单拆分!$G$2:$J$750,3,0)),0,VLOOKUP(CF131,工单拆分!$G$2:$J$750,3,0)))</f>
        <v>3000</v>
      </c>
      <c r="CG133" s="53">
        <f>IF((CG131="")+(COUNTIF($D$3:CG131,CG131)&gt;=2),0,IF(ISNA(VLOOKUP(CG131,工单拆分!$G$2:$J$750,3,0)),0,VLOOKUP(CG131,工单拆分!$G$2:$J$750,3,0)))</f>
        <v>0</v>
      </c>
      <c r="CH133" s="54">
        <f>IF((CH131="")+(COUNTIF($D$3:CH131,CH131)&gt;=2),0,IF(ISNA(VLOOKUP(CH131,工单拆分!$G$2:$J$750,3,0)),0,VLOOKUP(CH131,工单拆分!$G$2:$J$750,3,0)))</f>
        <v>0</v>
      </c>
      <c r="CI133" s="55">
        <f>IF((CI131="")+(COUNTIF($D$3:CI131,CI131)&gt;=2),0,IF(ISNA(VLOOKUP(CI131,工单拆分!$G$2:$J$750,3,0)),0,VLOOKUP(CI131,工单拆分!$G$2:$J$750,3,0)))</f>
        <v>3000</v>
      </c>
      <c r="CJ133" s="53">
        <f>IF((CJ131="")+(COUNTIF($D$3:CJ131,CJ131)&gt;=2),0,IF(ISNA(VLOOKUP(CJ131,工单拆分!$G$2:$J$750,3,0)),0,VLOOKUP(CJ131,工单拆分!$G$2:$J$750,3,0)))</f>
        <v>0</v>
      </c>
      <c r="CK133" s="54">
        <f>IF((CK131="")+(COUNTIF($D$3:CK131,CK131)&gt;=2),0,IF(ISNA(VLOOKUP(CK131,工单拆分!$G$2:$J$750,3,0)),0,VLOOKUP(CK131,工单拆分!$G$2:$J$750,3,0)))</f>
        <v>0</v>
      </c>
      <c r="CL133" s="55">
        <f>IF((CL131="")+(COUNTIF($D$3:CL131,CL131)&gt;=2),0,IF(ISNA(VLOOKUP(CL131,工单拆分!$G$2:$J$750,3,0)),0,VLOOKUP(CL131,工单拆分!$G$2:$J$750,3,0)))</f>
        <v>3000</v>
      </c>
      <c r="CM133" s="53">
        <f>IF((CM131="")+(COUNTIF($D$3:CM131,CM131)&gt;=2),0,IF(ISNA(VLOOKUP(CM131,工单拆分!$G$2:$J$750,3,0)),0,VLOOKUP(CM131,工单拆分!$G$2:$J$750,3,0)))</f>
        <v>0</v>
      </c>
      <c r="CN133" s="54">
        <f>IF((CN131="")+(COUNTIF($D$3:CN131,CN131)&gt;=2),0,IF(ISNA(VLOOKUP(CN131,工单拆分!$G$2:$J$750,3,0)),0,VLOOKUP(CN131,工单拆分!$G$2:$J$750,3,0)))</f>
        <v>0</v>
      </c>
      <c r="CO133" s="55">
        <f>IF((CO131="")+(COUNTIF($D$3:CO131,CO131)&gt;=2),0,IF(ISNA(VLOOKUP(CO131,工单拆分!$G$2:$J$750,3,0)),0,VLOOKUP(CO131,工单拆分!$G$2:$J$750,3,0)))</f>
        <v>3000</v>
      </c>
      <c r="CP133" s="53">
        <f>IF((CP131="")+(COUNTIF($D$3:CP131,CP131)&gt;=2),0,IF(ISNA(VLOOKUP(CP131,工单拆分!$G$2:$J$750,3,0)),0,VLOOKUP(CP131,工单拆分!$G$2:$J$750,3,0)))</f>
        <v>0</v>
      </c>
      <c r="CQ133" s="54">
        <f>IF((CQ131="")+(COUNTIF($D$3:CQ131,CQ131)&gt;=2),0,IF(ISNA(VLOOKUP(CQ131,工单拆分!$G$2:$J$750,3,0)),0,VLOOKUP(CQ131,工单拆分!$G$2:$J$750,3,0)))</f>
        <v>0</v>
      </c>
      <c r="CR133" s="55">
        <f>IF((CR131="")+(COUNTIF($D$3:CR131,CR131)&gt;=2),0,IF(ISNA(VLOOKUP(CR131,工单拆分!$G$2:$J$750,3,0)),0,VLOOKUP(CR131,工单拆分!$G$2:$J$750,3,0)))</f>
        <v>0</v>
      </c>
      <c r="CS133" s="67">
        <f t="shared" si="7"/>
        <v>57000</v>
      </c>
      <c r="CT133" s="67"/>
      <c r="CV133" s="67"/>
    </row>
    <row r="134" s="22" customFormat="1" ht="14.1" customHeight="1" spans="1:100">
      <c r="A134" s="56"/>
      <c r="B134" s="57"/>
      <c r="C134" s="58" t="s">
        <v>2007</v>
      </c>
      <c r="D134" s="59">
        <v>1950</v>
      </c>
      <c r="E134" s="60"/>
      <c r="F134" s="61"/>
      <c r="G134" s="59">
        <v>1050</v>
      </c>
      <c r="H134" s="60"/>
      <c r="I134" s="61">
        <v>900</v>
      </c>
      <c r="J134" s="59"/>
      <c r="K134" s="60"/>
      <c r="L134" s="61"/>
      <c r="M134" s="59">
        <v>2000</v>
      </c>
      <c r="N134" s="60"/>
      <c r="O134" s="61"/>
      <c r="P134" s="59">
        <v>100</v>
      </c>
      <c r="Q134" s="60"/>
      <c r="R134" s="61">
        <v>1200</v>
      </c>
      <c r="S134" s="59">
        <v>1800</v>
      </c>
      <c r="T134" s="60"/>
      <c r="U134" s="61">
        <v>200</v>
      </c>
      <c r="V134" s="59">
        <v>2000</v>
      </c>
      <c r="W134" s="60"/>
      <c r="X134" s="61"/>
      <c r="Y134" s="59">
        <v>800</v>
      </c>
      <c r="Z134" s="60"/>
      <c r="AA134" s="61">
        <v>1200</v>
      </c>
      <c r="AB134" s="59">
        <v>1800</v>
      </c>
      <c r="AC134" s="60"/>
      <c r="AD134" s="61">
        <v>200</v>
      </c>
      <c r="AE134" s="59"/>
      <c r="AF134" s="60"/>
      <c r="AG134" s="61"/>
      <c r="AH134" s="59">
        <v>2000</v>
      </c>
      <c r="AI134" s="60"/>
      <c r="AJ134" s="61"/>
      <c r="AK134" s="59">
        <v>800</v>
      </c>
      <c r="AL134" s="60"/>
      <c r="AM134" s="61">
        <v>1200</v>
      </c>
      <c r="AN134" s="59">
        <v>1800</v>
      </c>
      <c r="AO134" s="60"/>
      <c r="AP134" s="61">
        <v>200</v>
      </c>
      <c r="AQ134" s="59">
        <v>2000</v>
      </c>
      <c r="AR134" s="60"/>
      <c r="AS134" s="61"/>
      <c r="AT134" s="59">
        <v>800</v>
      </c>
      <c r="AU134" s="60"/>
      <c r="AV134" s="61">
        <v>1200</v>
      </c>
      <c r="AW134" s="59"/>
      <c r="AX134" s="60"/>
      <c r="AY134" s="61"/>
      <c r="AZ134" s="59"/>
      <c r="BA134" s="60"/>
      <c r="BB134" s="61"/>
      <c r="BC134" s="59">
        <v>1800</v>
      </c>
      <c r="BD134" s="60"/>
      <c r="BE134" s="61">
        <v>250</v>
      </c>
      <c r="BF134" s="59">
        <v>2050</v>
      </c>
      <c r="BG134" s="60"/>
      <c r="BH134" s="61"/>
      <c r="BI134" s="59">
        <v>700</v>
      </c>
      <c r="BJ134" s="60"/>
      <c r="BK134" s="61">
        <v>1300</v>
      </c>
      <c r="BL134" s="59">
        <v>1700</v>
      </c>
      <c r="BM134" s="60"/>
      <c r="BN134" s="61">
        <v>350</v>
      </c>
      <c r="BO134" s="59">
        <v>2050</v>
      </c>
      <c r="BP134" s="60"/>
      <c r="BQ134" s="61"/>
      <c r="BR134" s="59">
        <v>600</v>
      </c>
      <c r="BS134" s="60"/>
      <c r="BT134" s="61">
        <v>1400</v>
      </c>
      <c r="BU134" s="59">
        <v>1600</v>
      </c>
      <c r="BV134" s="60"/>
      <c r="BW134" s="61">
        <v>400</v>
      </c>
      <c r="BX134" s="59">
        <v>2100</v>
      </c>
      <c r="BY134" s="60"/>
      <c r="BZ134" s="61"/>
      <c r="CA134" s="59">
        <v>500</v>
      </c>
      <c r="CB134" s="60"/>
      <c r="CC134" s="61">
        <v>1600</v>
      </c>
      <c r="CD134" s="59">
        <v>1400</v>
      </c>
      <c r="CE134" s="60"/>
      <c r="CF134" s="61">
        <v>1400</v>
      </c>
      <c r="CG134" s="59">
        <v>1600</v>
      </c>
      <c r="CH134" s="60"/>
      <c r="CI134" s="61">
        <v>1400</v>
      </c>
      <c r="CJ134" s="59">
        <v>1600</v>
      </c>
      <c r="CK134" s="60"/>
      <c r="CL134" s="61">
        <v>1600</v>
      </c>
      <c r="CM134" s="59">
        <v>1400</v>
      </c>
      <c r="CN134" s="60"/>
      <c r="CO134" s="61">
        <v>3000</v>
      </c>
      <c r="CP134" s="59"/>
      <c r="CQ134" s="60"/>
      <c r="CR134" s="61"/>
      <c r="CS134" s="67">
        <f t="shared" si="7"/>
        <v>57000</v>
      </c>
      <c r="CT134" s="67">
        <f>CS133-CS134</f>
        <v>0</v>
      </c>
      <c r="CV134" s="67"/>
    </row>
    <row r="135" s="20" customFormat="1" ht="14.1" customHeight="1" spans="1:100">
      <c r="A135" s="40">
        <v>34</v>
      </c>
      <c r="B135" s="41" t="s">
        <v>2043</v>
      </c>
      <c r="C135" s="42" t="s">
        <v>43</v>
      </c>
      <c r="D135" s="43" t="s">
        <v>856</v>
      </c>
      <c r="E135" s="44"/>
      <c r="F135" s="45"/>
      <c r="G135" s="43" t="s">
        <v>856</v>
      </c>
      <c r="H135" s="44"/>
      <c r="I135" s="45" t="s">
        <v>859</v>
      </c>
      <c r="J135" s="43"/>
      <c r="K135" s="44"/>
      <c r="L135" s="45"/>
      <c r="M135" s="43" t="s">
        <v>859</v>
      </c>
      <c r="N135" s="44"/>
      <c r="O135" s="45" t="s">
        <v>861</v>
      </c>
      <c r="P135" s="43" t="s">
        <v>861</v>
      </c>
      <c r="Q135" s="44"/>
      <c r="R135" s="45" t="s">
        <v>863</v>
      </c>
      <c r="S135" s="43" t="s">
        <v>863</v>
      </c>
      <c r="T135" s="44"/>
      <c r="U135" s="45" t="s">
        <v>865</v>
      </c>
      <c r="V135" s="43" t="s">
        <v>865</v>
      </c>
      <c r="W135" s="44"/>
      <c r="X135" s="45" t="s">
        <v>867</v>
      </c>
      <c r="Y135" s="43" t="s">
        <v>867</v>
      </c>
      <c r="Z135" s="44"/>
      <c r="AA135" s="45" t="s">
        <v>869</v>
      </c>
      <c r="AB135" s="43" t="s">
        <v>869</v>
      </c>
      <c r="AC135" s="44"/>
      <c r="AD135" s="45" t="s">
        <v>871</v>
      </c>
      <c r="AE135" s="43"/>
      <c r="AF135" s="44"/>
      <c r="AG135" s="45"/>
      <c r="AH135" s="43" t="s">
        <v>871</v>
      </c>
      <c r="AI135" s="44"/>
      <c r="AJ135" s="45" t="s">
        <v>873</v>
      </c>
      <c r="AK135" s="43" t="s">
        <v>873</v>
      </c>
      <c r="AL135" s="44"/>
      <c r="AM135" s="45" t="s">
        <v>875</v>
      </c>
      <c r="AN135" s="43" t="s">
        <v>875</v>
      </c>
      <c r="AO135" s="44"/>
      <c r="AP135" s="45" t="s">
        <v>815</v>
      </c>
      <c r="AQ135" s="43" t="s">
        <v>815</v>
      </c>
      <c r="AR135" s="44"/>
      <c r="AS135" s="45" t="s">
        <v>819</v>
      </c>
      <c r="AT135" s="43" t="s">
        <v>819</v>
      </c>
      <c r="AU135" s="44"/>
      <c r="AV135" s="45" t="s">
        <v>821</v>
      </c>
      <c r="AW135" s="43"/>
      <c r="AX135" s="44"/>
      <c r="AY135" s="45"/>
      <c r="AZ135" s="43"/>
      <c r="BA135" s="44"/>
      <c r="BB135" s="45"/>
      <c r="BC135" s="43" t="s">
        <v>821</v>
      </c>
      <c r="BD135" s="44"/>
      <c r="BE135" s="45" t="s">
        <v>823</v>
      </c>
      <c r="BF135" s="43" t="s">
        <v>823</v>
      </c>
      <c r="BG135" s="44"/>
      <c r="BH135" s="45" t="s">
        <v>825</v>
      </c>
      <c r="BI135" s="43" t="s">
        <v>825</v>
      </c>
      <c r="BJ135" s="44"/>
      <c r="BK135" s="45" t="s">
        <v>1737</v>
      </c>
      <c r="BL135" s="43" t="s">
        <v>1737</v>
      </c>
      <c r="BM135" s="44"/>
      <c r="BN135" s="45" t="s">
        <v>877</v>
      </c>
      <c r="BO135" s="43" t="s">
        <v>877</v>
      </c>
      <c r="BP135" s="44"/>
      <c r="BQ135" s="45" t="s">
        <v>879</v>
      </c>
      <c r="BR135" s="43" t="s">
        <v>879</v>
      </c>
      <c r="BS135" s="44"/>
      <c r="BT135" s="45" t="s">
        <v>881</v>
      </c>
      <c r="BU135" s="43" t="s">
        <v>881</v>
      </c>
      <c r="BV135" s="44"/>
      <c r="BW135" s="45" t="s">
        <v>843</v>
      </c>
      <c r="BX135" s="43" t="s">
        <v>843</v>
      </c>
      <c r="BY135" s="44"/>
      <c r="BZ135" s="45" t="s">
        <v>846</v>
      </c>
      <c r="CA135" s="43" t="s">
        <v>846</v>
      </c>
      <c r="CB135" s="44"/>
      <c r="CC135" s="45" t="s">
        <v>848</v>
      </c>
      <c r="CD135" s="43" t="s">
        <v>848</v>
      </c>
      <c r="CE135" s="44"/>
      <c r="CF135" s="45" t="s">
        <v>850</v>
      </c>
      <c r="CG135" s="43" t="s">
        <v>850</v>
      </c>
      <c r="CH135" s="44"/>
      <c r="CI135" s="45" t="s">
        <v>827</v>
      </c>
      <c r="CJ135" s="43" t="s">
        <v>827</v>
      </c>
      <c r="CK135" s="44"/>
      <c r="CL135" s="45" t="s">
        <v>829</v>
      </c>
      <c r="CM135" s="43" t="s">
        <v>829</v>
      </c>
      <c r="CN135" s="44"/>
      <c r="CO135" s="45" t="s">
        <v>853</v>
      </c>
      <c r="CP135" s="43"/>
      <c r="CQ135" s="44"/>
      <c r="CR135" s="45" t="s">
        <v>2044</v>
      </c>
      <c r="CS135" s="65">
        <f t="shared" si="7"/>
        <v>0</v>
      </c>
      <c r="CT135" s="65"/>
      <c r="CV135" s="65"/>
    </row>
    <row r="136" s="21" customFormat="1" ht="14.1" customHeight="1" spans="1:100">
      <c r="A136" s="46"/>
      <c r="B136" s="47"/>
      <c r="C136" s="48" t="s">
        <v>2005</v>
      </c>
      <c r="D136" s="49" t="str">
        <f>IF((D135="")+(D135=0),0,VLOOKUP(D135,工单拆分!$G$2:$J$750,2,0))</f>
        <v>40FC829E-1</v>
      </c>
      <c r="E136" s="50">
        <f>IF((E135="")+(E135=0),0,VLOOKUP(E135,工单拆分!$G$2:$J$750,2,0))</f>
        <v>0</v>
      </c>
      <c r="F136" s="51">
        <f>IF((F135="")+(F135=0),0,VLOOKUP(F135,工单拆分!$G$2:$J$750,2,0))</f>
        <v>0</v>
      </c>
      <c r="G136" s="49" t="str">
        <f>IF((G135="")+(G135=0),0,VLOOKUP(G135,工单拆分!$G$2:$J$750,2,0))</f>
        <v>40FC829E-1</v>
      </c>
      <c r="H136" s="50">
        <f>IF((H135="")+(H135=0),0,VLOOKUP(H135,工单拆分!$G$2:$J$750,2,0))</f>
        <v>0</v>
      </c>
      <c r="I136" s="51" t="str">
        <f>IF((I135="")+(I135=0),0,VLOOKUP(I135,工单拆分!$G$2:$J$750,2,0))</f>
        <v>40FC829E-2</v>
      </c>
      <c r="J136" s="49">
        <f>IF((J135="")+(J135=0),0,VLOOKUP(J135,工单拆分!$G$2:$J$750,2,0))</f>
        <v>0</v>
      </c>
      <c r="K136" s="50">
        <f>IF((K135="")+(K135=0),0,VLOOKUP(K135,工单拆分!$G$2:$J$750,2,0))</f>
        <v>0</v>
      </c>
      <c r="L136" s="51">
        <f>IF((L135="")+(L135=0),0,VLOOKUP(L135,工单拆分!$G$2:$J$750,2,0))</f>
        <v>0</v>
      </c>
      <c r="M136" s="49" t="str">
        <f>IF((M135="")+(M135=0),0,VLOOKUP(M135,工单拆分!$G$2:$J$750,2,0))</f>
        <v>40FC829E-2</v>
      </c>
      <c r="N136" s="50">
        <f>IF((N135="")+(N135=0),0,VLOOKUP(N135,工单拆分!$G$2:$J$750,2,0))</f>
        <v>0</v>
      </c>
      <c r="O136" s="51" t="str">
        <f>IF((O135="")+(O135=0),0,VLOOKUP(O135,工单拆分!$G$2:$J$750,2,0))</f>
        <v>40FC829E-3</v>
      </c>
      <c r="P136" s="49" t="str">
        <f>IF((P135="")+(P135=0),0,VLOOKUP(P135,工单拆分!$G$2:$J$750,2,0))</f>
        <v>40FC829E-3</v>
      </c>
      <c r="Q136" s="50">
        <f>IF((Q135="")+(Q135=0),0,VLOOKUP(Q135,工单拆分!$G$2:$J$750,2,0))</f>
        <v>0</v>
      </c>
      <c r="R136" s="51" t="str">
        <f>IF((R135="")+(R135=0),0,VLOOKUP(R135,工单拆分!$G$2:$J$750,2,0))</f>
        <v>40FC829E-4</v>
      </c>
      <c r="S136" s="49" t="str">
        <f>IF((S135="")+(S135=0),0,VLOOKUP(S135,工单拆分!$G$2:$J$750,2,0))</f>
        <v>40FC829E-4</v>
      </c>
      <c r="T136" s="50">
        <f>IF((T135="")+(T135=0),0,VLOOKUP(T135,工单拆分!$G$2:$J$750,2,0))</f>
        <v>0</v>
      </c>
      <c r="U136" s="51" t="str">
        <f>IF((U135="")+(U135=0),0,VLOOKUP(U135,工单拆分!$G$2:$J$750,2,0))</f>
        <v>40FC829E-5</v>
      </c>
      <c r="V136" s="49" t="str">
        <f>IF((V135="")+(V135=0),0,VLOOKUP(V135,工单拆分!$G$2:$J$750,2,0))</f>
        <v>40FC829E-5</v>
      </c>
      <c r="W136" s="50">
        <f>IF((W135="")+(W135=0),0,VLOOKUP(W135,工单拆分!$G$2:$J$750,2,0))</f>
        <v>0</v>
      </c>
      <c r="X136" s="51" t="str">
        <f>IF((X135="")+(X135=0),0,VLOOKUP(X135,工单拆分!$G$2:$J$750,2,0))</f>
        <v>40FC829E-6</v>
      </c>
      <c r="Y136" s="49" t="str">
        <f>IF((Y135="")+(Y135=0),0,VLOOKUP(Y135,工单拆分!$G$2:$J$750,2,0))</f>
        <v>40FC829E-6</v>
      </c>
      <c r="Z136" s="50">
        <f>IF((Z135="")+(Z135=0),0,VLOOKUP(Z135,工单拆分!$G$2:$J$750,2,0))</f>
        <v>0</v>
      </c>
      <c r="AA136" s="51" t="str">
        <f>IF((AA135="")+(AA135=0),0,VLOOKUP(AA135,工单拆分!$G$2:$J$750,2,0))</f>
        <v>40FC829E-7</v>
      </c>
      <c r="AB136" s="49" t="str">
        <f>IF((AB135="")+(AB135=0),0,VLOOKUP(AB135,工单拆分!$G$2:$J$750,2,0))</f>
        <v>40FC829E-7</v>
      </c>
      <c r="AC136" s="50">
        <f>IF((AC135="")+(AC135=0),0,VLOOKUP(AC135,工单拆分!$G$2:$J$750,2,0))</f>
        <v>0</v>
      </c>
      <c r="AD136" s="51" t="str">
        <f>IF((AD135="")+(AD135=0),0,VLOOKUP(AD135,工单拆分!$G$2:$J$750,2,0))</f>
        <v>40FC829E-8</v>
      </c>
      <c r="AE136" s="49">
        <f>IF((AE135="")+(AE135=0),0,VLOOKUP(AE135,工单拆分!$G$2:$J$750,2,0))</f>
        <v>0</v>
      </c>
      <c r="AF136" s="50">
        <f>IF((AF135="")+(AF135=0),0,VLOOKUP(AF135,工单拆分!$G$2:$J$750,2,0))</f>
        <v>0</v>
      </c>
      <c r="AG136" s="51">
        <f>IF((AG135="")+(AG135=0),0,VLOOKUP(AG135,工单拆分!$G$2:$J$750,2,0))</f>
        <v>0</v>
      </c>
      <c r="AH136" s="49" t="str">
        <f>IF((AH135="")+(AH135=0),0,VLOOKUP(AH135,工单拆分!$G$2:$J$750,2,0))</f>
        <v>40FC829E-8</v>
      </c>
      <c r="AI136" s="50">
        <f>IF((AI135="")+(AI135=0),0,VLOOKUP(AI135,工单拆分!$G$2:$J$750,2,0))</f>
        <v>0</v>
      </c>
      <c r="AJ136" s="51" t="str">
        <f>IF((AJ135="")+(AJ135=0),0,VLOOKUP(AJ135,工单拆分!$G$2:$J$750,2,0))</f>
        <v>40FC829E-9</v>
      </c>
      <c r="AK136" s="49" t="str">
        <f>IF((AK135="")+(AK135=0),0,VLOOKUP(AK135,工单拆分!$G$2:$J$750,2,0))</f>
        <v>40FC829E-9</v>
      </c>
      <c r="AL136" s="50">
        <f>IF((AL135="")+(AL135=0),0,VLOOKUP(AL135,工单拆分!$G$2:$J$750,2,0))</f>
        <v>0</v>
      </c>
      <c r="AM136" s="51" t="str">
        <f>IF((AM135="")+(AM135=0),0,VLOOKUP(AM135,工单拆分!$G$2:$J$750,2,0))</f>
        <v>40FC829E-10</v>
      </c>
      <c r="AN136" s="49" t="str">
        <f>IF((AN135="")+(AN135=0),0,VLOOKUP(AN135,工单拆分!$G$2:$J$750,2,0))</f>
        <v>40FC829E-10</v>
      </c>
      <c r="AO136" s="50">
        <f>IF((AO135="")+(AO135=0),0,VLOOKUP(AO135,工单拆分!$G$2:$J$750,2,0))</f>
        <v>0</v>
      </c>
      <c r="AP136" s="51" t="str">
        <f>IF((AP135="")+(AP135=0),0,VLOOKUP(AP135,工单拆分!$G$2:$J$750,2,0))</f>
        <v>40FC829D-1</v>
      </c>
      <c r="AQ136" s="49" t="str">
        <f>IF((AQ135="")+(AQ135=0),0,VLOOKUP(AQ135,工单拆分!$G$2:$J$750,2,0))</f>
        <v>40FC829D-1</v>
      </c>
      <c r="AR136" s="50">
        <f>IF((AR135="")+(AR135=0),0,VLOOKUP(AR135,工单拆分!$G$2:$J$750,2,0))</f>
        <v>0</v>
      </c>
      <c r="AS136" s="51" t="str">
        <f>IF((AS135="")+(AS135=0),0,VLOOKUP(AS135,工单拆分!$G$2:$J$750,2,0))</f>
        <v>40FC829D-2</v>
      </c>
      <c r="AT136" s="49" t="str">
        <f>IF((AT135="")+(AT135=0),0,VLOOKUP(AT135,工单拆分!$G$2:$J$750,2,0))</f>
        <v>40FC829D-2</v>
      </c>
      <c r="AU136" s="50">
        <f>IF((AU135="")+(AU135=0),0,VLOOKUP(AU135,工单拆分!$G$2:$J$750,2,0))</f>
        <v>0</v>
      </c>
      <c r="AV136" s="51" t="str">
        <f>IF((AV135="")+(AV135=0),0,VLOOKUP(AV135,工单拆分!$G$2:$J$750,2,0))</f>
        <v>40FC829D-3</v>
      </c>
      <c r="AW136" s="49">
        <f>IF((AW135="")+(AW135=0),0,VLOOKUP(AW135,工单拆分!$G$2:$J$750,2,0))</f>
        <v>0</v>
      </c>
      <c r="AX136" s="50">
        <f>IF((AX135="")+(AX135=0),0,VLOOKUP(AX135,工单拆分!$G$2:$J$750,2,0))</f>
        <v>0</v>
      </c>
      <c r="AY136" s="51">
        <f>IF((AY135="")+(AY135=0),0,VLOOKUP(AY135,工单拆分!$G$2:$J$750,2,0))</f>
        <v>0</v>
      </c>
      <c r="AZ136" s="49">
        <f>IF((AZ135="")+(AZ135=0),0,VLOOKUP(AZ135,工单拆分!$G$2:$J$750,2,0))</f>
        <v>0</v>
      </c>
      <c r="BA136" s="50">
        <f>IF((BA135="")+(BA135=0),0,VLOOKUP(BA135,工单拆分!$G$2:$J$750,2,0))</f>
        <v>0</v>
      </c>
      <c r="BB136" s="51">
        <f>IF((BB135="")+(BB135=0),0,VLOOKUP(BB135,工单拆分!$G$2:$J$750,2,0))</f>
        <v>0</v>
      </c>
      <c r="BC136" s="49" t="str">
        <f>IF((BC135="")+(BC135=0),0,VLOOKUP(BC135,工单拆分!$G$2:$J$750,2,0))</f>
        <v>40FC829D-3</v>
      </c>
      <c r="BD136" s="50">
        <f>IF((BD135="")+(BD135=0),0,VLOOKUP(BD135,工单拆分!$G$2:$J$750,2,0))</f>
        <v>0</v>
      </c>
      <c r="BE136" s="51" t="str">
        <f>IF((BE135="")+(BE135=0),0,VLOOKUP(BE135,工单拆分!$G$2:$J$750,2,0))</f>
        <v>40FC829D-4</v>
      </c>
      <c r="BF136" s="49" t="str">
        <f>IF((BF135="")+(BF135=0),0,VLOOKUP(BF135,工单拆分!$G$2:$J$750,2,0))</f>
        <v>40FC829D-4</v>
      </c>
      <c r="BG136" s="50">
        <f>IF((BG135="")+(BG135=0),0,VLOOKUP(BG135,工单拆分!$G$2:$J$750,2,0))</f>
        <v>0</v>
      </c>
      <c r="BH136" s="51" t="str">
        <f>IF((BH135="")+(BH135=0),0,VLOOKUP(BH135,工单拆分!$G$2:$J$750,2,0))</f>
        <v>40FC829D-5</v>
      </c>
      <c r="BI136" s="49" t="str">
        <f>IF((BI135="")+(BI135=0),0,VLOOKUP(BI135,工单拆分!$G$2:$J$750,2,0))</f>
        <v>40FC829D-5</v>
      </c>
      <c r="BJ136" s="50">
        <f>IF((BJ135="")+(BJ135=0),0,VLOOKUP(BJ135,工单拆分!$G$2:$J$750,2,0))</f>
        <v>0</v>
      </c>
      <c r="BK136" s="51" t="str">
        <f>IF((BK135="")+(BK135=0),0,VLOOKUP(BK135,工单拆分!$G$2:$J$750,2,0))</f>
        <v>SMC2117V-3.21-1</v>
      </c>
      <c r="BL136" s="49" t="str">
        <f>IF((BL135="")+(BL135=0),0,VLOOKUP(BL135,工单拆分!$G$2:$J$750,2,0))</f>
        <v>SMC2117V-3.21-1</v>
      </c>
      <c r="BM136" s="50">
        <f>IF((BM135="")+(BM135=0),0,VLOOKUP(BM135,工单拆分!$G$2:$J$750,2,0))</f>
        <v>0</v>
      </c>
      <c r="BN136" s="51" t="str">
        <f>IF((BN135="")+(BN135=0),0,VLOOKUP(BN135,工单拆分!$G$2:$J$750,2,0))</f>
        <v>40FC829E-11</v>
      </c>
      <c r="BO136" s="49" t="str">
        <f>IF((BO135="")+(BO135=0),0,VLOOKUP(BO135,工单拆分!$G$2:$J$750,2,0))</f>
        <v>40FC829E-11</v>
      </c>
      <c r="BP136" s="50">
        <f>IF((BP135="")+(BP135=0),0,VLOOKUP(BP135,工单拆分!$G$2:$J$750,2,0))</f>
        <v>0</v>
      </c>
      <c r="BQ136" s="51" t="str">
        <f>IF((BQ135="")+(BQ135=0),0,VLOOKUP(BQ135,工单拆分!$G$2:$J$750,2,0))</f>
        <v>40FC829E-12</v>
      </c>
      <c r="BR136" s="49" t="str">
        <f>IF((BR135="")+(BR135=0),0,VLOOKUP(BR135,工单拆分!$G$2:$J$750,2,0))</f>
        <v>40FC829E-12</v>
      </c>
      <c r="BS136" s="50">
        <f>IF((BS135="")+(BS135=0),0,VLOOKUP(BS135,工单拆分!$G$2:$J$750,2,0))</f>
        <v>0</v>
      </c>
      <c r="BT136" s="51" t="str">
        <f>IF((BT135="")+(BT135=0),0,VLOOKUP(BT135,工单拆分!$G$2:$J$750,2,0))</f>
        <v>40FC829E-13</v>
      </c>
      <c r="BU136" s="49" t="str">
        <f>IF((BU135="")+(BU135=0),0,VLOOKUP(BU135,工单拆分!$G$2:$J$750,2,0))</f>
        <v>40FC829E-13</v>
      </c>
      <c r="BV136" s="50">
        <f>IF((BV135="")+(BV135=0),0,VLOOKUP(BV135,工单拆分!$G$2:$J$750,2,0))</f>
        <v>0</v>
      </c>
      <c r="BW136" s="51" t="str">
        <f>IF((BW135="")+(BW135=0),0,VLOOKUP(BW135,工单拆分!$G$2:$J$750,2,0))</f>
        <v>40FC829D-14</v>
      </c>
      <c r="BX136" s="49" t="str">
        <f>IF((BX135="")+(BX135=0),0,VLOOKUP(BX135,工单拆分!$G$2:$J$750,2,0))</f>
        <v>40FC829D-14</v>
      </c>
      <c r="BY136" s="50">
        <f>IF((BY135="")+(BY135=0),0,VLOOKUP(BY135,工单拆分!$G$2:$J$750,2,0))</f>
        <v>0</v>
      </c>
      <c r="BZ136" s="51" t="str">
        <f>IF((BZ135="")+(BZ135=0),0,VLOOKUP(BZ135,工单拆分!$G$2:$J$750,2,0))</f>
        <v>40FC829D-15</v>
      </c>
      <c r="CA136" s="49" t="str">
        <f>IF((CA135="")+(CA135=0),0,VLOOKUP(CA135,工单拆分!$G$2:$J$750,2,0))</f>
        <v>40FC829D-15</v>
      </c>
      <c r="CB136" s="50">
        <f>IF((CB135="")+(CB135=0),0,VLOOKUP(CB135,工单拆分!$G$2:$J$750,2,0))</f>
        <v>0</v>
      </c>
      <c r="CC136" s="51" t="str">
        <f>IF((CC135="")+(CC135=0),0,VLOOKUP(CC135,工单拆分!$G$2:$J$750,2,0))</f>
        <v>40FC829D-16</v>
      </c>
      <c r="CD136" s="49" t="str">
        <f>IF((CD135="")+(CD135=0),0,VLOOKUP(CD135,工单拆分!$G$2:$J$750,2,0))</f>
        <v>40FC829D-16</v>
      </c>
      <c r="CE136" s="50">
        <f>IF((CE135="")+(CE135=0),0,VLOOKUP(CE135,工单拆分!$G$2:$J$750,2,0))</f>
        <v>0</v>
      </c>
      <c r="CF136" s="51" t="str">
        <f>IF((CF135="")+(CF135=0),0,VLOOKUP(CF135,工单拆分!$G$2:$J$750,2,0))</f>
        <v>40FC829D-17</v>
      </c>
      <c r="CG136" s="49" t="str">
        <f>IF((CG135="")+(CG135=0),0,VLOOKUP(CG135,工单拆分!$G$2:$J$750,2,0))</f>
        <v>40FC829D-17</v>
      </c>
      <c r="CH136" s="50">
        <f>IF((CH135="")+(CH135=0),0,VLOOKUP(CH135,工单拆分!$G$2:$J$750,2,0))</f>
        <v>0</v>
      </c>
      <c r="CI136" s="51" t="str">
        <f>IF((CI135="")+(CI135=0),0,VLOOKUP(CI135,工单拆分!$G$2:$J$750,2,0))</f>
        <v>40FC829D-6</v>
      </c>
      <c r="CJ136" s="49" t="str">
        <f>IF((CJ135="")+(CJ135=0),0,VLOOKUP(CJ135,工单拆分!$G$2:$J$750,2,0))</f>
        <v>40FC829D-6</v>
      </c>
      <c r="CK136" s="50">
        <f>IF((CK135="")+(CK135=0),0,VLOOKUP(CK135,工单拆分!$G$2:$J$750,2,0))</f>
        <v>0</v>
      </c>
      <c r="CL136" s="51" t="str">
        <f>IF((CL135="")+(CL135=0),0,VLOOKUP(CL135,工单拆分!$G$2:$J$750,2,0))</f>
        <v>40FC829D-7</v>
      </c>
      <c r="CM136" s="49" t="str">
        <f>IF((CM135="")+(CM135=0),0,VLOOKUP(CM135,工单拆分!$G$2:$J$750,2,0))</f>
        <v>40FC829D-7</v>
      </c>
      <c r="CN136" s="50">
        <f>IF((CN135="")+(CN135=0),0,VLOOKUP(CN135,工单拆分!$G$2:$J$750,2,0))</f>
        <v>0</v>
      </c>
      <c r="CO136" s="51" t="str">
        <f>IF((CO135="")+(CO135=0),0,VLOOKUP(CO135,工单拆分!$G$2:$J$750,2,0))</f>
        <v>40FC829D-18</v>
      </c>
      <c r="CP136" s="49">
        <f>IF((CP135="")+(CP135=0),0,VLOOKUP(CP135,工单拆分!$G$2:$J$750,2,0))</f>
        <v>0</v>
      </c>
      <c r="CQ136" s="50">
        <f>IF((CQ135="")+(CQ135=0),0,VLOOKUP(CQ135,工单拆分!$G$2:$J$750,2,0))</f>
        <v>0</v>
      </c>
      <c r="CR136" s="51"/>
      <c r="CS136" s="66">
        <f>SUM(D136:CP136)</f>
        <v>0</v>
      </c>
      <c r="CT136" s="66"/>
      <c r="CV136" s="66"/>
    </row>
    <row r="137" s="22" customFormat="1" ht="14.1" customHeight="1" spans="1:100">
      <c r="A137" s="46"/>
      <c r="B137" s="47"/>
      <c r="C137" s="52" t="s">
        <v>2006</v>
      </c>
      <c r="D137" s="53">
        <f>IF((D135="")+(COUNTIF($D$3:D135,D135)&gt;=2),0,IF(ISNA(VLOOKUP(D135,工单拆分!$G$2:$J$750,3,0)),0,VLOOKUP(D135,工单拆分!$G$2:$J$750,3,0)))</f>
        <v>3000</v>
      </c>
      <c r="E137" s="54">
        <f>IF((E135="")+(COUNTIF($D$3:E135,E135)&gt;=2),0,IF(ISNA(VLOOKUP(E135,工单拆分!$G$2:$J$750,3,0)),0,VLOOKUP(E135,工单拆分!$G$2:$J$750,3,0)))</f>
        <v>0</v>
      </c>
      <c r="F137" s="55">
        <f>IF((F135="")+(COUNTIF($D$3:F135,F135)&gt;=2),0,IF(ISNA(VLOOKUP(F135,工单拆分!$G$2:$J$750,3,0)),0,VLOOKUP(F135,工单拆分!$G$2:$J$750,3,0)))</f>
        <v>0</v>
      </c>
      <c r="G137" s="53">
        <f>IF((G135="")+(COUNTIF($D$3:G135,G135)&gt;=2),0,IF(ISNA(VLOOKUP(G135,工单拆分!$G$2:$J$750,3,0)),0,VLOOKUP(G135,工单拆分!$G$2:$J$750,3,0)))</f>
        <v>0</v>
      </c>
      <c r="H137" s="54">
        <f>IF((H135="")+(COUNTIF($D$3:H135,H135)&gt;=2),0,IF(ISNA(VLOOKUP(H135,工单拆分!$G$2:$J$750,3,0)),0,VLOOKUP(H135,工单拆分!$G$2:$J$750,3,0)))</f>
        <v>0</v>
      </c>
      <c r="I137" s="55">
        <f>IF((I135="")+(COUNTIF($D$3:I135,I135)&gt;=2),0,IF(ISNA(VLOOKUP(I135,工单拆分!$G$2:$J$750,3,0)),0,VLOOKUP(I135,工单拆分!$G$2:$J$750,3,0)))</f>
        <v>2000</v>
      </c>
      <c r="J137" s="53">
        <f>IF((J135="")+(COUNTIF($D$3:J135,J135)&gt;=2),0,IF(ISNA(VLOOKUP(J135,工单拆分!$G$2:$J$750,3,0)),0,VLOOKUP(J135,工单拆分!$G$2:$J$750,3,0)))</f>
        <v>0</v>
      </c>
      <c r="K137" s="54">
        <f>IF((K135="")+(COUNTIF($D$3:K135,K135)&gt;=2),0,IF(ISNA(VLOOKUP(K135,工单拆分!$G$2:$J$750,3,0)),0,VLOOKUP(K135,工单拆分!$G$2:$J$750,3,0)))</f>
        <v>0</v>
      </c>
      <c r="L137" s="55">
        <f>IF((L135="")+(COUNTIF($D$3:L135,L135)&gt;=2),0,IF(ISNA(VLOOKUP(L135,工单拆分!$G$2:$J$750,3,0)),0,VLOOKUP(L135,工单拆分!$G$2:$J$750,3,0)))</f>
        <v>0</v>
      </c>
      <c r="M137" s="53">
        <f>IF((M135="")+(COUNTIF($D$3:M135,M135)&gt;=2),0,IF(ISNA(VLOOKUP(M135,工单拆分!$G$2:$J$750,3,0)),0,VLOOKUP(M135,工单拆分!$G$2:$J$750,3,0)))</f>
        <v>0</v>
      </c>
      <c r="N137" s="54">
        <f>IF((N135="")+(COUNTIF($D$3:N135,N135)&gt;=2),0,IF(ISNA(VLOOKUP(N135,工单拆分!$G$2:$J$750,3,0)),0,VLOOKUP(N135,工单拆分!$G$2:$J$750,3,0)))</f>
        <v>0</v>
      </c>
      <c r="O137" s="55">
        <f>IF((O135="")+(COUNTIF($D$3:O135,O135)&gt;=2),0,IF(ISNA(VLOOKUP(O135,工单拆分!$G$2:$J$750,3,0)),0,VLOOKUP(O135,工单拆分!$G$2:$J$750,3,0)))</f>
        <v>2000</v>
      </c>
      <c r="P137" s="53">
        <f>IF((P135="")+(COUNTIF($D$3:P135,P135)&gt;=2),0,IF(ISNA(VLOOKUP(P135,工单拆分!$G$2:$J$750,3,0)),0,VLOOKUP(P135,工单拆分!$G$2:$J$750,3,0)))</f>
        <v>0</v>
      </c>
      <c r="Q137" s="54">
        <f>IF((Q135="")+(COUNTIF($D$3:Q135,Q135)&gt;=2),0,IF(ISNA(VLOOKUP(Q135,工单拆分!$G$2:$J$750,3,0)),0,VLOOKUP(Q135,工单拆分!$G$2:$J$750,3,0)))</f>
        <v>0</v>
      </c>
      <c r="R137" s="55">
        <f>IF((R135="")+(COUNTIF($D$3:R135,R135)&gt;=2),0,IF(ISNA(VLOOKUP(R135,工单拆分!$G$2:$J$750,3,0)),0,VLOOKUP(R135,工单拆分!$G$2:$J$750,3,0)))</f>
        <v>2000</v>
      </c>
      <c r="S137" s="53">
        <f>IF((S135="")+(COUNTIF($D$3:S135,S135)&gt;=2),0,IF(ISNA(VLOOKUP(S135,工单拆分!$G$2:$J$750,3,0)),0,VLOOKUP(S135,工单拆分!$G$2:$J$750,3,0)))</f>
        <v>0</v>
      </c>
      <c r="T137" s="54">
        <f>IF((T135="")+(COUNTIF($D$3:T135,T135)&gt;=2),0,IF(ISNA(VLOOKUP(T135,工单拆分!$G$2:$J$750,3,0)),0,VLOOKUP(T135,工单拆分!$G$2:$J$750,3,0)))</f>
        <v>0</v>
      </c>
      <c r="U137" s="55">
        <f>IF((U135="")+(COUNTIF($D$3:U135,U135)&gt;=2),0,IF(ISNA(VLOOKUP(U135,工单拆分!$G$2:$J$750,3,0)),0,VLOOKUP(U135,工单拆分!$G$2:$J$750,3,0)))</f>
        <v>2000</v>
      </c>
      <c r="V137" s="53">
        <f>IF((V135="")+(COUNTIF($D$3:V135,V135)&gt;=2),0,IF(ISNA(VLOOKUP(V135,工单拆分!$G$2:$J$750,3,0)),0,VLOOKUP(V135,工单拆分!$G$2:$J$750,3,0)))</f>
        <v>0</v>
      </c>
      <c r="W137" s="54">
        <f>IF((W135="")+(COUNTIF($D$3:W135,W135)&gt;=2),0,IF(ISNA(VLOOKUP(W135,工单拆分!$G$2:$J$750,3,0)),0,VLOOKUP(W135,工单拆分!$G$2:$J$750,3,0)))</f>
        <v>0</v>
      </c>
      <c r="X137" s="55">
        <f>IF((X135="")+(COUNTIF($D$3:X135,X135)&gt;=2),0,IF(ISNA(VLOOKUP(X135,工单拆分!$G$2:$J$750,3,0)),0,VLOOKUP(X135,工单拆分!$G$2:$J$750,3,0)))</f>
        <v>2000</v>
      </c>
      <c r="Y137" s="53">
        <f>IF((Y135="")+(COUNTIF($D$3:Y135,Y135)&gt;=2),0,IF(ISNA(VLOOKUP(Y135,工单拆分!$G$2:$J$750,3,0)),0,VLOOKUP(Y135,工单拆分!$G$2:$J$750,3,0)))</f>
        <v>0</v>
      </c>
      <c r="Z137" s="54">
        <f>IF((Z135="")+(COUNTIF($D$3:Z135,Z135)&gt;=2),0,IF(ISNA(VLOOKUP(Z135,工单拆分!$G$2:$J$750,3,0)),0,VLOOKUP(Z135,工单拆分!$G$2:$J$750,3,0)))</f>
        <v>0</v>
      </c>
      <c r="AA137" s="55">
        <f>IF((AA135="")+(COUNTIF($D$3:AA135,AA135)&gt;=2),0,IF(ISNA(VLOOKUP(AA135,工单拆分!$G$2:$J$750,3,0)),0,VLOOKUP(AA135,工单拆分!$G$2:$J$750,3,0)))</f>
        <v>2000</v>
      </c>
      <c r="AB137" s="53">
        <f>IF((AB135="")+(COUNTIF($D$3:AB135,AB135)&gt;=2),0,IF(ISNA(VLOOKUP(AB135,工单拆分!$G$2:$J$750,3,0)),0,VLOOKUP(AB135,工单拆分!$G$2:$J$750,3,0)))</f>
        <v>0</v>
      </c>
      <c r="AC137" s="54">
        <f>IF((AC135="")+(COUNTIF($D$3:AC135,AC135)&gt;=2),0,IF(ISNA(VLOOKUP(AC135,工单拆分!$G$2:$J$750,3,0)),0,VLOOKUP(AC135,工单拆分!$G$2:$J$750,3,0)))</f>
        <v>0</v>
      </c>
      <c r="AD137" s="55">
        <f>IF((AD135="")+(COUNTIF($D$3:AD135,AD135)&gt;=2),0,IF(ISNA(VLOOKUP(AD135,工单拆分!$G$2:$J$750,3,0)),0,VLOOKUP(AD135,工单拆分!$G$2:$J$750,3,0)))</f>
        <v>2000</v>
      </c>
      <c r="AE137" s="53">
        <f>IF((AE135="")+(COUNTIF($D$3:AE135,AE135)&gt;=2),0,IF(ISNA(VLOOKUP(AE135,工单拆分!$G$2:$J$750,3,0)),0,VLOOKUP(AE135,工单拆分!$G$2:$J$750,3,0)))</f>
        <v>0</v>
      </c>
      <c r="AF137" s="54">
        <f>IF((AF135="")+(COUNTIF($D$3:AF135,AF135)&gt;=2),0,IF(ISNA(VLOOKUP(AF135,工单拆分!$G$2:$J$750,3,0)),0,VLOOKUP(AF135,工单拆分!$G$2:$J$750,3,0)))</f>
        <v>0</v>
      </c>
      <c r="AG137" s="55">
        <f>IF((AG135="")+(COUNTIF($D$3:AG135,AG135)&gt;=2),0,IF(ISNA(VLOOKUP(AG135,工单拆分!$G$2:$J$750,3,0)),0,VLOOKUP(AG135,工单拆分!$G$2:$J$750,3,0)))</f>
        <v>0</v>
      </c>
      <c r="AH137" s="53">
        <f>IF((AH135="")+(COUNTIF($D$3:AH135,AH135)&gt;=2),0,IF(ISNA(VLOOKUP(AH135,工单拆分!$G$2:$J$750,3,0)),0,VLOOKUP(AH135,工单拆分!$G$2:$J$750,3,0)))</f>
        <v>0</v>
      </c>
      <c r="AI137" s="54">
        <f>IF((AI135="")+(COUNTIF($D$3:AI135,AI135)&gt;=2),0,IF(ISNA(VLOOKUP(AI135,工单拆分!$G$2:$J$750,3,0)),0,VLOOKUP(AI135,工单拆分!$G$2:$J$750,3,0)))</f>
        <v>0</v>
      </c>
      <c r="AJ137" s="55">
        <f>IF((AJ135="")+(COUNTIF($D$3:AJ135,AJ135)&gt;=2),0,IF(ISNA(VLOOKUP(AJ135,工单拆分!$G$2:$J$750,3,0)),0,VLOOKUP(AJ135,工单拆分!$G$2:$J$750,3,0)))</f>
        <v>2000</v>
      </c>
      <c r="AK137" s="53">
        <f>IF((AK135="")+(COUNTIF($D$3:AK135,AK135)&gt;=2),0,IF(ISNA(VLOOKUP(AK135,工单拆分!$G$2:$J$750,3,0)),0,VLOOKUP(AK135,工单拆分!$G$2:$J$750,3,0)))</f>
        <v>0</v>
      </c>
      <c r="AL137" s="54">
        <f>IF((AL135="")+(COUNTIF($D$3:AL135,AL135)&gt;=2),0,IF(ISNA(VLOOKUP(AL135,工单拆分!$G$2:$J$750,3,0)),0,VLOOKUP(AL135,工单拆分!$G$2:$J$750,3,0)))</f>
        <v>0</v>
      </c>
      <c r="AM137" s="55">
        <f>IF((AM135="")+(COUNTIF($D$3:AM135,AM135)&gt;=2),0,IF(ISNA(VLOOKUP(AM135,工单拆分!$G$2:$J$750,3,0)),0,VLOOKUP(AM135,工单拆分!$G$2:$J$750,3,0)))</f>
        <v>2000</v>
      </c>
      <c r="AN137" s="53">
        <f>IF((AN135="")+(COUNTIF($D$3:AN135,AN135)&gt;=2),0,IF(ISNA(VLOOKUP(AN135,工单拆分!$G$2:$J$750,3,0)),0,VLOOKUP(AN135,工单拆分!$G$2:$J$750,3,0)))</f>
        <v>0</v>
      </c>
      <c r="AO137" s="54">
        <f>IF((AO135="")+(COUNTIF($D$3:AO135,AO135)&gt;=2),0,IF(ISNA(VLOOKUP(AO135,工单拆分!$G$2:$J$750,3,0)),0,VLOOKUP(AO135,工单拆分!$G$2:$J$750,3,0)))</f>
        <v>0</v>
      </c>
      <c r="AP137" s="55">
        <f>IF((AP135="")+(COUNTIF($D$3:AP135,AP135)&gt;=2),0,IF(ISNA(VLOOKUP(AP135,工单拆分!$G$2:$J$750,3,0)),0,VLOOKUP(AP135,工单拆分!$G$2:$J$750,3,0)))</f>
        <v>2000</v>
      </c>
      <c r="AQ137" s="53">
        <f>IF((AQ135="")+(COUNTIF($D$3:AQ135,AQ135)&gt;=2),0,IF(ISNA(VLOOKUP(AQ135,工单拆分!$G$2:$J$750,3,0)),0,VLOOKUP(AQ135,工单拆分!$G$2:$J$750,3,0)))</f>
        <v>0</v>
      </c>
      <c r="AR137" s="54">
        <f>IF((AR135="")+(COUNTIF($D$3:AR135,AR135)&gt;=2),0,IF(ISNA(VLOOKUP(AR135,工单拆分!$G$2:$J$750,3,0)),0,VLOOKUP(AR135,工单拆分!$G$2:$J$750,3,0)))</f>
        <v>0</v>
      </c>
      <c r="AS137" s="55">
        <f>IF((AS135="")+(COUNTIF($D$3:AS135,AS135)&gt;=2),0,IF(ISNA(VLOOKUP(AS135,工单拆分!$G$2:$J$750,3,0)),0,VLOOKUP(AS135,工单拆分!$G$2:$J$750,3,0)))</f>
        <v>2000</v>
      </c>
      <c r="AT137" s="53">
        <f>IF((AT135="")+(COUNTIF($D$3:AT135,AT135)&gt;=2),0,IF(ISNA(VLOOKUP(AT135,工单拆分!$G$2:$J$750,3,0)),0,VLOOKUP(AT135,工单拆分!$G$2:$J$750,3,0)))</f>
        <v>0</v>
      </c>
      <c r="AU137" s="54">
        <f>IF((AU135="")+(COUNTIF($D$3:AU135,AU135)&gt;=2),0,IF(ISNA(VLOOKUP(AU135,工单拆分!$G$2:$J$750,3,0)),0,VLOOKUP(AU135,工单拆分!$G$2:$J$750,3,0)))</f>
        <v>0</v>
      </c>
      <c r="AV137" s="55">
        <f>IF((AV135="")+(COUNTIF($D$3:AV135,AV135)&gt;=2),0,IF(ISNA(VLOOKUP(AV135,工单拆分!$G$2:$J$750,3,0)),0,VLOOKUP(AV135,工单拆分!$G$2:$J$750,3,0)))</f>
        <v>2000</v>
      </c>
      <c r="AW137" s="53">
        <f>IF((AW135="")+(COUNTIF($D$3:AW135,AW135)&gt;=2),0,IF(ISNA(VLOOKUP(AW135,工单拆分!$G$2:$J$750,3,0)),0,VLOOKUP(AW135,工单拆分!$G$2:$J$750,3,0)))</f>
        <v>0</v>
      </c>
      <c r="AX137" s="54">
        <f>IF((AX135="")+(COUNTIF($D$3:AX135,AX135)&gt;=2),0,IF(ISNA(VLOOKUP(AX135,工单拆分!$G$2:$J$750,3,0)),0,VLOOKUP(AX135,工单拆分!$G$2:$J$750,3,0)))</f>
        <v>0</v>
      </c>
      <c r="AY137" s="55">
        <f>IF((AY135="")+(COUNTIF($D$3:AY135,AY135)&gt;=2),0,IF(ISNA(VLOOKUP(AY135,工单拆分!$G$2:$J$750,3,0)),0,VLOOKUP(AY135,工单拆分!$G$2:$J$750,3,0)))</f>
        <v>0</v>
      </c>
      <c r="AZ137" s="53">
        <f>IF((AZ135="")+(COUNTIF($D$3:AZ135,AZ135)&gt;=2),0,IF(ISNA(VLOOKUP(AZ135,工单拆分!$G$2:$J$750,3,0)),0,VLOOKUP(AZ135,工单拆分!$G$2:$J$750,3,0)))</f>
        <v>0</v>
      </c>
      <c r="BA137" s="54">
        <f>IF((BA135="")+(COUNTIF($D$3:BA135,BA135)&gt;=2),0,IF(ISNA(VLOOKUP(BA135,工单拆分!$G$2:$J$750,3,0)),0,VLOOKUP(BA135,工单拆分!$G$2:$J$750,3,0)))</f>
        <v>0</v>
      </c>
      <c r="BB137" s="55">
        <f>IF((BB135="")+(COUNTIF($D$3:BB135,BB135)&gt;=2),0,IF(ISNA(VLOOKUP(BB135,工单拆分!$G$2:$J$750,3,0)),0,VLOOKUP(BB135,工单拆分!$G$2:$J$750,3,0)))</f>
        <v>0</v>
      </c>
      <c r="BC137" s="53">
        <f>IF((BC135="")+(COUNTIF($D$3:BC135,BC135)&gt;=2),0,IF(ISNA(VLOOKUP(BC135,工单拆分!$G$2:$J$750,3,0)),0,VLOOKUP(BC135,工单拆分!$G$2:$J$750,3,0)))</f>
        <v>0</v>
      </c>
      <c r="BD137" s="54">
        <f>IF((BD135="")+(COUNTIF($D$3:BD135,BD135)&gt;=2),0,IF(ISNA(VLOOKUP(BD135,工单拆分!$G$2:$J$750,3,0)),0,VLOOKUP(BD135,工单拆分!$G$2:$J$750,3,0)))</f>
        <v>0</v>
      </c>
      <c r="BE137" s="55">
        <f>IF((BE135="")+(COUNTIF($D$3:BE135,BE135)&gt;=2),0,IF(ISNA(VLOOKUP(BE135,工单拆分!$G$2:$J$750,3,0)),0,VLOOKUP(BE135,工单拆分!$G$2:$J$750,3,0)))</f>
        <v>2000</v>
      </c>
      <c r="BF137" s="53">
        <f>IF((BF135="")+(COUNTIF($D$3:BF135,BF135)&gt;=2),0,IF(ISNA(VLOOKUP(BF135,工单拆分!$G$2:$J$750,3,0)),0,VLOOKUP(BF135,工单拆分!$G$2:$J$750,3,0)))</f>
        <v>0</v>
      </c>
      <c r="BG137" s="54">
        <f>IF((BG135="")+(COUNTIF($D$3:BG135,BG135)&gt;=2),0,IF(ISNA(VLOOKUP(BG135,工单拆分!$G$2:$J$750,3,0)),0,VLOOKUP(BG135,工单拆分!$G$2:$J$750,3,0)))</f>
        <v>0</v>
      </c>
      <c r="BH137" s="55">
        <f>IF((BH135="")+(COUNTIF($D$3:BH135,BH135)&gt;=2),0,IF(ISNA(VLOOKUP(BH135,工单拆分!$G$2:$J$750,3,0)),0,VLOOKUP(BH135,工单拆分!$G$2:$J$750,3,0)))</f>
        <v>2000</v>
      </c>
      <c r="BI137" s="53">
        <f>IF((BI135="")+(COUNTIF($D$3:BI135,BI135)&gt;=2),0,IF(ISNA(VLOOKUP(BI135,工单拆分!$G$2:$J$750,3,0)),0,VLOOKUP(BI135,工单拆分!$G$2:$J$750,3,0)))</f>
        <v>0</v>
      </c>
      <c r="BJ137" s="54">
        <f>IF((BJ135="")+(COUNTIF($D$3:BJ135,BJ135)&gt;=2),0,IF(ISNA(VLOOKUP(BJ135,工单拆分!$G$2:$J$750,3,0)),0,VLOOKUP(BJ135,工单拆分!$G$2:$J$750,3,0)))</f>
        <v>0</v>
      </c>
      <c r="BK137" s="55">
        <f>IF((BK135="")+(COUNTIF($D$3:BK135,BK135)&gt;=2),0,IF(ISNA(VLOOKUP(BK135,工单拆分!$G$2:$J$750,3,0)),0,VLOOKUP(BK135,工单拆分!$G$2:$J$750,3,0)))</f>
        <v>1600</v>
      </c>
      <c r="BL137" s="53">
        <f>IF((BL135="")+(COUNTIF($D$3:BL135,BL135)&gt;=2),0,IF(ISNA(VLOOKUP(BL135,工单拆分!$G$2:$J$750,3,0)),0,VLOOKUP(BL135,工单拆分!$G$2:$J$750,3,0)))</f>
        <v>0</v>
      </c>
      <c r="BM137" s="54">
        <f>IF((BM135="")+(COUNTIF($D$3:BM135,BM135)&gt;=2),0,IF(ISNA(VLOOKUP(BM135,工单拆分!$G$2:$J$750,3,0)),0,VLOOKUP(BM135,工单拆分!$G$2:$J$750,3,0)))</f>
        <v>0</v>
      </c>
      <c r="BN137" s="55">
        <f>IF((BN135="")+(COUNTIF($D$3:BN135,BN135)&gt;=2),0,IF(ISNA(VLOOKUP(BN135,工单拆分!$G$2:$J$750,3,0)),0,VLOOKUP(BN135,工单拆分!$G$2:$J$750,3,0)))</f>
        <v>2000</v>
      </c>
      <c r="BO137" s="53">
        <f>IF((BO135="")+(COUNTIF($D$3:BO135,BO135)&gt;=2),0,IF(ISNA(VLOOKUP(BO135,工单拆分!$G$2:$J$750,3,0)),0,VLOOKUP(BO135,工单拆分!$G$2:$J$750,3,0)))</f>
        <v>0</v>
      </c>
      <c r="BP137" s="54">
        <f>IF((BP135="")+(COUNTIF($D$3:BP135,BP135)&gt;=2),0,IF(ISNA(VLOOKUP(BP135,工单拆分!$G$2:$J$750,3,0)),0,VLOOKUP(BP135,工单拆分!$G$2:$J$750,3,0)))</f>
        <v>0</v>
      </c>
      <c r="BQ137" s="55">
        <f>IF((BQ135="")+(COUNTIF($D$3:BQ135,BQ135)&gt;=2),0,IF(ISNA(VLOOKUP(BQ135,工单拆分!$G$2:$J$750,3,0)),0,VLOOKUP(BQ135,工单拆分!$G$2:$J$750,3,0)))</f>
        <v>2000</v>
      </c>
      <c r="BR137" s="53">
        <f>IF((BR135="")+(COUNTIF($D$3:BR135,BR135)&gt;=2),0,IF(ISNA(VLOOKUP(BR135,工单拆分!$G$2:$J$750,3,0)),0,VLOOKUP(BR135,工单拆分!$G$2:$J$750,3,0)))</f>
        <v>0</v>
      </c>
      <c r="BS137" s="54">
        <f>IF((BS135="")+(COUNTIF($D$3:BS135,BS135)&gt;=2),0,IF(ISNA(VLOOKUP(BS135,工单拆分!$G$2:$J$750,3,0)),0,VLOOKUP(BS135,工单拆分!$G$2:$J$750,3,0)))</f>
        <v>0</v>
      </c>
      <c r="BT137" s="55">
        <f>IF((BT135="")+(COUNTIF($D$3:BT135,BT135)&gt;=2),0,IF(ISNA(VLOOKUP(BT135,工单拆分!$G$2:$J$750,3,0)),0,VLOOKUP(BT135,工单拆分!$G$2:$J$750,3,0)))</f>
        <v>2000</v>
      </c>
      <c r="BU137" s="53">
        <f>IF((BU135="")+(COUNTIF($D$3:BU135,BU135)&gt;=2),0,IF(ISNA(VLOOKUP(BU135,工单拆分!$G$2:$J$750,3,0)),0,VLOOKUP(BU135,工单拆分!$G$2:$J$750,3,0)))</f>
        <v>0</v>
      </c>
      <c r="BV137" s="54">
        <f>IF((BV135="")+(COUNTIF($D$3:BV135,BV135)&gt;=2),0,IF(ISNA(VLOOKUP(BV135,工单拆分!$G$2:$J$750,3,0)),0,VLOOKUP(BV135,工单拆分!$G$2:$J$750,3,0)))</f>
        <v>0</v>
      </c>
      <c r="BW137" s="55">
        <f>IF((BW135="")+(COUNTIF($D$3:BW135,BW135)&gt;=2),0,IF(ISNA(VLOOKUP(BW135,工单拆分!$G$2:$J$750,3,0)),0,VLOOKUP(BW135,工单拆分!$G$2:$J$750,3,0)))</f>
        <v>2000</v>
      </c>
      <c r="BX137" s="53">
        <f>IF((BX135="")+(COUNTIF($D$3:BX135,BX135)&gt;=2),0,IF(ISNA(VLOOKUP(BX135,工单拆分!$G$2:$J$750,3,0)),0,VLOOKUP(BX135,工单拆分!$G$2:$J$750,3,0)))</f>
        <v>0</v>
      </c>
      <c r="BY137" s="54">
        <f>IF((BY135="")+(COUNTIF($D$3:BY135,BY135)&gt;=2),0,IF(ISNA(VLOOKUP(BY135,工单拆分!$G$2:$J$750,3,0)),0,VLOOKUP(BY135,工单拆分!$G$2:$J$750,3,0)))</f>
        <v>0</v>
      </c>
      <c r="BZ137" s="55">
        <f>IF((BZ135="")+(COUNTIF($D$3:BZ135,BZ135)&gt;=2),0,IF(ISNA(VLOOKUP(BZ135,工单拆分!$G$2:$J$750,3,0)),0,VLOOKUP(BZ135,工单拆分!$G$2:$J$750,3,0)))</f>
        <v>2000</v>
      </c>
      <c r="CA137" s="53">
        <f>IF((CA135="")+(COUNTIF($D$3:CA135,CA135)&gt;=2),0,IF(ISNA(VLOOKUP(CA135,工单拆分!$G$2:$J$750,3,0)),0,VLOOKUP(CA135,工单拆分!$G$2:$J$750,3,0)))</f>
        <v>0</v>
      </c>
      <c r="CB137" s="54">
        <f>IF((CB135="")+(COUNTIF($D$3:CB135,CB135)&gt;=2),0,IF(ISNA(VLOOKUP(CB135,工单拆分!$G$2:$J$750,3,0)),0,VLOOKUP(CB135,工单拆分!$G$2:$J$750,3,0)))</f>
        <v>0</v>
      </c>
      <c r="CC137" s="55">
        <f>IF((CC135="")+(COUNTIF($D$3:CC135,CC135)&gt;=2),0,IF(ISNA(VLOOKUP(CC135,工单拆分!$G$2:$J$750,3,0)),0,VLOOKUP(CC135,工单拆分!$G$2:$J$750,3,0)))</f>
        <v>2000</v>
      </c>
      <c r="CD137" s="53">
        <f>IF((CD135="")+(COUNTIF($D$3:CD135,CD135)&gt;=2),0,IF(ISNA(VLOOKUP(CD135,工单拆分!$G$2:$J$750,3,0)),0,VLOOKUP(CD135,工单拆分!$G$2:$J$750,3,0)))</f>
        <v>0</v>
      </c>
      <c r="CE137" s="54">
        <f>IF((CE135="")+(COUNTIF($D$3:CE135,CE135)&gt;=2),0,IF(ISNA(VLOOKUP(CE135,工单拆分!$G$2:$J$750,3,0)),0,VLOOKUP(CE135,工单拆分!$G$2:$J$750,3,0)))</f>
        <v>0</v>
      </c>
      <c r="CF137" s="55">
        <f>IF((CF135="")+(COUNTIF($D$3:CF135,CF135)&gt;=2),0,IF(ISNA(VLOOKUP(CF135,工单拆分!$G$2:$J$750,3,0)),0,VLOOKUP(CF135,工单拆分!$G$2:$J$750,3,0)))</f>
        <v>2000</v>
      </c>
      <c r="CG137" s="53">
        <f>IF((CG135="")+(COUNTIF($D$3:CG135,CG135)&gt;=2)+(COUNTIF($D$3:CF$94,CG135)&gt;=2),0,IF(ISNA(VLOOKUP(CG135,工单拆分!$G$2:$J$750,3,0)),0,VLOOKUP(CG135,工单拆分!$G$2:$J$750,3,0)))</f>
        <v>0</v>
      </c>
      <c r="CH137" s="54">
        <f>IF(CH135="",0,IF(ISNA(VLOOKUP(CH135,工单拆分!$G$2:$J$750,3,0)),0,VLOOKUP(CH135,工单拆分!$G$2:$J$750,3,0)))</f>
        <v>0</v>
      </c>
      <c r="CI137" s="55">
        <f>IF((CI135="")+(COUNTIF($D$3:CI135,CI135)&gt;=2)+(COUNTIF($D$3:CG$94,CI135)&gt;=2),0,IF(ISNA(VLOOKUP(CI135,工单拆分!$G$2:$J$750,3,0)),0,VLOOKUP(CI135,工单拆分!$G$2:$J$750,3,0)))</f>
        <v>2000</v>
      </c>
      <c r="CJ137" s="53">
        <f>IF((CJ135="")+(COUNTIF($D$3:CJ135,CJ135)&gt;=2)+(COUNTIF($D$3:CI$94,CJ135)&gt;=2),0,IF(ISNA(VLOOKUP(CJ135,工单拆分!$G$2:$J$750,3,0)),0,VLOOKUP(CJ135,工单拆分!$G$2:$J$750,3,0)))</f>
        <v>0</v>
      </c>
      <c r="CK137" s="54">
        <f>IF(CK135="",0,IF(ISNA(VLOOKUP(CK135,工单拆分!$G$2:$J$750,3,0)),0,VLOOKUP(CK135,工单拆分!$G$2:$J$750,3,0)))</f>
        <v>0</v>
      </c>
      <c r="CL137" s="55">
        <f>IF((CL135="")+(COUNTIF($D$3:CL135,CL135)&gt;=2)+(COUNTIF($D$3:CJ$94,CL135)&gt;=2),0,IF(ISNA(VLOOKUP(CL135,工单拆分!$G$2:$J$750,3,0)),0,VLOOKUP(CL135,工单拆分!$G$2:$J$750,3,0)))</f>
        <v>2000</v>
      </c>
      <c r="CM137" s="53">
        <f>IF((CM135="")+(COUNTIF($D$3:CM135,CM135)&gt;=2)+(COUNTIF($D$3:CL$94,CM135)&gt;=2),0,IF(ISNA(VLOOKUP(CM135,工单拆分!$G$2:$J$750,3,0)),0,VLOOKUP(CM135,工单拆分!$G$2:$J$750,3,0)))</f>
        <v>0</v>
      </c>
      <c r="CN137" s="54">
        <f>IF(CN135="",0,IF(ISNA(VLOOKUP(CN135,工单拆分!$G$2:$J$750,3,0)),0,VLOOKUP(CN135,工单拆分!$G$2:$J$750,3,0)))</f>
        <v>0</v>
      </c>
      <c r="CO137" s="55">
        <f>IF((CO135="")+(COUNTIF($D$3:CO135,CO135)&gt;=2)+(COUNTIF($D$3:CM$94,CO135)&gt;=2),0,IF(ISNA(VLOOKUP(CO135,工单拆分!$G$2:$J$750,3,0)),0,VLOOKUP(CO135,工单拆分!$G$2:$J$750,3,0)))</f>
        <v>1000</v>
      </c>
      <c r="CP137" s="53">
        <f>IF((CP135="")+(COUNTIF($D$3:CP135,CP135)&gt;=2)+(COUNTIF($D$3:CO$94,CP135)&gt;=2),0,IF(ISNA(VLOOKUP(CP135,工单拆分!$G$2:$J$750,3,0)),0,VLOOKUP(CP135,工单拆分!$G$2:$J$750,3,0)))</f>
        <v>0</v>
      </c>
      <c r="CQ137" s="54">
        <f>IF((CQ135="")+(COUNTIF($D$3:CQ135,CQ135)&gt;=2)+(COUNTIF($D$3:CP$94,CQ135)&gt;=2),0,IF(ISNA(VLOOKUP(CQ135,工单拆分!$G$2:$J$750,3,0)),0,VLOOKUP(CQ135,工单拆分!$G$2:$J$750,3,0)))</f>
        <v>0</v>
      </c>
      <c r="CR137" s="55">
        <f>CT137/2</f>
        <v>558700</v>
      </c>
      <c r="CS137" s="67">
        <f t="shared" ref="CS137:CS142" si="8">SUM(D137:CP137)</f>
        <v>51600</v>
      </c>
      <c r="CT137" s="67">
        <f>SUM(CS91:CS138)</f>
        <v>1117400</v>
      </c>
      <c r="CV137" s="67"/>
    </row>
    <row r="138" s="22" customFormat="1" ht="14.1" customHeight="1" spans="1:100">
      <c r="A138" s="56"/>
      <c r="B138" s="57"/>
      <c r="C138" s="58" t="s">
        <v>2007</v>
      </c>
      <c r="D138" s="59">
        <v>1950</v>
      </c>
      <c r="E138" s="60"/>
      <c r="F138" s="61"/>
      <c r="G138" s="59">
        <v>1050</v>
      </c>
      <c r="H138" s="60"/>
      <c r="I138" s="61">
        <v>950</v>
      </c>
      <c r="J138" s="59"/>
      <c r="K138" s="60"/>
      <c r="L138" s="61"/>
      <c r="M138" s="59">
        <v>1050</v>
      </c>
      <c r="N138" s="60"/>
      <c r="O138" s="61">
        <v>950</v>
      </c>
      <c r="P138" s="59">
        <v>1050</v>
      </c>
      <c r="Q138" s="60"/>
      <c r="R138" s="61">
        <v>950</v>
      </c>
      <c r="S138" s="59">
        <v>1050</v>
      </c>
      <c r="T138" s="60"/>
      <c r="U138" s="61">
        <v>950</v>
      </c>
      <c r="V138" s="59">
        <v>1050</v>
      </c>
      <c r="W138" s="60"/>
      <c r="X138" s="61">
        <v>950</v>
      </c>
      <c r="Y138" s="59">
        <v>1050</v>
      </c>
      <c r="Z138" s="60"/>
      <c r="AA138" s="61">
        <v>950</v>
      </c>
      <c r="AB138" s="59">
        <v>1050</v>
      </c>
      <c r="AC138" s="60"/>
      <c r="AD138" s="61">
        <v>950</v>
      </c>
      <c r="AE138" s="59"/>
      <c r="AF138" s="60"/>
      <c r="AG138" s="61"/>
      <c r="AH138" s="59">
        <v>1050</v>
      </c>
      <c r="AI138" s="60"/>
      <c r="AJ138" s="61">
        <v>1000</v>
      </c>
      <c r="AK138" s="59">
        <v>1000</v>
      </c>
      <c r="AL138" s="60"/>
      <c r="AM138" s="61">
        <v>1000</v>
      </c>
      <c r="AN138" s="59">
        <v>1000</v>
      </c>
      <c r="AO138" s="60"/>
      <c r="AP138" s="61">
        <v>1000</v>
      </c>
      <c r="AQ138" s="59">
        <v>1000</v>
      </c>
      <c r="AR138" s="60"/>
      <c r="AS138" s="61">
        <v>1000</v>
      </c>
      <c r="AT138" s="59">
        <v>1000</v>
      </c>
      <c r="AU138" s="60"/>
      <c r="AV138" s="61">
        <v>1000</v>
      </c>
      <c r="AW138" s="59"/>
      <c r="AX138" s="60"/>
      <c r="AY138" s="61"/>
      <c r="AZ138" s="59"/>
      <c r="BA138" s="60"/>
      <c r="BB138" s="61"/>
      <c r="BC138" s="59">
        <v>1000</v>
      </c>
      <c r="BD138" s="60"/>
      <c r="BE138" s="61">
        <v>1050</v>
      </c>
      <c r="BF138" s="59">
        <v>950</v>
      </c>
      <c r="BG138" s="60"/>
      <c r="BH138" s="61">
        <v>1100</v>
      </c>
      <c r="BI138" s="59">
        <v>900</v>
      </c>
      <c r="BJ138" s="60"/>
      <c r="BK138" s="61">
        <v>500</v>
      </c>
      <c r="BL138" s="59">
        <v>1100</v>
      </c>
      <c r="BM138" s="60"/>
      <c r="BN138" s="61">
        <v>600</v>
      </c>
      <c r="BO138" s="59">
        <v>1400</v>
      </c>
      <c r="BP138" s="60"/>
      <c r="BQ138" s="61">
        <v>600</v>
      </c>
      <c r="BR138" s="59">
        <v>1400</v>
      </c>
      <c r="BS138" s="60"/>
      <c r="BT138" s="61">
        <v>600</v>
      </c>
      <c r="BU138" s="59">
        <v>1400</v>
      </c>
      <c r="BV138" s="60"/>
      <c r="BW138" s="61">
        <v>600</v>
      </c>
      <c r="BX138" s="59">
        <v>1400</v>
      </c>
      <c r="BY138" s="60"/>
      <c r="BZ138" s="61">
        <v>700</v>
      </c>
      <c r="CA138" s="59">
        <v>1300</v>
      </c>
      <c r="CB138" s="60"/>
      <c r="CC138" s="61">
        <v>800</v>
      </c>
      <c r="CD138" s="59">
        <v>1200</v>
      </c>
      <c r="CE138" s="60"/>
      <c r="CF138" s="61">
        <v>900</v>
      </c>
      <c r="CG138" s="59">
        <v>1100</v>
      </c>
      <c r="CH138" s="60"/>
      <c r="CI138" s="61">
        <v>1000</v>
      </c>
      <c r="CJ138" s="59">
        <v>1000</v>
      </c>
      <c r="CK138" s="60"/>
      <c r="CL138" s="61">
        <v>1100</v>
      </c>
      <c r="CM138" s="59">
        <v>900</v>
      </c>
      <c r="CN138" s="60"/>
      <c r="CO138" s="61">
        <v>1000</v>
      </c>
      <c r="CP138" s="59"/>
      <c r="CQ138" s="60"/>
      <c r="CR138" s="61"/>
      <c r="CS138" s="67">
        <f>SUM(B138:CP138)</f>
        <v>51600</v>
      </c>
      <c r="CT138" s="67">
        <f>CS137-CS138</f>
        <v>0</v>
      </c>
      <c r="CV138" s="67"/>
    </row>
    <row r="139" s="20" customFormat="1" ht="14.1" customHeight="1" spans="1:100">
      <c r="A139" s="40"/>
      <c r="B139" s="41" t="s">
        <v>2045</v>
      </c>
      <c r="C139" s="42" t="s">
        <v>43</v>
      </c>
      <c r="D139" s="43"/>
      <c r="E139" s="44"/>
      <c r="F139" s="45"/>
      <c r="G139" s="43"/>
      <c r="H139" s="44"/>
      <c r="I139" s="45"/>
      <c r="J139" s="43"/>
      <c r="K139" s="44"/>
      <c r="L139" s="45"/>
      <c r="M139" s="43"/>
      <c r="N139" s="44"/>
      <c r="O139" s="45"/>
      <c r="P139" s="43"/>
      <c r="Q139" s="44"/>
      <c r="R139" s="45"/>
      <c r="S139" s="43"/>
      <c r="T139" s="44"/>
      <c r="U139" s="45"/>
      <c r="V139" s="43"/>
      <c r="W139" s="44"/>
      <c r="X139" s="45"/>
      <c r="Y139" s="43"/>
      <c r="Z139" s="44"/>
      <c r="AA139" s="45"/>
      <c r="AB139" s="43"/>
      <c r="AC139" s="44"/>
      <c r="AD139" s="45"/>
      <c r="AE139" s="5"/>
      <c r="AF139" s="44"/>
      <c r="AG139" s="45"/>
      <c r="AH139" s="43"/>
      <c r="AI139" s="44"/>
      <c r="AJ139" s="45"/>
      <c r="AK139" s="43"/>
      <c r="AL139" s="44"/>
      <c r="AM139" s="45"/>
      <c r="AN139" s="43"/>
      <c r="AO139" s="44"/>
      <c r="AP139" s="45"/>
      <c r="AQ139" s="43"/>
      <c r="AR139" s="44"/>
      <c r="AS139" s="45"/>
      <c r="AT139" s="43"/>
      <c r="AU139" s="44"/>
      <c r="AV139" s="45"/>
      <c r="AW139" s="43"/>
      <c r="AX139" s="44"/>
      <c r="AY139" s="45"/>
      <c r="AZ139" s="43"/>
      <c r="BA139" s="44"/>
      <c r="BB139" s="45"/>
      <c r="BC139" s="43"/>
      <c r="BD139" s="44"/>
      <c r="BE139" s="45"/>
      <c r="BF139" s="43"/>
      <c r="BG139" s="44"/>
      <c r="BH139" s="45"/>
      <c r="BI139" s="43"/>
      <c r="BJ139" s="44"/>
      <c r="BK139" s="45"/>
      <c r="BL139" s="43"/>
      <c r="BM139" s="44"/>
      <c r="BN139" s="45"/>
      <c r="BO139" s="43"/>
      <c r="BP139" s="44"/>
      <c r="BQ139" s="45"/>
      <c r="BR139" s="43"/>
      <c r="BS139" s="44"/>
      <c r="BT139" s="45"/>
      <c r="BU139" s="43"/>
      <c r="BV139" s="44"/>
      <c r="BW139" s="45"/>
      <c r="BX139" s="43" t="s">
        <v>218</v>
      </c>
      <c r="BY139" s="44"/>
      <c r="BZ139" s="45" t="s">
        <v>1188</v>
      </c>
      <c r="CA139" s="43"/>
      <c r="CB139" s="44"/>
      <c r="CC139" s="45"/>
      <c r="CD139" s="44"/>
      <c r="CE139" s="5"/>
      <c r="CF139" s="45"/>
      <c r="CG139" s="43"/>
      <c r="CH139" s="44"/>
      <c r="CI139" s="45"/>
      <c r="CJ139" s="43"/>
      <c r="CK139" s="44" t="s">
        <v>1385</v>
      </c>
      <c r="CL139" s="45"/>
      <c r="CM139" s="43"/>
      <c r="CN139" s="44"/>
      <c r="CO139" s="45"/>
      <c r="CP139" s="43"/>
      <c r="CQ139" s="44"/>
      <c r="CR139" s="45"/>
      <c r="CS139" s="65"/>
      <c r="CT139" s="65"/>
      <c r="CV139" s="65"/>
    </row>
    <row r="140" s="21" customFormat="1" ht="14.1" customHeight="1" spans="1:100">
      <c r="A140" s="46"/>
      <c r="B140" s="47"/>
      <c r="C140" s="48" t="s">
        <v>2005</v>
      </c>
      <c r="D140" s="49">
        <f>IF((D139="")+(D139=0),0,VLOOKUP(D139,工单拆分!$G$2:$J$750,2,0))</f>
        <v>0</v>
      </c>
      <c r="E140" s="50">
        <f>IF((E139="")+(E139=0),0,VLOOKUP(E139,工单拆分!$G$2:$J$750,2,0))</f>
        <v>0</v>
      </c>
      <c r="F140" s="51">
        <f>IF((F139="")+(F139=0),0,VLOOKUP(F139,工单拆分!$G$2:$J$750,2,0))</f>
        <v>0</v>
      </c>
      <c r="G140" s="49">
        <f>IF((G139="")+(G139=0),0,VLOOKUP(G139,工单拆分!$G$2:$J$750,2,0))</f>
        <v>0</v>
      </c>
      <c r="H140" s="50">
        <f>IF((H139="")+(H139=0),0,VLOOKUP(H139,工单拆分!$G$2:$J$750,2,0))</f>
        <v>0</v>
      </c>
      <c r="I140" s="51">
        <f>IF((I139="")+(I139=0),0,VLOOKUP(I139,工单拆分!$G$2:$J$750,2,0))</f>
        <v>0</v>
      </c>
      <c r="J140" s="49">
        <f>IF((J139="")+(J139=0),0,VLOOKUP(J139,工单拆分!$G$2:$J$750,2,0))</f>
        <v>0</v>
      </c>
      <c r="K140" s="50">
        <f>IF((K139="")+(K139=0),0,VLOOKUP(K139,工单拆分!$G$2:$J$750,2,0))</f>
        <v>0</v>
      </c>
      <c r="L140" s="51">
        <f>IF((L139="")+(L139=0),0,VLOOKUP(L139,工单拆分!$G$2:$J$750,2,0))</f>
        <v>0</v>
      </c>
      <c r="M140" s="49">
        <f>IF((M139="")+(M139=0),0,VLOOKUP(M139,工单拆分!$G$2:$J$750,2,0))</f>
        <v>0</v>
      </c>
      <c r="N140" s="50">
        <f>IF((N139="")+(N139=0),0,VLOOKUP(N139,工单拆分!$G$2:$J$750,2,0))</f>
        <v>0</v>
      </c>
      <c r="O140" s="51">
        <f>IF((O139="")+(O139=0),0,VLOOKUP(O139,工单拆分!$G$2:$J$750,2,0))</f>
        <v>0</v>
      </c>
      <c r="P140" s="49">
        <f>IF((P139="")+(P139=0),0,VLOOKUP(P139,工单拆分!$G$2:$J$750,2,0))</f>
        <v>0</v>
      </c>
      <c r="Q140" s="50">
        <f>IF((Q139="")+(Q139=0),0,VLOOKUP(Q139,工单拆分!$G$2:$J$750,2,0))</f>
        <v>0</v>
      </c>
      <c r="R140" s="51">
        <f>IF((R139="")+(R139=0),0,VLOOKUP(R139,工单拆分!$G$2:$J$750,2,0))</f>
        <v>0</v>
      </c>
      <c r="S140" s="49">
        <f>IF((S139="")+(S139=0),0,VLOOKUP(S139,工单拆分!$G$2:$J$750,2,0))</f>
        <v>0</v>
      </c>
      <c r="T140" s="50">
        <f>IF((T139="")+(T139=0),0,VLOOKUP(T139,工单拆分!$G$2:$J$750,2,0))</f>
        <v>0</v>
      </c>
      <c r="U140" s="51">
        <f>IF((U139="")+(U139=0),0,VLOOKUP(U139,工单拆分!$G$2:$J$750,2,0))</f>
        <v>0</v>
      </c>
      <c r="V140" s="49">
        <f>IF((V139="")+(V139=0),0,VLOOKUP(V139,工单拆分!$G$2:$J$750,2,0))</f>
        <v>0</v>
      </c>
      <c r="W140" s="50">
        <f>IF((W139="")+(W139=0),0,VLOOKUP(W139,工单拆分!$G$2:$J$750,2,0))</f>
        <v>0</v>
      </c>
      <c r="X140" s="51">
        <f>IF((X139="")+(X139=0),0,VLOOKUP(X139,工单拆分!$G$2:$J$750,2,0))</f>
        <v>0</v>
      </c>
      <c r="Y140" s="49">
        <f>IF((Y139="")+(Y139=0),0,VLOOKUP(Y139,工单拆分!$G$2:$J$750,2,0))</f>
        <v>0</v>
      </c>
      <c r="Z140" s="50">
        <f>IF((Z139="")+(Z139=0),0,VLOOKUP(Z139,工单拆分!$G$2:$J$750,2,0))</f>
        <v>0</v>
      </c>
      <c r="AA140" s="51">
        <f>IF((AA139="")+(AA139=0),0,VLOOKUP(AA139,工单拆分!$G$2:$J$750,2,0))</f>
        <v>0</v>
      </c>
      <c r="AB140" s="49">
        <f>IF((AB139="")+(AB139=0),0,VLOOKUP(AB139,工单拆分!$G$2:$J$750,2,0))</f>
        <v>0</v>
      </c>
      <c r="AC140" s="50">
        <f>IF((AC139="")+(AC139=0),0,VLOOKUP(AC139,工单拆分!$G$2:$J$750,2,0))</f>
        <v>0</v>
      </c>
      <c r="AD140" s="51">
        <f>IF((AD139="")+(AD139=0),0,VLOOKUP(AD139,工单拆分!$G$2:$J$750,2,0))</f>
        <v>0</v>
      </c>
      <c r="AE140" s="49">
        <f>IF((AE139="")+(AE139=0),0,VLOOKUP(AE139,工单拆分!$G$2:$J$750,2,0))</f>
        <v>0</v>
      </c>
      <c r="AF140" s="50">
        <f>IF((AF139="")+(AF139=0),0,VLOOKUP(AF139,工单拆分!$G$2:$J$750,2,0))</f>
        <v>0</v>
      </c>
      <c r="AG140" s="51">
        <f>IF((AG139="")+(AG139=0),0,VLOOKUP(AG139,工单拆分!$G$2:$J$750,2,0))</f>
        <v>0</v>
      </c>
      <c r="AH140" s="49">
        <f>IF((AH139="")+(AH139=0),0,VLOOKUP(AH139,工单拆分!$G$2:$J$750,2,0))</f>
        <v>0</v>
      </c>
      <c r="AI140" s="50">
        <f>IF((AI139="")+(AI139=0),0,VLOOKUP(AI139,工单拆分!$G$2:$J$750,2,0))</f>
        <v>0</v>
      </c>
      <c r="AJ140" s="51">
        <f>IF((AJ139="")+(AJ139=0),0,VLOOKUP(AJ139,工单拆分!$G$2:$J$750,2,0))</f>
        <v>0</v>
      </c>
      <c r="AK140" s="49">
        <f>IF((AK139="")+(AK139=0),0,VLOOKUP(AK139,工单拆分!$G$2:$J$750,2,0))</f>
        <v>0</v>
      </c>
      <c r="AL140" s="50">
        <f>IF((AL139="")+(AL139=0),0,VLOOKUP(AL139,工单拆分!$G$2:$J$750,2,0))</f>
        <v>0</v>
      </c>
      <c r="AM140" s="51">
        <f>IF((AM139="")+(AM139=0),0,VLOOKUP(AM139,工单拆分!$G$2:$J$750,2,0))</f>
        <v>0</v>
      </c>
      <c r="AN140" s="49">
        <f>IF((AN139="")+(AN139=0),0,VLOOKUP(AN139,工单拆分!$G$2:$J$750,2,0))</f>
        <v>0</v>
      </c>
      <c r="AO140" s="50">
        <f>IF((AO139="")+(AO139=0),0,VLOOKUP(AO139,工单拆分!$G$2:$J$750,2,0))</f>
        <v>0</v>
      </c>
      <c r="AP140" s="51">
        <f>IF((AP139="")+(AP139=0),0,VLOOKUP(AP139,工单拆分!$G$2:$J$750,2,0))</f>
        <v>0</v>
      </c>
      <c r="AQ140" s="49">
        <f>IF((AQ139="")+(AQ139=0),0,VLOOKUP(AQ139,工单拆分!$G$2:$J$750,2,0))</f>
        <v>0</v>
      </c>
      <c r="AR140" s="50">
        <f>IF((AR139="")+(AR139=0),0,VLOOKUP(AR139,工单拆分!$G$2:$J$750,2,0))</f>
        <v>0</v>
      </c>
      <c r="AS140" s="51">
        <f>IF((AS139="")+(AS139=0),0,VLOOKUP(AS139,工单拆分!$G$2:$J$750,2,0))</f>
        <v>0</v>
      </c>
      <c r="AT140" s="49">
        <f>IF((AT139="")+(AT139=0),0,VLOOKUP(AT139,工单拆分!$G$2:$J$750,2,0))</f>
        <v>0</v>
      </c>
      <c r="AU140" s="50">
        <f>IF((AU139="")+(AU139=0),0,VLOOKUP(AU139,工单拆分!$G$2:$J$750,2,0))</f>
        <v>0</v>
      </c>
      <c r="AV140" s="51">
        <f>IF((AV139="")+(AV139=0),0,VLOOKUP(AV139,工单拆分!$G$2:$J$750,2,0))</f>
        <v>0</v>
      </c>
      <c r="AW140" s="49">
        <f>IF((AW139="")+(AW139=0),0,VLOOKUP(AW139,工单拆分!$G$2:$J$750,2,0))</f>
        <v>0</v>
      </c>
      <c r="AX140" s="50">
        <f>IF((AX139="")+(AX139=0),0,VLOOKUP(AX139,工单拆分!$G$2:$J$750,2,0))</f>
        <v>0</v>
      </c>
      <c r="AY140" s="51">
        <f>IF((AY139="")+(AY139=0),0,VLOOKUP(AY139,工单拆分!$G$2:$J$750,2,0))</f>
        <v>0</v>
      </c>
      <c r="AZ140" s="49">
        <f>IF((AZ139="")+(AZ139=0),0,VLOOKUP(AZ139,工单拆分!$G$2:$J$750,2,0))</f>
        <v>0</v>
      </c>
      <c r="BA140" s="50">
        <f>IF((BA139="")+(BA139=0),0,VLOOKUP(BA139,工单拆分!$G$2:$J$750,2,0))</f>
        <v>0</v>
      </c>
      <c r="BB140" s="51">
        <f>IF((BB139="")+(BB139=0),0,VLOOKUP(BB139,工单拆分!$G$2:$J$750,2,0))</f>
        <v>0</v>
      </c>
      <c r="BC140" s="49">
        <f>IF((BC139="")+(BC139=0),0,VLOOKUP(BC139,工单拆分!$G$2:$J$750,2,0))</f>
        <v>0</v>
      </c>
      <c r="BD140" s="50">
        <f>IF((BD139="")+(BD139=0),0,VLOOKUP(BD139,工单拆分!$G$2:$J$750,2,0))</f>
        <v>0</v>
      </c>
      <c r="BE140" s="51">
        <f>IF((BE139="")+(BE139=0),0,VLOOKUP(BE139,工单拆分!$G$2:$J$750,2,0))</f>
        <v>0</v>
      </c>
      <c r="BF140" s="49">
        <f>IF((BF139="")+(BF139=0),0,VLOOKUP(BF139,工单拆分!$G$2:$J$750,2,0))</f>
        <v>0</v>
      </c>
      <c r="BG140" s="50">
        <f>IF((BG139="")+(BG139=0),0,VLOOKUP(BG139,工单拆分!$G$2:$J$750,2,0))</f>
        <v>0</v>
      </c>
      <c r="BH140" s="51">
        <f>IF((BH139="")+(BH139=0),0,VLOOKUP(BH139,工单拆分!$G$2:$J$750,2,0))</f>
        <v>0</v>
      </c>
      <c r="BI140" s="49">
        <f>IF((BI139="")+(BI139=0),0,VLOOKUP(BI139,工单拆分!$G$2:$J$750,2,0))</f>
        <v>0</v>
      </c>
      <c r="BJ140" s="50">
        <f>IF((BJ139="")+(BJ139=0),0,VLOOKUP(BJ139,工单拆分!$G$2:$J$750,2,0))</f>
        <v>0</v>
      </c>
      <c r="BK140" s="51">
        <f>IF((BK139="")+(BK139=0),0,VLOOKUP(BK139,工单拆分!$G$2:$J$750,2,0))</f>
        <v>0</v>
      </c>
      <c r="BL140" s="49">
        <f>IF((BL139="")+(BL139=0),0,VLOOKUP(BL139,工单拆分!$G$2:$J$750,2,0))</f>
        <v>0</v>
      </c>
      <c r="BM140" s="50">
        <f>IF((BM139="")+(BM139=0),0,VLOOKUP(BM139,工单拆分!$G$2:$J$750,2,0))</f>
        <v>0</v>
      </c>
      <c r="BN140" s="51">
        <f>IF((BN139="")+(BN139=0),0,VLOOKUP(BN139,工单拆分!$G$2:$J$750,2,0))</f>
        <v>0</v>
      </c>
      <c r="BO140" s="49">
        <f>IF((BO139="")+(BO139=0),0,VLOOKUP(BO139,工单拆分!$G$2:$J$750,2,0))</f>
        <v>0</v>
      </c>
      <c r="BP140" s="50">
        <f>IF((BP139="")+(BP139=0),0,VLOOKUP(BP139,工单拆分!$G$2:$J$750,2,0))</f>
        <v>0</v>
      </c>
      <c r="BQ140" s="51">
        <f>IF((BQ139="")+(BQ139=0),0,VLOOKUP(BQ139,工单拆分!$G$2:$J$750,2,0))</f>
        <v>0</v>
      </c>
      <c r="BR140" s="49">
        <f>IF((BR139="")+(BR139=0),0,VLOOKUP(BR139,工单拆分!$G$2:$J$750,2,0))</f>
        <v>0</v>
      </c>
      <c r="BS140" s="50">
        <f>IF((BS139="")+(BS139=0),0,VLOOKUP(BS139,工单拆分!$G$2:$J$750,2,0))</f>
        <v>0</v>
      </c>
      <c r="BT140" s="51">
        <f>IF((BT139="")+(BT139=0),0,VLOOKUP(BT139,工单拆分!$G$2:$J$750,2,0))</f>
        <v>0</v>
      </c>
      <c r="BU140" s="49">
        <f>IF((BU139="")+(BU139=0),0,VLOOKUP(BU139,工单拆分!$G$2:$J$750,2,0))</f>
        <v>0</v>
      </c>
      <c r="BV140" s="50">
        <f>IF((BV139="")+(BV139=0),0,VLOOKUP(BV139,工单拆分!$G$2:$J$750,2,0))</f>
        <v>0</v>
      </c>
      <c r="BW140" s="51">
        <f>IF((BW139="")+(BW139=0),0,VLOOKUP(BW139,工单拆分!$G$2:$J$750,2,0))</f>
        <v>0</v>
      </c>
      <c r="BX140" s="49" t="str">
        <f>IF((BX139="")+(BX139=0),0,VLOOKUP(BX139,工单拆分!$G$2:$J$750,2,0))</f>
        <v>40HC703-1</v>
      </c>
      <c r="BY140" s="50">
        <f>IF((BY139="")+(BY139=0),0,VLOOKUP(BY139,工单拆分!$G$2:$J$750,2,0))</f>
        <v>0</v>
      </c>
      <c r="BZ140" s="51" t="str">
        <f>IF((BZ139="")+(BZ139=0),0,VLOOKUP(BZ139,工单拆分!$G$2:$J$750,2,0))</f>
        <v>40YB807-3</v>
      </c>
      <c r="CA140" s="49">
        <f>IF((CA139="")+(CA139=0),0,VLOOKUP(CA139,工单拆分!$G$2:$J$750,2,0))</f>
        <v>0</v>
      </c>
      <c r="CB140" s="50">
        <f>IF((CB139="")+(CB139=0),0,VLOOKUP(CB139,工单拆分!$G$2:$J$750,2,0))</f>
        <v>0</v>
      </c>
      <c r="CC140" s="51">
        <f>IF((CC139="")+(CC139=0),0,VLOOKUP(CC139,工单拆分!$G$2:$J$750,2,0))</f>
        <v>0</v>
      </c>
      <c r="CD140" s="49">
        <f>IF((CD139="")+(CD139=0),0,VLOOKUP(CD139,工单拆分!$G$2:$J$750,2,0))</f>
        <v>0</v>
      </c>
      <c r="CE140" s="50">
        <f>IF((CE139="")+(CE139=0),0,VLOOKUP(CE139,工单拆分!$G$2:$J$750,2,0))</f>
        <v>0</v>
      </c>
      <c r="CF140" s="51">
        <f>IF((CF139="")+(CF139=0),0,VLOOKUP(CF139,工单拆分!$G$2:$J$750,2,0))</f>
        <v>0</v>
      </c>
      <c r="CG140" s="49">
        <f>IF((CG139="")+(CG139=0),0,VLOOKUP(CG139,工单拆分!$G$2:$J$750,2,0))</f>
        <v>0</v>
      </c>
      <c r="CH140" s="50">
        <f>IF((CH139="")+(CH139=0),0,VLOOKUP(CH139,工单拆分!$G$2:$J$750,2,0))</f>
        <v>0</v>
      </c>
      <c r="CI140" s="51">
        <f>IF((CI139="")+(CI139=0),0,VLOOKUP(CI139,工单拆分!$G$2:$J$750,2,0))</f>
        <v>0</v>
      </c>
      <c r="CJ140" s="49">
        <f>IF((CJ139="")+(CJ139=0),0,VLOOKUP(CJ139,工单拆分!$G$2:$J$750,2,0))</f>
        <v>0</v>
      </c>
      <c r="CK140" s="50" t="str">
        <f>IF((CK139="")+(CK139=0),0,VLOOKUP(CK139,工单拆分!$G$2:$J$750,2,0))</f>
        <v>DG50YC8-2</v>
      </c>
      <c r="CL140" s="51">
        <f>IF((CL139="")+(CL139=0),0,VLOOKUP(CL139,工单拆分!$G$2:$J$750,2,0))</f>
        <v>0</v>
      </c>
      <c r="CM140" s="49">
        <f>IF((CM139="")+(CM139=0),0,VLOOKUP(CM139,工单拆分!$G$2:$J$750,2,0))</f>
        <v>0</v>
      </c>
      <c r="CN140" s="50">
        <f>IF((CN139="")+(CN139=0),0,VLOOKUP(CN139,工单拆分!$G$2:$J$750,2,0))</f>
        <v>0</v>
      </c>
      <c r="CO140" s="51">
        <f>IF((CO139="")+(CO139=0),0,VLOOKUP(CO139,工单拆分!$G$2:$J$750,2,0))</f>
        <v>0</v>
      </c>
      <c r="CP140" s="49">
        <f>IF((CP139="")+(CP139=0),0,VLOOKUP(CP139,工单拆分!$G$2:$J$750,2,0))</f>
        <v>0</v>
      </c>
      <c r="CQ140" s="50">
        <f>IF((CQ139="")+(CQ139=0),0,VLOOKUP(CQ139,工单拆分!$G$2:$J$750,2,0))</f>
        <v>0</v>
      </c>
      <c r="CR140" s="51" t="s">
        <v>220</v>
      </c>
      <c r="CS140" s="66">
        <f t="shared" si="8"/>
        <v>0</v>
      </c>
      <c r="CT140" s="66"/>
      <c r="CV140" s="66"/>
    </row>
    <row r="141" s="22" customFormat="1" ht="14.1" customHeight="1" spans="1:100">
      <c r="A141" s="46"/>
      <c r="B141" s="47"/>
      <c r="C141" s="52" t="s">
        <v>2006</v>
      </c>
      <c r="D141" s="53">
        <f>IF((D139="")+(COUNTIF($D139:D139,D139)&gt;=2),0,IF(ISNA(VLOOKUP(D139,工单拆分!$G$2:$J$750,3,0)),0,VLOOKUP(D139,工单拆分!$G$2:$J$750,3,0)))</f>
        <v>0</v>
      </c>
      <c r="E141" s="54">
        <f>IF((E139="")+(COUNTIF($D139:E139,E139)&gt;=2),0,IF(ISNA(VLOOKUP(E139,工单拆分!$G$2:$J$750,3,0)),0,VLOOKUP(E139,工单拆分!$G$2:$J$750,3,0)))</f>
        <v>0</v>
      </c>
      <c r="F141" s="55">
        <f>IF((F139="")+(COUNTIF($D139:F139,F139)&gt;=2),0,IF(ISNA(VLOOKUP(F139,工单拆分!$G$2:$J$750,3,0)),0,VLOOKUP(F139,工单拆分!$G$2:$J$750,3,0)))</f>
        <v>0</v>
      </c>
      <c r="G141" s="53">
        <f>IF((G139="")+(COUNTIF($D139:G139,G139)&gt;=2),0,IF(ISNA(VLOOKUP(G139,工单拆分!$G$2:$J$750,3,0)),0,VLOOKUP(G139,工单拆分!$G$2:$J$750,3,0)))</f>
        <v>0</v>
      </c>
      <c r="H141" s="54">
        <f>IF((H139="")+(COUNTIF($D139:H139,H139)&gt;=2),0,IF(ISNA(VLOOKUP(H139,工单拆分!$G$2:$J$750,3,0)),0,VLOOKUP(H139,工单拆分!$G$2:$J$750,3,0)))</f>
        <v>0</v>
      </c>
      <c r="I141" s="55">
        <f>IF((I139="")+(COUNTIF($D139:I139,I139)&gt;=2),0,IF(ISNA(VLOOKUP(I139,工单拆分!$G$2:$J$750,3,0)),0,VLOOKUP(I139,工单拆分!$G$2:$J$750,3,0)))</f>
        <v>0</v>
      </c>
      <c r="J141" s="53">
        <f>IF((J139="")+(COUNTIF($D$3:J139,J139)&gt;=2)+(COUNTIF($D$3:I$94,J139)&gt;=2),0,IF(ISNA(VLOOKUP(J139,工单拆分!$G$2:$J$750,3,0)),0,VLOOKUP(J139,工单拆分!$G$2:$J$750,3,0)))</f>
        <v>0</v>
      </c>
      <c r="K141" s="54">
        <f>IF(K139="",0,IF(ISNA(VLOOKUP(K139,工单拆分!$G$2:$J$750,3,0)),0,VLOOKUP(K139,工单拆分!$G$2:$J$750,3,0)))</f>
        <v>0</v>
      </c>
      <c r="L141" s="55">
        <f>IF((L139="")+(COUNTIF($D$3:L139,L139)&gt;=2)+(COUNTIF($D$3:J$94,L139)&gt;=2),0,IF(ISNA(VLOOKUP(L139,工单拆分!$G$2:$J$750,3,0)),0,VLOOKUP(L139,工单拆分!$G$2:$J$750,3,0)))</f>
        <v>0</v>
      </c>
      <c r="M141" s="53">
        <f>IF((M139="")+(COUNTIF($D$3:M139,M139)&gt;=2)+(COUNTIF($D$3:L$94,M139)&gt;=2),0,IF(ISNA(VLOOKUP(M139,工单拆分!$G$2:$J$750,3,0)),0,VLOOKUP(M139,工单拆分!$G$2:$J$750,3,0)))</f>
        <v>0</v>
      </c>
      <c r="N141" s="54">
        <f>IF(N139="",0,IF(ISNA(VLOOKUP(N139,工单拆分!$G$2:$J$750,3,0)),0,VLOOKUP(N139,工单拆分!$G$2:$J$750,3,0)))</f>
        <v>0</v>
      </c>
      <c r="O141" s="55">
        <f>IF((O139="")+(COUNTIF($D$3:O139,O139)&gt;=2)+(COUNTIF($D$3:M$94,O139)&gt;=2),0,IF(ISNA(VLOOKUP(O139,工单拆分!$G$2:$J$750,3,0)),0,VLOOKUP(O139,工单拆分!$G$2:$J$750,3,0)))</f>
        <v>0</v>
      </c>
      <c r="P141" s="53">
        <f>IF((P139="")+(COUNTIF($D$3:P139,P139)&gt;=2)+(COUNTIF($D$3:O$94,P139)&gt;=2),0,IF(ISNA(VLOOKUP(P139,工单拆分!$G$2:$J$750,3,0)),0,VLOOKUP(P139,工单拆分!$G$2:$J$750,3,0)))</f>
        <v>0</v>
      </c>
      <c r="Q141" s="54">
        <f>IF(Q139="",0,IF(ISNA(VLOOKUP(Q139,工单拆分!$G$2:$J$750,3,0)),0,VLOOKUP(Q139,工单拆分!$G$2:$J$750,3,0)))</f>
        <v>0</v>
      </c>
      <c r="R141" s="55">
        <f>IF((R139="")+(COUNTIF($D$3:R139,R139)&gt;=2)+(COUNTIF($D$3:P$94,R139)&gt;=2),0,IF(ISNA(VLOOKUP(R139,工单拆分!$G$2:$J$750,3,0)),0,VLOOKUP(R139,工单拆分!$G$2:$J$750,3,0)))</f>
        <v>0</v>
      </c>
      <c r="S141" s="53">
        <f>IF((S139="")+(COUNTIF($D$3:S139,S139)&gt;=2)+(COUNTIF($D$3:R$94,S139)&gt;=2),0,IF(ISNA(VLOOKUP(S139,工单拆分!$G$2:$J$750,3,0)),0,VLOOKUP(S139,工单拆分!$G$2:$J$750,3,0)))</f>
        <v>0</v>
      </c>
      <c r="T141" s="54">
        <f>IF(T139="",0,IF(ISNA(VLOOKUP(T139,工单拆分!$G$2:$J$750,3,0)),0,VLOOKUP(T139,工单拆分!$G$2:$J$750,3,0)))</f>
        <v>0</v>
      </c>
      <c r="U141" s="55">
        <f>IF((U139="")+(COUNTIF($D$3:U139,U139)&gt;=2)+(COUNTIF($D$3:S$94,U139)&gt;=2),0,IF(ISNA(VLOOKUP(U139,工单拆分!$G$2:$J$750,3,0)),0,VLOOKUP(U139,工单拆分!$G$2:$J$750,3,0)))</f>
        <v>0</v>
      </c>
      <c r="V141" s="53">
        <f>IF((V139="")+(COUNTIF($D$3:V139,V139)&gt;=2)+(COUNTIF($D$3:U$94,V139)&gt;=2),0,IF(ISNA(VLOOKUP(V139,工单拆分!$G$2:$J$750,3,0)),0,VLOOKUP(V139,工单拆分!$G$2:$J$750,3,0)))</f>
        <v>0</v>
      </c>
      <c r="W141" s="54">
        <f>IF(W139="",0,IF(ISNA(VLOOKUP(W139,工单拆分!$G$2:$J$750,3,0)),0,VLOOKUP(W139,工单拆分!$G$2:$J$750,3,0)))</f>
        <v>0</v>
      </c>
      <c r="X141" s="55">
        <f>IF((X139="")+(COUNTIF($D$3:X139,X139)&gt;=2)+(COUNTIF($D$3:V$94,X139)&gt;=2),0,IF(ISNA(VLOOKUP(X139,工单拆分!$G$2:$J$750,3,0)),0,VLOOKUP(X139,工单拆分!$G$2:$J$750,3,0)))</f>
        <v>0</v>
      </c>
      <c r="Y141" s="53">
        <f>IF((Y139="")+(COUNTIF($D$3:Y139,Y139)&gt;=2)+(COUNTIF($D$3:X$94,Y139)&gt;=2),0,IF(ISNA(VLOOKUP(Y139,工单拆分!$G$2:$J$750,3,0)),0,VLOOKUP(Y139,工单拆分!$G$2:$J$750,3,0)))</f>
        <v>0</v>
      </c>
      <c r="Z141" s="54">
        <f>IF(Z139="",0,IF(ISNA(VLOOKUP(Z139,工单拆分!$G$2:$J$750,3,0)),0,VLOOKUP(Z139,工单拆分!$G$2:$J$750,3,0)))</f>
        <v>0</v>
      </c>
      <c r="AA141" s="55">
        <f>IF((AA139="")+(COUNTIF($D$3:AA139,AA139)&gt;=2)+(COUNTIF($D$3:Y$94,AA139)&gt;=2),0,IF(ISNA(VLOOKUP(AA139,工单拆分!$G$2:$J$750,3,0)),0,VLOOKUP(AA139,工单拆分!$G$2:$J$750,3,0)))</f>
        <v>0</v>
      </c>
      <c r="AB141" s="53">
        <f>IF((AB139="")+(COUNTIF($D$3:AB139,AB139)&gt;=2)+(COUNTIF($D$3:AA$94,AB139)&gt;=2),0,IF(ISNA(VLOOKUP(AB139,工单拆分!$G$2:$J$750,3,0)),0,VLOOKUP(AB139,工单拆分!$G$2:$J$750,3,0)))</f>
        <v>0</v>
      </c>
      <c r="AC141" s="54">
        <f>IF(AC139="",0,IF(ISNA(VLOOKUP(AC139,工单拆分!$G$2:$J$750,3,0)),0,VLOOKUP(AC139,工单拆分!$G$2:$J$750,3,0)))</f>
        <v>0</v>
      </c>
      <c r="AD141" s="55">
        <f>IF((AD139="")+(COUNTIF($D$3:AD139,AD139)&gt;=2)+(COUNTIF($D$3:AB$94,AD139)&gt;=2),0,IF(ISNA(VLOOKUP(AD139,工单拆分!$G$2:$J$750,3,0)),0,VLOOKUP(AD139,工单拆分!$G$2:$J$750,3,0)))</f>
        <v>0</v>
      </c>
      <c r="AE141" s="53">
        <f>IF((AE139="")+(COUNTIF($D$3:AE139,AE139)&gt;=2)+(COUNTIF($D$3:AD$94,AE139)&gt;=2),0,IF(ISNA(VLOOKUP(AE139,工单拆分!$G$2:$J$750,3,0)),0,VLOOKUP(AE139,工单拆分!$G$2:$J$750,3,0)))</f>
        <v>0</v>
      </c>
      <c r="AF141" s="54">
        <f>IF(AF139="",0,IF(ISNA(VLOOKUP(AF139,工单拆分!$G$2:$J$750,3,0)),0,VLOOKUP(AF139,工单拆分!$G$2:$J$750,3,0)))</f>
        <v>0</v>
      </c>
      <c r="AG141" s="55">
        <f>IF((AG139="")+(COUNTIF($D$3:AG139,AG139)&gt;=2)+(COUNTIF($D$3:AE$94,AG139)&gt;=2),0,IF(ISNA(VLOOKUP(AG139,工单拆分!$G$2:$J$750,3,0)),0,VLOOKUP(AG139,工单拆分!$G$2:$J$750,3,0)))</f>
        <v>0</v>
      </c>
      <c r="AH141" s="53">
        <f>IF((AH139="")+(COUNTIF($D$3:AH139,AH139)&gt;=2)+(COUNTIF($D$3:AG$94,AH139)&gt;=2),0,IF(ISNA(VLOOKUP(AH139,工单拆分!$G$2:$J$750,3,0)),0,VLOOKUP(AH139,工单拆分!$G$2:$J$750,3,0)))</f>
        <v>0</v>
      </c>
      <c r="AI141" s="54">
        <f>IF(AI139="",0,IF(ISNA(VLOOKUP(AI139,工单拆分!$G$2:$J$750,3,0)),0,VLOOKUP(AI139,工单拆分!$G$2:$J$750,3,0)))</f>
        <v>0</v>
      </c>
      <c r="AJ141" s="55">
        <f>IF((AJ139="")+(COUNTIF($D$3:AJ139,AJ139)&gt;=2)+(COUNTIF($D$3:AH$94,AJ139)&gt;=2),0,IF(ISNA(VLOOKUP(AJ139,工单拆分!$G$2:$J$750,3,0)),0,VLOOKUP(AJ139,工单拆分!$G$2:$J$750,3,0)))</f>
        <v>0</v>
      </c>
      <c r="AK141" s="53">
        <f>IF((AK139="")+(COUNTIF($D$3:AK139,AK139)&gt;=2)+(COUNTIF($D$3:AJ$94,AK139)&gt;=2),0,IF(ISNA(VLOOKUP(AK139,工单拆分!$G$2:$J$750,3,0)),0,VLOOKUP(AK139,工单拆分!$G$2:$J$750,3,0)))</f>
        <v>0</v>
      </c>
      <c r="AL141" s="54">
        <f>IF(AL139="",0,IF(ISNA(VLOOKUP(AL139,工单拆分!$G$2:$J$750,3,0)),0,VLOOKUP(AL139,工单拆分!$G$2:$J$750,3,0)))</f>
        <v>0</v>
      </c>
      <c r="AM141" s="55">
        <f>IF((AM139="")+(COUNTIF($D$3:AM139,AM139)&gt;=2)+(COUNTIF($D$3:AK$94,AM139)&gt;=2),0,IF(ISNA(VLOOKUP(AM139,工单拆分!$G$2:$J$750,3,0)),0,VLOOKUP(AM139,工单拆分!$G$2:$J$750,3,0)))</f>
        <v>0</v>
      </c>
      <c r="AN141" s="53">
        <f>IF((AN139="")+(COUNTIF($D$3:AN139,AN139)&gt;=2)+(COUNTIF($D$3:AM$94,AN139)&gt;=2),0,IF(ISNA(VLOOKUP(AN139,工单拆分!$G$2:$J$750,3,0)),0,VLOOKUP(AN139,工单拆分!$G$2:$J$750,3,0)))</f>
        <v>0</v>
      </c>
      <c r="AO141" s="54">
        <f>IF(AO139="",0,IF(ISNA(VLOOKUP(AO139,工单拆分!$G$2:$J$750,3,0)),0,VLOOKUP(AO139,工单拆分!$G$2:$J$750,3,0)))</f>
        <v>0</v>
      </c>
      <c r="AP141" s="55">
        <f>IF((AP139="")+(COUNTIF($D$3:AP139,AP139)&gt;=2)+(COUNTIF($D$3:AN$94,AP139)&gt;=2),0,IF(ISNA(VLOOKUP(AP139,工单拆分!$G$2:$J$750,3,0)),0,VLOOKUP(AP139,工单拆分!$G$2:$J$750,3,0)))</f>
        <v>0</v>
      </c>
      <c r="AQ141" s="53">
        <f>IF((AQ139="")+(COUNTIF($D$3:AQ139,AQ139)&gt;=2)+(COUNTIF($D$3:AP$94,AQ139)&gt;=2),0,IF(ISNA(VLOOKUP(AQ139,工单拆分!$G$2:$J$750,3,0)),0,VLOOKUP(AQ139,工单拆分!$G$2:$J$750,3,0)))</f>
        <v>0</v>
      </c>
      <c r="AR141" s="54">
        <f>IF(AR139="",0,IF(ISNA(VLOOKUP(AR139,工单拆分!$G$2:$J$750,3,0)),0,VLOOKUP(AR139,工单拆分!$G$2:$J$750,3,0)))</f>
        <v>0</v>
      </c>
      <c r="AS141" s="55">
        <f>IF((AS139="")+(COUNTIF($D$3:AS139,AS139)&gt;=2)+(COUNTIF($D$3:AQ$94,AS139)&gt;=2),0,IF(ISNA(VLOOKUP(AS139,工单拆分!$G$2:$J$750,3,0)),0,VLOOKUP(AS139,工单拆分!$G$2:$J$750,3,0)))</f>
        <v>0</v>
      </c>
      <c r="AT141" s="53">
        <f>IF((AT139="")+(COUNTIF($D$3:AT139,AT139)&gt;=2)+(COUNTIF($D$3:AS$94,AT139)&gt;=2),0,IF(ISNA(VLOOKUP(AT139,工单拆分!$G$2:$J$750,3,0)),0,VLOOKUP(AT139,工单拆分!$G$2:$J$750,3,0)))</f>
        <v>0</v>
      </c>
      <c r="AU141" s="54">
        <f>IF(AU139="",0,IF(ISNA(VLOOKUP(AU139,工单拆分!$G$2:$J$750,3,0)),0,VLOOKUP(AU139,工单拆分!$G$2:$J$750,3,0)))</f>
        <v>0</v>
      </c>
      <c r="AV141" s="55">
        <f>IF((AV139="")+(COUNTIF($D$3:AV139,AV139)&gt;=2)+(COUNTIF($D$3:AT$94,AV139)&gt;=2),0,IF(ISNA(VLOOKUP(AV139,工单拆分!$G$2:$J$750,3,0)),0,VLOOKUP(AV139,工单拆分!$G$2:$J$750,3,0)))</f>
        <v>0</v>
      </c>
      <c r="AW141" s="53">
        <f>IF((AW139="")+(COUNTIF($D$3:AW139,AW139)&gt;=2)+(COUNTIF($D$3:AV$94,AW139)&gt;=2),0,IF(ISNA(VLOOKUP(AW139,工单拆分!$G$2:$J$750,3,0)),0,VLOOKUP(AW139,工单拆分!$G$2:$J$750,3,0)))</f>
        <v>0</v>
      </c>
      <c r="AX141" s="54">
        <f>IF(AX139="",0,IF(ISNA(VLOOKUP(AX139,工单拆分!$G$2:$J$750,3,0)),0,VLOOKUP(AX139,工单拆分!$G$2:$J$750,3,0)))</f>
        <v>0</v>
      </c>
      <c r="AY141" s="55">
        <f>IF((AY139="")+(COUNTIF($D$3:AY139,AY139)&gt;=2)+(COUNTIF($D$3:AW$94,AY139)&gt;=2),0,IF(ISNA(VLOOKUP(AY139,工单拆分!$G$2:$J$750,3,0)),0,VLOOKUP(AY139,工单拆分!$G$2:$J$750,3,0)))</f>
        <v>0</v>
      </c>
      <c r="AZ141" s="53">
        <f>IF((AZ139="")+(COUNTIF($D$3:AZ139,AZ139)&gt;=2)+(COUNTIF($D$3:AY$94,AZ139)&gt;=2),0,IF(ISNA(VLOOKUP(AZ139,工单拆分!$G$2:$J$750,3,0)),0,VLOOKUP(AZ139,工单拆分!$G$2:$J$750,3,0)))</f>
        <v>0</v>
      </c>
      <c r="BA141" s="54">
        <f>IF(BA139="",0,IF(ISNA(VLOOKUP(BA139,工单拆分!$G$2:$J$750,3,0)),0,VLOOKUP(BA139,工单拆分!$G$2:$J$750,3,0)))</f>
        <v>0</v>
      </c>
      <c r="BB141" s="55">
        <f>IF((BB139="")+(COUNTIF($D$3:BB139,BB139)&gt;=2)+(COUNTIF($D$3:AZ$94,BB139)&gt;=2),0,IF(ISNA(VLOOKUP(BB139,工单拆分!$G$2:$J$750,3,0)),0,VLOOKUP(BB139,工单拆分!$G$2:$J$750,3,0)))</f>
        <v>0</v>
      </c>
      <c r="BC141" s="53">
        <f>IF((BC139="")+(COUNTIF($D$3:BC139,BC139)&gt;=2)+(COUNTIF($D$3:BB$94,BC139)&gt;=2),0,IF(ISNA(VLOOKUP(BC139,工单拆分!$G$2:$J$750,3,0)),0,VLOOKUP(BC139,工单拆分!$G$2:$J$750,3,0)))</f>
        <v>0</v>
      </c>
      <c r="BD141" s="54">
        <f>IF(BD139="",0,IF(ISNA(VLOOKUP(BD139,工单拆分!$G$2:$J$750,3,0)),0,VLOOKUP(BD139,工单拆分!$G$2:$J$750,3,0)))</f>
        <v>0</v>
      </c>
      <c r="BE141" s="55">
        <f>IF((BE139="")+(COUNTIF($D$3:BE139,BE139)&gt;=2)+(COUNTIF($D$3:BC$94,BE139)&gt;=2),0,IF(ISNA(VLOOKUP(BE139,工单拆分!$G$2:$J$750,3,0)),0,VLOOKUP(BE139,工单拆分!$G$2:$J$750,3,0)))</f>
        <v>0</v>
      </c>
      <c r="BF141" s="53">
        <f>IF((BF139="")+(COUNTIF($D$3:BF139,BF139)&gt;=2)+(COUNTIF($D$3:BE$94,BF139)&gt;=2),0,IF(ISNA(VLOOKUP(BF139,工单拆分!$G$2:$J$750,3,0)),0,VLOOKUP(BF139,工单拆分!$G$2:$J$750,3,0)))</f>
        <v>0</v>
      </c>
      <c r="BG141" s="54">
        <f>IF(BG139="",0,IF(ISNA(VLOOKUP(BG139,工单拆分!$G$2:$J$750,3,0)),0,VLOOKUP(BG139,工单拆分!$G$2:$J$750,3,0)))</f>
        <v>0</v>
      </c>
      <c r="BH141" s="55">
        <f>IF((BH139="")+(COUNTIF($D$3:BH139,BH139)&gt;=2)+(COUNTIF($D$3:BF$94,BH139)&gt;=2),0,IF(ISNA(VLOOKUP(BH139,工单拆分!$G$2:$J$750,3,0)),0,VLOOKUP(BH139,工单拆分!$G$2:$J$750,3,0)))</f>
        <v>0</v>
      </c>
      <c r="BI141" s="53">
        <f>IF((BI139="")+(COUNTIF($D$3:BI139,BI139)&gt;=2)+(COUNTIF($D$3:BH$94,BI139)&gt;=2),0,IF(ISNA(VLOOKUP(BI139,工单拆分!$G$2:$J$750,3,0)),0,VLOOKUP(BI139,工单拆分!$G$2:$J$750,3,0)))</f>
        <v>0</v>
      </c>
      <c r="BJ141" s="54">
        <f>IF(BJ139="",0,IF(ISNA(VLOOKUP(BJ139,工单拆分!$G$2:$J$750,3,0)),0,VLOOKUP(BJ139,工单拆分!$G$2:$J$750,3,0)))</f>
        <v>0</v>
      </c>
      <c r="BK141" s="55">
        <f>IF((BK139="")+(COUNTIF($D$3:BK139,BK139)&gt;=2)+(COUNTIF($D$3:BI$94,BK139)&gt;=2),0,IF(ISNA(VLOOKUP(BK139,工单拆分!$G$2:$J$750,3,0)),0,VLOOKUP(BK139,工单拆分!$G$2:$J$750,3,0)))</f>
        <v>0</v>
      </c>
      <c r="BL141" s="53">
        <f>IF((BL139="")+(COUNTIF($D$3:BL139,BL139)&gt;=2)+(COUNTIF($D$3:BK$94,BL139)&gt;=2),0,IF(ISNA(VLOOKUP(BL139,工单拆分!$G$2:$J$750,3,0)),0,VLOOKUP(BL139,工单拆分!$G$2:$J$750,3,0)))</f>
        <v>0</v>
      </c>
      <c r="BM141" s="54">
        <f>IF(BM139="",0,IF(ISNA(VLOOKUP(BM139,工单拆分!$G$2:$J$750,3,0)),0,VLOOKUP(BM139,工单拆分!$G$2:$J$750,3,0)))</f>
        <v>0</v>
      </c>
      <c r="BN141" s="55">
        <f>IF((BN139="")+(COUNTIF($D$3:BN139,BN139)&gt;=2)+(COUNTIF($D$3:BL$94,BN139)&gt;=2),0,IF(ISNA(VLOOKUP(BN139,工单拆分!$G$2:$J$750,3,0)),0,VLOOKUP(BN139,工单拆分!$G$2:$J$750,3,0)))</f>
        <v>0</v>
      </c>
      <c r="BO141" s="53">
        <f>IF((BO139="")+(COUNTIF($D$3:BO139,BO139)&gt;=2)+(COUNTIF($D$3:BN$94,BO139)&gt;=2),0,IF(ISNA(VLOOKUP(BO139,工单拆分!$G$2:$J$750,3,0)),0,VLOOKUP(BO139,工单拆分!$G$2:$J$750,3,0)))</f>
        <v>0</v>
      </c>
      <c r="BP141" s="54">
        <f>IF(BP139="",0,IF(ISNA(VLOOKUP(BP139,工单拆分!$G$2:$J$750,3,0)),0,VLOOKUP(BP139,工单拆分!$G$2:$J$750,3,0)))</f>
        <v>0</v>
      </c>
      <c r="BQ141" s="55">
        <f>IF((BQ139="")+(COUNTIF($D$3:BQ139,BQ139)&gt;=2)+(COUNTIF($D$3:BO$94,BQ139)&gt;=2),0,IF(ISNA(VLOOKUP(BQ139,工单拆分!$G$2:$J$750,3,0)),0,VLOOKUP(BQ139,工单拆分!$G$2:$J$750,3,0)))</f>
        <v>0</v>
      </c>
      <c r="BR141" s="53">
        <f>IF((BR139="")+(COUNTIF($D$3:BR139,BR139)&gt;=2)+(COUNTIF($D$3:BQ$94,BR139)&gt;=2),0,IF(ISNA(VLOOKUP(BR139,工单拆分!$G$2:$J$750,3,0)),0,VLOOKUP(BR139,工单拆分!$G$2:$J$750,3,0)))</f>
        <v>0</v>
      </c>
      <c r="BS141" s="54">
        <f>IF(BS139="",0,IF(ISNA(VLOOKUP(BS139,工单拆分!$G$2:$J$750,3,0)),0,VLOOKUP(BS139,工单拆分!$G$2:$J$750,3,0)))</f>
        <v>0</v>
      </c>
      <c r="BT141" s="55">
        <f>IF((BT139="")+(COUNTIF($D$3:BT139,BT139)&gt;=2)+(COUNTIF($D$3:BR$94,BT139)&gt;=2),0,IF(ISNA(VLOOKUP(BT139,工单拆分!$G$2:$J$750,3,0)),0,VLOOKUP(BT139,工单拆分!$G$2:$J$750,3,0)))</f>
        <v>0</v>
      </c>
      <c r="BU141" s="53">
        <f>IF((BU139="")+(COUNTIF($D$3:BU139,BU139)&gt;=2)+(COUNTIF($D$3:BT$94,BU139)&gt;=2),0,IF(ISNA(VLOOKUP(BU139,工单拆分!$G$2:$J$750,3,0)),0,VLOOKUP(BU139,工单拆分!$G$2:$J$750,3,0)))</f>
        <v>0</v>
      </c>
      <c r="BV141" s="54">
        <f>IF(BV139="",0,IF(ISNA(VLOOKUP(BV139,工单拆分!$G$2:$J$750,3,0)),0,VLOOKUP(BV139,工单拆分!$G$2:$J$750,3,0)))</f>
        <v>0</v>
      </c>
      <c r="BW141" s="55">
        <f>IF((BW139="")+(COUNTIF($D$3:BW139,BW139)&gt;=2)+(COUNTIF($D$3:BU$94,BW139)&gt;=2),0,IF(ISNA(VLOOKUP(BW139,工单拆分!$G$2:$J$750,3,0)),0,VLOOKUP(BW139,工单拆分!$G$2:$J$750,3,0)))</f>
        <v>0</v>
      </c>
      <c r="BX141" s="53">
        <f>IF((BX139="")+(COUNTIF($D$3:BX139,BX139)&gt;=2)+(COUNTIF($D$3:BW$94,BX139)&gt;=2),0,IF(ISNA(VLOOKUP(BX139,工单拆分!$G$2:$J$750,3,0)),0,VLOOKUP(BX139,工单拆分!$G$2:$J$750,3,0)))</f>
        <v>2000</v>
      </c>
      <c r="BY141" s="54">
        <f>IF(BY139="",0,IF(ISNA(VLOOKUP(BY139,工单拆分!$G$2:$J$750,3,0)),0,VLOOKUP(BY139,工单拆分!$G$2:$J$750,3,0)))</f>
        <v>0</v>
      </c>
      <c r="BZ141" s="55">
        <f>IF((BZ139="")+(COUNTIF($D$3:BZ139,BZ139)&gt;=2)+(COUNTIF($D$3:BX$94,BZ139)&gt;=2),0,IF(ISNA(VLOOKUP(BZ139,工单拆分!$G$2:$J$750,3,0)),0,VLOOKUP(BZ139,工单拆分!$G$2:$J$750,3,0)))</f>
        <v>2000</v>
      </c>
      <c r="CA141" s="53">
        <f>IF((CA139="")+(COUNTIF($D$3:CA139,CA139)&gt;=2)+(COUNTIF($D$3:BZ$94,CA139)&gt;=2),0,IF(ISNA(VLOOKUP(CA139,工单拆分!$G$2:$J$750,3,0)),0,VLOOKUP(CA139,工单拆分!$G$2:$J$750,3,0)))</f>
        <v>0</v>
      </c>
      <c r="CB141" s="54">
        <f>IF(CB139="",0,IF(ISNA(VLOOKUP(CB139,工单拆分!$G$2:$J$750,3,0)),0,VLOOKUP(CB139,工单拆分!$G$2:$J$750,3,0)))</f>
        <v>0</v>
      </c>
      <c r="CC141" s="55">
        <f>IF((CC139="")+(COUNTIF($D$3:CC139,CC139)&gt;=2)+(COUNTIF($D$3:CA$94,CC139)&gt;=2),0,IF(ISNA(VLOOKUP(CC139,工单拆分!$G$2:$J$750,3,0)),0,VLOOKUP(CC139,工单拆分!$G$2:$J$750,3,0)))</f>
        <v>0</v>
      </c>
      <c r="CD141" s="53">
        <f>IF((CD139="")+(COUNTIF($D$3:CD139,CD139)&gt;=2)+(COUNTIF($D$3:CC$94,CD139)&gt;=2),0,IF(ISNA(VLOOKUP(CD139,工单拆分!$G$2:$J$750,3,0)),0,VLOOKUP(CD139,工单拆分!$G$2:$J$750,3,0)))</f>
        <v>0</v>
      </c>
      <c r="CE141" s="54">
        <f>IF(CE139="",0,IF(ISNA(VLOOKUP(CE139,工单拆分!$G$2:$J$750,3,0)),0,VLOOKUP(CE139,工单拆分!$G$2:$J$750,3,0)))</f>
        <v>0</v>
      </c>
      <c r="CF141" s="55">
        <f>IF((CF139="")+(COUNTIF($D$3:CF139,CF139)&gt;=2)+(COUNTIF($D$3:CD$94,CF139)&gt;=2),0,IF(ISNA(VLOOKUP(CF139,工单拆分!$G$2:$J$750,3,0)),0,VLOOKUP(CF139,工单拆分!$G$2:$J$750,3,0)))</f>
        <v>0</v>
      </c>
      <c r="CG141" s="53">
        <f>IF((CG139="")+(COUNTIF($D$3:CG139,CG139)&gt;=2)+(COUNTIF($D$3:CF$94,CG139)&gt;=2),0,IF(ISNA(VLOOKUP(CG139,工单拆分!$G$2:$J$750,3,0)),0,VLOOKUP(CG139,工单拆分!$G$2:$J$750,3,0)))</f>
        <v>0</v>
      </c>
      <c r="CH141" s="54">
        <f>IF(CH139="",0,IF(ISNA(VLOOKUP(CH139,工单拆分!$G$2:$J$750,3,0)),0,VLOOKUP(CH139,工单拆分!$G$2:$J$750,3,0)))</f>
        <v>0</v>
      </c>
      <c r="CI141" s="55">
        <f>IF((CI139="")+(COUNTIF($D$3:CI139,CI139)&gt;=2)+(COUNTIF($D$3:CG$94,CI139)&gt;=2),0,IF(ISNA(VLOOKUP(CI139,工单拆分!$G$2:$J$750,3,0)),0,VLOOKUP(CI139,工单拆分!$G$2:$J$750,3,0)))</f>
        <v>0</v>
      </c>
      <c r="CJ141" s="53">
        <f>IF((CJ139="")+(COUNTIF($D$3:CJ139,CJ139)&gt;=2)+(COUNTIF($D$3:CI$94,CJ139)&gt;=2),0,IF(ISNA(VLOOKUP(CJ139,工单拆分!$G$2:$J$750,3,0)),0,VLOOKUP(CJ139,工单拆分!$G$2:$J$750,3,0)))</f>
        <v>0</v>
      </c>
      <c r="CK141" s="54">
        <f>IF(CK139="",0,IF(ISNA(VLOOKUP(CK139,工单拆分!$G$2:$J$750,3,0)),0,VLOOKUP(CK139,工单拆分!$G$2:$J$750,3,0)))</f>
        <v>2000</v>
      </c>
      <c r="CL141" s="55">
        <f>IF((CL139="")+(COUNTIF($D$3:CL139,CL139)&gt;=2)+(COUNTIF($D$3:CJ$94,CL139)&gt;=2),0,IF(ISNA(VLOOKUP(CL139,工单拆分!$G$2:$J$750,3,0)),0,VLOOKUP(CL139,工单拆分!$G$2:$J$750,3,0)))</f>
        <v>0</v>
      </c>
      <c r="CM141" s="53">
        <f>IF((CM139="")+(COUNTIF($D$3:CM139,CM139)&gt;=2)+(COUNTIF($D$3:CL$94,CM139)&gt;=2),0,IF(ISNA(VLOOKUP(CM139,工单拆分!$G$2:$J$750,3,0)),0,VLOOKUP(CM139,工单拆分!$G$2:$J$750,3,0)))</f>
        <v>0</v>
      </c>
      <c r="CN141" s="54">
        <f>IF(CN139="",0,IF(ISNA(VLOOKUP(CN139,工单拆分!$G$2:$J$750,3,0)),0,VLOOKUP(CN139,工单拆分!$G$2:$J$750,3,0)))</f>
        <v>0</v>
      </c>
      <c r="CO141" s="55">
        <f>IF((CO139="")+(COUNTIF($D$3:CO139,CO139)&gt;=2)+(COUNTIF($D$3:CM$94,CO139)&gt;=2),0,IF(ISNA(VLOOKUP(CO139,工单拆分!$G$2:$J$750,3,0)),0,VLOOKUP(CO139,工单拆分!$G$2:$J$750,3,0)))</f>
        <v>0</v>
      </c>
      <c r="CP141" s="53">
        <f>IF((CP139="")+(COUNTIF($D$3:CP139,CP139)&gt;=2)+(COUNTIF($D$3:CO$94,CP139)&gt;=2),0,IF(ISNA(VLOOKUP(CP139,工单拆分!$G$2:$J$750,3,0)),0,VLOOKUP(CP139,工单拆分!$G$2:$J$750,3,0)))</f>
        <v>0</v>
      </c>
      <c r="CQ141" s="54">
        <f>IF(CQ139="",0,IF(ISNA(VLOOKUP(CQ139,工单拆分!$G$2:$J$750,3,0)),0,VLOOKUP(CQ139,工单拆分!$G$2:$J$750,3,0)))</f>
        <v>0</v>
      </c>
      <c r="CR141" s="55">
        <f>CT141</f>
        <v>6000</v>
      </c>
      <c r="CS141" s="67">
        <f t="shared" si="8"/>
        <v>6000</v>
      </c>
      <c r="CT141" s="67">
        <f>SUM(CS139:CS146)</f>
        <v>6000</v>
      </c>
      <c r="CV141" s="67"/>
    </row>
    <row r="142" s="22" customFormat="1" ht="14.1" customHeight="1" spans="1:100">
      <c r="A142" s="56"/>
      <c r="B142" s="57"/>
      <c r="C142" s="58" t="s">
        <v>2007</v>
      </c>
      <c r="D142" s="59"/>
      <c r="E142" s="60"/>
      <c r="F142" s="61"/>
      <c r="G142" s="59"/>
      <c r="H142" s="60"/>
      <c r="I142" s="61"/>
      <c r="J142" s="59"/>
      <c r="K142" s="60"/>
      <c r="L142" s="61"/>
      <c r="M142" s="59"/>
      <c r="N142" s="60"/>
      <c r="O142" s="61"/>
      <c r="P142" s="59"/>
      <c r="Q142" s="60"/>
      <c r="R142" s="61"/>
      <c r="S142" s="59"/>
      <c r="T142" s="60"/>
      <c r="U142" s="61"/>
      <c r="V142" s="59"/>
      <c r="W142" s="60"/>
      <c r="X142" s="61"/>
      <c r="Y142" s="59"/>
      <c r="Z142" s="60"/>
      <c r="AA142" s="61"/>
      <c r="AB142" s="59"/>
      <c r="AC142" s="60"/>
      <c r="AD142" s="61"/>
      <c r="AE142" s="59"/>
      <c r="AF142" s="60"/>
      <c r="AG142" s="61"/>
      <c r="AH142" s="59"/>
      <c r="AI142" s="60"/>
      <c r="AJ142" s="61"/>
      <c r="AK142" s="59"/>
      <c r="AL142" s="60"/>
      <c r="AM142" s="61"/>
      <c r="AN142" s="59"/>
      <c r="AO142" s="60"/>
      <c r="AP142" s="61"/>
      <c r="AQ142" s="59"/>
      <c r="AR142" s="60"/>
      <c r="AS142" s="61"/>
      <c r="AT142" s="59"/>
      <c r="AU142" s="60"/>
      <c r="AV142" s="61"/>
      <c r="AW142" s="59"/>
      <c r="AX142" s="60"/>
      <c r="AY142" s="61"/>
      <c r="AZ142" s="59"/>
      <c r="BA142" s="60"/>
      <c r="BB142" s="61"/>
      <c r="BC142" s="59"/>
      <c r="BD142" s="60"/>
      <c r="BE142" s="61"/>
      <c r="BF142" s="59"/>
      <c r="BG142" s="60"/>
      <c r="BH142" s="61"/>
      <c r="BI142" s="59"/>
      <c r="BJ142" s="60"/>
      <c r="BK142" s="61"/>
      <c r="BL142" s="59"/>
      <c r="BM142" s="60"/>
      <c r="BN142" s="61"/>
      <c r="BO142" s="59"/>
      <c r="BP142" s="60"/>
      <c r="BQ142" s="61"/>
      <c r="BR142" s="59"/>
      <c r="BS142" s="60"/>
      <c r="BT142" s="61"/>
      <c r="BU142" s="59"/>
      <c r="BV142" s="60"/>
      <c r="BW142" s="61"/>
      <c r="BX142" s="59"/>
      <c r="BY142" s="60"/>
      <c r="BZ142" s="61"/>
      <c r="CA142" s="59"/>
      <c r="CB142" s="60"/>
      <c r="CC142" s="61"/>
      <c r="CD142" s="59"/>
      <c r="CE142" s="60"/>
      <c r="CF142" s="61"/>
      <c r="CG142" s="59"/>
      <c r="CH142" s="60"/>
      <c r="CI142" s="61"/>
      <c r="CJ142" s="59"/>
      <c r="CK142" s="60"/>
      <c r="CL142" s="61"/>
      <c r="CM142" s="59"/>
      <c r="CN142" s="60"/>
      <c r="CO142" s="61"/>
      <c r="CP142" s="59"/>
      <c r="CQ142" s="60"/>
      <c r="CR142" s="61"/>
      <c r="CS142" s="67">
        <f t="shared" si="8"/>
        <v>0</v>
      </c>
      <c r="CT142" s="67"/>
      <c r="CV142" s="67"/>
    </row>
    <row r="143" s="20" customFormat="1" ht="14.1" customHeight="1" spans="1:100">
      <c r="A143" s="40"/>
      <c r="B143" s="41" t="s">
        <v>2045</v>
      </c>
      <c r="C143" s="42" t="s">
        <v>43</v>
      </c>
      <c r="D143" s="43"/>
      <c r="E143" s="44"/>
      <c r="F143" s="45"/>
      <c r="G143" s="43"/>
      <c r="H143" s="44"/>
      <c r="I143" s="45"/>
      <c r="J143" s="43"/>
      <c r="K143" s="44"/>
      <c r="L143" s="45"/>
      <c r="M143" s="43"/>
      <c r="N143" s="44"/>
      <c r="O143" s="45"/>
      <c r="P143" s="43"/>
      <c r="Q143" s="44"/>
      <c r="R143" s="45"/>
      <c r="S143" s="43"/>
      <c r="T143" s="44"/>
      <c r="U143" s="45"/>
      <c r="V143" s="43"/>
      <c r="W143" s="44"/>
      <c r="X143" s="45"/>
      <c r="Y143" s="43"/>
      <c r="Z143" s="44"/>
      <c r="AA143" s="45"/>
      <c r="AB143" s="43"/>
      <c r="AC143" s="44"/>
      <c r="AD143" s="45"/>
      <c r="AE143" s="43"/>
      <c r="AF143" s="44"/>
      <c r="AG143" s="45"/>
      <c r="AH143" s="43"/>
      <c r="AI143" s="44"/>
      <c r="AJ143" s="45"/>
      <c r="AK143" s="43"/>
      <c r="AL143" s="44"/>
      <c r="AM143" s="45"/>
      <c r="AN143" s="43"/>
      <c r="AO143" s="44"/>
      <c r="AP143" s="45"/>
      <c r="AQ143" s="43"/>
      <c r="AR143" s="44"/>
      <c r="AS143" s="45"/>
      <c r="AT143" s="43"/>
      <c r="AU143" s="44"/>
      <c r="AV143" s="45"/>
      <c r="AW143" s="43"/>
      <c r="AX143" s="44"/>
      <c r="AY143" s="45"/>
      <c r="AZ143" s="43"/>
      <c r="BA143" s="44"/>
      <c r="BB143" s="45"/>
      <c r="BC143" s="43"/>
      <c r="BD143" s="44"/>
      <c r="BE143" s="45"/>
      <c r="BF143" s="43"/>
      <c r="BG143" s="44"/>
      <c r="BH143" s="45"/>
      <c r="BI143" s="43"/>
      <c r="BJ143" s="44"/>
      <c r="BK143" s="45"/>
      <c r="BL143" s="43"/>
      <c r="BM143" s="44"/>
      <c r="BN143" s="45"/>
      <c r="BO143" s="43"/>
      <c r="BP143" s="44"/>
      <c r="BQ143" s="45"/>
      <c r="BR143" s="43"/>
      <c r="BS143" s="44"/>
      <c r="BT143" s="45"/>
      <c r="BU143" s="43"/>
      <c r="BV143" s="44"/>
      <c r="BW143" s="45"/>
      <c r="BX143" s="43"/>
      <c r="BY143" s="44"/>
      <c r="BZ143" s="45"/>
      <c r="CA143" s="43"/>
      <c r="CB143" s="44"/>
      <c r="CC143" s="45"/>
      <c r="CD143" s="43"/>
      <c r="CE143" s="44"/>
      <c r="CF143" s="45"/>
      <c r="CG143" s="43"/>
      <c r="CH143" s="44"/>
      <c r="CI143" s="45"/>
      <c r="CJ143" s="43"/>
      <c r="CK143" s="44"/>
      <c r="CL143" s="45"/>
      <c r="CM143" s="43"/>
      <c r="CN143" s="44"/>
      <c r="CO143" s="45"/>
      <c r="CP143" s="43" t="s">
        <v>2046</v>
      </c>
      <c r="CQ143" s="44"/>
      <c r="CR143" s="45" t="s">
        <v>2047</v>
      </c>
      <c r="CS143" s="65"/>
      <c r="CT143" s="65"/>
      <c r="CV143" s="65"/>
    </row>
    <row r="144" s="21" customFormat="1" ht="14.1" customHeight="1" spans="1:100">
      <c r="A144" s="46"/>
      <c r="B144" s="47"/>
      <c r="C144" s="48" t="s">
        <v>2005</v>
      </c>
      <c r="D144" s="49">
        <f>IF((D143="")+(D143=0),0,VLOOKUP(D143,工单拆分!$G$2:$J$750,2,0))</f>
        <v>0</v>
      </c>
      <c r="E144" s="50">
        <f>IF((E143="")+(E143=0),0,VLOOKUP(E143,工单拆分!$G$2:$J$750,2,0))</f>
        <v>0</v>
      </c>
      <c r="F144" s="51">
        <f>IF((F143="")+(F143=0),0,VLOOKUP(F143,工单拆分!$G$2:$J$750,2,0))</f>
        <v>0</v>
      </c>
      <c r="G144" s="49">
        <f>IF((G143="")+(G143=0),0,VLOOKUP(G143,工单拆分!$G$2:$J$750,2,0))</f>
        <v>0</v>
      </c>
      <c r="H144" s="50">
        <f>IF((H143="")+(H143=0),0,VLOOKUP(H143,工单拆分!$G$2:$J$750,2,0))</f>
        <v>0</v>
      </c>
      <c r="I144" s="51">
        <f>IF((I143="")+(I143=0),0,VLOOKUP(I143,工单拆分!$G$2:$J$750,2,0))</f>
        <v>0</v>
      </c>
      <c r="J144" s="49">
        <f>IF((J143="")+(J143=0),0,VLOOKUP(J143,工单拆分!$G$2:$J$750,2,0))</f>
        <v>0</v>
      </c>
      <c r="K144" s="50">
        <f>IF((K143="")+(K143=0),0,VLOOKUP(K143,工单拆分!$G$2:$J$750,2,0))</f>
        <v>0</v>
      </c>
      <c r="L144" s="51">
        <f>IF((L143="")+(L143=0),0,VLOOKUP(L143,工单拆分!$G$2:$J$750,2,0))</f>
        <v>0</v>
      </c>
      <c r="M144" s="49">
        <f>IF((M143="")+(M143=0),0,VLOOKUP(M143,工单拆分!$G$2:$J$750,2,0))</f>
        <v>0</v>
      </c>
      <c r="N144" s="50">
        <f>IF((N143="")+(N143=0),0,VLOOKUP(N143,工单拆分!$G$2:$J$750,2,0))</f>
        <v>0</v>
      </c>
      <c r="O144" s="51">
        <f>IF((O143="")+(O143=0),0,VLOOKUP(O143,工单拆分!$G$2:$J$750,2,0))</f>
        <v>0</v>
      </c>
      <c r="P144" s="49">
        <f>IF((P143="")+(P143=0),0,VLOOKUP(P143,工单拆分!$G$2:$J$750,2,0))</f>
        <v>0</v>
      </c>
      <c r="Q144" s="50">
        <f>IF((Q143="")+(Q143=0),0,VLOOKUP(Q143,工单拆分!$G$2:$J$750,2,0))</f>
        <v>0</v>
      </c>
      <c r="R144" s="51">
        <f>IF((R143="")+(R143=0),0,VLOOKUP(R143,工单拆分!$G$2:$J$750,2,0))</f>
        <v>0</v>
      </c>
      <c r="S144" s="49">
        <f>IF((S143="")+(S143=0),0,VLOOKUP(S143,工单拆分!$G$2:$J$750,2,0))</f>
        <v>0</v>
      </c>
      <c r="T144" s="50">
        <f>IF((T143="")+(T143=0),0,VLOOKUP(T143,工单拆分!$G$2:$J$750,2,0))</f>
        <v>0</v>
      </c>
      <c r="U144" s="51">
        <f>IF((U143="")+(U143=0),0,VLOOKUP(U143,工单拆分!$G$2:$J$750,2,0))</f>
        <v>0</v>
      </c>
      <c r="V144" s="49">
        <f>IF((V143="")+(V143=0),0,VLOOKUP(V143,工单拆分!$G$2:$J$750,2,0))</f>
        <v>0</v>
      </c>
      <c r="W144" s="50">
        <f>IF((W143="")+(W143=0),0,VLOOKUP(W143,工单拆分!$G$2:$J$750,2,0))</f>
        <v>0</v>
      </c>
      <c r="X144" s="51">
        <f>IF((X143="")+(X143=0),0,VLOOKUP(X143,工单拆分!$G$2:$J$750,2,0))</f>
        <v>0</v>
      </c>
      <c r="Y144" s="49">
        <f>IF((Y143="")+(Y143=0),0,VLOOKUP(Y143,工单拆分!$G$2:$J$750,2,0))</f>
        <v>0</v>
      </c>
      <c r="Z144" s="50">
        <f>IF((Z143="")+(Z143=0),0,VLOOKUP(Z143,工单拆分!$G$2:$J$750,2,0))</f>
        <v>0</v>
      </c>
      <c r="AA144" s="51">
        <f>IF((AA143="")+(AA143=0),0,VLOOKUP(AA143,工单拆分!$G$2:$J$750,2,0))</f>
        <v>0</v>
      </c>
      <c r="AB144" s="49">
        <f>IF((AB143="")+(AB143=0),0,VLOOKUP(AB143,工单拆分!$G$2:$J$750,2,0))</f>
        <v>0</v>
      </c>
      <c r="AC144" s="50">
        <f>IF((AC143="")+(AC143=0),0,VLOOKUP(AC143,工单拆分!$G$2:$J$750,2,0))</f>
        <v>0</v>
      </c>
      <c r="AD144" s="51">
        <f>IF((AD143="")+(AD143=0),0,VLOOKUP(AD143,工单拆分!$G$2:$J$750,2,0))</f>
        <v>0</v>
      </c>
      <c r="AE144" s="49">
        <f>IF((AE143="")+(AE143=0),0,VLOOKUP(AE143,工单拆分!$G$2:$J$750,2,0))</f>
        <v>0</v>
      </c>
      <c r="AF144" s="50">
        <f>IF((AF143="")+(AF143=0),0,VLOOKUP(AF143,工单拆分!$G$2:$J$750,2,0))</f>
        <v>0</v>
      </c>
      <c r="AG144" s="51">
        <f>IF((AG143="")+(AG143=0),0,VLOOKUP(AG143,工单拆分!$G$2:$J$750,2,0))</f>
        <v>0</v>
      </c>
      <c r="AH144" s="49">
        <f>IF((AH143="")+(AH143=0),0,VLOOKUP(AH143,工单拆分!$G$2:$J$750,2,0))</f>
        <v>0</v>
      </c>
      <c r="AI144" s="50">
        <f>IF((AI143="")+(AI143=0),0,VLOOKUP(AI143,工单拆分!$G$2:$J$750,2,0))</f>
        <v>0</v>
      </c>
      <c r="AJ144" s="51">
        <f>IF((AJ143="")+(AJ143=0),0,VLOOKUP(AJ143,工单拆分!$G$2:$J$750,2,0))</f>
        <v>0</v>
      </c>
      <c r="AK144" s="49">
        <f>IF((AK143="")+(AK143=0),0,VLOOKUP(AK143,工单拆分!$G$2:$J$750,2,0))</f>
        <v>0</v>
      </c>
      <c r="AL144" s="50">
        <f>IF((AL143="")+(AL143=0),0,VLOOKUP(AL143,工单拆分!$G$2:$J$750,2,0))</f>
        <v>0</v>
      </c>
      <c r="AM144" s="51">
        <f>IF((AM143="")+(AM143=0),0,VLOOKUP(AM143,工单拆分!$G$2:$J$750,2,0))</f>
        <v>0</v>
      </c>
      <c r="AN144" s="49">
        <f>IF((AN143="")+(AN143=0),0,VLOOKUP(AN143,工单拆分!$G$2:$J$750,2,0))</f>
        <v>0</v>
      </c>
      <c r="AO144" s="50">
        <f>IF((AO143="")+(AO143=0),0,VLOOKUP(AO143,工单拆分!$G$2:$J$750,2,0))</f>
        <v>0</v>
      </c>
      <c r="AP144" s="51">
        <f>IF((AP143="")+(AP143=0),0,VLOOKUP(AP143,工单拆分!$G$2:$J$750,2,0))</f>
        <v>0</v>
      </c>
      <c r="AQ144" s="49">
        <f>IF((AQ143="")+(AQ143=0),0,VLOOKUP(AQ143,工单拆分!$G$2:$J$750,2,0))</f>
        <v>0</v>
      </c>
      <c r="AR144" s="50">
        <f>IF((AR143="")+(AR143=0),0,VLOOKUP(AR143,工单拆分!$G$2:$J$750,2,0))</f>
        <v>0</v>
      </c>
      <c r="AS144" s="51">
        <f>IF((AS143="")+(AS143=0),0,VLOOKUP(AS143,工单拆分!$G$2:$J$750,2,0))</f>
        <v>0</v>
      </c>
      <c r="AT144" s="49">
        <f>IF((AT143="")+(AT143=0),0,VLOOKUP(AT143,工单拆分!$G$2:$J$750,2,0))</f>
        <v>0</v>
      </c>
      <c r="AU144" s="50">
        <f>IF((AU143="")+(AU143=0),0,VLOOKUP(AU143,工单拆分!$G$2:$J$750,2,0))</f>
        <v>0</v>
      </c>
      <c r="AV144" s="51">
        <f>IF((AV143="")+(AV143=0),0,VLOOKUP(AV143,工单拆分!$G$2:$J$750,2,0))</f>
        <v>0</v>
      </c>
      <c r="AW144" s="49">
        <f>IF((AW143="")+(AW143=0),0,VLOOKUP(AW143,工单拆分!$G$2:$J$750,2,0))</f>
        <v>0</v>
      </c>
      <c r="AX144" s="50">
        <f>IF((AX143="")+(AX143=0),0,VLOOKUP(AX143,工单拆分!$G$2:$J$750,2,0))</f>
        <v>0</v>
      </c>
      <c r="AY144" s="51">
        <f>IF((AY143="")+(AY143=0),0,VLOOKUP(AY143,工单拆分!$G$2:$J$750,2,0))</f>
        <v>0</v>
      </c>
      <c r="AZ144" s="49">
        <f>IF((AZ143="")+(AZ143=0),0,VLOOKUP(AZ143,工单拆分!$G$2:$J$750,2,0))</f>
        <v>0</v>
      </c>
      <c r="BA144" s="50">
        <f>IF((BA143="")+(BA143=0),0,VLOOKUP(BA143,工单拆分!$G$2:$J$750,2,0))</f>
        <v>0</v>
      </c>
      <c r="BB144" s="51">
        <f>IF((BB143="")+(BB143=0),0,VLOOKUP(BB143,工单拆分!$G$2:$J$750,2,0))</f>
        <v>0</v>
      </c>
      <c r="BC144" s="49">
        <f>IF((BC143="")+(BC143=0),0,VLOOKUP(BC143,工单拆分!$G$2:$J$750,2,0))</f>
        <v>0</v>
      </c>
      <c r="BD144" s="50">
        <f>IF((BD143="")+(BD143=0),0,VLOOKUP(BD143,工单拆分!$G$2:$J$750,2,0))</f>
        <v>0</v>
      </c>
      <c r="BE144" s="51">
        <f>IF((BE143="")+(BE143=0),0,VLOOKUP(BE143,工单拆分!$G$2:$J$750,2,0))</f>
        <v>0</v>
      </c>
      <c r="BF144" s="49">
        <f>IF((BF143="")+(BF143=0),0,VLOOKUP(BF143,工单拆分!$G$2:$J$750,2,0))</f>
        <v>0</v>
      </c>
      <c r="BG144" s="50">
        <f>IF((BG143="")+(BG143=0),0,VLOOKUP(BG143,工单拆分!$G$2:$J$750,2,0))</f>
        <v>0</v>
      </c>
      <c r="BH144" s="51">
        <f>IF((BH143="")+(BH143=0),0,VLOOKUP(BH143,工单拆分!$G$2:$J$750,2,0))</f>
        <v>0</v>
      </c>
      <c r="BI144" s="49">
        <f>IF((BI143="")+(BI143=0),0,VLOOKUP(BI143,工单拆分!$G$2:$J$750,2,0))</f>
        <v>0</v>
      </c>
      <c r="BJ144" s="50">
        <f>IF((BJ143="")+(BJ143=0),0,VLOOKUP(BJ143,工单拆分!$G$2:$J$750,2,0))</f>
        <v>0</v>
      </c>
      <c r="BK144" s="51">
        <f>IF((BK143="")+(BK143=0),0,VLOOKUP(BK143,工单拆分!$G$2:$J$750,2,0))</f>
        <v>0</v>
      </c>
      <c r="BL144" s="49">
        <f>IF((BL143="")+(BL143=0),0,VLOOKUP(BL143,工单拆分!$G$2:$J$750,2,0))</f>
        <v>0</v>
      </c>
      <c r="BM144" s="50">
        <f>IF((BM143="")+(BM143=0),0,VLOOKUP(BM143,工单拆分!$G$2:$J$750,2,0))</f>
        <v>0</v>
      </c>
      <c r="BN144" s="51">
        <f>IF((BN143="")+(BN143=0),0,VLOOKUP(BN143,工单拆分!$G$2:$J$750,2,0))</f>
        <v>0</v>
      </c>
      <c r="BO144" s="49">
        <f>IF((BO143="")+(BO143=0),0,VLOOKUP(BO143,工单拆分!$G$2:$J$750,2,0))</f>
        <v>0</v>
      </c>
      <c r="BP144" s="50">
        <f>IF((BP143="")+(BP143=0),0,VLOOKUP(BP143,工单拆分!$G$2:$J$750,2,0))</f>
        <v>0</v>
      </c>
      <c r="BQ144" s="51">
        <f>IF((BQ143="")+(BQ143=0),0,VLOOKUP(BQ143,工单拆分!$G$2:$J$750,2,0))</f>
        <v>0</v>
      </c>
      <c r="BR144" s="49">
        <f>IF((BR143="")+(BR143=0),0,VLOOKUP(BR143,工单拆分!$G$2:$J$750,2,0))</f>
        <v>0</v>
      </c>
      <c r="BS144" s="50">
        <f>IF((BS143="")+(BS143=0),0,VLOOKUP(BS143,工单拆分!$G$2:$J$750,2,0))</f>
        <v>0</v>
      </c>
      <c r="BT144" s="51">
        <f>IF((BT143="")+(BT143=0),0,VLOOKUP(BT143,工单拆分!$G$2:$J$750,2,0))</f>
        <v>0</v>
      </c>
      <c r="BU144" s="49">
        <f>IF((BU143="")+(BU143=0),0,VLOOKUP(BU143,工单拆分!$G$2:$J$750,2,0))</f>
        <v>0</v>
      </c>
      <c r="BV144" s="50">
        <f>IF((BV143="")+(BV143=0),0,VLOOKUP(BV143,工单拆分!$G$2:$J$750,2,0))</f>
        <v>0</v>
      </c>
      <c r="BW144" s="51">
        <f>IF((BW143="")+(BW143=0),0,VLOOKUP(BW143,工单拆分!$G$2:$J$750,2,0))</f>
        <v>0</v>
      </c>
      <c r="BX144" s="49">
        <f>IF((BX143="")+(BX143=0),0,VLOOKUP(BX143,工单拆分!$G$2:$J$750,2,0))</f>
        <v>0</v>
      </c>
      <c r="BY144" s="50">
        <f>IF((BY143="")+(BY143=0),0,VLOOKUP(BY143,工单拆分!$G$2:$J$750,2,0))</f>
        <v>0</v>
      </c>
      <c r="BZ144" s="51">
        <f>IF((BZ143="")+(BZ143=0),0,VLOOKUP(BZ143,工单拆分!$G$2:$J$750,2,0))</f>
        <v>0</v>
      </c>
      <c r="CA144" s="49">
        <f>IF((CA143="")+(CA143=0),0,VLOOKUP(CA143,工单拆分!$G$2:$J$750,2,0))</f>
        <v>0</v>
      </c>
      <c r="CB144" s="50">
        <f>IF((CB143="")+(CB143=0),0,VLOOKUP(CB143,工单拆分!$G$2:$J$750,2,0))</f>
        <v>0</v>
      </c>
      <c r="CC144" s="51">
        <f>IF((CC143="")+(CC143=0),0,VLOOKUP(CC143,工单拆分!$G$2:$J$750,2,0))</f>
        <v>0</v>
      </c>
      <c r="CD144" s="49">
        <f>IF((CD143="")+(CD143=0),0,VLOOKUP(CD143,工单拆分!$G$2:$J$750,2,0))</f>
        <v>0</v>
      </c>
      <c r="CE144" s="50">
        <f>IF((CE143="")+(CE143=0),0,VLOOKUP(CE143,工单拆分!$G$2:$J$750,2,0))</f>
        <v>0</v>
      </c>
      <c r="CF144" s="51">
        <f>IF((CF143="")+(CF143=0),0,VLOOKUP(CF143,工单拆分!$G$2:$J$750,2,0))</f>
        <v>0</v>
      </c>
      <c r="CG144" s="49">
        <f>IF((CG143="")+(CG143=0),0,VLOOKUP(CG143,工单拆分!$G$2:$J$750,2,0))</f>
        <v>0</v>
      </c>
      <c r="CH144" s="50">
        <f>IF((CH143="")+(CH143=0),0,VLOOKUP(CH143,工单拆分!$G$2:$J$750,2,0))</f>
        <v>0</v>
      </c>
      <c r="CI144" s="51">
        <f>IF((CI143="")+(CI143=0),0,VLOOKUP(CI143,工单拆分!$G$2:$J$750,2,0))</f>
        <v>0</v>
      </c>
      <c r="CJ144" s="49">
        <f>IF((CJ143="")+(CJ143=0),0,VLOOKUP(CJ143,工单拆分!$G$2:$J$750,2,0))</f>
        <v>0</v>
      </c>
      <c r="CK144" s="50">
        <f>IF((CK143="")+(CK143=0),0,VLOOKUP(CK143,工单拆分!$G$2:$J$750,2,0))</f>
        <v>0</v>
      </c>
      <c r="CL144" s="51">
        <f>IF((CL143="")+(CL143=0),0,VLOOKUP(CL143,工单拆分!$G$2:$J$750,2,0))</f>
        <v>0</v>
      </c>
      <c r="CM144" s="49">
        <f>IF((CM143="")+(CM143=0),0,VLOOKUP(CM143,工单拆分!$G$2:$J$750,2,0))</f>
        <v>0</v>
      </c>
      <c r="CN144" s="50">
        <f>IF((CN143="")+(CN143=0),0,VLOOKUP(CN143,工单拆分!$G$2:$J$750,2,0))</f>
        <v>0</v>
      </c>
      <c r="CO144" s="51">
        <f>IF((CO143="")+(CO143=0),0,VLOOKUP(CO143,工单拆分!$G$2:$J$750,2,0))</f>
        <v>0</v>
      </c>
      <c r="CP144" s="49"/>
      <c r="CQ144" s="50">
        <f>IF((CQ143="")+(CQ143=0),0,VLOOKUP(CQ143,工单拆分!$G$2:$J$750,2,0))</f>
        <v>0</v>
      </c>
      <c r="CR144" s="51"/>
      <c r="CS144" s="66">
        <f>SUM(D144:CO144)</f>
        <v>0</v>
      </c>
      <c r="CT144" s="66"/>
      <c r="CV144" s="66"/>
    </row>
    <row r="145" s="22" customFormat="1" ht="14.1" customHeight="1" spans="1:100">
      <c r="A145" s="46"/>
      <c r="B145" s="47"/>
      <c r="C145" s="52" t="s">
        <v>2006</v>
      </c>
      <c r="D145" s="53">
        <f>IF((D143="")+(COUNTIF($D143:D143,D143)&gt;=2),0,IF(ISNA(VLOOKUP(D143,工单拆分!$G$2:$J$750,3,0)),0,VLOOKUP(D143,工单拆分!$G$2:$J$750,3,0)))</f>
        <v>0</v>
      </c>
      <c r="E145" s="54">
        <f>IF((E143="")+(COUNTIF($D143:E143,E143)&gt;=2),0,IF(ISNA(VLOOKUP(E143,工单拆分!$G$2:$J$750,3,0)),0,VLOOKUP(E143,工单拆分!$G$2:$J$750,3,0)))</f>
        <v>0</v>
      </c>
      <c r="F145" s="55">
        <f>IF((F143="")+(COUNTIF($D143:F143,F143)&gt;=2),0,IF(ISNA(VLOOKUP(F143,工单拆分!$G$2:$J$750,3,0)),0,VLOOKUP(F143,工单拆分!$G$2:$J$750,3,0)))</f>
        <v>0</v>
      </c>
      <c r="G145" s="53">
        <f>IF((G143="")+(COUNTIF($D143:G143,G143)&gt;=2),0,IF(ISNA(VLOOKUP(G143,工单拆分!$G$2:$J$750,3,0)),0,VLOOKUP(G143,工单拆分!$G$2:$J$750,3,0)))</f>
        <v>0</v>
      </c>
      <c r="H145" s="54">
        <f>IF((H143="")+(COUNTIF($D143:H143,H143)&gt;=2),0,IF(ISNA(VLOOKUP(H143,工单拆分!$G$2:$J$750,3,0)),0,VLOOKUP(H143,工单拆分!$G$2:$J$750,3,0)))</f>
        <v>0</v>
      </c>
      <c r="I145" s="55">
        <f>IF((I143="")+(COUNTIF($D143:I143,I143)&gt;=2),0,IF(ISNA(VLOOKUP(I143,工单拆分!$G$2:$J$750,3,0)),0,VLOOKUP(I143,工单拆分!$G$2:$J$750,3,0)))</f>
        <v>0</v>
      </c>
      <c r="J145" s="53">
        <f>IF((J143="")+(COUNTIF($D143:J143,J143)&gt;=2),0,IF(ISNA(VLOOKUP(J143,工单拆分!$G$2:$J$750,3,0)),0,VLOOKUP(J143,工单拆分!$G$2:$J$750,3,0)))</f>
        <v>0</v>
      </c>
      <c r="K145" s="54">
        <f>IF((K143="")+(COUNTIF($D143:K143,K143)&gt;=2),0,IF(ISNA(VLOOKUP(K143,工单拆分!$G$2:$J$750,3,0)),0,VLOOKUP(K143,工单拆分!$G$2:$J$750,3,0)))</f>
        <v>0</v>
      </c>
      <c r="L145" s="55">
        <f>IF((L143="")+(COUNTIF($D143:L143,L143)&gt;=2),0,IF(ISNA(VLOOKUP(L143,工单拆分!$G$2:$J$750,3,0)),0,VLOOKUP(L143,工单拆分!$G$2:$J$750,3,0)))</f>
        <v>0</v>
      </c>
      <c r="M145" s="53">
        <f>IF((M143="")+(COUNTIF($D143:M143,M143)&gt;=2),0,IF(ISNA(VLOOKUP(M143,工单拆分!$G$2:$J$750,3,0)),0,VLOOKUP(M143,工单拆分!$G$2:$J$750,3,0)))</f>
        <v>0</v>
      </c>
      <c r="N145" s="54">
        <f>IF((N143="")+(COUNTIF($D143:N143,N143)&gt;=2),0,IF(ISNA(VLOOKUP(N143,工单拆分!$G$2:$J$750,3,0)),0,VLOOKUP(N143,工单拆分!$G$2:$J$750,3,0)))</f>
        <v>0</v>
      </c>
      <c r="O145" s="55">
        <f>IF((O143="")+(COUNTIF($D143:O143,O143)&gt;=2),0,IF(ISNA(VLOOKUP(O143,工单拆分!$G$2:$J$750,3,0)),0,VLOOKUP(O143,工单拆分!$G$2:$J$750,3,0)))</f>
        <v>0</v>
      </c>
      <c r="P145" s="53">
        <f>IF((P143="")+(COUNTIF($D143:P143,P143)&gt;=2),0,IF(ISNA(VLOOKUP(P143,工单拆分!$G$2:$J$750,3,0)),0,VLOOKUP(P143,工单拆分!$G$2:$J$750,3,0)))</f>
        <v>0</v>
      </c>
      <c r="Q145" s="54">
        <f>IF((Q143="")+(COUNTIF($D143:Q143,Q143)&gt;=2),0,IF(ISNA(VLOOKUP(Q143,工单拆分!$G$2:$J$750,3,0)),0,VLOOKUP(Q143,工单拆分!$G$2:$J$750,3,0)))</f>
        <v>0</v>
      </c>
      <c r="R145" s="55">
        <f>IF((R143="")+(COUNTIF($D143:R143,R143)&gt;=2),0,IF(ISNA(VLOOKUP(R143,工单拆分!$G$2:$J$750,3,0)),0,VLOOKUP(R143,工单拆分!$G$2:$J$750,3,0)))</f>
        <v>0</v>
      </c>
      <c r="S145" s="53">
        <f>IF((S143="")+(COUNTIF($D143:S143,S143)&gt;=2),0,IF(ISNA(VLOOKUP(S143,工单拆分!$G$2:$J$750,3,0)),0,VLOOKUP(S143,工单拆分!$G$2:$J$750,3,0)))</f>
        <v>0</v>
      </c>
      <c r="T145" s="54">
        <f>IF((T143="")+(COUNTIF($D143:T143,T143)&gt;=2),0,IF(ISNA(VLOOKUP(T143,工单拆分!$G$2:$J$750,3,0)),0,VLOOKUP(T143,工单拆分!$G$2:$J$750,3,0)))</f>
        <v>0</v>
      </c>
      <c r="U145" s="55">
        <f>IF((U143="")+(COUNTIF($D143:U143,U143)&gt;=2),0,IF(ISNA(VLOOKUP(U143,工单拆分!$G$2:$J$750,3,0)),0,VLOOKUP(U143,工单拆分!$G$2:$J$750,3,0)))</f>
        <v>0</v>
      </c>
      <c r="V145" s="53">
        <f>IF((V143="")+(COUNTIF($D143:V143,V143)&gt;=2),0,IF(ISNA(VLOOKUP(V143,工单拆分!$G$2:$J$750,3,0)),0,VLOOKUP(V143,工单拆分!$G$2:$J$750,3,0)))</f>
        <v>0</v>
      </c>
      <c r="W145" s="54">
        <f>IF((W143="")+(COUNTIF($D143:W143,W143)&gt;=2),0,IF(ISNA(VLOOKUP(W143,工单拆分!$G$2:$J$750,3,0)),0,VLOOKUP(W143,工单拆分!$G$2:$J$750,3,0)))</f>
        <v>0</v>
      </c>
      <c r="X145" s="55">
        <f>IF((X143="")+(COUNTIF($D143:X143,X143)&gt;=2),0,IF(ISNA(VLOOKUP(X143,工单拆分!$G$2:$J$750,3,0)),0,VLOOKUP(X143,工单拆分!$G$2:$J$750,3,0)))</f>
        <v>0</v>
      </c>
      <c r="Y145" s="53">
        <f>IF((Y143="")+(COUNTIF($D143:Y143,Y143)&gt;=2),0,IF(ISNA(VLOOKUP(Y143,工单拆分!$G$2:$J$750,3,0)),0,VLOOKUP(Y143,工单拆分!$G$2:$J$750,3,0)))</f>
        <v>0</v>
      </c>
      <c r="Z145" s="54">
        <f>IF((Z143="")+(COUNTIF($D143:Z143,Z143)&gt;=2),0,IF(ISNA(VLOOKUP(Z143,工单拆分!$G$2:$J$750,3,0)),0,VLOOKUP(Z143,工单拆分!$G$2:$J$750,3,0)))</f>
        <v>0</v>
      </c>
      <c r="AA145" s="55">
        <f>IF((AA143="")+(COUNTIF($D143:AA143,AA143)&gt;=2),0,IF(ISNA(VLOOKUP(AA143,工单拆分!$G$2:$J$750,3,0)),0,VLOOKUP(AA143,工单拆分!$G$2:$J$750,3,0)))</f>
        <v>0</v>
      </c>
      <c r="AB145" s="53">
        <f>IF((AB143="")+(COUNTIF($D143:AB143,AB143)&gt;=2),0,IF(ISNA(VLOOKUP(AB143,工单拆分!$G$2:$J$750,3,0)),0,VLOOKUP(AB143,工单拆分!$G$2:$J$750,3,0)))</f>
        <v>0</v>
      </c>
      <c r="AC145" s="54">
        <f>IF((AC143="")+(COUNTIF($D143:AC143,AC143)&gt;=2),0,IF(ISNA(VLOOKUP(AC143,工单拆分!$G$2:$J$750,3,0)),0,VLOOKUP(AC143,工单拆分!$G$2:$J$750,3,0)))</f>
        <v>0</v>
      </c>
      <c r="AD145" s="55">
        <f>IF((AD143="")+(COUNTIF($D143:AD143,AD143)&gt;=2),0,IF(ISNA(VLOOKUP(AD143,工单拆分!$G$2:$J$750,3,0)),0,VLOOKUP(AD143,工单拆分!$G$2:$J$750,3,0)))</f>
        <v>0</v>
      </c>
      <c r="AE145" s="53">
        <f>IF((AE143="")+(COUNTIF($D143:AE143,AE143)&gt;=2),0,IF(ISNA(VLOOKUP(AE143,工单拆分!$G$2:$J$750,3,0)),0,VLOOKUP(AE143,工单拆分!$G$2:$J$750,3,0)))</f>
        <v>0</v>
      </c>
      <c r="AF145" s="54">
        <f>IF((AF143="")+(COUNTIF($D143:AF143,AF143)&gt;=2),0,IF(ISNA(VLOOKUP(AF143,工单拆分!$G$2:$J$750,3,0)),0,VLOOKUP(AF143,工单拆分!$G$2:$J$750,3,0)))</f>
        <v>0</v>
      </c>
      <c r="AG145" s="55">
        <f>IF((AG143="")+(COUNTIF($D143:AG143,AG143)&gt;=2),0,IF(ISNA(VLOOKUP(AG143,工单拆分!$G$2:$J$750,3,0)),0,VLOOKUP(AG143,工单拆分!$G$2:$J$750,3,0)))</f>
        <v>0</v>
      </c>
      <c r="AH145" s="53">
        <f>IF((AH143="")+(COUNTIF($D143:AH143,AH143)&gt;=2),0,IF(ISNA(VLOOKUP(AH143,工单拆分!$G$2:$J$750,3,0)),0,VLOOKUP(AH143,工单拆分!$G$2:$J$750,3,0)))</f>
        <v>0</v>
      </c>
      <c r="AI145" s="54">
        <f>IF((AI143="")+(COUNTIF($D143:AI143,AI143)&gt;=2),0,IF(ISNA(VLOOKUP(AI143,工单拆分!$G$2:$J$750,3,0)),0,VLOOKUP(AI143,工单拆分!$G$2:$J$750,3,0)))</f>
        <v>0</v>
      </c>
      <c r="AJ145" s="55">
        <f>IF((AJ143="")+(COUNTIF($D143:AJ143,AJ143)&gt;=2),0,IF(ISNA(VLOOKUP(AJ143,工单拆分!$G$2:$J$750,3,0)),0,VLOOKUP(AJ143,工单拆分!$G$2:$J$750,3,0)))</f>
        <v>0</v>
      </c>
      <c r="AK145" s="53">
        <f>IF((AK143="")+(COUNTIF($D143:AK143,AK143)&gt;=2),0,IF(ISNA(VLOOKUP(AK143,工单拆分!$G$2:$J$750,3,0)),0,VLOOKUP(AK143,工单拆分!$G$2:$J$750,3,0)))</f>
        <v>0</v>
      </c>
      <c r="AL145" s="54">
        <f>IF((AL143="")+(COUNTIF($D143:AL143,AL143)&gt;=2),0,IF(ISNA(VLOOKUP(AL143,工单拆分!$G$2:$J$750,3,0)),0,VLOOKUP(AL143,工单拆分!$G$2:$J$750,3,0)))</f>
        <v>0</v>
      </c>
      <c r="AM145" s="55">
        <f>IF((AM143="")+(COUNTIF($D143:AM143,AM143)&gt;=2),0,IF(ISNA(VLOOKUP(AM143,工单拆分!$G$2:$J$750,3,0)),0,VLOOKUP(AM143,工单拆分!$G$2:$J$750,3,0)))</f>
        <v>0</v>
      </c>
      <c r="AN145" s="53">
        <f>IF((AN143="")+(COUNTIF($D143:AN143,AN143)&gt;=2),0,IF(ISNA(VLOOKUP(AN143,工单拆分!$G$2:$J$750,3,0)),0,VLOOKUP(AN143,工单拆分!$G$2:$J$750,3,0)))</f>
        <v>0</v>
      </c>
      <c r="AO145" s="54">
        <f>IF((AO143="")+(COUNTIF($D143:AO143,AO143)&gt;=2),0,IF(ISNA(VLOOKUP(AO143,工单拆分!$G$2:$J$750,3,0)),0,VLOOKUP(AO143,工单拆分!$G$2:$J$750,3,0)))</f>
        <v>0</v>
      </c>
      <c r="AP145" s="55">
        <f>IF((AP143="")+(COUNTIF($D143:AP143,AP143)&gt;=2),0,IF(ISNA(VLOOKUP(AP143,工单拆分!$G$2:$J$750,3,0)),0,VLOOKUP(AP143,工单拆分!$G$2:$J$750,3,0)))</f>
        <v>0</v>
      </c>
      <c r="AQ145" s="53">
        <f>IF((AQ143="")+(COUNTIF($D143:AQ143,AQ143)&gt;=2),0,IF(ISNA(VLOOKUP(AQ143,工单拆分!$G$2:$J$750,3,0)),0,VLOOKUP(AQ143,工单拆分!$G$2:$J$750,3,0)))</f>
        <v>0</v>
      </c>
      <c r="AR145" s="54">
        <f>IF((AR143="")+(COUNTIF($D143:AR143,AR143)&gt;=2),0,IF(ISNA(VLOOKUP(AR143,工单拆分!$G$2:$J$750,3,0)),0,VLOOKUP(AR143,工单拆分!$G$2:$J$750,3,0)))</f>
        <v>0</v>
      </c>
      <c r="AS145" s="55">
        <f>IF((AS143="")+(COUNTIF($D143:AS143,AS143)&gt;=2),0,IF(ISNA(VLOOKUP(AS143,工单拆分!$G$2:$J$750,3,0)),0,VLOOKUP(AS143,工单拆分!$G$2:$J$750,3,0)))</f>
        <v>0</v>
      </c>
      <c r="AT145" s="53">
        <f>IF((AT143="")+(COUNTIF($D143:AT143,AT143)&gt;=2),0,IF(ISNA(VLOOKUP(AT143,工单拆分!$G$2:$J$750,3,0)),0,VLOOKUP(AT143,工单拆分!$G$2:$J$750,3,0)))</f>
        <v>0</v>
      </c>
      <c r="AU145" s="54">
        <f>IF((AU143="")+(COUNTIF($D143:AU143,AU143)&gt;=2),0,IF(ISNA(VLOOKUP(AU143,工单拆分!$G$2:$J$750,3,0)),0,VLOOKUP(AU143,工单拆分!$G$2:$J$750,3,0)))</f>
        <v>0</v>
      </c>
      <c r="AV145" s="55">
        <f>IF((AV143="")+(COUNTIF($D143:AV143,AV143)&gt;=2),0,IF(ISNA(VLOOKUP(AV143,工单拆分!$G$2:$J$750,3,0)),0,VLOOKUP(AV143,工单拆分!$G$2:$J$750,3,0)))</f>
        <v>0</v>
      </c>
      <c r="AW145" s="53">
        <f>IF((AW143="")+(COUNTIF($D143:AW143,AW143)&gt;=2),0,IF(ISNA(VLOOKUP(AW143,工单拆分!$G$2:$J$750,3,0)),0,VLOOKUP(AW143,工单拆分!$G$2:$J$750,3,0)))</f>
        <v>0</v>
      </c>
      <c r="AX145" s="54">
        <f>IF((AX143="")+(COUNTIF($D143:AX143,AX143)&gt;=2),0,IF(ISNA(VLOOKUP(AX143,工单拆分!$G$2:$J$750,3,0)),0,VLOOKUP(AX143,工单拆分!$G$2:$J$750,3,0)))</f>
        <v>0</v>
      </c>
      <c r="AY145" s="55">
        <f>IF((AY143="")+(COUNTIF($D143:AY143,AY143)&gt;=2),0,IF(ISNA(VLOOKUP(AY143,工单拆分!$G$2:$J$750,3,0)),0,VLOOKUP(AY143,工单拆分!$G$2:$J$750,3,0)))</f>
        <v>0</v>
      </c>
      <c r="AZ145" s="53">
        <f>IF((AZ143="")+(COUNTIF($D143:AZ143,AZ143)&gt;=2),0,IF(ISNA(VLOOKUP(AZ143,工单拆分!$G$2:$J$750,3,0)),0,VLOOKUP(AZ143,工单拆分!$G$2:$J$750,3,0)))</f>
        <v>0</v>
      </c>
      <c r="BA145" s="54">
        <f>IF((BA143="")+(COUNTIF($D143:BA143,BA143)&gt;=2),0,IF(ISNA(VLOOKUP(BA143,工单拆分!$G$2:$J$750,3,0)),0,VLOOKUP(BA143,工单拆分!$G$2:$J$750,3,0)))</f>
        <v>0</v>
      </c>
      <c r="BB145" s="55">
        <f>IF((BB143="")+(COUNTIF($D143:BB143,BB143)&gt;=2),0,IF(ISNA(VLOOKUP(BB143,工单拆分!$G$2:$J$750,3,0)),0,VLOOKUP(BB143,工单拆分!$G$2:$J$750,3,0)))</f>
        <v>0</v>
      </c>
      <c r="BC145" s="53">
        <f>IF((BC143="")+(COUNTIF($D143:BC143,BC143)&gt;=2),0,IF(ISNA(VLOOKUP(BC143,工单拆分!$G$2:$J$750,3,0)),0,VLOOKUP(BC143,工单拆分!$G$2:$J$750,3,0)))</f>
        <v>0</v>
      </c>
      <c r="BD145" s="54">
        <f>IF((BD143="")+(COUNTIF($D143:BD143,BD143)&gt;=2),0,IF(ISNA(VLOOKUP(BD143,工单拆分!$G$2:$J$750,3,0)),0,VLOOKUP(BD143,工单拆分!$G$2:$J$750,3,0)))</f>
        <v>0</v>
      </c>
      <c r="BE145" s="55">
        <f>IF((BE143="")+(COUNTIF($D143:BE143,BE143)&gt;=2),0,IF(ISNA(VLOOKUP(BE143,工单拆分!$G$2:$J$750,3,0)),0,VLOOKUP(BE143,工单拆分!$G$2:$J$750,3,0)))</f>
        <v>0</v>
      </c>
      <c r="BF145" s="53">
        <f>IF((BF143="")+(COUNTIF($D143:BF143,BF143)&gt;=2),0,IF(ISNA(VLOOKUP(BF143,工单拆分!$G$2:$J$750,3,0)),0,VLOOKUP(BF143,工单拆分!$G$2:$J$750,3,0)))</f>
        <v>0</v>
      </c>
      <c r="BG145" s="54">
        <f>IF((BG143="")+(COUNTIF($D143:BG143,BG143)&gt;=2),0,IF(ISNA(VLOOKUP(BG143,工单拆分!$G$2:$J$750,3,0)),0,VLOOKUP(BG143,工单拆分!$G$2:$J$750,3,0)))</f>
        <v>0</v>
      </c>
      <c r="BH145" s="55">
        <f>IF((BH143="")+(COUNTIF($D143:BH143,BH143)&gt;=2),0,IF(ISNA(VLOOKUP(BH143,工单拆分!$G$2:$J$750,3,0)),0,VLOOKUP(BH143,工单拆分!$G$2:$J$750,3,0)))</f>
        <v>0</v>
      </c>
      <c r="BI145" s="53">
        <f>IF((BI143="")+(COUNTIF($D143:BI143,BI143)&gt;=2),0,IF(ISNA(VLOOKUP(BI143,工单拆分!$G$2:$J$750,3,0)),0,VLOOKUP(BI143,工单拆分!$G$2:$J$750,3,0)))</f>
        <v>0</v>
      </c>
      <c r="BJ145" s="54">
        <f>IF((BJ143="")+(COUNTIF($D143:BJ143,BJ143)&gt;=2),0,IF(ISNA(VLOOKUP(BJ143,工单拆分!$G$2:$J$750,3,0)),0,VLOOKUP(BJ143,工单拆分!$G$2:$J$750,3,0)))</f>
        <v>0</v>
      </c>
      <c r="BK145" s="55">
        <f>IF((BK143="")+(COUNTIF($D143:BK143,BK143)&gt;=2),0,IF(ISNA(VLOOKUP(BK143,工单拆分!$G$2:$J$750,3,0)),0,VLOOKUP(BK143,工单拆分!$G$2:$J$750,3,0)))</f>
        <v>0</v>
      </c>
      <c r="BL145" s="53">
        <f>IF((BL143="")+(COUNTIF($D143:BL143,BL143)&gt;=2),0,IF(ISNA(VLOOKUP(BL143,工单拆分!$G$2:$J$750,3,0)),0,VLOOKUP(BL143,工单拆分!$G$2:$J$750,3,0)))</f>
        <v>0</v>
      </c>
      <c r="BM145" s="54">
        <f>IF((BM143="")+(COUNTIF($D143:BM143,BM143)&gt;=2),0,IF(ISNA(VLOOKUP(BM143,工单拆分!$G$2:$J$750,3,0)),0,VLOOKUP(BM143,工单拆分!$G$2:$J$750,3,0)))</f>
        <v>0</v>
      </c>
      <c r="BN145" s="55">
        <f>IF((BN143="")+(COUNTIF($D143:BN143,BN143)&gt;=2),0,IF(ISNA(VLOOKUP(BN143,工单拆分!$G$2:$J$750,3,0)),0,VLOOKUP(BN143,工单拆分!$G$2:$J$750,3,0)))</f>
        <v>0</v>
      </c>
      <c r="BO145" s="53">
        <f>IF((BO143="")+(COUNTIF($D143:BO143,BO143)&gt;=2),0,IF(ISNA(VLOOKUP(BO143,工单拆分!$G$2:$J$750,3,0)),0,VLOOKUP(BO143,工单拆分!$G$2:$J$750,3,0)))</f>
        <v>0</v>
      </c>
      <c r="BP145" s="54">
        <f>IF((BP143="")+(COUNTIF($D143:BP143,BP143)&gt;=2),0,IF(ISNA(VLOOKUP(BP143,工单拆分!$G$2:$J$750,3,0)),0,VLOOKUP(BP143,工单拆分!$G$2:$J$750,3,0)))</f>
        <v>0</v>
      </c>
      <c r="BQ145" s="55">
        <f>IF((BQ143="")+(COUNTIF($D143:BQ143,BQ143)&gt;=2),0,IF(ISNA(VLOOKUP(BQ143,工单拆分!$G$2:$J$750,3,0)),0,VLOOKUP(BQ143,工单拆分!$G$2:$J$750,3,0)))</f>
        <v>0</v>
      </c>
      <c r="BR145" s="53">
        <f>IF((BR143="")+(COUNTIF($D143:BR143,BR143)&gt;=2),0,IF(ISNA(VLOOKUP(BR143,工单拆分!$G$2:$J$750,3,0)),0,VLOOKUP(BR143,工单拆分!$G$2:$J$750,3,0)))</f>
        <v>0</v>
      </c>
      <c r="BS145" s="54">
        <f>IF((BS143="")+(COUNTIF($D143:BS143,BS143)&gt;=2),0,IF(ISNA(VLOOKUP(BS143,工单拆分!$G$2:$J$750,3,0)),0,VLOOKUP(BS143,工单拆分!$G$2:$J$750,3,0)))</f>
        <v>0</v>
      </c>
      <c r="BT145" s="55">
        <f>IF((BT143="")+(COUNTIF($D143:BT143,BT143)&gt;=2),0,IF(ISNA(VLOOKUP(BT143,工单拆分!$G$2:$J$750,3,0)),0,VLOOKUP(BT143,工单拆分!$G$2:$J$750,3,0)))</f>
        <v>0</v>
      </c>
      <c r="BU145" s="53">
        <f>IF((BU143="")+(COUNTIF($D143:BU143,BU143)&gt;=2),0,IF(ISNA(VLOOKUP(BU143,工单拆分!$G$2:$J$750,3,0)),0,VLOOKUP(BU143,工单拆分!$G$2:$J$750,3,0)))</f>
        <v>0</v>
      </c>
      <c r="BV145" s="54">
        <f>IF((BV143="")+(COUNTIF($D143:BV143,BV143)&gt;=2),0,IF(ISNA(VLOOKUP(BV143,工单拆分!$G$2:$J$750,3,0)),0,VLOOKUP(BV143,工单拆分!$G$2:$J$750,3,0)))</f>
        <v>0</v>
      </c>
      <c r="BW145" s="55">
        <f>IF((BW143="")+(COUNTIF($D143:BW143,BW143)&gt;=2),0,IF(ISNA(VLOOKUP(BW143,工单拆分!$G$2:$J$750,3,0)),0,VLOOKUP(BW143,工单拆分!$G$2:$J$750,3,0)))</f>
        <v>0</v>
      </c>
      <c r="BX145" s="53">
        <f>IF((BX143="")+(COUNTIF($D143:BX143,BX143)&gt;=2),0,IF(ISNA(VLOOKUP(BX143,工单拆分!$G$2:$J$750,3,0)),0,VLOOKUP(BX143,工单拆分!$G$2:$J$750,3,0)))</f>
        <v>0</v>
      </c>
      <c r="BY145" s="54">
        <f>IF((BY143="")+(COUNTIF($D143:BY143,BY143)&gt;=2),0,IF(ISNA(VLOOKUP(BY143,工单拆分!$G$2:$J$750,3,0)),0,VLOOKUP(BY143,工单拆分!$G$2:$J$750,3,0)))</f>
        <v>0</v>
      </c>
      <c r="BZ145" s="55">
        <f>IF((BZ143="")+(COUNTIF($D143:BZ143,BZ143)&gt;=2),0,IF(ISNA(VLOOKUP(BZ143,工单拆分!$G$2:$J$750,3,0)),0,VLOOKUP(BZ143,工单拆分!$G$2:$J$750,3,0)))</f>
        <v>0</v>
      </c>
      <c r="CA145" s="53">
        <f>IF((CA143="")+(COUNTIF($D143:CA143,CA143)&gt;=2),0,IF(ISNA(VLOOKUP(CA143,工单拆分!$G$2:$J$750,3,0)),0,VLOOKUP(CA143,工单拆分!$G$2:$J$750,3,0)))</f>
        <v>0</v>
      </c>
      <c r="CB145" s="54">
        <f>IF((CB143="")+(COUNTIF($D143:CB143,CB143)&gt;=2),0,IF(ISNA(VLOOKUP(CB143,工单拆分!$G$2:$J$750,3,0)),0,VLOOKUP(CB143,工单拆分!$G$2:$J$750,3,0)))</f>
        <v>0</v>
      </c>
      <c r="CC145" s="55">
        <f>IF((CC143="")+(COUNTIF($D143:CC143,CC143)&gt;=2),0,IF(ISNA(VLOOKUP(CC143,工单拆分!$G$2:$J$750,3,0)),0,VLOOKUP(CC143,工单拆分!$G$2:$J$750,3,0)))</f>
        <v>0</v>
      </c>
      <c r="CD145" s="53">
        <f>IF((CD143="")+(COUNTIF($D143:CD143,CD143)&gt;=2),0,IF(ISNA(VLOOKUP(CD143,工单拆分!$G$2:$J$750,3,0)),0,VLOOKUP(CD143,工单拆分!$G$2:$J$750,3,0)))</f>
        <v>0</v>
      </c>
      <c r="CE145" s="54">
        <f>IF((CE143="")+(COUNTIF($D143:CE143,CE143)&gt;=2),0,IF(ISNA(VLOOKUP(CE143,工单拆分!$G$2:$J$750,3,0)),0,VLOOKUP(CE143,工单拆分!$G$2:$J$750,3,0)))</f>
        <v>0</v>
      </c>
      <c r="CF145" s="55">
        <f>IF((CF143="")+(COUNTIF($D143:CF143,CF143)&gt;=2),0,IF(ISNA(VLOOKUP(CF143,工单拆分!$G$2:$J$750,3,0)),0,VLOOKUP(CF143,工单拆分!$G$2:$J$750,3,0)))</f>
        <v>0</v>
      </c>
      <c r="CG145" s="53">
        <f>IF((CG143="")+(COUNTIF($D143:CG143,CG143)&gt;=2),0,IF(ISNA(VLOOKUP(CG143,工单拆分!$G$2:$J$750,3,0)),0,VLOOKUP(CG143,工单拆分!$G$2:$J$750,3,0)))</f>
        <v>0</v>
      </c>
      <c r="CH145" s="54">
        <f>IF((CH143="")+(COUNTIF($D143:CH143,CH143)&gt;=2),0,IF(ISNA(VLOOKUP(CH143,工单拆分!$G$2:$J$750,3,0)),0,VLOOKUP(CH143,工单拆分!$G$2:$J$750,3,0)))</f>
        <v>0</v>
      </c>
      <c r="CI145" s="55">
        <f>IF((CI143="")+(COUNTIF($D143:CI143,CI143)&gt;=2),0,IF(ISNA(VLOOKUP(CI143,工单拆分!$G$2:$J$750,3,0)),0,VLOOKUP(CI143,工单拆分!$G$2:$J$750,3,0)))</f>
        <v>0</v>
      </c>
      <c r="CJ145" s="53">
        <f>IF((CJ143="")+(COUNTIF($D143:CJ143,CJ143)&gt;=2),0,IF(ISNA(VLOOKUP(CJ143,工单拆分!$G$2:$J$750,3,0)),0,VLOOKUP(CJ143,工单拆分!$G$2:$J$750,3,0)))</f>
        <v>0</v>
      </c>
      <c r="CK145" s="54">
        <f>IF((CK143="")+(COUNTIF($D143:CK143,CK143)&gt;=2),0,IF(ISNA(VLOOKUP(CK143,工单拆分!$G$2:$J$750,3,0)),0,VLOOKUP(CK143,工单拆分!$G$2:$J$750,3,0)))</f>
        <v>0</v>
      </c>
      <c r="CL145" s="55">
        <f>IF((CL143="")+(COUNTIF($D143:CL143,CL143)&gt;=2),0,IF(ISNA(VLOOKUP(CL143,工单拆分!$G$2:$J$750,3,0)),0,VLOOKUP(CL143,工单拆分!$G$2:$J$750,3,0)))</f>
        <v>0</v>
      </c>
      <c r="CM145" s="53">
        <f>IF((CM143="")+(COUNTIF($D143:CM143,CM143)&gt;=2),0,IF(ISNA(VLOOKUP(CM143,工单拆分!$G$2:$J$750,3,0)),0,VLOOKUP(CM143,工单拆分!$G$2:$J$750,3,0)))</f>
        <v>0</v>
      </c>
      <c r="CN145" s="54">
        <f>IF((CN143="")+(COUNTIF($D143:CN143,CN143)&gt;=2),0,IF(ISNA(VLOOKUP(CN143,工单拆分!$G$2:$J$750,3,0)),0,VLOOKUP(CN143,工单拆分!$G$2:$J$750,3,0)))</f>
        <v>0</v>
      </c>
      <c r="CO145" s="55">
        <f>IF((CO143="")+(COUNTIF($D143:CO143,CO143)&gt;=2),0,IF(ISNA(VLOOKUP(CO143,工单拆分!$G$2:$J$750,3,0)),0,VLOOKUP(CO143,工单拆分!$G$2:$J$750,3,0)))</f>
        <v>0</v>
      </c>
      <c r="CP145" s="53">
        <f ca="1">CR145-CR141</f>
        <v>1337425</v>
      </c>
      <c r="CQ145" s="54">
        <f>IF(CQ143="",0,IF(ISNA(VLOOKUP(CQ143,工单拆分!$G$2:$J$750,3,0)),0,VLOOKUP(CQ143,工单拆分!$G$2:$J$750,3,0)))</f>
        <v>0</v>
      </c>
      <c r="CR145" s="55">
        <f ca="1">CS1</f>
        <v>1343425</v>
      </c>
      <c r="CS145" s="67">
        <f>SUM(D145:CO145)</f>
        <v>0</v>
      </c>
      <c r="CT145" s="67"/>
      <c r="CV145" s="67"/>
    </row>
    <row r="146" s="22" customFormat="1" ht="14.1" customHeight="1" spans="1:100">
      <c r="A146" s="56"/>
      <c r="B146" s="57"/>
      <c r="C146" s="58" t="s">
        <v>2007</v>
      </c>
      <c r="D146" s="59"/>
      <c r="E146" s="60"/>
      <c r="F146" s="61"/>
      <c r="G146" s="59"/>
      <c r="H146" s="60"/>
      <c r="I146" s="61"/>
      <c r="J146" s="59"/>
      <c r="K146" s="60"/>
      <c r="L146" s="61"/>
      <c r="M146" s="59"/>
      <c r="N146" s="60"/>
      <c r="O146" s="61"/>
      <c r="P146" s="59"/>
      <c r="Q146" s="60"/>
      <c r="R146" s="61"/>
      <c r="S146" s="59"/>
      <c r="T146" s="60"/>
      <c r="U146" s="61"/>
      <c r="V146" s="59"/>
      <c r="W146" s="60"/>
      <c r="X146" s="61"/>
      <c r="Y146" s="59"/>
      <c r="Z146" s="60"/>
      <c r="AA146" s="61"/>
      <c r="AB146" s="59"/>
      <c r="AC146" s="60"/>
      <c r="AD146" s="61"/>
      <c r="AE146" s="59"/>
      <c r="AF146" s="60"/>
      <c r="AG146" s="61"/>
      <c r="AH146" s="59"/>
      <c r="AI146" s="60"/>
      <c r="AJ146" s="61"/>
      <c r="AK146" s="59"/>
      <c r="AL146" s="60"/>
      <c r="AM146" s="61"/>
      <c r="AN146" s="59"/>
      <c r="AO146" s="60"/>
      <c r="AP146" s="61"/>
      <c r="AQ146" s="59"/>
      <c r="AR146" s="60"/>
      <c r="AS146" s="61"/>
      <c r="AT146" s="59"/>
      <c r="AU146" s="60"/>
      <c r="AV146" s="61"/>
      <c r="AW146" s="59"/>
      <c r="AX146" s="60"/>
      <c r="AY146" s="61"/>
      <c r="AZ146" s="59"/>
      <c r="BA146" s="60"/>
      <c r="BB146" s="61"/>
      <c r="BC146" s="59"/>
      <c r="BD146" s="60"/>
      <c r="BE146" s="61"/>
      <c r="BF146" s="59"/>
      <c r="BG146" s="60"/>
      <c r="BH146" s="61"/>
      <c r="BI146" s="59"/>
      <c r="BJ146" s="60"/>
      <c r="BK146" s="61"/>
      <c r="BL146" s="59"/>
      <c r="BM146" s="60"/>
      <c r="BN146" s="61"/>
      <c r="BO146" s="59"/>
      <c r="BP146" s="60"/>
      <c r="BQ146" s="61"/>
      <c r="BR146" s="59"/>
      <c r="BS146" s="60"/>
      <c r="BT146" s="61"/>
      <c r="BU146" s="59"/>
      <c r="BV146" s="60"/>
      <c r="BW146" s="61"/>
      <c r="BX146" s="59"/>
      <c r="BY146" s="60"/>
      <c r="BZ146" s="61"/>
      <c r="CA146" s="59"/>
      <c r="CB146" s="60"/>
      <c r="CC146" s="61"/>
      <c r="CD146" s="59"/>
      <c r="CE146" s="60"/>
      <c r="CF146" s="61"/>
      <c r="CG146" s="59"/>
      <c r="CH146" s="60"/>
      <c r="CI146" s="61"/>
      <c r="CJ146" s="59"/>
      <c r="CK146" s="60"/>
      <c r="CL146" s="61"/>
      <c r="CM146" s="59"/>
      <c r="CN146" s="60"/>
      <c r="CO146" s="61"/>
      <c r="CP146" s="59"/>
      <c r="CQ146" s="60"/>
      <c r="CR146" s="61"/>
      <c r="CS146" s="67">
        <f>SUM(D146:CP146)</f>
        <v>0</v>
      </c>
      <c r="CT146" s="67"/>
      <c r="CV146" s="67"/>
    </row>
    <row r="147" s="23" customFormat="1" ht="14.1" customHeight="1" spans="1:100">
      <c r="A147" s="70" t="s">
        <v>2048</v>
      </c>
      <c r="B147" s="71"/>
      <c r="C147" s="72"/>
      <c r="D147" s="68">
        <f ca="1">SUMIF($C$3:$C$146,$C$6,D3)+SUMIF($C$3:$C$146,$C$6,E3)+SUMIF($C$3:$C$146,$C$6,F3)</f>
        <v>41793</v>
      </c>
      <c r="E147" s="69"/>
      <c r="F147" s="45"/>
      <c r="G147" s="68">
        <f ca="1">SUMIF($C$3:$C$146,$C$6,G3)+SUMIF($C$3:$C$146,$C$6,H3)+SUMIF($C$3:$C$146,$C$6,I3)</f>
        <v>46192</v>
      </c>
      <c r="H147" s="69"/>
      <c r="I147" s="45"/>
      <c r="J147" s="68">
        <f ca="1">SUMIF($C$3:$C$146,$C$6,J3)+SUMIF($C$3:$C$146,$C$6,K3)+SUMIF($C$3:$C$146,$C$6,L3)</f>
        <v>0</v>
      </c>
      <c r="K147" s="69"/>
      <c r="L147" s="45"/>
      <c r="M147" s="68">
        <f ca="1">SUMIF($C$3:$C$146,$C$6,M3)+SUMIF($C$3:$C$146,$C$6,N3)+SUMIF($C$3:$C$146,$C$6,O3)</f>
        <v>48937</v>
      </c>
      <c r="N147" s="69"/>
      <c r="O147" s="45"/>
      <c r="P147" s="68">
        <f ca="1">SUMIF($C$3:$C$146,$C$6,P3)+SUMIF($C$3:$C$146,$C$6,Q3)+SUMIF($C$3:$C$146,$C$6,R3)</f>
        <v>47917</v>
      </c>
      <c r="Q147" s="69"/>
      <c r="R147" s="45"/>
      <c r="S147" s="68">
        <f ca="1">SUMIF($C$3:$C$146,$C$6,S3)+SUMIF($C$3:$C$146,$C$6,T3)+SUMIF($C$3:$C$146,$C$6,U3)</f>
        <v>50438</v>
      </c>
      <c r="T147" s="69"/>
      <c r="U147" s="45"/>
      <c r="V147" s="68">
        <f ca="1">SUMIF($C$3:$C$146,$C$6,V3)+SUMIF($C$3:$C$146,$C$6,W3)+SUMIF($C$3:$C$146,$C$6,X3)</f>
        <v>50330</v>
      </c>
      <c r="W147" s="69"/>
      <c r="X147" s="45"/>
      <c r="Y147" s="68">
        <f ca="1">SUMIF($C$3:$C$146,$C$6,Y3)+SUMIF($C$3:$C$146,$C$6,Z3)+SUMIF($C$3:$C$146,$C$6,AA3)</f>
        <v>52176</v>
      </c>
      <c r="Z147" s="69"/>
      <c r="AA147" s="45"/>
      <c r="AB147" s="68">
        <f ca="1">SUMIF($C$3:$C$146,$C$6,AB3)+SUMIF($C$3:$C$146,$C$6,AC3)+SUMIF($C$3:$C$146,$C$6,AD3)</f>
        <v>52692</v>
      </c>
      <c r="AC147" s="69"/>
      <c r="AD147" s="45"/>
      <c r="AE147" s="68">
        <f ca="1">SUMIF($C$3:$C$146,$C$6,AE3)+SUMIF($C$3:$C$146,$C$6,AF3)+SUMIF($C$3:$C$146,$C$6,AG3)</f>
        <v>0</v>
      </c>
      <c r="AF147" s="69"/>
      <c r="AG147" s="45"/>
      <c r="AH147" s="68">
        <f ca="1">SUMIF($C$3:$C$146,$C$6,AH3)+SUMIF($C$3:$C$146,$C$6,AI3)+SUMIF($C$3:$C$146,$C$6,AJ3)</f>
        <v>50009</v>
      </c>
      <c r="AI147" s="69"/>
      <c r="AJ147" s="45"/>
      <c r="AK147" s="68">
        <f ca="1">SUMIF($C$3:$C$146,$C$6,AK3)+SUMIF($C$3:$C$146,$C$6,AL3)+SUMIF($C$3:$C$146,$C$6,AM3)</f>
        <v>50694</v>
      </c>
      <c r="AL147" s="69"/>
      <c r="AM147" s="45"/>
      <c r="AN147" s="68">
        <f ca="1">SUMIF($C$3:$C$146,$C$6,AN3)+SUMIF($C$3:$C$146,$C$6,AO3)+SUMIF($C$3:$C$146,$C$6,AP3)</f>
        <v>50391</v>
      </c>
      <c r="AO147" s="69"/>
      <c r="AP147" s="45"/>
      <c r="AQ147" s="68">
        <f ca="1">SUMIF($C$3:$C$146,$C$6,AQ3)+SUMIF($C$3:$C$146,$C$6,AR3)+SUMIF($C$3:$C$146,$C$6,AS3)</f>
        <v>52582</v>
      </c>
      <c r="AR147" s="69"/>
      <c r="AS147" s="45"/>
      <c r="AT147" s="68">
        <f ca="1">SUMIF($C$3:$C$146,$C$6,AT3)+SUMIF($C$3:$C$146,$C$6,AU3)+SUMIF($C$3:$C$146,$C$6,AV3)</f>
        <v>50877</v>
      </c>
      <c r="AU147" s="69"/>
      <c r="AV147" s="45"/>
      <c r="AW147" s="68">
        <f ca="1">SUMIF($C$3:$C$146,$C$6,AW3)+SUMIF($C$3:$C$146,$C$6,AX3)+SUMIF($C$3:$C$146,$C$6,AY3)</f>
        <v>0</v>
      </c>
      <c r="AX147" s="69"/>
      <c r="AY147" s="45"/>
      <c r="AZ147" s="68">
        <f ca="1">SUMIF($C$3:$C$146,$C$6,AZ3)+SUMIF($C$3:$C$146,$C$6,BA3)+SUMIF($C$3:$C$146,$C$6,BB3)</f>
        <v>0</v>
      </c>
      <c r="BA147" s="69"/>
      <c r="BB147" s="45"/>
      <c r="BC147" s="68">
        <f ca="1">SUMIF($C$3:$C$146,$C$6,BC3)+SUMIF($C$3:$C$146,$C$6,BD3)+SUMIF($C$3:$C$146,$C$6,BE3)</f>
        <v>51613</v>
      </c>
      <c r="BD147" s="69"/>
      <c r="BE147" s="45"/>
      <c r="BF147" s="68">
        <f ca="1">SUMIF($C$3:$C$146,$C$6,BF3)+SUMIF($C$3:$C$146,$C$6,BG3)+SUMIF($C$3:$C$146,$C$6,BH3)</f>
        <v>52110</v>
      </c>
      <c r="BG147" s="69"/>
      <c r="BH147" s="45"/>
      <c r="BI147" s="68">
        <f ca="1">SUMIF($C$3:$C$146,$C$6,BI3)+SUMIF($C$3:$C$146,$C$6,BJ3)+SUMIF($C$3:$C$146,$C$6,BK3)</f>
        <v>48481</v>
      </c>
      <c r="BJ147" s="69"/>
      <c r="BK147" s="45"/>
      <c r="BL147" s="68">
        <f ca="1">SUMIF($C$3:$C$146,$C$6,BL3)+SUMIF($C$3:$C$146,$C$6,BM3)+SUMIF($C$3:$C$146,$C$6,BN3)</f>
        <v>52009</v>
      </c>
      <c r="BM147" s="69"/>
      <c r="BN147" s="45"/>
      <c r="BO147" s="68">
        <f ca="1">SUMIF($C$3:$C$146,$C$6,BO3)+SUMIF($C$3:$C$146,$C$6,BQ3)</f>
        <v>50827</v>
      </c>
      <c r="BP147" s="69"/>
      <c r="BQ147" s="45"/>
      <c r="BR147" s="68">
        <f ca="1">SUMIF($C$3:$C$146,$C$6,BR3)+SUMIF($C$3:$C$146,$C$6,BS3)+SUMIF($C$3:$C$146,$C$6,BT3)</f>
        <v>53052</v>
      </c>
      <c r="BS147" s="69"/>
      <c r="BT147" s="45"/>
      <c r="BU147" s="68">
        <f ca="1">SUMIF($C$3:$C$146,$C$6,BU3)+SUMIF($C$3:$C$146,$C$6,BV3)+SUMIF($C$3:$C$146,$C$6,BW3)</f>
        <v>50217</v>
      </c>
      <c r="BV147" s="69"/>
      <c r="BW147" s="45"/>
      <c r="BX147" s="68">
        <f ca="1">SUMIF($C$3:$C$146,$C$6,BX3)+SUMIF($C$3:$C$146,$C$6,BY3)+SUMIF($C$3:$C$146,$C$6,BZ3)</f>
        <v>52819</v>
      </c>
      <c r="BY147" s="69"/>
      <c r="BZ147" s="45"/>
      <c r="CA147" s="68">
        <f ca="1">SUMIF($C$3:$C$146,$C$6,CA3)+SUMIF($C$3:$C$146,$C$6,CB3)+SUMIF($C$3:$C$146,$C$6,CC3)</f>
        <v>52811</v>
      </c>
      <c r="CB147" s="69"/>
      <c r="CC147" s="45"/>
      <c r="CD147" s="68">
        <f ca="1">SUMIF($C$3:$C$146,$C$6,CD3)+SUMIF($C$3:$C$146,$C$6,CE3)+SUMIF($C$3:$C$146,$C$6,CF3)</f>
        <v>55826</v>
      </c>
      <c r="CE147" s="69"/>
      <c r="CF147" s="45"/>
      <c r="CG147" s="68">
        <f ca="1">SUMIF($C$3:$C$146,$C$6,CG3)+SUMIF($C$3:$C$146,$C$6,CH3)+SUMIF($C$3:$C$146,$C$6,CI3)</f>
        <v>57629</v>
      </c>
      <c r="CH147" s="69"/>
      <c r="CI147" s="45"/>
      <c r="CJ147" s="68">
        <f ca="1">SUMIF($C$3:$C$146,$C$6,CJ3)+SUMIF($C$3:$C$146,$C$6,CK3)+SUMIF($C$3:$C$146,$C$6,CL3)</f>
        <v>57753</v>
      </c>
      <c r="CK147" s="69"/>
      <c r="CL147" s="45"/>
      <c r="CM147" s="68">
        <f ca="1">SUMIF($C$3:$C$146,$C$6,CM3)+SUMIF($C$3:$C$146,$C$6,CN3)+SUMIF($C$3:$C$146,$C$6,CO3)</f>
        <v>57250</v>
      </c>
      <c r="CN147" s="69"/>
      <c r="CO147" s="45"/>
      <c r="CP147" s="68">
        <f ca="1">SUMIF($C$3:$C$146,$C$6,CP3)+SUMIF($C$3:$C$146,$C$6,CQ3)+SUMIF($C$3:$C$146,$C$6,CR3)</f>
        <v>0</v>
      </c>
      <c r="CQ147" s="69"/>
      <c r="CR147" s="45"/>
      <c r="CS147" s="94">
        <f ca="1">SUMIF($C$3:$C$146,$C$6,CS3)</f>
        <v>1337425</v>
      </c>
      <c r="CT147" s="94"/>
      <c r="CV147" s="94"/>
    </row>
    <row r="148" s="24" customFormat="1" ht="14.1" customHeight="1" spans="1:98">
      <c r="A148" s="73" t="s">
        <v>2049</v>
      </c>
      <c r="B148" s="74"/>
      <c r="C148" s="75"/>
      <c r="D148" s="76">
        <f ca="1">SUMIF($C$3:$C$46,$C$6,D3)+SUMIF($C$3:$C$46,$C$6,E3)+SUMIF($C$3:$C$46,$C$6,F3)</f>
        <v>12440</v>
      </c>
      <c r="E148" s="77"/>
      <c r="F148" s="78"/>
      <c r="G148" s="76">
        <f ca="1">SUMIF($C$3:$C$46,$C$6,G3)+SUMIF($C$3:$C$46,$C$6,H3)+SUMIF($C$3:$C$46,$C$6,I3)</f>
        <v>14348</v>
      </c>
      <c r="H148" s="77"/>
      <c r="I148" s="78"/>
      <c r="J148" s="76">
        <f ca="1">SUMIF($C$3:$C$46,$C$6,J3)+SUMIF($C$3:$C$46,$C$6,K3)+SUMIF($C$3:$C$46,$C$6,L3)</f>
        <v>0</v>
      </c>
      <c r="K148" s="77"/>
      <c r="L148" s="78"/>
      <c r="M148" s="76">
        <f ca="1">SUMIF($C$3:$C$46,$C$6,M3)+SUMIF($C$3:$C$46,$C$6,N3)+SUMIF($C$3:$C$46,$C$6,O3)</f>
        <v>14993</v>
      </c>
      <c r="N148" s="77"/>
      <c r="O148" s="78"/>
      <c r="P148" s="76">
        <f ca="1">SUMIF($C$3:$C$46,$C$6,P3)+SUMIF($C$3:$C$46,$C$6,Q3)+SUMIF($C$3:$C$46,$C$6,R3)</f>
        <v>14910</v>
      </c>
      <c r="Q148" s="77"/>
      <c r="R148" s="78"/>
      <c r="S148" s="76">
        <f ca="1">SUMIF($C$3:$C$46,$C$6,S3)+SUMIF($C$3:$C$46,$C$6,T3)+SUMIF($C$3:$C$46,$C$6,U3)</f>
        <v>15206</v>
      </c>
      <c r="T148" s="77"/>
      <c r="U148" s="78"/>
      <c r="V148" s="76">
        <f ca="1">SUMIF($C$3:$C$46,$C$6,V3)+SUMIF($C$3:$C$46,$C$6,W3)+SUMIF($C$3:$C$46,$C$6,X3)</f>
        <v>15550</v>
      </c>
      <c r="W148" s="77"/>
      <c r="X148" s="78"/>
      <c r="Y148" s="76">
        <f ca="1">SUMIF($C$3:$C$46,$C$6,Y3)+SUMIF($C$3:$C$46,$C$6,Z3)+SUMIF($C$3:$C$46,$C$6,AA3)</f>
        <v>15630</v>
      </c>
      <c r="Z148" s="77"/>
      <c r="AA148" s="78"/>
      <c r="AB148" s="76">
        <f ca="1">SUMIF($C$3:$C$46,$C$6,AB3)+SUMIF($C$3:$C$46,$C$6,AC3)+SUMIF($C$3:$C$46,$C$6,AD3)</f>
        <v>15900</v>
      </c>
      <c r="AC148" s="77"/>
      <c r="AD148" s="78"/>
      <c r="AE148" s="76">
        <f ca="1">SUMIF($C$3:$C$46,$C$6,AE3)+SUMIF($C$3:$C$46,$C$6,AF3)+SUMIF($C$3:$C$46,$C$6,AG3)</f>
        <v>0</v>
      </c>
      <c r="AF148" s="77"/>
      <c r="AG148" s="78"/>
      <c r="AH148" s="76">
        <f ca="1">SUMIF($C$3:$C$46,$C$6,AH3)+SUMIF($C$3:$C$46,$C$6,AI3)+SUMIF($C$3:$C$46,$C$6,AJ3)</f>
        <v>15070</v>
      </c>
      <c r="AI148" s="77"/>
      <c r="AJ148" s="78"/>
      <c r="AK148" s="76">
        <f ca="1">SUMIF($C$3:$C$46,$C$6,AK3)+SUMIF($C$3:$C$46,$C$6,AL3)+SUMIF($C$3:$C$46,$C$6,AM3)</f>
        <v>15658</v>
      </c>
      <c r="AL148" s="77"/>
      <c r="AM148" s="78"/>
      <c r="AN148" s="76">
        <f ca="1">SUMIF($C$3:$C$46,$C$6,AN3)+SUMIF($C$3:$C$46,$C$6,AO3)+SUMIF($C$3:$C$46,$C$6,AP3)</f>
        <v>15693</v>
      </c>
      <c r="AO148" s="77"/>
      <c r="AP148" s="78"/>
      <c r="AQ148" s="76">
        <f ca="1">SUMIF($C$3:$C$46,$C$6,AQ3)+SUMIF($C$3:$C$46,$C$6,AR3)+SUMIF($C$3:$C$46,$C$6,AS3)</f>
        <v>16850</v>
      </c>
      <c r="AR148" s="77"/>
      <c r="AS148" s="78"/>
      <c r="AT148" s="76">
        <f ca="1">SUMIF($C$3:$C$46,$C$6,AT3)+SUMIF($C$3:$C$46,$C$6,AU3)+SUMIF($C$3:$C$46,$C$6,AV3)</f>
        <v>16330</v>
      </c>
      <c r="AU148" s="77"/>
      <c r="AV148" s="78"/>
      <c r="AW148" s="76">
        <f ca="1">SUMIF($C$3:$C$46,$C$6,AW3)+SUMIF($C$3:$C$46,$C$6,AX3)+SUMIF($C$3:$C$46,$C$6,AY3)</f>
        <v>0</v>
      </c>
      <c r="AX148" s="77"/>
      <c r="AY148" s="78"/>
      <c r="AZ148" s="76">
        <f ca="1">SUMIF($C$3:$C$46,$C$6,AZ3)+SUMIF($C$3:$C$46,$C$6,BA3)+SUMIF($C$3:$C$46,$C$6,BB3)</f>
        <v>0</v>
      </c>
      <c r="BA148" s="77"/>
      <c r="BB148" s="78"/>
      <c r="BC148" s="76">
        <f ca="1">SUMIF($C$3:$C$46,$C$6,BC3)+SUMIF($C$3:$C$46,$C$6,BD3)+SUMIF($C$3:$C$46,$C$6,BE3)</f>
        <v>14526</v>
      </c>
      <c r="BD148" s="77"/>
      <c r="BE148" s="78"/>
      <c r="BF148" s="76">
        <f ca="1">SUMIF($C$3:$C$46,$C$6,BF3)+SUMIF($C$3:$C$46,$C$6,BG3)+SUMIF($C$3:$C$46,$C$6,BH3)</f>
        <v>15687</v>
      </c>
      <c r="BG148" s="77"/>
      <c r="BH148" s="78"/>
      <c r="BI148" s="76">
        <f ca="1">SUMIF($C$3:$C$46,$C$6,BI3)+SUMIF($C$3:$C$46,$C$6,BJ3)+SUMIF($C$3:$C$46,$C$6,BK3)</f>
        <v>14600</v>
      </c>
      <c r="BJ148" s="77"/>
      <c r="BK148" s="78"/>
      <c r="BL148" s="76">
        <f ca="1">SUMIF($C$3:$C$46,$C$6,BL3)+SUMIF($C$3:$C$46,$C$6,BM3)+SUMIF($C$3:$C$46,$C$6,BN3)</f>
        <v>15496</v>
      </c>
      <c r="BM148" s="77"/>
      <c r="BN148" s="78"/>
      <c r="BO148" s="76">
        <f ca="1">SUMIF($C$3:$C$46,$C$6,BO3)+SUMIF($C$3:$C$46,$C$6,BP3)+SUMIF($C$3:$C$46,$C$6,BQ3)</f>
        <v>15100</v>
      </c>
      <c r="BP148" s="77"/>
      <c r="BQ148" s="78"/>
      <c r="BR148" s="76">
        <f ca="1">SUMIF($C$3:$C$46,$C$6,BR3)+SUMIF($C$3:$C$46,$C$6,BS3)+SUMIF($C$3:$C$46,$C$6,BT3)</f>
        <v>16100</v>
      </c>
      <c r="BS148" s="77"/>
      <c r="BT148" s="78"/>
      <c r="BU148" s="76">
        <f ca="1">SUMIF($C$3:$C$46,$C$6,BU3)+SUMIF($C$3:$C$46,$C$6,BV3)+SUMIF($C$3:$C$46,$C$6,BW3)</f>
        <v>15775</v>
      </c>
      <c r="BV148" s="77"/>
      <c r="BW148" s="78"/>
      <c r="BX148" s="49">
        <f ca="1">SUMIF($C$3:$C$46,$C$6,BX3)+SUMIF($C$3:$C$46,$C$6,BY3)+SUMIF($C$3:$C$46,$C$6,BZ3)</f>
        <v>16790</v>
      </c>
      <c r="BY148" s="50"/>
      <c r="BZ148" s="51"/>
      <c r="CA148" s="49">
        <f ca="1">SUMIF($C$3:$C$46,$C$6,CA3)+SUMIF($C$3:$C$46,$C$6,CB3)+SUMIF($C$3:$C$46,$C$6,CC3)</f>
        <v>16423</v>
      </c>
      <c r="CB148" s="50"/>
      <c r="CC148" s="51"/>
      <c r="CD148" s="49">
        <f ca="1">SUMIF($C$3:$C$46,$C$6,CD3)+SUMIF($C$3:$C$46,$C$6,CE3)+SUMIF($C$3:$C$46,$C$6,CF3)</f>
        <v>17012</v>
      </c>
      <c r="CE148" s="50"/>
      <c r="CF148" s="51"/>
      <c r="CG148" s="49">
        <f ca="1">SUMIF($C$3:$C$46,$C$6,CG3)+SUMIF($C$3:$C$46,$C$6,CH3)+SUMIF($C$3:$C$46,$C$6,CI3)</f>
        <v>17600</v>
      </c>
      <c r="CH148" s="50"/>
      <c r="CI148" s="51"/>
      <c r="CJ148" s="49">
        <f ca="1">SUMIF($C$3:$C$46,$C$6,CJ3)+SUMIF($C$3:$C$46,$C$6,CK3)+SUMIF($C$3:$C$46,$C$6,CL3)</f>
        <v>17250</v>
      </c>
      <c r="CK148" s="50"/>
      <c r="CL148" s="51"/>
      <c r="CM148" s="49">
        <f ca="1">SUMIF($C$3:$C$46,$C$6,CM3)+SUMIF($C$3:$C$46,$C$6,CN3)+SUMIF($C$3:$C$46,$C$6,CO3)</f>
        <v>18650</v>
      </c>
      <c r="CN148" s="50"/>
      <c r="CO148" s="51"/>
      <c r="CP148" s="76">
        <f ca="1">SUMIF($C$3:$C$46,$C$6,CP3)+SUMIF($C$3:$C$46,$C$6,CQ3)+SUMIF($C$3:$C$46,$C$6,CR3)</f>
        <v>0</v>
      </c>
      <c r="CQ148" s="77"/>
      <c r="CR148" s="78"/>
      <c r="CS148" s="18"/>
      <c r="CT148" s="18"/>
    </row>
    <row r="149" s="24" customFormat="1" ht="14.1" customHeight="1" spans="1:98">
      <c r="A149" s="79" t="s">
        <v>2050</v>
      </c>
      <c r="B149" s="80"/>
      <c r="C149" s="81"/>
      <c r="D149" s="76">
        <f ca="1">SUMIF($C$47:$C$90,$C$6,D47)+SUMIF($C$47:$C$90,$C$6,E47)+SUMIF($C$47:$C$90,$C$6,F47)</f>
        <v>11222</v>
      </c>
      <c r="E149" s="77"/>
      <c r="F149" s="78"/>
      <c r="G149" s="76">
        <f ca="1">SUMIF($C$47:$C$90,$C$6,G47)+SUMIF($C$47:$C$90,$C$6,H47)+SUMIF($C$47:$C$90,$C$6,I47)</f>
        <v>12094</v>
      </c>
      <c r="H149" s="77"/>
      <c r="I149" s="78"/>
      <c r="J149" s="76">
        <f ca="1">SUMIF($C$47:$C$90,$C$6,J47)+SUMIF($C$47:$C$90,$C$6,K47)+SUMIF($C$47:$C$90,$C$6,L47)</f>
        <v>0</v>
      </c>
      <c r="K149" s="77"/>
      <c r="L149" s="78"/>
      <c r="M149" s="76">
        <f ca="1">SUMIF($C$47:$C$90,$C$6,M47)+SUMIF($C$47:$C$90,$C$6,N47)+SUMIF($C$47:$C$90,$C$6,O47)</f>
        <v>12694</v>
      </c>
      <c r="N149" s="77"/>
      <c r="O149" s="78"/>
      <c r="P149" s="76">
        <f ca="1">SUMIF($C$47:$C$90,$C$6,P47)+SUMIF($C$47:$C$90,$C$6,Q47)+SUMIF($C$47:$C$90,$C$6,R47)</f>
        <v>12657</v>
      </c>
      <c r="Q149" s="77"/>
      <c r="R149" s="78"/>
      <c r="S149" s="76">
        <f ca="1">SUMIF($C$47:$C$90,$C$6,S47)+SUMIF($C$47:$C$90,$C$6,T47)+SUMIF($C$47:$C$90,$C$6,U47)</f>
        <v>13232</v>
      </c>
      <c r="T149" s="77"/>
      <c r="U149" s="78"/>
      <c r="V149" s="76">
        <f ca="1">SUMIF($C$47:$C$90,$C$6,V47)+SUMIF($C$47:$C$90,$C$6,W47)+SUMIF($C$47:$C$90,$C$6,X47)</f>
        <v>13611</v>
      </c>
      <c r="W149" s="77"/>
      <c r="X149" s="78"/>
      <c r="Y149" s="76">
        <f ca="1">SUMIF($C$47:$C$90,$C$6,Y47)+SUMIF($C$47:$C$90,$C$6,Z47)+SUMIF($C$47:$C$90,$C$6,AA47)</f>
        <v>15596</v>
      </c>
      <c r="Z149" s="77"/>
      <c r="AA149" s="78"/>
      <c r="AB149" s="76">
        <f ca="1">SUMIF($C$47:$C$90,$C$6,AB47)+SUMIF($C$47:$C$90,$C$6,AC47)+SUMIF($C$47:$C$90,$C$6,AD47)</f>
        <v>15442</v>
      </c>
      <c r="AC149" s="77"/>
      <c r="AD149" s="78"/>
      <c r="AE149" s="76">
        <f ca="1">SUMIF($C$47:$C$90,$C$6,AE47)+SUMIF($C$47:$C$90,$C$6,AF47)+SUMIF($C$47:$C$90,$C$6,AG47)</f>
        <v>0</v>
      </c>
      <c r="AF149" s="77"/>
      <c r="AG149" s="78"/>
      <c r="AH149" s="76">
        <f ca="1">SUMIF($C$47:$C$90,$C$6,AH47)+SUMIF($C$47:$C$90,$C$6,AI47)+SUMIF($C$47:$C$90,$C$6,AJ47)</f>
        <v>14189</v>
      </c>
      <c r="AI149" s="77"/>
      <c r="AJ149" s="78"/>
      <c r="AK149" s="76">
        <f ca="1">SUMIF($C$47:$C$90,$C$6,AK47)+SUMIF($C$47:$C$90,$C$6,AL47)+SUMIF($C$47:$C$90,$C$6,AM47)</f>
        <v>14686</v>
      </c>
      <c r="AL149" s="77"/>
      <c r="AM149" s="78"/>
      <c r="AN149" s="76">
        <f ca="1">SUMIF($C$47:$C$90,$C$6,AN47)+SUMIF($C$47:$C$90,$C$6,AO47)+SUMIF($C$47:$C$90,$C$6,AP47)</f>
        <v>14080</v>
      </c>
      <c r="AO149" s="77"/>
      <c r="AP149" s="78"/>
      <c r="AQ149" s="76">
        <f ca="1">SUMIF($C$47:$C$90,$C$6,AQ47)+SUMIF($C$47:$C$90,$C$6,AR47)+SUMIF($C$47:$C$90,$C$6,AS47)</f>
        <v>15300</v>
      </c>
      <c r="AR149" s="77"/>
      <c r="AS149" s="78"/>
      <c r="AT149" s="76">
        <f ca="1">SUMIF($C$47:$C$90,$C$6,AT47)+SUMIF($C$47:$C$90,$C$6,AU47)+SUMIF($C$47:$C$90,$C$6,AV47)</f>
        <v>13287</v>
      </c>
      <c r="AU149" s="77"/>
      <c r="AV149" s="78"/>
      <c r="AW149" s="76">
        <f ca="1">SUMIF($C$47:$C$90,$C$6,AW47)+SUMIF($C$47:$C$90,$C$6,AX47)+SUMIF($C$47:$C$90,$C$6,AY47)</f>
        <v>0</v>
      </c>
      <c r="AX149" s="77"/>
      <c r="AY149" s="78"/>
      <c r="AZ149" s="76">
        <f ca="1">SUMIF($C$47:$C$90,$C$6,AZ47)+SUMIF($C$47:$C$90,$C$6,BA47)+SUMIF($C$47:$C$90,$C$6,BB47)</f>
        <v>0</v>
      </c>
      <c r="BA149" s="77"/>
      <c r="BB149" s="78"/>
      <c r="BC149" s="76">
        <f ca="1">SUMIF($C$47:$C$90,$C$6,BC47)+SUMIF($C$47:$C$90,$C$6,BD47)+SUMIF($C$47:$C$90,$C$6,BE47)</f>
        <v>15037</v>
      </c>
      <c r="BD149" s="77"/>
      <c r="BE149" s="78"/>
      <c r="BF149" s="76">
        <f ca="1">SUMIF($C$47:$C$90,$C$6,BF47)+SUMIF($C$47:$C$90,$C$6,BG47)+SUMIF($C$47:$C$90,$C$6,BH47)</f>
        <v>14673</v>
      </c>
      <c r="BG149" s="77"/>
      <c r="BH149" s="78"/>
      <c r="BI149" s="76">
        <f ca="1">SUMIF($C$47:$C$90,$C$6,BI47)+SUMIF($C$47:$C$90,$C$6,BJ47)+SUMIF($C$47:$C$90,$C$6,BK47)</f>
        <v>14031</v>
      </c>
      <c r="BJ149" s="77"/>
      <c r="BK149" s="78"/>
      <c r="BL149" s="76">
        <f ca="1">SUMIF($C$47:$C$90,$C$6,BL47)+SUMIF($C$47:$C$90,$C$6,BM47)+SUMIF($C$47:$C$90,$C$6,BN47)</f>
        <v>15313</v>
      </c>
      <c r="BM149" s="77"/>
      <c r="BN149" s="78"/>
      <c r="BO149" s="76">
        <f ca="1">SUMIF($C$47:$C$90,$C$6,BO47)+SUMIF($C$47:$C$90,$C$6,BP47)+SUMIF($C$47:$C$90,$C$6,BQ47)</f>
        <v>14327</v>
      </c>
      <c r="BP149" s="77"/>
      <c r="BQ149" s="78"/>
      <c r="BR149" s="76">
        <f ca="1">SUMIF($C$47:$C$90,$C$6,BR47)+SUMIF($C$47:$C$90,$C$6,BS47)+SUMIF($C$47:$C$90,$C$6,BT47)</f>
        <v>14902</v>
      </c>
      <c r="BS149" s="77"/>
      <c r="BT149" s="78"/>
      <c r="BU149" s="76">
        <f ca="1">SUMIF($C$47:$C$90,$C$6,BU47)+SUMIF($C$47:$C$90,$C$6,BV47)+SUMIF($C$47:$C$90,$C$6,BW47)</f>
        <v>13492</v>
      </c>
      <c r="BV149" s="77"/>
      <c r="BW149" s="78"/>
      <c r="BX149" s="53">
        <f ca="1">SUMIF($C$47:$C$90,$C$6,BX47)+SUMIF($C$47:$C$90,$C$6,BY47)+SUMIF($C$47:$C$90,$C$6,BZ47)</f>
        <v>13039</v>
      </c>
      <c r="BY149" s="54"/>
      <c r="BZ149" s="55"/>
      <c r="CA149" s="53">
        <f ca="1">SUMIF($C$47:$C$90,$C$6,CA47)+SUMIF($C$47:$C$90,$C$6,CB47)+SUMIF($C$47:$C$90,$C$6,CC47)</f>
        <v>13438</v>
      </c>
      <c r="CB149" s="54"/>
      <c r="CC149" s="55"/>
      <c r="CD149" s="53">
        <f ca="1">SUMIF($C$47:$C$90,$C$6,CD47)+SUMIF($C$47:$C$90,$C$6,CE47)+SUMIF($C$47:$C$90,$C$6,CF47)</f>
        <v>14814</v>
      </c>
      <c r="CE149" s="54"/>
      <c r="CF149" s="55"/>
      <c r="CG149" s="53">
        <f ca="1">SUMIF($C$47:$C$90,$C$6,CG47)+SUMIF($C$47:$C$90,$C$6,CH47)+SUMIF($C$47:$C$90,$C$6,CI47)</f>
        <v>16129</v>
      </c>
      <c r="CH149" s="54"/>
      <c r="CI149" s="55"/>
      <c r="CJ149" s="53">
        <f ca="1">SUMIF($C$47:$C$90,$C$6,CJ47)+SUMIF($C$47:$C$90,$C$6,CK47)+SUMIF($C$47:$C$90,$C$6,CL47)</f>
        <v>15653</v>
      </c>
      <c r="CK149" s="54"/>
      <c r="CL149" s="55"/>
      <c r="CM149" s="53">
        <f ca="1">SUMIF($C$47:$C$90,$C$6,CM47)+SUMIF($C$47:$C$90,$C$6,CN47)+SUMIF($C$47:$C$90,$C$6,CO47)</f>
        <v>16200</v>
      </c>
      <c r="CN149" s="54"/>
      <c r="CO149" s="55"/>
      <c r="CP149" s="76">
        <f ca="1">SUMIF($C$47:$C$90,$C$6,CP47)+SUMIF($C$47:$C$90,$C$6,CQ47)+SUMIF($C$47:$C$90,$C$6,CR47)</f>
        <v>0</v>
      </c>
      <c r="CQ149" s="77"/>
      <c r="CR149" s="78"/>
      <c r="CS149" s="18"/>
      <c r="CT149" s="18"/>
    </row>
    <row r="150" s="24" customFormat="1" ht="14.1" customHeight="1" spans="1:98">
      <c r="A150" s="82" t="s">
        <v>2051</v>
      </c>
      <c r="B150" s="83"/>
      <c r="C150" s="84"/>
      <c r="D150" s="85">
        <f ca="1">SUMIF($C$91:$C$146,$C$6,D91)+SUMIF($C$91:$C$146,$C$6,E91)+SUMIF($C$91:$C$146,$C$6,F91)</f>
        <v>18131</v>
      </c>
      <c r="E150" s="86"/>
      <c r="F150" s="87"/>
      <c r="G150" s="85">
        <f ca="1">SUMIF($C$91:$C$146,$C$6,G91)+SUMIF($C$91:$C$146,$C$6,H91)+SUMIF($C$91:$C$146,$C$6,I91)</f>
        <v>19750</v>
      </c>
      <c r="H150" s="86"/>
      <c r="I150" s="87"/>
      <c r="J150" s="85">
        <f ca="1">SUMIF($C$91:$C$146,$C$6,J91)+SUMIF($C$91:$C$146,$C$6,K91)+SUMIF($C$91:$C$146,$C$6,L91)</f>
        <v>0</v>
      </c>
      <c r="K150" s="86"/>
      <c r="L150" s="87"/>
      <c r="M150" s="85">
        <f ca="1">SUMIF($C$91:$C$146,$C$6,M91)+SUMIF($C$91:$C$146,$C$6,N91)+SUMIF($C$91:$C$146,$C$6,O91)</f>
        <v>21250</v>
      </c>
      <c r="N150" s="86"/>
      <c r="O150" s="87"/>
      <c r="P150" s="85">
        <f ca="1">SUMIF($C$91:$C$146,$C$6,P91)+SUMIF($C$91:$C$146,$C$6,Q91)+SUMIF($C$91:$C$146,$C$6,R91)</f>
        <v>20350</v>
      </c>
      <c r="Q150" s="86"/>
      <c r="R150" s="87"/>
      <c r="S150" s="85">
        <f ca="1">SUMIF($C$91:$C$146,$C$6,S91)+SUMIF($C$91:$C$146,$C$6,T91)+SUMIF($C$91:$C$146,$C$6,U91)</f>
        <v>22000</v>
      </c>
      <c r="T150" s="86"/>
      <c r="U150" s="87"/>
      <c r="V150" s="85">
        <f ca="1">SUMIF($C$91:$C$146,$C$6,V91)+SUMIF($C$91:$C$146,$C$6,W91)+SUMIF($C$91:$C$146,$C$6,X91)</f>
        <v>21169</v>
      </c>
      <c r="W150" s="86"/>
      <c r="X150" s="87"/>
      <c r="Y150" s="85">
        <f ca="1">SUMIF($C$91:$C$146,$C$6,Y91)+SUMIF($C$91:$C$146,$C$6,Z91)+SUMIF($C$91:$C$146,$C$6,AA91)</f>
        <v>20950</v>
      </c>
      <c r="Z150" s="86"/>
      <c r="AA150" s="87"/>
      <c r="AB150" s="85">
        <f ca="1">SUMIF($C$91:$C$146,$C$6,AB91)+SUMIF($C$91:$C$146,$C$6,AC91)+SUMIF($C$91:$C$146,$C$6,AD91)</f>
        <v>21350</v>
      </c>
      <c r="AC150" s="86"/>
      <c r="AD150" s="87"/>
      <c r="AE150" s="85">
        <f ca="1">SUMIF($C$91:$C$146,$C$6,AE91)+SUMIF($C$91:$C$146,$C$6,AF91)+SUMIF($C$91:$C$146,$C$6,AG91)</f>
        <v>0</v>
      </c>
      <c r="AF150" s="86"/>
      <c r="AG150" s="87"/>
      <c r="AH150" s="85">
        <f ca="1">SUMIF($C$91:$C$146,$C$6,AH91)+SUMIF($C$91:$C$146,$C$6,AI91)+SUMIF($C$91:$C$146,$C$6,AJ91)</f>
        <v>20750</v>
      </c>
      <c r="AI150" s="86"/>
      <c r="AJ150" s="87"/>
      <c r="AK150" s="85">
        <f ca="1">SUMIF($C$91:$C$146,$C$6,AK91)+SUMIF($C$91:$C$146,$C$6,AL91)+SUMIF($C$91:$C$146,$C$6,AM91)</f>
        <v>20350</v>
      </c>
      <c r="AL150" s="86"/>
      <c r="AM150" s="87"/>
      <c r="AN150" s="85">
        <f ca="1">SUMIF($C$91:$C$146,$C$6,AN91)+SUMIF($C$91:$C$146,$C$6,AO91)+SUMIF($C$91:$C$146,$C$6,AP91)</f>
        <v>20618</v>
      </c>
      <c r="AO150" s="86"/>
      <c r="AP150" s="87"/>
      <c r="AQ150" s="85">
        <f ca="1">SUMIF($C$91:$C$146,$C$6,AQ91)+SUMIF($C$91:$C$146,$C$6,AR91)+SUMIF($C$91:$C$146,$C$6,AS91)</f>
        <v>20432</v>
      </c>
      <c r="AR150" s="86"/>
      <c r="AS150" s="87"/>
      <c r="AT150" s="85">
        <f ca="1">SUMIF($C$91:$C$146,$C$6,AT91)+SUMIF($C$91:$C$146,$C$6,AU91)+SUMIF($C$91:$C$146,$C$6,AV91)</f>
        <v>21260</v>
      </c>
      <c r="AU150" s="86"/>
      <c r="AV150" s="87"/>
      <c r="AW150" s="85">
        <f ca="1">SUMIF($C$91:$C$146,$C$6,AW91)+SUMIF($C$91:$C$146,$C$6,AX91)+SUMIF($C$91:$C$146,$C$6,AY91)</f>
        <v>0</v>
      </c>
      <c r="AX150" s="86"/>
      <c r="AY150" s="87"/>
      <c r="AZ150" s="85">
        <f ca="1">SUMIF($C$91:$C$146,$C$6,AZ91)+SUMIF($C$91:$C$146,$C$6,BA91)+SUMIF($C$91:$C$146,$C$6,BB91)</f>
        <v>0</v>
      </c>
      <c r="BA150" s="86"/>
      <c r="BB150" s="87"/>
      <c r="BC150" s="85">
        <f ca="1">SUMIF($C$91:$C$146,$C$6,BC91)+SUMIF($C$91:$C$146,$C$6,BD91)+SUMIF($C$91:$C$146,$C$6,BE91)</f>
        <v>22050</v>
      </c>
      <c r="BD150" s="86"/>
      <c r="BE150" s="87"/>
      <c r="BF150" s="85">
        <f ca="1">SUMIF($C$91:$C$146,$C$6,BF91)+SUMIF($C$91:$C$146,$C$6,BG91)+SUMIF($C$91:$C$146,$C$6,BH91)</f>
        <v>21750</v>
      </c>
      <c r="BG150" s="86"/>
      <c r="BH150" s="87"/>
      <c r="BI150" s="85">
        <f ca="1">SUMIF($C$91:$C$146,$C$6,BI91)+SUMIF($C$91:$C$146,$C$6,BJ91)+SUMIF($C$91:$C$146,$C$6,BK91)</f>
        <v>19850</v>
      </c>
      <c r="BJ150" s="86"/>
      <c r="BK150" s="87"/>
      <c r="BL150" s="85">
        <f ca="1">SUMIF($C$91:$C$146,$C$6,BL91)+SUMIF($C$91:$C$146,$C$6,BM91)+SUMIF($C$91:$C$146,$C$6,BN91)</f>
        <v>21200</v>
      </c>
      <c r="BM150" s="86"/>
      <c r="BN150" s="87"/>
      <c r="BO150" s="85">
        <f ca="1">SUMIF($C$91:$C$146,$C$6,BO91)+SUMIF($C$91:$C$146,$C$6,BP91)+SUMIF($C$91:$C$146,$C$6,BQ91)</f>
        <v>21400</v>
      </c>
      <c r="BP150" s="86"/>
      <c r="BQ150" s="87"/>
      <c r="BR150" s="85"/>
      <c r="BS150" s="86"/>
      <c r="BT150" s="87"/>
      <c r="BU150" s="85">
        <f ca="1">SUMIF($C$91:$C$146,$C$6,BU91)+SUMIF($C$91:$C$146,$C$6,BV91)+SUMIF($C$91:$C$146,$C$6,BW91)</f>
        <v>20950</v>
      </c>
      <c r="BV150" s="86"/>
      <c r="BW150" s="87"/>
      <c r="BX150" s="59">
        <f ca="1">SUMIF($C$91:$C$146,$C$6,BX91)+SUMIF($C$91:$C$146,$C$6,BY91)+SUMIF($C$91:$C$146,$C$6,BZ91)</f>
        <v>22990</v>
      </c>
      <c r="BY150" s="60"/>
      <c r="BZ150" s="61"/>
      <c r="CA150" s="59">
        <f ca="1">SUMIF($C$91:$C$146,$C$6,CA91)+SUMIF($C$91:$C$146,$C$6,CB91)+SUMIF($C$91:$C$146,$C$6,CC91)</f>
        <v>22950</v>
      </c>
      <c r="CB150" s="60"/>
      <c r="CC150" s="61"/>
      <c r="CD150" s="59">
        <f ca="1">SUMIF($C$91:$C$146,$C$6,CD91)+SUMIF($C$91:$C$146,$C$6,CE91)+SUMIF($C$91:$C$146,$C$6,CF91)</f>
        <v>24000</v>
      </c>
      <c r="CE150" s="60"/>
      <c r="CF150" s="61"/>
      <c r="CG150" s="59">
        <f ca="1">SUMIF($C$91:$C$146,$C$6,CG91)+SUMIF($C$91:$C$146,$C$6,CH91)+SUMIF($C$91:$C$146,$C$6,CI91)</f>
        <v>23900</v>
      </c>
      <c r="CH150" s="60"/>
      <c r="CI150" s="61"/>
      <c r="CJ150" s="59">
        <f ca="1">SUMIF($C$91:$C$146,$C$6,CJ91)+SUMIF($C$91:$C$146,$C$6,CK91)+SUMIF($C$91:$C$146,$C$6,CL91)</f>
        <v>24850</v>
      </c>
      <c r="CK150" s="60"/>
      <c r="CL150" s="61"/>
      <c r="CM150" s="59">
        <f ca="1">SUMIF($C$91:$C$146,$C$6,CM91)+SUMIF($C$91:$C$146,$C$6,CN91)+SUMIF($C$91:$C$146,$C$6,CO91)</f>
        <v>22400</v>
      </c>
      <c r="CN150" s="60"/>
      <c r="CO150" s="61"/>
      <c r="CP150" s="85">
        <f ca="1">SUMIF($C$91:$C$146,$C$6,CP91)+SUMIF($C$91:$C$146,$C$6,CQ91)+SUMIF($C$91:$C$146,$C$6,CR91)</f>
        <v>0</v>
      </c>
      <c r="CQ150" s="86"/>
      <c r="CR150" s="87"/>
      <c r="CS150" s="18"/>
      <c r="CT150" s="18"/>
    </row>
    <row r="151" s="25" customFormat="1" ht="15.75" customHeight="1" spans="1:98">
      <c r="A151" s="88"/>
      <c r="B151" s="89"/>
      <c r="C151" s="90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>
        <v>0</v>
      </c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28"/>
      <c r="CT151" s="28"/>
    </row>
    <row r="152" s="25" customFormat="1" spans="1:98">
      <c r="A152" s="88"/>
      <c r="B152" s="92"/>
      <c r="C152" s="90"/>
      <c r="D152" s="92"/>
      <c r="E152" s="91"/>
      <c r="F152" s="91"/>
      <c r="G152" s="92"/>
      <c r="H152" s="91"/>
      <c r="I152" s="91"/>
      <c r="J152" s="93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28"/>
      <c r="CT152" s="28"/>
    </row>
    <row r="153" s="25" customFormat="1" spans="1:98">
      <c r="A153" s="88"/>
      <c r="B153" s="92"/>
      <c r="C153" s="90"/>
      <c r="D153" s="92"/>
      <c r="E153" s="91"/>
      <c r="F153" s="91"/>
      <c r="G153" s="92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28"/>
      <c r="CT153" s="28"/>
    </row>
    <row r="154" s="25" customFormat="1" spans="1:98">
      <c r="A154" s="88"/>
      <c r="B154" s="92"/>
      <c r="C154" s="90"/>
      <c r="D154" s="92"/>
      <c r="E154" s="91"/>
      <c r="F154" s="91"/>
      <c r="G154" s="92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28"/>
      <c r="CT154" s="28"/>
    </row>
    <row r="155" s="25" customFormat="1" spans="1:98">
      <c r="A155" s="88"/>
      <c r="B155" s="92"/>
      <c r="C155" s="90"/>
      <c r="D155" s="92"/>
      <c r="E155" s="91"/>
      <c r="F155" s="91"/>
      <c r="G155" s="92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28"/>
      <c r="CT155" s="28"/>
    </row>
    <row r="156" s="25" customFormat="1" spans="1:98">
      <c r="A156" s="88"/>
      <c r="B156" s="92"/>
      <c r="C156" s="90"/>
      <c r="D156" s="92"/>
      <c r="E156" s="91"/>
      <c r="F156" s="91"/>
      <c r="G156" s="92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28"/>
      <c r="CT156" s="28"/>
    </row>
    <row r="509" spans="14:14">
      <c r="N509" s="26">
        <v>100809816</v>
      </c>
    </row>
    <row r="510" spans="14:14">
      <c r="N510" s="26">
        <v>100809817</v>
      </c>
    </row>
  </sheetData>
  <autoFilter ref="A2:CV151">
    <filterColumn colId="4" hiddenButton="1"/>
    <filterColumn colId="7" hiddenButton="1"/>
    <filterColumn colId="10" hiddenButton="1"/>
    <filterColumn colId="13" hiddenButton="1"/>
    <filterColumn colId="16" hiddenButton="1"/>
    <filterColumn colId="19" hiddenButton="1"/>
    <filterColumn colId="22" hiddenButton="1"/>
    <filterColumn colId="25" hiddenButton="1"/>
    <filterColumn colId="28" hiddenButton="1"/>
    <filterColumn colId="31" hiddenButton="1"/>
    <filterColumn colId="34" hiddenButton="1"/>
    <filterColumn colId="37" hiddenButton="1"/>
    <filterColumn colId="40" hiddenButton="1"/>
    <filterColumn colId="43" hiddenButton="1"/>
    <filterColumn colId="46" hiddenButton="1"/>
    <filterColumn colId="49" hiddenButton="1"/>
    <filterColumn colId="52" hiddenButton="1"/>
    <filterColumn colId="55" hiddenButton="1"/>
    <filterColumn colId="58" hiddenButton="1"/>
    <filterColumn colId="61" hiddenButton="1"/>
    <filterColumn colId="64" hiddenButton="1"/>
    <filterColumn colId="67" hiddenButton="1"/>
    <filterColumn colId="70" hiddenButton="1"/>
    <filterColumn colId="73" hiddenButton="1"/>
    <filterColumn colId="76" hiddenButton="1"/>
    <filterColumn colId="79" hiddenButton="1"/>
    <filterColumn colId="82" hiddenButton="1"/>
    <filterColumn colId="85" hiddenButton="1"/>
    <filterColumn colId="88" hiddenButton="1"/>
    <filterColumn colId="91" hiddenButton="1"/>
    <filterColumn colId="94" hiddenButton="1"/>
    <extLst/>
  </autoFilter>
  <mergeCells count="107">
    <mergeCell ref="D2:F2"/>
    <mergeCell ref="G2:I2"/>
    <mergeCell ref="J2:L2"/>
    <mergeCell ref="M2:O2"/>
    <mergeCell ref="P2:R2"/>
    <mergeCell ref="S2:U2"/>
    <mergeCell ref="V2:X2"/>
    <mergeCell ref="Y2:AA2"/>
    <mergeCell ref="AB2:AD2"/>
    <mergeCell ref="AE2:AG2"/>
    <mergeCell ref="AH2:AJ2"/>
    <mergeCell ref="AK2:AM2"/>
    <mergeCell ref="AN2:AP2"/>
    <mergeCell ref="AQ2:AS2"/>
    <mergeCell ref="AT2:AV2"/>
    <mergeCell ref="AW2:AY2"/>
    <mergeCell ref="AZ2:BB2"/>
    <mergeCell ref="BC2:BE2"/>
    <mergeCell ref="BF2:BH2"/>
    <mergeCell ref="BI2:BK2"/>
    <mergeCell ref="BL2:BN2"/>
    <mergeCell ref="BO2:BQ2"/>
    <mergeCell ref="BR2:BT2"/>
    <mergeCell ref="BU2:BW2"/>
    <mergeCell ref="BX2:BZ2"/>
    <mergeCell ref="CA2:CC2"/>
    <mergeCell ref="CD2:CF2"/>
    <mergeCell ref="CG2:CI2"/>
    <mergeCell ref="CJ2:CL2"/>
    <mergeCell ref="CM2:CO2"/>
    <mergeCell ref="CP2:CR2"/>
    <mergeCell ref="A147:C147"/>
    <mergeCell ref="A148:C148"/>
    <mergeCell ref="A149:C149"/>
    <mergeCell ref="A150:C150"/>
    <mergeCell ref="A3:A6"/>
    <mergeCell ref="A7:A10"/>
    <mergeCell ref="A11:A14"/>
    <mergeCell ref="A15:A18"/>
    <mergeCell ref="A19:A22"/>
    <mergeCell ref="A23:A26"/>
    <mergeCell ref="A27:A30"/>
    <mergeCell ref="A31:A34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  <mergeCell ref="A75:A78"/>
    <mergeCell ref="A79:A82"/>
    <mergeCell ref="A83:A86"/>
    <mergeCell ref="A87:A90"/>
    <mergeCell ref="A91:A94"/>
    <mergeCell ref="A95:A98"/>
    <mergeCell ref="A99:A102"/>
    <mergeCell ref="A103:A106"/>
    <mergeCell ref="A107:A110"/>
    <mergeCell ref="A111:A114"/>
    <mergeCell ref="A115:A118"/>
    <mergeCell ref="A119:A122"/>
    <mergeCell ref="A123:A126"/>
    <mergeCell ref="A127:A130"/>
    <mergeCell ref="A131:A134"/>
    <mergeCell ref="A135:A138"/>
    <mergeCell ref="A139:A142"/>
    <mergeCell ref="A143:A146"/>
    <mergeCell ref="B3:B6"/>
    <mergeCell ref="B7:B10"/>
    <mergeCell ref="B11:B14"/>
    <mergeCell ref="B15:B18"/>
    <mergeCell ref="B19:B22"/>
    <mergeCell ref="B23:B26"/>
    <mergeCell ref="B27:B30"/>
    <mergeCell ref="B31:B34"/>
    <mergeCell ref="B35:B38"/>
    <mergeCell ref="B39:B42"/>
    <mergeCell ref="B43:B46"/>
    <mergeCell ref="B47:B50"/>
    <mergeCell ref="B51:B54"/>
    <mergeCell ref="B55:B58"/>
    <mergeCell ref="B59:B62"/>
    <mergeCell ref="B63:B66"/>
    <mergeCell ref="B67:B70"/>
    <mergeCell ref="B71:B74"/>
    <mergeCell ref="B75:B78"/>
    <mergeCell ref="B79:B82"/>
    <mergeCell ref="B83:B86"/>
    <mergeCell ref="B87:B90"/>
    <mergeCell ref="B91:B94"/>
    <mergeCell ref="B95:B98"/>
    <mergeCell ref="B99:B102"/>
    <mergeCell ref="B103:B106"/>
    <mergeCell ref="B107:B110"/>
    <mergeCell ref="B111:B114"/>
    <mergeCell ref="B115:B118"/>
    <mergeCell ref="B119:B122"/>
    <mergeCell ref="B123:B126"/>
    <mergeCell ref="B127:B130"/>
    <mergeCell ref="B131:B134"/>
    <mergeCell ref="B135:B138"/>
    <mergeCell ref="B139:B142"/>
    <mergeCell ref="B143:B146"/>
  </mergeCells>
  <printOptions horizontalCentered="1"/>
  <pageMargins left="0" right="0" top="0" bottom="0" header="0" footer="0"/>
  <pageSetup paperSize="9" scale="24" orientation="portrait" cellComments="asDisplayed"/>
  <headerFooter alignWithMargins="0">
    <oddFooter>&amp;C第 &amp;P 页，共 &amp;N 页</oddFooter>
  </headerFooter>
  <colBreaks count="1" manualBreakCount="1">
    <brk id="48" max="149" man="1"/>
  </colBreaks>
  <ignoredErrors>
    <ignoredError sqref="D148:D149" formula="1"/>
  </ignoredError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1052"/>
  <sheetViews>
    <sheetView showZeros="0" tabSelected="1" workbookViewId="0">
      <pane xSplit="9" ySplit="2" topLeftCell="AD3" activePane="bottomRight" state="frozen"/>
      <selection/>
      <selection pane="topRight"/>
      <selection pane="bottomLeft"/>
      <selection pane="bottomRight" activeCell="F7" sqref="F7"/>
    </sheetView>
  </sheetViews>
  <sheetFormatPr defaultColWidth="9" defaultRowHeight="12"/>
  <cols>
    <col min="1" max="1" width="10.875" style="5" customWidth="1"/>
    <col min="2" max="2" width="17.75" style="1" customWidth="1"/>
    <col min="3" max="3" width="17.5" style="1" customWidth="1"/>
    <col min="4" max="4" width="7.375" style="1" customWidth="1"/>
    <col min="5" max="5" width="8.375" style="1" customWidth="1"/>
    <col min="6" max="6" width="30.125" style="1" customWidth="1"/>
    <col min="7" max="7" width="8.625" style="1" customWidth="1"/>
    <col min="8" max="9" width="6.375" style="1" customWidth="1"/>
    <col min="10" max="10" width="7.625" style="5" customWidth="1"/>
    <col min="11" max="18" width="7.625" style="6" customWidth="1"/>
    <col min="19" max="40" width="7.625" style="1" customWidth="1"/>
    <col min="41" max="41" width="11" style="1" customWidth="1"/>
    <col min="42" max="42" width="10.375" style="1" customWidth="1"/>
    <col min="43" max="43" width="8.5" style="5" customWidth="1"/>
    <col min="44" max="44" width="4.75" style="1" hidden="1" customWidth="1"/>
    <col min="45" max="45" width="17.875" style="7" hidden="1" customWidth="1"/>
    <col min="46" max="46" width="9.75" style="5" hidden="1" customWidth="1"/>
    <col min="47" max="47" width="10.625" style="1" hidden="1" customWidth="1"/>
    <col min="48" max="48" width="9" style="5"/>
    <col min="49" max="49" width="10.25" style="5" customWidth="1"/>
    <col min="50" max="16384" width="9" style="1"/>
  </cols>
  <sheetData>
    <row r="1" ht="14.25" customHeight="1" spans="1:47">
      <c r="A1" s="5" t="s">
        <v>2052</v>
      </c>
      <c r="B1" s="5" t="s">
        <v>43</v>
      </c>
      <c r="C1" s="5" t="s">
        <v>2053</v>
      </c>
      <c r="D1" s="8" t="s">
        <v>2054</v>
      </c>
      <c r="E1" s="8" t="s">
        <v>2055</v>
      </c>
      <c r="F1" s="5" t="s">
        <v>2002</v>
      </c>
      <c r="G1" s="5" t="s">
        <v>2056</v>
      </c>
      <c r="H1" s="5" t="s">
        <v>2057</v>
      </c>
      <c r="I1" s="5"/>
      <c r="J1" s="5" t="s">
        <v>2058</v>
      </c>
      <c r="AO1" s="13">
        <f ca="1">总装!CS147</f>
        <v>1337425</v>
      </c>
      <c r="AP1" s="14">
        <f ca="1">AO1-AO2</f>
        <v>0</v>
      </c>
      <c r="AQ1" s="5">
        <f ca="1">SUM(AQ3:AQ915)</f>
        <v>-6000</v>
      </c>
      <c r="AR1" s="15"/>
      <c r="AS1" s="16" t="s">
        <v>2059</v>
      </c>
      <c r="AT1" s="17"/>
      <c r="AU1" s="17"/>
    </row>
    <row r="2" ht="32.25" customHeight="1" spans="2:47">
      <c r="B2" s="5"/>
      <c r="C2" s="5"/>
      <c r="D2" s="8"/>
      <c r="E2" s="8"/>
      <c r="F2" s="5"/>
      <c r="G2" s="5"/>
      <c r="H2" s="5"/>
      <c r="I2" s="5"/>
      <c r="J2" s="10">
        <v>43525</v>
      </c>
      <c r="K2" s="10">
        <f>J2+1</f>
        <v>43526</v>
      </c>
      <c r="L2" s="10">
        <f t="shared" ref="L2:AK2" si="0">K2+1</f>
        <v>43527</v>
      </c>
      <c r="M2" s="10">
        <f t="shared" si="0"/>
        <v>43528</v>
      </c>
      <c r="N2" s="10">
        <f t="shared" si="0"/>
        <v>43529</v>
      </c>
      <c r="O2" s="10">
        <f t="shared" si="0"/>
        <v>43530</v>
      </c>
      <c r="P2" s="10">
        <f t="shared" si="0"/>
        <v>43531</v>
      </c>
      <c r="Q2" s="10">
        <f t="shared" si="0"/>
        <v>43532</v>
      </c>
      <c r="R2" s="10">
        <f t="shared" si="0"/>
        <v>43533</v>
      </c>
      <c r="S2" s="10">
        <f t="shared" si="0"/>
        <v>43534</v>
      </c>
      <c r="T2" s="10">
        <f t="shared" si="0"/>
        <v>43535</v>
      </c>
      <c r="U2" s="10">
        <f t="shared" si="0"/>
        <v>43536</v>
      </c>
      <c r="V2" s="10">
        <f t="shared" si="0"/>
        <v>43537</v>
      </c>
      <c r="W2" s="10">
        <f t="shared" si="0"/>
        <v>43538</v>
      </c>
      <c r="X2" s="10">
        <f t="shared" si="0"/>
        <v>43539</v>
      </c>
      <c r="Y2" s="10">
        <f t="shared" si="0"/>
        <v>43540</v>
      </c>
      <c r="Z2" s="10">
        <f t="shared" si="0"/>
        <v>43541</v>
      </c>
      <c r="AA2" s="10">
        <f t="shared" si="0"/>
        <v>43542</v>
      </c>
      <c r="AB2" s="10">
        <f t="shared" si="0"/>
        <v>43543</v>
      </c>
      <c r="AC2" s="10">
        <f t="shared" si="0"/>
        <v>43544</v>
      </c>
      <c r="AD2" s="10">
        <f t="shared" si="0"/>
        <v>43545</v>
      </c>
      <c r="AE2" s="10">
        <f t="shared" si="0"/>
        <v>43546</v>
      </c>
      <c r="AF2" s="10">
        <f t="shared" si="0"/>
        <v>43547</v>
      </c>
      <c r="AG2" s="10">
        <f t="shared" si="0"/>
        <v>43548</v>
      </c>
      <c r="AH2" s="10">
        <f t="shared" si="0"/>
        <v>43549</v>
      </c>
      <c r="AI2" s="10">
        <f t="shared" si="0"/>
        <v>43550</v>
      </c>
      <c r="AJ2" s="10">
        <f t="shared" si="0"/>
        <v>43551</v>
      </c>
      <c r="AK2" s="10">
        <f t="shared" si="0"/>
        <v>43552</v>
      </c>
      <c r="AL2" s="10">
        <f t="shared" ref="AL2" si="1">AK2+1</f>
        <v>43553</v>
      </c>
      <c r="AM2" s="10">
        <f t="shared" ref="AM2" si="2">AL2+1</f>
        <v>43554</v>
      </c>
      <c r="AN2" s="10">
        <f t="shared" ref="AN2" si="3">AM2+1</f>
        <v>43555</v>
      </c>
      <c r="AO2" s="18">
        <f ca="1">SUM(AO3:AO943)</f>
        <v>1337425</v>
      </c>
      <c r="AP2" s="5" t="s">
        <v>2060</v>
      </c>
      <c r="AQ2" s="5" t="s">
        <v>2061</v>
      </c>
      <c r="AS2" s="7" t="s">
        <v>43</v>
      </c>
      <c r="AT2" s="8" t="s">
        <v>2062</v>
      </c>
      <c r="AU2" s="8" t="s">
        <v>2063</v>
      </c>
    </row>
    <row r="3" s="1" customFormat="1" ht="15" customHeight="1" spans="1:49">
      <c r="A3" s="5">
        <f>工单拆分!F3</f>
        <v>7210004162</v>
      </c>
      <c r="B3" s="5" t="str">
        <f>工单拆分!G3</f>
        <v>7210004162-1</v>
      </c>
      <c r="C3" s="5" t="str">
        <f>工单拆分!H3</f>
        <v>40HC29-1</v>
      </c>
      <c r="D3" s="5">
        <f>VLOOKUP(B3,工单拆分!G:I,3,0)</f>
        <v>2000</v>
      </c>
      <c r="E3" s="5">
        <f ca="1">SUMIFS(OFFSET(工单拆分!$I$2,,,2000),OFFSET(工单拆分!$F$2,,,2000),A3)</f>
        <v>2000</v>
      </c>
      <c r="F3" s="9"/>
      <c r="G3" s="10">
        <f ca="1" t="array" ref="G3">MATCH(TRUE,J3:AN3&gt;10,0)+$J$2-1</f>
        <v>43532</v>
      </c>
      <c r="H3" s="11"/>
      <c r="I3" s="11"/>
      <c r="J3" s="5">
        <f ca="1">SUMIF(总装!D$3:D$146,$B3,总装!D$6)+SUMIF(总装!E$3:E$146,$B3,总装!E$6)+SUMIF(总装!F$3:F$146,$B3,总装!F$6)</f>
        <v>0</v>
      </c>
      <c r="K3" s="12">
        <f ca="1">SUMIF(总装!G$3:G$146,$B3,总装!G$6)+SUMIF(总装!H$3:H$146,$B3,总装!H$6)+SUMIF(总装!I$3:I$146,$B3,总装!I$6)</f>
        <v>0</v>
      </c>
      <c r="L3" s="12">
        <f ca="1">SUMIF(总装!J$3:J$146,$B3,总装!J$6)+SUMIF(总装!K$3:K$146,$B3,总装!K$6)+SUMIF(总装!L$3:L$146,$B3,总装!L$6)</f>
        <v>0</v>
      </c>
      <c r="M3" s="12">
        <f ca="1">SUMIF(总装!M$3:M$146,$B3,总装!M$6)+SUMIF(总装!N$3:N$146,$B3,总装!N$6)+SUMIF(总装!O$3:O$146,$B3,总装!O$6)</f>
        <v>0</v>
      </c>
      <c r="N3" s="12">
        <f ca="1">SUMIF(总装!P$3:P$146,$B3,总装!P$6)+SUMIF(总装!Q$3:Q$146,$B3,总装!Q$6)+SUMIF(总装!R$3:R$146,$B3,总装!R$6)</f>
        <v>0</v>
      </c>
      <c r="O3" s="12">
        <f ca="1">SUMIF(总装!S$3:S$146,$B3,总装!S$6)+SUMIF(总装!T$3:T$146,$B3,总装!T$6)+SUMIF(总装!U$3:U$146,$B3,总装!U$6)</f>
        <v>0</v>
      </c>
      <c r="P3" s="12">
        <f ca="1">SUMIF(总装!V$3:V$146,$B3,总装!V$6)+SUMIF(总装!W$3:W$146,$B3,总装!W$6)+SUMIF(总装!X$3:X$146,$B3,总装!X$6)</f>
        <v>0</v>
      </c>
      <c r="Q3" s="12">
        <f ca="1">SUMIF(总装!Y$3:Y$146,$B3,总装!Y$6)+SUMIF(总装!Z$3:Z$146,$B3,总装!Z$6)+SUMIF(总装!AA$3:AA$146,$B3,总装!AA$6)</f>
        <v>550</v>
      </c>
      <c r="R3" s="5">
        <f ca="1">SUMIF(总装!AB$3:AB$146,$B3,总装!AB$6)+SUMIF(总装!AC$3:AC$146,$B3,总装!AC$6)+SUMIF(总装!AD$3:AD$146,$B3,总装!AD$6)</f>
        <v>650</v>
      </c>
      <c r="S3" s="5">
        <f ca="1">SUMIF(总装!AE$3:AE$146,$B3,总装!AE$6)+SUMIF(总装!AF$3:AF$146,$B3,总装!AF$6)+SUMIF(总装!AG$3:AG$146,$B3,总装!AG$6)</f>
        <v>0</v>
      </c>
      <c r="T3" s="5">
        <f ca="1">SUMIF(总装!AH$3:AH$146,$B3,总装!AH$6)+SUMIF(总装!AI$3:AI$146,$B3,总装!AI$6)+SUMIF(总装!AJ$3:AJ$146,$B3,总装!AJ$6)</f>
        <v>650</v>
      </c>
      <c r="U3" s="5">
        <f ca="1">SUMIF(总装!AK$3:AK$146,$B3,总装!AK$6)+SUMIF(总装!AL$3:AL$146,$B3,总装!AL$6)+SUMIF(总装!AM$3:AM$146,$B3,总装!AM$6)</f>
        <v>150</v>
      </c>
      <c r="V3" s="5">
        <f ca="1">SUMIF(总装!AN$3:AN$146,$B3,总装!AN$6)+SUMIF(总装!AO$3:AO$146,$B3,总装!AO$6)+SUMIF(总装!AP$3:AP$146,$B3,总装!AP$6)</f>
        <v>0</v>
      </c>
      <c r="W3" s="5">
        <f ca="1">SUMIF(总装!AQ$3:AQ$146,$B3,总装!AQ$6)+SUMIF(总装!AR$3:AR$146,$B3,总装!AR$6)+SUMIF(总装!AS$3:AS$146,$B3,总装!AS$6)</f>
        <v>0</v>
      </c>
      <c r="X3" s="5">
        <f ca="1">SUMIF(总装!AT$3:AT$146,$B3,总装!AT$6)+SUMIF(总装!AU$3:AU$146,$B3,总装!AU$6)+SUMIF(总装!AV$3:AV$146,$B3,总装!AV$6)</f>
        <v>0</v>
      </c>
      <c r="Y3" s="5">
        <f ca="1">SUMIF(总装!AW$3:AW$146,$B3,总装!AW$6)+SUMIF(总装!AX$3:AX$146,$B3,总装!AX$6)+SUMIF(总装!AY$3:AY$146,$B3,总装!AY$6)</f>
        <v>0</v>
      </c>
      <c r="Z3" s="5">
        <f ca="1">SUMIF(总装!AZ$3:AZ$146,$B3,总装!AZ$6)+SUMIF(总装!BA$3:BA$146,$B3,总装!BA$6)+SUMIF(总装!BB$3:BB$146,$B3,总装!BB$6)</f>
        <v>0</v>
      </c>
      <c r="AA3" s="5">
        <f ca="1">SUMIF(总装!BC$3:BC$146,$B3,总装!BC$6)+SUMIF(总装!BD$3:BD$146,$B3,总装!BD$6)+SUMIF(总装!BE$3:BE$146,$B3,总装!BE$6)</f>
        <v>0</v>
      </c>
      <c r="AB3" s="5">
        <f ca="1">SUMIF(总装!BF$3:BF$146,$B3,总装!BF$6)+SUMIF(总装!BG$3:BG$146,$B3,总装!BG$6)+SUMIF(总装!BH$3:BH$146,$B3,总装!BH$6)</f>
        <v>0</v>
      </c>
      <c r="AC3" s="5">
        <f ca="1">SUMIF(总装!BI$3:BI$146,$B3,总装!BI$6)+SUMIF(总装!BJ$3:BJ$146,$B3,总装!BJ$6)+SUMIF(总装!BK$3:BK$146,$B3,总装!BK$6)</f>
        <v>0</v>
      </c>
      <c r="AD3" s="5">
        <f ca="1">SUMIF(总装!BL$3:BL$146,$B3,总装!BL$6)+SUMIF(总装!BM$3:BM$146,$B3,总装!BM$6)+SUMIF(总装!BN$3:BN$146,$B3,总装!BN$6)</f>
        <v>0</v>
      </c>
      <c r="AE3" s="5">
        <f ca="1">SUMIF(总装!BO$3:BO$146,$B3,总装!BO$6)+SUMIF(总装!BP$3:BP$146,$B3,总装!BP$6)+SUMIF(总装!BQ$3:BQ$146,$B3,总装!BQ$6)</f>
        <v>0</v>
      </c>
      <c r="AF3" s="5">
        <f ca="1">SUMIF(总装!BR$3:BR$146,$B3,总装!BR$6)+SUMIF(总装!BS$3:BS$146,$B3,总装!BS$6)+SUMIF(总装!BT$3:BT$146,$B3,总装!BT$6)</f>
        <v>0</v>
      </c>
      <c r="AG3" s="5">
        <f ca="1">SUMIF(总装!BU$3:BU$146,$B3,总装!BU$6)+SUMIF(总装!BV$3:BV$146,$B3,总装!BV$6)+SUMIF(总装!BW$3:BW$146,$B3,总装!BW$6)</f>
        <v>0</v>
      </c>
      <c r="AH3" s="5">
        <f ca="1">SUMIF(总装!BX$3:BX$146,$B3,总装!BX$6)+SUMIF(总装!BY$3:BY$146,$B3,总装!BY$6)+SUMIF(总装!BZ$3:BZ$146,$B3,总装!BZ$6)</f>
        <v>0</v>
      </c>
      <c r="AI3" s="5">
        <f ca="1">SUMIF(总装!CA$3:CA$146,$B3,总装!CA$6)+SUMIF(总装!CB$3:CB$146,$B3,总装!CB$6)+SUMIF(总装!CC$3:CC$146,$B3,总装!CC$6)</f>
        <v>0</v>
      </c>
      <c r="AJ3" s="5">
        <f ca="1">SUMIF(总装!CD$3:CD$146,$B3,总装!CD$6)+SUMIF(总装!CE$3:CE$146,$B3,总装!CE$6)+SUMIF(总装!CF$3:CF$146,$B3,总装!CF$6)</f>
        <v>0</v>
      </c>
      <c r="AK3" s="5">
        <f ca="1">SUMIF(总装!CG$3:CG$146,$B3,总装!CG$6)+SUMIF(总装!CH$3:CH$146,$B3,总装!CH$6)+SUMIF(总装!CI$3:CI$146,$B3,总装!CI$6)</f>
        <v>0</v>
      </c>
      <c r="AL3" s="5">
        <f ca="1">SUMIF(总装!CJ$3:CJ$146,$B3,总装!CJ$6)+SUMIF(总装!CK$3:CK$146,$B3,总装!CK$6)+SUMIF(总装!CL$3:CL$146,$B3,总装!CL$6)</f>
        <v>0</v>
      </c>
      <c r="AM3" s="5">
        <f ca="1">SUMIF(总装!CM$3:CM$146,$B3,总装!CM$6)+SUMIF(总装!CN$3:CN$146,$B3,总装!CN$6)+SUMIF(总装!CO$3:CO$146,$B3,总装!CO$6)</f>
        <v>0</v>
      </c>
      <c r="AN3" s="5">
        <f ca="1">SUMIF(总装!CP$3:CP$146,$B3,总装!CP$6)+SUMIF(总装!CQ$3:CQ$146,$B3,总装!CQ$6)+SUMIF(总装!CR$3:CR$146,$B3,总装!CR$6)</f>
        <v>0</v>
      </c>
      <c r="AO3" s="5">
        <f ca="1" t="shared" ref="AO3" si="4">SUM(J3:AN3)</f>
        <v>2000</v>
      </c>
      <c r="AP3" s="5">
        <f>SUMIF(工单拆分!G:G,B3,工单拆分!I:I)</f>
        <v>2000</v>
      </c>
      <c r="AQ3" s="5">
        <f ca="1" t="shared" ref="AQ3" si="5">AO3-AP3</f>
        <v>0</v>
      </c>
      <c r="AS3" s="7">
        <f>VLOOKUP(日计划量!C:C,工单拆分!H:N,7,0)</f>
        <v>100844853</v>
      </c>
      <c r="AT3" s="5">
        <f ca="1">VLOOKUP(C:C,工单拆分!H:R,11,0)</f>
        <v>0</v>
      </c>
      <c r="AU3" s="5">
        <f ca="1">VLOOKUP(C:C,工单拆分!H:S,12,0)</f>
        <v>0</v>
      </c>
      <c r="AV3" s="5"/>
      <c r="AW3" s="5"/>
    </row>
    <row r="4" s="1" customFormat="1" ht="15" customHeight="1" spans="1:49">
      <c r="A4" s="5">
        <f>工单拆分!F4</f>
        <v>7210004233</v>
      </c>
      <c r="B4" s="5" t="str">
        <f>工单拆分!G4</f>
        <v>7210004233-1</v>
      </c>
      <c r="C4" s="5" t="str">
        <f>工单拆分!H4</f>
        <v>40HC30-1</v>
      </c>
      <c r="D4" s="5">
        <f>VLOOKUP(B4,工单拆分!G:I,3,0)</f>
        <v>0</v>
      </c>
      <c r="E4" s="5">
        <f ca="1">SUMIFS(OFFSET(工单拆分!$I$2,,,2000),OFFSET(工单拆分!$F$2,,,2000),A4)</f>
        <v>0</v>
      </c>
      <c r="F4" s="9"/>
      <c r="G4" s="10" t="e">
        <f ca="1" t="array" ref="G4">MATCH(TRUE,J4:AN4&gt;10,0)+$J$2-1</f>
        <v>#N/A</v>
      </c>
      <c r="H4" s="11"/>
      <c r="I4" s="11"/>
      <c r="J4" s="5">
        <f ca="1">SUMIF(总装!D$3:D$146,$B4,总装!D$6)+SUMIF(总装!E$3:E$146,$B4,总装!E$6)+SUMIF(总装!F$3:F$146,$B4,总装!F$6)</f>
        <v>0</v>
      </c>
      <c r="K4" s="12">
        <f ca="1">SUMIF(总装!G$3:G$146,$B4,总装!G$6)+SUMIF(总装!H$3:H$146,$B4,总装!H$6)+SUMIF(总装!I$3:I$146,$B4,总装!I$6)</f>
        <v>0</v>
      </c>
      <c r="L4" s="12">
        <f ca="1">SUMIF(总装!J$3:J$146,$B4,总装!J$6)+SUMIF(总装!K$3:K$146,$B4,总装!K$6)+SUMIF(总装!L$3:L$146,$B4,总装!L$6)</f>
        <v>0</v>
      </c>
      <c r="M4" s="12">
        <f ca="1">SUMIF(总装!M$3:M$146,$B4,总装!M$6)+SUMIF(总装!N$3:N$146,$B4,总装!N$6)+SUMIF(总装!O$3:O$146,$B4,总装!O$6)</f>
        <v>0</v>
      </c>
      <c r="N4" s="12">
        <f ca="1">SUMIF(总装!P$3:P$146,$B4,总装!P$6)+SUMIF(总装!Q$3:Q$146,$B4,总装!Q$6)+SUMIF(总装!R$3:R$146,$B4,总装!R$6)</f>
        <v>0</v>
      </c>
      <c r="O4" s="12">
        <f ca="1">SUMIF(总装!S$3:S$146,$B4,总装!S$6)+SUMIF(总装!T$3:T$146,$B4,总装!T$6)+SUMIF(总装!U$3:U$146,$B4,总装!U$6)</f>
        <v>0</v>
      </c>
      <c r="P4" s="12">
        <f ca="1">SUMIF(总装!V$3:V$146,$B4,总装!V$6)+SUMIF(总装!W$3:W$146,$B4,总装!W$6)+SUMIF(总装!X$3:X$146,$B4,总装!X$6)</f>
        <v>0</v>
      </c>
      <c r="Q4" s="12">
        <f ca="1">SUMIF(总装!Y$3:Y$146,$B4,总装!Y$6)+SUMIF(总装!Z$3:Z$146,$B4,总装!Z$6)+SUMIF(总装!AA$3:AA$146,$B4,总装!AA$6)</f>
        <v>0</v>
      </c>
      <c r="R4" s="5">
        <f ca="1">SUMIF(总装!AB$3:AB$146,$B4,总装!AB$6)+SUMIF(总装!AC$3:AC$146,$B4,总装!AC$6)+SUMIF(总装!AD$3:AD$146,$B4,总装!AD$6)</f>
        <v>0</v>
      </c>
      <c r="S4" s="5">
        <f ca="1">SUMIF(总装!AE$3:AE$146,$B4,总装!AE$6)+SUMIF(总装!AF$3:AF$146,$B4,总装!AF$6)+SUMIF(总装!AG$3:AG$146,$B4,总装!AG$6)</f>
        <v>0</v>
      </c>
      <c r="T4" s="5">
        <f ca="1">SUMIF(总装!AH$3:AH$146,$B4,总装!AH$6)+SUMIF(总装!AI$3:AI$146,$B4,总装!AI$6)+SUMIF(总装!AJ$3:AJ$146,$B4,总装!AJ$6)</f>
        <v>0</v>
      </c>
      <c r="U4" s="5">
        <f ca="1">SUMIF(总装!AK$3:AK$146,$B4,总装!AK$6)+SUMIF(总装!AL$3:AL$146,$B4,总装!AL$6)+SUMIF(总装!AM$3:AM$146,$B4,总装!AM$6)</f>
        <v>0</v>
      </c>
      <c r="V4" s="5">
        <f ca="1">SUMIF(总装!AN$3:AN$146,$B4,总装!AN$6)+SUMIF(总装!AO$3:AO$146,$B4,总装!AO$6)+SUMIF(总装!AP$3:AP$146,$B4,总装!AP$6)</f>
        <v>0</v>
      </c>
      <c r="W4" s="5">
        <f ca="1">SUMIF(总装!AQ$3:AQ$146,$B4,总装!AQ$6)+SUMIF(总装!AR$3:AR$146,$B4,总装!AR$6)+SUMIF(总装!AS$3:AS$146,$B4,总装!AS$6)</f>
        <v>0</v>
      </c>
      <c r="X4" s="5">
        <f ca="1">SUMIF(总装!AT$3:AT$146,$B4,总装!AT$6)+SUMIF(总装!AU$3:AU$146,$B4,总装!AU$6)+SUMIF(总装!AV$3:AV$146,$B4,总装!AV$6)</f>
        <v>0</v>
      </c>
      <c r="Y4" s="5">
        <f ca="1">SUMIF(总装!AW$3:AW$146,$B4,总装!AW$6)+SUMIF(总装!AX$3:AX$146,$B4,总装!AX$6)+SUMIF(总装!AY$3:AY$146,$B4,总装!AY$6)</f>
        <v>0</v>
      </c>
      <c r="Z4" s="5">
        <f ca="1">SUMIF(总装!AZ$3:AZ$146,$B4,总装!AZ$6)+SUMIF(总装!BA$3:BA$146,$B4,总装!BA$6)+SUMIF(总装!BB$3:BB$146,$B4,总装!BB$6)</f>
        <v>0</v>
      </c>
      <c r="AA4" s="5">
        <f ca="1">SUMIF(总装!BC$3:BC$146,$B4,总装!BC$6)+SUMIF(总装!BD$3:BD$146,$B4,总装!BD$6)+SUMIF(总装!BE$3:BE$146,$B4,总装!BE$6)</f>
        <v>0</v>
      </c>
      <c r="AB4" s="5">
        <f ca="1">SUMIF(总装!BF$3:BF$146,$B4,总装!BF$6)+SUMIF(总装!BG$3:BG$146,$B4,总装!BG$6)+SUMIF(总装!BH$3:BH$146,$B4,总装!BH$6)</f>
        <v>0</v>
      </c>
      <c r="AC4" s="5">
        <f ca="1">SUMIF(总装!BI$3:BI$146,$B4,总装!BI$6)+SUMIF(总装!BJ$3:BJ$146,$B4,总装!BJ$6)+SUMIF(总装!BK$3:BK$146,$B4,总装!BK$6)</f>
        <v>0</v>
      </c>
      <c r="AD4" s="5">
        <f ca="1">SUMIF(总装!BL$3:BL$146,$B4,总装!BL$6)+SUMIF(总装!BM$3:BM$146,$B4,总装!BM$6)+SUMIF(总装!BN$3:BN$146,$B4,总装!BN$6)</f>
        <v>0</v>
      </c>
      <c r="AE4" s="5">
        <f ca="1">SUMIF(总装!BO$3:BO$146,$B4,总装!BO$6)+SUMIF(总装!BP$3:BP$146,$B4,总装!BP$6)+SUMIF(总装!BQ$3:BQ$146,$B4,总装!BQ$6)</f>
        <v>0</v>
      </c>
      <c r="AF4" s="5">
        <f ca="1">SUMIF(总装!BR$3:BR$146,$B4,总装!BR$6)+SUMIF(总装!BS$3:BS$146,$B4,总装!BS$6)+SUMIF(总装!BT$3:BT$146,$B4,总装!BT$6)</f>
        <v>0</v>
      </c>
      <c r="AG4" s="5">
        <f ca="1">SUMIF(总装!BU$3:BU$146,$B4,总装!BU$6)+SUMIF(总装!BV$3:BV$146,$B4,总装!BV$6)+SUMIF(总装!BW$3:BW$146,$B4,总装!BW$6)</f>
        <v>0</v>
      </c>
      <c r="AH4" s="5">
        <f ca="1">SUMIF(总装!BX$3:BX$146,$B4,总装!BX$6)+SUMIF(总装!BY$3:BY$146,$B4,总装!BY$6)+SUMIF(总装!BZ$3:BZ$146,$B4,总装!BZ$6)</f>
        <v>0</v>
      </c>
      <c r="AI4" s="5">
        <f ca="1">SUMIF(总装!CA$3:CA$146,$B4,总装!CA$6)+SUMIF(总装!CB$3:CB$146,$B4,总装!CB$6)+SUMIF(总装!CC$3:CC$146,$B4,总装!CC$6)</f>
        <v>0</v>
      </c>
      <c r="AJ4" s="5">
        <f ca="1">SUMIF(总装!CD$3:CD$146,$B4,总装!CD$6)+SUMIF(总装!CE$3:CE$146,$B4,总装!CE$6)+SUMIF(总装!CF$3:CF$146,$B4,总装!CF$6)</f>
        <v>0</v>
      </c>
      <c r="AK4" s="5">
        <f ca="1">SUMIF(总装!CG$3:CG$146,$B4,总装!CG$6)+SUMIF(总装!CH$3:CH$146,$B4,总装!CH$6)+SUMIF(总装!CI$3:CI$146,$B4,总装!CI$6)</f>
        <v>0</v>
      </c>
      <c r="AL4" s="5">
        <f ca="1">SUMIF(总装!CJ$3:CJ$146,$B4,总装!CJ$6)+SUMIF(总装!CK$3:CK$146,$B4,总装!CK$6)+SUMIF(总装!CL$3:CL$146,$B4,总装!CL$6)</f>
        <v>0</v>
      </c>
      <c r="AM4" s="5">
        <f ca="1">SUMIF(总装!CM$3:CM$146,$B4,总装!CM$6)+SUMIF(总装!CN$3:CN$146,$B4,总装!CN$6)+SUMIF(总装!CO$3:CO$146,$B4,总装!CO$6)</f>
        <v>0</v>
      </c>
      <c r="AN4" s="5">
        <f ca="1">SUMIF(总装!CP$3:CP$146,$B4,总装!CP$6)+SUMIF(总装!CQ$3:CQ$146,$B4,总装!CQ$6)+SUMIF(总装!CR$3:CR$146,$B4,总装!CR$6)</f>
        <v>0</v>
      </c>
      <c r="AO4" s="5">
        <f ca="1" t="shared" ref="AO4:AO67" si="6">SUM(J4:AN4)</f>
        <v>0</v>
      </c>
      <c r="AP4" s="5">
        <f>SUMIF(工单拆分!G:G,B4,工单拆分!I:I)</f>
        <v>0</v>
      </c>
      <c r="AQ4" s="5">
        <f ca="1" t="shared" ref="AQ4:AQ67" si="7">AO4-AP4</f>
        <v>0</v>
      </c>
      <c r="AS4" s="7"/>
      <c r="AT4" s="5"/>
      <c r="AU4" s="5"/>
      <c r="AV4" s="5"/>
      <c r="AW4" s="5"/>
    </row>
    <row r="5" s="1" customFormat="1" ht="15" customHeight="1" spans="1:49">
      <c r="A5" s="5">
        <f>工单拆分!F5</f>
        <v>7210004220</v>
      </c>
      <c r="B5" s="5" t="str">
        <f>工单拆分!G5</f>
        <v>7210004220-1</v>
      </c>
      <c r="C5" s="5" t="str">
        <f>工单拆分!H5</f>
        <v>40HC41-1</v>
      </c>
      <c r="D5" s="5">
        <f>VLOOKUP(B5,工单拆分!G:I,3,0)</f>
        <v>500</v>
      </c>
      <c r="E5" s="5">
        <f ca="1">SUMIFS(OFFSET(工单拆分!$I$2,,,2000),OFFSET(工单拆分!$F$2,,,2000),A5)</f>
        <v>2000</v>
      </c>
      <c r="F5" s="9"/>
      <c r="G5" s="10">
        <f ca="1" t="array" ref="G5">MATCH(TRUE,J5:AN5&gt;10,0)+$J$2-1</f>
        <v>43531</v>
      </c>
      <c r="H5" s="11"/>
      <c r="I5" s="11"/>
      <c r="J5" s="5">
        <f ca="1">SUMIF(总装!D$3:D$146,$B5,总装!D$6)+SUMIF(总装!E$3:E$146,$B5,总装!E$6)+SUMIF(总装!F$3:F$146,$B5,总装!F$6)</f>
        <v>0</v>
      </c>
      <c r="K5" s="12">
        <f ca="1">SUMIF(总装!G$3:G$146,$B5,总装!G$6)+SUMIF(总装!H$3:H$146,$B5,总装!H$6)+SUMIF(总装!I$3:I$146,$B5,总装!I$6)</f>
        <v>0</v>
      </c>
      <c r="L5" s="12">
        <f ca="1">SUMIF(总装!J$3:J$146,$B5,总装!J$6)+SUMIF(总装!K$3:K$146,$B5,总装!K$6)+SUMIF(总装!L$3:L$146,$B5,总装!L$6)</f>
        <v>0</v>
      </c>
      <c r="M5" s="12">
        <f ca="1">SUMIF(总装!M$3:M$146,$B5,总装!M$6)+SUMIF(总装!N$3:N$146,$B5,总装!N$6)+SUMIF(总装!O$3:O$146,$B5,总装!O$6)</f>
        <v>0</v>
      </c>
      <c r="N5" s="12">
        <f ca="1">SUMIF(总装!P$3:P$146,$B5,总装!P$6)+SUMIF(总装!Q$3:Q$146,$B5,总装!Q$6)+SUMIF(总装!R$3:R$146,$B5,总装!R$6)</f>
        <v>0</v>
      </c>
      <c r="O5" s="12">
        <f ca="1">SUMIF(总装!S$3:S$146,$B5,总装!S$6)+SUMIF(总装!T$3:T$146,$B5,总装!T$6)+SUMIF(总装!U$3:U$146,$B5,总装!U$6)</f>
        <v>0</v>
      </c>
      <c r="P5" s="12">
        <f ca="1">SUMIF(总装!V$3:V$146,$B5,总装!V$6)+SUMIF(总装!W$3:W$146,$B5,总装!W$6)+SUMIF(总装!X$3:X$146,$B5,总装!X$6)</f>
        <v>500</v>
      </c>
      <c r="Q5" s="12">
        <f ca="1">SUMIF(总装!Y$3:Y$146,$B5,总装!Y$6)+SUMIF(总装!Z$3:Z$146,$B5,总装!Z$6)+SUMIF(总装!AA$3:AA$146,$B5,总装!AA$6)</f>
        <v>0</v>
      </c>
      <c r="R5" s="5">
        <f ca="1">SUMIF(总装!AB$3:AB$146,$B5,总装!AB$6)+SUMIF(总装!AC$3:AC$146,$B5,总装!AC$6)+SUMIF(总装!AD$3:AD$146,$B5,总装!AD$6)</f>
        <v>0</v>
      </c>
      <c r="S5" s="5">
        <f ca="1">SUMIF(总装!AE$3:AE$146,$B5,总装!AE$6)+SUMIF(总装!AF$3:AF$146,$B5,总装!AF$6)+SUMIF(总装!AG$3:AG$146,$B5,总装!AG$6)</f>
        <v>0</v>
      </c>
      <c r="T5" s="5">
        <f ca="1">SUMIF(总装!AH$3:AH$146,$B5,总装!AH$6)+SUMIF(总装!AI$3:AI$146,$B5,总装!AI$6)+SUMIF(总装!AJ$3:AJ$146,$B5,总装!AJ$6)</f>
        <v>0</v>
      </c>
      <c r="U5" s="5">
        <f ca="1">SUMIF(总装!AK$3:AK$146,$B5,总装!AK$6)+SUMIF(总装!AL$3:AL$146,$B5,总装!AL$6)+SUMIF(总装!AM$3:AM$146,$B5,总装!AM$6)</f>
        <v>0</v>
      </c>
      <c r="V5" s="5">
        <f ca="1">SUMIF(总装!AN$3:AN$146,$B5,总装!AN$6)+SUMIF(总装!AO$3:AO$146,$B5,总装!AO$6)+SUMIF(总装!AP$3:AP$146,$B5,总装!AP$6)</f>
        <v>0</v>
      </c>
      <c r="W5" s="5">
        <f ca="1">SUMIF(总装!AQ$3:AQ$146,$B5,总装!AQ$6)+SUMIF(总装!AR$3:AR$146,$B5,总装!AR$6)+SUMIF(总装!AS$3:AS$146,$B5,总装!AS$6)</f>
        <v>0</v>
      </c>
      <c r="X5" s="5">
        <f ca="1">SUMIF(总装!AT$3:AT$146,$B5,总装!AT$6)+SUMIF(总装!AU$3:AU$146,$B5,总装!AU$6)+SUMIF(总装!AV$3:AV$146,$B5,总装!AV$6)</f>
        <v>0</v>
      </c>
      <c r="Y5" s="5">
        <f ca="1">SUMIF(总装!AW$3:AW$146,$B5,总装!AW$6)+SUMIF(总装!AX$3:AX$146,$B5,总装!AX$6)+SUMIF(总装!AY$3:AY$146,$B5,总装!AY$6)</f>
        <v>0</v>
      </c>
      <c r="Z5" s="5">
        <f ca="1">SUMIF(总装!AZ$3:AZ$146,$B5,总装!AZ$6)+SUMIF(总装!BA$3:BA$146,$B5,总装!BA$6)+SUMIF(总装!BB$3:BB$146,$B5,总装!BB$6)</f>
        <v>0</v>
      </c>
      <c r="AA5" s="5">
        <f ca="1">SUMIF(总装!BC$3:BC$146,$B5,总装!BC$6)+SUMIF(总装!BD$3:BD$146,$B5,总装!BD$6)+SUMIF(总装!BE$3:BE$146,$B5,总装!BE$6)</f>
        <v>0</v>
      </c>
      <c r="AB5" s="5">
        <f ca="1">SUMIF(总装!BF$3:BF$146,$B5,总装!BF$6)+SUMIF(总装!BG$3:BG$146,$B5,总装!BG$6)+SUMIF(总装!BH$3:BH$146,$B5,总装!BH$6)</f>
        <v>0</v>
      </c>
      <c r="AC5" s="5">
        <f ca="1">SUMIF(总装!BI$3:BI$146,$B5,总装!BI$6)+SUMIF(总装!BJ$3:BJ$146,$B5,总装!BJ$6)+SUMIF(总装!BK$3:BK$146,$B5,总装!BK$6)</f>
        <v>0</v>
      </c>
      <c r="AD5" s="5">
        <f ca="1">SUMIF(总装!BL$3:BL$146,$B5,总装!BL$6)+SUMIF(总装!BM$3:BM$146,$B5,总装!BM$6)+SUMIF(总装!BN$3:BN$146,$B5,总装!BN$6)</f>
        <v>0</v>
      </c>
      <c r="AE5" s="5">
        <f ca="1">SUMIF(总装!BO$3:BO$146,$B5,总装!BO$6)+SUMIF(总装!BP$3:BP$146,$B5,总装!BP$6)+SUMIF(总装!BQ$3:BQ$146,$B5,总装!BQ$6)</f>
        <v>0</v>
      </c>
      <c r="AF5" s="5">
        <f ca="1">SUMIF(总装!BR$3:BR$146,$B5,总装!BR$6)+SUMIF(总装!BS$3:BS$146,$B5,总装!BS$6)+SUMIF(总装!BT$3:BT$146,$B5,总装!BT$6)</f>
        <v>0</v>
      </c>
      <c r="AG5" s="5">
        <f ca="1">SUMIF(总装!BU$3:BU$146,$B5,总装!BU$6)+SUMIF(总装!BV$3:BV$146,$B5,总装!BV$6)+SUMIF(总装!BW$3:BW$146,$B5,总装!BW$6)</f>
        <v>0</v>
      </c>
      <c r="AH5" s="5">
        <f ca="1">SUMIF(总装!BX$3:BX$146,$B5,总装!BX$6)+SUMIF(总装!BY$3:BY$146,$B5,总装!BY$6)+SUMIF(总装!BZ$3:BZ$146,$B5,总装!BZ$6)</f>
        <v>0</v>
      </c>
      <c r="AI5" s="5">
        <f ca="1">SUMIF(总装!CA$3:CA$146,$B5,总装!CA$6)+SUMIF(总装!CB$3:CB$146,$B5,总装!CB$6)+SUMIF(总装!CC$3:CC$146,$B5,总装!CC$6)</f>
        <v>0</v>
      </c>
      <c r="AJ5" s="5">
        <f ca="1">SUMIF(总装!CD$3:CD$146,$B5,总装!CD$6)+SUMIF(总装!CE$3:CE$146,$B5,总装!CE$6)+SUMIF(总装!CF$3:CF$146,$B5,总装!CF$6)</f>
        <v>0</v>
      </c>
      <c r="AK5" s="5">
        <f ca="1">SUMIF(总装!CG$3:CG$146,$B5,总装!CG$6)+SUMIF(总装!CH$3:CH$146,$B5,总装!CH$6)+SUMIF(总装!CI$3:CI$146,$B5,总装!CI$6)</f>
        <v>0</v>
      </c>
      <c r="AL5" s="5">
        <f ca="1">SUMIF(总装!CJ$3:CJ$146,$B5,总装!CJ$6)+SUMIF(总装!CK$3:CK$146,$B5,总装!CK$6)+SUMIF(总装!CL$3:CL$146,$B5,总装!CL$6)</f>
        <v>0</v>
      </c>
      <c r="AM5" s="5">
        <f ca="1">SUMIF(总装!CM$3:CM$146,$B5,总装!CM$6)+SUMIF(总装!CN$3:CN$146,$B5,总装!CN$6)+SUMIF(总装!CO$3:CO$146,$B5,总装!CO$6)</f>
        <v>0</v>
      </c>
      <c r="AN5" s="5">
        <f ca="1">SUMIF(总装!CP$3:CP$146,$B5,总装!CP$6)+SUMIF(总装!CQ$3:CQ$146,$B5,总装!CQ$6)+SUMIF(总装!CR$3:CR$146,$B5,总装!CR$6)</f>
        <v>0</v>
      </c>
      <c r="AO5" s="5">
        <f ca="1" t="shared" si="6"/>
        <v>500</v>
      </c>
      <c r="AP5" s="5">
        <f>SUMIF(工单拆分!G:G,B5,工单拆分!I:I)</f>
        <v>500</v>
      </c>
      <c r="AQ5" s="5">
        <f ca="1" t="shared" si="7"/>
        <v>0</v>
      </c>
      <c r="AS5" s="7">
        <f>VLOOKUP(日计划量!C:C,工单拆分!H:N,7,0)</f>
        <v>100844289</v>
      </c>
      <c r="AT5" s="5">
        <f ca="1">VLOOKUP(C:C,工单拆分!H:R,11,0)</f>
        <v>0</v>
      </c>
      <c r="AU5" s="5">
        <f ca="1">VLOOKUP(C:C,工单拆分!H:S,12,0)</f>
        <v>0</v>
      </c>
      <c r="AV5" s="5"/>
      <c r="AW5" s="5"/>
    </row>
    <row r="6" s="1" customFormat="1" ht="15" customHeight="1" spans="1:49">
      <c r="A6" s="5">
        <f>工单拆分!F6</f>
        <v>7210004220</v>
      </c>
      <c r="B6" s="5" t="str">
        <f>工单拆分!G6</f>
        <v>7210004220-2</v>
      </c>
      <c r="C6" s="5" t="str">
        <f>工单拆分!H6</f>
        <v>40HC41-2</v>
      </c>
      <c r="D6" s="5">
        <f>VLOOKUP(B6,工单拆分!G:I,3,0)</f>
        <v>1500</v>
      </c>
      <c r="E6" s="5">
        <f ca="1">SUMIFS(OFFSET(工单拆分!$I$2,,,2000),OFFSET(工单拆分!$F$2,,,2000),A6)</f>
        <v>2000</v>
      </c>
      <c r="F6" s="9"/>
      <c r="G6" s="10">
        <f ca="1" t="array" ref="G6">MATCH(TRUE,J6:AN6&gt;10,0)+$J$2-1</f>
        <v>43549</v>
      </c>
      <c r="H6" s="11"/>
      <c r="I6" s="11"/>
      <c r="J6" s="5">
        <f ca="1">SUMIF(总装!D$3:D$146,$B6,总装!D$6)+SUMIF(总装!E$3:E$146,$B6,总装!E$6)+SUMIF(总装!F$3:F$146,$B6,总装!F$6)</f>
        <v>0</v>
      </c>
      <c r="K6" s="12">
        <f ca="1">SUMIF(总装!G$3:G$146,$B6,总装!G$6)+SUMIF(总装!H$3:H$146,$B6,总装!H$6)+SUMIF(总装!I$3:I$146,$B6,总装!I$6)</f>
        <v>0</v>
      </c>
      <c r="L6" s="12">
        <f ca="1">SUMIF(总装!J$3:J$146,$B6,总装!J$6)+SUMIF(总装!K$3:K$146,$B6,总装!K$6)+SUMIF(总装!L$3:L$146,$B6,总装!L$6)</f>
        <v>0</v>
      </c>
      <c r="M6" s="12">
        <f ca="1">SUMIF(总装!M$3:M$146,$B6,总装!M$6)+SUMIF(总装!N$3:N$146,$B6,总装!N$6)+SUMIF(总装!O$3:O$146,$B6,总装!O$6)</f>
        <v>0</v>
      </c>
      <c r="N6" s="12">
        <f ca="1">SUMIF(总装!P$3:P$146,$B6,总装!P$6)+SUMIF(总装!Q$3:Q$146,$B6,总装!Q$6)+SUMIF(总装!R$3:R$146,$B6,总装!R$6)</f>
        <v>0</v>
      </c>
      <c r="O6" s="12">
        <f ca="1">SUMIF(总装!S$3:S$146,$B6,总装!S$6)+SUMIF(总装!T$3:T$146,$B6,总装!T$6)+SUMIF(总装!U$3:U$146,$B6,总装!U$6)</f>
        <v>0</v>
      </c>
      <c r="P6" s="12">
        <f ca="1">SUMIF(总装!V$3:V$146,$B6,总装!V$6)+SUMIF(总装!W$3:W$146,$B6,总装!W$6)+SUMIF(总装!X$3:X$146,$B6,总装!X$6)</f>
        <v>0</v>
      </c>
      <c r="Q6" s="12">
        <f ca="1">SUMIF(总装!Y$3:Y$146,$B6,总装!Y$6)+SUMIF(总装!Z$3:Z$146,$B6,总装!Z$6)+SUMIF(总装!AA$3:AA$146,$B6,总装!AA$6)</f>
        <v>0</v>
      </c>
      <c r="R6" s="5">
        <f ca="1">SUMIF(总装!AB$3:AB$146,$B6,总装!AB$6)+SUMIF(总装!AC$3:AC$146,$B6,总装!AC$6)+SUMIF(总装!AD$3:AD$146,$B6,总装!AD$6)</f>
        <v>0</v>
      </c>
      <c r="S6" s="5">
        <f ca="1">SUMIF(总装!AE$3:AE$146,$B6,总装!AE$6)+SUMIF(总装!AF$3:AF$146,$B6,总装!AF$6)+SUMIF(总装!AG$3:AG$146,$B6,总装!AG$6)</f>
        <v>0</v>
      </c>
      <c r="T6" s="5">
        <f ca="1">SUMIF(总装!AH$3:AH$146,$B6,总装!AH$6)+SUMIF(总装!AI$3:AI$146,$B6,总装!AI$6)+SUMIF(总装!AJ$3:AJ$146,$B6,总装!AJ$6)</f>
        <v>0</v>
      </c>
      <c r="U6" s="5">
        <f ca="1">SUMIF(总装!AK$3:AK$146,$B6,总装!AK$6)+SUMIF(总装!AL$3:AL$146,$B6,总装!AL$6)+SUMIF(总装!AM$3:AM$146,$B6,总装!AM$6)</f>
        <v>0</v>
      </c>
      <c r="V6" s="5">
        <f ca="1">SUMIF(总装!AN$3:AN$146,$B6,总装!AN$6)+SUMIF(总装!AO$3:AO$146,$B6,总装!AO$6)+SUMIF(总装!AP$3:AP$146,$B6,总装!AP$6)</f>
        <v>0</v>
      </c>
      <c r="W6" s="5">
        <f ca="1">SUMIF(总装!AQ$3:AQ$146,$B6,总装!AQ$6)+SUMIF(总装!AR$3:AR$146,$B6,总装!AR$6)+SUMIF(总装!AS$3:AS$146,$B6,总装!AS$6)</f>
        <v>0</v>
      </c>
      <c r="X6" s="5">
        <f ca="1">SUMIF(总装!AT$3:AT$146,$B6,总装!AT$6)+SUMIF(总装!AU$3:AU$146,$B6,总装!AU$6)+SUMIF(总装!AV$3:AV$146,$B6,总装!AV$6)</f>
        <v>0</v>
      </c>
      <c r="Y6" s="5">
        <f ca="1">SUMIF(总装!AW$3:AW$146,$B6,总装!AW$6)+SUMIF(总装!AX$3:AX$146,$B6,总装!AX$6)+SUMIF(总装!AY$3:AY$146,$B6,总装!AY$6)</f>
        <v>0</v>
      </c>
      <c r="Z6" s="5">
        <f ca="1">SUMIF(总装!AZ$3:AZ$146,$B6,总装!AZ$6)+SUMIF(总装!BA$3:BA$146,$B6,总装!BA$6)+SUMIF(总装!BB$3:BB$146,$B6,总装!BB$6)</f>
        <v>0</v>
      </c>
      <c r="AA6" s="5">
        <f ca="1">SUMIF(总装!BC$3:BC$146,$B6,总装!BC$6)+SUMIF(总装!BD$3:BD$146,$B6,总装!BD$6)+SUMIF(总装!BE$3:BE$146,$B6,总装!BE$6)</f>
        <v>0</v>
      </c>
      <c r="AB6" s="5">
        <f ca="1">SUMIF(总装!BF$3:BF$146,$B6,总装!BF$6)+SUMIF(总装!BG$3:BG$146,$B6,总装!BG$6)+SUMIF(总装!BH$3:BH$146,$B6,总装!BH$6)</f>
        <v>0</v>
      </c>
      <c r="AC6" s="5">
        <f ca="1">SUMIF(总装!BI$3:BI$146,$B6,总装!BI$6)+SUMIF(总装!BJ$3:BJ$146,$B6,总装!BJ$6)+SUMIF(总装!BK$3:BK$146,$B6,总装!BK$6)</f>
        <v>0</v>
      </c>
      <c r="AD6" s="5">
        <f ca="1">SUMIF(总装!BL$3:BL$146,$B6,总装!BL$6)+SUMIF(总装!BM$3:BM$146,$B6,总装!BM$6)+SUMIF(总装!BN$3:BN$146,$B6,总装!BN$6)</f>
        <v>0</v>
      </c>
      <c r="AE6" s="5">
        <f ca="1">SUMIF(总装!BO$3:BO$146,$B6,总装!BO$6)+SUMIF(总装!BP$3:BP$146,$B6,总装!BP$6)+SUMIF(总装!BQ$3:BQ$146,$B6,总装!BQ$6)</f>
        <v>0</v>
      </c>
      <c r="AF6" s="5">
        <f ca="1">SUMIF(总装!BR$3:BR$146,$B6,总装!BR$6)+SUMIF(总装!BS$3:BS$146,$B6,总装!BS$6)+SUMIF(总装!BT$3:BT$146,$B6,总装!BT$6)</f>
        <v>0</v>
      </c>
      <c r="AG6" s="5">
        <f ca="1">SUMIF(总装!BU$3:BU$146,$B6,总装!BU$6)+SUMIF(总装!BV$3:BV$146,$B6,总装!BV$6)+SUMIF(总装!BW$3:BW$146,$B6,总装!BW$6)</f>
        <v>0</v>
      </c>
      <c r="AH6" s="5">
        <f ca="1">SUMIF(总装!BX$3:BX$146,$B6,总装!BX$6)+SUMIF(总装!BY$3:BY$146,$B6,总装!BY$6)+SUMIF(总装!BZ$3:BZ$146,$B6,总装!BZ$6)</f>
        <v>100</v>
      </c>
      <c r="AI6" s="5">
        <f ca="1">SUMIF(总装!CA$3:CA$146,$B6,总装!CA$6)+SUMIF(总装!CB$3:CB$146,$B6,总装!CB$6)+SUMIF(总装!CC$3:CC$146,$B6,总装!CC$6)</f>
        <v>550</v>
      </c>
      <c r="AJ6" s="5">
        <f ca="1">SUMIF(总装!CD$3:CD$146,$B6,总装!CD$6)+SUMIF(总装!CE$3:CE$146,$B6,总装!CE$6)+SUMIF(总装!CF$3:CF$146,$B6,总装!CF$6)</f>
        <v>550</v>
      </c>
      <c r="AK6" s="5">
        <f ca="1">SUMIF(总装!CG$3:CG$146,$B6,总装!CG$6)+SUMIF(总装!CH$3:CH$146,$B6,总装!CH$6)+SUMIF(总装!CI$3:CI$146,$B6,总装!CI$6)</f>
        <v>300</v>
      </c>
      <c r="AL6" s="5">
        <f ca="1">SUMIF(总装!CJ$3:CJ$146,$B6,总装!CJ$6)+SUMIF(总装!CK$3:CK$146,$B6,总装!CK$6)+SUMIF(总装!CL$3:CL$146,$B6,总装!CL$6)</f>
        <v>0</v>
      </c>
      <c r="AM6" s="5">
        <f ca="1">SUMIF(总装!CM$3:CM$146,$B6,总装!CM$6)+SUMIF(总装!CN$3:CN$146,$B6,总装!CN$6)+SUMIF(总装!CO$3:CO$146,$B6,总装!CO$6)</f>
        <v>0</v>
      </c>
      <c r="AN6" s="5">
        <f ca="1">SUMIF(总装!CP$3:CP$146,$B6,总装!CP$6)+SUMIF(总装!CQ$3:CQ$146,$B6,总装!CQ$6)+SUMIF(总装!CR$3:CR$146,$B6,总装!CR$6)</f>
        <v>0</v>
      </c>
      <c r="AO6" s="5">
        <f ca="1" t="shared" si="6"/>
        <v>1500</v>
      </c>
      <c r="AP6" s="5">
        <f>SUMIF(工单拆分!G:G,B6,工单拆分!I:I)</f>
        <v>1500</v>
      </c>
      <c r="AQ6" s="5">
        <f ca="1" t="shared" si="7"/>
        <v>0</v>
      </c>
      <c r="AS6" s="7" t="str">
        <f>VLOOKUP(日计划量!C:C,工单拆分!H:N,7,0)</f>
        <v>100851881/100851880</v>
      </c>
      <c r="AT6" s="5">
        <f ca="1">VLOOKUP(C:C,工单拆分!H:R,11,0)</f>
        <v>0</v>
      </c>
      <c r="AU6" s="5">
        <f ca="1">VLOOKUP(C:C,工单拆分!H:S,12,0)</f>
        <v>0</v>
      </c>
      <c r="AV6" s="5"/>
      <c r="AW6" s="5"/>
    </row>
    <row r="7" s="1" customFormat="1" ht="17.25" spans="1:49">
      <c r="A7" s="5">
        <f>工单拆分!F7</f>
        <v>7210004562</v>
      </c>
      <c r="B7" s="5" t="str">
        <f>工单拆分!G7</f>
        <v>7210004562-1</v>
      </c>
      <c r="C7" s="5" t="str">
        <f>工单拆分!H7</f>
        <v>40HC32-1</v>
      </c>
      <c r="D7" s="5">
        <f>VLOOKUP(B7,工单拆分!G:I,3,0)</f>
        <v>2000</v>
      </c>
      <c r="E7" s="5">
        <f ca="1">SUMIFS(OFFSET(工单拆分!$I$2,,,2000),OFFSET(工单拆分!$F$2,,,2000),A7)</f>
        <v>30000</v>
      </c>
      <c r="F7" s="9"/>
      <c r="G7" s="10">
        <f ca="1" t="array" ref="G7">MATCH(TRUE,J7:AN7&gt;10,0)+$J$2-1</f>
        <v>43529</v>
      </c>
      <c r="H7" s="11"/>
      <c r="I7" s="11"/>
      <c r="J7" s="5">
        <f ca="1">SUMIF(总装!D$3:D$146,$B7,总装!D$6)+SUMIF(总装!E$3:E$146,$B7,总装!E$6)+SUMIF(总装!F$3:F$146,$B7,总装!F$6)</f>
        <v>0</v>
      </c>
      <c r="K7" s="12">
        <f ca="1">SUMIF(总装!G$3:G$146,$B7,总装!G$6)+SUMIF(总装!H$3:H$146,$B7,总装!H$6)+SUMIF(总装!I$3:I$146,$B7,总装!I$6)</f>
        <v>0</v>
      </c>
      <c r="L7" s="12">
        <f ca="1">SUMIF(总装!J$3:J$146,$B7,总装!J$6)+SUMIF(总装!K$3:K$146,$B7,总装!K$6)+SUMIF(总装!L$3:L$146,$B7,总装!L$6)</f>
        <v>0</v>
      </c>
      <c r="M7" s="12">
        <f ca="1">SUMIF(总装!M$3:M$146,$B7,总装!M$6)+SUMIF(总装!N$3:N$146,$B7,总装!N$6)+SUMIF(总装!O$3:O$146,$B7,总装!O$6)</f>
        <v>0</v>
      </c>
      <c r="N7" s="12">
        <f ca="1">SUMIF(总装!P$3:P$146,$B7,总装!P$6)+SUMIF(总装!Q$3:Q$146,$B7,总装!Q$6)+SUMIF(总装!R$3:R$146,$B7,总装!R$6)</f>
        <v>600</v>
      </c>
      <c r="O7" s="12">
        <f ca="1">SUMIF(总装!S$3:S$146,$B7,总装!S$6)+SUMIF(总装!T$3:T$146,$B7,总装!T$6)+SUMIF(总装!U$3:U$146,$B7,总装!U$6)</f>
        <v>800</v>
      </c>
      <c r="P7" s="12">
        <f ca="1">SUMIF(总装!V$3:V$146,$B7,总装!V$6)+SUMIF(总装!W$3:W$146,$B7,总装!W$6)+SUMIF(总装!X$3:X$146,$B7,总装!X$6)</f>
        <v>600</v>
      </c>
      <c r="Q7" s="12">
        <f ca="1">SUMIF(总装!Y$3:Y$146,$B7,总装!Y$6)+SUMIF(总装!Z$3:Z$146,$B7,总装!Z$6)+SUMIF(总装!AA$3:AA$146,$B7,总装!AA$6)</f>
        <v>0</v>
      </c>
      <c r="R7" s="5">
        <f ca="1">SUMIF(总装!AB$3:AB$146,$B7,总装!AB$6)+SUMIF(总装!AC$3:AC$146,$B7,总装!AC$6)+SUMIF(总装!AD$3:AD$146,$B7,总装!AD$6)</f>
        <v>0</v>
      </c>
      <c r="S7" s="5">
        <f ca="1">SUMIF(总装!AE$3:AE$146,$B7,总装!AE$6)+SUMIF(总装!AF$3:AF$146,$B7,总装!AF$6)+SUMIF(总装!AG$3:AG$146,$B7,总装!AG$6)</f>
        <v>0</v>
      </c>
      <c r="T7" s="5">
        <f ca="1">SUMIF(总装!AH$3:AH$146,$B7,总装!AH$6)+SUMIF(总装!AI$3:AI$146,$B7,总装!AI$6)+SUMIF(总装!AJ$3:AJ$146,$B7,总装!AJ$6)</f>
        <v>0</v>
      </c>
      <c r="U7" s="5">
        <f ca="1">SUMIF(总装!AK$3:AK$146,$B7,总装!AK$6)+SUMIF(总装!AL$3:AL$146,$B7,总装!AL$6)+SUMIF(总装!AM$3:AM$146,$B7,总装!AM$6)</f>
        <v>0</v>
      </c>
      <c r="V7" s="5">
        <f ca="1">SUMIF(总装!AN$3:AN$146,$B7,总装!AN$6)+SUMIF(总装!AO$3:AO$146,$B7,总装!AO$6)+SUMIF(总装!AP$3:AP$146,$B7,总装!AP$6)</f>
        <v>0</v>
      </c>
      <c r="W7" s="5">
        <f ca="1">SUMIF(总装!AQ$3:AQ$146,$B7,总装!AQ$6)+SUMIF(总装!AR$3:AR$146,$B7,总装!AR$6)+SUMIF(总装!AS$3:AS$146,$B7,总装!AS$6)</f>
        <v>0</v>
      </c>
      <c r="X7" s="5">
        <f ca="1">SUMIF(总装!AT$3:AT$146,$B7,总装!AT$6)+SUMIF(总装!AU$3:AU$146,$B7,总装!AU$6)+SUMIF(总装!AV$3:AV$146,$B7,总装!AV$6)</f>
        <v>0</v>
      </c>
      <c r="Y7" s="5">
        <f ca="1">SUMIF(总装!AW$3:AW$146,$B7,总装!AW$6)+SUMIF(总装!AX$3:AX$146,$B7,总装!AX$6)+SUMIF(总装!AY$3:AY$146,$B7,总装!AY$6)</f>
        <v>0</v>
      </c>
      <c r="Z7" s="5">
        <f ca="1">SUMIF(总装!AZ$3:AZ$146,$B7,总装!AZ$6)+SUMIF(总装!BA$3:BA$146,$B7,总装!BA$6)+SUMIF(总装!BB$3:BB$146,$B7,总装!BB$6)</f>
        <v>0</v>
      </c>
      <c r="AA7" s="5">
        <f ca="1">SUMIF(总装!BC$3:BC$146,$B7,总装!BC$6)+SUMIF(总装!BD$3:BD$146,$B7,总装!BD$6)+SUMIF(总装!BE$3:BE$146,$B7,总装!BE$6)</f>
        <v>0</v>
      </c>
      <c r="AB7" s="5">
        <f ca="1">SUMIF(总装!BF$3:BF$146,$B7,总装!BF$6)+SUMIF(总装!BG$3:BG$146,$B7,总装!BG$6)+SUMIF(总装!BH$3:BH$146,$B7,总装!BH$6)</f>
        <v>0</v>
      </c>
      <c r="AC7" s="5">
        <f ca="1">SUMIF(总装!BI$3:BI$146,$B7,总装!BI$6)+SUMIF(总装!BJ$3:BJ$146,$B7,总装!BJ$6)+SUMIF(总装!BK$3:BK$146,$B7,总装!BK$6)</f>
        <v>0</v>
      </c>
      <c r="AD7" s="5">
        <f ca="1">SUMIF(总装!BL$3:BL$146,$B7,总装!BL$6)+SUMIF(总装!BM$3:BM$146,$B7,总装!BM$6)+SUMIF(总装!BN$3:BN$146,$B7,总装!BN$6)</f>
        <v>0</v>
      </c>
      <c r="AE7" s="5">
        <f ca="1">SUMIF(总装!BO$3:BO$146,$B7,总装!BO$6)+SUMIF(总装!BP$3:BP$146,$B7,总装!BP$6)+SUMIF(总装!BQ$3:BQ$146,$B7,总装!BQ$6)</f>
        <v>0</v>
      </c>
      <c r="AF7" s="5">
        <f ca="1">SUMIF(总装!BR$3:BR$146,$B7,总装!BR$6)+SUMIF(总装!BS$3:BS$146,$B7,总装!BS$6)+SUMIF(总装!BT$3:BT$146,$B7,总装!BT$6)</f>
        <v>0</v>
      </c>
      <c r="AG7" s="5">
        <f ca="1">SUMIF(总装!BU$3:BU$146,$B7,总装!BU$6)+SUMIF(总装!BV$3:BV$146,$B7,总装!BV$6)+SUMIF(总装!BW$3:BW$146,$B7,总装!BW$6)</f>
        <v>0</v>
      </c>
      <c r="AH7" s="5">
        <f ca="1">SUMIF(总装!BX$3:BX$146,$B7,总装!BX$6)+SUMIF(总装!BY$3:BY$146,$B7,总装!BY$6)+SUMIF(总装!BZ$3:BZ$146,$B7,总装!BZ$6)</f>
        <v>0</v>
      </c>
      <c r="AI7" s="5">
        <f ca="1">SUMIF(总装!CA$3:CA$146,$B7,总装!CA$6)+SUMIF(总装!CB$3:CB$146,$B7,总装!CB$6)+SUMIF(总装!CC$3:CC$146,$B7,总装!CC$6)</f>
        <v>0</v>
      </c>
      <c r="AJ7" s="5">
        <f ca="1">SUMIF(总装!CD$3:CD$146,$B7,总装!CD$6)+SUMIF(总装!CE$3:CE$146,$B7,总装!CE$6)+SUMIF(总装!CF$3:CF$146,$B7,总装!CF$6)</f>
        <v>0</v>
      </c>
      <c r="AK7" s="5">
        <f ca="1">SUMIF(总装!CG$3:CG$146,$B7,总装!CG$6)+SUMIF(总装!CH$3:CH$146,$B7,总装!CH$6)+SUMIF(总装!CI$3:CI$146,$B7,总装!CI$6)</f>
        <v>0</v>
      </c>
      <c r="AL7" s="5">
        <f ca="1">SUMIF(总装!CJ$3:CJ$146,$B7,总装!CJ$6)+SUMIF(总装!CK$3:CK$146,$B7,总装!CK$6)+SUMIF(总装!CL$3:CL$146,$B7,总装!CL$6)</f>
        <v>0</v>
      </c>
      <c r="AM7" s="5">
        <f ca="1">SUMIF(总装!CM$3:CM$146,$B7,总装!CM$6)+SUMIF(总装!CN$3:CN$146,$B7,总装!CN$6)+SUMIF(总装!CO$3:CO$146,$B7,总装!CO$6)</f>
        <v>0</v>
      </c>
      <c r="AN7" s="5">
        <f ca="1">SUMIF(总装!CP$3:CP$146,$B7,总装!CP$6)+SUMIF(总装!CQ$3:CQ$146,$B7,总装!CQ$6)+SUMIF(总装!CR$3:CR$146,$B7,总装!CR$6)</f>
        <v>0</v>
      </c>
      <c r="AO7" s="5">
        <f ca="1" t="shared" si="6"/>
        <v>2000</v>
      </c>
      <c r="AP7" s="5">
        <f>SUMIF(工单拆分!G:G,B7,工单拆分!I:I)</f>
        <v>2000</v>
      </c>
      <c r="AQ7" s="5">
        <f ca="1" t="shared" si="7"/>
        <v>0</v>
      </c>
      <c r="AS7" s="7">
        <f>VLOOKUP(日计划量!C:C,工单拆分!H:N,7,0)</f>
        <v>100842900</v>
      </c>
      <c r="AT7" s="5">
        <f ca="1">VLOOKUP(C:C,工单拆分!H:R,11,0)</f>
        <v>0</v>
      </c>
      <c r="AU7" s="5">
        <f ca="1">VLOOKUP(C:C,工单拆分!H:S,12,0)</f>
        <v>0</v>
      </c>
      <c r="AV7" s="5"/>
      <c r="AW7" s="5"/>
    </row>
    <row r="8" s="1" customFormat="1" ht="15" customHeight="1" spans="1:49">
      <c r="A8" s="5">
        <f>工单拆分!F8</f>
        <v>7210004562</v>
      </c>
      <c r="B8" s="5" t="str">
        <f>工单拆分!G8</f>
        <v>7210004562-2</v>
      </c>
      <c r="C8" s="5" t="str">
        <f>工单拆分!H8</f>
        <v>40HC32-2</v>
      </c>
      <c r="D8" s="5">
        <f>VLOOKUP(B8,工单拆分!G:I,3,0)</f>
        <v>2000</v>
      </c>
      <c r="E8" s="5">
        <f ca="1">SUMIFS(OFFSET(工单拆分!$I$2,,,2000),OFFSET(工单拆分!$F$2,,,2000),A8)</f>
        <v>30000</v>
      </c>
      <c r="F8" s="9"/>
      <c r="G8" s="10">
        <f ca="1" t="array" ref="G8">MATCH(TRUE,J8:AN8&gt;10,0)+$J$2-1</f>
        <v>43531</v>
      </c>
      <c r="H8" s="11"/>
      <c r="I8" s="11"/>
      <c r="J8" s="5">
        <f ca="1">SUMIF(总装!D$3:D$146,$B8,总装!D$6)+SUMIF(总装!E$3:E$146,$B8,总装!E$6)+SUMIF(总装!F$3:F$146,$B8,总装!F$6)</f>
        <v>0</v>
      </c>
      <c r="K8" s="12">
        <f ca="1">SUMIF(总装!G$3:G$146,$B8,总装!G$6)+SUMIF(总装!H$3:H$146,$B8,总装!H$6)+SUMIF(总装!I$3:I$146,$B8,总装!I$6)</f>
        <v>0</v>
      </c>
      <c r="L8" s="12">
        <f ca="1">SUMIF(总装!J$3:J$146,$B8,总装!J$6)+SUMIF(总装!K$3:K$146,$B8,总装!K$6)+SUMIF(总装!L$3:L$146,$B8,总装!L$6)</f>
        <v>0</v>
      </c>
      <c r="M8" s="12">
        <f ca="1">SUMIF(总装!M$3:M$146,$B8,总装!M$6)+SUMIF(总装!N$3:N$146,$B8,总装!N$6)+SUMIF(总装!O$3:O$146,$B8,总装!O$6)</f>
        <v>0</v>
      </c>
      <c r="N8" s="12">
        <f ca="1">SUMIF(总装!P$3:P$146,$B8,总装!P$6)+SUMIF(总装!Q$3:Q$146,$B8,总装!Q$6)+SUMIF(总装!R$3:R$146,$B8,总装!R$6)</f>
        <v>0</v>
      </c>
      <c r="O8" s="12">
        <f ca="1">SUMIF(总装!S$3:S$146,$B8,总装!S$6)+SUMIF(总装!T$3:T$146,$B8,总装!T$6)+SUMIF(总装!U$3:U$146,$B8,总装!U$6)</f>
        <v>0</v>
      </c>
      <c r="P8" s="12">
        <f ca="1">SUMIF(总装!V$3:V$146,$B8,总装!V$6)+SUMIF(总装!W$3:W$146,$B8,总装!W$6)+SUMIF(总装!X$3:X$146,$B8,总装!X$6)</f>
        <v>350</v>
      </c>
      <c r="Q8" s="12">
        <f ca="1">SUMIF(总装!Y$3:Y$146,$B8,总装!Y$6)+SUMIF(总装!Z$3:Z$146,$B8,总装!Z$6)+SUMIF(总装!AA$3:AA$146,$B8,总装!AA$6)</f>
        <v>1020</v>
      </c>
      <c r="R8" s="5">
        <f ca="1">SUMIF(总装!AB$3:AB$146,$B8,总装!AB$6)+SUMIF(总装!AC$3:AC$146,$B8,总装!AC$6)+SUMIF(总装!AD$3:AD$146,$B8,总装!AD$6)</f>
        <v>630</v>
      </c>
      <c r="S8" s="5">
        <f ca="1">SUMIF(总装!AE$3:AE$146,$B8,总装!AE$6)+SUMIF(总装!AF$3:AF$146,$B8,总装!AF$6)+SUMIF(总装!AG$3:AG$146,$B8,总装!AG$6)</f>
        <v>0</v>
      </c>
      <c r="T8" s="5">
        <f ca="1">SUMIF(总装!AH$3:AH$146,$B8,总装!AH$6)+SUMIF(总装!AI$3:AI$146,$B8,总装!AI$6)+SUMIF(总装!AJ$3:AJ$146,$B8,总装!AJ$6)</f>
        <v>0</v>
      </c>
      <c r="U8" s="5">
        <f ca="1">SUMIF(总装!AK$3:AK$146,$B8,总装!AK$6)+SUMIF(总装!AL$3:AL$146,$B8,总装!AL$6)+SUMIF(总装!AM$3:AM$146,$B8,总装!AM$6)</f>
        <v>0</v>
      </c>
      <c r="V8" s="5">
        <f ca="1">SUMIF(总装!AN$3:AN$146,$B8,总装!AN$6)+SUMIF(总装!AO$3:AO$146,$B8,总装!AO$6)+SUMIF(总装!AP$3:AP$146,$B8,总装!AP$6)</f>
        <v>0</v>
      </c>
      <c r="W8" s="5">
        <f ca="1">SUMIF(总装!AQ$3:AQ$146,$B8,总装!AQ$6)+SUMIF(总装!AR$3:AR$146,$B8,总装!AR$6)+SUMIF(总装!AS$3:AS$146,$B8,总装!AS$6)</f>
        <v>0</v>
      </c>
      <c r="X8" s="5">
        <f ca="1">SUMIF(总装!AT$3:AT$146,$B8,总装!AT$6)+SUMIF(总装!AU$3:AU$146,$B8,总装!AU$6)+SUMIF(总装!AV$3:AV$146,$B8,总装!AV$6)</f>
        <v>0</v>
      </c>
      <c r="Y8" s="5">
        <f ca="1">SUMIF(总装!AW$3:AW$146,$B8,总装!AW$6)+SUMIF(总装!AX$3:AX$146,$B8,总装!AX$6)+SUMIF(总装!AY$3:AY$146,$B8,总装!AY$6)</f>
        <v>0</v>
      </c>
      <c r="Z8" s="5">
        <f ca="1">SUMIF(总装!AZ$3:AZ$146,$B8,总装!AZ$6)+SUMIF(总装!BA$3:BA$146,$B8,总装!BA$6)+SUMIF(总装!BB$3:BB$146,$B8,总装!BB$6)</f>
        <v>0</v>
      </c>
      <c r="AA8" s="5">
        <f ca="1">SUMIF(总装!BC$3:BC$146,$B8,总装!BC$6)+SUMIF(总装!BD$3:BD$146,$B8,总装!BD$6)+SUMIF(总装!BE$3:BE$146,$B8,总装!BE$6)</f>
        <v>0</v>
      </c>
      <c r="AB8" s="5">
        <f ca="1">SUMIF(总装!BF$3:BF$146,$B8,总装!BF$6)+SUMIF(总装!BG$3:BG$146,$B8,总装!BG$6)+SUMIF(总装!BH$3:BH$146,$B8,总装!BH$6)</f>
        <v>0</v>
      </c>
      <c r="AC8" s="5">
        <f ca="1">SUMIF(总装!BI$3:BI$146,$B8,总装!BI$6)+SUMIF(总装!BJ$3:BJ$146,$B8,总装!BJ$6)+SUMIF(总装!BK$3:BK$146,$B8,总装!BK$6)</f>
        <v>0</v>
      </c>
      <c r="AD8" s="5">
        <f ca="1">SUMIF(总装!BL$3:BL$146,$B8,总装!BL$6)+SUMIF(总装!BM$3:BM$146,$B8,总装!BM$6)+SUMIF(总装!BN$3:BN$146,$B8,总装!BN$6)</f>
        <v>0</v>
      </c>
      <c r="AE8" s="5">
        <f ca="1">SUMIF(总装!BO$3:BO$146,$B8,总装!BO$6)+SUMIF(总装!BP$3:BP$146,$B8,总装!BP$6)+SUMIF(总装!BQ$3:BQ$146,$B8,总装!BQ$6)</f>
        <v>0</v>
      </c>
      <c r="AF8" s="5">
        <f ca="1">SUMIF(总装!BR$3:BR$146,$B8,总装!BR$6)+SUMIF(总装!BS$3:BS$146,$B8,总装!BS$6)+SUMIF(总装!BT$3:BT$146,$B8,总装!BT$6)</f>
        <v>0</v>
      </c>
      <c r="AG8" s="5">
        <f ca="1">SUMIF(总装!BU$3:BU$146,$B8,总装!BU$6)+SUMIF(总装!BV$3:BV$146,$B8,总装!BV$6)+SUMIF(总装!BW$3:BW$146,$B8,总装!BW$6)</f>
        <v>0</v>
      </c>
      <c r="AH8" s="5">
        <f ca="1">SUMIF(总装!BX$3:BX$146,$B8,总装!BX$6)+SUMIF(总装!BY$3:BY$146,$B8,总装!BY$6)+SUMIF(总装!BZ$3:BZ$146,$B8,总装!BZ$6)</f>
        <v>0</v>
      </c>
      <c r="AI8" s="5">
        <f ca="1">SUMIF(总装!CA$3:CA$146,$B8,总装!CA$6)+SUMIF(总装!CB$3:CB$146,$B8,总装!CB$6)+SUMIF(总装!CC$3:CC$146,$B8,总装!CC$6)</f>
        <v>0</v>
      </c>
      <c r="AJ8" s="5">
        <f ca="1">SUMIF(总装!CD$3:CD$146,$B8,总装!CD$6)+SUMIF(总装!CE$3:CE$146,$B8,总装!CE$6)+SUMIF(总装!CF$3:CF$146,$B8,总装!CF$6)</f>
        <v>0</v>
      </c>
      <c r="AK8" s="5">
        <f ca="1">SUMIF(总装!CG$3:CG$146,$B8,总装!CG$6)+SUMIF(总装!CH$3:CH$146,$B8,总装!CH$6)+SUMIF(总装!CI$3:CI$146,$B8,总装!CI$6)</f>
        <v>0</v>
      </c>
      <c r="AL8" s="5">
        <f ca="1">SUMIF(总装!CJ$3:CJ$146,$B8,总装!CJ$6)+SUMIF(总装!CK$3:CK$146,$B8,总装!CK$6)+SUMIF(总装!CL$3:CL$146,$B8,总装!CL$6)</f>
        <v>0</v>
      </c>
      <c r="AM8" s="5">
        <f ca="1">SUMIF(总装!CM$3:CM$146,$B8,总装!CM$6)+SUMIF(总装!CN$3:CN$146,$B8,总装!CN$6)+SUMIF(总装!CO$3:CO$146,$B8,总装!CO$6)</f>
        <v>0</v>
      </c>
      <c r="AN8" s="5">
        <f ca="1">SUMIF(总装!CP$3:CP$146,$B8,总装!CP$6)+SUMIF(总装!CQ$3:CQ$146,$B8,总装!CQ$6)+SUMIF(总装!CR$3:CR$146,$B8,总装!CR$6)</f>
        <v>0</v>
      </c>
      <c r="AO8" s="5">
        <f ca="1" t="shared" si="6"/>
        <v>2000</v>
      </c>
      <c r="AP8" s="5">
        <f>SUMIF(工单拆分!G:G,B8,工单拆分!I:I)</f>
        <v>2000</v>
      </c>
      <c r="AQ8" s="5">
        <f ca="1" t="shared" si="7"/>
        <v>0</v>
      </c>
      <c r="AS8" s="7">
        <f>VLOOKUP(日计划量!C:C,工单拆分!H:N,7,0)</f>
        <v>100844866</v>
      </c>
      <c r="AT8" s="5">
        <f ca="1">VLOOKUP(C:C,工单拆分!H:R,11,0)</f>
        <v>0</v>
      </c>
      <c r="AU8" s="5">
        <f ca="1">VLOOKUP(C:C,工单拆分!H:S,12,0)</f>
        <v>0</v>
      </c>
      <c r="AV8" s="5"/>
      <c r="AW8" s="5"/>
    </row>
    <row r="9" s="1" customFormat="1" ht="15" customHeight="1" spans="1:49">
      <c r="A9" s="5">
        <f>工单拆分!F9</f>
        <v>7210004562</v>
      </c>
      <c r="B9" s="5" t="str">
        <f>工单拆分!G9</f>
        <v>7210004562-3</v>
      </c>
      <c r="C9" s="5" t="str">
        <f>工单拆分!H9</f>
        <v>40HC32-3</v>
      </c>
      <c r="D9" s="5">
        <f>VLOOKUP(B9,工单拆分!G:I,3,0)</f>
        <v>2000</v>
      </c>
      <c r="E9" s="5">
        <f ca="1">SUMIFS(OFFSET(工单拆分!$I$2,,,2000),OFFSET(工单拆分!$F$2,,,2000),A9)</f>
        <v>30000</v>
      </c>
      <c r="F9" s="5"/>
      <c r="G9" s="10">
        <f ca="1" t="array" ref="G9">MATCH(TRUE,J9:AN9&gt;10,0)+$J$2-1</f>
        <v>43533</v>
      </c>
      <c r="H9" s="11"/>
      <c r="I9" s="11"/>
      <c r="J9" s="5">
        <f ca="1">SUMIF(总装!D$3:D$146,$B9,总装!D$6)+SUMIF(总装!E$3:E$146,$B9,总装!E$6)+SUMIF(总装!F$3:F$146,$B9,总装!F$6)</f>
        <v>0</v>
      </c>
      <c r="K9" s="12">
        <f ca="1">SUMIF(总装!G$3:G$146,$B9,总装!G$6)+SUMIF(总装!H$3:H$146,$B9,总装!H$6)+SUMIF(总装!I$3:I$146,$B9,总装!I$6)</f>
        <v>0</v>
      </c>
      <c r="L9" s="12">
        <f ca="1">SUMIF(总装!J$3:J$146,$B9,总装!J$6)+SUMIF(总装!K$3:K$146,$B9,总装!K$6)+SUMIF(总装!L$3:L$146,$B9,总装!L$6)</f>
        <v>0</v>
      </c>
      <c r="M9" s="12">
        <f ca="1">SUMIF(总装!M$3:M$146,$B9,总装!M$6)+SUMIF(总装!N$3:N$146,$B9,总装!N$6)+SUMIF(总装!O$3:O$146,$B9,总装!O$6)</f>
        <v>0</v>
      </c>
      <c r="N9" s="12">
        <f ca="1">SUMIF(总装!P$3:P$146,$B9,总装!P$6)+SUMIF(总装!Q$3:Q$146,$B9,总装!Q$6)+SUMIF(总装!R$3:R$146,$B9,总装!R$6)</f>
        <v>0</v>
      </c>
      <c r="O9" s="12">
        <f ca="1">SUMIF(总装!S$3:S$146,$B9,总装!S$6)+SUMIF(总装!T$3:T$146,$B9,总装!T$6)+SUMIF(总装!U$3:U$146,$B9,总装!U$6)</f>
        <v>0</v>
      </c>
      <c r="P9" s="12">
        <f ca="1">SUMIF(总装!V$3:V$146,$B9,总装!V$6)+SUMIF(总装!W$3:W$146,$B9,总装!W$6)+SUMIF(总装!X$3:X$146,$B9,总装!X$6)</f>
        <v>0</v>
      </c>
      <c r="Q9" s="12">
        <f ca="1">SUMIF(总装!Y$3:Y$146,$B9,总装!Y$6)+SUMIF(总装!Z$3:Z$146,$B9,总装!Z$6)+SUMIF(总装!AA$3:AA$146,$B9,总装!AA$6)</f>
        <v>0</v>
      </c>
      <c r="R9" s="5">
        <f ca="1">SUMIF(总装!AB$3:AB$146,$B9,总装!AB$6)+SUMIF(总装!AC$3:AC$146,$B9,总装!AC$6)+SUMIF(总装!AD$3:AD$146,$B9,总装!AD$6)</f>
        <v>370</v>
      </c>
      <c r="S9" s="5">
        <f ca="1">SUMIF(总装!AE$3:AE$146,$B9,总装!AE$6)+SUMIF(总装!AF$3:AF$146,$B9,总装!AF$6)+SUMIF(总装!AG$3:AG$146,$B9,总装!AG$6)</f>
        <v>0</v>
      </c>
      <c r="T9" s="5">
        <f ca="1">SUMIF(总装!AH$3:AH$146,$B9,总装!AH$6)+SUMIF(总装!AI$3:AI$146,$B9,总装!AI$6)+SUMIF(总装!AJ$3:AJ$146,$B9,总装!AJ$6)</f>
        <v>950</v>
      </c>
      <c r="U9" s="5">
        <f ca="1">SUMIF(总装!AK$3:AK$146,$B9,总装!AK$6)+SUMIF(总装!AL$3:AL$146,$B9,总装!AL$6)+SUMIF(总装!AM$3:AM$146,$B9,总装!AM$6)</f>
        <v>680</v>
      </c>
      <c r="V9" s="5">
        <f ca="1">SUMIF(总装!AN$3:AN$146,$B9,总装!AN$6)+SUMIF(总装!AO$3:AO$146,$B9,总装!AO$6)+SUMIF(总装!AP$3:AP$146,$B9,总装!AP$6)</f>
        <v>0</v>
      </c>
      <c r="W9" s="5">
        <f ca="1">SUMIF(总装!AQ$3:AQ$146,$B9,总装!AQ$6)+SUMIF(总装!AR$3:AR$146,$B9,总装!AR$6)+SUMIF(总装!AS$3:AS$146,$B9,总装!AS$6)</f>
        <v>0</v>
      </c>
      <c r="X9" s="5">
        <f ca="1">SUMIF(总装!AT$3:AT$146,$B9,总装!AT$6)+SUMIF(总装!AU$3:AU$146,$B9,总装!AU$6)+SUMIF(总装!AV$3:AV$146,$B9,总装!AV$6)</f>
        <v>0</v>
      </c>
      <c r="Y9" s="5">
        <f ca="1">SUMIF(总装!AW$3:AW$146,$B9,总装!AW$6)+SUMIF(总装!AX$3:AX$146,$B9,总装!AX$6)+SUMIF(总装!AY$3:AY$146,$B9,总装!AY$6)</f>
        <v>0</v>
      </c>
      <c r="Z9" s="5">
        <f ca="1">SUMIF(总装!AZ$3:AZ$146,$B9,总装!AZ$6)+SUMIF(总装!BA$3:BA$146,$B9,总装!BA$6)+SUMIF(总装!BB$3:BB$146,$B9,总装!BB$6)</f>
        <v>0</v>
      </c>
      <c r="AA9" s="5">
        <f ca="1">SUMIF(总装!BC$3:BC$146,$B9,总装!BC$6)+SUMIF(总装!BD$3:BD$146,$B9,总装!BD$6)+SUMIF(总装!BE$3:BE$146,$B9,总装!BE$6)</f>
        <v>0</v>
      </c>
      <c r="AB9" s="5">
        <f ca="1">SUMIF(总装!BF$3:BF$146,$B9,总装!BF$6)+SUMIF(总装!BG$3:BG$146,$B9,总装!BG$6)+SUMIF(总装!BH$3:BH$146,$B9,总装!BH$6)</f>
        <v>0</v>
      </c>
      <c r="AC9" s="5">
        <f ca="1">SUMIF(总装!BI$3:BI$146,$B9,总装!BI$6)+SUMIF(总装!BJ$3:BJ$146,$B9,总装!BJ$6)+SUMIF(总装!BK$3:BK$146,$B9,总装!BK$6)</f>
        <v>0</v>
      </c>
      <c r="AD9" s="5">
        <f ca="1">SUMIF(总装!BL$3:BL$146,$B9,总装!BL$6)+SUMIF(总装!BM$3:BM$146,$B9,总装!BM$6)+SUMIF(总装!BN$3:BN$146,$B9,总装!BN$6)</f>
        <v>0</v>
      </c>
      <c r="AE9" s="5">
        <f ca="1">SUMIF(总装!BO$3:BO$146,$B9,总装!BO$6)+SUMIF(总装!BP$3:BP$146,$B9,总装!BP$6)+SUMIF(总装!BQ$3:BQ$146,$B9,总装!BQ$6)</f>
        <v>0</v>
      </c>
      <c r="AF9" s="5">
        <f ca="1">SUMIF(总装!BR$3:BR$146,$B9,总装!BR$6)+SUMIF(总装!BS$3:BS$146,$B9,总装!BS$6)+SUMIF(总装!BT$3:BT$146,$B9,总装!BT$6)</f>
        <v>0</v>
      </c>
      <c r="AG9" s="5">
        <f ca="1">SUMIF(总装!BU$3:BU$146,$B9,总装!BU$6)+SUMIF(总装!BV$3:BV$146,$B9,总装!BV$6)+SUMIF(总装!BW$3:BW$146,$B9,总装!BW$6)</f>
        <v>0</v>
      </c>
      <c r="AH9" s="5">
        <f ca="1">SUMIF(总装!BX$3:BX$146,$B9,总装!BX$6)+SUMIF(总装!BY$3:BY$146,$B9,总装!BY$6)+SUMIF(总装!BZ$3:BZ$146,$B9,总装!BZ$6)</f>
        <v>0</v>
      </c>
      <c r="AI9" s="5">
        <f ca="1">SUMIF(总装!CA$3:CA$146,$B9,总装!CA$6)+SUMIF(总装!CB$3:CB$146,$B9,总装!CB$6)+SUMIF(总装!CC$3:CC$146,$B9,总装!CC$6)</f>
        <v>0</v>
      </c>
      <c r="AJ9" s="5">
        <f ca="1">SUMIF(总装!CD$3:CD$146,$B9,总装!CD$6)+SUMIF(总装!CE$3:CE$146,$B9,总装!CE$6)+SUMIF(总装!CF$3:CF$146,$B9,总装!CF$6)</f>
        <v>0</v>
      </c>
      <c r="AK9" s="5">
        <f ca="1">SUMIF(总装!CG$3:CG$146,$B9,总装!CG$6)+SUMIF(总装!CH$3:CH$146,$B9,总装!CH$6)+SUMIF(总装!CI$3:CI$146,$B9,总装!CI$6)</f>
        <v>0</v>
      </c>
      <c r="AL9" s="5">
        <f ca="1">SUMIF(总装!CJ$3:CJ$146,$B9,总装!CJ$6)+SUMIF(总装!CK$3:CK$146,$B9,总装!CK$6)+SUMIF(总装!CL$3:CL$146,$B9,总装!CL$6)</f>
        <v>0</v>
      </c>
      <c r="AM9" s="5">
        <f ca="1">SUMIF(总装!CM$3:CM$146,$B9,总装!CM$6)+SUMIF(总装!CN$3:CN$146,$B9,总装!CN$6)+SUMIF(总装!CO$3:CO$146,$B9,总装!CO$6)</f>
        <v>0</v>
      </c>
      <c r="AN9" s="5">
        <f ca="1">SUMIF(总装!CP$3:CP$146,$B9,总装!CP$6)+SUMIF(总装!CQ$3:CQ$146,$B9,总装!CQ$6)+SUMIF(总装!CR$3:CR$146,$B9,总装!CR$6)</f>
        <v>0</v>
      </c>
      <c r="AO9" s="5">
        <f ca="1" t="shared" si="6"/>
        <v>2000</v>
      </c>
      <c r="AP9" s="5">
        <f>SUMIF(工单拆分!G:G,B9,工单拆分!I:I)</f>
        <v>2000</v>
      </c>
      <c r="AQ9" s="5">
        <f ca="1" t="shared" si="7"/>
        <v>0</v>
      </c>
      <c r="AS9" s="7">
        <f>VLOOKUP(日计划量!C:C,工单拆分!H:N,7,0)</f>
        <v>100845329</v>
      </c>
      <c r="AT9" s="5">
        <f ca="1">VLOOKUP(C:C,工单拆分!H:R,11,0)</f>
        <v>0</v>
      </c>
      <c r="AU9" s="5">
        <f ca="1">VLOOKUP(C:C,工单拆分!H:S,12,0)</f>
        <v>0</v>
      </c>
      <c r="AV9" s="5"/>
      <c r="AW9" s="5"/>
    </row>
    <row r="10" s="1" customFormat="1" ht="15" customHeight="1" spans="1:49">
      <c r="A10" s="5">
        <f>工单拆分!F10</f>
        <v>7210004562</v>
      </c>
      <c r="B10" s="5" t="str">
        <f>工单拆分!G10</f>
        <v>7210004562-4</v>
      </c>
      <c r="C10" s="5" t="str">
        <f>工单拆分!H10</f>
        <v>40HC32-4</v>
      </c>
      <c r="D10" s="5">
        <f>VLOOKUP(B10,工单拆分!G:I,3,0)</f>
        <v>2000</v>
      </c>
      <c r="E10" s="5">
        <f ca="1">SUMIFS(OFFSET(工单拆分!$I$2,,,2000),OFFSET(工单拆分!$F$2,,,2000),A10)</f>
        <v>30000</v>
      </c>
      <c r="F10" s="5"/>
      <c r="G10" s="10">
        <f ca="1" t="array" ref="G10">MATCH(TRUE,J10:AN10&gt;10,0)+$J$2-1</f>
        <v>43536</v>
      </c>
      <c r="H10" s="11"/>
      <c r="I10" s="11"/>
      <c r="J10" s="5">
        <f ca="1">SUMIF(总装!D$3:D$146,$B10,总装!D$6)+SUMIF(总装!E$3:E$146,$B10,总装!E$6)+SUMIF(总装!F$3:F$146,$B10,总装!F$6)</f>
        <v>0</v>
      </c>
      <c r="K10" s="12">
        <f ca="1">SUMIF(总装!G$3:G$146,$B10,总装!G$6)+SUMIF(总装!H$3:H$146,$B10,总装!H$6)+SUMIF(总装!I$3:I$146,$B10,总装!I$6)</f>
        <v>0</v>
      </c>
      <c r="L10" s="12">
        <f ca="1">SUMIF(总装!J$3:J$146,$B10,总装!J$6)+SUMIF(总装!K$3:K$146,$B10,总装!K$6)+SUMIF(总装!L$3:L$146,$B10,总装!L$6)</f>
        <v>0</v>
      </c>
      <c r="M10" s="12">
        <f ca="1">SUMIF(总装!M$3:M$146,$B10,总装!M$6)+SUMIF(总装!N$3:N$146,$B10,总装!N$6)+SUMIF(总装!O$3:O$146,$B10,总装!O$6)</f>
        <v>0</v>
      </c>
      <c r="N10" s="12">
        <f ca="1">SUMIF(总装!P$3:P$146,$B10,总装!P$6)+SUMIF(总装!Q$3:Q$146,$B10,总装!Q$6)+SUMIF(总装!R$3:R$146,$B10,总装!R$6)</f>
        <v>0</v>
      </c>
      <c r="O10" s="12">
        <f ca="1">SUMIF(总装!S$3:S$146,$B10,总装!S$6)+SUMIF(总装!T$3:T$146,$B10,总装!T$6)+SUMIF(总装!U$3:U$146,$B10,总装!U$6)</f>
        <v>0</v>
      </c>
      <c r="P10" s="12">
        <f ca="1">SUMIF(总装!V$3:V$146,$B10,总装!V$6)+SUMIF(总装!W$3:W$146,$B10,总装!W$6)+SUMIF(总装!X$3:X$146,$B10,总装!X$6)</f>
        <v>0</v>
      </c>
      <c r="Q10" s="12">
        <f ca="1">SUMIF(总装!Y$3:Y$146,$B10,总装!Y$6)+SUMIF(总装!Z$3:Z$146,$B10,总装!Z$6)+SUMIF(总装!AA$3:AA$146,$B10,总装!AA$6)</f>
        <v>0</v>
      </c>
      <c r="R10" s="5">
        <f ca="1">SUMIF(总装!AB$3:AB$146,$B10,总装!AB$6)+SUMIF(总装!AC$3:AC$146,$B10,总装!AC$6)+SUMIF(总装!AD$3:AD$146,$B10,总装!AD$6)</f>
        <v>0</v>
      </c>
      <c r="S10" s="5">
        <f ca="1">SUMIF(总装!AE$3:AE$146,$B10,总装!AE$6)+SUMIF(总装!AF$3:AF$146,$B10,总装!AF$6)+SUMIF(总装!AG$3:AG$146,$B10,总装!AG$6)</f>
        <v>0</v>
      </c>
      <c r="T10" s="5">
        <f ca="1">SUMIF(总装!AH$3:AH$146,$B10,总装!AH$6)+SUMIF(总装!AI$3:AI$146,$B10,总装!AI$6)+SUMIF(总装!AJ$3:AJ$146,$B10,总装!AJ$6)</f>
        <v>0</v>
      </c>
      <c r="U10" s="5">
        <f ca="1">SUMIF(总装!AK$3:AK$146,$B10,总装!AK$6)+SUMIF(总装!AL$3:AL$146,$B10,总装!AL$6)+SUMIF(总装!AM$3:AM$146,$B10,总装!AM$6)</f>
        <v>350</v>
      </c>
      <c r="V10" s="5">
        <f ca="1">SUMIF(总装!AN$3:AN$146,$B10,总装!AN$6)+SUMIF(总装!AO$3:AO$146,$B10,总装!AO$6)+SUMIF(总装!AP$3:AP$146,$B10,总装!AP$6)</f>
        <v>1050</v>
      </c>
      <c r="W10" s="5">
        <f ca="1">SUMIF(总装!AQ$3:AQ$146,$B10,总装!AQ$6)+SUMIF(总装!AR$3:AR$146,$B10,总装!AR$6)+SUMIF(总装!AS$3:AS$146,$B10,总装!AS$6)</f>
        <v>600</v>
      </c>
      <c r="X10" s="5">
        <f ca="1">SUMIF(总装!AT$3:AT$146,$B10,总装!AT$6)+SUMIF(总装!AU$3:AU$146,$B10,总装!AU$6)+SUMIF(总装!AV$3:AV$146,$B10,总装!AV$6)</f>
        <v>0</v>
      </c>
      <c r="Y10" s="5">
        <f ca="1">SUMIF(总装!AW$3:AW$146,$B10,总装!AW$6)+SUMIF(总装!AX$3:AX$146,$B10,总装!AX$6)+SUMIF(总装!AY$3:AY$146,$B10,总装!AY$6)</f>
        <v>0</v>
      </c>
      <c r="Z10" s="5">
        <f ca="1">SUMIF(总装!AZ$3:AZ$146,$B10,总装!AZ$6)+SUMIF(总装!BA$3:BA$146,$B10,总装!BA$6)+SUMIF(总装!BB$3:BB$146,$B10,总装!BB$6)</f>
        <v>0</v>
      </c>
      <c r="AA10" s="5">
        <f ca="1">SUMIF(总装!BC$3:BC$146,$B10,总装!BC$6)+SUMIF(总装!BD$3:BD$146,$B10,总装!BD$6)+SUMIF(总装!BE$3:BE$146,$B10,总装!BE$6)</f>
        <v>0</v>
      </c>
      <c r="AB10" s="5">
        <f ca="1">SUMIF(总装!BF$3:BF$146,$B10,总装!BF$6)+SUMIF(总装!BG$3:BG$146,$B10,总装!BG$6)+SUMIF(总装!BH$3:BH$146,$B10,总装!BH$6)</f>
        <v>0</v>
      </c>
      <c r="AC10" s="5">
        <f ca="1">SUMIF(总装!BI$3:BI$146,$B10,总装!BI$6)+SUMIF(总装!BJ$3:BJ$146,$B10,总装!BJ$6)+SUMIF(总装!BK$3:BK$146,$B10,总装!BK$6)</f>
        <v>0</v>
      </c>
      <c r="AD10" s="5">
        <f ca="1">SUMIF(总装!BL$3:BL$146,$B10,总装!BL$6)+SUMIF(总装!BM$3:BM$146,$B10,总装!BM$6)+SUMIF(总装!BN$3:BN$146,$B10,总装!BN$6)</f>
        <v>0</v>
      </c>
      <c r="AE10" s="5">
        <f ca="1">SUMIF(总装!BO$3:BO$146,$B10,总装!BO$6)+SUMIF(总装!BP$3:BP$146,$B10,总装!BP$6)+SUMIF(总装!BQ$3:BQ$146,$B10,总装!BQ$6)</f>
        <v>0</v>
      </c>
      <c r="AF10" s="5">
        <f ca="1">SUMIF(总装!BR$3:BR$146,$B10,总装!BR$6)+SUMIF(总装!BS$3:BS$146,$B10,总装!BS$6)+SUMIF(总装!BT$3:BT$146,$B10,总装!BT$6)</f>
        <v>0</v>
      </c>
      <c r="AG10" s="5">
        <f ca="1">SUMIF(总装!BU$3:BU$146,$B10,总装!BU$6)+SUMIF(总装!BV$3:BV$146,$B10,总装!BV$6)+SUMIF(总装!BW$3:BW$146,$B10,总装!BW$6)</f>
        <v>0</v>
      </c>
      <c r="AH10" s="5">
        <f ca="1">SUMIF(总装!BX$3:BX$146,$B10,总装!BX$6)+SUMIF(总装!BY$3:BY$146,$B10,总装!BY$6)+SUMIF(总装!BZ$3:BZ$146,$B10,总装!BZ$6)</f>
        <v>0</v>
      </c>
      <c r="AI10" s="5">
        <f ca="1">SUMIF(总装!CA$3:CA$146,$B10,总装!CA$6)+SUMIF(总装!CB$3:CB$146,$B10,总装!CB$6)+SUMIF(总装!CC$3:CC$146,$B10,总装!CC$6)</f>
        <v>0</v>
      </c>
      <c r="AJ10" s="5">
        <f ca="1">SUMIF(总装!CD$3:CD$146,$B10,总装!CD$6)+SUMIF(总装!CE$3:CE$146,$B10,总装!CE$6)+SUMIF(总装!CF$3:CF$146,$B10,总装!CF$6)</f>
        <v>0</v>
      </c>
      <c r="AK10" s="5">
        <f ca="1">SUMIF(总装!CG$3:CG$146,$B10,总装!CG$6)+SUMIF(总装!CH$3:CH$146,$B10,总装!CH$6)+SUMIF(总装!CI$3:CI$146,$B10,总装!CI$6)</f>
        <v>0</v>
      </c>
      <c r="AL10" s="5">
        <f ca="1">SUMIF(总装!CJ$3:CJ$146,$B10,总装!CJ$6)+SUMIF(总装!CK$3:CK$146,$B10,总装!CK$6)+SUMIF(总装!CL$3:CL$146,$B10,总装!CL$6)</f>
        <v>0</v>
      </c>
      <c r="AM10" s="5">
        <f ca="1">SUMIF(总装!CM$3:CM$146,$B10,总装!CM$6)+SUMIF(总装!CN$3:CN$146,$B10,总装!CN$6)+SUMIF(总装!CO$3:CO$146,$B10,总装!CO$6)</f>
        <v>0</v>
      </c>
      <c r="AN10" s="5">
        <f ca="1">SUMIF(总装!CP$3:CP$146,$B10,总装!CP$6)+SUMIF(总装!CQ$3:CQ$146,$B10,总装!CQ$6)+SUMIF(总装!CR$3:CR$146,$B10,总装!CR$6)</f>
        <v>0</v>
      </c>
      <c r="AO10" s="5">
        <f ca="1" t="shared" si="6"/>
        <v>2000</v>
      </c>
      <c r="AP10" s="5">
        <f>SUMIF(工单拆分!G:G,B10,工单拆分!I:I)</f>
        <v>2000</v>
      </c>
      <c r="AQ10" s="5">
        <f ca="1" t="shared" si="7"/>
        <v>0</v>
      </c>
      <c r="AS10" s="7">
        <f>VLOOKUP(日计划量!C:C,工单拆分!H:N,7,0)</f>
        <v>100847102</v>
      </c>
      <c r="AT10" s="5">
        <f ca="1">VLOOKUP(C:C,工单拆分!H:R,11,0)</f>
        <v>0</v>
      </c>
      <c r="AU10" s="5">
        <f ca="1">VLOOKUP(C:C,工单拆分!H:S,12,0)</f>
        <v>0</v>
      </c>
      <c r="AV10" s="5"/>
      <c r="AW10" s="5"/>
    </row>
    <row r="11" s="1" customFormat="1" ht="15" customHeight="1" spans="1:49">
      <c r="A11" s="5">
        <f>工单拆分!F11</f>
        <v>7210004562</v>
      </c>
      <c r="B11" s="5" t="str">
        <f>工单拆分!G11</f>
        <v>7210004562-5</v>
      </c>
      <c r="C11" s="5" t="str">
        <f>工单拆分!H11</f>
        <v>40HC32-5</v>
      </c>
      <c r="D11" s="5">
        <f>VLOOKUP(B11,工单拆分!G:I,3,0)</f>
        <v>1000</v>
      </c>
      <c r="E11" s="5">
        <f ca="1">SUMIFS(OFFSET(工单拆分!$I$2,,,2000),OFFSET(工单拆分!$F$2,,,2000),A11)</f>
        <v>30000</v>
      </c>
      <c r="F11" s="5"/>
      <c r="G11" s="10">
        <f ca="1" t="array" ref="G11">MATCH(TRUE,J11:AN11&gt;10,0)+$J$2-1</f>
        <v>43538</v>
      </c>
      <c r="H11" s="11"/>
      <c r="I11" s="11"/>
      <c r="J11" s="5">
        <f ca="1">SUMIF(总装!D$3:D$146,$B11,总装!D$6)+SUMIF(总装!E$3:E$146,$B11,总装!E$6)+SUMIF(总装!F$3:F$146,$B11,总装!F$6)</f>
        <v>0</v>
      </c>
      <c r="K11" s="12">
        <f ca="1">SUMIF(总装!G$3:G$146,$B11,总装!G$6)+SUMIF(总装!H$3:H$146,$B11,总装!H$6)+SUMIF(总装!I$3:I$146,$B11,总装!I$6)</f>
        <v>0</v>
      </c>
      <c r="L11" s="12">
        <f ca="1">SUMIF(总装!J$3:J$146,$B11,总装!J$6)+SUMIF(总装!K$3:K$146,$B11,总装!K$6)+SUMIF(总装!L$3:L$146,$B11,总装!L$6)</f>
        <v>0</v>
      </c>
      <c r="M11" s="12">
        <f ca="1">SUMIF(总装!M$3:M$146,$B11,总装!M$6)+SUMIF(总装!N$3:N$146,$B11,总装!N$6)+SUMIF(总装!O$3:O$146,$B11,总装!O$6)</f>
        <v>0</v>
      </c>
      <c r="N11" s="12">
        <f ca="1">SUMIF(总装!P$3:P$146,$B11,总装!P$6)+SUMIF(总装!Q$3:Q$146,$B11,总装!Q$6)+SUMIF(总装!R$3:R$146,$B11,总装!R$6)</f>
        <v>0</v>
      </c>
      <c r="O11" s="12">
        <f ca="1">SUMIF(总装!S$3:S$146,$B11,总装!S$6)+SUMIF(总装!T$3:T$146,$B11,总装!T$6)+SUMIF(总装!U$3:U$146,$B11,总装!U$6)</f>
        <v>0</v>
      </c>
      <c r="P11" s="12">
        <f ca="1">SUMIF(总装!V$3:V$146,$B11,总装!V$6)+SUMIF(总装!W$3:W$146,$B11,总装!W$6)+SUMIF(总装!X$3:X$146,$B11,总装!X$6)</f>
        <v>0</v>
      </c>
      <c r="Q11" s="12">
        <f ca="1">SUMIF(总装!Y$3:Y$146,$B11,总装!Y$6)+SUMIF(总装!Z$3:Z$146,$B11,总装!Z$6)+SUMIF(总装!AA$3:AA$146,$B11,总装!AA$6)</f>
        <v>0</v>
      </c>
      <c r="R11" s="5">
        <f ca="1">SUMIF(总装!AB$3:AB$146,$B11,总装!AB$6)+SUMIF(总装!AC$3:AC$146,$B11,总装!AC$6)+SUMIF(总装!AD$3:AD$146,$B11,总装!AD$6)</f>
        <v>0</v>
      </c>
      <c r="S11" s="5">
        <f ca="1">SUMIF(总装!AE$3:AE$146,$B11,总装!AE$6)+SUMIF(总装!AF$3:AF$146,$B11,总装!AF$6)+SUMIF(总装!AG$3:AG$146,$B11,总装!AG$6)</f>
        <v>0</v>
      </c>
      <c r="T11" s="5">
        <f ca="1">SUMIF(总装!AH$3:AH$146,$B11,总装!AH$6)+SUMIF(总装!AI$3:AI$146,$B11,总装!AI$6)+SUMIF(总装!AJ$3:AJ$146,$B11,总装!AJ$6)</f>
        <v>0</v>
      </c>
      <c r="U11" s="5">
        <f ca="1">SUMIF(总装!AK$3:AK$146,$B11,总装!AK$6)+SUMIF(总装!AL$3:AL$146,$B11,总装!AL$6)+SUMIF(总装!AM$3:AM$146,$B11,总装!AM$6)</f>
        <v>0</v>
      </c>
      <c r="V11" s="5">
        <f ca="1">SUMIF(总装!AN$3:AN$146,$B11,总装!AN$6)+SUMIF(总装!AO$3:AO$146,$B11,总装!AO$6)+SUMIF(总装!AP$3:AP$146,$B11,总装!AP$6)</f>
        <v>0</v>
      </c>
      <c r="W11" s="5">
        <f ca="1">SUMIF(总装!AQ$3:AQ$146,$B11,总装!AQ$6)+SUMIF(总装!AR$3:AR$146,$B11,总装!AR$6)+SUMIF(总装!AS$3:AS$146,$B11,总装!AS$6)</f>
        <v>450</v>
      </c>
      <c r="X11" s="5">
        <f ca="1">SUMIF(总装!AT$3:AT$146,$B11,总装!AT$6)+SUMIF(总装!AU$3:AU$146,$B11,总装!AU$6)+SUMIF(总装!AV$3:AV$146,$B11,总装!AV$6)</f>
        <v>550</v>
      </c>
      <c r="Y11" s="5">
        <f ca="1">SUMIF(总装!AW$3:AW$146,$B11,总装!AW$6)+SUMIF(总装!AX$3:AX$146,$B11,总装!AX$6)+SUMIF(总装!AY$3:AY$146,$B11,总装!AY$6)</f>
        <v>0</v>
      </c>
      <c r="Z11" s="5">
        <f ca="1">SUMIF(总装!AZ$3:AZ$146,$B11,总装!AZ$6)+SUMIF(总装!BA$3:BA$146,$B11,总装!BA$6)+SUMIF(总装!BB$3:BB$146,$B11,总装!BB$6)</f>
        <v>0</v>
      </c>
      <c r="AA11" s="5">
        <f ca="1">SUMIF(总装!BC$3:BC$146,$B11,总装!BC$6)+SUMIF(总装!BD$3:BD$146,$B11,总装!BD$6)+SUMIF(总装!BE$3:BE$146,$B11,总装!BE$6)</f>
        <v>0</v>
      </c>
      <c r="AB11" s="5">
        <f ca="1">SUMIF(总装!BF$3:BF$146,$B11,总装!BF$6)+SUMIF(总装!BG$3:BG$146,$B11,总装!BG$6)+SUMIF(总装!BH$3:BH$146,$B11,总装!BH$6)</f>
        <v>0</v>
      </c>
      <c r="AC11" s="5">
        <f ca="1">SUMIF(总装!BI$3:BI$146,$B11,总装!BI$6)+SUMIF(总装!BJ$3:BJ$146,$B11,总装!BJ$6)+SUMIF(总装!BK$3:BK$146,$B11,总装!BK$6)</f>
        <v>0</v>
      </c>
      <c r="AD11" s="5">
        <f ca="1">SUMIF(总装!BL$3:BL$146,$B11,总装!BL$6)+SUMIF(总装!BM$3:BM$146,$B11,总装!BM$6)+SUMIF(总装!BN$3:BN$146,$B11,总装!BN$6)</f>
        <v>0</v>
      </c>
      <c r="AE11" s="5">
        <f ca="1">SUMIF(总装!BO$3:BO$146,$B11,总装!BO$6)+SUMIF(总装!BP$3:BP$146,$B11,总装!BP$6)+SUMIF(总装!BQ$3:BQ$146,$B11,总装!BQ$6)</f>
        <v>0</v>
      </c>
      <c r="AF11" s="5">
        <f ca="1">SUMIF(总装!BR$3:BR$146,$B11,总装!BR$6)+SUMIF(总装!BS$3:BS$146,$B11,总装!BS$6)+SUMIF(总装!BT$3:BT$146,$B11,总装!BT$6)</f>
        <v>0</v>
      </c>
      <c r="AG11" s="5">
        <f ca="1">SUMIF(总装!BU$3:BU$146,$B11,总装!BU$6)+SUMIF(总装!BV$3:BV$146,$B11,总装!BV$6)+SUMIF(总装!BW$3:BW$146,$B11,总装!BW$6)</f>
        <v>0</v>
      </c>
      <c r="AH11" s="5">
        <f ca="1">SUMIF(总装!BX$3:BX$146,$B11,总装!BX$6)+SUMIF(总装!BY$3:BY$146,$B11,总装!BY$6)+SUMIF(总装!BZ$3:BZ$146,$B11,总装!BZ$6)</f>
        <v>0</v>
      </c>
      <c r="AI11" s="5">
        <f ca="1">SUMIF(总装!CA$3:CA$146,$B11,总装!CA$6)+SUMIF(总装!CB$3:CB$146,$B11,总装!CB$6)+SUMIF(总装!CC$3:CC$146,$B11,总装!CC$6)</f>
        <v>0</v>
      </c>
      <c r="AJ11" s="5">
        <f ca="1">SUMIF(总装!CD$3:CD$146,$B11,总装!CD$6)+SUMIF(总装!CE$3:CE$146,$B11,总装!CE$6)+SUMIF(总装!CF$3:CF$146,$B11,总装!CF$6)</f>
        <v>0</v>
      </c>
      <c r="AK11" s="5">
        <f ca="1">SUMIF(总装!CG$3:CG$146,$B11,总装!CG$6)+SUMIF(总装!CH$3:CH$146,$B11,总装!CH$6)+SUMIF(总装!CI$3:CI$146,$B11,总装!CI$6)</f>
        <v>0</v>
      </c>
      <c r="AL11" s="5">
        <f ca="1">SUMIF(总装!CJ$3:CJ$146,$B11,总装!CJ$6)+SUMIF(总装!CK$3:CK$146,$B11,总装!CK$6)+SUMIF(总装!CL$3:CL$146,$B11,总装!CL$6)</f>
        <v>0</v>
      </c>
      <c r="AM11" s="5">
        <f ca="1">SUMIF(总装!CM$3:CM$146,$B11,总装!CM$6)+SUMIF(总装!CN$3:CN$146,$B11,总装!CN$6)+SUMIF(总装!CO$3:CO$146,$B11,总装!CO$6)</f>
        <v>0</v>
      </c>
      <c r="AN11" s="5">
        <f ca="1">SUMIF(总装!CP$3:CP$146,$B11,总装!CP$6)+SUMIF(总装!CQ$3:CQ$146,$B11,总装!CQ$6)+SUMIF(总装!CR$3:CR$146,$B11,总装!CR$6)</f>
        <v>0</v>
      </c>
      <c r="AO11" s="5">
        <f ca="1" t="shared" si="6"/>
        <v>1000</v>
      </c>
      <c r="AP11" s="5">
        <f>SUMIF(工单拆分!G:G,B11,工单拆分!I:I)</f>
        <v>1000</v>
      </c>
      <c r="AQ11" s="5">
        <f ca="1" t="shared" si="7"/>
        <v>0</v>
      </c>
      <c r="AS11" s="7">
        <f>VLOOKUP(日计划量!C:C,工单拆分!H:N,7,0)</f>
        <v>100847562</v>
      </c>
      <c r="AT11" s="5">
        <f ca="1">VLOOKUP(C:C,工单拆分!H:R,11,0)</f>
        <v>0</v>
      </c>
      <c r="AU11" s="5">
        <f ca="1">VLOOKUP(C:C,工单拆分!H:S,12,0)</f>
        <v>0</v>
      </c>
      <c r="AV11" s="5"/>
      <c r="AW11" s="5"/>
    </row>
    <row r="12" s="1" customFormat="1" ht="15" customHeight="1" spans="1:49">
      <c r="A12" s="5">
        <f>工单拆分!F12</f>
        <v>7210004562</v>
      </c>
      <c r="B12" s="5" t="str">
        <f>工单拆分!G12</f>
        <v>7210004562-6</v>
      </c>
      <c r="C12" s="5" t="str">
        <f>工单拆分!H12</f>
        <v>40HC32-6</v>
      </c>
      <c r="D12" s="5">
        <f>VLOOKUP(B12,工单拆分!G:I,3,0)</f>
        <v>3000</v>
      </c>
      <c r="E12" s="5">
        <f ca="1">SUMIFS(OFFSET(工单拆分!$I$2,,,2000),OFFSET(工单拆分!$F$2,,,2000),A12)</f>
        <v>30000</v>
      </c>
      <c r="F12" s="5"/>
      <c r="G12" s="10">
        <f ca="1" t="array" ref="G12">MATCH(TRUE,J12:AN12&gt;10,0)+$J$2-1</f>
        <v>43539</v>
      </c>
      <c r="H12" s="11"/>
      <c r="I12" s="11"/>
      <c r="J12" s="5">
        <f ca="1">SUMIF(总装!D$3:D$146,$B12,总装!D$6)+SUMIF(总装!E$3:E$146,$B12,总装!E$6)+SUMIF(总装!F$3:F$146,$B12,总装!F$6)</f>
        <v>0</v>
      </c>
      <c r="K12" s="12">
        <f ca="1">SUMIF(总装!G$3:G$146,$B12,总装!G$6)+SUMIF(总装!H$3:H$146,$B12,总装!H$6)+SUMIF(总装!I$3:I$146,$B12,总装!I$6)</f>
        <v>0</v>
      </c>
      <c r="L12" s="12">
        <f ca="1">SUMIF(总装!J$3:J$146,$B12,总装!J$6)+SUMIF(总装!K$3:K$146,$B12,总装!K$6)+SUMIF(总装!L$3:L$146,$B12,总装!L$6)</f>
        <v>0</v>
      </c>
      <c r="M12" s="12">
        <f ca="1">SUMIF(总装!M$3:M$146,$B12,总装!M$6)+SUMIF(总装!N$3:N$146,$B12,总装!N$6)+SUMIF(总装!O$3:O$146,$B12,总装!O$6)</f>
        <v>0</v>
      </c>
      <c r="N12" s="12">
        <f ca="1">SUMIF(总装!P$3:P$146,$B12,总装!P$6)+SUMIF(总装!Q$3:Q$146,$B12,总装!Q$6)+SUMIF(总装!R$3:R$146,$B12,总装!R$6)</f>
        <v>0</v>
      </c>
      <c r="O12" s="12">
        <f ca="1">SUMIF(总装!S$3:S$146,$B12,总装!S$6)+SUMIF(总装!T$3:T$146,$B12,总装!T$6)+SUMIF(总装!U$3:U$146,$B12,总装!U$6)</f>
        <v>0</v>
      </c>
      <c r="P12" s="12">
        <f ca="1">SUMIF(总装!V$3:V$146,$B12,总装!V$6)+SUMIF(总装!W$3:W$146,$B12,总装!W$6)+SUMIF(总装!X$3:X$146,$B12,总装!X$6)</f>
        <v>0</v>
      </c>
      <c r="Q12" s="12">
        <f ca="1">SUMIF(总装!Y$3:Y$146,$B12,总装!Y$6)+SUMIF(总装!Z$3:Z$146,$B12,总装!Z$6)+SUMIF(总装!AA$3:AA$146,$B12,总装!AA$6)</f>
        <v>0</v>
      </c>
      <c r="R12" s="5">
        <f ca="1">SUMIF(总装!AB$3:AB$146,$B12,总装!AB$6)+SUMIF(总装!AC$3:AC$146,$B12,总装!AC$6)+SUMIF(总装!AD$3:AD$146,$B12,总装!AD$6)</f>
        <v>0</v>
      </c>
      <c r="S12" s="5">
        <f ca="1">SUMIF(总装!AE$3:AE$146,$B12,总装!AE$6)+SUMIF(总装!AF$3:AF$146,$B12,总装!AF$6)+SUMIF(总装!AG$3:AG$146,$B12,总装!AG$6)</f>
        <v>0</v>
      </c>
      <c r="T12" s="5">
        <f ca="1">SUMIF(总装!AH$3:AH$146,$B12,总装!AH$6)+SUMIF(总装!AI$3:AI$146,$B12,总装!AI$6)+SUMIF(总装!AJ$3:AJ$146,$B12,总装!AJ$6)</f>
        <v>0</v>
      </c>
      <c r="U12" s="5">
        <f ca="1">SUMIF(总装!AK$3:AK$146,$B12,总装!AK$6)+SUMIF(总装!AL$3:AL$146,$B12,总装!AL$6)+SUMIF(总装!AM$3:AM$146,$B12,总装!AM$6)</f>
        <v>0</v>
      </c>
      <c r="V12" s="5">
        <f ca="1">SUMIF(总装!AN$3:AN$146,$B12,总装!AN$6)+SUMIF(总装!AO$3:AO$146,$B12,总装!AO$6)+SUMIF(总装!AP$3:AP$146,$B12,总装!AP$6)</f>
        <v>0</v>
      </c>
      <c r="W12" s="5">
        <f ca="1">SUMIF(总装!AQ$3:AQ$146,$B12,总装!AQ$6)+SUMIF(总装!AR$3:AR$146,$B12,总装!AR$6)+SUMIF(总装!AS$3:AS$146,$B12,总装!AS$6)</f>
        <v>0</v>
      </c>
      <c r="X12" s="5">
        <f ca="1">SUMIF(总装!AT$3:AT$146,$B12,总装!AT$6)+SUMIF(总装!AU$3:AU$146,$B12,总装!AU$6)+SUMIF(总装!AV$3:AV$146,$B12,总装!AV$6)</f>
        <v>550</v>
      </c>
      <c r="Y12" s="5">
        <f ca="1">SUMIF(总装!AW$3:AW$146,$B12,总装!AW$6)+SUMIF(总装!AX$3:AX$146,$B12,总装!AX$6)+SUMIF(总装!AY$3:AY$146,$B12,总装!AY$6)</f>
        <v>0</v>
      </c>
      <c r="Z12" s="5">
        <f ca="1">SUMIF(总装!AZ$3:AZ$146,$B12,总装!AZ$6)+SUMIF(总装!BA$3:BA$146,$B12,总装!BA$6)+SUMIF(总装!BB$3:BB$146,$B12,总装!BB$6)</f>
        <v>0</v>
      </c>
      <c r="AA12" s="5">
        <f ca="1">SUMIF(总装!BC$3:BC$146,$B12,总装!BC$6)+SUMIF(总装!BD$3:BD$146,$B12,总装!BD$6)+SUMIF(总装!BE$3:BE$146,$B12,总装!BE$6)</f>
        <v>1050</v>
      </c>
      <c r="AB12" s="5">
        <f ca="1">SUMIF(总装!BF$3:BF$146,$B12,总装!BF$6)+SUMIF(总装!BG$3:BG$146,$B12,总装!BG$6)+SUMIF(总装!BH$3:BH$146,$B12,总装!BH$6)</f>
        <v>1100</v>
      </c>
      <c r="AC12" s="5">
        <f ca="1">SUMIF(总装!BI$3:BI$146,$B12,总装!BI$6)+SUMIF(总装!BJ$3:BJ$146,$B12,总装!BJ$6)+SUMIF(总装!BK$3:BK$146,$B12,总装!BK$6)</f>
        <v>300</v>
      </c>
      <c r="AD12" s="5">
        <f ca="1">SUMIF(总装!BL$3:BL$146,$B12,总装!BL$6)+SUMIF(总装!BM$3:BM$146,$B12,总装!BM$6)+SUMIF(总装!BN$3:BN$146,$B12,总装!BN$6)</f>
        <v>0</v>
      </c>
      <c r="AE12" s="5">
        <f ca="1">SUMIF(总装!BO$3:BO$146,$B12,总装!BO$6)+SUMIF(总装!BP$3:BP$146,$B12,总装!BP$6)+SUMIF(总装!BQ$3:BQ$146,$B12,总装!BQ$6)</f>
        <v>0</v>
      </c>
      <c r="AF12" s="5">
        <f ca="1">SUMIF(总装!BR$3:BR$146,$B12,总装!BR$6)+SUMIF(总装!BS$3:BS$146,$B12,总装!BS$6)+SUMIF(总装!BT$3:BT$146,$B12,总装!BT$6)</f>
        <v>0</v>
      </c>
      <c r="AG12" s="5">
        <f ca="1">SUMIF(总装!BU$3:BU$146,$B12,总装!BU$6)+SUMIF(总装!BV$3:BV$146,$B12,总装!BV$6)+SUMIF(总装!BW$3:BW$146,$B12,总装!BW$6)</f>
        <v>0</v>
      </c>
      <c r="AH12" s="5">
        <f ca="1">SUMIF(总装!BX$3:BX$146,$B12,总装!BX$6)+SUMIF(总装!BY$3:BY$146,$B12,总装!BY$6)+SUMIF(总装!BZ$3:BZ$146,$B12,总装!BZ$6)</f>
        <v>0</v>
      </c>
      <c r="AI12" s="5">
        <f ca="1">SUMIF(总装!CA$3:CA$146,$B12,总装!CA$6)+SUMIF(总装!CB$3:CB$146,$B12,总装!CB$6)+SUMIF(总装!CC$3:CC$146,$B12,总装!CC$6)</f>
        <v>0</v>
      </c>
      <c r="AJ12" s="5">
        <f ca="1">SUMIF(总装!CD$3:CD$146,$B12,总装!CD$6)+SUMIF(总装!CE$3:CE$146,$B12,总装!CE$6)+SUMIF(总装!CF$3:CF$146,$B12,总装!CF$6)</f>
        <v>0</v>
      </c>
      <c r="AK12" s="5">
        <f ca="1">SUMIF(总装!CG$3:CG$146,$B12,总装!CG$6)+SUMIF(总装!CH$3:CH$146,$B12,总装!CH$6)+SUMIF(总装!CI$3:CI$146,$B12,总装!CI$6)</f>
        <v>0</v>
      </c>
      <c r="AL12" s="5">
        <f ca="1">SUMIF(总装!CJ$3:CJ$146,$B12,总装!CJ$6)+SUMIF(总装!CK$3:CK$146,$B12,总装!CK$6)+SUMIF(总装!CL$3:CL$146,$B12,总装!CL$6)</f>
        <v>0</v>
      </c>
      <c r="AM12" s="5">
        <f ca="1">SUMIF(总装!CM$3:CM$146,$B12,总装!CM$6)+SUMIF(总装!CN$3:CN$146,$B12,总装!CN$6)+SUMIF(总装!CO$3:CO$146,$B12,总装!CO$6)</f>
        <v>0</v>
      </c>
      <c r="AN12" s="5">
        <f ca="1">SUMIF(总装!CP$3:CP$146,$B12,总装!CP$6)+SUMIF(总装!CQ$3:CQ$146,$B12,总装!CQ$6)+SUMIF(总装!CR$3:CR$146,$B12,总装!CR$6)</f>
        <v>0</v>
      </c>
      <c r="AO12" s="5">
        <f ca="1" t="shared" si="6"/>
        <v>3000</v>
      </c>
      <c r="AP12" s="5">
        <f>SUMIF(工单拆分!G:G,B12,工单拆分!I:I)</f>
        <v>3000</v>
      </c>
      <c r="AQ12" s="5">
        <f ca="1" t="shared" si="7"/>
        <v>0</v>
      </c>
      <c r="AS12" s="7">
        <f>VLOOKUP(日计划量!C:C,工单拆分!H:N,7,0)</f>
        <v>100847100</v>
      </c>
      <c r="AT12" s="5">
        <f ca="1">VLOOKUP(C:C,工单拆分!H:R,11,0)</f>
        <v>0</v>
      </c>
      <c r="AU12" s="5">
        <f ca="1">VLOOKUP(C:C,工单拆分!H:S,12,0)</f>
        <v>0</v>
      </c>
      <c r="AV12" s="5"/>
      <c r="AW12" s="5"/>
    </row>
    <row r="13" s="1" customFormat="1" ht="15" customHeight="1" spans="1:49">
      <c r="A13" s="5">
        <f>工单拆分!F13</f>
        <v>7210004562</v>
      </c>
      <c r="B13" s="5" t="str">
        <f>工单拆分!G13</f>
        <v>7210004562-7</v>
      </c>
      <c r="C13" s="5" t="str">
        <f>工单拆分!H13</f>
        <v>40HC32-7</v>
      </c>
      <c r="D13" s="5">
        <f>VLOOKUP(B13,工单拆分!G:I,3,0)</f>
        <v>2000</v>
      </c>
      <c r="E13" s="5">
        <f ca="1">SUMIFS(OFFSET(工单拆分!$I$2,,,2000),OFFSET(工单拆分!$F$2,,,2000),A13)</f>
        <v>30000</v>
      </c>
      <c r="F13" s="5"/>
      <c r="G13" s="10">
        <f ca="1" t="array" ref="G13">MATCH(TRUE,J13:AN13&gt;10,0)+$J$2-1</f>
        <v>43545</v>
      </c>
      <c r="H13" s="11"/>
      <c r="I13" s="11"/>
      <c r="J13" s="5">
        <f ca="1">SUMIF(总装!D$3:D$146,$B13,总装!D$6)+SUMIF(总装!E$3:E$146,$B13,总装!E$6)+SUMIF(总装!F$3:F$146,$B13,总装!F$6)</f>
        <v>0</v>
      </c>
      <c r="K13" s="12">
        <f ca="1">SUMIF(总装!G$3:G$146,$B13,总装!G$6)+SUMIF(总装!H$3:H$146,$B13,总装!H$6)+SUMIF(总装!I$3:I$146,$B13,总装!I$6)</f>
        <v>0</v>
      </c>
      <c r="L13" s="12">
        <f ca="1">SUMIF(总装!J$3:J$146,$B13,总装!J$6)+SUMIF(总装!K$3:K$146,$B13,总装!K$6)+SUMIF(总装!L$3:L$146,$B13,总装!L$6)</f>
        <v>0</v>
      </c>
      <c r="M13" s="12">
        <f ca="1">SUMIF(总装!M$3:M$146,$B13,总装!M$6)+SUMIF(总装!N$3:N$146,$B13,总装!N$6)+SUMIF(总装!O$3:O$146,$B13,总装!O$6)</f>
        <v>0</v>
      </c>
      <c r="N13" s="12">
        <f ca="1">SUMIF(总装!P$3:P$146,$B13,总装!P$6)+SUMIF(总装!Q$3:Q$146,$B13,总装!Q$6)+SUMIF(总装!R$3:R$146,$B13,总装!R$6)</f>
        <v>0</v>
      </c>
      <c r="O13" s="12">
        <f ca="1">SUMIF(总装!S$3:S$146,$B13,总装!S$6)+SUMIF(总装!T$3:T$146,$B13,总装!T$6)+SUMIF(总装!U$3:U$146,$B13,总装!U$6)</f>
        <v>0</v>
      </c>
      <c r="P13" s="12">
        <f ca="1">SUMIF(总装!V$3:V$146,$B13,总装!V$6)+SUMIF(总装!W$3:W$146,$B13,总装!W$6)+SUMIF(总装!X$3:X$146,$B13,总装!X$6)</f>
        <v>0</v>
      </c>
      <c r="Q13" s="12">
        <f ca="1">SUMIF(总装!Y$3:Y$146,$B13,总装!Y$6)+SUMIF(总装!Z$3:Z$146,$B13,总装!Z$6)+SUMIF(总装!AA$3:AA$146,$B13,总装!AA$6)</f>
        <v>0</v>
      </c>
      <c r="R13" s="5">
        <f ca="1">SUMIF(总装!AB$3:AB$146,$B13,总装!AB$6)+SUMIF(总装!AC$3:AC$146,$B13,总装!AC$6)+SUMIF(总装!AD$3:AD$146,$B13,总装!AD$6)</f>
        <v>0</v>
      </c>
      <c r="S13" s="5">
        <f ca="1">SUMIF(总装!AE$3:AE$146,$B13,总装!AE$6)+SUMIF(总装!AF$3:AF$146,$B13,总装!AF$6)+SUMIF(总装!AG$3:AG$146,$B13,总装!AG$6)</f>
        <v>0</v>
      </c>
      <c r="T13" s="5">
        <f ca="1">SUMIF(总装!AH$3:AH$146,$B13,总装!AH$6)+SUMIF(总装!AI$3:AI$146,$B13,总装!AI$6)+SUMIF(总装!AJ$3:AJ$146,$B13,总装!AJ$6)</f>
        <v>0</v>
      </c>
      <c r="U13" s="5">
        <f ca="1">SUMIF(总装!AK$3:AK$146,$B13,总装!AK$6)+SUMIF(总装!AL$3:AL$146,$B13,总装!AL$6)+SUMIF(总装!AM$3:AM$146,$B13,总装!AM$6)</f>
        <v>0</v>
      </c>
      <c r="V13" s="5">
        <f ca="1">SUMIF(总装!AN$3:AN$146,$B13,总装!AN$6)+SUMIF(总装!AO$3:AO$146,$B13,总装!AO$6)+SUMIF(总装!AP$3:AP$146,$B13,总装!AP$6)</f>
        <v>0</v>
      </c>
      <c r="W13" s="5">
        <f ca="1">SUMIF(总装!AQ$3:AQ$146,$B13,总装!AQ$6)+SUMIF(总装!AR$3:AR$146,$B13,总装!AR$6)+SUMIF(总装!AS$3:AS$146,$B13,总装!AS$6)</f>
        <v>0</v>
      </c>
      <c r="X13" s="5">
        <f ca="1">SUMIF(总装!AT$3:AT$146,$B13,总装!AT$6)+SUMIF(总装!AU$3:AU$146,$B13,总装!AU$6)+SUMIF(总装!AV$3:AV$146,$B13,总装!AV$6)</f>
        <v>0</v>
      </c>
      <c r="Y13" s="5">
        <f ca="1">SUMIF(总装!AW$3:AW$146,$B13,总装!AW$6)+SUMIF(总装!AX$3:AX$146,$B13,总装!AX$6)+SUMIF(总装!AY$3:AY$146,$B13,总装!AY$6)</f>
        <v>0</v>
      </c>
      <c r="Z13" s="5">
        <f ca="1">SUMIF(总装!AZ$3:AZ$146,$B13,总装!AZ$6)+SUMIF(总装!BA$3:BA$146,$B13,总装!BA$6)+SUMIF(总装!BB$3:BB$146,$B13,总装!BB$6)</f>
        <v>0</v>
      </c>
      <c r="AA13" s="5">
        <f ca="1">SUMIF(总装!BC$3:BC$146,$B13,总装!BC$6)+SUMIF(总装!BD$3:BD$146,$B13,总装!BD$6)+SUMIF(总装!BE$3:BE$146,$B13,总装!BE$6)</f>
        <v>0</v>
      </c>
      <c r="AB13" s="5">
        <f ca="1">SUMIF(总装!BF$3:BF$146,$B13,总装!BF$6)+SUMIF(总装!BG$3:BG$146,$B13,总装!BG$6)+SUMIF(总装!BH$3:BH$146,$B13,总装!BH$6)</f>
        <v>0</v>
      </c>
      <c r="AC13" s="5">
        <f ca="1">SUMIF(总装!BI$3:BI$146,$B13,总装!BI$6)+SUMIF(总装!BJ$3:BJ$146,$B13,总装!BJ$6)+SUMIF(总装!BK$3:BK$146,$B13,总装!BK$6)</f>
        <v>0</v>
      </c>
      <c r="AD13" s="5">
        <f ca="1">SUMIF(总装!BL$3:BL$146,$B13,总装!BL$6)+SUMIF(总装!BM$3:BM$146,$B13,总装!BM$6)+SUMIF(总装!BN$3:BN$146,$B13,总装!BN$6)</f>
        <v>1150</v>
      </c>
      <c r="AE13" s="5">
        <f ca="1">SUMIF(总装!BO$3:BO$146,$B13,总装!BO$6)+SUMIF(总装!BP$3:BP$146,$B13,总装!BP$6)+SUMIF(总装!BQ$3:BQ$146,$B13,总装!BQ$6)</f>
        <v>850</v>
      </c>
      <c r="AF13" s="5">
        <f ca="1">SUMIF(总装!BR$3:BR$146,$B13,总装!BR$6)+SUMIF(总装!BS$3:BS$146,$B13,总装!BS$6)+SUMIF(总装!BT$3:BT$146,$B13,总装!BT$6)</f>
        <v>0</v>
      </c>
      <c r="AG13" s="5">
        <f ca="1">SUMIF(总装!BU$3:BU$146,$B13,总装!BU$6)+SUMIF(总装!BV$3:BV$146,$B13,总装!BV$6)+SUMIF(总装!BW$3:BW$146,$B13,总装!BW$6)</f>
        <v>0</v>
      </c>
      <c r="AH13" s="5">
        <f ca="1">SUMIF(总装!BX$3:BX$146,$B13,总装!BX$6)+SUMIF(总装!BY$3:BY$146,$B13,总装!BY$6)+SUMIF(总装!BZ$3:BZ$146,$B13,总装!BZ$6)</f>
        <v>0</v>
      </c>
      <c r="AI13" s="5">
        <f ca="1">SUMIF(总装!CA$3:CA$146,$B13,总装!CA$6)+SUMIF(总装!CB$3:CB$146,$B13,总装!CB$6)+SUMIF(总装!CC$3:CC$146,$B13,总装!CC$6)</f>
        <v>0</v>
      </c>
      <c r="AJ13" s="5">
        <f ca="1">SUMIF(总装!CD$3:CD$146,$B13,总装!CD$6)+SUMIF(总装!CE$3:CE$146,$B13,总装!CE$6)+SUMIF(总装!CF$3:CF$146,$B13,总装!CF$6)</f>
        <v>0</v>
      </c>
      <c r="AK13" s="5">
        <f ca="1">SUMIF(总装!CG$3:CG$146,$B13,总装!CG$6)+SUMIF(总装!CH$3:CH$146,$B13,总装!CH$6)+SUMIF(总装!CI$3:CI$146,$B13,总装!CI$6)</f>
        <v>0</v>
      </c>
      <c r="AL13" s="5">
        <f ca="1">SUMIF(总装!CJ$3:CJ$146,$B13,总装!CJ$6)+SUMIF(总装!CK$3:CK$146,$B13,总装!CK$6)+SUMIF(总装!CL$3:CL$146,$B13,总装!CL$6)</f>
        <v>0</v>
      </c>
      <c r="AM13" s="5">
        <f ca="1">SUMIF(总装!CM$3:CM$146,$B13,总装!CM$6)+SUMIF(总装!CN$3:CN$146,$B13,总装!CN$6)+SUMIF(总装!CO$3:CO$146,$B13,总装!CO$6)</f>
        <v>0</v>
      </c>
      <c r="AN13" s="5">
        <f ca="1">SUMIF(总装!CP$3:CP$146,$B13,总装!CP$6)+SUMIF(总装!CQ$3:CQ$146,$B13,总装!CQ$6)+SUMIF(总装!CR$3:CR$146,$B13,总装!CR$6)</f>
        <v>0</v>
      </c>
      <c r="AO13" s="5">
        <f ca="1" t="shared" si="6"/>
        <v>2000</v>
      </c>
      <c r="AP13" s="5">
        <f>SUMIF(工单拆分!G:G,B13,工单拆分!I:I)</f>
        <v>2000</v>
      </c>
      <c r="AQ13" s="5">
        <f ca="1" t="shared" si="7"/>
        <v>0</v>
      </c>
      <c r="AS13" s="7">
        <f>VLOOKUP(日计划量!C:C,工单拆分!H:N,7,0)</f>
        <v>100849260</v>
      </c>
      <c r="AT13" s="5">
        <f ca="1">VLOOKUP(C:C,工单拆分!H:R,11,0)</f>
        <v>0</v>
      </c>
      <c r="AU13" s="5">
        <f ca="1">VLOOKUP(C:C,工单拆分!H:S,12,0)</f>
        <v>0</v>
      </c>
      <c r="AV13" s="5"/>
      <c r="AW13" s="5"/>
    </row>
    <row r="14" s="1" customFormat="1" spans="1:49">
      <c r="A14" s="5">
        <f>工单拆分!F14</f>
        <v>7210004562</v>
      </c>
      <c r="B14" s="5" t="str">
        <f>工单拆分!G14</f>
        <v>7210004562-8</v>
      </c>
      <c r="C14" s="5" t="str">
        <f>工单拆分!H14</f>
        <v>40HC32-8</v>
      </c>
      <c r="D14" s="5">
        <f>VLOOKUP(B14,工单拆分!G:I,3,0)</f>
        <v>2000</v>
      </c>
      <c r="E14" s="5">
        <f ca="1">SUMIFS(OFFSET(工单拆分!$I$2,,,2000),OFFSET(工单拆分!$F$2,,,2000),A14)</f>
        <v>30000</v>
      </c>
      <c r="F14" s="5"/>
      <c r="G14" s="10">
        <f ca="1" t="array" ref="G14">MATCH(TRUE,J14:AN14&gt;10,0)+$J$2-1</f>
        <v>43546</v>
      </c>
      <c r="H14" s="11"/>
      <c r="I14" s="11"/>
      <c r="J14" s="5">
        <f ca="1">SUMIF(总装!D$3:D$146,$B14,总装!D$6)+SUMIF(总装!E$3:E$146,$B14,总装!E$6)+SUMIF(总装!F$3:F$146,$B14,总装!F$6)</f>
        <v>0</v>
      </c>
      <c r="K14" s="12">
        <f ca="1">SUMIF(总装!G$3:G$146,$B14,总装!G$6)+SUMIF(总装!H$3:H$146,$B14,总装!H$6)+SUMIF(总装!I$3:I$146,$B14,总装!I$6)</f>
        <v>0</v>
      </c>
      <c r="L14" s="12">
        <f ca="1">SUMIF(总装!J$3:J$146,$B14,总装!J$6)+SUMIF(总装!K$3:K$146,$B14,总装!K$6)+SUMIF(总装!L$3:L$146,$B14,总装!L$6)</f>
        <v>0</v>
      </c>
      <c r="M14" s="12">
        <f ca="1">SUMIF(总装!M$3:M$146,$B14,总装!M$6)+SUMIF(总装!N$3:N$146,$B14,总装!N$6)+SUMIF(总装!O$3:O$146,$B14,总装!O$6)</f>
        <v>0</v>
      </c>
      <c r="N14" s="12">
        <f ca="1">SUMIF(总装!P$3:P$146,$B14,总装!P$6)+SUMIF(总装!Q$3:Q$146,$B14,总装!Q$6)+SUMIF(总装!R$3:R$146,$B14,总装!R$6)</f>
        <v>0</v>
      </c>
      <c r="O14" s="12">
        <f ca="1">SUMIF(总装!S$3:S$146,$B14,总装!S$6)+SUMIF(总装!T$3:T$146,$B14,总装!T$6)+SUMIF(总装!U$3:U$146,$B14,总装!U$6)</f>
        <v>0</v>
      </c>
      <c r="P14" s="12">
        <f ca="1">SUMIF(总装!V$3:V$146,$B14,总装!V$6)+SUMIF(总装!W$3:W$146,$B14,总装!W$6)+SUMIF(总装!X$3:X$146,$B14,总装!X$6)</f>
        <v>0</v>
      </c>
      <c r="Q14" s="12">
        <f ca="1">SUMIF(总装!Y$3:Y$146,$B14,总装!Y$6)+SUMIF(总装!Z$3:Z$146,$B14,总装!Z$6)+SUMIF(总装!AA$3:AA$146,$B14,总装!AA$6)</f>
        <v>0</v>
      </c>
      <c r="R14" s="5">
        <f ca="1">SUMIF(总装!AB$3:AB$146,$B14,总装!AB$6)+SUMIF(总装!AC$3:AC$146,$B14,总装!AC$6)+SUMIF(总装!AD$3:AD$146,$B14,总装!AD$6)</f>
        <v>0</v>
      </c>
      <c r="S14" s="5">
        <f ca="1">SUMIF(总装!AE$3:AE$146,$B14,总装!AE$6)+SUMIF(总装!AF$3:AF$146,$B14,总装!AF$6)+SUMIF(总装!AG$3:AG$146,$B14,总装!AG$6)</f>
        <v>0</v>
      </c>
      <c r="T14" s="5">
        <f ca="1">SUMIF(总装!AH$3:AH$146,$B14,总装!AH$6)+SUMIF(总装!AI$3:AI$146,$B14,总装!AI$6)+SUMIF(总装!AJ$3:AJ$146,$B14,总装!AJ$6)</f>
        <v>0</v>
      </c>
      <c r="U14" s="5">
        <f ca="1">SUMIF(总装!AK$3:AK$146,$B14,总装!AK$6)+SUMIF(总装!AL$3:AL$146,$B14,总装!AL$6)+SUMIF(总装!AM$3:AM$146,$B14,总装!AM$6)</f>
        <v>0</v>
      </c>
      <c r="V14" s="5">
        <f ca="1">SUMIF(总装!AN$3:AN$146,$B14,总装!AN$6)+SUMIF(总装!AO$3:AO$146,$B14,总装!AO$6)+SUMIF(总装!AP$3:AP$146,$B14,总装!AP$6)</f>
        <v>0</v>
      </c>
      <c r="W14" s="5">
        <f ca="1">SUMIF(总装!AQ$3:AQ$146,$B14,总装!AQ$6)+SUMIF(总装!AR$3:AR$146,$B14,总装!AR$6)+SUMIF(总装!AS$3:AS$146,$B14,总装!AS$6)</f>
        <v>0</v>
      </c>
      <c r="X14" s="5">
        <f ca="1">SUMIF(总装!AT$3:AT$146,$B14,总装!AT$6)+SUMIF(总装!AU$3:AU$146,$B14,总装!AU$6)+SUMIF(总装!AV$3:AV$146,$B14,总装!AV$6)</f>
        <v>0</v>
      </c>
      <c r="Y14" s="5">
        <f ca="1">SUMIF(总装!AW$3:AW$146,$B14,总装!AW$6)+SUMIF(总装!AX$3:AX$146,$B14,总装!AX$6)+SUMIF(总装!AY$3:AY$146,$B14,总装!AY$6)</f>
        <v>0</v>
      </c>
      <c r="Z14" s="5">
        <f ca="1">SUMIF(总装!AZ$3:AZ$146,$B14,总装!AZ$6)+SUMIF(总装!BA$3:BA$146,$B14,总装!BA$6)+SUMIF(总装!BB$3:BB$146,$B14,总装!BB$6)</f>
        <v>0</v>
      </c>
      <c r="AA14" s="5">
        <f ca="1">SUMIF(总装!BC$3:BC$146,$B14,总装!BC$6)+SUMIF(总装!BD$3:BD$146,$B14,总装!BD$6)+SUMIF(总装!BE$3:BE$146,$B14,总装!BE$6)</f>
        <v>0</v>
      </c>
      <c r="AB14" s="5">
        <f ca="1">SUMIF(总装!BF$3:BF$146,$B14,总装!BF$6)+SUMIF(总装!BG$3:BG$146,$B14,总装!BG$6)+SUMIF(总装!BH$3:BH$146,$B14,总装!BH$6)</f>
        <v>0</v>
      </c>
      <c r="AC14" s="5">
        <f ca="1">SUMIF(总装!BI$3:BI$146,$B14,总装!BI$6)+SUMIF(总装!BJ$3:BJ$146,$B14,总装!BJ$6)+SUMIF(总装!BK$3:BK$146,$B14,总装!BK$6)</f>
        <v>0</v>
      </c>
      <c r="AD14" s="5">
        <f ca="1">SUMIF(总装!BL$3:BL$146,$B14,总装!BL$6)+SUMIF(总装!BM$3:BM$146,$B14,总装!BM$6)+SUMIF(总装!BN$3:BN$146,$B14,总装!BN$6)</f>
        <v>0</v>
      </c>
      <c r="AE14" s="5">
        <f ca="1">SUMIF(总装!BO$3:BO$146,$B14,总装!BO$6)+SUMIF(总装!BP$3:BP$146,$B14,总装!BP$6)+SUMIF(总装!BQ$3:BQ$146,$B14,总装!BQ$6)</f>
        <v>300</v>
      </c>
      <c r="AF14" s="5">
        <f ca="1">SUMIF(总装!BR$3:BR$146,$B14,总装!BR$6)+SUMIF(总装!BS$3:BS$146,$B14,总装!BS$6)+SUMIF(总装!BT$3:BT$146,$B14,总装!BT$6)</f>
        <v>1200</v>
      </c>
      <c r="AG14" s="5">
        <f ca="1">SUMIF(总装!BU$3:BU$146,$B14,总装!BU$6)+SUMIF(总装!BV$3:BV$146,$B14,总装!BV$6)+SUMIF(总装!BW$3:BW$146,$B14,总装!BW$6)</f>
        <v>500</v>
      </c>
      <c r="AH14" s="5">
        <f ca="1">SUMIF(总装!BX$3:BX$146,$B14,总装!BX$6)+SUMIF(总装!BY$3:BY$146,$B14,总装!BY$6)+SUMIF(总装!BZ$3:BZ$146,$B14,总装!BZ$6)</f>
        <v>0</v>
      </c>
      <c r="AI14" s="5">
        <f ca="1">SUMIF(总装!CA$3:CA$146,$B14,总装!CA$6)+SUMIF(总装!CB$3:CB$146,$B14,总装!CB$6)+SUMIF(总装!CC$3:CC$146,$B14,总装!CC$6)</f>
        <v>0</v>
      </c>
      <c r="AJ14" s="5">
        <f ca="1">SUMIF(总装!CD$3:CD$146,$B14,总装!CD$6)+SUMIF(总装!CE$3:CE$146,$B14,总装!CE$6)+SUMIF(总装!CF$3:CF$146,$B14,总装!CF$6)</f>
        <v>0</v>
      </c>
      <c r="AK14" s="5">
        <f ca="1">SUMIF(总装!CG$3:CG$146,$B14,总装!CG$6)+SUMIF(总装!CH$3:CH$146,$B14,总装!CH$6)+SUMIF(总装!CI$3:CI$146,$B14,总装!CI$6)</f>
        <v>0</v>
      </c>
      <c r="AL14" s="5">
        <f ca="1">SUMIF(总装!CJ$3:CJ$146,$B14,总装!CJ$6)+SUMIF(总装!CK$3:CK$146,$B14,总装!CK$6)+SUMIF(总装!CL$3:CL$146,$B14,总装!CL$6)</f>
        <v>0</v>
      </c>
      <c r="AM14" s="5">
        <f ca="1">SUMIF(总装!CM$3:CM$146,$B14,总装!CM$6)+SUMIF(总装!CN$3:CN$146,$B14,总装!CN$6)+SUMIF(总装!CO$3:CO$146,$B14,总装!CO$6)</f>
        <v>0</v>
      </c>
      <c r="AN14" s="5">
        <f ca="1">SUMIF(总装!CP$3:CP$146,$B14,总装!CP$6)+SUMIF(总装!CQ$3:CQ$146,$B14,总装!CQ$6)+SUMIF(总装!CR$3:CR$146,$B14,总装!CR$6)</f>
        <v>0</v>
      </c>
      <c r="AO14" s="5">
        <f ca="1" t="shared" si="6"/>
        <v>2000</v>
      </c>
      <c r="AP14" s="5">
        <f>SUMIF(工单拆分!G:G,B14,工单拆分!I:I)</f>
        <v>2000</v>
      </c>
      <c r="AQ14" s="5">
        <f ca="1" t="shared" si="7"/>
        <v>0</v>
      </c>
      <c r="AS14" s="7">
        <f>VLOOKUP(日计划量!C:C,工单拆分!H:N,7,0)</f>
        <v>0</v>
      </c>
      <c r="AT14" s="5">
        <f ca="1">VLOOKUP(C:C,工单拆分!H:R,11,0)</f>
        <v>0</v>
      </c>
      <c r="AU14" s="5">
        <f ca="1">VLOOKUP(C:C,工单拆分!H:S,12,0)</f>
        <v>0</v>
      </c>
      <c r="AV14" s="5"/>
      <c r="AW14" s="5"/>
    </row>
    <row r="15" s="1" customFormat="1" ht="15" customHeight="1" spans="1:49">
      <c r="A15" s="5">
        <f>工单拆分!F15</f>
        <v>7210004562</v>
      </c>
      <c r="B15" s="5" t="str">
        <f>工单拆分!G15</f>
        <v>7210004562-9</v>
      </c>
      <c r="C15" s="5" t="str">
        <f>工单拆分!H15</f>
        <v>40HC32-9</v>
      </c>
      <c r="D15" s="5">
        <f>VLOOKUP(B15,工单拆分!G:I,3,0)</f>
        <v>2000</v>
      </c>
      <c r="E15" s="5">
        <f ca="1">SUMIFS(OFFSET(工单拆分!$I$2,,,2000),OFFSET(工单拆分!$F$2,,,2000),A15)</f>
        <v>30000</v>
      </c>
      <c r="F15" s="5"/>
      <c r="G15" s="10">
        <f ca="1" t="array" ref="G15">MATCH(TRUE,J15:AN15&gt;10,0)+$J$2-1</f>
        <v>43546</v>
      </c>
      <c r="H15" s="11"/>
      <c r="I15" s="11"/>
      <c r="J15" s="5">
        <f ca="1">SUMIF(总装!D$3:D$146,$B15,总装!D$6)+SUMIF(总装!E$3:E$146,$B15,总装!E$6)+SUMIF(总装!F$3:F$146,$B15,总装!F$6)</f>
        <v>0</v>
      </c>
      <c r="K15" s="12">
        <f ca="1">SUMIF(总装!G$3:G$146,$B15,总装!G$6)+SUMIF(总装!H$3:H$146,$B15,总装!H$6)+SUMIF(总装!I$3:I$146,$B15,总装!I$6)</f>
        <v>0</v>
      </c>
      <c r="L15" s="12">
        <f ca="1">SUMIF(总装!J$3:J$146,$B15,总装!J$6)+SUMIF(总装!K$3:K$146,$B15,总装!K$6)+SUMIF(总装!L$3:L$146,$B15,总装!L$6)</f>
        <v>0</v>
      </c>
      <c r="M15" s="12">
        <f ca="1">SUMIF(总装!M$3:M$146,$B15,总装!M$6)+SUMIF(总装!N$3:N$146,$B15,总装!N$6)+SUMIF(总装!O$3:O$146,$B15,总装!O$6)</f>
        <v>0</v>
      </c>
      <c r="N15" s="12">
        <f ca="1">SUMIF(总装!P$3:P$146,$B15,总装!P$6)+SUMIF(总装!Q$3:Q$146,$B15,总装!Q$6)+SUMIF(总装!R$3:R$146,$B15,总装!R$6)</f>
        <v>0</v>
      </c>
      <c r="O15" s="12">
        <f ca="1">SUMIF(总装!S$3:S$146,$B15,总装!S$6)+SUMIF(总装!T$3:T$146,$B15,总装!T$6)+SUMIF(总装!U$3:U$146,$B15,总装!U$6)</f>
        <v>0</v>
      </c>
      <c r="P15" s="12">
        <f ca="1">SUMIF(总装!V$3:V$146,$B15,总装!V$6)+SUMIF(总装!W$3:W$146,$B15,总装!W$6)+SUMIF(总装!X$3:X$146,$B15,总装!X$6)</f>
        <v>0</v>
      </c>
      <c r="Q15" s="12">
        <f ca="1">SUMIF(总装!Y$3:Y$146,$B15,总装!Y$6)+SUMIF(总装!Z$3:Z$146,$B15,总装!Z$6)+SUMIF(总装!AA$3:AA$146,$B15,总装!AA$6)</f>
        <v>0</v>
      </c>
      <c r="R15" s="5">
        <f ca="1">SUMIF(总装!AB$3:AB$146,$B15,总装!AB$6)+SUMIF(总装!AC$3:AC$146,$B15,总装!AC$6)+SUMIF(总装!AD$3:AD$146,$B15,总装!AD$6)</f>
        <v>0</v>
      </c>
      <c r="S15" s="5">
        <f ca="1">SUMIF(总装!AE$3:AE$146,$B15,总装!AE$6)+SUMIF(总装!AF$3:AF$146,$B15,总装!AF$6)+SUMIF(总装!AG$3:AG$146,$B15,总装!AG$6)</f>
        <v>0</v>
      </c>
      <c r="T15" s="5">
        <f ca="1">SUMIF(总装!AH$3:AH$146,$B15,总装!AH$6)+SUMIF(总装!AI$3:AI$146,$B15,总装!AI$6)+SUMIF(总装!AJ$3:AJ$146,$B15,总装!AJ$6)</f>
        <v>0</v>
      </c>
      <c r="U15" s="5">
        <f ca="1">SUMIF(总装!AK$3:AK$146,$B15,总装!AK$6)+SUMIF(总装!AL$3:AL$146,$B15,总装!AL$6)+SUMIF(总装!AM$3:AM$146,$B15,总装!AM$6)</f>
        <v>0</v>
      </c>
      <c r="V15" s="5">
        <f ca="1">SUMIF(总装!AN$3:AN$146,$B15,总装!AN$6)+SUMIF(总装!AO$3:AO$146,$B15,总装!AO$6)+SUMIF(总装!AP$3:AP$146,$B15,总装!AP$6)</f>
        <v>0</v>
      </c>
      <c r="W15" s="5">
        <f ca="1">SUMIF(总装!AQ$3:AQ$146,$B15,总装!AQ$6)+SUMIF(总装!AR$3:AR$146,$B15,总装!AR$6)+SUMIF(总装!AS$3:AS$146,$B15,总装!AS$6)</f>
        <v>0</v>
      </c>
      <c r="X15" s="5">
        <f ca="1">SUMIF(总装!AT$3:AT$146,$B15,总装!AT$6)+SUMIF(总装!AU$3:AU$146,$B15,总装!AU$6)+SUMIF(总装!AV$3:AV$146,$B15,总装!AV$6)</f>
        <v>0</v>
      </c>
      <c r="Y15" s="5">
        <f ca="1">SUMIF(总装!AW$3:AW$146,$B15,总装!AW$6)+SUMIF(总装!AX$3:AX$146,$B15,总装!AX$6)+SUMIF(总装!AY$3:AY$146,$B15,总装!AY$6)</f>
        <v>0</v>
      </c>
      <c r="Z15" s="5">
        <f ca="1">SUMIF(总装!AZ$3:AZ$146,$B15,总装!AZ$6)+SUMIF(总装!BA$3:BA$146,$B15,总装!BA$6)+SUMIF(总装!BB$3:BB$146,$B15,总装!BB$6)</f>
        <v>0</v>
      </c>
      <c r="AA15" s="5">
        <f ca="1">SUMIF(总装!BC$3:BC$146,$B15,总装!BC$6)+SUMIF(总装!BD$3:BD$146,$B15,总装!BD$6)+SUMIF(总装!BE$3:BE$146,$B15,总装!BE$6)</f>
        <v>0</v>
      </c>
      <c r="AB15" s="5">
        <f ca="1">SUMIF(总装!BF$3:BF$146,$B15,总装!BF$6)+SUMIF(总装!BG$3:BG$146,$B15,总装!BG$6)+SUMIF(总装!BH$3:BH$146,$B15,总装!BH$6)</f>
        <v>0</v>
      </c>
      <c r="AC15" s="5">
        <f ca="1">SUMIF(总装!BI$3:BI$146,$B15,总装!BI$6)+SUMIF(总装!BJ$3:BJ$146,$B15,总装!BJ$6)+SUMIF(总装!BK$3:BK$146,$B15,总装!BK$6)</f>
        <v>0</v>
      </c>
      <c r="AD15" s="5">
        <f ca="1">SUMIF(总装!BL$3:BL$146,$B15,总装!BL$6)+SUMIF(总装!BM$3:BM$146,$B15,总装!BM$6)+SUMIF(总装!BN$3:BN$146,$B15,总装!BN$6)</f>
        <v>0</v>
      </c>
      <c r="AE15" s="5">
        <f ca="1">SUMIF(总装!BO$3:BO$146,$B15,总装!BO$6)+SUMIF(总装!BP$3:BP$146,$B15,总装!BP$6)+SUMIF(总装!BQ$3:BQ$146,$B15,总装!BQ$6)</f>
        <v>1000</v>
      </c>
      <c r="AF15" s="5">
        <f ca="1">SUMIF(总装!BR$3:BR$146,$B15,总装!BR$6)+SUMIF(总装!BS$3:BS$146,$B15,总装!BS$6)+SUMIF(总装!BT$3:BT$146,$B15,总装!BT$6)</f>
        <v>950</v>
      </c>
      <c r="AG15" s="5">
        <f ca="1">SUMIF(总装!BU$3:BU$146,$B15,总装!BU$6)+SUMIF(总装!BV$3:BV$146,$B15,总装!BV$6)+SUMIF(总装!BW$3:BW$146,$B15,总装!BW$6)</f>
        <v>50</v>
      </c>
      <c r="AH15" s="5">
        <f ca="1">SUMIF(总装!BX$3:BX$146,$B15,总装!BX$6)+SUMIF(总装!BY$3:BY$146,$B15,总装!BY$6)+SUMIF(总装!BZ$3:BZ$146,$B15,总装!BZ$6)</f>
        <v>0</v>
      </c>
      <c r="AI15" s="5">
        <f ca="1">SUMIF(总装!CA$3:CA$146,$B15,总装!CA$6)+SUMIF(总装!CB$3:CB$146,$B15,总装!CB$6)+SUMIF(总装!CC$3:CC$146,$B15,总装!CC$6)</f>
        <v>0</v>
      </c>
      <c r="AJ15" s="5">
        <f ca="1">SUMIF(总装!CD$3:CD$146,$B15,总装!CD$6)+SUMIF(总装!CE$3:CE$146,$B15,总装!CE$6)+SUMIF(总装!CF$3:CF$146,$B15,总装!CF$6)</f>
        <v>0</v>
      </c>
      <c r="AK15" s="5">
        <f ca="1">SUMIF(总装!CG$3:CG$146,$B15,总装!CG$6)+SUMIF(总装!CH$3:CH$146,$B15,总装!CH$6)+SUMIF(总装!CI$3:CI$146,$B15,总装!CI$6)</f>
        <v>0</v>
      </c>
      <c r="AL15" s="5">
        <f ca="1">SUMIF(总装!CJ$3:CJ$146,$B15,总装!CJ$6)+SUMIF(总装!CK$3:CK$146,$B15,总装!CK$6)+SUMIF(总装!CL$3:CL$146,$B15,总装!CL$6)</f>
        <v>0</v>
      </c>
      <c r="AM15" s="5">
        <f ca="1">SUMIF(总装!CM$3:CM$146,$B15,总装!CM$6)+SUMIF(总装!CN$3:CN$146,$B15,总装!CN$6)+SUMIF(总装!CO$3:CO$146,$B15,总装!CO$6)</f>
        <v>0</v>
      </c>
      <c r="AN15" s="5">
        <f ca="1">SUMIF(总装!CP$3:CP$146,$B15,总装!CP$6)+SUMIF(总装!CQ$3:CQ$146,$B15,总装!CQ$6)+SUMIF(总装!CR$3:CR$146,$B15,总装!CR$6)</f>
        <v>0</v>
      </c>
      <c r="AO15" s="5">
        <f ca="1" t="shared" si="6"/>
        <v>2000</v>
      </c>
      <c r="AP15" s="5">
        <f>SUMIF(工单拆分!G:G,B15,工单拆分!I:I)</f>
        <v>2000</v>
      </c>
      <c r="AQ15" s="5">
        <f ca="1" t="shared" si="7"/>
        <v>0</v>
      </c>
      <c r="AS15" s="7">
        <f>VLOOKUP(日计划量!C:C,工单拆分!H:N,7,0)</f>
        <v>100849797</v>
      </c>
      <c r="AT15" s="5">
        <f ca="1">VLOOKUP(C:C,工单拆分!H:R,11,0)</f>
        <v>0</v>
      </c>
      <c r="AU15" s="5">
        <f ca="1">VLOOKUP(C:C,工单拆分!H:S,12,0)</f>
        <v>0</v>
      </c>
      <c r="AV15" s="5"/>
      <c r="AW15" s="5"/>
    </row>
    <row r="16" s="1" customFormat="1" ht="15" customHeight="1" spans="1:49">
      <c r="A16" s="5">
        <f>工单拆分!F16</f>
        <v>7210004562</v>
      </c>
      <c r="B16" s="5" t="str">
        <f>工单拆分!G16</f>
        <v>7210004562-10</v>
      </c>
      <c r="C16" s="5" t="str">
        <f>工单拆分!H16</f>
        <v>40HC32-10</v>
      </c>
      <c r="D16" s="5">
        <f>VLOOKUP(B16,工单拆分!G:I,3,0)</f>
        <v>2000</v>
      </c>
      <c r="E16" s="5">
        <f ca="1">SUMIFS(OFFSET(工单拆分!$I$2,,,2000),OFFSET(工单拆分!$F$2,,,2000),A16)</f>
        <v>30000</v>
      </c>
      <c r="F16" s="5"/>
      <c r="G16" s="10">
        <f ca="1" t="array" ref="G16">MATCH(TRUE,J16:AN16&gt;10,0)+$J$2-1</f>
        <v>43544</v>
      </c>
      <c r="H16" s="11"/>
      <c r="I16" s="11"/>
      <c r="J16" s="5">
        <f ca="1">SUMIF(总装!D$3:D$146,$B16,总装!D$6)+SUMIF(总装!E$3:E$146,$B16,总装!E$6)+SUMIF(总装!F$3:F$146,$B16,总装!F$6)</f>
        <v>0</v>
      </c>
      <c r="K16" s="12">
        <f ca="1">SUMIF(总装!G$3:G$146,$B16,总装!G$6)+SUMIF(总装!H$3:H$146,$B16,总装!H$6)+SUMIF(总装!I$3:I$146,$B16,总装!I$6)</f>
        <v>0</v>
      </c>
      <c r="L16" s="12">
        <f ca="1">SUMIF(总装!J$3:J$146,$B16,总装!J$6)+SUMIF(总装!K$3:K$146,$B16,总装!K$6)+SUMIF(总装!L$3:L$146,$B16,总装!L$6)</f>
        <v>0</v>
      </c>
      <c r="M16" s="12">
        <f ca="1">SUMIF(总装!M$3:M$146,$B16,总装!M$6)+SUMIF(总装!N$3:N$146,$B16,总装!N$6)+SUMIF(总装!O$3:O$146,$B16,总装!O$6)</f>
        <v>0</v>
      </c>
      <c r="N16" s="12">
        <f ca="1">SUMIF(总装!P$3:P$146,$B16,总装!P$6)+SUMIF(总装!Q$3:Q$146,$B16,总装!Q$6)+SUMIF(总装!R$3:R$146,$B16,总装!R$6)</f>
        <v>0</v>
      </c>
      <c r="O16" s="12">
        <f ca="1">SUMIF(总装!S$3:S$146,$B16,总装!S$6)+SUMIF(总装!T$3:T$146,$B16,总装!T$6)+SUMIF(总装!U$3:U$146,$B16,总装!U$6)</f>
        <v>0</v>
      </c>
      <c r="P16" s="12">
        <f ca="1">SUMIF(总装!V$3:V$146,$B16,总装!V$6)+SUMIF(总装!W$3:W$146,$B16,总装!W$6)+SUMIF(总装!X$3:X$146,$B16,总装!X$6)</f>
        <v>0</v>
      </c>
      <c r="Q16" s="12">
        <f ca="1">SUMIF(总装!Y$3:Y$146,$B16,总装!Y$6)+SUMIF(总装!Z$3:Z$146,$B16,总装!Z$6)+SUMIF(总装!AA$3:AA$146,$B16,总装!AA$6)</f>
        <v>0</v>
      </c>
      <c r="R16" s="5">
        <f ca="1">SUMIF(总装!AB$3:AB$146,$B16,总装!AB$6)+SUMIF(总装!AC$3:AC$146,$B16,总装!AC$6)+SUMIF(总装!AD$3:AD$146,$B16,总装!AD$6)</f>
        <v>0</v>
      </c>
      <c r="S16" s="5">
        <f ca="1">SUMIF(总装!AE$3:AE$146,$B16,总装!AE$6)+SUMIF(总装!AF$3:AF$146,$B16,总装!AF$6)+SUMIF(总装!AG$3:AG$146,$B16,总装!AG$6)</f>
        <v>0</v>
      </c>
      <c r="T16" s="5">
        <f ca="1">SUMIF(总装!AH$3:AH$146,$B16,总装!AH$6)+SUMIF(总装!AI$3:AI$146,$B16,总装!AI$6)+SUMIF(总装!AJ$3:AJ$146,$B16,总装!AJ$6)</f>
        <v>0</v>
      </c>
      <c r="U16" s="5">
        <f ca="1">SUMIF(总装!AK$3:AK$146,$B16,总装!AK$6)+SUMIF(总装!AL$3:AL$146,$B16,总装!AL$6)+SUMIF(总装!AM$3:AM$146,$B16,总装!AM$6)</f>
        <v>0</v>
      </c>
      <c r="V16" s="5">
        <f ca="1">SUMIF(总装!AN$3:AN$146,$B16,总装!AN$6)+SUMIF(总装!AO$3:AO$146,$B16,总装!AO$6)+SUMIF(总装!AP$3:AP$146,$B16,总装!AP$6)</f>
        <v>0</v>
      </c>
      <c r="W16" s="5">
        <f ca="1">SUMIF(总装!AQ$3:AQ$146,$B16,总装!AQ$6)+SUMIF(总装!AR$3:AR$146,$B16,总装!AR$6)+SUMIF(总装!AS$3:AS$146,$B16,总装!AS$6)</f>
        <v>0</v>
      </c>
      <c r="X16" s="5">
        <f ca="1">SUMIF(总装!AT$3:AT$146,$B16,总装!AT$6)+SUMIF(总装!AU$3:AU$146,$B16,总装!AU$6)+SUMIF(总装!AV$3:AV$146,$B16,总装!AV$6)</f>
        <v>0</v>
      </c>
      <c r="Y16" s="5">
        <f ca="1">SUMIF(总装!AW$3:AW$146,$B16,总装!AW$6)+SUMIF(总装!AX$3:AX$146,$B16,总装!AX$6)+SUMIF(总装!AY$3:AY$146,$B16,总装!AY$6)</f>
        <v>0</v>
      </c>
      <c r="Z16" s="5">
        <f ca="1">SUMIF(总装!AZ$3:AZ$146,$B16,总装!AZ$6)+SUMIF(总装!BA$3:BA$146,$B16,总装!BA$6)+SUMIF(总装!BB$3:BB$146,$B16,总装!BB$6)</f>
        <v>0</v>
      </c>
      <c r="AA16" s="5">
        <f ca="1">SUMIF(总装!BC$3:BC$146,$B16,总装!BC$6)+SUMIF(总装!BD$3:BD$146,$B16,总装!BD$6)+SUMIF(总装!BE$3:BE$146,$B16,总装!BE$6)</f>
        <v>0</v>
      </c>
      <c r="AB16" s="5">
        <f ca="1">SUMIF(总装!BF$3:BF$146,$B16,总装!BF$6)+SUMIF(总装!BG$3:BG$146,$B16,总装!BG$6)+SUMIF(总装!BH$3:BH$146,$B16,总装!BH$6)</f>
        <v>0</v>
      </c>
      <c r="AC16" s="5">
        <f ca="1">SUMIF(总装!BI$3:BI$146,$B16,总装!BI$6)+SUMIF(总装!BJ$3:BJ$146,$B16,总装!BJ$6)+SUMIF(总装!BK$3:BK$146,$B16,总装!BK$6)</f>
        <v>800</v>
      </c>
      <c r="AD16" s="5">
        <f ca="1">SUMIF(总装!BL$3:BL$146,$B16,总装!BL$6)+SUMIF(总装!BM$3:BM$146,$B16,总装!BM$6)+SUMIF(总装!BN$3:BN$146,$B16,总装!BN$6)</f>
        <v>1150</v>
      </c>
      <c r="AE16" s="5">
        <f ca="1">SUMIF(总装!BO$3:BO$146,$B16,总装!BO$6)+SUMIF(总装!BP$3:BP$146,$B16,总装!BP$6)+SUMIF(总装!BQ$3:BQ$146,$B16,总装!BQ$6)</f>
        <v>50</v>
      </c>
      <c r="AF16" s="5">
        <f ca="1">SUMIF(总装!BR$3:BR$146,$B16,总装!BR$6)+SUMIF(总装!BS$3:BS$146,$B16,总装!BS$6)+SUMIF(总装!BT$3:BT$146,$B16,总装!BT$6)</f>
        <v>0</v>
      </c>
      <c r="AG16" s="5">
        <f ca="1">SUMIF(总装!BU$3:BU$146,$B16,总装!BU$6)+SUMIF(总装!BV$3:BV$146,$B16,总装!BV$6)+SUMIF(总装!BW$3:BW$146,$B16,总装!BW$6)</f>
        <v>0</v>
      </c>
      <c r="AH16" s="5">
        <f ca="1">SUMIF(总装!BX$3:BX$146,$B16,总装!BX$6)+SUMIF(总装!BY$3:BY$146,$B16,总装!BY$6)+SUMIF(总装!BZ$3:BZ$146,$B16,总装!BZ$6)</f>
        <v>0</v>
      </c>
      <c r="AI16" s="5">
        <f ca="1">SUMIF(总装!CA$3:CA$146,$B16,总装!CA$6)+SUMIF(总装!CB$3:CB$146,$B16,总装!CB$6)+SUMIF(总装!CC$3:CC$146,$B16,总装!CC$6)</f>
        <v>0</v>
      </c>
      <c r="AJ16" s="5">
        <f ca="1">SUMIF(总装!CD$3:CD$146,$B16,总装!CD$6)+SUMIF(总装!CE$3:CE$146,$B16,总装!CE$6)+SUMIF(总装!CF$3:CF$146,$B16,总装!CF$6)</f>
        <v>0</v>
      </c>
      <c r="AK16" s="5">
        <f ca="1">SUMIF(总装!CG$3:CG$146,$B16,总装!CG$6)+SUMIF(总装!CH$3:CH$146,$B16,总装!CH$6)+SUMIF(总装!CI$3:CI$146,$B16,总装!CI$6)</f>
        <v>0</v>
      </c>
      <c r="AL16" s="5">
        <f ca="1">SUMIF(总装!CJ$3:CJ$146,$B16,总装!CJ$6)+SUMIF(总装!CK$3:CK$146,$B16,总装!CK$6)+SUMIF(总装!CL$3:CL$146,$B16,总装!CL$6)</f>
        <v>0</v>
      </c>
      <c r="AM16" s="5">
        <f ca="1">SUMIF(总装!CM$3:CM$146,$B16,总装!CM$6)+SUMIF(总装!CN$3:CN$146,$B16,总装!CN$6)+SUMIF(总装!CO$3:CO$146,$B16,总装!CO$6)</f>
        <v>0</v>
      </c>
      <c r="AN16" s="5">
        <f ca="1">SUMIF(总装!CP$3:CP$146,$B16,总装!CP$6)+SUMIF(总装!CQ$3:CQ$146,$B16,总装!CQ$6)+SUMIF(总装!CR$3:CR$146,$B16,总装!CR$6)</f>
        <v>0</v>
      </c>
      <c r="AO16" s="5">
        <f ca="1" t="shared" si="6"/>
        <v>2000</v>
      </c>
      <c r="AP16" s="5">
        <f>SUMIF(工单拆分!G:G,B16,工单拆分!I:I)</f>
        <v>2000</v>
      </c>
      <c r="AQ16" s="5">
        <f ca="1" t="shared" si="7"/>
        <v>0</v>
      </c>
      <c r="AS16" s="7">
        <f>VLOOKUP(日计划量!C:C,工单拆分!H:N,7,0)</f>
        <v>100849796</v>
      </c>
      <c r="AT16" s="5">
        <f ca="1">VLOOKUP(C:C,工单拆分!H:R,11,0)</f>
        <v>0</v>
      </c>
      <c r="AU16" s="5">
        <f ca="1">VLOOKUP(C:C,工单拆分!H:S,12,0)</f>
        <v>0</v>
      </c>
      <c r="AV16" s="5"/>
      <c r="AW16" s="5"/>
    </row>
    <row r="17" s="1" customFormat="1" spans="1:49">
      <c r="A17" s="5">
        <f>工单拆分!F17</f>
        <v>7210004562</v>
      </c>
      <c r="B17" s="5" t="str">
        <f>工单拆分!G17</f>
        <v>7210004562-11</v>
      </c>
      <c r="C17" s="5" t="str">
        <f>工单拆分!H17</f>
        <v>40HC32-11</v>
      </c>
      <c r="D17" s="5">
        <f>VLOOKUP(B17,工单拆分!G:I,3,0)</f>
        <v>2000</v>
      </c>
      <c r="E17" s="5">
        <f ca="1">SUMIFS(OFFSET(工单拆分!$I$2,,,2000),OFFSET(工单拆分!$F$2,,,2000),A17)</f>
        <v>30000</v>
      </c>
      <c r="F17" s="5"/>
      <c r="G17" s="10">
        <f ca="1" t="array" ref="G17">MATCH(TRUE,J17:AN17&gt;10,0)+$J$2-1</f>
        <v>43543</v>
      </c>
      <c r="H17" s="11"/>
      <c r="I17" s="11"/>
      <c r="J17" s="5">
        <f ca="1">SUMIF(总装!D$3:D$146,$B17,总装!D$6)+SUMIF(总装!E$3:E$146,$B17,总装!E$6)+SUMIF(总装!F$3:F$146,$B17,总装!F$6)</f>
        <v>0</v>
      </c>
      <c r="K17" s="12">
        <f ca="1">SUMIF(总装!G$3:G$146,$B17,总装!G$6)+SUMIF(总装!H$3:H$146,$B17,总装!H$6)+SUMIF(总装!I$3:I$146,$B17,总装!I$6)</f>
        <v>0</v>
      </c>
      <c r="L17" s="12">
        <f ca="1">SUMIF(总装!J$3:J$146,$B17,总装!J$6)+SUMIF(总装!K$3:K$146,$B17,总装!K$6)+SUMIF(总装!L$3:L$146,$B17,总装!L$6)</f>
        <v>0</v>
      </c>
      <c r="M17" s="12">
        <f ca="1">SUMIF(总装!M$3:M$146,$B17,总装!M$6)+SUMIF(总装!N$3:N$146,$B17,总装!N$6)+SUMIF(总装!O$3:O$146,$B17,总装!O$6)</f>
        <v>0</v>
      </c>
      <c r="N17" s="12">
        <f ca="1">SUMIF(总装!P$3:P$146,$B17,总装!P$6)+SUMIF(总装!Q$3:Q$146,$B17,总装!Q$6)+SUMIF(总装!R$3:R$146,$B17,总装!R$6)</f>
        <v>0</v>
      </c>
      <c r="O17" s="12">
        <f ca="1">SUMIF(总装!S$3:S$146,$B17,总装!S$6)+SUMIF(总装!T$3:T$146,$B17,总装!T$6)+SUMIF(总装!U$3:U$146,$B17,总装!U$6)</f>
        <v>0</v>
      </c>
      <c r="P17" s="12">
        <f ca="1">SUMIF(总装!V$3:V$146,$B17,总装!V$6)+SUMIF(总装!W$3:W$146,$B17,总装!W$6)+SUMIF(总装!X$3:X$146,$B17,总装!X$6)</f>
        <v>0</v>
      </c>
      <c r="Q17" s="12">
        <f ca="1">SUMIF(总装!Y$3:Y$146,$B17,总装!Y$6)+SUMIF(总装!Z$3:Z$146,$B17,总装!Z$6)+SUMIF(总装!AA$3:AA$146,$B17,总装!AA$6)</f>
        <v>0</v>
      </c>
      <c r="R17" s="5">
        <f ca="1">SUMIF(总装!AB$3:AB$146,$B17,总装!AB$6)+SUMIF(总装!AC$3:AC$146,$B17,总装!AC$6)+SUMIF(总装!AD$3:AD$146,$B17,总装!AD$6)</f>
        <v>0</v>
      </c>
      <c r="S17" s="5">
        <f ca="1">SUMIF(总装!AE$3:AE$146,$B17,总装!AE$6)+SUMIF(总装!AF$3:AF$146,$B17,总装!AF$6)+SUMIF(总装!AG$3:AG$146,$B17,总装!AG$6)</f>
        <v>0</v>
      </c>
      <c r="T17" s="5">
        <f ca="1">SUMIF(总装!AH$3:AH$146,$B17,总装!AH$6)+SUMIF(总装!AI$3:AI$146,$B17,总装!AI$6)+SUMIF(总装!AJ$3:AJ$146,$B17,总装!AJ$6)</f>
        <v>0</v>
      </c>
      <c r="U17" s="5">
        <f ca="1">SUMIF(总装!AK$3:AK$146,$B17,总装!AK$6)+SUMIF(总装!AL$3:AL$146,$B17,总装!AL$6)+SUMIF(总装!AM$3:AM$146,$B17,总装!AM$6)</f>
        <v>0</v>
      </c>
      <c r="V17" s="5">
        <f ca="1">SUMIF(总装!AN$3:AN$146,$B17,总装!AN$6)+SUMIF(总装!AO$3:AO$146,$B17,总装!AO$6)+SUMIF(总装!AP$3:AP$146,$B17,总装!AP$6)</f>
        <v>0</v>
      </c>
      <c r="W17" s="5">
        <f ca="1">SUMIF(总装!AQ$3:AQ$146,$B17,总装!AQ$6)+SUMIF(总装!AR$3:AR$146,$B17,总装!AR$6)+SUMIF(总装!AS$3:AS$146,$B17,总装!AS$6)</f>
        <v>0</v>
      </c>
      <c r="X17" s="5">
        <f ca="1">SUMIF(总装!AT$3:AT$146,$B17,总装!AT$6)+SUMIF(总装!AU$3:AU$146,$B17,总装!AU$6)+SUMIF(总装!AV$3:AV$146,$B17,总装!AV$6)</f>
        <v>0</v>
      </c>
      <c r="Y17" s="5">
        <f ca="1">SUMIF(总装!AW$3:AW$146,$B17,总装!AW$6)+SUMIF(总装!AX$3:AX$146,$B17,总装!AX$6)+SUMIF(总装!AY$3:AY$146,$B17,总装!AY$6)</f>
        <v>0</v>
      </c>
      <c r="Z17" s="5">
        <f ca="1">SUMIF(总装!AZ$3:AZ$146,$B17,总装!AZ$6)+SUMIF(总装!BA$3:BA$146,$B17,总装!BA$6)+SUMIF(总装!BB$3:BB$146,$B17,总装!BB$6)</f>
        <v>0</v>
      </c>
      <c r="AA17" s="5">
        <f ca="1">SUMIF(总装!BC$3:BC$146,$B17,总装!BC$6)+SUMIF(总装!BD$3:BD$146,$B17,总装!BD$6)+SUMIF(总装!BE$3:BE$146,$B17,总装!BE$6)</f>
        <v>0</v>
      </c>
      <c r="AB17" s="5">
        <f ca="1">SUMIF(总装!BF$3:BF$146,$B17,总装!BF$6)+SUMIF(总装!BG$3:BG$146,$B17,总装!BG$6)+SUMIF(总装!BH$3:BH$146,$B17,总装!BH$6)</f>
        <v>700</v>
      </c>
      <c r="AC17" s="5">
        <f ca="1">SUMIF(总装!BI$3:BI$146,$B17,总装!BI$6)+SUMIF(总装!BJ$3:BJ$146,$B17,总装!BJ$6)+SUMIF(总装!BK$3:BK$146,$B17,总装!BK$6)</f>
        <v>1250</v>
      </c>
      <c r="AD17" s="5">
        <f ca="1">SUMIF(总装!BL$3:BL$146,$B17,总装!BL$6)+SUMIF(总装!BM$3:BM$146,$B17,总装!BM$6)+SUMIF(总装!BN$3:BN$146,$B17,总装!BN$6)</f>
        <v>50</v>
      </c>
      <c r="AE17" s="5">
        <f ca="1">SUMIF(总装!BO$3:BO$146,$B17,总装!BO$6)+SUMIF(总装!BP$3:BP$146,$B17,总装!BP$6)+SUMIF(总装!BQ$3:BQ$146,$B17,总装!BQ$6)</f>
        <v>0</v>
      </c>
      <c r="AF17" s="5">
        <f ca="1">SUMIF(总装!BR$3:BR$146,$B17,总装!BR$6)+SUMIF(总装!BS$3:BS$146,$B17,总装!BS$6)+SUMIF(总装!BT$3:BT$146,$B17,总装!BT$6)</f>
        <v>0</v>
      </c>
      <c r="AG17" s="5">
        <f ca="1">SUMIF(总装!BU$3:BU$146,$B17,总装!BU$6)+SUMIF(总装!BV$3:BV$146,$B17,总装!BV$6)+SUMIF(总装!BW$3:BW$146,$B17,总装!BW$6)</f>
        <v>0</v>
      </c>
      <c r="AH17" s="5">
        <f ca="1">SUMIF(总装!BX$3:BX$146,$B17,总装!BX$6)+SUMIF(总装!BY$3:BY$146,$B17,总装!BY$6)+SUMIF(总装!BZ$3:BZ$146,$B17,总装!BZ$6)</f>
        <v>0</v>
      </c>
      <c r="AI17" s="5">
        <f ca="1">SUMIF(总装!CA$3:CA$146,$B17,总装!CA$6)+SUMIF(总装!CB$3:CB$146,$B17,总装!CB$6)+SUMIF(总装!CC$3:CC$146,$B17,总装!CC$6)</f>
        <v>0</v>
      </c>
      <c r="AJ17" s="5">
        <f ca="1">SUMIF(总装!CD$3:CD$146,$B17,总装!CD$6)+SUMIF(总装!CE$3:CE$146,$B17,总装!CE$6)+SUMIF(总装!CF$3:CF$146,$B17,总装!CF$6)</f>
        <v>0</v>
      </c>
      <c r="AK17" s="5">
        <f ca="1">SUMIF(总装!CG$3:CG$146,$B17,总装!CG$6)+SUMIF(总装!CH$3:CH$146,$B17,总装!CH$6)+SUMIF(总装!CI$3:CI$146,$B17,总装!CI$6)</f>
        <v>0</v>
      </c>
      <c r="AL17" s="5">
        <f ca="1">SUMIF(总装!CJ$3:CJ$146,$B17,总装!CJ$6)+SUMIF(总装!CK$3:CK$146,$B17,总装!CK$6)+SUMIF(总装!CL$3:CL$146,$B17,总装!CL$6)</f>
        <v>0</v>
      </c>
      <c r="AM17" s="5">
        <f ca="1">SUMIF(总装!CM$3:CM$146,$B17,总装!CM$6)+SUMIF(总装!CN$3:CN$146,$B17,总装!CN$6)+SUMIF(总装!CO$3:CO$146,$B17,总装!CO$6)</f>
        <v>0</v>
      </c>
      <c r="AN17" s="5">
        <f ca="1">SUMIF(总装!CP$3:CP$146,$B17,总装!CP$6)+SUMIF(总装!CQ$3:CQ$146,$B17,总装!CQ$6)+SUMIF(总装!CR$3:CR$146,$B17,总装!CR$6)</f>
        <v>0</v>
      </c>
      <c r="AO17" s="5">
        <f ca="1" t="shared" si="6"/>
        <v>2000</v>
      </c>
      <c r="AP17" s="5">
        <f>SUMIF(工单拆分!G:G,B17,工单拆分!I:I)</f>
        <v>2000</v>
      </c>
      <c r="AQ17" s="5">
        <f ca="1" t="shared" si="7"/>
        <v>0</v>
      </c>
      <c r="AS17" s="7">
        <f>VLOOKUP(日计划量!C:C,工单拆分!H:N,7,0)</f>
        <v>100849259</v>
      </c>
      <c r="AT17" s="5">
        <f ca="1">VLOOKUP(C:C,工单拆分!H:R,11,0)</f>
        <v>0</v>
      </c>
      <c r="AU17" s="5">
        <f ca="1">VLOOKUP(C:C,工单拆分!H:S,12,0)</f>
        <v>0</v>
      </c>
      <c r="AV17" s="5"/>
      <c r="AW17" s="5"/>
    </row>
    <row r="18" s="1" customFormat="1" spans="1:49">
      <c r="A18" s="5">
        <f>工单拆分!F18</f>
        <v>7210004562</v>
      </c>
      <c r="B18" s="5" t="str">
        <f>工单拆分!G18</f>
        <v>7210004562-12</v>
      </c>
      <c r="C18" s="5" t="str">
        <f>工单拆分!H18</f>
        <v>40HC32-12</v>
      </c>
      <c r="D18" s="5">
        <f>VLOOKUP(B18,工单拆分!G:I,3,0)</f>
        <v>2000</v>
      </c>
      <c r="E18" s="5">
        <f ca="1">SUMIFS(OFFSET(工单拆分!$I$2,,,2000),OFFSET(工单拆分!$F$2,,,2000),A18)</f>
        <v>30000</v>
      </c>
      <c r="F18" s="5"/>
      <c r="G18" s="10">
        <f ca="1" t="array" ref="G18">MATCH(TRUE,J18:AN18&gt;10,0)+$J$2-1</f>
        <v>43526</v>
      </c>
      <c r="H18" s="11"/>
      <c r="I18" s="11"/>
      <c r="J18" s="5">
        <f ca="1">SUMIF(总装!D$3:D$146,$B18,总装!D$6)+SUMIF(总装!E$3:E$146,$B18,总装!E$6)+SUMIF(总装!F$3:F$146,$B18,总装!F$6)</f>
        <v>0</v>
      </c>
      <c r="K18" s="12">
        <f ca="1">SUMIF(总装!G$3:G$146,$B18,总装!G$6)+SUMIF(总装!H$3:H$146,$B18,总装!H$6)+SUMIF(总装!I$3:I$146,$B18,总装!I$6)</f>
        <v>150</v>
      </c>
      <c r="L18" s="12">
        <f ca="1">SUMIF(总装!J$3:J$146,$B18,总装!J$6)+SUMIF(总装!K$3:K$146,$B18,总装!K$6)+SUMIF(总装!L$3:L$146,$B18,总装!L$6)</f>
        <v>0</v>
      </c>
      <c r="M18" s="12">
        <f ca="1">SUMIF(总装!M$3:M$146,$B18,总装!M$6)+SUMIF(总装!N$3:N$146,$B18,总装!N$6)+SUMIF(总装!O$3:O$146,$B18,总装!O$6)</f>
        <v>800</v>
      </c>
      <c r="N18" s="12">
        <f ca="1">SUMIF(总装!P$3:P$146,$B18,总装!P$6)+SUMIF(总装!Q$3:Q$146,$B18,总装!Q$6)+SUMIF(总装!R$3:R$146,$B18,总装!R$6)</f>
        <v>900</v>
      </c>
      <c r="O18" s="12">
        <f ca="1">SUMIF(总装!S$3:S$146,$B18,总装!S$6)+SUMIF(总装!T$3:T$146,$B18,总装!T$6)+SUMIF(总装!U$3:U$146,$B18,总装!U$6)</f>
        <v>150</v>
      </c>
      <c r="P18" s="12">
        <f ca="1">SUMIF(总装!V$3:V$146,$B18,总装!V$6)+SUMIF(总装!W$3:W$146,$B18,总装!W$6)+SUMIF(总装!X$3:X$146,$B18,总装!X$6)</f>
        <v>0</v>
      </c>
      <c r="Q18" s="12">
        <f ca="1">SUMIF(总装!Y$3:Y$146,$B18,总装!Y$6)+SUMIF(总装!Z$3:Z$146,$B18,总装!Z$6)+SUMIF(总装!AA$3:AA$146,$B18,总装!AA$6)</f>
        <v>0</v>
      </c>
      <c r="R18" s="5">
        <f ca="1">SUMIF(总装!AB$3:AB$146,$B18,总装!AB$6)+SUMIF(总装!AC$3:AC$146,$B18,总装!AC$6)+SUMIF(总装!AD$3:AD$146,$B18,总装!AD$6)</f>
        <v>0</v>
      </c>
      <c r="S18" s="5">
        <f ca="1">SUMIF(总装!AE$3:AE$146,$B18,总装!AE$6)+SUMIF(总装!AF$3:AF$146,$B18,总装!AF$6)+SUMIF(总装!AG$3:AG$146,$B18,总装!AG$6)</f>
        <v>0</v>
      </c>
      <c r="T18" s="5">
        <f ca="1">SUMIF(总装!AH$3:AH$146,$B18,总装!AH$6)+SUMIF(总装!AI$3:AI$146,$B18,总装!AI$6)+SUMIF(总装!AJ$3:AJ$146,$B18,总装!AJ$6)</f>
        <v>0</v>
      </c>
      <c r="U18" s="5">
        <f ca="1">SUMIF(总装!AK$3:AK$146,$B18,总装!AK$6)+SUMIF(总装!AL$3:AL$146,$B18,总装!AL$6)+SUMIF(总装!AM$3:AM$146,$B18,总装!AM$6)</f>
        <v>0</v>
      </c>
      <c r="V18" s="5">
        <f ca="1">SUMIF(总装!AN$3:AN$146,$B18,总装!AN$6)+SUMIF(总装!AO$3:AO$146,$B18,总装!AO$6)+SUMIF(总装!AP$3:AP$146,$B18,总装!AP$6)</f>
        <v>0</v>
      </c>
      <c r="W18" s="5">
        <f ca="1">SUMIF(总装!AQ$3:AQ$146,$B18,总装!AQ$6)+SUMIF(总装!AR$3:AR$146,$B18,总装!AR$6)+SUMIF(总装!AS$3:AS$146,$B18,总装!AS$6)</f>
        <v>0</v>
      </c>
      <c r="X18" s="5">
        <f ca="1">SUMIF(总装!AT$3:AT$146,$B18,总装!AT$6)+SUMIF(总装!AU$3:AU$146,$B18,总装!AU$6)+SUMIF(总装!AV$3:AV$146,$B18,总装!AV$6)</f>
        <v>0</v>
      </c>
      <c r="Y18" s="5">
        <f ca="1">SUMIF(总装!AW$3:AW$146,$B18,总装!AW$6)+SUMIF(总装!AX$3:AX$146,$B18,总装!AX$6)+SUMIF(总装!AY$3:AY$146,$B18,总装!AY$6)</f>
        <v>0</v>
      </c>
      <c r="Z18" s="5">
        <f ca="1">SUMIF(总装!AZ$3:AZ$146,$B18,总装!AZ$6)+SUMIF(总装!BA$3:BA$146,$B18,总装!BA$6)+SUMIF(总装!BB$3:BB$146,$B18,总装!BB$6)</f>
        <v>0</v>
      </c>
      <c r="AA18" s="5">
        <f ca="1">SUMIF(总装!BC$3:BC$146,$B18,总装!BC$6)+SUMIF(总装!BD$3:BD$146,$B18,总装!BD$6)+SUMIF(总装!BE$3:BE$146,$B18,总装!BE$6)</f>
        <v>0</v>
      </c>
      <c r="AB18" s="5">
        <f ca="1">SUMIF(总装!BF$3:BF$146,$B18,总装!BF$6)+SUMIF(总装!BG$3:BG$146,$B18,总装!BG$6)+SUMIF(总装!BH$3:BH$146,$B18,总装!BH$6)</f>
        <v>0</v>
      </c>
      <c r="AC18" s="5">
        <f ca="1">SUMIF(总装!BI$3:BI$146,$B18,总装!BI$6)+SUMIF(总装!BJ$3:BJ$146,$B18,总装!BJ$6)+SUMIF(总装!BK$3:BK$146,$B18,总装!BK$6)</f>
        <v>0</v>
      </c>
      <c r="AD18" s="5">
        <f ca="1">SUMIF(总装!BL$3:BL$146,$B18,总装!BL$6)+SUMIF(总装!BM$3:BM$146,$B18,总装!BM$6)+SUMIF(总装!BN$3:BN$146,$B18,总装!BN$6)</f>
        <v>0</v>
      </c>
      <c r="AE18" s="5">
        <f ca="1">SUMIF(总装!BO$3:BO$146,$B18,总装!BO$6)+SUMIF(总装!BP$3:BP$146,$B18,总装!BP$6)+SUMIF(总装!BQ$3:BQ$146,$B18,总装!BQ$6)</f>
        <v>0</v>
      </c>
      <c r="AF18" s="5">
        <f ca="1">SUMIF(总装!BR$3:BR$146,$B18,总装!BR$6)+SUMIF(总装!BS$3:BS$146,$B18,总装!BS$6)+SUMIF(总装!BT$3:BT$146,$B18,总装!BT$6)</f>
        <v>0</v>
      </c>
      <c r="AG18" s="5">
        <f ca="1">SUMIF(总装!BU$3:BU$146,$B18,总装!BU$6)+SUMIF(总装!BV$3:BV$146,$B18,总装!BV$6)+SUMIF(总装!BW$3:BW$146,$B18,总装!BW$6)</f>
        <v>0</v>
      </c>
      <c r="AH18" s="5">
        <f ca="1">SUMIF(总装!BX$3:BX$146,$B18,总装!BX$6)+SUMIF(总装!BY$3:BY$146,$B18,总装!BY$6)+SUMIF(总装!BZ$3:BZ$146,$B18,总装!BZ$6)</f>
        <v>0</v>
      </c>
      <c r="AI18" s="5">
        <f ca="1">SUMIF(总装!CA$3:CA$146,$B18,总装!CA$6)+SUMIF(总装!CB$3:CB$146,$B18,总装!CB$6)+SUMIF(总装!CC$3:CC$146,$B18,总装!CC$6)</f>
        <v>0</v>
      </c>
      <c r="AJ18" s="5">
        <f ca="1">SUMIF(总装!CD$3:CD$146,$B18,总装!CD$6)+SUMIF(总装!CE$3:CE$146,$B18,总装!CE$6)+SUMIF(总装!CF$3:CF$146,$B18,总装!CF$6)</f>
        <v>0</v>
      </c>
      <c r="AK18" s="5">
        <f ca="1">SUMIF(总装!CG$3:CG$146,$B18,总装!CG$6)+SUMIF(总装!CH$3:CH$146,$B18,总装!CH$6)+SUMIF(总装!CI$3:CI$146,$B18,总装!CI$6)</f>
        <v>0</v>
      </c>
      <c r="AL18" s="5">
        <f ca="1">SUMIF(总装!CJ$3:CJ$146,$B18,总装!CJ$6)+SUMIF(总装!CK$3:CK$146,$B18,总装!CK$6)+SUMIF(总装!CL$3:CL$146,$B18,总装!CL$6)</f>
        <v>0</v>
      </c>
      <c r="AM18" s="5">
        <f ca="1">SUMIF(总装!CM$3:CM$146,$B18,总装!CM$6)+SUMIF(总装!CN$3:CN$146,$B18,总装!CN$6)+SUMIF(总装!CO$3:CO$146,$B18,总装!CO$6)</f>
        <v>0</v>
      </c>
      <c r="AN18" s="5">
        <f ca="1">SUMIF(总装!CP$3:CP$146,$B18,总装!CP$6)+SUMIF(总装!CQ$3:CQ$146,$B18,总装!CQ$6)+SUMIF(总装!CR$3:CR$146,$B18,总装!CR$6)</f>
        <v>0</v>
      </c>
      <c r="AO18" s="5">
        <f ca="1" t="shared" si="6"/>
        <v>2000</v>
      </c>
      <c r="AP18" s="5">
        <f>SUMIF(工单拆分!G:G,B18,工单拆分!I:I)</f>
        <v>2000</v>
      </c>
      <c r="AQ18" s="5">
        <f ca="1" t="shared" si="7"/>
        <v>0</v>
      </c>
      <c r="AS18" s="7" t="str">
        <f>VLOOKUP(日计划量!C:C,工单拆分!H:N,7,0)</f>
        <v>100842689/100842690/100842691/100842692/100842173</v>
      </c>
      <c r="AT18" s="5">
        <f ca="1">VLOOKUP(C:C,工单拆分!H:R,11,0)</f>
        <v>0</v>
      </c>
      <c r="AU18" s="5">
        <f ca="1">VLOOKUP(C:C,工单拆分!H:S,12,0)</f>
        <v>0</v>
      </c>
      <c r="AV18" s="5"/>
      <c r="AW18" s="5"/>
    </row>
    <row r="19" s="1" customFormat="1" spans="1:49">
      <c r="A19" s="5">
        <f>工单拆分!F19</f>
        <v>7210004562</v>
      </c>
      <c r="B19" s="5" t="str">
        <f>工单拆分!G19</f>
        <v>7210004562-13</v>
      </c>
      <c r="C19" s="5" t="str">
        <f>工单拆分!H19</f>
        <v>40HC32-13</v>
      </c>
      <c r="D19" s="5">
        <f>VLOOKUP(B19,工单拆分!G:I,3,0)</f>
        <v>2000</v>
      </c>
      <c r="E19" s="5">
        <f ca="1">SUMIFS(OFFSET(工单拆分!$I$2,,,2000),OFFSET(工单拆分!$F$2,,,2000),A19)</f>
        <v>30000</v>
      </c>
      <c r="F19" s="5"/>
      <c r="G19" s="10">
        <f ca="1" t="array" ref="G19">MATCH(TRUE,J19:AN19&gt;10,0)+$J$2-1</f>
        <v>43530</v>
      </c>
      <c r="H19" s="11"/>
      <c r="I19" s="11"/>
      <c r="J19" s="5">
        <f ca="1">SUMIF(总装!D$3:D$146,$B19,总装!D$6)+SUMIF(总装!E$3:E$146,$B19,总装!E$6)+SUMIF(总装!F$3:F$146,$B19,总装!F$6)</f>
        <v>0</v>
      </c>
      <c r="K19" s="12">
        <f ca="1">SUMIF(总装!G$3:G$146,$B19,总装!G$6)+SUMIF(总装!H$3:H$146,$B19,总装!H$6)+SUMIF(总装!I$3:I$146,$B19,总装!I$6)</f>
        <v>0</v>
      </c>
      <c r="L19" s="12">
        <f ca="1">SUMIF(总装!J$3:J$146,$B19,总装!J$6)+SUMIF(总装!K$3:K$146,$B19,总装!K$6)+SUMIF(总装!L$3:L$146,$B19,总装!L$6)</f>
        <v>0</v>
      </c>
      <c r="M19" s="12">
        <f ca="1">SUMIF(总装!M$3:M$146,$B19,总装!M$6)+SUMIF(总装!N$3:N$146,$B19,总装!N$6)+SUMIF(总装!O$3:O$146,$B19,总装!O$6)</f>
        <v>0</v>
      </c>
      <c r="N19" s="12">
        <f ca="1">SUMIF(总装!P$3:P$146,$B19,总装!P$6)+SUMIF(总装!Q$3:Q$146,$B19,总装!Q$6)+SUMIF(总装!R$3:R$146,$B19,总装!R$6)</f>
        <v>0</v>
      </c>
      <c r="O19" s="12">
        <f ca="1">SUMIF(总装!S$3:S$146,$B19,总装!S$6)+SUMIF(总装!T$3:T$146,$B19,总装!T$6)+SUMIF(总装!U$3:U$146,$B19,总装!U$6)</f>
        <v>850</v>
      </c>
      <c r="P19" s="12">
        <f ca="1">SUMIF(总装!V$3:V$146,$B19,总装!V$6)+SUMIF(总装!W$3:W$146,$B19,总装!W$6)+SUMIF(总装!X$3:X$146,$B19,总装!X$6)</f>
        <v>1150</v>
      </c>
      <c r="Q19" s="12">
        <f ca="1">SUMIF(总装!Y$3:Y$146,$B19,总装!Y$6)+SUMIF(总装!Z$3:Z$146,$B19,总装!Z$6)+SUMIF(总装!AA$3:AA$146,$B19,总装!AA$6)</f>
        <v>0</v>
      </c>
      <c r="R19" s="5">
        <f ca="1">SUMIF(总装!AB$3:AB$146,$B19,总装!AB$6)+SUMIF(总装!AC$3:AC$146,$B19,总装!AC$6)+SUMIF(总装!AD$3:AD$146,$B19,总装!AD$6)</f>
        <v>0</v>
      </c>
      <c r="S19" s="5">
        <f ca="1">SUMIF(总装!AE$3:AE$146,$B19,总装!AE$6)+SUMIF(总装!AF$3:AF$146,$B19,总装!AF$6)+SUMIF(总装!AG$3:AG$146,$B19,总装!AG$6)</f>
        <v>0</v>
      </c>
      <c r="T19" s="5">
        <f ca="1">SUMIF(总装!AH$3:AH$146,$B19,总装!AH$6)+SUMIF(总装!AI$3:AI$146,$B19,总装!AI$6)+SUMIF(总装!AJ$3:AJ$146,$B19,总装!AJ$6)</f>
        <v>0</v>
      </c>
      <c r="U19" s="5">
        <f ca="1">SUMIF(总装!AK$3:AK$146,$B19,总装!AK$6)+SUMIF(总装!AL$3:AL$146,$B19,总装!AL$6)+SUMIF(总装!AM$3:AM$146,$B19,总装!AM$6)</f>
        <v>0</v>
      </c>
      <c r="V19" s="5">
        <f ca="1">SUMIF(总装!AN$3:AN$146,$B19,总装!AN$6)+SUMIF(总装!AO$3:AO$146,$B19,总装!AO$6)+SUMIF(总装!AP$3:AP$146,$B19,总装!AP$6)</f>
        <v>0</v>
      </c>
      <c r="W19" s="5">
        <f ca="1">SUMIF(总装!AQ$3:AQ$146,$B19,总装!AQ$6)+SUMIF(总装!AR$3:AR$146,$B19,总装!AR$6)+SUMIF(总装!AS$3:AS$146,$B19,总装!AS$6)</f>
        <v>0</v>
      </c>
      <c r="X19" s="5">
        <f ca="1">SUMIF(总装!AT$3:AT$146,$B19,总装!AT$6)+SUMIF(总装!AU$3:AU$146,$B19,总装!AU$6)+SUMIF(总装!AV$3:AV$146,$B19,总装!AV$6)</f>
        <v>0</v>
      </c>
      <c r="Y19" s="5">
        <f ca="1">SUMIF(总装!AW$3:AW$146,$B19,总装!AW$6)+SUMIF(总装!AX$3:AX$146,$B19,总装!AX$6)+SUMIF(总装!AY$3:AY$146,$B19,总装!AY$6)</f>
        <v>0</v>
      </c>
      <c r="Z19" s="5">
        <f ca="1">SUMIF(总装!AZ$3:AZ$146,$B19,总装!AZ$6)+SUMIF(总装!BA$3:BA$146,$B19,总装!BA$6)+SUMIF(总装!BB$3:BB$146,$B19,总装!BB$6)</f>
        <v>0</v>
      </c>
      <c r="AA19" s="5">
        <f ca="1">SUMIF(总装!BC$3:BC$146,$B19,总装!BC$6)+SUMIF(总装!BD$3:BD$146,$B19,总装!BD$6)+SUMIF(总装!BE$3:BE$146,$B19,总装!BE$6)</f>
        <v>0</v>
      </c>
      <c r="AB19" s="5">
        <f ca="1">SUMIF(总装!BF$3:BF$146,$B19,总装!BF$6)+SUMIF(总装!BG$3:BG$146,$B19,总装!BG$6)+SUMIF(总装!BH$3:BH$146,$B19,总装!BH$6)</f>
        <v>0</v>
      </c>
      <c r="AC19" s="5">
        <f ca="1">SUMIF(总装!BI$3:BI$146,$B19,总装!BI$6)+SUMIF(总装!BJ$3:BJ$146,$B19,总装!BJ$6)+SUMIF(总装!BK$3:BK$146,$B19,总装!BK$6)</f>
        <v>0</v>
      </c>
      <c r="AD19" s="5">
        <f ca="1">SUMIF(总装!BL$3:BL$146,$B19,总装!BL$6)+SUMIF(总装!BM$3:BM$146,$B19,总装!BM$6)+SUMIF(总装!BN$3:BN$146,$B19,总装!BN$6)</f>
        <v>0</v>
      </c>
      <c r="AE19" s="5">
        <f ca="1">SUMIF(总装!BO$3:BO$146,$B19,总装!BO$6)+SUMIF(总装!BP$3:BP$146,$B19,总装!BP$6)+SUMIF(总装!BQ$3:BQ$146,$B19,总装!BQ$6)</f>
        <v>0</v>
      </c>
      <c r="AF19" s="5">
        <f ca="1">SUMIF(总装!BR$3:BR$146,$B19,总装!BR$6)+SUMIF(总装!BS$3:BS$146,$B19,总装!BS$6)+SUMIF(总装!BT$3:BT$146,$B19,总装!BT$6)</f>
        <v>0</v>
      </c>
      <c r="AG19" s="5">
        <f ca="1">SUMIF(总装!BU$3:BU$146,$B19,总装!BU$6)+SUMIF(总装!BV$3:BV$146,$B19,总装!BV$6)+SUMIF(总装!BW$3:BW$146,$B19,总装!BW$6)</f>
        <v>0</v>
      </c>
      <c r="AH19" s="5">
        <f ca="1">SUMIF(总装!BX$3:BX$146,$B19,总装!BX$6)+SUMIF(总装!BY$3:BY$146,$B19,总装!BY$6)+SUMIF(总装!BZ$3:BZ$146,$B19,总装!BZ$6)</f>
        <v>0</v>
      </c>
      <c r="AI19" s="5">
        <f ca="1">SUMIF(总装!CA$3:CA$146,$B19,总装!CA$6)+SUMIF(总装!CB$3:CB$146,$B19,总装!CB$6)+SUMIF(总装!CC$3:CC$146,$B19,总装!CC$6)</f>
        <v>0</v>
      </c>
      <c r="AJ19" s="5">
        <f ca="1">SUMIF(总装!CD$3:CD$146,$B19,总装!CD$6)+SUMIF(总装!CE$3:CE$146,$B19,总装!CE$6)+SUMIF(总装!CF$3:CF$146,$B19,总装!CF$6)</f>
        <v>0</v>
      </c>
      <c r="AK19" s="5">
        <f ca="1">SUMIF(总装!CG$3:CG$146,$B19,总装!CG$6)+SUMIF(总装!CH$3:CH$146,$B19,总装!CH$6)+SUMIF(总装!CI$3:CI$146,$B19,总装!CI$6)</f>
        <v>0</v>
      </c>
      <c r="AL19" s="5">
        <f ca="1">SUMIF(总装!CJ$3:CJ$146,$B19,总装!CJ$6)+SUMIF(总装!CK$3:CK$146,$B19,总装!CK$6)+SUMIF(总装!CL$3:CL$146,$B19,总装!CL$6)</f>
        <v>0</v>
      </c>
      <c r="AM19" s="5">
        <f ca="1">SUMIF(总装!CM$3:CM$146,$B19,总装!CM$6)+SUMIF(总装!CN$3:CN$146,$B19,总装!CN$6)+SUMIF(总装!CO$3:CO$146,$B19,总装!CO$6)</f>
        <v>0</v>
      </c>
      <c r="AN19" s="5">
        <f ca="1">SUMIF(总装!CP$3:CP$146,$B19,总装!CP$6)+SUMIF(总装!CQ$3:CQ$146,$B19,总装!CQ$6)+SUMIF(总装!CR$3:CR$146,$B19,总装!CR$6)</f>
        <v>0</v>
      </c>
      <c r="AO19" s="5">
        <f ca="1" t="shared" si="6"/>
        <v>2000</v>
      </c>
      <c r="AP19" s="5">
        <f>SUMIF(工单拆分!G:G,B19,工单拆分!I:I)</f>
        <v>2000</v>
      </c>
      <c r="AQ19" s="5">
        <f ca="1" t="shared" si="7"/>
        <v>0</v>
      </c>
      <c r="AS19" s="7">
        <f>VLOOKUP(日计划量!C:C,工单拆分!H:N,7,0)</f>
        <v>100844345</v>
      </c>
      <c r="AT19" s="5">
        <f ca="1">VLOOKUP(C:C,工单拆分!H:R,11,0)</f>
        <v>0</v>
      </c>
      <c r="AU19" s="5">
        <f ca="1">VLOOKUP(C:C,工单拆分!H:S,12,0)</f>
        <v>0</v>
      </c>
      <c r="AV19" s="5"/>
      <c r="AW19" s="5"/>
    </row>
    <row r="20" s="1" customFormat="1" spans="1:49">
      <c r="A20" s="5">
        <f>工单拆分!F20</f>
        <v>7210004562</v>
      </c>
      <c r="B20" s="5" t="str">
        <f>工单拆分!G20</f>
        <v>7210004562-14</v>
      </c>
      <c r="C20" s="5" t="str">
        <f>工单拆分!H20</f>
        <v>40HC32-14</v>
      </c>
      <c r="D20" s="5">
        <f>VLOOKUP(B20,工单拆分!G:I,3,0)</f>
        <v>2000</v>
      </c>
      <c r="E20" s="5">
        <f ca="1">SUMIFS(OFFSET(工单拆分!$I$2,,,2000),OFFSET(工单拆分!$F$2,,,2000),A20)</f>
        <v>30000</v>
      </c>
      <c r="F20" s="5"/>
      <c r="G20" s="10">
        <f ca="1" t="array" ref="G20">MATCH(TRUE,J20:AN20&gt;10,0)+$J$2-1</f>
        <v>43532</v>
      </c>
      <c r="H20" s="11"/>
      <c r="I20" s="11"/>
      <c r="J20" s="5">
        <f ca="1">SUMIF(总装!D$3:D$146,$B20,总装!D$6)+SUMIF(总装!E$3:E$146,$B20,总装!E$6)+SUMIF(总装!F$3:F$146,$B20,总装!F$6)</f>
        <v>0</v>
      </c>
      <c r="K20" s="12">
        <f ca="1">SUMIF(总装!G$3:G$146,$B20,总装!G$6)+SUMIF(总装!H$3:H$146,$B20,总装!H$6)+SUMIF(总装!I$3:I$146,$B20,总装!I$6)</f>
        <v>0</v>
      </c>
      <c r="L20" s="12">
        <f ca="1">SUMIF(总装!J$3:J$146,$B20,总装!J$6)+SUMIF(总装!K$3:K$146,$B20,总装!K$6)+SUMIF(总装!L$3:L$146,$B20,总装!L$6)</f>
        <v>0</v>
      </c>
      <c r="M20" s="12">
        <f ca="1">SUMIF(总装!M$3:M$146,$B20,总装!M$6)+SUMIF(总装!N$3:N$146,$B20,总装!N$6)+SUMIF(总装!O$3:O$146,$B20,总装!O$6)</f>
        <v>0</v>
      </c>
      <c r="N20" s="12">
        <f ca="1">SUMIF(总装!P$3:P$146,$B20,总装!P$6)+SUMIF(总装!Q$3:Q$146,$B20,总装!Q$6)+SUMIF(总装!R$3:R$146,$B20,总装!R$6)</f>
        <v>0</v>
      </c>
      <c r="O20" s="12">
        <f ca="1">SUMIF(总装!S$3:S$146,$B20,总装!S$6)+SUMIF(总装!T$3:T$146,$B20,总装!T$6)+SUMIF(总装!U$3:U$146,$B20,总装!U$6)</f>
        <v>0</v>
      </c>
      <c r="P20" s="12">
        <f ca="1">SUMIF(总装!V$3:V$146,$B20,总装!V$6)+SUMIF(总装!W$3:W$146,$B20,总装!W$6)+SUMIF(总装!X$3:X$146,$B20,总装!X$6)</f>
        <v>0</v>
      </c>
      <c r="Q20" s="12">
        <f ca="1">SUMIF(总装!Y$3:Y$146,$B20,总装!Y$6)+SUMIF(总装!Z$3:Z$146,$B20,总装!Z$6)+SUMIF(总装!AA$3:AA$146,$B20,总装!AA$6)</f>
        <v>1220</v>
      </c>
      <c r="R20" s="5">
        <f ca="1">SUMIF(总装!AB$3:AB$146,$B20,总装!AB$6)+SUMIF(总装!AC$3:AC$146,$B20,总装!AC$6)+SUMIF(总装!AD$3:AD$146,$B20,总装!AD$6)</f>
        <v>780</v>
      </c>
      <c r="S20" s="5">
        <f ca="1">SUMIF(总装!AE$3:AE$146,$B20,总装!AE$6)+SUMIF(总装!AF$3:AF$146,$B20,总装!AF$6)+SUMIF(总装!AG$3:AG$146,$B20,总装!AG$6)</f>
        <v>0</v>
      </c>
      <c r="T20" s="5">
        <f ca="1">SUMIF(总装!AH$3:AH$146,$B20,总装!AH$6)+SUMIF(总装!AI$3:AI$146,$B20,总装!AI$6)+SUMIF(总装!AJ$3:AJ$146,$B20,总装!AJ$6)</f>
        <v>0</v>
      </c>
      <c r="U20" s="5">
        <f ca="1">SUMIF(总装!AK$3:AK$146,$B20,总装!AK$6)+SUMIF(总装!AL$3:AL$146,$B20,总装!AL$6)+SUMIF(总装!AM$3:AM$146,$B20,总装!AM$6)</f>
        <v>0</v>
      </c>
      <c r="V20" s="5">
        <f ca="1">SUMIF(总装!AN$3:AN$146,$B20,总装!AN$6)+SUMIF(总装!AO$3:AO$146,$B20,总装!AO$6)+SUMIF(总装!AP$3:AP$146,$B20,总装!AP$6)</f>
        <v>0</v>
      </c>
      <c r="W20" s="5">
        <f ca="1">SUMIF(总装!AQ$3:AQ$146,$B20,总装!AQ$6)+SUMIF(总装!AR$3:AR$146,$B20,总装!AR$6)+SUMIF(总装!AS$3:AS$146,$B20,总装!AS$6)</f>
        <v>0</v>
      </c>
      <c r="X20" s="5">
        <f ca="1">SUMIF(总装!AT$3:AT$146,$B20,总装!AT$6)+SUMIF(总装!AU$3:AU$146,$B20,总装!AU$6)+SUMIF(总装!AV$3:AV$146,$B20,总装!AV$6)</f>
        <v>0</v>
      </c>
      <c r="Y20" s="5">
        <f ca="1">SUMIF(总装!AW$3:AW$146,$B20,总装!AW$6)+SUMIF(总装!AX$3:AX$146,$B20,总装!AX$6)+SUMIF(总装!AY$3:AY$146,$B20,总装!AY$6)</f>
        <v>0</v>
      </c>
      <c r="Z20" s="5">
        <f ca="1">SUMIF(总装!AZ$3:AZ$146,$B20,总装!AZ$6)+SUMIF(总装!BA$3:BA$146,$B20,总装!BA$6)+SUMIF(总装!BB$3:BB$146,$B20,总装!BB$6)</f>
        <v>0</v>
      </c>
      <c r="AA20" s="5">
        <f ca="1">SUMIF(总装!BC$3:BC$146,$B20,总装!BC$6)+SUMIF(总装!BD$3:BD$146,$B20,总装!BD$6)+SUMIF(总装!BE$3:BE$146,$B20,总装!BE$6)</f>
        <v>0</v>
      </c>
      <c r="AB20" s="5">
        <f ca="1">SUMIF(总装!BF$3:BF$146,$B20,总装!BF$6)+SUMIF(总装!BG$3:BG$146,$B20,总装!BG$6)+SUMIF(总装!BH$3:BH$146,$B20,总装!BH$6)</f>
        <v>0</v>
      </c>
      <c r="AC20" s="5">
        <f ca="1">SUMIF(总装!BI$3:BI$146,$B20,总装!BI$6)+SUMIF(总装!BJ$3:BJ$146,$B20,总装!BJ$6)+SUMIF(总装!BK$3:BK$146,$B20,总装!BK$6)</f>
        <v>0</v>
      </c>
      <c r="AD20" s="5">
        <f ca="1">SUMIF(总装!BL$3:BL$146,$B20,总装!BL$6)+SUMIF(总装!BM$3:BM$146,$B20,总装!BM$6)+SUMIF(总装!BN$3:BN$146,$B20,总装!BN$6)</f>
        <v>0</v>
      </c>
      <c r="AE20" s="5">
        <f ca="1">SUMIF(总装!BO$3:BO$146,$B20,总装!BO$6)+SUMIF(总装!BP$3:BP$146,$B20,总装!BP$6)+SUMIF(总装!BQ$3:BQ$146,$B20,总装!BQ$6)</f>
        <v>0</v>
      </c>
      <c r="AF20" s="5">
        <f ca="1">SUMIF(总装!BR$3:BR$146,$B20,总装!BR$6)+SUMIF(总装!BS$3:BS$146,$B20,总装!BS$6)+SUMIF(总装!BT$3:BT$146,$B20,总装!BT$6)</f>
        <v>0</v>
      </c>
      <c r="AG20" s="5">
        <f ca="1">SUMIF(总装!BU$3:BU$146,$B20,总装!BU$6)+SUMIF(总装!BV$3:BV$146,$B20,总装!BV$6)+SUMIF(总装!BW$3:BW$146,$B20,总装!BW$6)</f>
        <v>0</v>
      </c>
      <c r="AH20" s="5">
        <f ca="1">SUMIF(总装!BX$3:BX$146,$B20,总装!BX$6)+SUMIF(总装!BY$3:BY$146,$B20,总装!BY$6)+SUMIF(总装!BZ$3:BZ$146,$B20,总装!BZ$6)</f>
        <v>0</v>
      </c>
      <c r="AI20" s="5">
        <f ca="1">SUMIF(总装!CA$3:CA$146,$B20,总装!CA$6)+SUMIF(总装!CB$3:CB$146,$B20,总装!CB$6)+SUMIF(总装!CC$3:CC$146,$B20,总装!CC$6)</f>
        <v>0</v>
      </c>
      <c r="AJ20" s="5">
        <f ca="1">SUMIF(总装!CD$3:CD$146,$B20,总装!CD$6)+SUMIF(总装!CE$3:CE$146,$B20,总装!CE$6)+SUMIF(总装!CF$3:CF$146,$B20,总装!CF$6)</f>
        <v>0</v>
      </c>
      <c r="AK20" s="5">
        <f ca="1">SUMIF(总装!CG$3:CG$146,$B20,总装!CG$6)+SUMIF(总装!CH$3:CH$146,$B20,总装!CH$6)+SUMIF(总装!CI$3:CI$146,$B20,总装!CI$6)</f>
        <v>0</v>
      </c>
      <c r="AL20" s="5">
        <f ca="1">SUMIF(总装!CJ$3:CJ$146,$B20,总装!CJ$6)+SUMIF(总装!CK$3:CK$146,$B20,总装!CK$6)+SUMIF(总装!CL$3:CL$146,$B20,总装!CL$6)</f>
        <v>0</v>
      </c>
      <c r="AM20" s="5">
        <f ca="1">SUMIF(总装!CM$3:CM$146,$B20,总装!CM$6)+SUMIF(总装!CN$3:CN$146,$B20,总装!CN$6)+SUMIF(总装!CO$3:CO$146,$B20,总装!CO$6)</f>
        <v>0</v>
      </c>
      <c r="AN20" s="5">
        <f ca="1">SUMIF(总装!CP$3:CP$146,$B20,总装!CP$6)+SUMIF(总装!CQ$3:CQ$146,$B20,总装!CQ$6)+SUMIF(总装!CR$3:CR$146,$B20,总装!CR$6)</f>
        <v>0</v>
      </c>
      <c r="AO20" s="5">
        <f ca="1" t="shared" si="6"/>
        <v>2000</v>
      </c>
      <c r="AP20" s="5">
        <f>SUMIF(工单拆分!G:G,B20,工单拆分!I:I)</f>
        <v>2000</v>
      </c>
      <c r="AQ20" s="5">
        <f ca="1" t="shared" si="7"/>
        <v>0</v>
      </c>
      <c r="AS20" s="7">
        <f>VLOOKUP(日计划量!C:C,工单拆分!H:N,7,0)</f>
        <v>100845327</v>
      </c>
      <c r="AT20" s="5">
        <f ca="1">VLOOKUP(C:C,工单拆分!H:R,11,0)</f>
        <v>0</v>
      </c>
      <c r="AU20" s="5">
        <f ca="1">VLOOKUP(C:C,工单拆分!H:S,12,0)</f>
        <v>0</v>
      </c>
      <c r="AV20" s="5"/>
      <c r="AW20" s="5"/>
    </row>
    <row r="21" s="1" customFormat="1" ht="15.75" customHeight="1" spans="1:49">
      <c r="A21" s="5">
        <f>工单拆分!F21</f>
        <v>7210004562</v>
      </c>
      <c r="B21" s="5" t="str">
        <f>工单拆分!G21</f>
        <v>7210004562-15</v>
      </c>
      <c r="C21" s="5" t="str">
        <f>工单拆分!H21</f>
        <v>40HC32-15</v>
      </c>
      <c r="D21" s="5">
        <f>VLOOKUP(B21,工单拆分!G:I,3,0)</f>
        <v>2000</v>
      </c>
      <c r="E21" s="5">
        <f ca="1">SUMIFS(OFFSET(工单拆分!$I$2,,,2000),OFFSET(工单拆分!$F$2,,,2000),A21)</f>
        <v>30000</v>
      </c>
      <c r="F21" s="5"/>
      <c r="G21" s="10">
        <f ca="1" t="array" ref="G21">MATCH(TRUE,J21:AN21&gt;10,0)+$J$2-1</f>
        <v>43533</v>
      </c>
      <c r="H21" s="11"/>
      <c r="I21" s="11"/>
      <c r="J21" s="5">
        <f ca="1">SUMIF(总装!D$3:D$146,$B21,总装!D$6)+SUMIF(总装!E$3:E$146,$B21,总装!E$6)+SUMIF(总装!F$3:F$146,$B21,总装!F$6)</f>
        <v>0</v>
      </c>
      <c r="K21" s="12">
        <f ca="1">SUMIF(总装!G$3:G$146,$B21,总装!G$6)+SUMIF(总装!H$3:H$146,$B21,总装!H$6)+SUMIF(总装!I$3:I$146,$B21,总装!I$6)</f>
        <v>0</v>
      </c>
      <c r="L21" s="12">
        <f ca="1">SUMIF(总装!J$3:J$146,$B21,总装!J$6)+SUMIF(总装!K$3:K$146,$B21,总装!K$6)+SUMIF(总装!L$3:L$146,$B21,总装!L$6)</f>
        <v>0</v>
      </c>
      <c r="M21" s="12">
        <f ca="1">SUMIF(总装!M$3:M$146,$B21,总装!M$6)+SUMIF(总装!N$3:N$146,$B21,总装!N$6)+SUMIF(总装!O$3:O$146,$B21,总装!O$6)</f>
        <v>0</v>
      </c>
      <c r="N21" s="12">
        <f ca="1">SUMIF(总装!P$3:P$146,$B21,总装!P$6)+SUMIF(总装!Q$3:Q$146,$B21,总装!Q$6)+SUMIF(总装!R$3:R$146,$B21,总装!R$6)</f>
        <v>0</v>
      </c>
      <c r="O21" s="12">
        <f ca="1">SUMIF(总装!S$3:S$146,$B21,总装!S$6)+SUMIF(总装!T$3:T$146,$B21,总装!T$6)+SUMIF(总装!U$3:U$146,$B21,总装!U$6)</f>
        <v>0</v>
      </c>
      <c r="P21" s="12">
        <f ca="1">SUMIF(总装!V$3:V$146,$B21,总装!V$6)+SUMIF(总装!W$3:W$146,$B21,总装!W$6)+SUMIF(总装!X$3:X$146,$B21,总装!X$6)</f>
        <v>0</v>
      </c>
      <c r="Q21" s="12">
        <f ca="1">SUMIF(总装!Y$3:Y$146,$B21,总装!Y$6)+SUMIF(总装!Z$3:Z$146,$B21,总装!Z$6)+SUMIF(总装!AA$3:AA$146,$B21,总装!AA$6)</f>
        <v>0</v>
      </c>
      <c r="R21" s="5">
        <f ca="1">SUMIF(总装!AB$3:AB$146,$B21,总装!AB$6)+SUMIF(总装!AC$3:AC$146,$B21,总装!AC$6)+SUMIF(总装!AD$3:AD$146,$B21,总装!AD$6)</f>
        <v>420</v>
      </c>
      <c r="S21" s="5">
        <f ca="1">SUMIF(总装!AE$3:AE$146,$B21,总装!AE$6)+SUMIF(总装!AF$3:AF$146,$B21,总装!AF$6)+SUMIF(总装!AG$3:AG$146,$B21,总装!AG$6)</f>
        <v>0</v>
      </c>
      <c r="T21" s="5">
        <f ca="1">SUMIF(总装!AH$3:AH$146,$B21,总装!AH$6)+SUMIF(总装!AI$3:AI$146,$B21,总装!AI$6)+SUMIF(总装!AJ$3:AJ$146,$B21,总装!AJ$6)</f>
        <v>1150</v>
      </c>
      <c r="U21" s="5">
        <f ca="1">SUMIF(总装!AK$3:AK$146,$B21,总装!AK$6)+SUMIF(总装!AL$3:AL$146,$B21,总装!AL$6)+SUMIF(总装!AM$3:AM$146,$B21,总装!AM$6)</f>
        <v>430</v>
      </c>
      <c r="V21" s="5">
        <f ca="1">SUMIF(总装!AN$3:AN$146,$B21,总装!AN$6)+SUMIF(总装!AO$3:AO$146,$B21,总装!AO$6)+SUMIF(总装!AP$3:AP$146,$B21,总装!AP$6)</f>
        <v>0</v>
      </c>
      <c r="W21" s="5">
        <f ca="1">SUMIF(总装!AQ$3:AQ$146,$B21,总装!AQ$6)+SUMIF(总装!AR$3:AR$146,$B21,总装!AR$6)+SUMIF(总装!AS$3:AS$146,$B21,总装!AS$6)</f>
        <v>0</v>
      </c>
      <c r="X21" s="5">
        <f ca="1">SUMIF(总装!AT$3:AT$146,$B21,总装!AT$6)+SUMIF(总装!AU$3:AU$146,$B21,总装!AU$6)+SUMIF(总装!AV$3:AV$146,$B21,总装!AV$6)</f>
        <v>0</v>
      </c>
      <c r="Y21" s="5">
        <f ca="1">SUMIF(总装!AW$3:AW$146,$B21,总装!AW$6)+SUMIF(总装!AX$3:AX$146,$B21,总装!AX$6)+SUMIF(总装!AY$3:AY$146,$B21,总装!AY$6)</f>
        <v>0</v>
      </c>
      <c r="Z21" s="5">
        <f ca="1">SUMIF(总装!AZ$3:AZ$146,$B21,总装!AZ$6)+SUMIF(总装!BA$3:BA$146,$B21,总装!BA$6)+SUMIF(总装!BB$3:BB$146,$B21,总装!BB$6)</f>
        <v>0</v>
      </c>
      <c r="AA21" s="5">
        <f ca="1">SUMIF(总装!BC$3:BC$146,$B21,总装!BC$6)+SUMIF(总装!BD$3:BD$146,$B21,总装!BD$6)+SUMIF(总装!BE$3:BE$146,$B21,总装!BE$6)</f>
        <v>0</v>
      </c>
      <c r="AB21" s="5">
        <f ca="1">SUMIF(总装!BF$3:BF$146,$B21,总装!BF$6)+SUMIF(总装!BG$3:BG$146,$B21,总装!BG$6)+SUMIF(总装!BH$3:BH$146,$B21,总装!BH$6)</f>
        <v>0</v>
      </c>
      <c r="AC21" s="5">
        <f ca="1">SUMIF(总装!BI$3:BI$146,$B21,总装!BI$6)+SUMIF(总装!BJ$3:BJ$146,$B21,总装!BJ$6)+SUMIF(总装!BK$3:BK$146,$B21,总装!BK$6)</f>
        <v>0</v>
      </c>
      <c r="AD21" s="5">
        <f ca="1">SUMIF(总装!BL$3:BL$146,$B21,总装!BL$6)+SUMIF(总装!BM$3:BM$146,$B21,总装!BM$6)+SUMIF(总装!BN$3:BN$146,$B21,总装!BN$6)</f>
        <v>0</v>
      </c>
      <c r="AE21" s="5">
        <f ca="1">SUMIF(总装!BO$3:BO$146,$B21,总装!BO$6)+SUMIF(总装!BP$3:BP$146,$B21,总装!BP$6)+SUMIF(总装!BQ$3:BQ$146,$B21,总装!BQ$6)</f>
        <v>0</v>
      </c>
      <c r="AF21" s="5">
        <f ca="1">SUMIF(总装!BR$3:BR$146,$B21,总装!BR$6)+SUMIF(总装!BS$3:BS$146,$B21,总装!BS$6)+SUMIF(总装!BT$3:BT$146,$B21,总装!BT$6)</f>
        <v>0</v>
      </c>
      <c r="AG21" s="5">
        <f ca="1">SUMIF(总装!BU$3:BU$146,$B21,总装!BU$6)+SUMIF(总装!BV$3:BV$146,$B21,总装!BV$6)+SUMIF(总装!BW$3:BW$146,$B21,总装!BW$6)</f>
        <v>0</v>
      </c>
      <c r="AH21" s="5">
        <f ca="1">SUMIF(总装!BX$3:BX$146,$B21,总装!BX$6)+SUMIF(总装!BY$3:BY$146,$B21,总装!BY$6)+SUMIF(总装!BZ$3:BZ$146,$B21,总装!BZ$6)</f>
        <v>0</v>
      </c>
      <c r="AI21" s="5">
        <f ca="1">SUMIF(总装!CA$3:CA$146,$B21,总装!CA$6)+SUMIF(总装!CB$3:CB$146,$B21,总装!CB$6)+SUMIF(总装!CC$3:CC$146,$B21,总装!CC$6)</f>
        <v>0</v>
      </c>
      <c r="AJ21" s="5">
        <f ca="1">SUMIF(总装!CD$3:CD$146,$B21,总装!CD$6)+SUMIF(总装!CE$3:CE$146,$B21,总装!CE$6)+SUMIF(总装!CF$3:CF$146,$B21,总装!CF$6)</f>
        <v>0</v>
      </c>
      <c r="AK21" s="5">
        <f ca="1">SUMIF(总装!CG$3:CG$146,$B21,总装!CG$6)+SUMIF(总装!CH$3:CH$146,$B21,总装!CH$6)+SUMIF(总装!CI$3:CI$146,$B21,总装!CI$6)</f>
        <v>0</v>
      </c>
      <c r="AL21" s="5">
        <f ca="1">SUMIF(总装!CJ$3:CJ$146,$B21,总装!CJ$6)+SUMIF(总装!CK$3:CK$146,$B21,总装!CK$6)+SUMIF(总装!CL$3:CL$146,$B21,总装!CL$6)</f>
        <v>0</v>
      </c>
      <c r="AM21" s="5">
        <f ca="1">SUMIF(总装!CM$3:CM$146,$B21,总装!CM$6)+SUMIF(总装!CN$3:CN$146,$B21,总装!CN$6)+SUMIF(总装!CO$3:CO$146,$B21,总装!CO$6)</f>
        <v>0</v>
      </c>
      <c r="AN21" s="5">
        <f ca="1">SUMIF(总装!CP$3:CP$146,$B21,总装!CP$6)+SUMIF(总装!CQ$3:CQ$146,$B21,总装!CQ$6)+SUMIF(总装!CR$3:CR$146,$B21,总装!CR$6)</f>
        <v>0</v>
      </c>
      <c r="AO21" s="5">
        <f ca="1" t="shared" si="6"/>
        <v>2000</v>
      </c>
      <c r="AP21" s="5">
        <f>SUMIF(工单拆分!G:G,B21,工单拆分!I:I)</f>
        <v>2000</v>
      </c>
      <c r="AQ21" s="5">
        <f ca="1" t="shared" si="7"/>
        <v>0</v>
      </c>
      <c r="AS21" s="7">
        <f>VLOOKUP(日计划量!C:C,工单拆分!H:N,7,0)</f>
        <v>100845328</v>
      </c>
      <c r="AT21" s="5">
        <f ca="1">VLOOKUP(C:C,工单拆分!H:R,11,0)</f>
        <v>0</v>
      </c>
      <c r="AU21" s="5">
        <f ca="1">VLOOKUP(C:C,工单拆分!H:S,12,0)</f>
        <v>0</v>
      </c>
      <c r="AV21" s="5"/>
      <c r="AW21" s="5"/>
    </row>
    <row r="22" s="1" customFormat="1" ht="15" customHeight="1" spans="1:49">
      <c r="A22" s="5">
        <f>工单拆分!F22</f>
        <v>7210004563</v>
      </c>
      <c r="B22" s="5" t="str">
        <f>工单拆分!G22</f>
        <v>7210004563-1</v>
      </c>
      <c r="C22" s="5" t="str">
        <f>工单拆分!H22</f>
        <v>50HC32-1</v>
      </c>
      <c r="D22" s="5">
        <f>VLOOKUP(B22,工单拆分!G:I,3,0)</f>
        <v>2000</v>
      </c>
      <c r="E22" s="5">
        <f ca="1">SUMIFS(OFFSET(工单拆分!$I$2,,,2000),OFFSET(工单拆分!$F$2,,,2000),A22)</f>
        <v>15000</v>
      </c>
      <c r="F22" s="5"/>
      <c r="G22" s="10">
        <f ca="1" t="array" ref="G22">MATCH(TRUE,J22:AN22&gt;10,0)+$J$2-1</f>
        <v>43548</v>
      </c>
      <c r="H22" s="11"/>
      <c r="I22" s="11"/>
      <c r="J22" s="5">
        <f ca="1">SUMIF(总装!D$3:D$146,$B22,总装!D$6)+SUMIF(总装!E$3:E$146,$B22,总装!E$6)+SUMIF(总装!F$3:F$146,$B22,总装!F$6)</f>
        <v>0</v>
      </c>
      <c r="K22" s="12">
        <f ca="1">SUMIF(总装!G$3:G$146,$B22,总装!G$6)+SUMIF(总装!H$3:H$146,$B22,总装!H$6)+SUMIF(总装!I$3:I$146,$B22,总装!I$6)</f>
        <v>0</v>
      </c>
      <c r="L22" s="12">
        <f ca="1">SUMIF(总装!J$3:J$146,$B22,总装!J$6)+SUMIF(总装!K$3:K$146,$B22,总装!K$6)+SUMIF(总装!L$3:L$146,$B22,总装!L$6)</f>
        <v>0</v>
      </c>
      <c r="M22" s="12">
        <f ca="1">SUMIF(总装!M$3:M$146,$B22,总装!M$6)+SUMIF(总装!N$3:N$146,$B22,总装!N$6)+SUMIF(总装!O$3:O$146,$B22,总装!O$6)</f>
        <v>0</v>
      </c>
      <c r="N22" s="12">
        <f ca="1">SUMIF(总装!P$3:P$146,$B22,总装!P$6)+SUMIF(总装!Q$3:Q$146,$B22,总装!Q$6)+SUMIF(总装!R$3:R$146,$B22,总装!R$6)</f>
        <v>0</v>
      </c>
      <c r="O22" s="12">
        <f ca="1">SUMIF(总装!S$3:S$146,$B22,总装!S$6)+SUMIF(总装!T$3:T$146,$B22,总装!T$6)+SUMIF(总装!U$3:U$146,$B22,总装!U$6)</f>
        <v>0</v>
      </c>
      <c r="P22" s="12">
        <f ca="1">SUMIF(总装!V$3:V$146,$B22,总装!V$6)+SUMIF(总装!W$3:W$146,$B22,总装!W$6)+SUMIF(总装!X$3:X$146,$B22,总装!X$6)</f>
        <v>0</v>
      </c>
      <c r="Q22" s="12">
        <f ca="1">SUMIF(总装!Y$3:Y$146,$B22,总装!Y$6)+SUMIF(总装!Z$3:Z$146,$B22,总装!Z$6)+SUMIF(总装!AA$3:AA$146,$B22,总装!AA$6)</f>
        <v>0</v>
      </c>
      <c r="R22" s="5">
        <f ca="1">SUMIF(总装!AB$3:AB$146,$B22,总装!AB$6)+SUMIF(总装!AC$3:AC$146,$B22,总装!AC$6)+SUMIF(总装!AD$3:AD$146,$B22,总装!AD$6)</f>
        <v>0</v>
      </c>
      <c r="S22" s="5">
        <f ca="1">SUMIF(总装!AE$3:AE$146,$B22,总装!AE$6)+SUMIF(总装!AF$3:AF$146,$B22,总装!AF$6)+SUMIF(总装!AG$3:AG$146,$B22,总装!AG$6)</f>
        <v>0</v>
      </c>
      <c r="T22" s="5">
        <f ca="1">SUMIF(总装!AH$3:AH$146,$B22,总装!AH$6)+SUMIF(总装!AI$3:AI$146,$B22,总装!AI$6)+SUMIF(总装!AJ$3:AJ$146,$B22,总装!AJ$6)</f>
        <v>0</v>
      </c>
      <c r="U22" s="5">
        <f ca="1">SUMIF(总装!AK$3:AK$146,$B22,总装!AK$6)+SUMIF(总装!AL$3:AL$146,$B22,总装!AL$6)+SUMIF(总装!AM$3:AM$146,$B22,总装!AM$6)</f>
        <v>0</v>
      </c>
      <c r="V22" s="5">
        <f ca="1">SUMIF(总装!AN$3:AN$146,$B22,总装!AN$6)+SUMIF(总装!AO$3:AO$146,$B22,总装!AO$6)+SUMIF(总装!AP$3:AP$146,$B22,总装!AP$6)</f>
        <v>0</v>
      </c>
      <c r="W22" s="5">
        <f ca="1">SUMIF(总装!AQ$3:AQ$146,$B22,总装!AQ$6)+SUMIF(总装!AR$3:AR$146,$B22,总装!AR$6)+SUMIF(总装!AS$3:AS$146,$B22,总装!AS$6)</f>
        <v>0</v>
      </c>
      <c r="X22" s="5">
        <f ca="1">SUMIF(总装!AT$3:AT$146,$B22,总装!AT$6)+SUMIF(总装!AU$3:AU$146,$B22,总装!AU$6)+SUMIF(总装!AV$3:AV$146,$B22,总装!AV$6)</f>
        <v>0</v>
      </c>
      <c r="Y22" s="5">
        <f ca="1">SUMIF(总装!AW$3:AW$146,$B22,总装!AW$6)+SUMIF(总装!AX$3:AX$146,$B22,总装!AX$6)+SUMIF(总装!AY$3:AY$146,$B22,总装!AY$6)</f>
        <v>0</v>
      </c>
      <c r="Z22" s="5">
        <f ca="1">SUMIF(总装!AZ$3:AZ$146,$B22,总装!AZ$6)+SUMIF(总装!BA$3:BA$146,$B22,总装!BA$6)+SUMIF(总装!BB$3:BB$146,$B22,总装!BB$6)</f>
        <v>0</v>
      </c>
      <c r="AA22" s="5">
        <f ca="1">SUMIF(总装!BC$3:BC$146,$B22,总装!BC$6)+SUMIF(总装!BD$3:BD$146,$B22,总装!BD$6)+SUMIF(总装!BE$3:BE$146,$B22,总装!BE$6)</f>
        <v>0</v>
      </c>
      <c r="AB22" s="5">
        <f ca="1">SUMIF(总装!BF$3:BF$146,$B22,总装!BF$6)+SUMIF(总装!BG$3:BG$146,$B22,总装!BG$6)+SUMIF(总装!BH$3:BH$146,$B22,总装!BH$6)</f>
        <v>0</v>
      </c>
      <c r="AC22" s="5">
        <f ca="1">SUMIF(总装!BI$3:BI$146,$B22,总装!BI$6)+SUMIF(总装!BJ$3:BJ$146,$B22,总装!BJ$6)+SUMIF(总装!BK$3:BK$146,$B22,总装!BK$6)</f>
        <v>0</v>
      </c>
      <c r="AD22" s="5">
        <f ca="1">SUMIF(总装!BL$3:BL$146,$B22,总装!BL$6)+SUMIF(总装!BM$3:BM$146,$B22,总装!BM$6)+SUMIF(总装!BN$3:BN$146,$B22,总装!BN$6)</f>
        <v>0</v>
      </c>
      <c r="AE22" s="5">
        <f ca="1">SUMIF(总装!BO$3:BO$146,$B22,总装!BO$6)+SUMIF(总装!BP$3:BP$146,$B22,总装!BP$6)+SUMIF(总装!BQ$3:BQ$146,$B22,总装!BQ$6)</f>
        <v>0</v>
      </c>
      <c r="AF22" s="5">
        <f ca="1">SUMIF(总装!BR$3:BR$146,$B22,总装!BR$6)+SUMIF(总装!BS$3:BS$146,$B22,总装!BS$6)+SUMIF(总装!BT$3:BT$146,$B22,总装!BT$6)</f>
        <v>0</v>
      </c>
      <c r="AG22" s="5">
        <f ca="1">SUMIF(总装!BU$3:BU$146,$B22,总装!BU$6)+SUMIF(总装!BV$3:BV$146,$B22,总装!BV$6)+SUMIF(总装!BW$3:BW$146,$B22,总装!BW$6)</f>
        <v>1250</v>
      </c>
      <c r="AH22" s="5">
        <f ca="1">SUMIF(总装!BX$3:BX$146,$B22,总装!BX$6)+SUMIF(总装!BY$3:BY$146,$B22,总装!BY$6)+SUMIF(总装!BZ$3:BZ$146,$B22,总装!BZ$6)</f>
        <v>750</v>
      </c>
      <c r="AI22" s="5">
        <f ca="1">SUMIF(总装!CA$3:CA$146,$B22,总装!CA$6)+SUMIF(总装!CB$3:CB$146,$B22,总装!CB$6)+SUMIF(总装!CC$3:CC$146,$B22,总装!CC$6)</f>
        <v>0</v>
      </c>
      <c r="AJ22" s="5">
        <f ca="1">SUMIF(总装!CD$3:CD$146,$B22,总装!CD$6)+SUMIF(总装!CE$3:CE$146,$B22,总装!CE$6)+SUMIF(总装!CF$3:CF$146,$B22,总装!CF$6)</f>
        <v>0</v>
      </c>
      <c r="AK22" s="5">
        <f ca="1">SUMIF(总装!CG$3:CG$146,$B22,总装!CG$6)+SUMIF(总装!CH$3:CH$146,$B22,总装!CH$6)+SUMIF(总装!CI$3:CI$146,$B22,总装!CI$6)</f>
        <v>0</v>
      </c>
      <c r="AL22" s="5">
        <f ca="1">SUMIF(总装!CJ$3:CJ$146,$B22,总装!CJ$6)+SUMIF(总装!CK$3:CK$146,$B22,总装!CK$6)+SUMIF(总装!CL$3:CL$146,$B22,总装!CL$6)</f>
        <v>0</v>
      </c>
      <c r="AM22" s="5">
        <f ca="1">SUMIF(总装!CM$3:CM$146,$B22,总装!CM$6)+SUMIF(总装!CN$3:CN$146,$B22,总装!CN$6)+SUMIF(总装!CO$3:CO$146,$B22,总装!CO$6)</f>
        <v>0</v>
      </c>
      <c r="AN22" s="5">
        <f ca="1">SUMIF(总装!CP$3:CP$146,$B22,总装!CP$6)+SUMIF(总装!CQ$3:CQ$146,$B22,总装!CQ$6)+SUMIF(总装!CR$3:CR$146,$B22,总装!CR$6)</f>
        <v>0</v>
      </c>
      <c r="AO22" s="5">
        <f ca="1" t="shared" si="6"/>
        <v>2000</v>
      </c>
      <c r="AP22" s="5">
        <f>SUMIF(工单拆分!G:G,B22,工单拆分!I:I)</f>
        <v>2000</v>
      </c>
      <c r="AQ22" s="5">
        <f ca="1" t="shared" si="7"/>
        <v>0</v>
      </c>
      <c r="AS22" s="7">
        <f>VLOOKUP(日计划量!C:C,工单拆分!H:N,7,0)</f>
        <v>100851295</v>
      </c>
      <c r="AT22" s="5">
        <f ca="1">VLOOKUP(C:C,工单拆分!H:R,11,0)</f>
        <v>0</v>
      </c>
      <c r="AU22" s="5">
        <f ca="1">VLOOKUP(C:C,工单拆分!H:S,12,0)</f>
        <v>0</v>
      </c>
      <c r="AV22" s="5"/>
      <c r="AW22" s="5"/>
    </row>
    <row r="23" s="1" customFormat="1" ht="15" customHeight="1" spans="1:49">
      <c r="A23" s="5">
        <f>工单拆分!F23</f>
        <v>7210004563</v>
      </c>
      <c r="B23" s="5" t="str">
        <f>工单拆分!G23</f>
        <v>7210004563-2</v>
      </c>
      <c r="C23" s="5" t="str">
        <f>工单拆分!H23</f>
        <v>50HC32-2</v>
      </c>
      <c r="D23" s="5">
        <f>VLOOKUP(B23,工单拆分!G:I,3,0)</f>
        <v>2000</v>
      </c>
      <c r="E23" s="5">
        <f ca="1">SUMIFS(OFFSET(工单拆分!$I$2,,,2000),OFFSET(工单拆分!$F$2,,,2000),A23)</f>
        <v>15000</v>
      </c>
      <c r="F23" s="5"/>
      <c r="G23" s="10">
        <f ca="1" t="array" ref="G23">MATCH(TRUE,J23:AN23&gt;10,0)+$J$2-1</f>
        <v>43552</v>
      </c>
      <c r="H23" s="11"/>
      <c r="I23" s="11"/>
      <c r="J23" s="5">
        <f ca="1">SUMIF(总装!D$3:D$146,$B23,总装!D$6)+SUMIF(总装!E$3:E$146,$B23,总装!E$6)+SUMIF(总装!F$3:F$146,$B23,总装!F$6)</f>
        <v>0</v>
      </c>
      <c r="K23" s="12">
        <f ca="1">SUMIF(总装!G$3:G$146,$B23,总装!G$6)+SUMIF(总装!H$3:H$146,$B23,总装!H$6)+SUMIF(总装!I$3:I$146,$B23,总装!I$6)</f>
        <v>0</v>
      </c>
      <c r="L23" s="12">
        <f ca="1">SUMIF(总装!J$3:J$146,$B23,总装!J$6)+SUMIF(总装!K$3:K$146,$B23,总装!K$6)+SUMIF(总装!L$3:L$146,$B23,总装!L$6)</f>
        <v>0</v>
      </c>
      <c r="M23" s="12">
        <f ca="1">SUMIF(总装!M$3:M$146,$B23,总装!M$6)+SUMIF(总装!N$3:N$146,$B23,总装!N$6)+SUMIF(总装!O$3:O$146,$B23,总装!O$6)</f>
        <v>0</v>
      </c>
      <c r="N23" s="12">
        <f ca="1">SUMIF(总装!P$3:P$146,$B23,总装!P$6)+SUMIF(总装!Q$3:Q$146,$B23,总装!Q$6)+SUMIF(总装!R$3:R$146,$B23,总装!R$6)</f>
        <v>0</v>
      </c>
      <c r="O23" s="12">
        <f ca="1">SUMIF(总装!S$3:S$146,$B23,总装!S$6)+SUMIF(总装!T$3:T$146,$B23,总装!T$6)+SUMIF(总装!U$3:U$146,$B23,总装!U$6)</f>
        <v>0</v>
      </c>
      <c r="P23" s="12">
        <f ca="1">SUMIF(总装!V$3:V$146,$B23,总装!V$6)+SUMIF(总装!W$3:W$146,$B23,总装!W$6)+SUMIF(总装!X$3:X$146,$B23,总装!X$6)</f>
        <v>0</v>
      </c>
      <c r="Q23" s="12">
        <f ca="1">SUMIF(总装!Y$3:Y$146,$B23,总装!Y$6)+SUMIF(总装!Z$3:Z$146,$B23,总装!Z$6)+SUMIF(总装!AA$3:AA$146,$B23,总装!AA$6)</f>
        <v>0</v>
      </c>
      <c r="R23" s="5">
        <f ca="1">SUMIF(总装!AB$3:AB$146,$B23,总装!AB$6)+SUMIF(总装!AC$3:AC$146,$B23,总装!AC$6)+SUMIF(总装!AD$3:AD$146,$B23,总装!AD$6)</f>
        <v>0</v>
      </c>
      <c r="S23" s="5">
        <f ca="1">SUMIF(总装!AE$3:AE$146,$B23,总装!AE$6)+SUMIF(总装!AF$3:AF$146,$B23,总装!AF$6)+SUMIF(总装!AG$3:AG$146,$B23,总装!AG$6)</f>
        <v>0</v>
      </c>
      <c r="T23" s="5">
        <f ca="1">SUMIF(总装!AH$3:AH$146,$B23,总装!AH$6)+SUMIF(总装!AI$3:AI$146,$B23,总装!AI$6)+SUMIF(总装!AJ$3:AJ$146,$B23,总装!AJ$6)</f>
        <v>0</v>
      </c>
      <c r="U23" s="5">
        <f ca="1">SUMIF(总装!AK$3:AK$146,$B23,总装!AK$6)+SUMIF(总装!AL$3:AL$146,$B23,总装!AL$6)+SUMIF(总装!AM$3:AM$146,$B23,总装!AM$6)</f>
        <v>0</v>
      </c>
      <c r="V23" s="5">
        <f ca="1">SUMIF(总装!AN$3:AN$146,$B23,总装!AN$6)+SUMIF(总装!AO$3:AO$146,$B23,总装!AO$6)+SUMIF(总装!AP$3:AP$146,$B23,总装!AP$6)</f>
        <v>0</v>
      </c>
      <c r="W23" s="5">
        <f ca="1">SUMIF(总装!AQ$3:AQ$146,$B23,总装!AQ$6)+SUMIF(总装!AR$3:AR$146,$B23,总装!AR$6)+SUMIF(总装!AS$3:AS$146,$B23,总装!AS$6)</f>
        <v>0</v>
      </c>
      <c r="X23" s="5">
        <f ca="1">SUMIF(总装!AT$3:AT$146,$B23,总装!AT$6)+SUMIF(总装!AU$3:AU$146,$B23,总装!AU$6)+SUMIF(总装!AV$3:AV$146,$B23,总装!AV$6)</f>
        <v>0</v>
      </c>
      <c r="Y23" s="5">
        <f ca="1">SUMIF(总装!AW$3:AW$146,$B23,总装!AW$6)+SUMIF(总装!AX$3:AX$146,$B23,总装!AX$6)+SUMIF(总装!AY$3:AY$146,$B23,总装!AY$6)</f>
        <v>0</v>
      </c>
      <c r="Z23" s="5">
        <f ca="1">SUMIF(总装!AZ$3:AZ$146,$B23,总装!AZ$6)+SUMIF(总装!BA$3:BA$146,$B23,总装!BA$6)+SUMIF(总装!BB$3:BB$146,$B23,总装!BB$6)</f>
        <v>0</v>
      </c>
      <c r="AA23" s="5">
        <f ca="1">SUMIF(总装!BC$3:BC$146,$B23,总装!BC$6)+SUMIF(总装!BD$3:BD$146,$B23,总装!BD$6)+SUMIF(总装!BE$3:BE$146,$B23,总装!BE$6)</f>
        <v>0</v>
      </c>
      <c r="AB23" s="5">
        <f ca="1">SUMIF(总装!BF$3:BF$146,$B23,总装!BF$6)+SUMIF(总装!BG$3:BG$146,$B23,总装!BG$6)+SUMIF(总装!BH$3:BH$146,$B23,总装!BH$6)</f>
        <v>0</v>
      </c>
      <c r="AC23" s="5">
        <f ca="1">SUMIF(总装!BI$3:BI$146,$B23,总装!BI$6)+SUMIF(总装!BJ$3:BJ$146,$B23,总装!BJ$6)+SUMIF(总装!BK$3:BK$146,$B23,总装!BK$6)</f>
        <v>0</v>
      </c>
      <c r="AD23" s="5">
        <f ca="1">SUMIF(总装!BL$3:BL$146,$B23,总装!BL$6)+SUMIF(总装!BM$3:BM$146,$B23,总装!BM$6)+SUMIF(总装!BN$3:BN$146,$B23,总装!BN$6)</f>
        <v>0</v>
      </c>
      <c r="AE23" s="5">
        <f ca="1">SUMIF(总装!BO$3:BO$146,$B23,总装!BO$6)+SUMIF(总装!BP$3:BP$146,$B23,总装!BP$6)+SUMIF(总装!BQ$3:BQ$146,$B23,总装!BQ$6)</f>
        <v>0</v>
      </c>
      <c r="AF23" s="5">
        <f ca="1">SUMIF(总装!BR$3:BR$146,$B23,总装!BR$6)+SUMIF(总装!BS$3:BS$146,$B23,总装!BS$6)+SUMIF(总装!BT$3:BT$146,$B23,总装!BT$6)</f>
        <v>0</v>
      </c>
      <c r="AG23" s="5">
        <f ca="1">SUMIF(总装!BU$3:BU$146,$B23,总装!BU$6)+SUMIF(总装!BV$3:BV$146,$B23,总装!BV$6)+SUMIF(总装!BW$3:BW$146,$B23,总装!BW$6)</f>
        <v>0</v>
      </c>
      <c r="AH23" s="5">
        <f ca="1">SUMIF(总装!BX$3:BX$146,$B23,总装!BX$6)+SUMIF(总装!BY$3:BY$146,$B23,总装!BY$6)+SUMIF(总装!BZ$3:BZ$146,$B23,总装!BZ$6)</f>
        <v>0</v>
      </c>
      <c r="AI23" s="5">
        <f ca="1">SUMIF(总装!CA$3:CA$146,$B23,总装!CA$6)+SUMIF(总装!CB$3:CB$146,$B23,总装!CB$6)+SUMIF(总装!CC$3:CC$146,$B23,总装!CC$6)</f>
        <v>0</v>
      </c>
      <c r="AJ23" s="5">
        <f ca="1">SUMIF(总装!CD$3:CD$146,$B23,总装!CD$6)+SUMIF(总装!CE$3:CE$146,$B23,总装!CE$6)+SUMIF(总装!CF$3:CF$146,$B23,总装!CF$6)</f>
        <v>0</v>
      </c>
      <c r="AK23" s="5">
        <f ca="1">SUMIF(总装!CG$3:CG$146,$B23,总装!CG$6)+SUMIF(总装!CH$3:CH$146,$B23,总装!CH$6)+SUMIF(总装!CI$3:CI$146,$B23,总装!CI$6)</f>
        <v>250</v>
      </c>
      <c r="AL23" s="5">
        <f ca="1">SUMIF(总装!CJ$3:CJ$146,$B23,总装!CJ$6)+SUMIF(总装!CK$3:CK$146,$B23,总装!CK$6)+SUMIF(总装!CL$3:CL$146,$B23,总装!CL$6)</f>
        <v>1600</v>
      </c>
      <c r="AM23" s="5">
        <f ca="1">SUMIF(总装!CM$3:CM$146,$B23,总装!CM$6)+SUMIF(总装!CN$3:CN$146,$B23,总装!CN$6)+SUMIF(总装!CO$3:CO$146,$B23,总装!CO$6)</f>
        <v>150</v>
      </c>
      <c r="AN23" s="5">
        <f ca="1">SUMIF(总装!CP$3:CP$146,$B23,总装!CP$6)+SUMIF(总装!CQ$3:CQ$146,$B23,总装!CQ$6)+SUMIF(总装!CR$3:CR$146,$B23,总装!CR$6)</f>
        <v>0</v>
      </c>
      <c r="AO23" s="5">
        <f ca="1" t="shared" si="6"/>
        <v>2000</v>
      </c>
      <c r="AP23" s="5">
        <f>SUMIF(工单拆分!G:G,B23,工单拆分!I:I)</f>
        <v>2000</v>
      </c>
      <c r="AQ23" s="5">
        <f ca="1" t="shared" si="7"/>
        <v>0</v>
      </c>
      <c r="AS23" s="7">
        <f>VLOOKUP(日计划量!C:C,工单拆分!H:N,7,0)</f>
        <v>0</v>
      </c>
      <c r="AT23" s="5">
        <f ca="1">VLOOKUP(C:C,工单拆分!H:R,11,0)</f>
        <v>0</v>
      </c>
      <c r="AU23" s="5">
        <f ca="1">VLOOKUP(C:C,工单拆分!H:S,12,0)</f>
        <v>0</v>
      </c>
      <c r="AV23" s="5"/>
      <c r="AW23" s="5"/>
    </row>
    <row r="24" s="1" customFormat="1" ht="15" customHeight="1" spans="1:49">
      <c r="A24" s="5">
        <f>工单拆分!F24</f>
        <v>7210004563</v>
      </c>
      <c r="B24" s="5" t="str">
        <f>工单拆分!G24</f>
        <v>7210004563-3</v>
      </c>
      <c r="C24" s="5" t="str">
        <f>工单拆分!H24</f>
        <v>50HC32-3</v>
      </c>
      <c r="D24" s="5">
        <f>VLOOKUP(B24,工单拆分!G:I,3,0)</f>
        <v>2000</v>
      </c>
      <c r="E24" s="5">
        <f ca="1">SUMIFS(OFFSET(工单拆分!$I$2,,,2000),OFFSET(工单拆分!$F$2,,,2000),A24)</f>
        <v>15000</v>
      </c>
      <c r="F24" s="5"/>
      <c r="G24" s="10">
        <f ca="1" t="array" ref="G24">MATCH(TRUE,J24:AN24&gt;10,0)+$J$2-1</f>
        <v>43551</v>
      </c>
      <c r="H24" s="11"/>
      <c r="I24" s="11"/>
      <c r="J24" s="5">
        <f ca="1">SUMIF(总装!D$3:D$146,$B24,总装!D$6)+SUMIF(总装!E$3:E$146,$B24,总装!E$6)+SUMIF(总装!F$3:F$146,$B24,总装!F$6)</f>
        <v>0</v>
      </c>
      <c r="K24" s="12">
        <f ca="1">SUMIF(总装!G$3:G$146,$B24,总装!G$6)+SUMIF(总装!H$3:H$146,$B24,总装!H$6)+SUMIF(总装!I$3:I$146,$B24,总装!I$6)</f>
        <v>0</v>
      </c>
      <c r="L24" s="12">
        <f ca="1">SUMIF(总装!J$3:J$146,$B24,总装!J$6)+SUMIF(总装!K$3:K$146,$B24,总装!K$6)+SUMIF(总装!L$3:L$146,$B24,总装!L$6)</f>
        <v>0</v>
      </c>
      <c r="M24" s="12">
        <f ca="1">SUMIF(总装!M$3:M$146,$B24,总装!M$6)+SUMIF(总装!N$3:N$146,$B24,总装!N$6)+SUMIF(总装!O$3:O$146,$B24,总装!O$6)</f>
        <v>0</v>
      </c>
      <c r="N24" s="12">
        <f ca="1">SUMIF(总装!P$3:P$146,$B24,总装!P$6)+SUMIF(总装!Q$3:Q$146,$B24,总装!Q$6)+SUMIF(总装!R$3:R$146,$B24,总装!R$6)</f>
        <v>0</v>
      </c>
      <c r="O24" s="12">
        <f ca="1">SUMIF(总装!S$3:S$146,$B24,总装!S$6)+SUMIF(总装!T$3:T$146,$B24,总装!T$6)+SUMIF(总装!U$3:U$146,$B24,总装!U$6)</f>
        <v>0</v>
      </c>
      <c r="P24" s="12">
        <f ca="1">SUMIF(总装!V$3:V$146,$B24,总装!V$6)+SUMIF(总装!W$3:W$146,$B24,总装!W$6)+SUMIF(总装!X$3:X$146,$B24,总装!X$6)</f>
        <v>0</v>
      </c>
      <c r="Q24" s="12">
        <f ca="1">SUMIF(总装!Y$3:Y$146,$B24,总装!Y$6)+SUMIF(总装!Z$3:Z$146,$B24,总装!Z$6)+SUMIF(总装!AA$3:AA$146,$B24,总装!AA$6)</f>
        <v>0</v>
      </c>
      <c r="R24" s="5">
        <f ca="1">SUMIF(总装!AB$3:AB$146,$B24,总装!AB$6)+SUMIF(总装!AC$3:AC$146,$B24,总装!AC$6)+SUMIF(总装!AD$3:AD$146,$B24,总装!AD$6)</f>
        <v>0</v>
      </c>
      <c r="S24" s="5">
        <f ca="1">SUMIF(总装!AE$3:AE$146,$B24,总装!AE$6)+SUMIF(总装!AF$3:AF$146,$B24,总装!AF$6)+SUMIF(总装!AG$3:AG$146,$B24,总装!AG$6)</f>
        <v>0</v>
      </c>
      <c r="T24" s="5">
        <f ca="1">SUMIF(总装!AH$3:AH$146,$B24,总装!AH$6)+SUMIF(总装!AI$3:AI$146,$B24,总装!AI$6)+SUMIF(总装!AJ$3:AJ$146,$B24,总装!AJ$6)</f>
        <v>0</v>
      </c>
      <c r="U24" s="5">
        <f ca="1">SUMIF(总装!AK$3:AK$146,$B24,总装!AK$6)+SUMIF(总装!AL$3:AL$146,$B24,总装!AL$6)+SUMIF(总装!AM$3:AM$146,$B24,总装!AM$6)</f>
        <v>0</v>
      </c>
      <c r="V24" s="5">
        <f ca="1">SUMIF(总装!AN$3:AN$146,$B24,总装!AN$6)+SUMIF(总装!AO$3:AO$146,$B24,总装!AO$6)+SUMIF(总装!AP$3:AP$146,$B24,总装!AP$6)</f>
        <v>0</v>
      </c>
      <c r="W24" s="5">
        <f ca="1">SUMIF(总装!AQ$3:AQ$146,$B24,总装!AQ$6)+SUMIF(总装!AR$3:AR$146,$B24,总装!AR$6)+SUMIF(总装!AS$3:AS$146,$B24,总装!AS$6)</f>
        <v>0</v>
      </c>
      <c r="X24" s="5">
        <f ca="1">SUMIF(总装!AT$3:AT$146,$B24,总装!AT$6)+SUMIF(总装!AU$3:AU$146,$B24,总装!AU$6)+SUMIF(总装!AV$3:AV$146,$B24,总装!AV$6)</f>
        <v>0</v>
      </c>
      <c r="Y24" s="5">
        <f ca="1">SUMIF(总装!AW$3:AW$146,$B24,总装!AW$6)+SUMIF(总装!AX$3:AX$146,$B24,总装!AX$6)+SUMIF(总装!AY$3:AY$146,$B24,总装!AY$6)</f>
        <v>0</v>
      </c>
      <c r="Z24" s="5">
        <f ca="1">SUMIF(总装!AZ$3:AZ$146,$B24,总装!AZ$6)+SUMIF(总装!BA$3:BA$146,$B24,总装!BA$6)+SUMIF(总装!BB$3:BB$146,$B24,总装!BB$6)</f>
        <v>0</v>
      </c>
      <c r="AA24" s="5">
        <f ca="1">SUMIF(总装!BC$3:BC$146,$B24,总装!BC$6)+SUMIF(总装!BD$3:BD$146,$B24,总装!BD$6)+SUMIF(总装!BE$3:BE$146,$B24,总装!BE$6)</f>
        <v>0</v>
      </c>
      <c r="AB24" s="5">
        <f ca="1">SUMIF(总装!BF$3:BF$146,$B24,总装!BF$6)+SUMIF(总装!BG$3:BG$146,$B24,总装!BG$6)+SUMIF(总装!BH$3:BH$146,$B24,总装!BH$6)</f>
        <v>0</v>
      </c>
      <c r="AC24" s="5">
        <f ca="1">SUMIF(总装!BI$3:BI$146,$B24,总装!BI$6)+SUMIF(总装!BJ$3:BJ$146,$B24,总装!BJ$6)+SUMIF(总装!BK$3:BK$146,$B24,总装!BK$6)</f>
        <v>0</v>
      </c>
      <c r="AD24" s="5">
        <f ca="1">SUMIF(总装!BL$3:BL$146,$B24,总装!BL$6)+SUMIF(总装!BM$3:BM$146,$B24,总装!BM$6)+SUMIF(总装!BN$3:BN$146,$B24,总装!BN$6)</f>
        <v>0</v>
      </c>
      <c r="AE24" s="5">
        <f ca="1">SUMIF(总装!BO$3:BO$146,$B24,总装!BO$6)+SUMIF(总装!BP$3:BP$146,$B24,总装!BP$6)+SUMIF(总装!BQ$3:BQ$146,$B24,总装!BQ$6)</f>
        <v>0</v>
      </c>
      <c r="AF24" s="5">
        <f ca="1">SUMIF(总装!BR$3:BR$146,$B24,总装!BR$6)+SUMIF(总装!BS$3:BS$146,$B24,总装!BS$6)+SUMIF(总装!BT$3:BT$146,$B24,总装!BT$6)</f>
        <v>0</v>
      </c>
      <c r="AG24" s="5">
        <f ca="1">SUMIF(总装!BU$3:BU$146,$B24,总装!BU$6)+SUMIF(总装!BV$3:BV$146,$B24,总装!BV$6)+SUMIF(总装!BW$3:BW$146,$B24,总装!BW$6)</f>
        <v>0</v>
      </c>
      <c r="AH24" s="5">
        <f ca="1">SUMIF(总装!BX$3:BX$146,$B24,总装!BX$6)+SUMIF(总装!BY$3:BY$146,$B24,总装!BY$6)+SUMIF(总装!BZ$3:BZ$146,$B24,总装!BZ$6)</f>
        <v>0</v>
      </c>
      <c r="AI24" s="5">
        <f ca="1">SUMIF(总装!CA$3:CA$146,$B24,总装!CA$6)+SUMIF(总装!CB$3:CB$146,$B24,总装!CB$6)+SUMIF(总装!CC$3:CC$146,$B24,总装!CC$6)</f>
        <v>0</v>
      </c>
      <c r="AJ24" s="5">
        <f ca="1">SUMIF(总装!CD$3:CD$146,$B24,总装!CD$6)+SUMIF(总装!CE$3:CE$146,$B24,总装!CE$6)+SUMIF(总装!CF$3:CF$146,$B24,总装!CF$6)</f>
        <v>750</v>
      </c>
      <c r="AK24" s="5">
        <f ca="1">SUMIF(总装!CG$3:CG$146,$B24,总装!CG$6)+SUMIF(总装!CH$3:CH$146,$B24,总装!CH$6)+SUMIF(总装!CI$3:CI$146,$B24,总装!CI$6)</f>
        <v>1250</v>
      </c>
      <c r="AL24" s="5">
        <f ca="1">SUMIF(总装!CJ$3:CJ$146,$B24,总装!CJ$6)+SUMIF(总装!CK$3:CK$146,$B24,总装!CK$6)+SUMIF(总装!CL$3:CL$146,$B24,总装!CL$6)</f>
        <v>0</v>
      </c>
      <c r="AM24" s="5">
        <f ca="1">SUMIF(总装!CM$3:CM$146,$B24,总装!CM$6)+SUMIF(总装!CN$3:CN$146,$B24,总装!CN$6)+SUMIF(总装!CO$3:CO$146,$B24,总装!CO$6)</f>
        <v>0</v>
      </c>
      <c r="AN24" s="5">
        <f ca="1">SUMIF(总装!CP$3:CP$146,$B24,总装!CP$6)+SUMIF(总装!CQ$3:CQ$146,$B24,总装!CQ$6)+SUMIF(总装!CR$3:CR$146,$B24,总装!CR$6)</f>
        <v>0</v>
      </c>
      <c r="AO24" s="5">
        <f ca="1" t="shared" si="6"/>
        <v>2000</v>
      </c>
      <c r="AP24" s="5">
        <f>SUMIF(工单拆分!G:G,B24,工单拆分!I:I)</f>
        <v>2000</v>
      </c>
      <c r="AQ24" s="5">
        <f ca="1" t="shared" si="7"/>
        <v>0</v>
      </c>
      <c r="AS24" s="7">
        <f>VLOOKUP(日计划量!C:C,工单拆分!H:N,7,0)</f>
        <v>0</v>
      </c>
      <c r="AT24" s="5">
        <f ca="1">VLOOKUP(C:C,工单拆分!H:R,11,0)</f>
        <v>0</v>
      </c>
      <c r="AU24" s="5">
        <f ca="1">VLOOKUP(C:C,工单拆分!H:S,12,0)</f>
        <v>0</v>
      </c>
      <c r="AV24" s="5"/>
      <c r="AW24" s="5"/>
    </row>
    <row r="25" s="1" customFormat="1" spans="1:49">
      <c r="A25" s="5">
        <f>工单拆分!F25</f>
        <v>7210004563</v>
      </c>
      <c r="B25" s="5" t="str">
        <f>工单拆分!G25</f>
        <v>7210004563-4</v>
      </c>
      <c r="C25" s="5" t="str">
        <f>工单拆分!H25</f>
        <v>50HC32-4</v>
      </c>
      <c r="D25" s="5">
        <f>VLOOKUP(B25,工单拆分!G:I,3,0)</f>
        <v>2000</v>
      </c>
      <c r="E25" s="5">
        <f ca="1">SUMIFS(OFFSET(工单拆分!$I$2,,,2000),OFFSET(工单拆分!$F$2,,,2000),A25)</f>
        <v>15000</v>
      </c>
      <c r="F25" s="5"/>
      <c r="G25" s="10">
        <f ca="1" t="array" ref="G25">MATCH(TRUE,J25:AN25&gt;10,0)+$J$2-1</f>
        <v>43549</v>
      </c>
      <c r="H25" s="11"/>
      <c r="I25" s="11"/>
      <c r="J25" s="5">
        <f ca="1">SUMIF(总装!D$3:D$146,$B25,总装!D$6)+SUMIF(总装!E$3:E$146,$B25,总装!E$6)+SUMIF(总装!F$3:F$146,$B25,总装!F$6)</f>
        <v>0</v>
      </c>
      <c r="K25" s="12">
        <f ca="1">SUMIF(总装!G$3:G$146,$B25,总装!G$6)+SUMIF(总装!H$3:H$146,$B25,总装!H$6)+SUMIF(总装!I$3:I$146,$B25,总装!I$6)</f>
        <v>0</v>
      </c>
      <c r="L25" s="12">
        <f ca="1">SUMIF(总装!J$3:J$146,$B25,总装!J$6)+SUMIF(总装!K$3:K$146,$B25,总装!K$6)+SUMIF(总装!L$3:L$146,$B25,总装!L$6)</f>
        <v>0</v>
      </c>
      <c r="M25" s="12">
        <f ca="1">SUMIF(总装!M$3:M$146,$B25,总装!M$6)+SUMIF(总装!N$3:N$146,$B25,总装!N$6)+SUMIF(总装!O$3:O$146,$B25,总装!O$6)</f>
        <v>0</v>
      </c>
      <c r="N25" s="12">
        <f ca="1">SUMIF(总装!P$3:P$146,$B25,总装!P$6)+SUMIF(总装!Q$3:Q$146,$B25,总装!Q$6)+SUMIF(总装!R$3:R$146,$B25,总装!R$6)</f>
        <v>0</v>
      </c>
      <c r="O25" s="12">
        <f ca="1">SUMIF(总装!S$3:S$146,$B25,总装!S$6)+SUMIF(总装!T$3:T$146,$B25,总装!T$6)+SUMIF(总装!U$3:U$146,$B25,总装!U$6)</f>
        <v>0</v>
      </c>
      <c r="P25" s="12">
        <f ca="1">SUMIF(总装!V$3:V$146,$B25,总装!V$6)+SUMIF(总装!W$3:W$146,$B25,总装!W$6)+SUMIF(总装!X$3:X$146,$B25,总装!X$6)</f>
        <v>0</v>
      </c>
      <c r="Q25" s="12">
        <f ca="1">SUMIF(总装!Y$3:Y$146,$B25,总装!Y$6)+SUMIF(总装!Z$3:Z$146,$B25,总装!Z$6)+SUMIF(总装!AA$3:AA$146,$B25,总装!AA$6)</f>
        <v>0</v>
      </c>
      <c r="R25" s="5">
        <f ca="1">SUMIF(总装!AB$3:AB$146,$B25,总装!AB$6)+SUMIF(总装!AC$3:AC$146,$B25,总装!AC$6)+SUMIF(总装!AD$3:AD$146,$B25,总装!AD$6)</f>
        <v>0</v>
      </c>
      <c r="S25" s="5">
        <f ca="1">SUMIF(总装!AE$3:AE$146,$B25,总装!AE$6)+SUMIF(总装!AF$3:AF$146,$B25,总装!AF$6)+SUMIF(总装!AG$3:AG$146,$B25,总装!AG$6)</f>
        <v>0</v>
      </c>
      <c r="T25" s="5">
        <f ca="1">SUMIF(总装!AH$3:AH$146,$B25,总装!AH$6)+SUMIF(总装!AI$3:AI$146,$B25,总装!AI$6)+SUMIF(总装!AJ$3:AJ$146,$B25,总装!AJ$6)</f>
        <v>0</v>
      </c>
      <c r="U25" s="5">
        <f ca="1">SUMIF(总装!AK$3:AK$146,$B25,总装!AK$6)+SUMIF(总装!AL$3:AL$146,$B25,总装!AL$6)+SUMIF(总装!AM$3:AM$146,$B25,总装!AM$6)</f>
        <v>0</v>
      </c>
      <c r="V25" s="5">
        <f ca="1">SUMIF(总装!AN$3:AN$146,$B25,总装!AN$6)+SUMIF(总装!AO$3:AO$146,$B25,总装!AO$6)+SUMIF(总装!AP$3:AP$146,$B25,总装!AP$6)</f>
        <v>0</v>
      </c>
      <c r="W25" s="5">
        <f ca="1">SUMIF(总装!AQ$3:AQ$146,$B25,总装!AQ$6)+SUMIF(总装!AR$3:AR$146,$B25,总装!AR$6)+SUMIF(总装!AS$3:AS$146,$B25,总装!AS$6)</f>
        <v>0</v>
      </c>
      <c r="X25" s="5">
        <f ca="1">SUMIF(总装!AT$3:AT$146,$B25,总装!AT$6)+SUMIF(总装!AU$3:AU$146,$B25,总装!AU$6)+SUMIF(总装!AV$3:AV$146,$B25,总装!AV$6)</f>
        <v>0</v>
      </c>
      <c r="Y25" s="5">
        <f ca="1">SUMIF(总装!AW$3:AW$146,$B25,总装!AW$6)+SUMIF(总装!AX$3:AX$146,$B25,总装!AX$6)+SUMIF(总装!AY$3:AY$146,$B25,总装!AY$6)</f>
        <v>0</v>
      </c>
      <c r="Z25" s="5">
        <f ca="1">SUMIF(总装!AZ$3:AZ$146,$B25,总装!AZ$6)+SUMIF(总装!BA$3:BA$146,$B25,总装!BA$6)+SUMIF(总装!BB$3:BB$146,$B25,总装!BB$6)</f>
        <v>0</v>
      </c>
      <c r="AA25" s="5">
        <f ca="1">SUMIF(总装!BC$3:BC$146,$B25,总装!BC$6)+SUMIF(总装!BD$3:BD$146,$B25,总装!BD$6)+SUMIF(总装!BE$3:BE$146,$B25,总装!BE$6)</f>
        <v>0</v>
      </c>
      <c r="AB25" s="5">
        <f ca="1">SUMIF(总装!BF$3:BF$146,$B25,总装!BF$6)+SUMIF(总装!BG$3:BG$146,$B25,总装!BG$6)+SUMIF(总装!BH$3:BH$146,$B25,总装!BH$6)</f>
        <v>0</v>
      </c>
      <c r="AC25" s="5">
        <f ca="1">SUMIF(总装!BI$3:BI$146,$B25,总装!BI$6)+SUMIF(总装!BJ$3:BJ$146,$B25,总装!BJ$6)+SUMIF(总装!BK$3:BK$146,$B25,总装!BK$6)</f>
        <v>0</v>
      </c>
      <c r="AD25" s="5">
        <f ca="1">SUMIF(总装!BL$3:BL$146,$B25,总装!BL$6)+SUMIF(总装!BM$3:BM$146,$B25,总装!BM$6)+SUMIF(总装!BN$3:BN$146,$B25,总装!BN$6)</f>
        <v>0</v>
      </c>
      <c r="AE25" s="5">
        <f ca="1">SUMIF(总装!BO$3:BO$146,$B25,总装!BO$6)+SUMIF(总装!BP$3:BP$146,$B25,总装!BP$6)+SUMIF(总装!BQ$3:BQ$146,$B25,总装!BQ$6)</f>
        <v>0</v>
      </c>
      <c r="AF25" s="5">
        <f ca="1">SUMIF(总装!BR$3:BR$146,$B25,总装!BR$6)+SUMIF(总装!BS$3:BS$146,$B25,总装!BS$6)+SUMIF(总装!BT$3:BT$146,$B25,总装!BT$6)</f>
        <v>0</v>
      </c>
      <c r="AG25" s="5">
        <f ca="1">SUMIF(总装!BU$3:BU$146,$B25,总装!BU$6)+SUMIF(总装!BV$3:BV$146,$B25,总装!BV$6)+SUMIF(总装!BW$3:BW$146,$B25,总装!BW$6)</f>
        <v>0</v>
      </c>
      <c r="AH25" s="5">
        <f ca="1">SUMIF(总装!BX$3:BX$146,$B25,总装!BX$6)+SUMIF(总装!BY$3:BY$146,$B25,总装!BY$6)+SUMIF(总装!BZ$3:BZ$146,$B25,总装!BZ$6)</f>
        <v>100</v>
      </c>
      <c r="AI25" s="5">
        <f ca="1">SUMIF(总装!CA$3:CA$146,$B25,总装!CA$6)+SUMIF(总装!CB$3:CB$146,$B25,总装!CB$6)+SUMIF(总装!CC$3:CC$146,$B25,总装!CC$6)</f>
        <v>1250</v>
      </c>
      <c r="AJ25" s="5">
        <f ca="1">SUMIF(总装!CD$3:CD$146,$B25,总装!CD$6)+SUMIF(总装!CE$3:CE$146,$B25,总装!CE$6)+SUMIF(总装!CF$3:CF$146,$B25,总装!CF$6)</f>
        <v>650</v>
      </c>
      <c r="AK25" s="5">
        <f ca="1">SUMIF(总装!CG$3:CG$146,$B25,总装!CG$6)+SUMIF(总装!CH$3:CH$146,$B25,总装!CH$6)+SUMIF(总装!CI$3:CI$146,$B25,总装!CI$6)</f>
        <v>0</v>
      </c>
      <c r="AL25" s="5">
        <f ca="1">SUMIF(总装!CJ$3:CJ$146,$B25,总装!CJ$6)+SUMIF(总装!CK$3:CK$146,$B25,总装!CK$6)+SUMIF(总装!CL$3:CL$146,$B25,总装!CL$6)</f>
        <v>0</v>
      </c>
      <c r="AM25" s="5">
        <f ca="1">SUMIF(总装!CM$3:CM$146,$B25,总装!CM$6)+SUMIF(总装!CN$3:CN$146,$B25,总装!CN$6)+SUMIF(总装!CO$3:CO$146,$B25,总装!CO$6)</f>
        <v>0</v>
      </c>
      <c r="AN25" s="5">
        <f ca="1">SUMIF(总装!CP$3:CP$146,$B25,总装!CP$6)+SUMIF(总装!CQ$3:CQ$146,$B25,总装!CQ$6)+SUMIF(总装!CR$3:CR$146,$B25,总装!CR$6)</f>
        <v>0</v>
      </c>
      <c r="AO25" s="5">
        <f ca="1" t="shared" si="6"/>
        <v>2000</v>
      </c>
      <c r="AP25" s="5">
        <f>SUMIF(工单拆分!G:G,B25,工单拆分!I:I)</f>
        <v>2000</v>
      </c>
      <c r="AQ25" s="5">
        <f ca="1" t="shared" si="7"/>
        <v>0</v>
      </c>
      <c r="AS25" s="7">
        <f>VLOOKUP(日计划量!C:C,工单拆分!H:N,7,0)</f>
        <v>100851909</v>
      </c>
      <c r="AT25" s="5">
        <f ca="1">VLOOKUP(C:C,工单拆分!H:R,11,0)</f>
        <v>0</v>
      </c>
      <c r="AU25" s="5">
        <f ca="1">VLOOKUP(C:C,工单拆分!H:S,12,0)</f>
        <v>0</v>
      </c>
      <c r="AV25" s="5"/>
      <c r="AW25" s="5"/>
    </row>
    <row r="26" s="1" customFormat="1" ht="15" customHeight="1" spans="1:49">
      <c r="A26" s="5">
        <f>工单拆分!F26</f>
        <v>7210004563</v>
      </c>
      <c r="B26" s="5" t="str">
        <f>工单拆分!G26</f>
        <v>7210004563-5</v>
      </c>
      <c r="C26" s="5" t="str">
        <f>工单拆分!H26</f>
        <v>50HC32-5</v>
      </c>
      <c r="D26" s="5">
        <f>VLOOKUP(B26,工单拆分!G:I,3,0)</f>
        <v>3000</v>
      </c>
      <c r="E26" s="5">
        <f ca="1">SUMIFS(OFFSET(工单拆分!$I$2,,,2000),OFFSET(工单拆分!$F$2,,,2000),A26)</f>
        <v>15000</v>
      </c>
      <c r="F26" s="5"/>
      <c r="G26" s="10">
        <f ca="1" t="array" ref="G26">MATCH(TRUE,J26:AN26&gt;10,0)+$J$2-1</f>
        <v>43537</v>
      </c>
      <c r="H26" s="11"/>
      <c r="I26" s="11"/>
      <c r="J26" s="5">
        <f ca="1">SUMIF(总装!D$3:D$146,$B26,总装!D$6)+SUMIF(总装!E$3:E$146,$B26,总装!E$6)+SUMIF(总装!F$3:F$146,$B26,总装!F$6)</f>
        <v>0</v>
      </c>
      <c r="K26" s="12">
        <f ca="1">SUMIF(总装!G$3:G$146,$B26,总装!G$6)+SUMIF(总装!H$3:H$146,$B26,总装!H$6)+SUMIF(总装!I$3:I$146,$B26,总装!I$6)</f>
        <v>0</v>
      </c>
      <c r="L26" s="12">
        <f ca="1">SUMIF(总装!J$3:J$146,$B26,总装!J$6)+SUMIF(总装!K$3:K$146,$B26,总装!K$6)+SUMIF(总装!L$3:L$146,$B26,总装!L$6)</f>
        <v>0</v>
      </c>
      <c r="M26" s="12">
        <f ca="1">SUMIF(总装!M$3:M$146,$B26,总装!M$6)+SUMIF(总装!N$3:N$146,$B26,总装!N$6)+SUMIF(总装!O$3:O$146,$B26,总装!O$6)</f>
        <v>0</v>
      </c>
      <c r="N26" s="12">
        <f ca="1">SUMIF(总装!P$3:P$146,$B26,总装!P$6)+SUMIF(总装!Q$3:Q$146,$B26,总装!Q$6)+SUMIF(总装!R$3:R$146,$B26,总装!R$6)</f>
        <v>0</v>
      </c>
      <c r="O26" s="12">
        <f ca="1">SUMIF(总装!S$3:S$146,$B26,总装!S$6)+SUMIF(总装!T$3:T$146,$B26,总装!T$6)+SUMIF(总装!U$3:U$146,$B26,总装!U$6)</f>
        <v>0</v>
      </c>
      <c r="P26" s="12">
        <f ca="1">SUMIF(总装!V$3:V$146,$B26,总装!V$6)+SUMIF(总装!W$3:W$146,$B26,总装!W$6)+SUMIF(总装!X$3:X$146,$B26,总装!X$6)</f>
        <v>0</v>
      </c>
      <c r="Q26" s="12">
        <f ca="1">SUMIF(总装!Y$3:Y$146,$B26,总装!Y$6)+SUMIF(总装!Z$3:Z$146,$B26,总装!Z$6)+SUMIF(总装!AA$3:AA$146,$B26,总装!AA$6)</f>
        <v>0</v>
      </c>
      <c r="R26" s="5">
        <f ca="1">SUMIF(总装!AB$3:AB$146,$B26,总装!AB$6)+SUMIF(总装!AC$3:AC$146,$B26,总装!AC$6)+SUMIF(总装!AD$3:AD$146,$B26,总装!AD$6)</f>
        <v>0</v>
      </c>
      <c r="S26" s="5">
        <f ca="1">SUMIF(总装!AE$3:AE$146,$B26,总装!AE$6)+SUMIF(总装!AF$3:AF$146,$B26,总装!AF$6)+SUMIF(总装!AG$3:AG$146,$B26,总装!AG$6)</f>
        <v>0</v>
      </c>
      <c r="T26" s="5">
        <f ca="1">SUMIF(总装!AH$3:AH$146,$B26,总装!AH$6)+SUMIF(总装!AI$3:AI$146,$B26,总装!AI$6)+SUMIF(总装!AJ$3:AJ$146,$B26,总装!AJ$6)</f>
        <v>0</v>
      </c>
      <c r="U26" s="5">
        <f ca="1">SUMIF(总装!AK$3:AK$146,$B26,总装!AK$6)+SUMIF(总装!AL$3:AL$146,$B26,总装!AL$6)+SUMIF(总装!AM$3:AM$146,$B26,总装!AM$6)</f>
        <v>0</v>
      </c>
      <c r="V26" s="5">
        <f ca="1">SUMIF(总装!AN$3:AN$146,$B26,总装!AN$6)+SUMIF(总装!AO$3:AO$146,$B26,总装!AO$6)+SUMIF(总装!AP$3:AP$146,$B26,总装!AP$6)</f>
        <v>1000</v>
      </c>
      <c r="W26" s="5">
        <f ca="1">SUMIF(总装!AQ$3:AQ$146,$B26,总装!AQ$6)+SUMIF(总装!AR$3:AR$146,$B26,总装!AR$6)+SUMIF(总装!AS$3:AS$146,$B26,总装!AS$6)</f>
        <v>1150</v>
      </c>
      <c r="X26" s="5">
        <f ca="1">SUMIF(总装!AT$3:AT$146,$B26,总装!AT$6)+SUMIF(总装!AU$3:AU$146,$B26,总装!AU$6)+SUMIF(总装!AV$3:AV$146,$B26,总装!AV$6)</f>
        <v>850</v>
      </c>
      <c r="Y26" s="5">
        <f ca="1">SUMIF(总装!AW$3:AW$146,$B26,总装!AW$6)+SUMIF(总装!AX$3:AX$146,$B26,总装!AX$6)+SUMIF(总装!AY$3:AY$146,$B26,总装!AY$6)</f>
        <v>0</v>
      </c>
      <c r="Z26" s="5">
        <f ca="1">SUMIF(总装!AZ$3:AZ$146,$B26,总装!AZ$6)+SUMIF(总装!BA$3:BA$146,$B26,总装!BA$6)+SUMIF(总装!BB$3:BB$146,$B26,总装!BB$6)</f>
        <v>0</v>
      </c>
      <c r="AA26" s="5">
        <f ca="1">SUMIF(总装!BC$3:BC$146,$B26,总装!BC$6)+SUMIF(总装!BD$3:BD$146,$B26,总装!BD$6)+SUMIF(总装!BE$3:BE$146,$B26,总装!BE$6)</f>
        <v>0</v>
      </c>
      <c r="AB26" s="5">
        <f ca="1">SUMIF(总装!BF$3:BF$146,$B26,总装!BF$6)+SUMIF(总装!BG$3:BG$146,$B26,总装!BG$6)+SUMIF(总装!BH$3:BH$146,$B26,总装!BH$6)</f>
        <v>0</v>
      </c>
      <c r="AC26" s="5">
        <f ca="1">SUMIF(总装!BI$3:BI$146,$B26,总装!BI$6)+SUMIF(总装!BJ$3:BJ$146,$B26,总装!BJ$6)+SUMIF(总装!BK$3:BK$146,$B26,总装!BK$6)</f>
        <v>0</v>
      </c>
      <c r="AD26" s="5">
        <f ca="1">SUMIF(总装!BL$3:BL$146,$B26,总装!BL$6)+SUMIF(总装!BM$3:BM$146,$B26,总装!BM$6)+SUMIF(总装!BN$3:BN$146,$B26,总装!BN$6)</f>
        <v>0</v>
      </c>
      <c r="AE26" s="5">
        <f ca="1">SUMIF(总装!BO$3:BO$146,$B26,总装!BO$6)+SUMIF(总装!BP$3:BP$146,$B26,总装!BP$6)+SUMIF(总装!BQ$3:BQ$146,$B26,总装!BQ$6)</f>
        <v>0</v>
      </c>
      <c r="AF26" s="5">
        <f ca="1">SUMIF(总装!BR$3:BR$146,$B26,总装!BR$6)+SUMIF(总装!BS$3:BS$146,$B26,总装!BS$6)+SUMIF(总装!BT$3:BT$146,$B26,总装!BT$6)</f>
        <v>0</v>
      </c>
      <c r="AG26" s="5">
        <f ca="1">SUMIF(总装!BU$3:BU$146,$B26,总装!BU$6)+SUMIF(总装!BV$3:BV$146,$B26,总装!BV$6)+SUMIF(总装!BW$3:BW$146,$B26,总装!BW$6)</f>
        <v>0</v>
      </c>
      <c r="AH26" s="5">
        <f ca="1">SUMIF(总装!BX$3:BX$146,$B26,总装!BX$6)+SUMIF(总装!BY$3:BY$146,$B26,总装!BY$6)+SUMIF(总装!BZ$3:BZ$146,$B26,总装!BZ$6)</f>
        <v>0</v>
      </c>
      <c r="AI26" s="5">
        <f ca="1">SUMIF(总装!CA$3:CA$146,$B26,总装!CA$6)+SUMIF(总装!CB$3:CB$146,$B26,总装!CB$6)+SUMIF(总装!CC$3:CC$146,$B26,总装!CC$6)</f>
        <v>0</v>
      </c>
      <c r="AJ26" s="5">
        <f ca="1">SUMIF(总装!CD$3:CD$146,$B26,总装!CD$6)+SUMIF(总装!CE$3:CE$146,$B26,总装!CE$6)+SUMIF(总装!CF$3:CF$146,$B26,总装!CF$6)</f>
        <v>0</v>
      </c>
      <c r="AK26" s="5">
        <f ca="1">SUMIF(总装!CG$3:CG$146,$B26,总装!CG$6)+SUMIF(总装!CH$3:CH$146,$B26,总装!CH$6)+SUMIF(总装!CI$3:CI$146,$B26,总装!CI$6)</f>
        <v>0</v>
      </c>
      <c r="AL26" s="5">
        <f ca="1">SUMIF(总装!CJ$3:CJ$146,$B26,总装!CJ$6)+SUMIF(总装!CK$3:CK$146,$B26,总装!CK$6)+SUMIF(总装!CL$3:CL$146,$B26,总装!CL$6)</f>
        <v>0</v>
      </c>
      <c r="AM26" s="5">
        <f ca="1">SUMIF(总装!CM$3:CM$146,$B26,总装!CM$6)+SUMIF(总装!CN$3:CN$146,$B26,总装!CN$6)+SUMIF(总装!CO$3:CO$146,$B26,总装!CO$6)</f>
        <v>0</v>
      </c>
      <c r="AN26" s="5">
        <f ca="1">SUMIF(总装!CP$3:CP$146,$B26,总装!CP$6)+SUMIF(总装!CQ$3:CQ$146,$B26,总装!CQ$6)+SUMIF(总装!CR$3:CR$146,$B26,总装!CR$6)</f>
        <v>0</v>
      </c>
      <c r="AO26" s="5">
        <f ca="1" t="shared" si="6"/>
        <v>3000</v>
      </c>
      <c r="AP26" s="5">
        <f>SUMIF(工单拆分!G:G,B26,工单拆分!I:I)</f>
        <v>3000</v>
      </c>
      <c r="AQ26" s="5">
        <f ca="1" t="shared" si="7"/>
        <v>0</v>
      </c>
      <c r="AS26" s="7" t="str">
        <f>VLOOKUP(日计划量!C:C,工单拆分!H:N,7,0)</f>
        <v>100845949/100847580</v>
      </c>
      <c r="AT26" s="5">
        <f ca="1">VLOOKUP(C:C,工单拆分!H:R,11,0)</f>
        <v>0</v>
      </c>
      <c r="AU26" s="5">
        <f ca="1">VLOOKUP(C:C,工单拆分!H:S,12,0)</f>
        <v>0</v>
      </c>
      <c r="AV26" s="5"/>
      <c r="AW26" s="5"/>
    </row>
    <row r="27" s="1" customFormat="1" ht="15" customHeight="1" spans="1:49">
      <c r="A27" s="5">
        <f>工单拆分!F27</f>
        <v>7210004563</v>
      </c>
      <c r="B27" s="5" t="str">
        <f>工单拆分!G27</f>
        <v>7210004563-6</v>
      </c>
      <c r="C27" s="5" t="str">
        <f>工单拆分!H27</f>
        <v>50HC32-6</v>
      </c>
      <c r="D27" s="5">
        <f>VLOOKUP(B27,工单拆分!G:I,3,0)</f>
        <v>2000</v>
      </c>
      <c r="E27" s="5">
        <f ca="1">SUMIFS(OFFSET(工单拆分!$I$2,,,2000),OFFSET(工单拆分!$F$2,,,2000),A27)</f>
        <v>15000</v>
      </c>
      <c r="F27" s="5"/>
      <c r="G27" s="10">
        <f ca="1" t="array" ref="G27">MATCH(TRUE,J27:AN27&gt;10,0)+$J$2-1</f>
        <v>43539</v>
      </c>
      <c r="H27" s="11"/>
      <c r="I27" s="11"/>
      <c r="J27" s="5">
        <f ca="1">SUMIF(总装!D$3:D$146,$B27,总装!D$6)+SUMIF(总装!E$3:E$146,$B27,总装!E$6)+SUMIF(总装!F$3:F$146,$B27,总装!F$6)</f>
        <v>0</v>
      </c>
      <c r="K27" s="12">
        <f ca="1">SUMIF(总装!G$3:G$146,$B27,总装!G$6)+SUMIF(总装!H$3:H$146,$B27,总装!H$6)+SUMIF(总装!I$3:I$146,$B27,总装!I$6)</f>
        <v>0</v>
      </c>
      <c r="L27" s="12">
        <f ca="1">SUMIF(总装!J$3:J$146,$B27,总装!J$6)+SUMIF(总装!K$3:K$146,$B27,总装!K$6)+SUMIF(总装!L$3:L$146,$B27,总装!L$6)</f>
        <v>0</v>
      </c>
      <c r="M27" s="12">
        <f ca="1">SUMIF(总装!M$3:M$146,$B27,总装!M$6)+SUMIF(总装!N$3:N$146,$B27,总装!N$6)+SUMIF(总装!O$3:O$146,$B27,总装!O$6)</f>
        <v>0</v>
      </c>
      <c r="N27" s="12">
        <f ca="1">SUMIF(总装!P$3:P$146,$B27,总装!P$6)+SUMIF(总装!Q$3:Q$146,$B27,总装!Q$6)+SUMIF(总装!R$3:R$146,$B27,总装!R$6)</f>
        <v>0</v>
      </c>
      <c r="O27" s="12">
        <f ca="1">SUMIF(总装!S$3:S$146,$B27,总装!S$6)+SUMIF(总装!T$3:T$146,$B27,总装!T$6)+SUMIF(总装!U$3:U$146,$B27,总装!U$6)</f>
        <v>0</v>
      </c>
      <c r="P27" s="12">
        <f ca="1">SUMIF(总装!V$3:V$146,$B27,总装!V$6)+SUMIF(总装!W$3:W$146,$B27,总装!W$6)+SUMIF(总装!X$3:X$146,$B27,总装!X$6)</f>
        <v>0</v>
      </c>
      <c r="Q27" s="12">
        <f ca="1">SUMIF(总装!Y$3:Y$146,$B27,总装!Y$6)+SUMIF(总装!Z$3:Z$146,$B27,总装!Z$6)+SUMIF(总装!AA$3:AA$146,$B27,总装!AA$6)</f>
        <v>0</v>
      </c>
      <c r="R27" s="5">
        <f ca="1">SUMIF(总装!AB$3:AB$146,$B27,总装!AB$6)+SUMIF(总装!AC$3:AC$146,$B27,总装!AC$6)+SUMIF(总装!AD$3:AD$146,$B27,总装!AD$6)</f>
        <v>0</v>
      </c>
      <c r="S27" s="5">
        <f ca="1">SUMIF(总装!AE$3:AE$146,$B27,总装!AE$6)+SUMIF(总装!AF$3:AF$146,$B27,总装!AF$6)+SUMIF(总装!AG$3:AG$146,$B27,总装!AG$6)</f>
        <v>0</v>
      </c>
      <c r="T27" s="5">
        <f ca="1">SUMIF(总装!AH$3:AH$146,$B27,总装!AH$6)+SUMIF(总装!AI$3:AI$146,$B27,总装!AI$6)+SUMIF(总装!AJ$3:AJ$146,$B27,总装!AJ$6)</f>
        <v>0</v>
      </c>
      <c r="U27" s="5">
        <f ca="1">SUMIF(总装!AK$3:AK$146,$B27,总装!AK$6)+SUMIF(总装!AL$3:AL$146,$B27,总装!AL$6)+SUMIF(总装!AM$3:AM$146,$B27,总装!AM$6)</f>
        <v>0</v>
      </c>
      <c r="V27" s="5">
        <f ca="1">SUMIF(总装!AN$3:AN$146,$B27,总装!AN$6)+SUMIF(总装!AO$3:AO$146,$B27,总装!AO$6)+SUMIF(总装!AP$3:AP$146,$B27,总装!AP$6)</f>
        <v>0</v>
      </c>
      <c r="W27" s="5">
        <f ca="1">SUMIF(总装!AQ$3:AQ$146,$B27,总装!AQ$6)+SUMIF(总装!AR$3:AR$146,$B27,总装!AR$6)+SUMIF(总装!AS$3:AS$146,$B27,总装!AS$6)</f>
        <v>0</v>
      </c>
      <c r="X27" s="5">
        <f ca="1">SUMIF(总装!AT$3:AT$146,$B27,总装!AT$6)+SUMIF(总装!AU$3:AU$146,$B27,总装!AU$6)+SUMIF(总装!AV$3:AV$146,$B27,总装!AV$6)</f>
        <v>350</v>
      </c>
      <c r="Y27" s="5">
        <f ca="1">SUMIF(总装!AW$3:AW$146,$B27,总装!AW$6)+SUMIF(总装!AX$3:AX$146,$B27,总装!AX$6)+SUMIF(总装!AY$3:AY$146,$B27,总装!AY$6)</f>
        <v>0</v>
      </c>
      <c r="Z27" s="5">
        <f ca="1">SUMIF(总装!AZ$3:AZ$146,$B27,总装!AZ$6)+SUMIF(总装!BA$3:BA$146,$B27,总装!BA$6)+SUMIF(总装!BB$3:BB$146,$B27,总装!BB$6)</f>
        <v>0</v>
      </c>
      <c r="AA27" s="5">
        <f ca="1">SUMIF(总装!BC$3:BC$146,$B27,总装!BC$6)+SUMIF(总装!BD$3:BD$146,$B27,总装!BD$6)+SUMIF(总装!BE$3:BE$146,$B27,总装!BE$6)</f>
        <v>1150</v>
      </c>
      <c r="AB27" s="5">
        <f ca="1">SUMIF(总装!BF$3:BF$146,$B27,总装!BF$6)+SUMIF(总装!BG$3:BG$146,$B27,总装!BG$6)+SUMIF(总装!BH$3:BH$146,$B27,总装!BH$6)</f>
        <v>500</v>
      </c>
      <c r="AC27" s="5">
        <f ca="1">SUMIF(总装!BI$3:BI$146,$B27,总装!BI$6)+SUMIF(总装!BJ$3:BJ$146,$B27,总装!BJ$6)+SUMIF(总装!BK$3:BK$146,$B27,总装!BK$6)</f>
        <v>0</v>
      </c>
      <c r="AD27" s="5">
        <f ca="1">SUMIF(总装!BL$3:BL$146,$B27,总装!BL$6)+SUMIF(总装!BM$3:BM$146,$B27,总装!BM$6)+SUMIF(总装!BN$3:BN$146,$B27,总装!BN$6)</f>
        <v>0</v>
      </c>
      <c r="AE27" s="5">
        <f ca="1">SUMIF(总装!BO$3:BO$146,$B27,总装!BO$6)+SUMIF(总装!BP$3:BP$146,$B27,总装!BP$6)+SUMIF(总装!BQ$3:BQ$146,$B27,总装!BQ$6)</f>
        <v>0</v>
      </c>
      <c r="AF27" s="5">
        <f ca="1">SUMIF(总装!BR$3:BR$146,$B27,总装!BR$6)+SUMIF(总装!BS$3:BS$146,$B27,总装!BS$6)+SUMIF(总装!BT$3:BT$146,$B27,总装!BT$6)</f>
        <v>0</v>
      </c>
      <c r="AG27" s="5">
        <f ca="1">SUMIF(总装!BU$3:BU$146,$B27,总装!BU$6)+SUMIF(总装!BV$3:BV$146,$B27,总装!BV$6)+SUMIF(总装!BW$3:BW$146,$B27,总装!BW$6)</f>
        <v>0</v>
      </c>
      <c r="AH27" s="5">
        <f ca="1">SUMIF(总装!BX$3:BX$146,$B27,总装!BX$6)+SUMIF(总装!BY$3:BY$146,$B27,总装!BY$6)+SUMIF(总装!BZ$3:BZ$146,$B27,总装!BZ$6)</f>
        <v>0</v>
      </c>
      <c r="AI27" s="5">
        <f ca="1">SUMIF(总装!CA$3:CA$146,$B27,总装!CA$6)+SUMIF(总装!CB$3:CB$146,$B27,总装!CB$6)+SUMIF(总装!CC$3:CC$146,$B27,总装!CC$6)</f>
        <v>0</v>
      </c>
      <c r="AJ27" s="5">
        <f ca="1">SUMIF(总装!CD$3:CD$146,$B27,总装!CD$6)+SUMIF(总装!CE$3:CE$146,$B27,总装!CE$6)+SUMIF(总装!CF$3:CF$146,$B27,总装!CF$6)</f>
        <v>0</v>
      </c>
      <c r="AK27" s="5">
        <f ca="1">SUMIF(总装!CG$3:CG$146,$B27,总装!CG$6)+SUMIF(总装!CH$3:CH$146,$B27,总装!CH$6)+SUMIF(总装!CI$3:CI$146,$B27,总装!CI$6)</f>
        <v>0</v>
      </c>
      <c r="AL27" s="5">
        <f ca="1">SUMIF(总装!CJ$3:CJ$146,$B27,总装!CJ$6)+SUMIF(总装!CK$3:CK$146,$B27,总装!CK$6)+SUMIF(总装!CL$3:CL$146,$B27,总装!CL$6)</f>
        <v>0</v>
      </c>
      <c r="AM27" s="5">
        <f ca="1">SUMIF(总装!CM$3:CM$146,$B27,总装!CM$6)+SUMIF(总装!CN$3:CN$146,$B27,总装!CN$6)+SUMIF(总装!CO$3:CO$146,$B27,总装!CO$6)</f>
        <v>0</v>
      </c>
      <c r="AN27" s="5">
        <f ca="1">SUMIF(总装!CP$3:CP$146,$B27,总装!CP$6)+SUMIF(总装!CQ$3:CQ$146,$B27,总装!CQ$6)+SUMIF(总装!CR$3:CR$146,$B27,总装!CR$6)</f>
        <v>0</v>
      </c>
      <c r="AO27" s="5">
        <f ca="1" t="shared" si="6"/>
        <v>2000</v>
      </c>
      <c r="AP27" s="5">
        <f>SUMIF(工单拆分!G:G,B27,工单拆分!I:I)</f>
        <v>2000</v>
      </c>
      <c r="AQ27" s="5">
        <f ca="1" t="shared" si="7"/>
        <v>0</v>
      </c>
      <c r="AS27" s="7">
        <f>VLOOKUP(日计划量!C:C,工单拆分!H:N,7,0)</f>
        <v>100847561</v>
      </c>
      <c r="AT27" s="5">
        <f ca="1">VLOOKUP(C:C,工单拆分!H:R,11,0)</f>
        <v>0</v>
      </c>
      <c r="AU27" s="5">
        <f ca="1">VLOOKUP(C:C,工单拆分!H:S,12,0)</f>
        <v>0</v>
      </c>
      <c r="AV27" s="5"/>
      <c r="AW27" s="5"/>
    </row>
    <row r="28" s="1" customFormat="1" ht="15" customHeight="1" spans="1:49">
      <c r="A28" s="5">
        <f>工单拆分!F28</f>
        <v>7210004563</v>
      </c>
      <c r="B28" s="5" t="str">
        <f>工单拆分!G28</f>
        <v>7210004563-7</v>
      </c>
      <c r="C28" s="5" t="str">
        <f>工单拆分!H28</f>
        <v>50HC32-7</v>
      </c>
      <c r="D28" s="5">
        <f>VLOOKUP(B28,工单拆分!G:I,3,0)</f>
        <v>2000</v>
      </c>
      <c r="E28" s="5">
        <f ca="1">SUMIFS(OFFSET(工单拆分!$I$2,,,2000),OFFSET(工单拆分!$F$2,,,2000),A28)</f>
        <v>15000</v>
      </c>
      <c r="F28" s="5"/>
      <c r="G28" s="10">
        <f ca="1" t="array" ref="G28">MATCH(TRUE,J28:AN28&gt;10,0)+$J$2-1</f>
        <v>43548</v>
      </c>
      <c r="H28" s="11"/>
      <c r="I28" s="11"/>
      <c r="J28" s="5">
        <f ca="1">SUMIF(总装!D$3:D$146,$B28,总装!D$6)+SUMIF(总装!E$3:E$146,$B28,总装!E$6)+SUMIF(总装!F$3:F$146,$B28,总装!F$6)</f>
        <v>0</v>
      </c>
      <c r="K28" s="12">
        <f ca="1">SUMIF(总装!G$3:G$146,$B28,总装!G$6)+SUMIF(总装!H$3:H$146,$B28,总装!H$6)+SUMIF(总装!I$3:I$146,$B28,总装!I$6)</f>
        <v>0</v>
      </c>
      <c r="L28" s="12">
        <f ca="1">SUMIF(总装!J$3:J$146,$B28,总装!J$6)+SUMIF(总装!K$3:K$146,$B28,总装!K$6)+SUMIF(总装!L$3:L$146,$B28,总装!L$6)</f>
        <v>0</v>
      </c>
      <c r="M28" s="12">
        <f ca="1">SUMIF(总装!M$3:M$146,$B28,总装!M$6)+SUMIF(总装!N$3:N$146,$B28,总装!N$6)+SUMIF(总装!O$3:O$146,$B28,总装!O$6)</f>
        <v>0</v>
      </c>
      <c r="N28" s="12">
        <f ca="1">SUMIF(总装!P$3:P$146,$B28,总装!P$6)+SUMIF(总装!Q$3:Q$146,$B28,总装!Q$6)+SUMIF(总装!R$3:R$146,$B28,总装!R$6)</f>
        <v>0</v>
      </c>
      <c r="O28" s="12">
        <f ca="1">SUMIF(总装!S$3:S$146,$B28,总装!S$6)+SUMIF(总装!T$3:T$146,$B28,总装!T$6)+SUMIF(总装!U$3:U$146,$B28,总装!U$6)</f>
        <v>0</v>
      </c>
      <c r="P28" s="12">
        <f ca="1">SUMIF(总装!V$3:V$146,$B28,总装!V$6)+SUMIF(总装!W$3:W$146,$B28,总装!W$6)+SUMIF(总装!X$3:X$146,$B28,总装!X$6)</f>
        <v>0</v>
      </c>
      <c r="Q28" s="12">
        <f ca="1">SUMIF(总装!Y$3:Y$146,$B28,总装!Y$6)+SUMIF(总装!Z$3:Z$146,$B28,总装!Z$6)+SUMIF(总装!AA$3:AA$146,$B28,总装!AA$6)</f>
        <v>0</v>
      </c>
      <c r="R28" s="5">
        <f ca="1">SUMIF(总装!AB$3:AB$146,$B28,总装!AB$6)+SUMIF(总装!AC$3:AC$146,$B28,总装!AC$6)+SUMIF(总装!AD$3:AD$146,$B28,总装!AD$6)</f>
        <v>0</v>
      </c>
      <c r="S28" s="5">
        <f ca="1">SUMIF(总装!AE$3:AE$146,$B28,总装!AE$6)+SUMIF(总装!AF$3:AF$146,$B28,总装!AF$6)+SUMIF(总装!AG$3:AG$146,$B28,总装!AG$6)</f>
        <v>0</v>
      </c>
      <c r="T28" s="5">
        <f ca="1">SUMIF(总装!AH$3:AH$146,$B28,总装!AH$6)+SUMIF(总装!AI$3:AI$146,$B28,总装!AI$6)+SUMIF(总装!AJ$3:AJ$146,$B28,总装!AJ$6)</f>
        <v>0</v>
      </c>
      <c r="U28" s="5">
        <f ca="1">SUMIF(总装!AK$3:AK$146,$B28,总装!AK$6)+SUMIF(总装!AL$3:AL$146,$B28,总装!AL$6)+SUMIF(总装!AM$3:AM$146,$B28,总装!AM$6)</f>
        <v>0</v>
      </c>
      <c r="V28" s="5">
        <f ca="1">SUMIF(总装!AN$3:AN$146,$B28,总装!AN$6)+SUMIF(总装!AO$3:AO$146,$B28,总装!AO$6)+SUMIF(总装!AP$3:AP$146,$B28,总装!AP$6)</f>
        <v>0</v>
      </c>
      <c r="W28" s="5">
        <f ca="1">SUMIF(总装!AQ$3:AQ$146,$B28,总装!AQ$6)+SUMIF(总装!AR$3:AR$146,$B28,总装!AR$6)+SUMIF(总装!AS$3:AS$146,$B28,总装!AS$6)</f>
        <v>0</v>
      </c>
      <c r="X28" s="5">
        <f ca="1">SUMIF(总装!AT$3:AT$146,$B28,总装!AT$6)+SUMIF(总装!AU$3:AU$146,$B28,总装!AU$6)+SUMIF(总装!AV$3:AV$146,$B28,总装!AV$6)</f>
        <v>0</v>
      </c>
      <c r="Y28" s="5">
        <f ca="1">SUMIF(总装!AW$3:AW$146,$B28,总装!AW$6)+SUMIF(总装!AX$3:AX$146,$B28,总装!AX$6)+SUMIF(总装!AY$3:AY$146,$B28,总装!AY$6)</f>
        <v>0</v>
      </c>
      <c r="Z28" s="5">
        <f ca="1">SUMIF(总装!AZ$3:AZ$146,$B28,总装!AZ$6)+SUMIF(总装!BA$3:BA$146,$B28,总装!BA$6)+SUMIF(总装!BB$3:BB$146,$B28,总装!BB$6)</f>
        <v>0</v>
      </c>
      <c r="AA28" s="5">
        <f ca="1">SUMIF(总装!BC$3:BC$146,$B28,总装!BC$6)+SUMIF(总装!BD$3:BD$146,$B28,总装!BD$6)+SUMIF(总装!BE$3:BE$146,$B28,总装!BE$6)</f>
        <v>0</v>
      </c>
      <c r="AB28" s="5">
        <f ca="1">SUMIF(总装!BF$3:BF$146,$B28,总装!BF$6)+SUMIF(总装!BG$3:BG$146,$B28,总装!BG$6)+SUMIF(总装!BH$3:BH$146,$B28,总装!BH$6)</f>
        <v>0</v>
      </c>
      <c r="AC28" s="5">
        <f ca="1">SUMIF(总装!BI$3:BI$146,$B28,总装!BI$6)+SUMIF(总装!BJ$3:BJ$146,$B28,总装!BJ$6)+SUMIF(总装!BK$3:BK$146,$B28,总装!BK$6)</f>
        <v>0</v>
      </c>
      <c r="AD28" s="5">
        <f ca="1">SUMIF(总装!BL$3:BL$146,$B28,总装!BL$6)+SUMIF(总装!BM$3:BM$146,$B28,总装!BM$6)+SUMIF(总装!BN$3:BN$146,$B28,总装!BN$6)</f>
        <v>0</v>
      </c>
      <c r="AE28" s="5">
        <f ca="1">SUMIF(总装!BO$3:BO$146,$B28,总装!BO$6)+SUMIF(总装!BP$3:BP$146,$B28,总装!BP$6)+SUMIF(总装!BQ$3:BQ$146,$B28,总装!BQ$6)</f>
        <v>0</v>
      </c>
      <c r="AF28" s="5">
        <f ca="1">SUMIF(总装!BR$3:BR$146,$B28,总装!BR$6)+SUMIF(总装!BS$3:BS$146,$B28,总装!BS$6)+SUMIF(总装!BT$3:BT$146,$B28,总装!BT$6)</f>
        <v>0</v>
      </c>
      <c r="AG28" s="5">
        <f ca="1">SUMIF(总装!BU$3:BU$146,$B28,总装!BU$6)+SUMIF(总装!BV$3:BV$146,$B28,总装!BV$6)+SUMIF(总装!BW$3:BW$146,$B28,总装!BW$6)</f>
        <v>820</v>
      </c>
      <c r="AH28" s="5">
        <f ca="1">SUMIF(总装!BX$3:BX$146,$B28,总装!BX$6)+SUMIF(总装!BY$3:BY$146,$B28,总装!BY$6)+SUMIF(总装!BZ$3:BZ$146,$B28,总装!BZ$6)</f>
        <v>1180</v>
      </c>
      <c r="AI28" s="5">
        <f ca="1">SUMIF(总装!CA$3:CA$146,$B28,总装!CA$6)+SUMIF(总装!CB$3:CB$146,$B28,总装!CB$6)+SUMIF(总装!CC$3:CC$146,$B28,总装!CC$6)</f>
        <v>0</v>
      </c>
      <c r="AJ28" s="5">
        <f ca="1">SUMIF(总装!CD$3:CD$146,$B28,总装!CD$6)+SUMIF(总装!CE$3:CE$146,$B28,总装!CE$6)+SUMIF(总装!CF$3:CF$146,$B28,总装!CF$6)</f>
        <v>0</v>
      </c>
      <c r="AK28" s="5">
        <f ca="1">SUMIF(总装!CG$3:CG$146,$B28,总装!CG$6)+SUMIF(总装!CH$3:CH$146,$B28,总装!CH$6)+SUMIF(总装!CI$3:CI$146,$B28,总装!CI$6)</f>
        <v>0</v>
      </c>
      <c r="AL28" s="5">
        <f ca="1">SUMIF(总装!CJ$3:CJ$146,$B28,总装!CJ$6)+SUMIF(总装!CK$3:CK$146,$B28,总装!CK$6)+SUMIF(总装!CL$3:CL$146,$B28,总装!CL$6)</f>
        <v>0</v>
      </c>
      <c r="AM28" s="5">
        <f ca="1">SUMIF(总装!CM$3:CM$146,$B28,总装!CM$6)+SUMIF(总装!CN$3:CN$146,$B28,总装!CN$6)+SUMIF(总装!CO$3:CO$146,$B28,总装!CO$6)</f>
        <v>0</v>
      </c>
      <c r="AN28" s="5">
        <f ca="1">SUMIF(总装!CP$3:CP$146,$B28,总装!CP$6)+SUMIF(总装!CQ$3:CQ$146,$B28,总装!CQ$6)+SUMIF(总装!CR$3:CR$146,$B28,总装!CR$6)</f>
        <v>0</v>
      </c>
      <c r="AO28" s="5">
        <f ca="1" t="shared" si="6"/>
        <v>2000</v>
      </c>
      <c r="AP28" s="5">
        <f>SUMIF(工单拆分!G:G,B28,工单拆分!I:I)</f>
        <v>2000</v>
      </c>
      <c r="AQ28" s="5">
        <f ca="1" t="shared" si="7"/>
        <v>0</v>
      </c>
      <c r="AS28" s="7">
        <f>VLOOKUP(日计划量!C:C,工单拆分!H:N,7,0)</f>
        <v>100851908</v>
      </c>
      <c r="AT28" s="5">
        <f ca="1">VLOOKUP(C:C,工单拆分!H:R,11,0)</f>
        <v>0</v>
      </c>
      <c r="AU28" s="5">
        <f ca="1">VLOOKUP(C:C,工单拆分!H:S,12,0)</f>
        <v>0</v>
      </c>
      <c r="AV28" s="5"/>
      <c r="AW28" s="5"/>
    </row>
    <row r="29" s="1" customFormat="1" ht="15" customHeight="1" spans="1:49">
      <c r="A29" s="5">
        <f>工单拆分!F29</f>
        <v>7210004563</v>
      </c>
      <c r="B29" s="5" t="str">
        <f>工单拆分!G29</f>
        <v>7210004563-8</v>
      </c>
      <c r="C29" s="5" t="str">
        <f>工单拆分!H29</f>
        <v>50HC32-8</v>
      </c>
      <c r="D29" s="5">
        <f>VLOOKUP(B29,工单拆分!G:I,3,0)</f>
        <v>0</v>
      </c>
      <c r="E29" s="5">
        <f ca="1">SUMIFS(OFFSET(工单拆分!$I$2,,,2000),OFFSET(工单拆分!$F$2,,,2000),A29)</f>
        <v>15000</v>
      </c>
      <c r="F29" s="5"/>
      <c r="G29" s="10" t="e">
        <f ca="1" t="array" ref="G29">MATCH(TRUE,J29:AN29&gt;10,0)+$J$2-1</f>
        <v>#N/A</v>
      </c>
      <c r="H29" s="11"/>
      <c r="I29" s="11"/>
      <c r="J29" s="5">
        <f ca="1">SUMIF(总装!D$3:D$146,$B29,总装!D$6)+SUMIF(总装!E$3:E$146,$B29,总装!E$6)+SUMIF(总装!F$3:F$146,$B29,总装!F$6)</f>
        <v>0</v>
      </c>
      <c r="K29" s="12">
        <f ca="1">SUMIF(总装!G$3:G$146,$B29,总装!G$6)+SUMIF(总装!H$3:H$146,$B29,总装!H$6)+SUMIF(总装!I$3:I$146,$B29,总装!I$6)</f>
        <v>0</v>
      </c>
      <c r="L29" s="12">
        <f ca="1">SUMIF(总装!J$3:J$146,$B29,总装!J$6)+SUMIF(总装!K$3:K$146,$B29,总装!K$6)+SUMIF(总装!L$3:L$146,$B29,总装!L$6)</f>
        <v>0</v>
      </c>
      <c r="M29" s="12">
        <f ca="1">SUMIF(总装!M$3:M$146,$B29,总装!M$6)+SUMIF(总装!N$3:N$146,$B29,总装!N$6)+SUMIF(总装!O$3:O$146,$B29,总装!O$6)</f>
        <v>0</v>
      </c>
      <c r="N29" s="12">
        <f ca="1">SUMIF(总装!P$3:P$146,$B29,总装!P$6)+SUMIF(总装!Q$3:Q$146,$B29,总装!Q$6)+SUMIF(总装!R$3:R$146,$B29,总装!R$6)</f>
        <v>0</v>
      </c>
      <c r="O29" s="12">
        <f ca="1">SUMIF(总装!S$3:S$146,$B29,总装!S$6)+SUMIF(总装!T$3:T$146,$B29,总装!T$6)+SUMIF(总装!U$3:U$146,$B29,总装!U$6)</f>
        <v>0</v>
      </c>
      <c r="P29" s="12">
        <f ca="1">SUMIF(总装!V$3:V$146,$B29,总装!V$6)+SUMIF(总装!W$3:W$146,$B29,总装!W$6)+SUMIF(总装!X$3:X$146,$B29,总装!X$6)</f>
        <v>0</v>
      </c>
      <c r="Q29" s="12">
        <f ca="1">SUMIF(总装!Y$3:Y$146,$B29,总装!Y$6)+SUMIF(总装!Z$3:Z$146,$B29,总装!Z$6)+SUMIF(总装!AA$3:AA$146,$B29,总装!AA$6)</f>
        <v>0</v>
      </c>
      <c r="R29" s="5">
        <f ca="1">SUMIF(总装!AB$3:AB$146,$B29,总装!AB$6)+SUMIF(总装!AC$3:AC$146,$B29,总装!AC$6)+SUMIF(总装!AD$3:AD$146,$B29,总装!AD$6)</f>
        <v>0</v>
      </c>
      <c r="S29" s="5">
        <f ca="1">SUMIF(总装!AE$3:AE$146,$B29,总装!AE$6)+SUMIF(总装!AF$3:AF$146,$B29,总装!AF$6)+SUMIF(总装!AG$3:AG$146,$B29,总装!AG$6)</f>
        <v>0</v>
      </c>
      <c r="T29" s="5">
        <f ca="1">SUMIF(总装!AH$3:AH$146,$B29,总装!AH$6)+SUMIF(总装!AI$3:AI$146,$B29,总装!AI$6)+SUMIF(总装!AJ$3:AJ$146,$B29,总装!AJ$6)</f>
        <v>0</v>
      </c>
      <c r="U29" s="5">
        <f ca="1">SUMIF(总装!AK$3:AK$146,$B29,总装!AK$6)+SUMIF(总装!AL$3:AL$146,$B29,总装!AL$6)+SUMIF(总装!AM$3:AM$146,$B29,总装!AM$6)</f>
        <v>0</v>
      </c>
      <c r="V29" s="5">
        <f ca="1">SUMIF(总装!AN$3:AN$146,$B29,总装!AN$6)+SUMIF(总装!AO$3:AO$146,$B29,总装!AO$6)+SUMIF(总装!AP$3:AP$146,$B29,总装!AP$6)</f>
        <v>0</v>
      </c>
      <c r="W29" s="5">
        <f ca="1">SUMIF(总装!AQ$3:AQ$146,$B29,总装!AQ$6)+SUMIF(总装!AR$3:AR$146,$B29,总装!AR$6)+SUMIF(总装!AS$3:AS$146,$B29,总装!AS$6)</f>
        <v>0</v>
      </c>
      <c r="X29" s="5">
        <f ca="1">SUMIF(总装!AT$3:AT$146,$B29,总装!AT$6)+SUMIF(总装!AU$3:AU$146,$B29,总装!AU$6)+SUMIF(总装!AV$3:AV$146,$B29,总装!AV$6)</f>
        <v>0</v>
      </c>
      <c r="Y29" s="5">
        <f ca="1">SUMIF(总装!AW$3:AW$146,$B29,总装!AW$6)+SUMIF(总装!AX$3:AX$146,$B29,总装!AX$6)+SUMIF(总装!AY$3:AY$146,$B29,总装!AY$6)</f>
        <v>0</v>
      </c>
      <c r="Z29" s="5">
        <f ca="1">SUMIF(总装!AZ$3:AZ$146,$B29,总装!AZ$6)+SUMIF(总装!BA$3:BA$146,$B29,总装!BA$6)+SUMIF(总装!BB$3:BB$146,$B29,总装!BB$6)</f>
        <v>0</v>
      </c>
      <c r="AA29" s="5">
        <f ca="1">SUMIF(总装!BC$3:BC$146,$B29,总装!BC$6)+SUMIF(总装!BD$3:BD$146,$B29,总装!BD$6)+SUMIF(总装!BE$3:BE$146,$B29,总装!BE$6)</f>
        <v>0</v>
      </c>
      <c r="AB29" s="5">
        <f ca="1">SUMIF(总装!BF$3:BF$146,$B29,总装!BF$6)+SUMIF(总装!BG$3:BG$146,$B29,总装!BG$6)+SUMIF(总装!BH$3:BH$146,$B29,总装!BH$6)</f>
        <v>0</v>
      </c>
      <c r="AC29" s="5">
        <f ca="1">SUMIF(总装!BI$3:BI$146,$B29,总装!BI$6)+SUMIF(总装!BJ$3:BJ$146,$B29,总装!BJ$6)+SUMIF(总装!BK$3:BK$146,$B29,总装!BK$6)</f>
        <v>0</v>
      </c>
      <c r="AD29" s="5">
        <f ca="1">SUMIF(总装!BL$3:BL$146,$B29,总装!BL$6)+SUMIF(总装!BM$3:BM$146,$B29,总装!BM$6)+SUMIF(总装!BN$3:BN$146,$B29,总装!BN$6)</f>
        <v>0</v>
      </c>
      <c r="AE29" s="5">
        <f ca="1">SUMIF(总装!BO$3:BO$146,$B29,总装!BO$6)+SUMIF(总装!BP$3:BP$146,$B29,总装!BP$6)+SUMIF(总装!BQ$3:BQ$146,$B29,总装!BQ$6)</f>
        <v>0</v>
      </c>
      <c r="AF29" s="5">
        <f ca="1">SUMIF(总装!BR$3:BR$146,$B29,总装!BR$6)+SUMIF(总装!BS$3:BS$146,$B29,总装!BS$6)+SUMIF(总装!BT$3:BT$146,$B29,总装!BT$6)</f>
        <v>0</v>
      </c>
      <c r="AG29" s="5">
        <f ca="1">SUMIF(总装!BU$3:BU$146,$B29,总装!BU$6)+SUMIF(总装!BV$3:BV$146,$B29,总装!BV$6)+SUMIF(总装!BW$3:BW$146,$B29,总装!BW$6)</f>
        <v>0</v>
      </c>
      <c r="AH29" s="5">
        <f ca="1">SUMIF(总装!BX$3:BX$146,$B29,总装!BX$6)+SUMIF(总装!BY$3:BY$146,$B29,总装!BY$6)+SUMIF(总装!BZ$3:BZ$146,$B29,总装!BZ$6)</f>
        <v>0</v>
      </c>
      <c r="AI29" s="5">
        <f ca="1">SUMIF(总装!CA$3:CA$146,$B29,总装!CA$6)+SUMIF(总装!CB$3:CB$146,$B29,总装!CB$6)+SUMIF(总装!CC$3:CC$146,$B29,总装!CC$6)</f>
        <v>0</v>
      </c>
      <c r="AJ29" s="5">
        <f ca="1">SUMIF(总装!CD$3:CD$146,$B29,总装!CD$6)+SUMIF(总装!CE$3:CE$146,$B29,总装!CE$6)+SUMIF(总装!CF$3:CF$146,$B29,总装!CF$6)</f>
        <v>0</v>
      </c>
      <c r="AK29" s="5">
        <f ca="1">SUMIF(总装!CG$3:CG$146,$B29,总装!CG$6)+SUMIF(总装!CH$3:CH$146,$B29,总装!CH$6)+SUMIF(总装!CI$3:CI$146,$B29,总装!CI$6)</f>
        <v>0</v>
      </c>
      <c r="AL29" s="5">
        <f ca="1">SUMIF(总装!CJ$3:CJ$146,$B29,总装!CJ$6)+SUMIF(总装!CK$3:CK$146,$B29,总装!CK$6)+SUMIF(总装!CL$3:CL$146,$B29,总装!CL$6)</f>
        <v>0</v>
      </c>
      <c r="AM29" s="5">
        <f ca="1">SUMIF(总装!CM$3:CM$146,$B29,总装!CM$6)+SUMIF(总装!CN$3:CN$146,$B29,总装!CN$6)+SUMIF(总装!CO$3:CO$146,$B29,总装!CO$6)</f>
        <v>0</v>
      </c>
      <c r="AN29" s="5">
        <f ca="1">SUMIF(总装!CP$3:CP$146,$B29,总装!CP$6)+SUMIF(总装!CQ$3:CQ$146,$B29,总装!CQ$6)+SUMIF(总装!CR$3:CR$146,$B29,总装!CR$6)</f>
        <v>0</v>
      </c>
      <c r="AO29" s="5">
        <f ca="1" t="shared" si="6"/>
        <v>0</v>
      </c>
      <c r="AP29" s="5">
        <f>SUMIF(工单拆分!G:G,B29,工单拆分!I:I)</f>
        <v>0</v>
      </c>
      <c r="AQ29" s="5">
        <f ca="1" t="shared" si="7"/>
        <v>0</v>
      </c>
      <c r="AS29" s="7">
        <f>VLOOKUP(日计划量!C:C,工单拆分!H:N,7,0)</f>
        <v>0</v>
      </c>
      <c r="AT29" s="5">
        <f ca="1">VLOOKUP(C:C,工单拆分!H:R,11,0)</f>
        <v>0</v>
      </c>
      <c r="AU29" s="5">
        <f ca="1">VLOOKUP(C:C,工单拆分!H:S,12,0)</f>
        <v>0</v>
      </c>
      <c r="AV29" s="5"/>
      <c r="AW29" s="5"/>
    </row>
    <row r="30" s="1" customFormat="1" ht="15" customHeight="1" spans="1:49">
      <c r="A30" s="5">
        <f>工单拆分!F30</f>
        <v>7210004228</v>
      </c>
      <c r="B30" s="5" t="str">
        <f>工单拆分!G30</f>
        <v>7210004228-1</v>
      </c>
      <c r="C30" s="5" t="str">
        <f>工单拆分!H30</f>
        <v>40HC16-1</v>
      </c>
      <c r="D30" s="5">
        <f>VLOOKUP(B30,工单拆分!G:I,3,0)</f>
        <v>2000</v>
      </c>
      <c r="E30" s="5">
        <f ca="1">SUMIFS(OFFSET(工单拆分!$I$2,,,2000),OFFSET(工单拆分!$F$2,,,2000),A30)</f>
        <v>3000</v>
      </c>
      <c r="F30" s="5"/>
      <c r="G30" s="10">
        <f ca="1" t="array" ref="G30">MATCH(TRUE,J30:AN30&gt;10,0)+$J$2-1</f>
        <v>43525</v>
      </c>
      <c r="H30" s="11"/>
      <c r="I30" s="11"/>
      <c r="J30" s="5">
        <f ca="1">SUMIF(总装!D$3:D$146,$B30,总装!D$6)+SUMIF(总装!E$3:E$146,$B30,总装!E$6)+SUMIF(总装!F$3:F$146,$B30,总装!F$6)</f>
        <v>200</v>
      </c>
      <c r="K30" s="12">
        <f ca="1">SUMIF(总装!G$3:G$146,$B30,总装!G$6)+SUMIF(总装!H$3:H$146,$B30,总装!H$6)+SUMIF(总装!I$3:I$146,$B30,总装!I$6)</f>
        <v>1200</v>
      </c>
      <c r="L30" s="12">
        <f ca="1">SUMIF(总装!J$3:J$146,$B30,总装!J$6)+SUMIF(总装!K$3:K$146,$B30,总装!K$6)+SUMIF(总装!L$3:L$146,$B30,总装!L$6)</f>
        <v>0</v>
      </c>
      <c r="M30" s="12">
        <f ca="1">SUMIF(总装!M$3:M$146,$B30,总装!M$6)+SUMIF(总装!N$3:N$146,$B30,总装!N$6)+SUMIF(总装!O$3:O$146,$B30,总装!O$6)</f>
        <v>600</v>
      </c>
      <c r="N30" s="12">
        <f ca="1">SUMIF(总装!P$3:P$146,$B30,总装!P$6)+SUMIF(总装!Q$3:Q$146,$B30,总装!Q$6)+SUMIF(总装!R$3:R$146,$B30,总装!R$6)</f>
        <v>0</v>
      </c>
      <c r="O30" s="12">
        <f ca="1">SUMIF(总装!S$3:S$146,$B30,总装!S$6)+SUMIF(总装!T$3:T$146,$B30,总装!T$6)+SUMIF(总装!U$3:U$146,$B30,总装!U$6)</f>
        <v>0</v>
      </c>
      <c r="P30" s="12">
        <f ca="1">SUMIF(总装!V$3:V$146,$B30,总装!V$6)+SUMIF(总装!W$3:W$146,$B30,总装!W$6)+SUMIF(总装!X$3:X$146,$B30,总装!X$6)</f>
        <v>0</v>
      </c>
      <c r="Q30" s="12">
        <f ca="1">SUMIF(总装!Y$3:Y$146,$B30,总装!Y$6)+SUMIF(总装!Z$3:Z$146,$B30,总装!Z$6)+SUMIF(总装!AA$3:AA$146,$B30,总装!AA$6)</f>
        <v>0</v>
      </c>
      <c r="R30" s="5">
        <f ca="1">SUMIF(总装!AB$3:AB$146,$B30,总装!AB$6)+SUMIF(总装!AC$3:AC$146,$B30,总装!AC$6)+SUMIF(总装!AD$3:AD$146,$B30,总装!AD$6)</f>
        <v>0</v>
      </c>
      <c r="S30" s="5">
        <f ca="1">SUMIF(总装!AE$3:AE$146,$B30,总装!AE$6)+SUMIF(总装!AF$3:AF$146,$B30,总装!AF$6)+SUMIF(总装!AG$3:AG$146,$B30,总装!AG$6)</f>
        <v>0</v>
      </c>
      <c r="T30" s="5">
        <f ca="1">SUMIF(总装!AH$3:AH$146,$B30,总装!AH$6)+SUMIF(总装!AI$3:AI$146,$B30,总装!AI$6)+SUMIF(总装!AJ$3:AJ$146,$B30,总装!AJ$6)</f>
        <v>0</v>
      </c>
      <c r="U30" s="5">
        <f ca="1">SUMIF(总装!AK$3:AK$146,$B30,总装!AK$6)+SUMIF(总装!AL$3:AL$146,$B30,总装!AL$6)+SUMIF(总装!AM$3:AM$146,$B30,总装!AM$6)</f>
        <v>0</v>
      </c>
      <c r="V30" s="5">
        <f ca="1">SUMIF(总装!AN$3:AN$146,$B30,总装!AN$6)+SUMIF(总装!AO$3:AO$146,$B30,总装!AO$6)+SUMIF(总装!AP$3:AP$146,$B30,总装!AP$6)</f>
        <v>0</v>
      </c>
      <c r="W30" s="5">
        <f ca="1">SUMIF(总装!AQ$3:AQ$146,$B30,总装!AQ$6)+SUMIF(总装!AR$3:AR$146,$B30,总装!AR$6)+SUMIF(总装!AS$3:AS$146,$B30,总装!AS$6)</f>
        <v>0</v>
      </c>
      <c r="X30" s="5">
        <f ca="1">SUMIF(总装!AT$3:AT$146,$B30,总装!AT$6)+SUMIF(总装!AU$3:AU$146,$B30,总装!AU$6)+SUMIF(总装!AV$3:AV$146,$B30,总装!AV$6)</f>
        <v>0</v>
      </c>
      <c r="Y30" s="5">
        <f ca="1">SUMIF(总装!AW$3:AW$146,$B30,总装!AW$6)+SUMIF(总装!AX$3:AX$146,$B30,总装!AX$6)+SUMIF(总装!AY$3:AY$146,$B30,总装!AY$6)</f>
        <v>0</v>
      </c>
      <c r="Z30" s="5">
        <f ca="1">SUMIF(总装!AZ$3:AZ$146,$B30,总装!AZ$6)+SUMIF(总装!BA$3:BA$146,$B30,总装!BA$6)+SUMIF(总装!BB$3:BB$146,$B30,总装!BB$6)</f>
        <v>0</v>
      </c>
      <c r="AA30" s="5">
        <f ca="1">SUMIF(总装!BC$3:BC$146,$B30,总装!BC$6)+SUMIF(总装!BD$3:BD$146,$B30,总装!BD$6)+SUMIF(总装!BE$3:BE$146,$B30,总装!BE$6)</f>
        <v>0</v>
      </c>
      <c r="AB30" s="5">
        <f ca="1">SUMIF(总装!BF$3:BF$146,$B30,总装!BF$6)+SUMIF(总装!BG$3:BG$146,$B30,总装!BG$6)+SUMIF(总装!BH$3:BH$146,$B30,总装!BH$6)</f>
        <v>0</v>
      </c>
      <c r="AC30" s="5">
        <f ca="1">SUMIF(总装!BI$3:BI$146,$B30,总装!BI$6)+SUMIF(总装!BJ$3:BJ$146,$B30,总装!BJ$6)+SUMIF(总装!BK$3:BK$146,$B30,总装!BK$6)</f>
        <v>0</v>
      </c>
      <c r="AD30" s="5">
        <f ca="1">SUMIF(总装!BL$3:BL$146,$B30,总装!BL$6)+SUMIF(总装!BM$3:BM$146,$B30,总装!BM$6)+SUMIF(总装!BN$3:BN$146,$B30,总装!BN$6)</f>
        <v>0</v>
      </c>
      <c r="AE30" s="5">
        <f ca="1">SUMIF(总装!BO$3:BO$146,$B30,总装!BO$6)+SUMIF(总装!BP$3:BP$146,$B30,总装!BP$6)+SUMIF(总装!BQ$3:BQ$146,$B30,总装!BQ$6)</f>
        <v>0</v>
      </c>
      <c r="AF30" s="5">
        <f ca="1">SUMIF(总装!BR$3:BR$146,$B30,总装!BR$6)+SUMIF(总装!BS$3:BS$146,$B30,总装!BS$6)+SUMIF(总装!BT$3:BT$146,$B30,总装!BT$6)</f>
        <v>0</v>
      </c>
      <c r="AG30" s="5">
        <f ca="1">SUMIF(总装!BU$3:BU$146,$B30,总装!BU$6)+SUMIF(总装!BV$3:BV$146,$B30,总装!BV$6)+SUMIF(总装!BW$3:BW$146,$B30,总装!BW$6)</f>
        <v>0</v>
      </c>
      <c r="AH30" s="5">
        <f ca="1">SUMIF(总装!BX$3:BX$146,$B30,总装!BX$6)+SUMIF(总装!BY$3:BY$146,$B30,总装!BY$6)+SUMIF(总装!BZ$3:BZ$146,$B30,总装!BZ$6)</f>
        <v>0</v>
      </c>
      <c r="AI30" s="5">
        <f ca="1">SUMIF(总装!CA$3:CA$146,$B30,总装!CA$6)+SUMIF(总装!CB$3:CB$146,$B30,总装!CB$6)+SUMIF(总装!CC$3:CC$146,$B30,总装!CC$6)</f>
        <v>0</v>
      </c>
      <c r="AJ30" s="5">
        <f ca="1">SUMIF(总装!CD$3:CD$146,$B30,总装!CD$6)+SUMIF(总装!CE$3:CE$146,$B30,总装!CE$6)+SUMIF(总装!CF$3:CF$146,$B30,总装!CF$6)</f>
        <v>0</v>
      </c>
      <c r="AK30" s="5">
        <f ca="1">SUMIF(总装!CG$3:CG$146,$B30,总装!CG$6)+SUMIF(总装!CH$3:CH$146,$B30,总装!CH$6)+SUMIF(总装!CI$3:CI$146,$B30,总装!CI$6)</f>
        <v>0</v>
      </c>
      <c r="AL30" s="5">
        <f ca="1">SUMIF(总装!CJ$3:CJ$146,$B30,总装!CJ$6)+SUMIF(总装!CK$3:CK$146,$B30,总装!CK$6)+SUMIF(总装!CL$3:CL$146,$B30,总装!CL$6)</f>
        <v>0</v>
      </c>
      <c r="AM30" s="5">
        <f ca="1">SUMIF(总装!CM$3:CM$146,$B30,总装!CM$6)+SUMIF(总装!CN$3:CN$146,$B30,总装!CN$6)+SUMIF(总装!CO$3:CO$146,$B30,总装!CO$6)</f>
        <v>0</v>
      </c>
      <c r="AN30" s="5">
        <f ca="1">SUMIF(总装!CP$3:CP$146,$B30,总装!CP$6)+SUMIF(总装!CQ$3:CQ$146,$B30,总装!CQ$6)+SUMIF(总装!CR$3:CR$146,$B30,总装!CR$6)</f>
        <v>0</v>
      </c>
      <c r="AO30" s="5">
        <f ca="1" t="shared" si="6"/>
        <v>2000</v>
      </c>
      <c r="AP30" s="5">
        <f>SUMIF(工单拆分!G:G,B30,工单拆分!I:I)</f>
        <v>2000</v>
      </c>
      <c r="AQ30" s="5">
        <f ca="1" t="shared" si="7"/>
        <v>0</v>
      </c>
      <c r="AS30" s="7">
        <f>VLOOKUP(日计划量!C:C,工单拆分!H:N,7,0)</f>
        <v>100842160</v>
      </c>
      <c r="AT30" s="5">
        <f ca="1">VLOOKUP(C:C,工单拆分!H:R,11,0)</f>
        <v>0</v>
      </c>
      <c r="AU30" s="5">
        <f ca="1">VLOOKUP(C:C,工单拆分!H:S,12,0)</f>
        <v>0</v>
      </c>
      <c r="AV30" s="5"/>
      <c r="AW30" s="5"/>
    </row>
    <row r="31" s="1" customFormat="1" ht="15" customHeight="1" spans="1:49">
      <c r="A31" s="5">
        <f>工单拆分!F31</f>
        <v>7210004228</v>
      </c>
      <c r="B31" s="5" t="str">
        <f>工单拆分!G31</f>
        <v>7210004228-2</v>
      </c>
      <c r="C31" s="5" t="str">
        <f>工单拆分!H31</f>
        <v>40HC16-2</v>
      </c>
      <c r="D31" s="5">
        <f>VLOOKUP(B31,工单拆分!G:I,3,0)</f>
        <v>1000</v>
      </c>
      <c r="E31" s="5">
        <f ca="1">SUMIFS(OFFSET(工单拆分!$I$2,,,2000),OFFSET(工单拆分!$F$2,,,2000),A31)</f>
        <v>3000</v>
      </c>
      <c r="F31" s="5"/>
      <c r="G31" s="10">
        <f ca="1" t="array" ref="G31">MATCH(TRUE,J31:AN31&gt;10,0)+$J$2-1</f>
        <v>43528</v>
      </c>
      <c r="H31" s="11"/>
      <c r="I31" s="11"/>
      <c r="J31" s="5">
        <f ca="1">SUMIF(总装!D$3:D$146,$B31,总装!D$6)+SUMIF(总装!E$3:E$146,$B31,总装!E$6)+SUMIF(总装!F$3:F$146,$B31,总装!F$6)</f>
        <v>0</v>
      </c>
      <c r="K31" s="12">
        <f ca="1">SUMIF(总装!G$3:G$146,$B31,总装!G$6)+SUMIF(总装!H$3:H$146,$B31,总装!H$6)+SUMIF(总装!I$3:I$146,$B31,总装!I$6)</f>
        <v>0</v>
      </c>
      <c r="L31" s="12">
        <f ca="1">SUMIF(总装!J$3:J$146,$B31,总装!J$6)+SUMIF(总装!K$3:K$146,$B31,总装!K$6)+SUMIF(总装!L$3:L$146,$B31,总装!L$6)</f>
        <v>0</v>
      </c>
      <c r="M31" s="12">
        <f ca="1">SUMIF(总装!M$3:M$146,$B31,总装!M$6)+SUMIF(总装!N$3:N$146,$B31,总装!N$6)+SUMIF(总装!O$3:O$146,$B31,总装!O$6)</f>
        <v>700</v>
      </c>
      <c r="N31" s="12">
        <f ca="1">SUMIF(总装!P$3:P$146,$B31,总装!P$6)+SUMIF(总装!Q$3:Q$146,$B31,总装!Q$6)+SUMIF(总装!R$3:R$146,$B31,总装!R$6)</f>
        <v>300</v>
      </c>
      <c r="O31" s="12">
        <f ca="1">SUMIF(总装!S$3:S$146,$B31,总装!S$6)+SUMIF(总装!T$3:T$146,$B31,总装!T$6)+SUMIF(总装!U$3:U$146,$B31,总装!U$6)</f>
        <v>0</v>
      </c>
      <c r="P31" s="12">
        <f ca="1">SUMIF(总装!V$3:V$146,$B31,总装!V$6)+SUMIF(总装!W$3:W$146,$B31,总装!W$6)+SUMIF(总装!X$3:X$146,$B31,总装!X$6)</f>
        <v>0</v>
      </c>
      <c r="Q31" s="12">
        <f ca="1">SUMIF(总装!Y$3:Y$146,$B31,总装!Y$6)+SUMIF(总装!Z$3:Z$146,$B31,总装!Z$6)+SUMIF(总装!AA$3:AA$146,$B31,总装!AA$6)</f>
        <v>0</v>
      </c>
      <c r="R31" s="5">
        <f ca="1">SUMIF(总装!AB$3:AB$146,$B31,总装!AB$6)+SUMIF(总装!AC$3:AC$146,$B31,总装!AC$6)+SUMIF(总装!AD$3:AD$146,$B31,总装!AD$6)</f>
        <v>0</v>
      </c>
      <c r="S31" s="5">
        <f ca="1">SUMIF(总装!AE$3:AE$146,$B31,总装!AE$6)+SUMIF(总装!AF$3:AF$146,$B31,总装!AF$6)+SUMIF(总装!AG$3:AG$146,$B31,总装!AG$6)</f>
        <v>0</v>
      </c>
      <c r="T31" s="5">
        <f ca="1">SUMIF(总装!AH$3:AH$146,$B31,总装!AH$6)+SUMIF(总装!AI$3:AI$146,$B31,总装!AI$6)+SUMIF(总装!AJ$3:AJ$146,$B31,总装!AJ$6)</f>
        <v>0</v>
      </c>
      <c r="U31" s="5">
        <f ca="1">SUMIF(总装!AK$3:AK$146,$B31,总装!AK$6)+SUMIF(总装!AL$3:AL$146,$B31,总装!AL$6)+SUMIF(总装!AM$3:AM$146,$B31,总装!AM$6)</f>
        <v>0</v>
      </c>
      <c r="V31" s="5">
        <f ca="1">SUMIF(总装!AN$3:AN$146,$B31,总装!AN$6)+SUMIF(总装!AO$3:AO$146,$B31,总装!AO$6)+SUMIF(总装!AP$3:AP$146,$B31,总装!AP$6)</f>
        <v>0</v>
      </c>
      <c r="W31" s="5">
        <f ca="1">SUMIF(总装!AQ$3:AQ$146,$B31,总装!AQ$6)+SUMIF(总装!AR$3:AR$146,$B31,总装!AR$6)+SUMIF(总装!AS$3:AS$146,$B31,总装!AS$6)</f>
        <v>0</v>
      </c>
      <c r="X31" s="5">
        <f ca="1">SUMIF(总装!AT$3:AT$146,$B31,总装!AT$6)+SUMIF(总装!AU$3:AU$146,$B31,总装!AU$6)+SUMIF(总装!AV$3:AV$146,$B31,总装!AV$6)</f>
        <v>0</v>
      </c>
      <c r="Y31" s="5">
        <f ca="1">SUMIF(总装!AW$3:AW$146,$B31,总装!AW$6)+SUMIF(总装!AX$3:AX$146,$B31,总装!AX$6)+SUMIF(总装!AY$3:AY$146,$B31,总装!AY$6)</f>
        <v>0</v>
      </c>
      <c r="Z31" s="5">
        <f ca="1">SUMIF(总装!AZ$3:AZ$146,$B31,总装!AZ$6)+SUMIF(总装!BA$3:BA$146,$B31,总装!BA$6)+SUMIF(总装!BB$3:BB$146,$B31,总装!BB$6)</f>
        <v>0</v>
      </c>
      <c r="AA31" s="5">
        <f ca="1">SUMIF(总装!BC$3:BC$146,$B31,总装!BC$6)+SUMIF(总装!BD$3:BD$146,$B31,总装!BD$6)+SUMIF(总装!BE$3:BE$146,$B31,总装!BE$6)</f>
        <v>0</v>
      </c>
      <c r="AB31" s="5">
        <f ca="1">SUMIF(总装!BF$3:BF$146,$B31,总装!BF$6)+SUMIF(总装!BG$3:BG$146,$B31,总装!BG$6)+SUMIF(总装!BH$3:BH$146,$B31,总装!BH$6)</f>
        <v>0</v>
      </c>
      <c r="AC31" s="5">
        <f ca="1">SUMIF(总装!BI$3:BI$146,$B31,总装!BI$6)+SUMIF(总装!BJ$3:BJ$146,$B31,总装!BJ$6)+SUMIF(总装!BK$3:BK$146,$B31,总装!BK$6)</f>
        <v>0</v>
      </c>
      <c r="AD31" s="5">
        <f ca="1">SUMIF(总装!BL$3:BL$146,$B31,总装!BL$6)+SUMIF(总装!BM$3:BM$146,$B31,总装!BM$6)+SUMIF(总装!BN$3:BN$146,$B31,总装!BN$6)</f>
        <v>0</v>
      </c>
      <c r="AE31" s="5">
        <f ca="1">SUMIF(总装!BO$3:BO$146,$B31,总装!BO$6)+SUMIF(总装!BP$3:BP$146,$B31,总装!BP$6)+SUMIF(总装!BQ$3:BQ$146,$B31,总装!BQ$6)</f>
        <v>0</v>
      </c>
      <c r="AF31" s="5">
        <f ca="1">SUMIF(总装!BR$3:BR$146,$B31,总装!BR$6)+SUMIF(总装!BS$3:BS$146,$B31,总装!BS$6)+SUMIF(总装!BT$3:BT$146,$B31,总装!BT$6)</f>
        <v>0</v>
      </c>
      <c r="AG31" s="5">
        <f ca="1">SUMIF(总装!BU$3:BU$146,$B31,总装!BU$6)+SUMIF(总装!BV$3:BV$146,$B31,总装!BV$6)+SUMIF(总装!BW$3:BW$146,$B31,总装!BW$6)</f>
        <v>0</v>
      </c>
      <c r="AH31" s="5">
        <f ca="1">SUMIF(总装!BX$3:BX$146,$B31,总装!BX$6)+SUMIF(总装!BY$3:BY$146,$B31,总装!BY$6)+SUMIF(总装!BZ$3:BZ$146,$B31,总装!BZ$6)</f>
        <v>0</v>
      </c>
      <c r="AI31" s="5">
        <f ca="1">SUMIF(总装!CA$3:CA$146,$B31,总装!CA$6)+SUMIF(总装!CB$3:CB$146,$B31,总装!CB$6)+SUMIF(总装!CC$3:CC$146,$B31,总装!CC$6)</f>
        <v>0</v>
      </c>
      <c r="AJ31" s="5">
        <f ca="1">SUMIF(总装!CD$3:CD$146,$B31,总装!CD$6)+SUMIF(总装!CE$3:CE$146,$B31,总装!CE$6)+SUMIF(总装!CF$3:CF$146,$B31,总装!CF$6)</f>
        <v>0</v>
      </c>
      <c r="AK31" s="5">
        <f ca="1">SUMIF(总装!CG$3:CG$146,$B31,总装!CG$6)+SUMIF(总装!CH$3:CH$146,$B31,总装!CH$6)+SUMIF(总装!CI$3:CI$146,$B31,总装!CI$6)</f>
        <v>0</v>
      </c>
      <c r="AL31" s="5">
        <f ca="1">SUMIF(总装!CJ$3:CJ$146,$B31,总装!CJ$6)+SUMIF(总装!CK$3:CK$146,$B31,总装!CK$6)+SUMIF(总装!CL$3:CL$146,$B31,总装!CL$6)</f>
        <v>0</v>
      </c>
      <c r="AM31" s="5">
        <f ca="1">SUMIF(总装!CM$3:CM$146,$B31,总装!CM$6)+SUMIF(总装!CN$3:CN$146,$B31,总装!CN$6)+SUMIF(总装!CO$3:CO$146,$B31,总装!CO$6)</f>
        <v>0</v>
      </c>
      <c r="AN31" s="5">
        <f ca="1">SUMIF(总装!CP$3:CP$146,$B31,总装!CP$6)+SUMIF(总装!CQ$3:CQ$146,$B31,总装!CQ$6)+SUMIF(总装!CR$3:CR$146,$B31,总装!CR$6)</f>
        <v>0</v>
      </c>
      <c r="AO31" s="5">
        <f ca="1" t="shared" si="6"/>
        <v>1000</v>
      </c>
      <c r="AP31" s="5">
        <f>SUMIF(工单拆分!G:G,B31,工单拆分!I:I)</f>
        <v>1000</v>
      </c>
      <c r="AQ31" s="5">
        <f ca="1" t="shared" si="7"/>
        <v>0</v>
      </c>
      <c r="AS31" s="7">
        <f>VLOOKUP(日计划量!C:C,工单拆分!H:N,7,0)</f>
        <v>100843554</v>
      </c>
      <c r="AT31" s="5">
        <f ca="1">VLOOKUP(C:C,工单拆分!H:R,11,0)</f>
        <v>0</v>
      </c>
      <c r="AU31" s="5">
        <f ca="1">VLOOKUP(C:C,工单拆分!H:S,12,0)</f>
        <v>0</v>
      </c>
      <c r="AV31" s="5"/>
      <c r="AW31" s="5"/>
    </row>
    <row r="32" s="1" customFormat="1" ht="15" customHeight="1" spans="1:49">
      <c r="A32" s="5">
        <f>工单拆分!F32</f>
        <v>7210004112</v>
      </c>
      <c r="B32" s="5" t="str">
        <f>工单拆分!G32</f>
        <v>7210004112-1</v>
      </c>
      <c r="C32" s="5" t="str">
        <f>工单拆分!H32</f>
        <v>40HC35-1</v>
      </c>
      <c r="D32" s="5">
        <f>VLOOKUP(B32,工单拆分!G:I,3,0)</f>
        <v>3000</v>
      </c>
      <c r="E32" s="5">
        <f ca="1">SUMIFS(OFFSET(工单拆分!$I$2,,,2000),OFFSET(工单拆分!$F$2,,,2000),A32)</f>
        <v>25000</v>
      </c>
      <c r="F32" s="5"/>
      <c r="G32" s="10">
        <f ca="1" t="array" ref="G32">MATCH(TRUE,J32:AN32&gt;10,0)+$J$2-1</f>
        <v>43543</v>
      </c>
      <c r="H32" s="11"/>
      <c r="I32" s="11"/>
      <c r="J32" s="5">
        <f ca="1">SUMIF(总装!D$3:D$146,$B32,总装!D$6)+SUMIF(总装!E$3:E$146,$B32,总装!E$6)+SUMIF(总装!F$3:F$146,$B32,总装!F$6)</f>
        <v>0</v>
      </c>
      <c r="K32" s="12">
        <f ca="1">SUMIF(总装!G$3:G$146,$B32,总装!G$6)+SUMIF(总装!H$3:H$146,$B32,总装!H$6)+SUMIF(总装!I$3:I$146,$B32,总装!I$6)</f>
        <v>0</v>
      </c>
      <c r="L32" s="12">
        <f ca="1">SUMIF(总装!J$3:J$146,$B32,总装!J$6)+SUMIF(总装!K$3:K$146,$B32,总装!K$6)+SUMIF(总装!L$3:L$146,$B32,总装!L$6)</f>
        <v>0</v>
      </c>
      <c r="M32" s="12">
        <f ca="1">SUMIF(总装!M$3:M$146,$B32,总装!M$6)+SUMIF(总装!N$3:N$146,$B32,总装!N$6)+SUMIF(总装!O$3:O$146,$B32,总装!O$6)</f>
        <v>0</v>
      </c>
      <c r="N32" s="12">
        <f ca="1">SUMIF(总装!P$3:P$146,$B32,总装!P$6)+SUMIF(总装!Q$3:Q$146,$B32,总装!Q$6)+SUMIF(总装!R$3:R$146,$B32,总装!R$6)</f>
        <v>0</v>
      </c>
      <c r="O32" s="12">
        <f ca="1">SUMIF(总装!S$3:S$146,$B32,总装!S$6)+SUMIF(总装!T$3:T$146,$B32,总装!T$6)+SUMIF(总装!U$3:U$146,$B32,总装!U$6)</f>
        <v>0</v>
      </c>
      <c r="P32" s="12">
        <f ca="1">SUMIF(总装!V$3:V$146,$B32,总装!V$6)+SUMIF(总装!W$3:W$146,$B32,总装!W$6)+SUMIF(总装!X$3:X$146,$B32,总装!X$6)</f>
        <v>0</v>
      </c>
      <c r="Q32" s="12">
        <f ca="1">SUMIF(总装!Y$3:Y$146,$B32,总装!Y$6)+SUMIF(总装!Z$3:Z$146,$B32,总装!Z$6)+SUMIF(总装!AA$3:AA$146,$B32,总装!AA$6)</f>
        <v>0</v>
      </c>
      <c r="R32" s="5">
        <f ca="1">SUMIF(总装!AB$3:AB$146,$B32,总装!AB$6)+SUMIF(总装!AC$3:AC$146,$B32,总装!AC$6)+SUMIF(总装!AD$3:AD$146,$B32,总装!AD$6)</f>
        <v>0</v>
      </c>
      <c r="S32" s="5">
        <f ca="1">SUMIF(总装!AE$3:AE$146,$B32,总装!AE$6)+SUMIF(总装!AF$3:AF$146,$B32,总装!AF$6)+SUMIF(总装!AG$3:AG$146,$B32,总装!AG$6)</f>
        <v>0</v>
      </c>
      <c r="T32" s="5">
        <f ca="1">SUMIF(总装!AH$3:AH$146,$B32,总装!AH$6)+SUMIF(总装!AI$3:AI$146,$B32,总装!AI$6)+SUMIF(总装!AJ$3:AJ$146,$B32,总装!AJ$6)</f>
        <v>0</v>
      </c>
      <c r="U32" s="5">
        <f ca="1">SUMIF(总装!AK$3:AK$146,$B32,总装!AK$6)+SUMIF(总装!AL$3:AL$146,$B32,总装!AL$6)+SUMIF(总装!AM$3:AM$146,$B32,总装!AM$6)</f>
        <v>0</v>
      </c>
      <c r="V32" s="5">
        <f ca="1">SUMIF(总装!AN$3:AN$146,$B32,总装!AN$6)+SUMIF(总装!AO$3:AO$146,$B32,总装!AO$6)+SUMIF(总装!AP$3:AP$146,$B32,总装!AP$6)</f>
        <v>0</v>
      </c>
      <c r="W32" s="5">
        <f ca="1">SUMIF(总装!AQ$3:AQ$146,$B32,总装!AQ$6)+SUMIF(总装!AR$3:AR$146,$B32,总装!AR$6)+SUMIF(总装!AS$3:AS$146,$B32,总装!AS$6)</f>
        <v>0</v>
      </c>
      <c r="X32" s="5">
        <f ca="1">SUMIF(总装!AT$3:AT$146,$B32,总装!AT$6)+SUMIF(总装!AU$3:AU$146,$B32,总装!AU$6)+SUMIF(总装!AV$3:AV$146,$B32,总装!AV$6)</f>
        <v>0</v>
      </c>
      <c r="Y32" s="5">
        <f ca="1">SUMIF(总装!AW$3:AW$146,$B32,总装!AW$6)+SUMIF(总装!AX$3:AX$146,$B32,总装!AX$6)+SUMIF(总装!AY$3:AY$146,$B32,总装!AY$6)</f>
        <v>0</v>
      </c>
      <c r="Z32" s="5">
        <f ca="1">SUMIF(总装!AZ$3:AZ$146,$B32,总装!AZ$6)+SUMIF(总装!BA$3:BA$146,$B32,总装!BA$6)+SUMIF(总装!BB$3:BB$146,$B32,总装!BB$6)</f>
        <v>0</v>
      </c>
      <c r="AA32" s="5">
        <f ca="1">SUMIF(总装!BC$3:BC$146,$B32,总装!BC$6)+SUMIF(总装!BD$3:BD$146,$B32,总装!BD$6)+SUMIF(总装!BE$3:BE$146,$B32,总装!BE$6)</f>
        <v>0</v>
      </c>
      <c r="AB32" s="5">
        <f ca="1">SUMIF(总装!BF$3:BF$146,$B32,总装!BF$6)+SUMIF(总装!BG$3:BG$146,$B32,总装!BG$6)+SUMIF(总装!BH$3:BH$146,$B32,总装!BH$6)</f>
        <v>700</v>
      </c>
      <c r="AC32" s="5">
        <f ca="1">SUMIF(总装!BI$3:BI$146,$B32,总装!BI$6)+SUMIF(总装!BJ$3:BJ$146,$B32,总装!BJ$6)+SUMIF(总装!BK$3:BK$146,$B32,总装!BK$6)</f>
        <v>1100</v>
      </c>
      <c r="AD32" s="5">
        <f ca="1">SUMIF(总装!BL$3:BL$146,$B32,总装!BL$6)+SUMIF(总装!BM$3:BM$146,$B32,总装!BM$6)+SUMIF(总装!BN$3:BN$146,$B32,总装!BN$6)</f>
        <v>1200</v>
      </c>
      <c r="AE32" s="5">
        <f ca="1">SUMIF(总装!BO$3:BO$146,$B32,总装!BO$6)+SUMIF(总装!BP$3:BP$146,$B32,总装!BP$6)+SUMIF(总装!BQ$3:BQ$146,$B32,总装!BQ$6)</f>
        <v>0</v>
      </c>
      <c r="AF32" s="5">
        <f ca="1">SUMIF(总装!BR$3:BR$146,$B32,总装!BR$6)+SUMIF(总装!BS$3:BS$146,$B32,总装!BS$6)+SUMIF(总装!BT$3:BT$146,$B32,总装!BT$6)</f>
        <v>0</v>
      </c>
      <c r="AG32" s="5">
        <f ca="1">SUMIF(总装!BU$3:BU$146,$B32,总装!BU$6)+SUMIF(总装!BV$3:BV$146,$B32,总装!BV$6)+SUMIF(总装!BW$3:BW$146,$B32,总装!BW$6)</f>
        <v>0</v>
      </c>
      <c r="AH32" s="5">
        <f ca="1">SUMIF(总装!BX$3:BX$146,$B32,总装!BX$6)+SUMIF(总装!BY$3:BY$146,$B32,总装!BY$6)+SUMIF(总装!BZ$3:BZ$146,$B32,总装!BZ$6)</f>
        <v>0</v>
      </c>
      <c r="AI32" s="5">
        <f ca="1">SUMIF(总装!CA$3:CA$146,$B32,总装!CA$6)+SUMIF(总装!CB$3:CB$146,$B32,总装!CB$6)+SUMIF(总装!CC$3:CC$146,$B32,总装!CC$6)</f>
        <v>0</v>
      </c>
      <c r="AJ32" s="5">
        <f ca="1">SUMIF(总装!CD$3:CD$146,$B32,总装!CD$6)+SUMIF(总装!CE$3:CE$146,$B32,总装!CE$6)+SUMIF(总装!CF$3:CF$146,$B32,总装!CF$6)</f>
        <v>0</v>
      </c>
      <c r="AK32" s="5">
        <f ca="1">SUMIF(总装!CG$3:CG$146,$B32,总装!CG$6)+SUMIF(总装!CH$3:CH$146,$B32,总装!CH$6)+SUMIF(总装!CI$3:CI$146,$B32,总装!CI$6)</f>
        <v>0</v>
      </c>
      <c r="AL32" s="5">
        <f ca="1">SUMIF(总装!CJ$3:CJ$146,$B32,总装!CJ$6)+SUMIF(总装!CK$3:CK$146,$B32,总装!CK$6)+SUMIF(总装!CL$3:CL$146,$B32,总装!CL$6)</f>
        <v>0</v>
      </c>
      <c r="AM32" s="5">
        <f ca="1">SUMIF(总装!CM$3:CM$146,$B32,总装!CM$6)+SUMIF(总装!CN$3:CN$146,$B32,总装!CN$6)+SUMIF(总装!CO$3:CO$146,$B32,总装!CO$6)</f>
        <v>0</v>
      </c>
      <c r="AN32" s="5">
        <f ca="1">SUMIF(总装!CP$3:CP$146,$B32,总装!CP$6)+SUMIF(总装!CQ$3:CQ$146,$B32,总装!CQ$6)+SUMIF(总装!CR$3:CR$146,$B32,总装!CR$6)</f>
        <v>0</v>
      </c>
      <c r="AO32" s="5">
        <f ca="1" t="shared" si="6"/>
        <v>3000</v>
      </c>
      <c r="AP32" s="5">
        <f>SUMIF(工单拆分!G:G,B32,工单拆分!I:I)</f>
        <v>3000</v>
      </c>
      <c r="AQ32" s="5">
        <f ca="1" t="shared" si="7"/>
        <v>0</v>
      </c>
      <c r="AS32" s="7" t="str">
        <f>VLOOKUP(日计划量!C:C,工单拆分!H:N,7,0)</f>
        <v>100849238/100849239</v>
      </c>
      <c r="AT32" s="5">
        <f ca="1">VLOOKUP(C:C,工单拆分!H:R,11,0)</f>
        <v>0</v>
      </c>
      <c r="AU32" s="5">
        <f ca="1">VLOOKUP(C:C,工单拆分!H:S,12,0)</f>
        <v>0</v>
      </c>
      <c r="AV32" s="5"/>
      <c r="AW32" s="5"/>
    </row>
    <row r="33" s="1" customFormat="1" ht="15" customHeight="1" spans="1:49">
      <c r="A33" s="5">
        <f>工单拆分!F33</f>
        <v>7210004112</v>
      </c>
      <c r="B33" s="5" t="str">
        <f>工单拆分!G33</f>
        <v>7210004112-2</v>
      </c>
      <c r="C33" s="5" t="str">
        <f>工单拆分!H33</f>
        <v>40HC35-2</v>
      </c>
      <c r="D33" s="5">
        <f>VLOOKUP(B33,工单拆分!G:I,3,0)</f>
        <v>2000</v>
      </c>
      <c r="E33" s="5">
        <f ca="1">SUMIFS(OFFSET(工单拆分!$I$2,,,2000),OFFSET(工单拆分!$F$2,,,2000),A33)</f>
        <v>25000</v>
      </c>
      <c r="F33" s="5"/>
      <c r="G33" s="10">
        <f ca="1" t="array" ref="G33">MATCH(TRUE,J33:AN33&gt;10,0)+$J$2-1</f>
        <v>43553</v>
      </c>
      <c r="H33" s="11"/>
      <c r="I33" s="11"/>
      <c r="J33" s="5">
        <f ca="1">SUMIF(总装!D$3:D$146,$B33,总装!D$6)+SUMIF(总装!E$3:E$146,$B33,总装!E$6)+SUMIF(总装!F$3:F$146,$B33,总装!F$6)</f>
        <v>0</v>
      </c>
      <c r="K33" s="12">
        <f ca="1">SUMIF(总装!G$3:G$146,$B33,总装!G$6)+SUMIF(总装!H$3:H$146,$B33,总装!H$6)+SUMIF(总装!I$3:I$146,$B33,总装!I$6)</f>
        <v>0</v>
      </c>
      <c r="L33" s="12">
        <f ca="1">SUMIF(总装!J$3:J$146,$B33,总装!J$6)+SUMIF(总装!K$3:K$146,$B33,总装!K$6)+SUMIF(总装!L$3:L$146,$B33,总装!L$6)</f>
        <v>0</v>
      </c>
      <c r="M33" s="12">
        <f ca="1">SUMIF(总装!M$3:M$146,$B33,总装!M$6)+SUMIF(总装!N$3:N$146,$B33,总装!N$6)+SUMIF(总装!O$3:O$146,$B33,总装!O$6)</f>
        <v>0</v>
      </c>
      <c r="N33" s="12">
        <f ca="1">SUMIF(总装!P$3:P$146,$B33,总装!P$6)+SUMIF(总装!Q$3:Q$146,$B33,总装!Q$6)+SUMIF(总装!R$3:R$146,$B33,总装!R$6)</f>
        <v>0</v>
      </c>
      <c r="O33" s="12">
        <f ca="1">SUMIF(总装!S$3:S$146,$B33,总装!S$6)+SUMIF(总装!T$3:T$146,$B33,总装!T$6)+SUMIF(总装!U$3:U$146,$B33,总装!U$6)</f>
        <v>0</v>
      </c>
      <c r="P33" s="12">
        <f ca="1">SUMIF(总装!V$3:V$146,$B33,总装!V$6)+SUMIF(总装!W$3:W$146,$B33,总装!W$6)+SUMIF(总装!X$3:X$146,$B33,总装!X$6)</f>
        <v>0</v>
      </c>
      <c r="Q33" s="12">
        <f ca="1">SUMIF(总装!Y$3:Y$146,$B33,总装!Y$6)+SUMIF(总装!Z$3:Z$146,$B33,总装!Z$6)+SUMIF(总装!AA$3:AA$146,$B33,总装!AA$6)</f>
        <v>0</v>
      </c>
      <c r="R33" s="5">
        <f ca="1">SUMIF(总装!AB$3:AB$146,$B33,总装!AB$6)+SUMIF(总装!AC$3:AC$146,$B33,总装!AC$6)+SUMIF(总装!AD$3:AD$146,$B33,总装!AD$6)</f>
        <v>0</v>
      </c>
      <c r="S33" s="5">
        <f ca="1">SUMIF(总装!AE$3:AE$146,$B33,总装!AE$6)+SUMIF(总装!AF$3:AF$146,$B33,总装!AF$6)+SUMIF(总装!AG$3:AG$146,$B33,总装!AG$6)</f>
        <v>0</v>
      </c>
      <c r="T33" s="5">
        <f ca="1">SUMIF(总装!AH$3:AH$146,$B33,总装!AH$6)+SUMIF(总装!AI$3:AI$146,$B33,总装!AI$6)+SUMIF(总装!AJ$3:AJ$146,$B33,总装!AJ$6)</f>
        <v>0</v>
      </c>
      <c r="U33" s="5">
        <f ca="1">SUMIF(总装!AK$3:AK$146,$B33,总装!AK$6)+SUMIF(总装!AL$3:AL$146,$B33,总装!AL$6)+SUMIF(总装!AM$3:AM$146,$B33,总装!AM$6)</f>
        <v>0</v>
      </c>
      <c r="V33" s="5">
        <f ca="1">SUMIF(总装!AN$3:AN$146,$B33,总装!AN$6)+SUMIF(总装!AO$3:AO$146,$B33,总装!AO$6)+SUMIF(总装!AP$3:AP$146,$B33,总装!AP$6)</f>
        <v>0</v>
      </c>
      <c r="W33" s="5">
        <f ca="1">SUMIF(总装!AQ$3:AQ$146,$B33,总装!AQ$6)+SUMIF(总装!AR$3:AR$146,$B33,总装!AR$6)+SUMIF(总装!AS$3:AS$146,$B33,总装!AS$6)</f>
        <v>0</v>
      </c>
      <c r="X33" s="5">
        <f ca="1">SUMIF(总装!AT$3:AT$146,$B33,总装!AT$6)+SUMIF(总装!AU$3:AU$146,$B33,总装!AU$6)+SUMIF(总装!AV$3:AV$146,$B33,总装!AV$6)</f>
        <v>0</v>
      </c>
      <c r="Y33" s="5">
        <f ca="1">SUMIF(总装!AW$3:AW$146,$B33,总装!AW$6)+SUMIF(总装!AX$3:AX$146,$B33,总装!AX$6)+SUMIF(总装!AY$3:AY$146,$B33,总装!AY$6)</f>
        <v>0</v>
      </c>
      <c r="Z33" s="5">
        <f ca="1">SUMIF(总装!AZ$3:AZ$146,$B33,总装!AZ$6)+SUMIF(总装!BA$3:BA$146,$B33,总装!BA$6)+SUMIF(总装!BB$3:BB$146,$B33,总装!BB$6)</f>
        <v>0</v>
      </c>
      <c r="AA33" s="5">
        <f ca="1">SUMIF(总装!BC$3:BC$146,$B33,总装!BC$6)+SUMIF(总装!BD$3:BD$146,$B33,总装!BD$6)+SUMIF(总装!BE$3:BE$146,$B33,总装!BE$6)</f>
        <v>0</v>
      </c>
      <c r="AB33" s="5">
        <f ca="1">SUMIF(总装!BF$3:BF$146,$B33,总装!BF$6)+SUMIF(总装!BG$3:BG$146,$B33,总装!BG$6)+SUMIF(总装!BH$3:BH$146,$B33,总装!BH$6)</f>
        <v>0</v>
      </c>
      <c r="AC33" s="5">
        <f ca="1">SUMIF(总装!BI$3:BI$146,$B33,总装!BI$6)+SUMIF(总装!BJ$3:BJ$146,$B33,总装!BJ$6)+SUMIF(总装!BK$3:BK$146,$B33,总装!BK$6)</f>
        <v>0</v>
      </c>
      <c r="AD33" s="5">
        <f ca="1">SUMIF(总装!BL$3:BL$146,$B33,总装!BL$6)+SUMIF(总装!BM$3:BM$146,$B33,总装!BM$6)+SUMIF(总装!BN$3:BN$146,$B33,总装!BN$6)</f>
        <v>0</v>
      </c>
      <c r="AE33" s="5">
        <f ca="1">SUMIF(总装!BO$3:BO$146,$B33,总装!BO$6)+SUMIF(总装!BP$3:BP$146,$B33,总装!BP$6)+SUMIF(总装!BQ$3:BQ$146,$B33,总装!BQ$6)</f>
        <v>0</v>
      </c>
      <c r="AF33" s="5">
        <f ca="1">SUMIF(总装!BR$3:BR$146,$B33,总装!BR$6)+SUMIF(总装!BS$3:BS$146,$B33,总装!BS$6)+SUMIF(总装!BT$3:BT$146,$B33,总装!BT$6)</f>
        <v>0</v>
      </c>
      <c r="AG33" s="5">
        <f ca="1">SUMIF(总装!BU$3:BU$146,$B33,总装!BU$6)+SUMIF(总装!BV$3:BV$146,$B33,总装!BV$6)+SUMIF(总装!BW$3:BW$146,$B33,总装!BW$6)</f>
        <v>0</v>
      </c>
      <c r="AH33" s="5">
        <f ca="1">SUMIF(总装!BX$3:BX$146,$B33,总装!BX$6)+SUMIF(总装!BY$3:BY$146,$B33,总装!BY$6)+SUMIF(总装!BZ$3:BZ$146,$B33,总装!BZ$6)</f>
        <v>0</v>
      </c>
      <c r="AI33" s="5">
        <f ca="1">SUMIF(总装!CA$3:CA$146,$B33,总装!CA$6)+SUMIF(总装!CB$3:CB$146,$B33,总装!CB$6)+SUMIF(总装!CC$3:CC$146,$B33,总装!CC$6)</f>
        <v>0</v>
      </c>
      <c r="AJ33" s="5">
        <f ca="1">SUMIF(总装!CD$3:CD$146,$B33,总装!CD$6)+SUMIF(总装!CE$3:CE$146,$B33,总装!CE$6)+SUMIF(总装!CF$3:CF$146,$B33,总装!CF$6)</f>
        <v>0</v>
      </c>
      <c r="AK33" s="5">
        <f ca="1">SUMIF(总装!CG$3:CG$146,$B33,总装!CG$6)+SUMIF(总装!CH$3:CH$146,$B33,总装!CH$6)+SUMIF(总装!CI$3:CI$146,$B33,总装!CI$6)</f>
        <v>0</v>
      </c>
      <c r="AL33" s="5">
        <f ca="1">SUMIF(总装!CJ$3:CJ$146,$B33,总装!CJ$6)+SUMIF(总装!CK$3:CK$146,$B33,总装!CK$6)+SUMIF(总装!CL$3:CL$146,$B33,总装!CL$6)</f>
        <v>1500</v>
      </c>
      <c r="AM33" s="5">
        <f ca="1">SUMIF(总装!CM$3:CM$146,$B33,总装!CM$6)+SUMIF(总装!CN$3:CN$146,$B33,总装!CN$6)+SUMIF(总装!CO$3:CO$146,$B33,总装!CO$6)</f>
        <v>500</v>
      </c>
      <c r="AN33" s="5">
        <f ca="1">SUMIF(总装!CP$3:CP$146,$B33,总装!CP$6)+SUMIF(总装!CQ$3:CQ$146,$B33,总装!CQ$6)+SUMIF(总装!CR$3:CR$146,$B33,总装!CR$6)</f>
        <v>0</v>
      </c>
      <c r="AO33" s="5">
        <f ca="1" t="shared" si="6"/>
        <v>2000</v>
      </c>
      <c r="AP33" s="5">
        <f>SUMIF(工单拆分!G:G,B33,工单拆分!I:I)</f>
        <v>2000</v>
      </c>
      <c r="AQ33" s="5">
        <f ca="1" t="shared" si="7"/>
        <v>0</v>
      </c>
      <c r="AS33" s="7">
        <f>VLOOKUP(日计划量!C:C,工单拆分!H:N,7,0)</f>
        <v>0</v>
      </c>
      <c r="AT33" s="5">
        <f ca="1">VLOOKUP(C:C,工单拆分!H:R,11,0)</f>
        <v>0</v>
      </c>
      <c r="AU33" s="5">
        <f ca="1">VLOOKUP(C:C,工单拆分!H:S,12,0)</f>
        <v>0</v>
      </c>
      <c r="AV33" s="5"/>
      <c r="AW33" s="5"/>
    </row>
    <row r="34" s="1" customFormat="1" ht="15" customHeight="1" spans="1:49">
      <c r="A34" s="5">
        <f>工单拆分!F34</f>
        <v>7210004112</v>
      </c>
      <c r="B34" s="5" t="str">
        <f>工单拆分!G34</f>
        <v>7210004112-3</v>
      </c>
      <c r="C34" s="5" t="str">
        <f>工单拆分!H34</f>
        <v>40HC35-3</v>
      </c>
      <c r="D34" s="5">
        <f>VLOOKUP(B34,工单拆分!G:I,3,0)</f>
        <v>2000</v>
      </c>
      <c r="E34" s="5">
        <f ca="1">SUMIFS(OFFSET(工单拆分!$I$2,,,2000),OFFSET(工单拆分!$F$2,,,2000),A34)</f>
        <v>25000</v>
      </c>
      <c r="F34" s="5"/>
      <c r="G34" s="10">
        <f ca="1" t="array" ref="G34">MATCH(TRUE,J34:AN34&gt;10,0)+$J$2-1</f>
        <v>43551</v>
      </c>
      <c r="H34" s="11"/>
      <c r="I34" s="11"/>
      <c r="J34" s="5">
        <f ca="1">SUMIF(总装!D$3:D$146,$B34,总装!D$6)+SUMIF(总装!E$3:E$146,$B34,总装!E$6)+SUMIF(总装!F$3:F$146,$B34,总装!F$6)</f>
        <v>0</v>
      </c>
      <c r="K34" s="12">
        <f ca="1">SUMIF(总装!G$3:G$146,$B34,总装!G$6)+SUMIF(总装!H$3:H$146,$B34,总装!H$6)+SUMIF(总装!I$3:I$146,$B34,总装!I$6)</f>
        <v>0</v>
      </c>
      <c r="L34" s="12">
        <f ca="1">SUMIF(总装!J$3:J$146,$B34,总装!J$6)+SUMIF(总装!K$3:K$146,$B34,总装!K$6)+SUMIF(总装!L$3:L$146,$B34,总装!L$6)</f>
        <v>0</v>
      </c>
      <c r="M34" s="12">
        <f ca="1">SUMIF(总装!M$3:M$146,$B34,总装!M$6)+SUMIF(总装!N$3:N$146,$B34,总装!N$6)+SUMIF(总装!O$3:O$146,$B34,总装!O$6)</f>
        <v>0</v>
      </c>
      <c r="N34" s="12">
        <f ca="1">SUMIF(总装!P$3:P$146,$B34,总装!P$6)+SUMIF(总装!Q$3:Q$146,$B34,总装!Q$6)+SUMIF(总装!R$3:R$146,$B34,总装!R$6)</f>
        <v>0</v>
      </c>
      <c r="O34" s="12">
        <f ca="1">SUMIF(总装!S$3:S$146,$B34,总装!S$6)+SUMIF(总装!T$3:T$146,$B34,总装!T$6)+SUMIF(总装!U$3:U$146,$B34,总装!U$6)</f>
        <v>0</v>
      </c>
      <c r="P34" s="12">
        <f ca="1">SUMIF(总装!V$3:V$146,$B34,总装!V$6)+SUMIF(总装!W$3:W$146,$B34,总装!W$6)+SUMIF(总装!X$3:X$146,$B34,总装!X$6)</f>
        <v>0</v>
      </c>
      <c r="Q34" s="12">
        <f ca="1">SUMIF(总装!Y$3:Y$146,$B34,总装!Y$6)+SUMIF(总装!Z$3:Z$146,$B34,总装!Z$6)+SUMIF(总装!AA$3:AA$146,$B34,总装!AA$6)</f>
        <v>0</v>
      </c>
      <c r="R34" s="5">
        <f ca="1">SUMIF(总装!AB$3:AB$146,$B34,总装!AB$6)+SUMIF(总装!AC$3:AC$146,$B34,总装!AC$6)+SUMIF(总装!AD$3:AD$146,$B34,总装!AD$6)</f>
        <v>0</v>
      </c>
      <c r="S34" s="5">
        <f ca="1">SUMIF(总装!AE$3:AE$146,$B34,总装!AE$6)+SUMIF(总装!AF$3:AF$146,$B34,总装!AF$6)+SUMIF(总装!AG$3:AG$146,$B34,总装!AG$6)</f>
        <v>0</v>
      </c>
      <c r="T34" s="5">
        <f ca="1">SUMIF(总装!AH$3:AH$146,$B34,总装!AH$6)+SUMIF(总装!AI$3:AI$146,$B34,总装!AI$6)+SUMIF(总装!AJ$3:AJ$146,$B34,总装!AJ$6)</f>
        <v>0</v>
      </c>
      <c r="U34" s="5">
        <f ca="1">SUMIF(总装!AK$3:AK$146,$B34,总装!AK$6)+SUMIF(总装!AL$3:AL$146,$B34,总装!AL$6)+SUMIF(总装!AM$3:AM$146,$B34,总装!AM$6)</f>
        <v>0</v>
      </c>
      <c r="V34" s="5">
        <f ca="1">SUMIF(总装!AN$3:AN$146,$B34,总装!AN$6)+SUMIF(总装!AO$3:AO$146,$B34,总装!AO$6)+SUMIF(总装!AP$3:AP$146,$B34,总装!AP$6)</f>
        <v>0</v>
      </c>
      <c r="W34" s="5">
        <f ca="1">SUMIF(总装!AQ$3:AQ$146,$B34,总装!AQ$6)+SUMIF(总装!AR$3:AR$146,$B34,总装!AR$6)+SUMIF(总装!AS$3:AS$146,$B34,总装!AS$6)</f>
        <v>0</v>
      </c>
      <c r="X34" s="5">
        <f ca="1">SUMIF(总装!AT$3:AT$146,$B34,总装!AT$6)+SUMIF(总装!AU$3:AU$146,$B34,总装!AU$6)+SUMIF(总装!AV$3:AV$146,$B34,总装!AV$6)</f>
        <v>0</v>
      </c>
      <c r="Y34" s="5">
        <f ca="1">SUMIF(总装!AW$3:AW$146,$B34,总装!AW$6)+SUMIF(总装!AX$3:AX$146,$B34,总装!AX$6)+SUMIF(总装!AY$3:AY$146,$B34,总装!AY$6)</f>
        <v>0</v>
      </c>
      <c r="Z34" s="5">
        <f ca="1">SUMIF(总装!AZ$3:AZ$146,$B34,总装!AZ$6)+SUMIF(总装!BA$3:BA$146,$B34,总装!BA$6)+SUMIF(总装!BB$3:BB$146,$B34,总装!BB$6)</f>
        <v>0</v>
      </c>
      <c r="AA34" s="5">
        <f ca="1">SUMIF(总装!BC$3:BC$146,$B34,总装!BC$6)+SUMIF(总装!BD$3:BD$146,$B34,总装!BD$6)+SUMIF(总装!BE$3:BE$146,$B34,总装!BE$6)</f>
        <v>0</v>
      </c>
      <c r="AB34" s="5">
        <f ca="1">SUMIF(总装!BF$3:BF$146,$B34,总装!BF$6)+SUMIF(总装!BG$3:BG$146,$B34,总装!BG$6)+SUMIF(总装!BH$3:BH$146,$B34,总装!BH$6)</f>
        <v>0</v>
      </c>
      <c r="AC34" s="5">
        <f ca="1">SUMIF(总装!BI$3:BI$146,$B34,总装!BI$6)+SUMIF(总装!BJ$3:BJ$146,$B34,总装!BJ$6)+SUMIF(总装!BK$3:BK$146,$B34,总装!BK$6)</f>
        <v>0</v>
      </c>
      <c r="AD34" s="5">
        <f ca="1">SUMIF(总装!BL$3:BL$146,$B34,总装!BL$6)+SUMIF(总装!BM$3:BM$146,$B34,总装!BM$6)+SUMIF(总装!BN$3:BN$146,$B34,总装!BN$6)</f>
        <v>0</v>
      </c>
      <c r="AE34" s="5">
        <f ca="1">SUMIF(总装!BO$3:BO$146,$B34,总装!BO$6)+SUMIF(总装!BP$3:BP$146,$B34,总装!BP$6)+SUMIF(总装!BQ$3:BQ$146,$B34,总装!BQ$6)</f>
        <v>0</v>
      </c>
      <c r="AF34" s="5">
        <f ca="1">SUMIF(总装!BR$3:BR$146,$B34,总装!BR$6)+SUMIF(总装!BS$3:BS$146,$B34,总装!BS$6)+SUMIF(总装!BT$3:BT$146,$B34,总装!BT$6)</f>
        <v>0</v>
      </c>
      <c r="AG34" s="5">
        <f ca="1">SUMIF(总装!BU$3:BU$146,$B34,总装!BU$6)+SUMIF(总装!BV$3:BV$146,$B34,总装!BV$6)+SUMIF(总装!BW$3:BW$146,$B34,总装!BW$6)</f>
        <v>0</v>
      </c>
      <c r="AH34" s="5">
        <f ca="1">SUMIF(总装!BX$3:BX$146,$B34,总装!BX$6)+SUMIF(总装!BY$3:BY$146,$B34,总装!BY$6)+SUMIF(总装!BZ$3:BZ$146,$B34,总装!BZ$6)</f>
        <v>0</v>
      </c>
      <c r="AI34" s="5">
        <f ca="1">SUMIF(总装!CA$3:CA$146,$B34,总装!CA$6)+SUMIF(总装!CB$3:CB$146,$B34,总装!CB$6)+SUMIF(总装!CC$3:CC$146,$B34,总装!CC$6)</f>
        <v>0</v>
      </c>
      <c r="AJ34" s="5">
        <f ca="1">SUMIF(总装!CD$3:CD$146,$B34,总装!CD$6)+SUMIF(总装!CE$3:CE$146,$B34,总装!CE$6)+SUMIF(总装!CF$3:CF$146,$B34,总装!CF$6)</f>
        <v>150</v>
      </c>
      <c r="AK34" s="5">
        <f ca="1">SUMIF(总装!CG$3:CG$146,$B34,总装!CG$6)+SUMIF(总装!CH$3:CH$146,$B34,总装!CH$6)+SUMIF(总装!CI$3:CI$146,$B34,总装!CI$6)</f>
        <v>1400</v>
      </c>
      <c r="AL34" s="5">
        <f ca="1">SUMIF(总装!CJ$3:CJ$146,$B34,总装!CJ$6)+SUMIF(总装!CK$3:CK$146,$B34,总装!CK$6)+SUMIF(总装!CL$3:CL$146,$B34,总装!CL$6)</f>
        <v>450</v>
      </c>
      <c r="AM34" s="5">
        <f ca="1">SUMIF(总装!CM$3:CM$146,$B34,总装!CM$6)+SUMIF(总装!CN$3:CN$146,$B34,总装!CN$6)+SUMIF(总装!CO$3:CO$146,$B34,总装!CO$6)</f>
        <v>0</v>
      </c>
      <c r="AN34" s="5">
        <f ca="1">SUMIF(总装!CP$3:CP$146,$B34,总装!CP$6)+SUMIF(总装!CQ$3:CQ$146,$B34,总装!CQ$6)+SUMIF(总装!CR$3:CR$146,$B34,总装!CR$6)</f>
        <v>0</v>
      </c>
      <c r="AO34" s="5">
        <f ca="1" t="shared" si="6"/>
        <v>2000</v>
      </c>
      <c r="AP34" s="5">
        <f>SUMIF(工单拆分!G:G,B34,工单拆分!I:I)</f>
        <v>2000</v>
      </c>
      <c r="AQ34" s="5">
        <f ca="1" t="shared" si="7"/>
        <v>0</v>
      </c>
      <c r="AS34" s="7">
        <f>VLOOKUP(日计划量!C:C,工单拆分!H:N,7,0)</f>
        <v>0</v>
      </c>
      <c r="AT34" s="5">
        <f ca="1">VLOOKUP(C:C,工单拆分!H:R,11,0)</f>
        <v>0</v>
      </c>
      <c r="AU34" s="5">
        <f ca="1">VLOOKUP(C:C,工单拆分!H:S,12,0)</f>
        <v>0</v>
      </c>
      <c r="AV34" s="5"/>
      <c r="AW34" s="5"/>
    </row>
    <row r="35" s="1" customFormat="1" ht="15" customHeight="1" spans="1:49">
      <c r="A35" s="5">
        <f>工单拆分!F35</f>
        <v>7210004112</v>
      </c>
      <c r="B35" s="5" t="str">
        <f>工单拆分!G35</f>
        <v>7210004112-4</v>
      </c>
      <c r="C35" s="5" t="str">
        <f>工单拆分!H35</f>
        <v>40HC35-4</v>
      </c>
      <c r="D35" s="5">
        <f>VLOOKUP(B35,工单拆分!G:I,3,0)</f>
        <v>2000</v>
      </c>
      <c r="E35" s="5">
        <f ca="1">SUMIFS(OFFSET(工单拆分!$I$2,,,2000),OFFSET(工单拆分!$F$2,,,2000),A35)</f>
        <v>25000</v>
      </c>
      <c r="F35" s="5"/>
      <c r="G35" s="10">
        <f ca="1" t="array" ref="G35">MATCH(TRUE,J35:AN35&gt;10,0)+$J$2-1</f>
        <v>43554</v>
      </c>
      <c r="H35" s="11"/>
      <c r="I35" s="11"/>
      <c r="J35" s="5">
        <f ca="1">SUMIF(总装!D$3:D$146,$B35,总装!D$6)+SUMIF(总装!E$3:E$146,$B35,总装!E$6)+SUMIF(总装!F$3:F$146,$B35,总装!F$6)</f>
        <v>0</v>
      </c>
      <c r="K35" s="12">
        <f ca="1">SUMIF(总装!G$3:G$146,$B35,总装!G$6)+SUMIF(总装!H$3:H$146,$B35,总装!H$6)+SUMIF(总装!I$3:I$146,$B35,总装!I$6)</f>
        <v>0</v>
      </c>
      <c r="L35" s="12">
        <f ca="1">SUMIF(总装!J$3:J$146,$B35,总装!J$6)+SUMIF(总装!K$3:K$146,$B35,总装!K$6)+SUMIF(总装!L$3:L$146,$B35,总装!L$6)</f>
        <v>0</v>
      </c>
      <c r="M35" s="12">
        <f ca="1">SUMIF(总装!M$3:M$146,$B35,总装!M$6)+SUMIF(总装!N$3:N$146,$B35,总装!N$6)+SUMIF(总装!O$3:O$146,$B35,总装!O$6)</f>
        <v>0</v>
      </c>
      <c r="N35" s="12">
        <f ca="1">SUMIF(总装!P$3:P$146,$B35,总装!P$6)+SUMIF(总装!Q$3:Q$146,$B35,总装!Q$6)+SUMIF(总装!R$3:R$146,$B35,总装!R$6)</f>
        <v>0</v>
      </c>
      <c r="O35" s="12">
        <f ca="1">SUMIF(总装!S$3:S$146,$B35,总装!S$6)+SUMIF(总装!T$3:T$146,$B35,总装!T$6)+SUMIF(总装!U$3:U$146,$B35,总装!U$6)</f>
        <v>0</v>
      </c>
      <c r="P35" s="12">
        <f ca="1">SUMIF(总装!V$3:V$146,$B35,总装!V$6)+SUMIF(总装!W$3:W$146,$B35,总装!W$6)+SUMIF(总装!X$3:X$146,$B35,总装!X$6)</f>
        <v>0</v>
      </c>
      <c r="Q35" s="12">
        <f ca="1">SUMIF(总装!Y$3:Y$146,$B35,总装!Y$6)+SUMIF(总装!Z$3:Z$146,$B35,总装!Z$6)+SUMIF(总装!AA$3:AA$146,$B35,总装!AA$6)</f>
        <v>0</v>
      </c>
      <c r="R35" s="5">
        <f ca="1">SUMIF(总装!AB$3:AB$146,$B35,总装!AB$6)+SUMIF(总装!AC$3:AC$146,$B35,总装!AC$6)+SUMIF(总装!AD$3:AD$146,$B35,总装!AD$6)</f>
        <v>0</v>
      </c>
      <c r="S35" s="5">
        <f ca="1">SUMIF(总装!AE$3:AE$146,$B35,总装!AE$6)+SUMIF(总装!AF$3:AF$146,$B35,总装!AF$6)+SUMIF(总装!AG$3:AG$146,$B35,总装!AG$6)</f>
        <v>0</v>
      </c>
      <c r="T35" s="5">
        <f ca="1">SUMIF(总装!AH$3:AH$146,$B35,总装!AH$6)+SUMIF(总装!AI$3:AI$146,$B35,总装!AI$6)+SUMIF(总装!AJ$3:AJ$146,$B35,总装!AJ$6)</f>
        <v>0</v>
      </c>
      <c r="U35" s="5">
        <f ca="1">SUMIF(总装!AK$3:AK$146,$B35,总装!AK$6)+SUMIF(总装!AL$3:AL$146,$B35,总装!AL$6)+SUMIF(总装!AM$3:AM$146,$B35,总装!AM$6)</f>
        <v>0</v>
      </c>
      <c r="V35" s="5">
        <f ca="1">SUMIF(总装!AN$3:AN$146,$B35,总装!AN$6)+SUMIF(总装!AO$3:AO$146,$B35,总装!AO$6)+SUMIF(总装!AP$3:AP$146,$B35,总装!AP$6)</f>
        <v>0</v>
      </c>
      <c r="W35" s="5">
        <f ca="1">SUMIF(总装!AQ$3:AQ$146,$B35,总装!AQ$6)+SUMIF(总装!AR$3:AR$146,$B35,总装!AR$6)+SUMIF(总装!AS$3:AS$146,$B35,总装!AS$6)</f>
        <v>0</v>
      </c>
      <c r="X35" s="5">
        <f ca="1">SUMIF(总装!AT$3:AT$146,$B35,总装!AT$6)+SUMIF(总装!AU$3:AU$146,$B35,总装!AU$6)+SUMIF(总装!AV$3:AV$146,$B35,总装!AV$6)</f>
        <v>0</v>
      </c>
      <c r="Y35" s="5">
        <f ca="1">SUMIF(总装!AW$3:AW$146,$B35,总装!AW$6)+SUMIF(总装!AX$3:AX$146,$B35,总装!AX$6)+SUMIF(总装!AY$3:AY$146,$B35,总装!AY$6)</f>
        <v>0</v>
      </c>
      <c r="Z35" s="5">
        <f ca="1">SUMIF(总装!AZ$3:AZ$146,$B35,总装!AZ$6)+SUMIF(总装!BA$3:BA$146,$B35,总装!BA$6)+SUMIF(总装!BB$3:BB$146,$B35,总装!BB$6)</f>
        <v>0</v>
      </c>
      <c r="AA35" s="5">
        <f ca="1">SUMIF(总装!BC$3:BC$146,$B35,总装!BC$6)+SUMIF(总装!BD$3:BD$146,$B35,总装!BD$6)+SUMIF(总装!BE$3:BE$146,$B35,总装!BE$6)</f>
        <v>0</v>
      </c>
      <c r="AB35" s="5">
        <f ca="1">SUMIF(总装!BF$3:BF$146,$B35,总装!BF$6)+SUMIF(总装!BG$3:BG$146,$B35,总装!BG$6)+SUMIF(总装!BH$3:BH$146,$B35,总装!BH$6)</f>
        <v>0</v>
      </c>
      <c r="AC35" s="5">
        <f ca="1">SUMIF(总装!BI$3:BI$146,$B35,总装!BI$6)+SUMIF(总装!BJ$3:BJ$146,$B35,总装!BJ$6)+SUMIF(总装!BK$3:BK$146,$B35,总装!BK$6)</f>
        <v>0</v>
      </c>
      <c r="AD35" s="5">
        <f ca="1">SUMIF(总装!BL$3:BL$146,$B35,总装!BL$6)+SUMIF(总装!BM$3:BM$146,$B35,总装!BM$6)+SUMIF(总装!BN$3:BN$146,$B35,总装!BN$6)</f>
        <v>0</v>
      </c>
      <c r="AE35" s="5">
        <f ca="1">SUMIF(总装!BO$3:BO$146,$B35,总装!BO$6)+SUMIF(总装!BP$3:BP$146,$B35,总装!BP$6)+SUMIF(总装!BQ$3:BQ$146,$B35,总装!BQ$6)</f>
        <v>0</v>
      </c>
      <c r="AF35" s="5">
        <f ca="1">SUMIF(总装!BR$3:BR$146,$B35,总装!BR$6)+SUMIF(总装!BS$3:BS$146,$B35,总装!BS$6)+SUMIF(总装!BT$3:BT$146,$B35,总装!BT$6)</f>
        <v>0</v>
      </c>
      <c r="AG35" s="5">
        <f ca="1">SUMIF(总装!BU$3:BU$146,$B35,总装!BU$6)+SUMIF(总装!BV$3:BV$146,$B35,总装!BV$6)+SUMIF(总装!BW$3:BW$146,$B35,总装!BW$6)</f>
        <v>0</v>
      </c>
      <c r="AH35" s="5">
        <f ca="1">SUMIF(总装!BX$3:BX$146,$B35,总装!BX$6)+SUMIF(总装!BY$3:BY$146,$B35,总装!BY$6)+SUMIF(总装!BZ$3:BZ$146,$B35,总装!BZ$6)</f>
        <v>0</v>
      </c>
      <c r="AI35" s="5">
        <f ca="1">SUMIF(总装!CA$3:CA$146,$B35,总装!CA$6)+SUMIF(总装!CB$3:CB$146,$B35,总装!CB$6)+SUMIF(总装!CC$3:CC$146,$B35,总装!CC$6)</f>
        <v>0</v>
      </c>
      <c r="AJ35" s="5">
        <f ca="1">SUMIF(总装!CD$3:CD$146,$B35,总装!CD$6)+SUMIF(总装!CE$3:CE$146,$B35,总装!CE$6)+SUMIF(总装!CF$3:CF$146,$B35,总装!CF$6)</f>
        <v>0</v>
      </c>
      <c r="AK35" s="5">
        <f ca="1">SUMIF(总装!CG$3:CG$146,$B35,总装!CG$6)+SUMIF(总装!CH$3:CH$146,$B35,总装!CH$6)+SUMIF(总装!CI$3:CI$146,$B35,总装!CI$6)</f>
        <v>0</v>
      </c>
      <c r="AL35" s="5">
        <f ca="1">SUMIF(总装!CJ$3:CJ$146,$B35,总装!CJ$6)+SUMIF(总装!CK$3:CK$146,$B35,总装!CK$6)+SUMIF(总装!CL$3:CL$146,$B35,总装!CL$6)</f>
        <v>0</v>
      </c>
      <c r="AM35" s="5">
        <f ca="1">SUMIF(总装!CM$3:CM$146,$B35,总装!CM$6)+SUMIF(总装!CN$3:CN$146,$B35,总装!CN$6)+SUMIF(总装!CO$3:CO$146,$B35,总装!CO$6)</f>
        <v>2000</v>
      </c>
      <c r="AN35" s="5">
        <f ca="1">SUMIF(总装!CP$3:CP$146,$B35,总装!CP$6)+SUMIF(总装!CQ$3:CQ$146,$B35,总装!CQ$6)+SUMIF(总装!CR$3:CR$146,$B35,总装!CR$6)</f>
        <v>0</v>
      </c>
      <c r="AO35" s="5">
        <f ca="1" t="shared" si="6"/>
        <v>2000</v>
      </c>
      <c r="AP35" s="5">
        <f>SUMIF(工单拆分!G:G,B35,工单拆分!I:I)</f>
        <v>2000</v>
      </c>
      <c r="AQ35" s="5">
        <f ca="1" t="shared" si="7"/>
        <v>0</v>
      </c>
      <c r="AS35" s="7">
        <f>VLOOKUP(日计划量!C:C,工单拆分!H:N,7,0)</f>
        <v>0</v>
      </c>
      <c r="AT35" s="5">
        <f ca="1">VLOOKUP(C:C,工单拆分!H:R,11,0)</f>
        <v>0</v>
      </c>
      <c r="AU35" s="5">
        <f ca="1">VLOOKUP(C:C,工单拆分!H:S,12,0)</f>
        <v>0</v>
      </c>
      <c r="AV35" s="5"/>
      <c r="AW35" s="5"/>
    </row>
    <row r="36" s="1" customFormat="1" ht="15" customHeight="1" spans="1:49">
      <c r="A36" s="5">
        <f>工单拆分!F36</f>
        <v>7210004112</v>
      </c>
      <c r="B36" s="5" t="str">
        <f>工单拆分!G36</f>
        <v>7210004112-5</v>
      </c>
      <c r="C36" s="5" t="str">
        <f>工单拆分!H36</f>
        <v>40HC35-5</v>
      </c>
      <c r="D36" s="5">
        <f>VLOOKUP(B36,工单拆分!G:I,3,0)</f>
        <v>1000</v>
      </c>
      <c r="E36" s="5">
        <f ca="1">SUMIFS(OFFSET(工单拆分!$I$2,,,2000),OFFSET(工单拆分!$F$2,,,2000),A36)</f>
        <v>25000</v>
      </c>
      <c r="F36" s="5"/>
      <c r="G36" s="10">
        <f ca="1" t="array" ref="G36">MATCH(TRUE,J36:AN36&gt;10,0)+$J$2-1</f>
        <v>43552</v>
      </c>
      <c r="H36" s="11"/>
      <c r="I36" s="11"/>
      <c r="J36" s="5">
        <f ca="1">SUMIF(总装!D$3:D$146,$B36,总装!D$6)+SUMIF(总装!E$3:E$146,$B36,总装!E$6)+SUMIF(总装!F$3:F$146,$B36,总装!F$6)</f>
        <v>0</v>
      </c>
      <c r="K36" s="12">
        <f ca="1">SUMIF(总装!G$3:G$146,$B36,总装!G$6)+SUMIF(总装!H$3:H$146,$B36,总装!H$6)+SUMIF(总装!I$3:I$146,$B36,总装!I$6)</f>
        <v>0</v>
      </c>
      <c r="L36" s="12">
        <f ca="1">SUMIF(总装!J$3:J$146,$B36,总装!J$6)+SUMIF(总装!K$3:K$146,$B36,总装!K$6)+SUMIF(总装!L$3:L$146,$B36,总装!L$6)</f>
        <v>0</v>
      </c>
      <c r="M36" s="12">
        <f ca="1">SUMIF(总装!M$3:M$146,$B36,总装!M$6)+SUMIF(总装!N$3:N$146,$B36,总装!N$6)+SUMIF(总装!O$3:O$146,$B36,总装!O$6)</f>
        <v>0</v>
      </c>
      <c r="N36" s="12">
        <f ca="1">SUMIF(总装!P$3:P$146,$B36,总装!P$6)+SUMIF(总装!Q$3:Q$146,$B36,总装!Q$6)+SUMIF(总装!R$3:R$146,$B36,总装!R$6)</f>
        <v>0</v>
      </c>
      <c r="O36" s="12">
        <f ca="1">SUMIF(总装!S$3:S$146,$B36,总装!S$6)+SUMIF(总装!T$3:T$146,$B36,总装!T$6)+SUMIF(总装!U$3:U$146,$B36,总装!U$6)</f>
        <v>0</v>
      </c>
      <c r="P36" s="12">
        <f ca="1">SUMIF(总装!V$3:V$146,$B36,总装!V$6)+SUMIF(总装!W$3:W$146,$B36,总装!W$6)+SUMIF(总装!X$3:X$146,$B36,总装!X$6)</f>
        <v>0</v>
      </c>
      <c r="Q36" s="12">
        <f ca="1">SUMIF(总装!Y$3:Y$146,$B36,总装!Y$6)+SUMIF(总装!Z$3:Z$146,$B36,总装!Z$6)+SUMIF(总装!AA$3:AA$146,$B36,总装!AA$6)</f>
        <v>0</v>
      </c>
      <c r="R36" s="5">
        <f ca="1">SUMIF(总装!AB$3:AB$146,$B36,总装!AB$6)+SUMIF(总装!AC$3:AC$146,$B36,总装!AC$6)+SUMIF(总装!AD$3:AD$146,$B36,总装!AD$6)</f>
        <v>0</v>
      </c>
      <c r="S36" s="5">
        <f ca="1">SUMIF(总装!AE$3:AE$146,$B36,总装!AE$6)+SUMIF(总装!AF$3:AF$146,$B36,总装!AF$6)+SUMIF(总装!AG$3:AG$146,$B36,总装!AG$6)</f>
        <v>0</v>
      </c>
      <c r="T36" s="5">
        <f ca="1">SUMIF(总装!AH$3:AH$146,$B36,总装!AH$6)+SUMIF(总装!AI$3:AI$146,$B36,总装!AI$6)+SUMIF(总装!AJ$3:AJ$146,$B36,总装!AJ$6)</f>
        <v>0</v>
      </c>
      <c r="U36" s="5">
        <f ca="1">SUMIF(总装!AK$3:AK$146,$B36,总装!AK$6)+SUMIF(总装!AL$3:AL$146,$B36,总装!AL$6)+SUMIF(总装!AM$3:AM$146,$B36,总装!AM$6)</f>
        <v>0</v>
      </c>
      <c r="V36" s="5">
        <f ca="1">SUMIF(总装!AN$3:AN$146,$B36,总装!AN$6)+SUMIF(总装!AO$3:AO$146,$B36,总装!AO$6)+SUMIF(总装!AP$3:AP$146,$B36,总装!AP$6)</f>
        <v>0</v>
      </c>
      <c r="W36" s="5">
        <f ca="1">SUMIF(总装!AQ$3:AQ$146,$B36,总装!AQ$6)+SUMIF(总装!AR$3:AR$146,$B36,总装!AR$6)+SUMIF(总装!AS$3:AS$146,$B36,总装!AS$6)</f>
        <v>0</v>
      </c>
      <c r="X36" s="5">
        <f ca="1">SUMIF(总装!AT$3:AT$146,$B36,总装!AT$6)+SUMIF(总装!AU$3:AU$146,$B36,总装!AU$6)+SUMIF(总装!AV$3:AV$146,$B36,总装!AV$6)</f>
        <v>0</v>
      </c>
      <c r="Y36" s="5">
        <f ca="1">SUMIF(总装!AW$3:AW$146,$B36,总装!AW$6)+SUMIF(总装!AX$3:AX$146,$B36,总装!AX$6)+SUMIF(总装!AY$3:AY$146,$B36,总装!AY$6)</f>
        <v>0</v>
      </c>
      <c r="Z36" s="5">
        <f ca="1">SUMIF(总装!AZ$3:AZ$146,$B36,总装!AZ$6)+SUMIF(总装!BA$3:BA$146,$B36,总装!BA$6)+SUMIF(总装!BB$3:BB$146,$B36,总装!BB$6)</f>
        <v>0</v>
      </c>
      <c r="AA36" s="5">
        <f ca="1">SUMIF(总装!BC$3:BC$146,$B36,总装!BC$6)+SUMIF(总装!BD$3:BD$146,$B36,总装!BD$6)+SUMIF(总装!BE$3:BE$146,$B36,总装!BE$6)</f>
        <v>0</v>
      </c>
      <c r="AB36" s="5">
        <f ca="1">SUMIF(总装!BF$3:BF$146,$B36,总装!BF$6)+SUMIF(总装!BG$3:BG$146,$B36,总装!BG$6)+SUMIF(总装!BH$3:BH$146,$B36,总装!BH$6)</f>
        <v>0</v>
      </c>
      <c r="AC36" s="5">
        <f ca="1">SUMIF(总装!BI$3:BI$146,$B36,总装!BI$6)+SUMIF(总装!BJ$3:BJ$146,$B36,总装!BJ$6)+SUMIF(总装!BK$3:BK$146,$B36,总装!BK$6)</f>
        <v>0</v>
      </c>
      <c r="AD36" s="5">
        <f ca="1">SUMIF(总装!BL$3:BL$146,$B36,总装!BL$6)+SUMIF(总装!BM$3:BM$146,$B36,总装!BM$6)+SUMIF(总装!BN$3:BN$146,$B36,总装!BN$6)</f>
        <v>0</v>
      </c>
      <c r="AE36" s="5">
        <f ca="1">SUMIF(总装!BO$3:BO$146,$B36,总装!BO$6)+SUMIF(总装!BP$3:BP$146,$B36,总装!BP$6)+SUMIF(总装!BQ$3:BQ$146,$B36,总装!BQ$6)</f>
        <v>0</v>
      </c>
      <c r="AF36" s="5">
        <f ca="1">SUMIF(总装!BR$3:BR$146,$B36,总装!BR$6)+SUMIF(总装!BS$3:BS$146,$B36,总装!BS$6)+SUMIF(总装!BT$3:BT$146,$B36,总装!BT$6)</f>
        <v>0</v>
      </c>
      <c r="AG36" s="5">
        <f ca="1">SUMIF(总装!BU$3:BU$146,$B36,总装!BU$6)+SUMIF(总装!BV$3:BV$146,$B36,总装!BV$6)+SUMIF(总装!BW$3:BW$146,$B36,总装!BW$6)</f>
        <v>0</v>
      </c>
      <c r="AH36" s="5">
        <f ca="1">SUMIF(总装!BX$3:BX$146,$B36,总装!BX$6)+SUMIF(总装!BY$3:BY$146,$B36,总装!BY$6)+SUMIF(总装!BZ$3:BZ$146,$B36,总装!BZ$6)</f>
        <v>0</v>
      </c>
      <c r="AI36" s="5">
        <f ca="1">SUMIF(总装!CA$3:CA$146,$B36,总装!CA$6)+SUMIF(总装!CB$3:CB$146,$B36,总装!CB$6)+SUMIF(总装!CC$3:CC$146,$B36,总装!CC$6)</f>
        <v>0</v>
      </c>
      <c r="AJ36" s="5">
        <f ca="1">SUMIF(总装!CD$3:CD$146,$B36,总装!CD$6)+SUMIF(总装!CE$3:CE$146,$B36,总装!CE$6)+SUMIF(总装!CF$3:CF$146,$B36,总装!CF$6)</f>
        <v>0</v>
      </c>
      <c r="AK36" s="5">
        <f ca="1">SUMIF(总装!CG$3:CG$146,$B36,总装!CG$6)+SUMIF(总装!CH$3:CH$146,$B36,总装!CH$6)+SUMIF(总装!CI$3:CI$146,$B36,总装!CI$6)</f>
        <v>1000</v>
      </c>
      <c r="AL36" s="5">
        <f ca="1">SUMIF(总装!CJ$3:CJ$146,$B36,总装!CJ$6)+SUMIF(总装!CK$3:CK$146,$B36,总装!CK$6)+SUMIF(总装!CL$3:CL$146,$B36,总装!CL$6)</f>
        <v>0</v>
      </c>
      <c r="AM36" s="5">
        <f ca="1">SUMIF(总装!CM$3:CM$146,$B36,总装!CM$6)+SUMIF(总装!CN$3:CN$146,$B36,总装!CN$6)+SUMIF(总装!CO$3:CO$146,$B36,总装!CO$6)</f>
        <v>0</v>
      </c>
      <c r="AN36" s="5">
        <f ca="1">SUMIF(总装!CP$3:CP$146,$B36,总装!CP$6)+SUMIF(总装!CQ$3:CQ$146,$B36,总装!CQ$6)+SUMIF(总装!CR$3:CR$146,$B36,总装!CR$6)</f>
        <v>0</v>
      </c>
      <c r="AO36" s="5">
        <f ca="1" t="shared" si="6"/>
        <v>1000</v>
      </c>
      <c r="AP36" s="5">
        <f>SUMIF(工单拆分!G:G,B36,工单拆分!I:I)</f>
        <v>1000</v>
      </c>
      <c r="AQ36" s="5">
        <f ca="1" t="shared" si="7"/>
        <v>0</v>
      </c>
      <c r="AS36" s="7">
        <f>VLOOKUP(日计划量!C:C,工单拆分!H:N,7,0)</f>
        <v>100850311</v>
      </c>
      <c r="AT36" s="5">
        <f ca="1">VLOOKUP(C:C,工单拆分!H:R,11,0)</f>
        <v>0</v>
      </c>
      <c r="AU36" s="5">
        <f ca="1">VLOOKUP(C:C,工单拆分!H:S,12,0)</f>
        <v>0</v>
      </c>
      <c r="AV36" s="5"/>
      <c r="AW36" s="5"/>
    </row>
    <row r="37" s="1" customFormat="1" ht="15" customHeight="1" spans="1:49">
      <c r="A37" s="5">
        <f>工单拆分!F37</f>
        <v>7210004112</v>
      </c>
      <c r="B37" s="5" t="str">
        <f>工单拆分!G37</f>
        <v>7210004112-6</v>
      </c>
      <c r="C37" s="5" t="str">
        <f>工单拆分!H37</f>
        <v>40HC35-6</v>
      </c>
      <c r="D37" s="5">
        <f>VLOOKUP(B37,工单拆分!G:I,3,0)</f>
        <v>2000</v>
      </c>
      <c r="E37" s="5">
        <f ca="1">SUMIFS(OFFSET(工单拆分!$I$2,,,2000),OFFSET(工单拆分!$F$2,,,2000),A37)</f>
        <v>25000</v>
      </c>
      <c r="F37" s="5"/>
      <c r="G37" s="10">
        <f ca="1" t="array" ref="G37">MATCH(TRUE,J37:AN37&gt;10,0)+$J$2-1</f>
        <v>43546</v>
      </c>
      <c r="H37" s="11"/>
      <c r="I37" s="11"/>
      <c r="J37" s="5">
        <f ca="1">SUMIF(总装!D$3:D$146,$B37,总装!D$6)+SUMIF(总装!E$3:E$146,$B37,总装!E$6)+SUMIF(总装!F$3:F$146,$B37,总装!F$6)</f>
        <v>0</v>
      </c>
      <c r="K37" s="12">
        <f ca="1">SUMIF(总装!G$3:G$146,$B37,总装!G$6)+SUMIF(总装!H$3:H$146,$B37,总装!H$6)+SUMIF(总装!I$3:I$146,$B37,总装!I$6)</f>
        <v>0</v>
      </c>
      <c r="L37" s="12">
        <f ca="1">SUMIF(总装!J$3:J$146,$B37,总装!J$6)+SUMIF(总装!K$3:K$146,$B37,总装!K$6)+SUMIF(总装!L$3:L$146,$B37,总装!L$6)</f>
        <v>0</v>
      </c>
      <c r="M37" s="12">
        <f ca="1">SUMIF(总装!M$3:M$146,$B37,总装!M$6)+SUMIF(总装!N$3:N$146,$B37,总装!N$6)+SUMIF(总装!O$3:O$146,$B37,总装!O$6)</f>
        <v>0</v>
      </c>
      <c r="N37" s="12">
        <f ca="1">SUMIF(总装!P$3:P$146,$B37,总装!P$6)+SUMIF(总装!Q$3:Q$146,$B37,总装!Q$6)+SUMIF(总装!R$3:R$146,$B37,总装!R$6)</f>
        <v>0</v>
      </c>
      <c r="O37" s="12">
        <f ca="1">SUMIF(总装!S$3:S$146,$B37,总装!S$6)+SUMIF(总装!T$3:T$146,$B37,总装!T$6)+SUMIF(总装!U$3:U$146,$B37,总装!U$6)</f>
        <v>0</v>
      </c>
      <c r="P37" s="12">
        <f ca="1">SUMIF(总装!V$3:V$146,$B37,总装!V$6)+SUMIF(总装!W$3:W$146,$B37,总装!W$6)+SUMIF(总装!X$3:X$146,$B37,总装!X$6)</f>
        <v>0</v>
      </c>
      <c r="Q37" s="12">
        <f ca="1">SUMIF(总装!Y$3:Y$146,$B37,总装!Y$6)+SUMIF(总装!Z$3:Z$146,$B37,总装!Z$6)+SUMIF(总装!AA$3:AA$146,$B37,总装!AA$6)</f>
        <v>0</v>
      </c>
      <c r="R37" s="5">
        <f ca="1">SUMIF(总装!AB$3:AB$146,$B37,总装!AB$6)+SUMIF(总装!AC$3:AC$146,$B37,总装!AC$6)+SUMIF(总装!AD$3:AD$146,$B37,总装!AD$6)</f>
        <v>0</v>
      </c>
      <c r="S37" s="5">
        <f ca="1">SUMIF(总装!AE$3:AE$146,$B37,总装!AE$6)+SUMIF(总装!AF$3:AF$146,$B37,总装!AF$6)+SUMIF(总装!AG$3:AG$146,$B37,总装!AG$6)</f>
        <v>0</v>
      </c>
      <c r="T37" s="5">
        <f ca="1">SUMIF(总装!AH$3:AH$146,$B37,总装!AH$6)+SUMIF(总装!AI$3:AI$146,$B37,总装!AI$6)+SUMIF(总装!AJ$3:AJ$146,$B37,总装!AJ$6)</f>
        <v>0</v>
      </c>
      <c r="U37" s="5">
        <f ca="1">SUMIF(总装!AK$3:AK$146,$B37,总装!AK$6)+SUMIF(总装!AL$3:AL$146,$B37,总装!AL$6)+SUMIF(总装!AM$3:AM$146,$B37,总装!AM$6)</f>
        <v>0</v>
      </c>
      <c r="V37" s="5">
        <f ca="1">SUMIF(总装!AN$3:AN$146,$B37,总装!AN$6)+SUMIF(总装!AO$3:AO$146,$B37,总装!AO$6)+SUMIF(总装!AP$3:AP$146,$B37,总装!AP$6)</f>
        <v>0</v>
      </c>
      <c r="W37" s="5">
        <f ca="1">SUMIF(总装!AQ$3:AQ$146,$B37,总装!AQ$6)+SUMIF(总装!AR$3:AR$146,$B37,总装!AR$6)+SUMIF(总装!AS$3:AS$146,$B37,总装!AS$6)</f>
        <v>0</v>
      </c>
      <c r="X37" s="5">
        <f ca="1">SUMIF(总装!AT$3:AT$146,$B37,总装!AT$6)+SUMIF(总装!AU$3:AU$146,$B37,总装!AU$6)+SUMIF(总装!AV$3:AV$146,$B37,总装!AV$6)</f>
        <v>0</v>
      </c>
      <c r="Y37" s="5">
        <f ca="1">SUMIF(总装!AW$3:AW$146,$B37,总装!AW$6)+SUMIF(总装!AX$3:AX$146,$B37,总装!AX$6)+SUMIF(总装!AY$3:AY$146,$B37,总装!AY$6)</f>
        <v>0</v>
      </c>
      <c r="Z37" s="5">
        <f ca="1">SUMIF(总装!AZ$3:AZ$146,$B37,总装!AZ$6)+SUMIF(总装!BA$3:BA$146,$B37,总装!BA$6)+SUMIF(总装!BB$3:BB$146,$B37,总装!BB$6)</f>
        <v>0</v>
      </c>
      <c r="AA37" s="5">
        <f ca="1">SUMIF(总装!BC$3:BC$146,$B37,总装!BC$6)+SUMIF(总装!BD$3:BD$146,$B37,总装!BD$6)+SUMIF(总装!BE$3:BE$146,$B37,总装!BE$6)</f>
        <v>0</v>
      </c>
      <c r="AB37" s="5">
        <f ca="1">SUMIF(总装!BF$3:BF$146,$B37,总装!BF$6)+SUMIF(总装!BG$3:BG$146,$B37,总装!BG$6)+SUMIF(总装!BH$3:BH$146,$B37,总装!BH$6)</f>
        <v>0</v>
      </c>
      <c r="AC37" s="5">
        <f ca="1">SUMIF(总装!BI$3:BI$146,$B37,总装!BI$6)+SUMIF(总装!BJ$3:BJ$146,$B37,总装!BJ$6)+SUMIF(总装!BK$3:BK$146,$B37,总装!BK$6)</f>
        <v>0</v>
      </c>
      <c r="AD37" s="5">
        <f ca="1">SUMIF(总装!BL$3:BL$146,$B37,总装!BL$6)+SUMIF(总装!BM$3:BM$146,$B37,总装!BM$6)+SUMIF(总装!BN$3:BN$146,$B37,总装!BN$6)</f>
        <v>0</v>
      </c>
      <c r="AE37" s="5">
        <f ca="1">SUMIF(总装!BO$3:BO$146,$B37,总装!BO$6)+SUMIF(总装!BP$3:BP$146,$B37,总装!BP$6)+SUMIF(总装!BQ$3:BQ$146,$B37,总装!BQ$6)</f>
        <v>1400</v>
      </c>
      <c r="AF37" s="5">
        <f ca="1">SUMIF(总装!BR$3:BR$146,$B37,总装!BR$6)+SUMIF(总装!BS$3:BS$146,$B37,总装!BS$6)+SUMIF(总装!BT$3:BT$146,$B37,总装!BT$6)</f>
        <v>600</v>
      </c>
      <c r="AG37" s="5">
        <f ca="1">SUMIF(总装!BU$3:BU$146,$B37,总装!BU$6)+SUMIF(总装!BV$3:BV$146,$B37,总装!BV$6)+SUMIF(总装!BW$3:BW$146,$B37,总装!BW$6)</f>
        <v>0</v>
      </c>
      <c r="AH37" s="5">
        <f ca="1">SUMIF(总装!BX$3:BX$146,$B37,总装!BX$6)+SUMIF(总装!BY$3:BY$146,$B37,总装!BY$6)+SUMIF(总装!BZ$3:BZ$146,$B37,总装!BZ$6)</f>
        <v>0</v>
      </c>
      <c r="AI37" s="5">
        <f ca="1">SUMIF(总装!CA$3:CA$146,$B37,总装!CA$6)+SUMIF(总装!CB$3:CB$146,$B37,总装!CB$6)+SUMIF(总装!CC$3:CC$146,$B37,总装!CC$6)</f>
        <v>0</v>
      </c>
      <c r="AJ37" s="5">
        <f ca="1">SUMIF(总装!CD$3:CD$146,$B37,总装!CD$6)+SUMIF(总装!CE$3:CE$146,$B37,总装!CE$6)+SUMIF(总装!CF$3:CF$146,$B37,总装!CF$6)</f>
        <v>0</v>
      </c>
      <c r="AK37" s="5">
        <f ca="1">SUMIF(总装!CG$3:CG$146,$B37,总装!CG$6)+SUMIF(总装!CH$3:CH$146,$B37,总装!CH$6)+SUMIF(总装!CI$3:CI$146,$B37,总装!CI$6)</f>
        <v>0</v>
      </c>
      <c r="AL37" s="5">
        <f ca="1">SUMIF(总装!CJ$3:CJ$146,$B37,总装!CJ$6)+SUMIF(总装!CK$3:CK$146,$B37,总装!CK$6)+SUMIF(总装!CL$3:CL$146,$B37,总装!CL$6)</f>
        <v>0</v>
      </c>
      <c r="AM37" s="5">
        <f ca="1">SUMIF(总装!CM$3:CM$146,$B37,总装!CM$6)+SUMIF(总装!CN$3:CN$146,$B37,总装!CN$6)+SUMIF(总装!CO$3:CO$146,$B37,总装!CO$6)</f>
        <v>0</v>
      </c>
      <c r="AN37" s="5">
        <f ca="1">SUMIF(总装!CP$3:CP$146,$B37,总装!CP$6)+SUMIF(总装!CQ$3:CQ$146,$B37,总装!CQ$6)+SUMIF(总装!CR$3:CR$146,$B37,总装!CR$6)</f>
        <v>0</v>
      </c>
      <c r="AO37" s="5">
        <f ca="1" t="shared" si="6"/>
        <v>2000</v>
      </c>
      <c r="AP37" s="5">
        <f>SUMIF(工单拆分!G:G,B37,工单拆分!I:I)</f>
        <v>2000</v>
      </c>
      <c r="AQ37" s="5">
        <f ca="1" t="shared" si="7"/>
        <v>0</v>
      </c>
      <c r="AS37" s="7">
        <f>VLOOKUP(日计划量!C:C,工单拆分!H:N,7,0)</f>
        <v>100850308</v>
      </c>
      <c r="AT37" s="5">
        <f ca="1">VLOOKUP(C:C,工单拆分!H:R,11,0)</f>
        <v>0</v>
      </c>
      <c r="AU37" s="5">
        <f ca="1">VLOOKUP(C:C,工单拆分!H:S,12,0)</f>
        <v>0</v>
      </c>
      <c r="AV37" s="5"/>
      <c r="AW37" s="5"/>
    </row>
    <row r="38" s="1" customFormat="1" ht="15" customHeight="1" spans="1:49">
      <c r="A38" s="5">
        <f>工单拆分!F38</f>
        <v>7210004112</v>
      </c>
      <c r="B38" s="5" t="str">
        <f>工单拆分!G38</f>
        <v>7210004112-7</v>
      </c>
      <c r="C38" s="5" t="str">
        <f>工单拆分!H38</f>
        <v>40HC35-7</v>
      </c>
      <c r="D38" s="5">
        <f>VLOOKUP(B38,工单拆分!G:I,3,0)</f>
        <v>2000</v>
      </c>
      <c r="E38" s="5">
        <f ca="1">SUMIFS(OFFSET(工单拆分!$I$2,,,2000),OFFSET(工单拆分!$F$2,,,2000),A38)</f>
        <v>25000</v>
      </c>
      <c r="F38" s="5"/>
      <c r="G38" s="10">
        <f ca="1" t="array" ref="G38">MATCH(TRUE,J38:AN38&gt;10,0)+$J$2-1</f>
        <v>43539</v>
      </c>
      <c r="H38" s="11"/>
      <c r="I38" s="11"/>
      <c r="J38" s="5">
        <f ca="1">SUMIF(总装!D$3:D$146,$B38,总装!D$6)+SUMIF(总装!E$3:E$146,$B38,总装!E$6)+SUMIF(总装!F$3:F$146,$B38,总装!F$6)</f>
        <v>0</v>
      </c>
      <c r="K38" s="12">
        <f ca="1">SUMIF(总装!G$3:G$146,$B38,总装!G$6)+SUMIF(总装!H$3:H$146,$B38,总装!H$6)+SUMIF(总装!I$3:I$146,$B38,总装!I$6)</f>
        <v>0</v>
      </c>
      <c r="L38" s="12">
        <f ca="1">SUMIF(总装!J$3:J$146,$B38,总装!J$6)+SUMIF(总装!K$3:K$146,$B38,总装!K$6)+SUMIF(总装!L$3:L$146,$B38,总装!L$6)</f>
        <v>0</v>
      </c>
      <c r="M38" s="12">
        <f ca="1">SUMIF(总装!M$3:M$146,$B38,总装!M$6)+SUMIF(总装!N$3:N$146,$B38,总装!N$6)+SUMIF(总装!O$3:O$146,$B38,总装!O$6)</f>
        <v>0</v>
      </c>
      <c r="N38" s="12">
        <f ca="1">SUMIF(总装!P$3:P$146,$B38,总装!P$6)+SUMIF(总装!Q$3:Q$146,$B38,总装!Q$6)+SUMIF(总装!R$3:R$146,$B38,总装!R$6)</f>
        <v>0</v>
      </c>
      <c r="O38" s="12">
        <f ca="1">SUMIF(总装!S$3:S$146,$B38,总装!S$6)+SUMIF(总装!T$3:T$146,$B38,总装!T$6)+SUMIF(总装!U$3:U$146,$B38,总装!U$6)</f>
        <v>0</v>
      </c>
      <c r="P38" s="12">
        <f ca="1">SUMIF(总装!V$3:V$146,$B38,总装!V$6)+SUMIF(总装!W$3:W$146,$B38,总装!W$6)+SUMIF(总装!X$3:X$146,$B38,总装!X$6)</f>
        <v>0</v>
      </c>
      <c r="Q38" s="12">
        <f ca="1">SUMIF(总装!Y$3:Y$146,$B38,总装!Y$6)+SUMIF(总装!Z$3:Z$146,$B38,总装!Z$6)+SUMIF(总装!AA$3:AA$146,$B38,总装!AA$6)</f>
        <v>0</v>
      </c>
      <c r="R38" s="5">
        <f ca="1">SUMIF(总装!AB$3:AB$146,$B38,总装!AB$6)+SUMIF(总装!AC$3:AC$146,$B38,总装!AC$6)+SUMIF(总装!AD$3:AD$146,$B38,总装!AD$6)</f>
        <v>0</v>
      </c>
      <c r="S38" s="5">
        <f ca="1">SUMIF(总装!AE$3:AE$146,$B38,总装!AE$6)+SUMIF(总装!AF$3:AF$146,$B38,总装!AF$6)+SUMIF(总装!AG$3:AG$146,$B38,总装!AG$6)</f>
        <v>0</v>
      </c>
      <c r="T38" s="5">
        <f ca="1">SUMIF(总装!AH$3:AH$146,$B38,总装!AH$6)+SUMIF(总装!AI$3:AI$146,$B38,总装!AI$6)+SUMIF(总装!AJ$3:AJ$146,$B38,总装!AJ$6)</f>
        <v>0</v>
      </c>
      <c r="U38" s="5">
        <f ca="1">SUMIF(总装!AK$3:AK$146,$B38,总装!AK$6)+SUMIF(总装!AL$3:AL$146,$B38,总装!AL$6)+SUMIF(总装!AM$3:AM$146,$B38,总装!AM$6)</f>
        <v>0</v>
      </c>
      <c r="V38" s="5">
        <f ca="1">SUMIF(总装!AN$3:AN$146,$B38,总装!AN$6)+SUMIF(总装!AO$3:AO$146,$B38,总装!AO$6)+SUMIF(总装!AP$3:AP$146,$B38,总装!AP$6)</f>
        <v>0</v>
      </c>
      <c r="W38" s="5">
        <f ca="1">SUMIF(总装!AQ$3:AQ$146,$B38,总装!AQ$6)+SUMIF(总装!AR$3:AR$146,$B38,总装!AR$6)+SUMIF(总装!AS$3:AS$146,$B38,总装!AS$6)</f>
        <v>0</v>
      </c>
      <c r="X38" s="5">
        <f ca="1">SUMIF(总装!AT$3:AT$146,$B38,总装!AT$6)+SUMIF(总装!AU$3:AU$146,$B38,总装!AU$6)+SUMIF(总装!AV$3:AV$146,$B38,总装!AV$6)</f>
        <v>50</v>
      </c>
      <c r="Y38" s="5">
        <f ca="1">SUMIF(总装!AW$3:AW$146,$B38,总装!AW$6)+SUMIF(总装!AX$3:AX$146,$B38,总装!AX$6)+SUMIF(总装!AY$3:AY$146,$B38,总装!AY$6)</f>
        <v>0</v>
      </c>
      <c r="Z38" s="5">
        <f ca="1">SUMIF(总装!AZ$3:AZ$146,$B38,总装!AZ$6)+SUMIF(总装!BA$3:BA$146,$B38,总装!BA$6)+SUMIF(总装!BB$3:BB$146,$B38,总装!BB$6)</f>
        <v>0</v>
      </c>
      <c r="AA38" s="5">
        <f ca="1">SUMIF(总装!BC$3:BC$146,$B38,总装!BC$6)+SUMIF(总装!BD$3:BD$146,$B38,总装!BD$6)+SUMIF(总装!BE$3:BE$146,$B38,总装!BE$6)</f>
        <v>1250</v>
      </c>
      <c r="AB38" s="5">
        <f ca="1">SUMIF(总装!BF$3:BF$146,$B38,总装!BF$6)+SUMIF(总装!BG$3:BG$146,$B38,总装!BG$6)+SUMIF(总装!BH$3:BH$146,$B38,总装!BH$6)</f>
        <v>700</v>
      </c>
      <c r="AC38" s="5">
        <f ca="1">SUMIF(总装!BI$3:BI$146,$B38,总装!BI$6)+SUMIF(总装!BJ$3:BJ$146,$B38,总装!BJ$6)+SUMIF(总装!BK$3:BK$146,$B38,总装!BK$6)</f>
        <v>0</v>
      </c>
      <c r="AD38" s="5">
        <f ca="1">SUMIF(总装!BL$3:BL$146,$B38,总装!BL$6)+SUMIF(总装!BM$3:BM$146,$B38,总装!BM$6)+SUMIF(总装!BN$3:BN$146,$B38,总装!BN$6)</f>
        <v>0</v>
      </c>
      <c r="AE38" s="5">
        <f ca="1">SUMIF(总装!BO$3:BO$146,$B38,总装!BO$6)+SUMIF(总装!BP$3:BP$146,$B38,总装!BP$6)+SUMIF(总装!BQ$3:BQ$146,$B38,总装!BQ$6)</f>
        <v>0</v>
      </c>
      <c r="AF38" s="5">
        <f ca="1">SUMIF(总装!BR$3:BR$146,$B38,总装!BR$6)+SUMIF(总装!BS$3:BS$146,$B38,总装!BS$6)+SUMIF(总装!BT$3:BT$146,$B38,总装!BT$6)</f>
        <v>0</v>
      </c>
      <c r="AG38" s="5">
        <f ca="1">SUMIF(总装!BU$3:BU$146,$B38,总装!BU$6)+SUMIF(总装!BV$3:BV$146,$B38,总装!BV$6)+SUMIF(总装!BW$3:BW$146,$B38,总装!BW$6)</f>
        <v>0</v>
      </c>
      <c r="AH38" s="5">
        <f ca="1">SUMIF(总装!BX$3:BX$146,$B38,总装!BX$6)+SUMIF(总装!BY$3:BY$146,$B38,总装!BY$6)+SUMIF(总装!BZ$3:BZ$146,$B38,总装!BZ$6)</f>
        <v>0</v>
      </c>
      <c r="AI38" s="5">
        <f ca="1">SUMIF(总装!CA$3:CA$146,$B38,总装!CA$6)+SUMIF(总装!CB$3:CB$146,$B38,总装!CB$6)+SUMIF(总装!CC$3:CC$146,$B38,总装!CC$6)</f>
        <v>0</v>
      </c>
      <c r="AJ38" s="5">
        <f ca="1">SUMIF(总装!CD$3:CD$146,$B38,总装!CD$6)+SUMIF(总装!CE$3:CE$146,$B38,总装!CE$6)+SUMIF(总装!CF$3:CF$146,$B38,总装!CF$6)</f>
        <v>0</v>
      </c>
      <c r="AK38" s="5">
        <f ca="1">SUMIF(总装!CG$3:CG$146,$B38,总装!CG$6)+SUMIF(总装!CH$3:CH$146,$B38,总装!CH$6)+SUMIF(总装!CI$3:CI$146,$B38,总装!CI$6)</f>
        <v>0</v>
      </c>
      <c r="AL38" s="5">
        <f ca="1">SUMIF(总装!CJ$3:CJ$146,$B38,总装!CJ$6)+SUMIF(总装!CK$3:CK$146,$B38,总装!CK$6)+SUMIF(总装!CL$3:CL$146,$B38,总装!CL$6)</f>
        <v>0</v>
      </c>
      <c r="AM38" s="5">
        <f ca="1">SUMIF(总装!CM$3:CM$146,$B38,总装!CM$6)+SUMIF(总装!CN$3:CN$146,$B38,总装!CN$6)+SUMIF(总装!CO$3:CO$146,$B38,总装!CO$6)</f>
        <v>0</v>
      </c>
      <c r="AN38" s="5">
        <f ca="1">SUMIF(总装!CP$3:CP$146,$B38,总装!CP$6)+SUMIF(总装!CQ$3:CQ$146,$B38,总装!CQ$6)+SUMIF(总装!CR$3:CR$146,$B38,总装!CR$6)</f>
        <v>0</v>
      </c>
      <c r="AO38" s="5">
        <f ca="1" t="shared" si="6"/>
        <v>2000</v>
      </c>
      <c r="AP38" s="5">
        <f>SUMIF(工单拆分!G:G,B38,工单拆分!I:I)</f>
        <v>2000</v>
      </c>
      <c r="AQ38" s="5">
        <f ca="1" t="shared" si="7"/>
        <v>0</v>
      </c>
      <c r="AS38" s="7">
        <f>VLOOKUP(日计划量!C:C,工单拆分!H:N,7,0)</f>
        <v>100848111</v>
      </c>
      <c r="AT38" s="5">
        <f ca="1">VLOOKUP(C:C,工单拆分!H:R,11,0)</f>
        <v>0</v>
      </c>
      <c r="AU38" s="5">
        <f ca="1">VLOOKUP(C:C,工单拆分!H:S,12,0)</f>
        <v>0</v>
      </c>
      <c r="AV38" s="5"/>
      <c r="AW38" s="5"/>
    </row>
    <row r="39" s="1" customFormat="1" ht="15" customHeight="1" spans="1:49">
      <c r="A39" s="5">
        <f>工单拆分!F39</f>
        <v>7210004112</v>
      </c>
      <c r="B39" s="5" t="str">
        <f>工单拆分!G39</f>
        <v>7210004112-8</v>
      </c>
      <c r="C39" s="5" t="str">
        <f>工单拆分!H39</f>
        <v>40HC35-8</v>
      </c>
      <c r="D39" s="5">
        <f>VLOOKUP(B39,工单拆分!G:I,3,0)</f>
        <v>2000</v>
      </c>
      <c r="E39" s="5">
        <f ca="1">SUMIFS(OFFSET(工单拆分!$I$2,,,2000),OFFSET(工单拆分!$F$2,,,2000),A39)</f>
        <v>25000</v>
      </c>
      <c r="F39" s="5"/>
      <c r="G39" s="10">
        <f ca="1" t="array" ref="G39">MATCH(TRUE,J39:AN39&gt;10,0)+$J$2-1</f>
        <v>43536</v>
      </c>
      <c r="H39" s="11"/>
      <c r="I39" s="11"/>
      <c r="J39" s="5">
        <f ca="1">SUMIF(总装!D$3:D$146,$B39,总装!D$6)+SUMIF(总装!E$3:E$146,$B39,总装!E$6)+SUMIF(总装!F$3:F$146,$B39,总装!F$6)</f>
        <v>0</v>
      </c>
      <c r="K39" s="12">
        <f ca="1">SUMIF(总装!G$3:G$146,$B39,总装!G$6)+SUMIF(总装!H$3:H$146,$B39,总装!H$6)+SUMIF(总装!I$3:I$146,$B39,总装!I$6)</f>
        <v>0</v>
      </c>
      <c r="L39" s="12">
        <f ca="1">SUMIF(总装!J$3:J$146,$B39,总装!J$6)+SUMIF(总装!K$3:K$146,$B39,总装!K$6)+SUMIF(总装!L$3:L$146,$B39,总装!L$6)</f>
        <v>0</v>
      </c>
      <c r="M39" s="12">
        <f ca="1">SUMIF(总装!M$3:M$146,$B39,总装!M$6)+SUMIF(总装!N$3:N$146,$B39,总装!N$6)+SUMIF(总装!O$3:O$146,$B39,总装!O$6)</f>
        <v>0</v>
      </c>
      <c r="N39" s="12">
        <f ca="1">SUMIF(总装!P$3:P$146,$B39,总装!P$6)+SUMIF(总装!Q$3:Q$146,$B39,总装!Q$6)+SUMIF(总装!R$3:R$146,$B39,总装!R$6)</f>
        <v>0</v>
      </c>
      <c r="O39" s="12">
        <f ca="1">SUMIF(总装!S$3:S$146,$B39,总装!S$6)+SUMIF(总装!T$3:T$146,$B39,总装!T$6)+SUMIF(总装!U$3:U$146,$B39,总装!U$6)</f>
        <v>0</v>
      </c>
      <c r="P39" s="12">
        <f ca="1">SUMIF(总装!V$3:V$146,$B39,总装!V$6)+SUMIF(总装!W$3:W$146,$B39,总装!W$6)+SUMIF(总装!X$3:X$146,$B39,总装!X$6)</f>
        <v>0</v>
      </c>
      <c r="Q39" s="12">
        <f ca="1">SUMIF(总装!Y$3:Y$146,$B39,总装!Y$6)+SUMIF(总装!Z$3:Z$146,$B39,总装!Z$6)+SUMIF(总装!AA$3:AA$146,$B39,总装!AA$6)</f>
        <v>0</v>
      </c>
      <c r="R39" s="5">
        <f ca="1">SUMIF(总装!AB$3:AB$146,$B39,总装!AB$6)+SUMIF(总装!AC$3:AC$146,$B39,总装!AC$6)+SUMIF(总装!AD$3:AD$146,$B39,总装!AD$6)</f>
        <v>0</v>
      </c>
      <c r="S39" s="5">
        <f ca="1">SUMIF(总装!AE$3:AE$146,$B39,总装!AE$6)+SUMIF(总装!AF$3:AF$146,$B39,总装!AF$6)+SUMIF(总装!AG$3:AG$146,$B39,总装!AG$6)</f>
        <v>0</v>
      </c>
      <c r="T39" s="5">
        <f ca="1">SUMIF(总装!AH$3:AH$146,$B39,总装!AH$6)+SUMIF(总装!AI$3:AI$146,$B39,总装!AI$6)+SUMIF(总装!AJ$3:AJ$146,$B39,总装!AJ$6)</f>
        <v>0</v>
      </c>
      <c r="U39" s="5">
        <f ca="1">SUMIF(总装!AK$3:AK$146,$B39,总装!AK$6)+SUMIF(总装!AL$3:AL$146,$B39,总装!AL$6)+SUMIF(总装!AM$3:AM$146,$B39,总装!AM$6)</f>
        <v>120</v>
      </c>
      <c r="V39" s="5">
        <f ca="1">SUMIF(总装!AN$3:AN$146,$B39,总装!AN$6)+SUMIF(总装!AO$3:AO$146,$B39,总装!AO$6)+SUMIF(总装!AP$3:AP$146,$B39,总装!AP$6)</f>
        <v>1300</v>
      </c>
      <c r="W39" s="5">
        <f ca="1">SUMIF(总装!AQ$3:AQ$146,$B39,总装!AQ$6)+SUMIF(总装!AR$3:AR$146,$B39,总装!AR$6)+SUMIF(总装!AS$3:AS$146,$B39,总装!AS$6)</f>
        <v>580</v>
      </c>
      <c r="X39" s="5">
        <f ca="1">SUMIF(总装!AT$3:AT$146,$B39,总装!AT$6)+SUMIF(总装!AU$3:AU$146,$B39,总装!AU$6)+SUMIF(总装!AV$3:AV$146,$B39,总装!AV$6)</f>
        <v>0</v>
      </c>
      <c r="Y39" s="5">
        <f ca="1">SUMIF(总装!AW$3:AW$146,$B39,总装!AW$6)+SUMIF(总装!AX$3:AX$146,$B39,总装!AX$6)+SUMIF(总装!AY$3:AY$146,$B39,总装!AY$6)</f>
        <v>0</v>
      </c>
      <c r="Z39" s="5">
        <f ca="1">SUMIF(总装!AZ$3:AZ$146,$B39,总装!AZ$6)+SUMIF(总装!BA$3:BA$146,$B39,总装!BA$6)+SUMIF(总装!BB$3:BB$146,$B39,总装!BB$6)</f>
        <v>0</v>
      </c>
      <c r="AA39" s="5">
        <f ca="1">SUMIF(总装!BC$3:BC$146,$B39,总装!BC$6)+SUMIF(总装!BD$3:BD$146,$B39,总装!BD$6)+SUMIF(总装!BE$3:BE$146,$B39,总装!BE$6)</f>
        <v>0</v>
      </c>
      <c r="AB39" s="5">
        <f ca="1">SUMIF(总装!BF$3:BF$146,$B39,总装!BF$6)+SUMIF(总装!BG$3:BG$146,$B39,总装!BG$6)+SUMIF(总装!BH$3:BH$146,$B39,总装!BH$6)</f>
        <v>0</v>
      </c>
      <c r="AC39" s="5">
        <f ca="1">SUMIF(总装!BI$3:BI$146,$B39,总装!BI$6)+SUMIF(总装!BJ$3:BJ$146,$B39,总装!BJ$6)+SUMIF(总装!BK$3:BK$146,$B39,总装!BK$6)</f>
        <v>0</v>
      </c>
      <c r="AD39" s="5">
        <f ca="1">SUMIF(总装!BL$3:BL$146,$B39,总装!BL$6)+SUMIF(总装!BM$3:BM$146,$B39,总装!BM$6)+SUMIF(总装!BN$3:BN$146,$B39,总装!BN$6)</f>
        <v>0</v>
      </c>
      <c r="AE39" s="5">
        <f ca="1">SUMIF(总装!BO$3:BO$146,$B39,总装!BO$6)+SUMIF(总装!BP$3:BP$146,$B39,总装!BP$6)+SUMIF(总装!BQ$3:BQ$146,$B39,总装!BQ$6)</f>
        <v>0</v>
      </c>
      <c r="AF39" s="5">
        <f ca="1">SUMIF(总装!BR$3:BR$146,$B39,总装!BR$6)+SUMIF(总装!BS$3:BS$146,$B39,总装!BS$6)+SUMIF(总装!BT$3:BT$146,$B39,总装!BT$6)</f>
        <v>0</v>
      </c>
      <c r="AG39" s="5">
        <f ca="1">SUMIF(总装!BU$3:BU$146,$B39,总装!BU$6)+SUMIF(总装!BV$3:BV$146,$B39,总装!BV$6)+SUMIF(总装!BW$3:BW$146,$B39,总装!BW$6)</f>
        <v>0</v>
      </c>
      <c r="AH39" s="5">
        <f ca="1">SUMIF(总装!BX$3:BX$146,$B39,总装!BX$6)+SUMIF(总装!BY$3:BY$146,$B39,总装!BY$6)+SUMIF(总装!BZ$3:BZ$146,$B39,总装!BZ$6)</f>
        <v>0</v>
      </c>
      <c r="AI39" s="5">
        <f ca="1">SUMIF(总装!CA$3:CA$146,$B39,总装!CA$6)+SUMIF(总装!CB$3:CB$146,$B39,总装!CB$6)+SUMIF(总装!CC$3:CC$146,$B39,总装!CC$6)</f>
        <v>0</v>
      </c>
      <c r="AJ39" s="5">
        <f ca="1">SUMIF(总装!CD$3:CD$146,$B39,总装!CD$6)+SUMIF(总装!CE$3:CE$146,$B39,总装!CE$6)+SUMIF(总装!CF$3:CF$146,$B39,总装!CF$6)</f>
        <v>0</v>
      </c>
      <c r="AK39" s="5">
        <f ca="1">SUMIF(总装!CG$3:CG$146,$B39,总装!CG$6)+SUMIF(总装!CH$3:CH$146,$B39,总装!CH$6)+SUMIF(总装!CI$3:CI$146,$B39,总装!CI$6)</f>
        <v>0</v>
      </c>
      <c r="AL39" s="5">
        <f ca="1">SUMIF(总装!CJ$3:CJ$146,$B39,总装!CJ$6)+SUMIF(总装!CK$3:CK$146,$B39,总装!CK$6)+SUMIF(总装!CL$3:CL$146,$B39,总装!CL$6)</f>
        <v>0</v>
      </c>
      <c r="AM39" s="5">
        <f ca="1">SUMIF(总装!CM$3:CM$146,$B39,总装!CM$6)+SUMIF(总装!CN$3:CN$146,$B39,总装!CN$6)+SUMIF(总装!CO$3:CO$146,$B39,总装!CO$6)</f>
        <v>0</v>
      </c>
      <c r="AN39" s="5">
        <f ca="1">SUMIF(总装!CP$3:CP$146,$B39,总装!CP$6)+SUMIF(总装!CQ$3:CQ$146,$B39,总装!CQ$6)+SUMIF(总装!CR$3:CR$146,$B39,总装!CR$6)</f>
        <v>0</v>
      </c>
      <c r="AO39" s="5">
        <f ca="1" t="shared" si="6"/>
        <v>2000</v>
      </c>
      <c r="AP39" s="5">
        <f>SUMIF(工单拆分!G:G,B39,工单拆分!I:I)</f>
        <v>2000</v>
      </c>
      <c r="AQ39" s="5">
        <f ca="1" t="shared" si="7"/>
        <v>0</v>
      </c>
      <c r="AS39" s="7">
        <f>VLOOKUP(日计划量!C:C,工单拆分!H:N,7,0)</f>
        <v>100846218</v>
      </c>
      <c r="AT39" s="5">
        <f ca="1">VLOOKUP(C:C,工单拆分!H:R,11,0)</f>
        <v>0</v>
      </c>
      <c r="AU39" s="5">
        <f ca="1">VLOOKUP(C:C,工单拆分!H:S,12,0)</f>
        <v>0</v>
      </c>
      <c r="AV39" s="5"/>
      <c r="AW39" s="5"/>
    </row>
    <row r="40" s="1" customFormat="1" ht="15" customHeight="1" spans="1:49">
      <c r="A40" s="5">
        <f>工单拆分!F40</f>
        <v>7210004112</v>
      </c>
      <c r="B40" s="5" t="str">
        <f>工单拆分!G40</f>
        <v>7210004112-9</v>
      </c>
      <c r="C40" s="5" t="str">
        <f>工单拆分!H40</f>
        <v>40HC35-9</v>
      </c>
      <c r="D40" s="5">
        <f>VLOOKUP(B40,工单拆分!G:I,3,0)</f>
        <v>2000</v>
      </c>
      <c r="E40" s="5">
        <f ca="1">SUMIFS(OFFSET(工单拆分!$I$2,,,2000),OFFSET(工单拆分!$F$2,,,2000),A40)</f>
        <v>25000</v>
      </c>
      <c r="F40" s="5"/>
      <c r="G40" s="10">
        <f ca="1" t="array" ref="G40">MATCH(TRUE,J40:AN40&gt;10,0)+$J$2-1</f>
        <v>43538</v>
      </c>
      <c r="H40" s="11"/>
      <c r="I40" s="11"/>
      <c r="J40" s="5">
        <f ca="1">SUMIF(总装!D$3:D$146,$B40,总装!D$6)+SUMIF(总装!E$3:E$146,$B40,总装!E$6)+SUMIF(总装!F$3:F$146,$B40,总装!F$6)</f>
        <v>0</v>
      </c>
      <c r="K40" s="12">
        <f ca="1">SUMIF(总装!G$3:G$146,$B40,总装!G$6)+SUMIF(总装!H$3:H$146,$B40,总装!H$6)+SUMIF(总装!I$3:I$146,$B40,总装!I$6)</f>
        <v>0</v>
      </c>
      <c r="L40" s="12">
        <f ca="1">SUMIF(总装!J$3:J$146,$B40,总装!J$6)+SUMIF(总装!K$3:K$146,$B40,总装!K$6)+SUMIF(总装!L$3:L$146,$B40,总装!L$6)</f>
        <v>0</v>
      </c>
      <c r="M40" s="12">
        <f ca="1">SUMIF(总装!M$3:M$146,$B40,总装!M$6)+SUMIF(总装!N$3:N$146,$B40,总装!N$6)+SUMIF(总装!O$3:O$146,$B40,总装!O$6)</f>
        <v>0</v>
      </c>
      <c r="N40" s="12">
        <f ca="1">SUMIF(总装!P$3:P$146,$B40,总装!P$6)+SUMIF(总装!Q$3:Q$146,$B40,总装!Q$6)+SUMIF(总装!R$3:R$146,$B40,总装!R$6)</f>
        <v>0</v>
      </c>
      <c r="O40" s="12">
        <f ca="1">SUMIF(总装!S$3:S$146,$B40,总装!S$6)+SUMIF(总装!T$3:T$146,$B40,总装!T$6)+SUMIF(总装!U$3:U$146,$B40,总装!U$6)</f>
        <v>0</v>
      </c>
      <c r="P40" s="12">
        <f ca="1">SUMIF(总装!V$3:V$146,$B40,总装!V$6)+SUMIF(总装!W$3:W$146,$B40,总装!W$6)+SUMIF(总装!X$3:X$146,$B40,总装!X$6)</f>
        <v>0</v>
      </c>
      <c r="Q40" s="12">
        <f ca="1">SUMIF(总装!Y$3:Y$146,$B40,总装!Y$6)+SUMIF(总装!Z$3:Z$146,$B40,总装!Z$6)+SUMIF(总装!AA$3:AA$146,$B40,总装!AA$6)</f>
        <v>0</v>
      </c>
      <c r="R40" s="5">
        <f ca="1">SUMIF(总装!AB$3:AB$146,$B40,总装!AB$6)+SUMIF(总装!AC$3:AC$146,$B40,总装!AC$6)+SUMIF(总装!AD$3:AD$146,$B40,总装!AD$6)</f>
        <v>0</v>
      </c>
      <c r="S40" s="5">
        <f ca="1">SUMIF(总装!AE$3:AE$146,$B40,总装!AE$6)+SUMIF(总装!AF$3:AF$146,$B40,总装!AF$6)+SUMIF(总装!AG$3:AG$146,$B40,总装!AG$6)</f>
        <v>0</v>
      </c>
      <c r="T40" s="5">
        <f ca="1">SUMIF(总装!AH$3:AH$146,$B40,总装!AH$6)+SUMIF(总装!AI$3:AI$146,$B40,总装!AI$6)+SUMIF(总装!AJ$3:AJ$146,$B40,总装!AJ$6)</f>
        <v>0</v>
      </c>
      <c r="U40" s="5">
        <f ca="1">SUMIF(总装!AK$3:AK$146,$B40,总装!AK$6)+SUMIF(总装!AL$3:AL$146,$B40,总装!AL$6)+SUMIF(总装!AM$3:AM$146,$B40,总装!AM$6)</f>
        <v>0</v>
      </c>
      <c r="V40" s="5">
        <f ca="1">SUMIF(总装!AN$3:AN$146,$B40,总装!AN$6)+SUMIF(总装!AO$3:AO$146,$B40,总装!AO$6)+SUMIF(总装!AP$3:AP$146,$B40,总装!AP$6)</f>
        <v>0</v>
      </c>
      <c r="W40" s="5">
        <f ca="1">SUMIF(总装!AQ$3:AQ$146,$B40,总装!AQ$6)+SUMIF(总装!AR$3:AR$146,$B40,总装!AR$6)+SUMIF(总装!AS$3:AS$146,$B40,总装!AS$6)</f>
        <v>770</v>
      </c>
      <c r="X40" s="5">
        <f ca="1">SUMIF(总装!AT$3:AT$146,$B40,总装!AT$6)+SUMIF(总装!AU$3:AU$146,$B40,总装!AU$6)+SUMIF(总装!AV$3:AV$146,$B40,总装!AV$6)</f>
        <v>1030</v>
      </c>
      <c r="Y40" s="5">
        <f ca="1">SUMIF(总装!AW$3:AW$146,$B40,总装!AW$6)+SUMIF(总装!AX$3:AX$146,$B40,总装!AX$6)+SUMIF(总装!AY$3:AY$146,$B40,总装!AY$6)</f>
        <v>0</v>
      </c>
      <c r="Z40" s="5">
        <f ca="1">SUMIF(总装!AZ$3:AZ$146,$B40,总装!AZ$6)+SUMIF(总装!BA$3:BA$146,$B40,总装!BA$6)+SUMIF(总装!BB$3:BB$146,$B40,总装!BB$6)</f>
        <v>0</v>
      </c>
      <c r="AA40" s="5">
        <f ca="1">SUMIF(总装!BC$3:BC$146,$B40,总装!BC$6)+SUMIF(总装!BD$3:BD$146,$B40,总装!BD$6)+SUMIF(总装!BE$3:BE$146,$B40,总装!BE$6)</f>
        <v>200</v>
      </c>
      <c r="AB40" s="5">
        <f ca="1">SUMIF(总装!BF$3:BF$146,$B40,总装!BF$6)+SUMIF(总装!BG$3:BG$146,$B40,总装!BG$6)+SUMIF(总装!BH$3:BH$146,$B40,总装!BH$6)</f>
        <v>0</v>
      </c>
      <c r="AC40" s="5">
        <f ca="1">SUMIF(总装!BI$3:BI$146,$B40,总装!BI$6)+SUMIF(总装!BJ$3:BJ$146,$B40,总装!BJ$6)+SUMIF(总装!BK$3:BK$146,$B40,总装!BK$6)</f>
        <v>0</v>
      </c>
      <c r="AD40" s="5">
        <f ca="1">SUMIF(总装!BL$3:BL$146,$B40,总装!BL$6)+SUMIF(总装!BM$3:BM$146,$B40,总装!BM$6)+SUMIF(总装!BN$3:BN$146,$B40,总装!BN$6)</f>
        <v>0</v>
      </c>
      <c r="AE40" s="5">
        <f ca="1">SUMIF(总装!BO$3:BO$146,$B40,总装!BO$6)+SUMIF(总装!BP$3:BP$146,$B40,总装!BP$6)+SUMIF(总装!BQ$3:BQ$146,$B40,总装!BQ$6)</f>
        <v>0</v>
      </c>
      <c r="AF40" s="5">
        <f ca="1">SUMIF(总装!BR$3:BR$146,$B40,总装!BR$6)+SUMIF(总装!BS$3:BS$146,$B40,总装!BS$6)+SUMIF(总装!BT$3:BT$146,$B40,总装!BT$6)</f>
        <v>0</v>
      </c>
      <c r="AG40" s="5">
        <f ca="1">SUMIF(总装!BU$3:BU$146,$B40,总装!BU$6)+SUMIF(总装!BV$3:BV$146,$B40,总装!BV$6)+SUMIF(总装!BW$3:BW$146,$B40,总装!BW$6)</f>
        <v>0</v>
      </c>
      <c r="AH40" s="5">
        <f ca="1">SUMIF(总装!BX$3:BX$146,$B40,总装!BX$6)+SUMIF(总装!BY$3:BY$146,$B40,总装!BY$6)+SUMIF(总装!BZ$3:BZ$146,$B40,总装!BZ$6)</f>
        <v>0</v>
      </c>
      <c r="AI40" s="5">
        <f ca="1">SUMIF(总装!CA$3:CA$146,$B40,总装!CA$6)+SUMIF(总装!CB$3:CB$146,$B40,总装!CB$6)+SUMIF(总装!CC$3:CC$146,$B40,总装!CC$6)</f>
        <v>0</v>
      </c>
      <c r="AJ40" s="5">
        <f ca="1">SUMIF(总装!CD$3:CD$146,$B40,总装!CD$6)+SUMIF(总装!CE$3:CE$146,$B40,总装!CE$6)+SUMIF(总装!CF$3:CF$146,$B40,总装!CF$6)</f>
        <v>0</v>
      </c>
      <c r="AK40" s="5">
        <f ca="1">SUMIF(总装!CG$3:CG$146,$B40,总装!CG$6)+SUMIF(总装!CH$3:CH$146,$B40,总装!CH$6)+SUMIF(总装!CI$3:CI$146,$B40,总装!CI$6)</f>
        <v>0</v>
      </c>
      <c r="AL40" s="5">
        <f ca="1">SUMIF(总装!CJ$3:CJ$146,$B40,总装!CJ$6)+SUMIF(总装!CK$3:CK$146,$B40,总装!CK$6)+SUMIF(总装!CL$3:CL$146,$B40,总装!CL$6)</f>
        <v>0</v>
      </c>
      <c r="AM40" s="5">
        <f ca="1">SUMIF(总装!CM$3:CM$146,$B40,总装!CM$6)+SUMIF(总装!CN$3:CN$146,$B40,总装!CN$6)+SUMIF(总装!CO$3:CO$146,$B40,总装!CO$6)</f>
        <v>0</v>
      </c>
      <c r="AN40" s="5">
        <f ca="1">SUMIF(总装!CP$3:CP$146,$B40,总装!CP$6)+SUMIF(总装!CQ$3:CQ$146,$B40,总装!CQ$6)+SUMIF(总装!CR$3:CR$146,$B40,总装!CR$6)</f>
        <v>0</v>
      </c>
      <c r="AO40" s="5">
        <f ca="1" t="shared" si="6"/>
        <v>2000</v>
      </c>
      <c r="AP40" s="5">
        <f>SUMIF(工单拆分!G:G,B40,工单拆分!I:I)</f>
        <v>2000</v>
      </c>
      <c r="AQ40" s="5">
        <f ca="1" t="shared" si="7"/>
        <v>0</v>
      </c>
      <c r="AS40" s="7">
        <f>VLOOKUP(日计划量!C:C,工单拆分!H:N,7,0)</f>
        <v>100847550</v>
      </c>
      <c r="AT40" s="5">
        <f ca="1">VLOOKUP(C:C,工单拆分!H:R,11,0)</f>
        <v>0</v>
      </c>
      <c r="AU40" s="5">
        <f ca="1">VLOOKUP(C:C,工单拆分!H:S,12,0)</f>
        <v>0</v>
      </c>
      <c r="AV40" s="5"/>
      <c r="AW40" s="5"/>
    </row>
    <row r="41" s="1" customFormat="1" ht="15" customHeight="1" spans="1:49">
      <c r="A41" s="5">
        <f>工单拆分!F41</f>
        <v>7210004112</v>
      </c>
      <c r="B41" s="5" t="str">
        <f>工单拆分!G41</f>
        <v>7210004112-10</v>
      </c>
      <c r="C41" s="5" t="str">
        <f>工单拆分!H41</f>
        <v>40HC35-10</v>
      </c>
      <c r="D41" s="5">
        <f>VLOOKUP(B41,工单拆分!G:I,3,0)</f>
        <v>2000</v>
      </c>
      <c r="E41" s="5">
        <f ca="1">SUMIFS(OFFSET(工单拆分!$I$2,,,2000),OFFSET(工单拆分!$F$2,,,2000),A41)</f>
        <v>25000</v>
      </c>
      <c r="F41" s="5"/>
      <c r="G41" s="10">
        <f ca="1" t="array" ref="G41">MATCH(TRUE,J41:AN41&gt;10,0)+$J$2-1</f>
        <v>43553</v>
      </c>
      <c r="H41" s="11"/>
      <c r="I41" s="11"/>
      <c r="J41" s="5">
        <f ca="1">SUMIF(总装!D$3:D$146,$B41,总装!D$6)+SUMIF(总装!E$3:E$146,$B41,总装!E$6)+SUMIF(总装!F$3:F$146,$B41,总装!F$6)</f>
        <v>0</v>
      </c>
      <c r="K41" s="12">
        <f ca="1">SUMIF(总装!G$3:G$146,$B41,总装!G$6)+SUMIF(总装!H$3:H$146,$B41,总装!H$6)+SUMIF(总装!I$3:I$146,$B41,总装!I$6)</f>
        <v>0</v>
      </c>
      <c r="L41" s="12">
        <f ca="1">SUMIF(总装!J$3:J$146,$B41,总装!J$6)+SUMIF(总装!K$3:K$146,$B41,总装!K$6)+SUMIF(总装!L$3:L$146,$B41,总装!L$6)</f>
        <v>0</v>
      </c>
      <c r="M41" s="12">
        <f ca="1">SUMIF(总装!M$3:M$146,$B41,总装!M$6)+SUMIF(总装!N$3:N$146,$B41,总装!N$6)+SUMIF(总装!O$3:O$146,$B41,总装!O$6)</f>
        <v>0</v>
      </c>
      <c r="N41" s="12">
        <f ca="1">SUMIF(总装!P$3:P$146,$B41,总装!P$6)+SUMIF(总装!Q$3:Q$146,$B41,总装!Q$6)+SUMIF(总装!R$3:R$146,$B41,总装!R$6)</f>
        <v>0</v>
      </c>
      <c r="O41" s="12">
        <f ca="1">SUMIF(总装!S$3:S$146,$B41,总装!S$6)+SUMIF(总装!T$3:T$146,$B41,总装!T$6)+SUMIF(总装!U$3:U$146,$B41,总装!U$6)</f>
        <v>0</v>
      </c>
      <c r="P41" s="12">
        <f ca="1">SUMIF(总装!V$3:V$146,$B41,总装!V$6)+SUMIF(总装!W$3:W$146,$B41,总装!W$6)+SUMIF(总装!X$3:X$146,$B41,总装!X$6)</f>
        <v>0</v>
      </c>
      <c r="Q41" s="12">
        <f ca="1">SUMIF(总装!Y$3:Y$146,$B41,总装!Y$6)+SUMIF(总装!Z$3:Z$146,$B41,总装!Z$6)+SUMIF(总装!AA$3:AA$146,$B41,总装!AA$6)</f>
        <v>0</v>
      </c>
      <c r="R41" s="5">
        <f ca="1">SUMIF(总装!AB$3:AB$146,$B41,总装!AB$6)+SUMIF(总装!AC$3:AC$146,$B41,总装!AC$6)+SUMIF(总装!AD$3:AD$146,$B41,总装!AD$6)</f>
        <v>0</v>
      </c>
      <c r="S41" s="5">
        <f ca="1">SUMIF(总装!AE$3:AE$146,$B41,总装!AE$6)+SUMIF(总装!AF$3:AF$146,$B41,总装!AF$6)+SUMIF(总装!AG$3:AG$146,$B41,总装!AG$6)</f>
        <v>0</v>
      </c>
      <c r="T41" s="5">
        <f ca="1">SUMIF(总装!AH$3:AH$146,$B41,总装!AH$6)+SUMIF(总装!AI$3:AI$146,$B41,总装!AI$6)+SUMIF(总装!AJ$3:AJ$146,$B41,总装!AJ$6)</f>
        <v>0</v>
      </c>
      <c r="U41" s="5">
        <f ca="1">SUMIF(总装!AK$3:AK$146,$B41,总装!AK$6)+SUMIF(总装!AL$3:AL$146,$B41,总装!AL$6)+SUMIF(总装!AM$3:AM$146,$B41,总装!AM$6)</f>
        <v>0</v>
      </c>
      <c r="V41" s="5">
        <f ca="1">SUMIF(总装!AN$3:AN$146,$B41,总装!AN$6)+SUMIF(总装!AO$3:AO$146,$B41,总装!AO$6)+SUMIF(总装!AP$3:AP$146,$B41,总装!AP$6)</f>
        <v>0</v>
      </c>
      <c r="W41" s="5">
        <f ca="1">SUMIF(总装!AQ$3:AQ$146,$B41,总装!AQ$6)+SUMIF(总装!AR$3:AR$146,$B41,总装!AR$6)+SUMIF(总装!AS$3:AS$146,$B41,总装!AS$6)</f>
        <v>0</v>
      </c>
      <c r="X41" s="5">
        <f ca="1">SUMIF(总装!AT$3:AT$146,$B41,总装!AT$6)+SUMIF(总装!AU$3:AU$146,$B41,总装!AU$6)+SUMIF(总装!AV$3:AV$146,$B41,总装!AV$6)</f>
        <v>0</v>
      </c>
      <c r="Y41" s="5">
        <f ca="1">SUMIF(总装!AW$3:AW$146,$B41,总装!AW$6)+SUMIF(总装!AX$3:AX$146,$B41,总装!AX$6)+SUMIF(总装!AY$3:AY$146,$B41,总装!AY$6)</f>
        <v>0</v>
      </c>
      <c r="Z41" s="5">
        <f ca="1">SUMIF(总装!AZ$3:AZ$146,$B41,总装!AZ$6)+SUMIF(总装!BA$3:BA$146,$B41,总装!BA$6)+SUMIF(总装!BB$3:BB$146,$B41,总装!BB$6)</f>
        <v>0</v>
      </c>
      <c r="AA41" s="5">
        <f ca="1">SUMIF(总装!BC$3:BC$146,$B41,总装!BC$6)+SUMIF(总装!BD$3:BD$146,$B41,总装!BD$6)+SUMIF(总装!BE$3:BE$146,$B41,总装!BE$6)</f>
        <v>0</v>
      </c>
      <c r="AB41" s="5">
        <f ca="1">SUMIF(总装!BF$3:BF$146,$B41,总装!BF$6)+SUMIF(总装!BG$3:BG$146,$B41,总装!BG$6)+SUMIF(总装!BH$3:BH$146,$B41,总装!BH$6)</f>
        <v>0</v>
      </c>
      <c r="AC41" s="5">
        <f ca="1">SUMIF(总装!BI$3:BI$146,$B41,总装!BI$6)+SUMIF(总装!BJ$3:BJ$146,$B41,总装!BJ$6)+SUMIF(总装!BK$3:BK$146,$B41,总装!BK$6)</f>
        <v>0</v>
      </c>
      <c r="AD41" s="5">
        <f ca="1">SUMIF(总装!BL$3:BL$146,$B41,总装!BL$6)+SUMIF(总装!BM$3:BM$146,$B41,总装!BM$6)+SUMIF(总装!BN$3:BN$146,$B41,总装!BN$6)</f>
        <v>0</v>
      </c>
      <c r="AE41" s="5">
        <f ca="1">SUMIF(总装!BO$3:BO$146,$B41,总装!BO$6)+SUMIF(总装!BP$3:BP$146,$B41,总装!BP$6)+SUMIF(总装!BQ$3:BQ$146,$B41,总装!BQ$6)</f>
        <v>0</v>
      </c>
      <c r="AF41" s="5">
        <f ca="1">SUMIF(总装!BR$3:BR$146,$B41,总装!BR$6)+SUMIF(总装!BS$3:BS$146,$B41,总装!BS$6)+SUMIF(总装!BT$3:BT$146,$B41,总装!BT$6)</f>
        <v>0</v>
      </c>
      <c r="AG41" s="5">
        <f ca="1">SUMIF(总装!BU$3:BU$146,$B41,总装!BU$6)+SUMIF(总装!BV$3:BV$146,$B41,总装!BV$6)+SUMIF(总装!BW$3:BW$146,$B41,总装!BW$6)</f>
        <v>0</v>
      </c>
      <c r="AH41" s="5">
        <f ca="1">SUMIF(总装!BX$3:BX$146,$B41,总装!BX$6)+SUMIF(总装!BY$3:BY$146,$B41,总装!BY$6)+SUMIF(总装!BZ$3:BZ$146,$B41,总装!BZ$6)</f>
        <v>0</v>
      </c>
      <c r="AI41" s="5">
        <f ca="1">SUMIF(总装!CA$3:CA$146,$B41,总装!CA$6)+SUMIF(总装!CB$3:CB$146,$B41,总装!CB$6)+SUMIF(总装!CC$3:CC$146,$B41,总装!CC$6)</f>
        <v>0</v>
      </c>
      <c r="AJ41" s="5">
        <f ca="1">SUMIF(总装!CD$3:CD$146,$B41,总装!CD$6)+SUMIF(总装!CE$3:CE$146,$B41,总装!CE$6)+SUMIF(总装!CF$3:CF$146,$B41,总装!CF$6)</f>
        <v>0</v>
      </c>
      <c r="AK41" s="5">
        <f ca="1">SUMIF(总装!CG$3:CG$146,$B41,总装!CG$6)+SUMIF(总装!CH$3:CH$146,$B41,总装!CH$6)+SUMIF(总装!CI$3:CI$146,$B41,总装!CI$6)</f>
        <v>0</v>
      </c>
      <c r="AL41" s="5">
        <f ca="1">SUMIF(总装!CJ$3:CJ$146,$B41,总装!CJ$6)+SUMIF(总装!CK$3:CK$146,$B41,总装!CK$6)+SUMIF(总装!CL$3:CL$146,$B41,总装!CL$6)</f>
        <v>900</v>
      </c>
      <c r="AM41" s="5">
        <f ca="1">SUMIF(总装!CM$3:CM$146,$B41,总装!CM$6)+SUMIF(总装!CN$3:CN$146,$B41,总装!CN$6)+SUMIF(总装!CO$3:CO$146,$B41,总装!CO$6)</f>
        <v>1100</v>
      </c>
      <c r="AN41" s="5">
        <f ca="1">SUMIF(总装!CP$3:CP$146,$B41,总装!CP$6)+SUMIF(总装!CQ$3:CQ$146,$B41,总装!CQ$6)+SUMIF(总装!CR$3:CR$146,$B41,总装!CR$6)</f>
        <v>0</v>
      </c>
      <c r="AO41" s="5">
        <f ca="1" t="shared" si="6"/>
        <v>2000</v>
      </c>
      <c r="AP41" s="5">
        <f>SUMIF(工单拆分!G:G,B41,工单拆分!I:I)</f>
        <v>2000</v>
      </c>
      <c r="AQ41" s="5">
        <f ca="1" t="shared" si="7"/>
        <v>0</v>
      </c>
      <c r="AS41" s="7">
        <f>VLOOKUP(日计划量!C:C,工单拆分!H:N,7,0)</f>
        <v>0</v>
      </c>
      <c r="AT41" s="5">
        <f ca="1">VLOOKUP(C:C,工单拆分!H:R,11,0)</f>
        <v>0</v>
      </c>
      <c r="AU41" s="5">
        <f ca="1">VLOOKUP(C:C,工单拆分!H:S,12,0)</f>
        <v>0</v>
      </c>
      <c r="AV41" s="5"/>
      <c r="AW41" s="5"/>
    </row>
    <row r="42" s="1" customFormat="1" ht="15" customHeight="1" spans="1:49">
      <c r="A42" s="5">
        <f>工单拆分!F42</f>
        <v>7210004112</v>
      </c>
      <c r="B42" s="5" t="str">
        <f>工单拆分!G42</f>
        <v>7210004112-11</v>
      </c>
      <c r="C42" s="5" t="str">
        <f>工单拆分!H42</f>
        <v>40HC35-11</v>
      </c>
      <c r="D42" s="5">
        <f>VLOOKUP(B42,工单拆分!G:I,3,0)</f>
        <v>2000</v>
      </c>
      <c r="E42" s="5">
        <f ca="1">SUMIFS(OFFSET(工单拆分!$I$2,,,2000),OFFSET(工单拆分!$F$2,,,2000),A42)</f>
        <v>25000</v>
      </c>
      <c r="F42" s="5"/>
      <c r="G42" s="10">
        <f ca="1" t="array" ref="G42">MATCH(TRUE,J42:AN42&gt;10,0)+$J$2-1</f>
        <v>43537</v>
      </c>
      <c r="H42" s="11"/>
      <c r="I42" s="11"/>
      <c r="J42" s="5">
        <f ca="1">SUMIF(总装!D$3:D$146,$B42,总装!D$6)+SUMIF(总装!E$3:E$146,$B42,总装!E$6)+SUMIF(总装!F$3:F$146,$B42,总装!F$6)</f>
        <v>0</v>
      </c>
      <c r="K42" s="12">
        <f ca="1">SUMIF(总装!G$3:G$146,$B42,总装!G$6)+SUMIF(总装!H$3:H$146,$B42,总装!H$6)+SUMIF(总装!I$3:I$146,$B42,总装!I$6)</f>
        <v>0</v>
      </c>
      <c r="L42" s="12">
        <f ca="1">SUMIF(总装!J$3:J$146,$B42,总装!J$6)+SUMIF(总装!K$3:K$146,$B42,总装!K$6)+SUMIF(总装!L$3:L$146,$B42,总装!L$6)</f>
        <v>0</v>
      </c>
      <c r="M42" s="12">
        <f ca="1">SUMIF(总装!M$3:M$146,$B42,总装!M$6)+SUMIF(总装!N$3:N$146,$B42,总装!N$6)+SUMIF(总装!O$3:O$146,$B42,总装!O$6)</f>
        <v>0</v>
      </c>
      <c r="N42" s="12">
        <f ca="1">SUMIF(总装!P$3:P$146,$B42,总装!P$6)+SUMIF(总装!Q$3:Q$146,$B42,总装!Q$6)+SUMIF(总装!R$3:R$146,$B42,总装!R$6)</f>
        <v>0</v>
      </c>
      <c r="O42" s="12">
        <f ca="1">SUMIF(总装!S$3:S$146,$B42,总装!S$6)+SUMIF(总装!T$3:T$146,$B42,总装!T$6)+SUMIF(总装!U$3:U$146,$B42,总装!U$6)</f>
        <v>0</v>
      </c>
      <c r="P42" s="12">
        <f ca="1">SUMIF(总装!V$3:V$146,$B42,总装!V$6)+SUMIF(总装!W$3:W$146,$B42,总装!W$6)+SUMIF(总装!X$3:X$146,$B42,总装!X$6)</f>
        <v>0</v>
      </c>
      <c r="Q42" s="12">
        <f ca="1">SUMIF(总装!Y$3:Y$146,$B42,总装!Y$6)+SUMIF(总装!Z$3:Z$146,$B42,总装!Z$6)+SUMIF(总装!AA$3:AA$146,$B42,总装!AA$6)</f>
        <v>0</v>
      </c>
      <c r="R42" s="5">
        <f ca="1">SUMIF(总装!AB$3:AB$146,$B42,总装!AB$6)+SUMIF(总装!AC$3:AC$146,$B42,总装!AC$6)+SUMIF(总装!AD$3:AD$146,$B42,总装!AD$6)</f>
        <v>0</v>
      </c>
      <c r="S42" s="5">
        <f ca="1">SUMIF(总装!AE$3:AE$146,$B42,总装!AE$6)+SUMIF(总装!AF$3:AF$146,$B42,总装!AF$6)+SUMIF(总装!AG$3:AG$146,$B42,总装!AG$6)</f>
        <v>0</v>
      </c>
      <c r="T42" s="5">
        <f ca="1">SUMIF(总装!AH$3:AH$146,$B42,总装!AH$6)+SUMIF(总装!AI$3:AI$146,$B42,总装!AI$6)+SUMIF(总装!AJ$3:AJ$146,$B42,总装!AJ$6)</f>
        <v>0</v>
      </c>
      <c r="U42" s="5">
        <f ca="1">SUMIF(总装!AK$3:AK$146,$B42,总装!AK$6)+SUMIF(总装!AL$3:AL$146,$B42,总装!AL$6)+SUMIF(总装!AM$3:AM$146,$B42,总装!AM$6)</f>
        <v>0</v>
      </c>
      <c r="V42" s="5">
        <f ca="1">SUMIF(总装!AN$3:AN$146,$B42,总装!AN$6)+SUMIF(总装!AO$3:AO$146,$B42,总装!AO$6)+SUMIF(总装!AP$3:AP$146,$B42,总装!AP$6)</f>
        <v>150</v>
      </c>
      <c r="W42" s="5">
        <f ca="1">SUMIF(总装!AQ$3:AQ$146,$B42,总装!AQ$6)+SUMIF(总装!AR$3:AR$146,$B42,总装!AR$6)+SUMIF(总装!AS$3:AS$146,$B42,总装!AS$6)</f>
        <v>1400</v>
      </c>
      <c r="X42" s="5">
        <f ca="1">SUMIF(总装!AT$3:AT$146,$B42,总装!AT$6)+SUMIF(总装!AU$3:AU$146,$B42,总装!AU$6)+SUMIF(总装!AV$3:AV$146,$B42,总装!AV$6)</f>
        <v>450</v>
      </c>
      <c r="Y42" s="5">
        <f ca="1">SUMIF(总装!AW$3:AW$146,$B42,总装!AW$6)+SUMIF(总装!AX$3:AX$146,$B42,总装!AX$6)+SUMIF(总装!AY$3:AY$146,$B42,总装!AY$6)</f>
        <v>0</v>
      </c>
      <c r="Z42" s="5">
        <f ca="1">SUMIF(总装!AZ$3:AZ$146,$B42,总装!AZ$6)+SUMIF(总装!BA$3:BA$146,$B42,总装!BA$6)+SUMIF(总装!BB$3:BB$146,$B42,总装!BB$6)</f>
        <v>0</v>
      </c>
      <c r="AA42" s="5">
        <f ca="1">SUMIF(总装!BC$3:BC$146,$B42,总装!BC$6)+SUMIF(总装!BD$3:BD$146,$B42,总装!BD$6)+SUMIF(总装!BE$3:BE$146,$B42,总装!BE$6)</f>
        <v>0</v>
      </c>
      <c r="AB42" s="5">
        <f ca="1">SUMIF(总装!BF$3:BF$146,$B42,总装!BF$6)+SUMIF(总装!BG$3:BG$146,$B42,总装!BG$6)+SUMIF(总装!BH$3:BH$146,$B42,总装!BH$6)</f>
        <v>0</v>
      </c>
      <c r="AC42" s="5">
        <f ca="1">SUMIF(总装!BI$3:BI$146,$B42,总装!BI$6)+SUMIF(总装!BJ$3:BJ$146,$B42,总装!BJ$6)+SUMIF(总装!BK$3:BK$146,$B42,总装!BK$6)</f>
        <v>0</v>
      </c>
      <c r="AD42" s="5">
        <f ca="1">SUMIF(总装!BL$3:BL$146,$B42,总装!BL$6)+SUMIF(总装!BM$3:BM$146,$B42,总装!BM$6)+SUMIF(总装!BN$3:BN$146,$B42,总装!BN$6)</f>
        <v>0</v>
      </c>
      <c r="AE42" s="5">
        <f ca="1">SUMIF(总装!BO$3:BO$146,$B42,总装!BO$6)+SUMIF(总装!BP$3:BP$146,$B42,总装!BP$6)+SUMIF(总装!BQ$3:BQ$146,$B42,总装!BQ$6)</f>
        <v>0</v>
      </c>
      <c r="AF42" s="5">
        <f ca="1">SUMIF(总装!BR$3:BR$146,$B42,总装!BR$6)+SUMIF(总装!BS$3:BS$146,$B42,总装!BS$6)+SUMIF(总装!BT$3:BT$146,$B42,总装!BT$6)</f>
        <v>0</v>
      </c>
      <c r="AG42" s="5">
        <f ca="1">SUMIF(总装!BU$3:BU$146,$B42,总装!BU$6)+SUMIF(总装!BV$3:BV$146,$B42,总装!BV$6)+SUMIF(总装!BW$3:BW$146,$B42,总装!BW$6)</f>
        <v>0</v>
      </c>
      <c r="AH42" s="5">
        <f ca="1">SUMIF(总装!BX$3:BX$146,$B42,总装!BX$6)+SUMIF(总装!BY$3:BY$146,$B42,总装!BY$6)+SUMIF(总装!BZ$3:BZ$146,$B42,总装!BZ$6)</f>
        <v>0</v>
      </c>
      <c r="AI42" s="5">
        <f ca="1">SUMIF(总装!CA$3:CA$146,$B42,总装!CA$6)+SUMIF(总装!CB$3:CB$146,$B42,总装!CB$6)+SUMIF(总装!CC$3:CC$146,$B42,总装!CC$6)</f>
        <v>0</v>
      </c>
      <c r="AJ42" s="5">
        <f ca="1">SUMIF(总装!CD$3:CD$146,$B42,总装!CD$6)+SUMIF(总装!CE$3:CE$146,$B42,总装!CE$6)+SUMIF(总装!CF$3:CF$146,$B42,总装!CF$6)</f>
        <v>0</v>
      </c>
      <c r="AK42" s="5">
        <f ca="1">SUMIF(总装!CG$3:CG$146,$B42,总装!CG$6)+SUMIF(总装!CH$3:CH$146,$B42,总装!CH$6)+SUMIF(总装!CI$3:CI$146,$B42,总装!CI$6)</f>
        <v>0</v>
      </c>
      <c r="AL42" s="5">
        <f ca="1">SUMIF(总装!CJ$3:CJ$146,$B42,总装!CJ$6)+SUMIF(总装!CK$3:CK$146,$B42,总装!CK$6)+SUMIF(总装!CL$3:CL$146,$B42,总装!CL$6)</f>
        <v>0</v>
      </c>
      <c r="AM42" s="5">
        <f ca="1">SUMIF(总装!CM$3:CM$146,$B42,总装!CM$6)+SUMIF(总装!CN$3:CN$146,$B42,总装!CN$6)+SUMIF(总装!CO$3:CO$146,$B42,总装!CO$6)</f>
        <v>0</v>
      </c>
      <c r="AN42" s="5">
        <f ca="1">SUMIF(总装!CP$3:CP$146,$B42,总装!CP$6)+SUMIF(总装!CQ$3:CQ$146,$B42,总装!CQ$6)+SUMIF(总装!CR$3:CR$146,$B42,总装!CR$6)</f>
        <v>0</v>
      </c>
      <c r="AO42" s="5">
        <f ca="1" t="shared" si="6"/>
        <v>2000</v>
      </c>
      <c r="AP42" s="5">
        <f>SUMIF(工单拆分!G:G,B42,工单拆分!I:I)</f>
        <v>2000</v>
      </c>
      <c r="AQ42" s="5">
        <f ca="1" t="shared" si="7"/>
        <v>0</v>
      </c>
      <c r="AS42" s="7" t="str">
        <f>VLOOKUP(日计划量!C:C,工单拆分!H:N,7,0)</f>
        <v>100848201/100848203</v>
      </c>
      <c r="AT42" s="5">
        <f ca="1">VLOOKUP(C:C,工单拆分!H:R,11,0)</f>
        <v>0</v>
      </c>
      <c r="AU42" s="5">
        <f ca="1">VLOOKUP(C:C,工单拆分!H:S,12,0)</f>
        <v>0</v>
      </c>
      <c r="AV42" s="5"/>
      <c r="AW42" s="5"/>
    </row>
    <row r="43" s="1" customFormat="1" ht="15" customHeight="1" spans="1:49">
      <c r="A43" s="5">
        <f>工单拆分!F43</f>
        <v>7210004112</v>
      </c>
      <c r="B43" s="5" t="str">
        <f>工单拆分!G43</f>
        <v>7210004112-12</v>
      </c>
      <c r="C43" s="5" t="str">
        <f>工单拆分!H43</f>
        <v>40HC35-12</v>
      </c>
      <c r="D43" s="5">
        <f>VLOOKUP(B43,工单拆分!G:I,3,0)</f>
        <v>2000</v>
      </c>
      <c r="E43" s="5">
        <f ca="1">SUMIFS(OFFSET(工单拆分!$I$2,,,2000),OFFSET(工单拆分!$F$2,,,2000),A43)</f>
        <v>25000</v>
      </c>
      <c r="F43" s="5"/>
      <c r="G43" s="10">
        <f ca="1" t="array" ref="G43">MATCH(TRUE,J43:AN43&gt;10,0)+$J$2-1</f>
        <v>43530</v>
      </c>
      <c r="H43" s="11"/>
      <c r="I43" s="11"/>
      <c r="J43" s="5">
        <f ca="1">SUMIF(总装!D$3:D$146,$B43,总装!D$6)+SUMIF(总装!E$3:E$146,$B43,总装!E$6)+SUMIF(总装!F$3:F$146,$B43,总装!F$6)</f>
        <v>0</v>
      </c>
      <c r="K43" s="12">
        <f ca="1">SUMIF(总装!G$3:G$146,$B43,总装!G$6)+SUMIF(总装!H$3:H$146,$B43,总装!H$6)+SUMIF(总装!I$3:I$146,$B43,总装!I$6)</f>
        <v>0</v>
      </c>
      <c r="L43" s="12">
        <f ca="1">SUMIF(总装!J$3:J$146,$B43,总装!J$6)+SUMIF(总装!K$3:K$146,$B43,总装!K$6)+SUMIF(总装!L$3:L$146,$B43,总装!L$6)</f>
        <v>0</v>
      </c>
      <c r="M43" s="12">
        <f ca="1">SUMIF(总装!M$3:M$146,$B43,总装!M$6)+SUMIF(总装!N$3:N$146,$B43,总装!N$6)+SUMIF(总装!O$3:O$146,$B43,总装!O$6)</f>
        <v>0</v>
      </c>
      <c r="N43" s="12">
        <f ca="1">SUMIF(总装!P$3:P$146,$B43,总装!P$6)+SUMIF(总装!Q$3:Q$146,$B43,总装!Q$6)+SUMIF(总装!R$3:R$146,$B43,总装!R$6)</f>
        <v>0</v>
      </c>
      <c r="O43" s="12">
        <f ca="1">SUMIF(总装!S$3:S$146,$B43,总装!S$6)+SUMIF(总装!T$3:T$146,$B43,总装!T$6)+SUMIF(总装!U$3:U$146,$B43,总装!U$6)</f>
        <v>500</v>
      </c>
      <c r="P43" s="12">
        <f ca="1">SUMIF(总装!V$3:V$146,$B43,总装!V$6)+SUMIF(总装!W$3:W$146,$B43,总装!W$6)+SUMIF(总装!X$3:X$146,$B43,总装!X$6)</f>
        <v>1200</v>
      </c>
      <c r="Q43" s="12">
        <f ca="1">SUMIF(总装!Y$3:Y$146,$B43,总装!Y$6)+SUMIF(总装!Z$3:Z$146,$B43,总装!Z$6)+SUMIF(总装!AA$3:AA$146,$B43,总装!AA$6)</f>
        <v>300</v>
      </c>
      <c r="R43" s="5">
        <f ca="1">SUMIF(总装!AB$3:AB$146,$B43,总装!AB$6)+SUMIF(总装!AC$3:AC$146,$B43,总装!AC$6)+SUMIF(总装!AD$3:AD$146,$B43,总装!AD$6)</f>
        <v>0</v>
      </c>
      <c r="S43" s="5">
        <f ca="1">SUMIF(总装!AE$3:AE$146,$B43,总装!AE$6)+SUMIF(总装!AF$3:AF$146,$B43,总装!AF$6)+SUMIF(总装!AG$3:AG$146,$B43,总装!AG$6)</f>
        <v>0</v>
      </c>
      <c r="T43" s="5">
        <f ca="1">SUMIF(总装!AH$3:AH$146,$B43,总装!AH$6)+SUMIF(总装!AI$3:AI$146,$B43,总装!AI$6)+SUMIF(总装!AJ$3:AJ$146,$B43,总装!AJ$6)</f>
        <v>0</v>
      </c>
      <c r="U43" s="5">
        <f ca="1">SUMIF(总装!AK$3:AK$146,$B43,总装!AK$6)+SUMIF(总装!AL$3:AL$146,$B43,总装!AL$6)+SUMIF(总装!AM$3:AM$146,$B43,总装!AM$6)</f>
        <v>0</v>
      </c>
      <c r="V43" s="5">
        <f ca="1">SUMIF(总装!AN$3:AN$146,$B43,总装!AN$6)+SUMIF(总装!AO$3:AO$146,$B43,总装!AO$6)+SUMIF(总装!AP$3:AP$146,$B43,总装!AP$6)</f>
        <v>0</v>
      </c>
      <c r="W43" s="5">
        <f ca="1">SUMIF(总装!AQ$3:AQ$146,$B43,总装!AQ$6)+SUMIF(总装!AR$3:AR$146,$B43,总装!AR$6)+SUMIF(总装!AS$3:AS$146,$B43,总装!AS$6)</f>
        <v>0</v>
      </c>
      <c r="X43" s="5">
        <f ca="1">SUMIF(总装!AT$3:AT$146,$B43,总装!AT$6)+SUMIF(总装!AU$3:AU$146,$B43,总装!AU$6)+SUMIF(总装!AV$3:AV$146,$B43,总装!AV$6)</f>
        <v>0</v>
      </c>
      <c r="Y43" s="5">
        <f ca="1">SUMIF(总装!AW$3:AW$146,$B43,总装!AW$6)+SUMIF(总装!AX$3:AX$146,$B43,总装!AX$6)+SUMIF(总装!AY$3:AY$146,$B43,总装!AY$6)</f>
        <v>0</v>
      </c>
      <c r="Z43" s="5">
        <f ca="1">SUMIF(总装!AZ$3:AZ$146,$B43,总装!AZ$6)+SUMIF(总装!BA$3:BA$146,$B43,总装!BA$6)+SUMIF(总装!BB$3:BB$146,$B43,总装!BB$6)</f>
        <v>0</v>
      </c>
      <c r="AA43" s="5">
        <f ca="1">SUMIF(总装!BC$3:BC$146,$B43,总装!BC$6)+SUMIF(总装!BD$3:BD$146,$B43,总装!BD$6)+SUMIF(总装!BE$3:BE$146,$B43,总装!BE$6)</f>
        <v>0</v>
      </c>
      <c r="AB43" s="5">
        <f ca="1">SUMIF(总装!BF$3:BF$146,$B43,总装!BF$6)+SUMIF(总装!BG$3:BG$146,$B43,总装!BG$6)+SUMIF(总装!BH$3:BH$146,$B43,总装!BH$6)</f>
        <v>0</v>
      </c>
      <c r="AC43" s="5">
        <f ca="1">SUMIF(总装!BI$3:BI$146,$B43,总装!BI$6)+SUMIF(总装!BJ$3:BJ$146,$B43,总装!BJ$6)+SUMIF(总装!BK$3:BK$146,$B43,总装!BK$6)</f>
        <v>0</v>
      </c>
      <c r="AD43" s="5">
        <f ca="1">SUMIF(总装!BL$3:BL$146,$B43,总装!BL$6)+SUMIF(总装!BM$3:BM$146,$B43,总装!BM$6)+SUMIF(总装!BN$3:BN$146,$B43,总装!BN$6)</f>
        <v>0</v>
      </c>
      <c r="AE43" s="5">
        <f ca="1">SUMIF(总装!BO$3:BO$146,$B43,总装!BO$6)+SUMIF(总装!BP$3:BP$146,$B43,总装!BP$6)+SUMIF(总装!BQ$3:BQ$146,$B43,总装!BQ$6)</f>
        <v>0</v>
      </c>
      <c r="AF43" s="5">
        <f ca="1">SUMIF(总装!BR$3:BR$146,$B43,总装!BR$6)+SUMIF(总装!BS$3:BS$146,$B43,总装!BS$6)+SUMIF(总装!BT$3:BT$146,$B43,总装!BT$6)</f>
        <v>0</v>
      </c>
      <c r="AG43" s="5">
        <f ca="1">SUMIF(总装!BU$3:BU$146,$B43,总装!BU$6)+SUMIF(总装!BV$3:BV$146,$B43,总装!BV$6)+SUMIF(总装!BW$3:BW$146,$B43,总装!BW$6)</f>
        <v>0</v>
      </c>
      <c r="AH43" s="5">
        <f ca="1">SUMIF(总装!BX$3:BX$146,$B43,总装!BX$6)+SUMIF(总装!BY$3:BY$146,$B43,总装!BY$6)+SUMIF(总装!BZ$3:BZ$146,$B43,总装!BZ$6)</f>
        <v>0</v>
      </c>
      <c r="AI43" s="5">
        <f ca="1">SUMIF(总装!CA$3:CA$146,$B43,总装!CA$6)+SUMIF(总装!CB$3:CB$146,$B43,总装!CB$6)+SUMIF(总装!CC$3:CC$146,$B43,总装!CC$6)</f>
        <v>0</v>
      </c>
      <c r="AJ43" s="5">
        <f ca="1">SUMIF(总装!CD$3:CD$146,$B43,总装!CD$6)+SUMIF(总装!CE$3:CE$146,$B43,总装!CE$6)+SUMIF(总装!CF$3:CF$146,$B43,总装!CF$6)</f>
        <v>0</v>
      </c>
      <c r="AK43" s="5">
        <f ca="1">SUMIF(总装!CG$3:CG$146,$B43,总装!CG$6)+SUMIF(总装!CH$3:CH$146,$B43,总装!CH$6)+SUMIF(总装!CI$3:CI$146,$B43,总装!CI$6)</f>
        <v>0</v>
      </c>
      <c r="AL43" s="5">
        <f ca="1">SUMIF(总装!CJ$3:CJ$146,$B43,总装!CJ$6)+SUMIF(总装!CK$3:CK$146,$B43,总装!CK$6)+SUMIF(总装!CL$3:CL$146,$B43,总装!CL$6)</f>
        <v>0</v>
      </c>
      <c r="AM43" s="5">
        <f ca="1">SUMIF(总装!CM$3:CM$146,$B43,总装!CM$6)+SUMIF(总装!CN$3:CN$146,$B43,总装!CN$6)+SUMIF(总装!CO$3:CO$146,$B43,总装!CO$6)</f>
        <v>0</v>
      </c>
      <c r="AN43" s="5">
        <f ca="1">SUMIF(总装!CP$3:CP$146,$B43,总装!CP$6)+SUMIF(总装!CQ$3:CQ$146,$B43,总装!CQ$6)+SUMIF(总装!CR$3:CR$146,$B43,总装!CR$6)</f>
        <v>0</v>
      </c>
      <c r="AO43" s="5">
        <f ca="1" t="shared" si="6"/>
        <v>2000</v>
      </c>
      <c r="AP43" s="5">
        <f>SUMIF(工单拆分!G:G,B43,工单拆分!I:I)</f>
        <v>2000</v>
      </c>
      <c r="AQ43" s="5">
        <f ca="1" t="shared" si="7"/>
        <v>0</v>
      </c>
      <c r="AS43" s="7">
        <f>VLOOKUP(日计划量!C:C,工单拆分!H:N,7,0)</f>
        <v>100843049</v>
      </c>
      <c r="AT43" s="5">
        <f ca="1">VLOOKUP(C:C,工单拆分!H:R,11,0)</f>
        <v>0</v>
      </c>
      <c r="AU43" s="5">
        <f ca="1">VLOOKUP(C:C,工单拆分!H:S,12,0)</f>
        <v>0</v>
      </c>
      <c r="AV43" s="5"/>
      <c r="AW43" s="5"/>
    </row>
    <row r="44" s="1" customFormat="1" ht="15" customHeight="1" spans="1:49">
      <c r="A44" s="5">
        <f>工单拆分!F44</f>
        <v>7210004112</v>
      </c>
      <c r="B44" s="5" t="str">
        <f>工单拆分!G44</f>
        <v>7210004112-13</v>
      </c>
      <c r="C44" s="5" t="str">
        <f>工单拆分!H44</f>
        <v>40HC35-13</v>
      </c>
      <c r="D44" s="5">
        <f>VLOOKUP(B44,工单拆分!G:I,3,0)</f>
        <v>1000</v>
      </c>
      <c r="E44" s="5">
        <f ca="1">SUMIFS(OFFSET(工单拆分!$I$2,,,2000),OFFSET(工单拆分!$F$2,,,2000),A44)</f>
        <v>25000</v>
      </c>
      <c r="F44" s="5"/>
      <c r="G44" s="10">
        <f ca="1" t="array" ref="G44">MATCH(TRUE,J44:AN44&gt;10,0)+$J$2-1</f>
        <v>43539</v>
      </c>
      <c r="H44" s="11"/>
      <c r="I44" s="11"/>
      <c r="J44" s="5">
        <f ca="1">SUMIF(总装!D$3:D$146,$B44,总装!D$6)+SUMIF(总装!E$3:E$146,$B44,总装!E$6)+SUMIF(总装!F$3:F$146,$B44,总装!F$6)</f>
        <v>0</v>
      </c>
      <c r="K44" s="12">
        <f ca="1">SUMIF(总装!G$3:G$146,$B44,总装!G$6)+SUMIF(总装!H$3:H$146,$B44,总装!H$6)+SUMIF(总装!I$3:I$146,$B44,总装!I$6)</f>
        <v>0</v>
      </c>
      <c r="L44" s="12">
        <f ca="1">SUMIF(总装!J$3:J$146,$B44,总装!J$6)+SUMIF(总装!K$3:K$146,$B44,总装!K$6)+SUMIF(总装!L$3:L$146,$B44,总装!L$6)</f>
        <v>0</v>
      </c>
      <c r="M44" s="12">
        <f ca="1">SUMIF(总装!M$3:M$146,$B44,总装!M$6)+SUMIF(总装!N$3:N$146,$B44,总装!N$6)+SUMIF(总装!O$3:O$146,$B44,总装!O$6)</f>
        <v>0</v>
      </c>
      <c r="N44" s="12">
        <f ca="1">SUMIF(总装!P$3:P$146,$B44,总装!P$6)+SUMIF(总装!Q$3:Q$146,$B44,总装!Q$6)+SUMIF(总装!R$3:R$146,$B44,总装!R$6)</f>
        <v>0</v>
      </c>
      <c r="O44" s="12">
        <f ca="1">SUMIF(总装!S$3:S$146,$B44,总装!S$6)+SUMIF(总装!T$3:T$146,$B44,总装!T$6)+SUMIF(总装!U$3:U$146,$B44,总装!U$6)</f>
        <v>0</v>
      </c>
      <c r="P44" s="12">
        <f ca="1">SUMIF(总装!V$3:V$146,$B44,总装!V$6)+SUMIF(总装!W$3:W$146,$B44,总装!W$6)+SUMIF(总装!X$3:X$146,$B44,总装!X$6)</f>
        <v>0</v>
      </c>
      <c r="Q44" s="12">
        <f ca="1">SUMIF(总装!Y$3:Y$146,$B44,总装!Y$6)+SUMIF(总装!Z$3:Z$146,$B44,总装!Z$6)+SUMIF(总装!AA$3:AA$146,$B44,总装!AA$6)</f>
        <v>0</v>
      </c>
      <c r="R44" s="5">
        <f ca="1">SUMIF(总装!AB$3:AB$146,$B44,总装!AB$6)+SUMIF(总装!AC$3:AC$146,$B44,总装!AC$6)+SUMIF(总装!AD$3:AD$146,$B44,总装!AD$6)</f>
        <v>0</v>
      </c>
      <c r="S44" s="5">
        <f ca="1">SUMIF(总装!AE$3:AE$146,$B44,总装!AE$6)+SUMIF(总装!AF$3:AF$146,$B44,总装!AF$6)+SUMIF(总装!AG$3:AG$146,$B44,总装!AG$6)</f>
        <v>0</v>
      </c>
      <c r="T44" s="5">
        <f ca="1">SUMIF(总装!AH$3:AH$146,$B44,总装!AH$6)+SUMIF(总装!AI$3:AI$146,$B44,总装!AI$6)+SUMIF(总装!AJ$3:AJ$146,$B44,总装!AJ$6)</f>
        <v>0</v>
      </c>
      <c r="U44" s="5">
        <f ca="1">SUMIF(总装!AK$3:AK$146,$B44,总装!AK$6)+SUMIF(总装!AL$3:AL$146,$B44,总装!AL$6)+SUMIF(总装!AM$3:AM$146,$B44,总装!AM$6)</f>
        <v>0</v>
      </c>
      <c r="V44" s="5">
        <f ca="1">SUMIF(总装!AN$3:AN$146,$B44,总装!AN$6)+SUMIF(总装!AO$3:AO$146,$B44,总装!AO$6)+SUMIF(总装!AP$3:AP$146,$B44,总装!AP$6)</f>
        <v>0</v>
      </c>
      <c r="W44" s="5">
        <f ca="1">SUMIF(总装!AQ$3:AQ$146,$B44,总装!AQ$6)+SUMIF(总装!AR$3:AR$146,$B44,总装!AR$6)+SUMIF(总装!AS$3:AS$146,$B44,总装!AS$6)</f>
        <v>0</v>
      </c>
      <c r="X44" s="5">
        <f ca="1">SUMIF(总装!AT$3:AT$146,$B44,总装!AT$6)+SUMIF(总装!AU$3:AU$146,$B44,总装!AU$6)+SUMIF(总装!AV$3:AV$146,$B44,总装!AV$6)</f>
        <v>700</v>
      </c>
      <c r="Y44" s="5">
        <f ca="1">SUMIF(总装!AW$3:AW$146,$B44,总装!AW$6)+SUMIF(总装!AX$3:AX$146,$B44,总装!AX$6)+SUMIF(总装!AY$3:AY$146,$B44,总装!AY$6)</f>
        <v>0</v>
      </c>
      <c r="Z44" s="5">
        <f ca="1">SUMIF(总装!AZ$3:AZ$146,$B44,总装!AZ$6)+SUMIF(总装!BA$3:BA$146,$B44,总装!BA$6)+SUMIF(总装!BB$3:BB$146,$B44,总装!BB$6)</f>
        <v>0</v>
      </c>
      <c r="AA44" s="5">
        <f ca="1">SUMIF(总装!BC$3:BC$146,$B44,总装!BC$6)+SUMIF(总装!BD$3:BD$146,$B44,总装!BD$6)+SUMIF(总装!BE$3:BE$146,$B44,总装!BE$6)</f>
        <v>300</v>
      </c>
      <c r="AB44" s="5">
        <f ca="1">SUMIF(总装!BF$3:BF$146,$B44,总装!BF$6)+SUMIF(总装!BG$3:BG$146,$B44,总装!BG$6)+SUMIF(总装!BH$3:BH$146,$B44,总装!BH$6)</f>
        <v>0</v>
      </c>
      <c r="AC44" s="5">
        <f ca="1">SUMIF(总装!BI$3:BI$146,$B44,总装!BI$6)+SUMIF(总装!BJ$3:BJ$146,$B44,总装!BJ$6)+SUMIF(总装!BK$3:BK$146,$B44,总装!BK$6)</f>
        <v>0</v>
      </c>
      <c r="AD44" s="5">
        <f ca="1">SUMIF(总装!BL$3:BL$146,$B44,总装!BL$6)+SUMIF(总装!BM$3:BM$146,$B44,总装!BM$6)+SUMIF(总装!BN$3:BN$146,$B44,总装!BN$6)</f>
        <v>0</v>
      </c>
      <c r="AE44" s="5">
        <f ca="1">SUMIF(总装!BO$3:BO$146,$B44,总装!BO$6)+SUMIF(总装!BP$3:BP$146,$B44,总装!BP$6)+SUMIF(总装!BQ$3:BQ$146,$B44,总装!BQ$6)</f>
        <v>0</v>
      </c>
      <c r="AF44" s="5">
        <f ca="1">SUMIF(总装!BR$3:BR$146,$B44,总装!BR$6)+SUMIF(总装!BS$3:BS$146,$B44,总装!BS$6)+SUMIF(总装!BT$3:BT$146,$B44,总装!BT$6)</f>
        <v>0</v>
      </c>
      <c r="AG44" s="5">
        <f ca="1">SUMIF(总装!BU$3:BU$146,$B44,总装!BU$6)+SUMIF(总装!BV$3:BV$146,$B44,总装!BV$6)+SUMIF(总装!BW$3:BW$146,$B44,总装!BW$6)</f>
        <v>0</v>
      </c>
      <c r="AH44" s="5">
        <f ca="1">SUMIF(总装!BX$3:BX$146,$B44,总装!BX$6)+SUMIF(总装!BY$3:BY$146,$B44,总装!BY$6)+SUMIF(总装!BZ$3:BZ$146,$B44,总装!BZ$6)</f>
        <v>0</v>
      </c>
      <c r="AI44" s="5">
        <f ca="1">SUMIF(总装!CA$3:CA$146,$B44,总装!CA$6)+SUMIF(总装!CB$3:CB$146,$B44,总装!CB$6)+SUMIF(总装!CC$3:CC$146,$B44,总装!CC$6)</f>
        <v>0</v>
      </c>
      <c r="AJ44" s="5">
        <f ca="1">SUMIF(总装!CD$3:CD$146,$B44,总装!CD$6)+SUMIF(总装!CE$3:CE$146,$B44,总装!CE$6)+SUMIF(总装!CF$3:CF$146,$B44,总装!CF$6)</f>
        <v>0</v>
      </c>
      <c r="AK44" s="5">
        <f ca="1">SUMIF(总装!CG$3:CG$146,$B44,总装!CG$6)+SUMIF(总装!CH$3:CH$146,$B44,总装!CH$6)+SUMIF(总装!CI$3:CI$146,$B44,总装!CI$6)</f>
        <v>0</v>
      </c>
      <c r="AL44" s="5">
        <f ca="1">SUMIF(总装!CJ$3:CJ$146,$B44,总装!CJ$6)+SUMIF(总装!CK$3:CK$146,$B44,总装!CK$6)+SUMIF(总装!CL$3:CL$146,$B44,总装!CL$6)</f>
        <v>0</v>
      </c>
      <c r="AM44" s="5">
        <f ca="1">SUMIF(总装!CM$3:CM$146,$B44,总装!CM$6)+SUMIF(总装!CN$3:CN$146,$B44,总装!CN$6)+SUMIF(总装!CO$3:CO$146,$B44,总装!CO$6)</f>
        <v>0</v>
      </c>
      <c r="AN44" s="5">
        <f ca="1">SUMIF(总装!CP$3:CP$146,$B44,总装!CP$6)+SUMIF(总装!CQ$3:CQ$146,$B44,总装!CQ$6)+SUMIF(总装!CR$3:CR$146,$B44,总装!CR$6)</f>
        <v>0</v>
      </c>
      <c r="AO44" s="5">
        <f ca="1" t="shared" si="6"/>
        <v>1000</v>
      </c>
      <c r="AP44" s="5">
        <f>SUMIF(工单拆分!G:G,B44,工单拆分!I:I)</f>
        <v>1000</v>
      </c>
      <c r="AQ44" s="5">
        <f ca="1" t="shared" si="7"/>
        <v>0</v>
      </c>
      <c r="AS44" s="7">
        <f>VLOOKUP(日计划量!C:C,工单拆分!H:N,7,0)</f>
        <v>100848665</v>
      </c>
      <c r="AT44" s="5">
        <f ca="1">VLOOKUP(C:C,工单拆分!H:R,11,0)</f>
        <v>0</v>
      </c>
      <c r="AU44" s="5">
        <f ca="1">VLOOKUP(C:C,工单拆分!H:S,12,0)</f>
        <v>0</v>
      </c>
      <c r="AV44" s="5"/>
      <c r="AW44" s="5"/>
    </row>
    <row r="45" s="1" customFormat="1" ht="15" customHeight="1" spans="1:49">
      <c r="A45" s="5">
        <f>工单拆分!F45</f>
        <v>7210004113</v>
      </c>
      <c r="B45" s="5" t="str">
        <f>工单拆分!G45</f>
        <v>7210004113-1</v>
      </c>
      <c r="C45" s="5" t="str">
        <f>工单拆分!H45</f>
        <v>50HC35-1</v>
      </c>
      <c r="D45" s="5">
        <f>VLOOKUP(B45,工单拆分!G:I,3,0)</f>
        <v>2000</v>
      </c>
      <c r="E45" s="5">
        <f ca="1">SUMIFS(OFFSET(工单拆分!$I$2,,,2000),OFFSET(工单拆分!$F$2,,,2000),A45)</f>
        <v>7000</v>
      </c>
      <c r="F45" s="5"/>
      <c r="G45" s="10">
        <f ca="1" t="array" ref="G45">MATCH(TRUE,J45:AN45&gt;10,0)+$J$2-1</f>
        <v>43551</v>
      </c>
      <c r="H45" s="11"/>
      <c r="I45" s="11"/>
      <c r="J45" s="5">
        <f ca="1">SUMIF(总装!D$3:D$146,$B45,总装!D$6)+SUMIF(总装!E$3:E$146,$B45,总装!E$6)+SUMIF(总装!F$3:F$146,$B45,总装!F$6)</f>
        <v>0</v>
      </c>
      <c r="K45" s="12">
        <f ca="1">SUMIF(总装!G$3:G$146,$B45,总装!G$6)+SUMIF(总装!H$3:H$146,$B45,总装!H$6)+SUMIF(总装!I$3:I$146,$B45,总装!I$6)</f>
        <v>0</v>
      </c>
      <c r="L45" s="12">
        <f ca="1">SUMIF(总装!J$3:J$146,$B45,总装!J$6)+SUMIF(总装!K$3:K$146,$B45,总装!K$6)+SUMIF(总装!L$3:L$146,$B45,总装!L$6)</f>
        <v>0</v>
      </c>
      <c r="M45" s="12">
        <f ca="1">SUMIF(总装!M$3:M$146,$B45,总装!M$6)+SUMIF(总装!N$3:N$146,$B45,总装!N$6)+SUMIF(总装!O$3:O$146,$B45,总装!O$6)</f>
        <v>0</v>
      </c>
      <c r="N45" s="12">
        <f ca="1">SUMIF(总装!P$3:P$146,$B45,总装!P$6)+SUMIF(总装!Q$3:Q$146,$B45,总装!Q$6)+SUMIF(总装!R$3:R$146,$B45,总装!R$6)</f>
        <v>0</v>
      </c>
      <c r="O45" s="12">
        <f ca="1">SUMIF(总装!S$3:S$146,$B45,总装!S$6)+SUMIF(总装!T$3:T$146,$B45,总装!T$6)+SUMIF(总装!U$3:U$146,$B45,总装!U$6)</f>
        <v>0</v>
      </c>
      <c r="P45" s="12">
        <f ca="1">SUMIF(总装!V$3:V$146,$B45,总装!V$6)+SUMIF(总装!W$3:W$146,$B45,总装!W$6)+SUMIF(总装!X$3:X$146,$B45,总装!X$6)</f>
        <v>0</v>
      </c>
      <c r="Q45" s="12">
        <f ca="1">SUMIF(总装!Y$3:Y$146,$B45,总装!Y$6)+SUMIF(总装!Z$3:Z$146,$B45,总装!Z$6)+SUMIF(总装!AA$3:AA$146,$B45,总装!AA$6)</f>
        <v>0</v>
      </c>
      <c r="R45" s="5">
        <f ca="1">SUMIF(总装!AB$3:AB$146,$B45,总装!AB$6)+SUMIF(总装!AC$3:AC$146,$B45,总装!AC$6)+SUMIF(总装!AD$3:AD$146,$B45,总装!AD$6)</f>
        <v>0</v>
      </c>
      <c r="S45" s="5">
        <f ca="1">SUMIF(总装!AE$3:AE$146,$B45,总装!AE$6)+SUMIF(总装!AF$3:AF$146,$B45,总装!AF$6)+SUMIF(总装!AG$3:AG$146,$B45,总装!AG$6)</f>
        <v>0</v>
      </c>
      <c r="T45" s="5">
        <f ca="1">SUMIF(总装!AH$3:AH$146,$B45,总装!AH$6)+SUMIF(总装!AI$3:AI$146,$B45,总装!AI$6)+SUMIF(总装!AJ$3:AJ$146,$B45,总装!AJ$6)</f>
        <v>0</v>
      </c>
      <c r="U45" s="5">
        <f ca="1">SUMIF(总装!AK$3:AK$146,$B45,总装!AK$6)+SUMIF(总装!AL$3:AL$146,$B45,总装!AL$6)+SUMIF(总装!AM$3:AM$146,$B45,总装!AM$6)</f>
        <v>0</v>
      </c>
      <c r="V45" s="5">
        <f ca="1">SUMIF(总装!AN$3:AN$146,$B45,总装!AN$6)+SUMIF(总装!AO$3:AO$146,$B45,总装!AO$6)+SUMIF(总装!AP$3:AP$146,$B45,总装!AP$6)</f>
        <v>0</v>
      </c>
      <c r="W45" s="5">
        <f ca="1">SUMIF(总装!AQ$3:AQ$146,$B45,总装!AQ$6)+SUMIF(总装!AR$3:AR$146,$B45,总装!AR$6)+SUMIF(总装!AS$3:AS$146,$B45,总装!AS$6)</f>
        <v>0</v>
      </c>
      <c r="X45" s="5">
        <f ca="1">SUMIF(总装!AT$3:AT$146,$B45,总装!AT$6)+SUMIF(总装!AU$3:AU$146,$B45,总装!AU$6)+SUMIF(总装!AV$3:AV$146,$B45,总装!AV$6)</f>
        <v>0</v>
      </c>
      <c r="Y45" s="5">
        <f ca="1">SUMIF(总装!AW$3:AW$146,$B45,总装!AW$6)+SUMIF(总装!AX$3:AX$146,$B45,总装!AX$6)+SUMIF(总装!AY$3:AY$146,$B45,总装!AY$6)</f>
        <v>0</v>
      </c>
      <c r="Z45" s="5">
        <f ca="1">SUMIF(总装!AZ$3:AZ$146,$B45,总装!AZ$6)+SUMIF(总装!BA$3:BA$146,$B45,总装!BA$6)+SUMIF(总装!BB$3:BB$146,$B45,总装!BB$6)</f>
        <v>0</v>
      </c>
      <c r="AA45" s="5">
        <f ca="1">SUMIF(总装!BC$3:BC$146,$B45,总装!BC$6)+SUMIF(总装!BD$3:BD$146,$B45,总装!BD$6)+SUMIF(总装!BE$3:BE$146,$B45,总装!BE$6)</f>
        <v>0</v>
      </c>
      <c r="AB45" s="5">
        <f ca="1">SUMIF(总装!BF$3:BF$146,$B45,总装!BF$6)+SUMIF(总装!BG$3:BG$146,$B45,总装!BG$6)+SUMIF(总装!BH$3:BH$146,$B45,总装!BH$6)</f>
        <v>0</v>
      </c>
      <c r="AC45" s="5">
        <f ca="1">SUMIF(总装!BI$3:BI$146,$B45,总装!BI$6)+SUMIF(总装!BJ$3:BJ$146,$B45,总装!BJ$6)+SUMIF(总装!BK$3:BK$146,$B45,总装!BK$6)</f>
        <v>0</v>
      </c>
      <c r="AD45" s="5">
        <f ca="1">SUMIF(总装!BL$3:BL$146,$B45,总装!BL$6)+SUMIF(总装!BM$3:BM$146,$B45,总装!BM$6)+SUMIF(总装!BN$3:BN$146,$B45,总装!BN$6)</f>
        <v>0</v>
      </c>
      <c r="AE45" s="5">
        <f ca="1">SUMIF(总装!BO$3:BO$146,$B45,总装!BO$6)+SUMIF(总装!BP$3:BP$146,$B45,总装!BP$6)+SUMIF(总装!BQ$3:BQ$146,$B45,总装!BQ$6)</f>
        <v>0</v>
      </c>
      <c r="AF45" s="5">
        <f ca="1">SUMIF(总装!BR$3:BR$146,$B45,总装!BR$6)+SUMIF(总装!BS$3:BS$146,$B45,总装!BS$6)+SUMIF(总装!BT$3:BT$146,$B45,总装!BT$6)</f>
        <v>0</v>
      </c>
      <c r="AG45" s="5">
        <f ca="1">SUMIF(总装!BU$3:BU$146,$B45,总装!BU$6)+SUMIF(总装!BV$3:BV$146,$B45,总装!BV$6)+SUMIF(总装!BW$3:BW$146,$B45,总装!BW$6)</f>
        <v>0</v>
      </c>
      <c r="AH45" s="5">
        <f ca="1">SUMIF(总装!BX$3:BX$146,$B45,总装!BX$6)+SUMIF(总装!BY$3:BY$146,$B45,总装!BY$6)+SUMIF(总装!BZ$3:BZ$146,$B45,总装!BZ$6)</f>
        <v>0</v>
      </c>
      <c r="AI45" s="5">
        <f ca="1">SUMIF(总装!CA$3:CA$146,$B45,总装!CA$6)+SUMIF(总装!CB$3:CB$146,$B45,总装!CB$6)+SUMIF(总装!CC$3:CC$146,$B45,总装!CC$6)</f>
        <v>0</v>
      </c>
      <c r="AJ45" s="5">
        <f ca="1">SUMIF(总装!CD$3:CD$146,$B45,总装!CD$6)+SUMIF(总装!CE$3:CE$146,$B45,总装!CE$6)+SUMIF(总装!CF$3:CF$146,$B45,总装!CF$6)</f>
        <v>1500</v>
      </c>
      <c r="AK45" s="5">
        <f ca="1">SUMIF(总装!CG$3:CG$146,$B45,总装!CG$6)+SUMIF(总装!CH$3:CH$146,$B45,总装!CH$6)+SUMIF(总装!CI$3:CI$146,$B45,总装!CI$6)</f>
        <v>500</v>
      </c>
      <c r="AL45" s="5">
        <f ca="1">SUMIF(总装!CJ$3:CJ$146,$B45,总装!CJ$6)+SUMIF(总装!CK$3:CK$146,$B45,总装!CK$6)+SUMIF(总装!CL$3:CL$146,$B45,总装!CL$6)</f>
        <v>0</v>
      </c>
      <c r="AM45" s="5">
        <f ca="1">SUMIF(总装!CM$3:CM$146,$B45,总装!CM$6)+SUMIF(总装!CN$3:CN$146,$B45,总装!CN$6)+SUMIF(总装!CO$3:CO$146,$B45,总装!CO$6)</f>
        <v>0</v>
      </c>
      <c r="AN45" s="5">
        <f ca="1">SUMIF(总装!CP$3:CP$146,$B45,总装!CP$6)+SUMIF(总装!CQ$3:CQ$146,$B45,总装!CQ$6)+SUMIF(总装!CR$3:CR$146,$B45,总装!CR$6)</f>
        <v>0</v>
      </c>
      <c r="AO45" s="5">
        <f ca="1" t="shared" si="6"/>
        <v>2000</v>
      </c>
      <c r="AP45" s="5">
        <f>SUMIF(工单拆分!G:G,B45,工单拆分!I:I)</f>
        <v>2000</v>
      </c>
      <c r="AQ45" s="5">
        <f ca="1" t="shared" si="7"/>
        <v>0</v>
      </c>
      <c r="AS45" s="7">
        <f>VLOOKUP(日计划量!C:C,工单拆分!H:N,7,0)</f>
        <v>100851883</v>
      </c>
      <c r="AT45" s="5">
        <f ca="1">VLOOKUP(C:C,工单拆分!H:R,11,0)</f>
        <v>0</v>
      </c>
      <c r="AU45" s="5">
        <f ca="1">VLOOKUP(C:C,工单拆分!H:S,12,0)</f>
        <v>0</v>
      </c>
      <c r="AV45" s="5"/>
      <c r="AW45" s="5"/>
    </row>
    <row r="46" s="1" customFormat="1" ht="15" customHeight="1" spans="1:49">
      <c r="A46" s="5">
        <f>工单拆分!F46</f>
        <v>7210004113</v>
      </c>
      <c r="B46" s="5" t="str">
        <f>工单拆分!G46</f>
        <v>7210004113-2</v>
      </c>
      <c r="C46" s="5" t="str">
        <f>工单拆分!H46</f>
        <v>50HC35-2</v>
      </c>
      <c r="D46" s="5">
        <f>VLOOKUP(B46,工单拆分!G:I,3,0)</f>
        <v>2000</v>
      </c>
      <c r="E46" s="5">
        <f ca="1">SUMIFS(OFFSET(工单拆分!$I$2,,,2000),OFFSET(工单拆分!$F$2,,,2000),A46)</f>
        <v>7000</v>
      </c>
      <c r="F46" s="5"/>
      <c r="G46" s="10">
        <f ca="1" t="array" ref="G46">MATCH(TRUE,J46:AN46&gt;10,0)+$J$2-1</f>
        <v>43545</v>
      </c>
      <c r="H46" s="11"/>
      <c r="I46" s="11"/>
      <c r="J46" s="5">
        <f ca="1">SUMIF(总装!D$3:D$146,$B46,总装!D$6)+SUMIF(总装!E$3:E$146,$B46,总装!E$6)+SUMIF(总装!F$3:F$146,$B46,总装!F$6)</f>
        <v>0</v>
      </c>
      <c r="K46" s="12">
        <f ca="1">SUMIF(总装!G$3:G$146,$B46,总装!G$6)+SUMIF(总装!H$3:H$146,$B46,总装!H$6)+SUMIF(总装!I$3:I$146,$B46,总装!I$6)</f>
        <v>0</v>
      </c>
      <c r="L46" s="12">
        <f ca="1">SUMIF(总装!J$3:J$146,$B46,总装!J$6)+SUMIF(总装!K$3:K$146,$B46,总装!K$6)+SUMIF(总装!L$3:L$146,$B46,总装!L$6)</f>
        <v>0</v>
      </c>
      <c r="M46" s="12">
        <f ca="1">SUMIF(总装!M$3:M$146,$B46,总装!M$6)+SUMIF(总装!N$3:N$146,$B46,总装!N$6)+SUMIF(总装!O$3:O$146,$B46,总装!O$6)</f>
        <v>0</v>
      </c>
      <c r="N46" s="12">
        <f ca="1">SUMIF(总装!P$3:P$146,$B46,总装!P$6)+SUMIF(总装!Q$3:Q$146,$B46,总装!Q$6)+SUMIF(总装!R$3:R$146,$B46,总装!R$6)</f>
        <v>0</v>
      </c>
      <c r="O46" s="12">
        <f ca="1">SUMIF(总装!S$3:S$146,$B46,总装!S$6)+SUMIF(总装!T$3:T$146,$B46,总装!T$6)+SUMIF(总装!U$3:U$146,$B46,总装!U$6)</f>
        <v>0</v>
      </c>
      <c r="P46" s="12">
        <f ca="1">SUMIF(总装!V$3:V$146,$B46,总装!V$6)+SUMIF(总装!W$3:W$146,$B46,总装!W$6)+SUMIF(总装!X$3:X$146,$B46,总装!X$6)</f>
        <v>0</v>
      </c>
      <c r="Q46" s="12">
        <f ca="1">SUMIF(总装!Y$3:Y$146,$B46,总装!Y$6)+SUMIF(总装!Z$3:Z$146,$B46,总装!Z$6)+SUMIF(总装!AA$3:AA$146,$B46,总装!AA$6)</f>
        <v>0</v>
      </c>
      <c r="R46" s="5">
        <f ca="1">SUMIF(总装!AB$3:AB$146,$B46,总装!AB$6)+SUMIF(总装!AC$3:AC$146,$B46,总装!AC$6)+SUMIF(总装!AD$3:AD$146,$B46,总装!AD$6)</f>
        <v>0</v>
      </c>
      <c r="S46" s="5">
        <f ca="1">SUMIF(总装!AE$3:AE$146,$B46,总装!AE$6)+SUMIF(总装!AF$3:AF$146,$B46,总装!AF$6)+SUMIF(总装!AG$3:AG$146,$B46,总装!AG$6)</f>
        <v>0</v>
      </c>
      <c r="T46" s="5">
        <f ca="1">SUMIF(总装!AH$3:AH$146,$B46,总装!AH$6)+SUMIF(总装!AI$3:AI$146,$B46,总装!AI$6)+SUMIF(总装!AJ$3:AJ$146,$B46,总装!AJ$6)</f>
        <v>0</v>
      </c>
      <c r="U46" s="5">
        <f ca="1">SUMIF(总装!AK$3:AK$146,$B46,总装!AK$6)+SUMIF(总装!AL$3:AL$146,$B46,总装!AL$6)+SUMIF(总装!AM$3:AM$146,$B46,总装!AM$6)</f>
        <v>0</v>
      </c>
      <c r="V46" s="5">
        <f ca="1">SUMIF(总装!AN$3:AN$146,$B46,总装!AN$6)+SUMIF(总装!AO$3:AO$146,$B46,总装!AO$6)+SUMIF(总装!AP$3:AP$146,$B46,总装!AP$6)</f>
        <v>0</v>
      </c>
      <c r="W46" s="5">
        <f ca="1">SUMIF(总装!AQ$3:AQ$146,$B46,总装!AQ$6)+SUMIF(总装!AR$3:AR$146,$B46,总装!AR$6)+SUMIF(总装!AS$3:AS$146,$B46,总装!AS$6)</f>
        <v>0</v>
      </c>
      <c r="X46" s="5">
        <f ca="1">SUMIF(总装!AT$3:AT$146,$B46,总装!AT$6)+SUMIF(总装!AU$3:AU$146,$B46,总装!AU$6)+SUMIF(总装!AV$3:AV$146,$B46,总装!AV$6)</f>
        <v>0</v>
      </c>
      <c r="Y46" s="5">
        <f ca="1">SUMIF(总装!AW$3:AW$146,$B46,总装!AW$6)+SUMIF(总装!AX$3:AX$146,$B46,总装!AX$6)+SUMIF(总装!AY$3:AY$146,$B46,总装!AY$6)</f>
        <v>0</v>
      </c>
      <c r="Z46" s="5">
        <f ca="1">SUMIF(总装!AZ$3:AZ$146,$B46,总装!AZ$6)+SUMIF(总装!BA$3:BA$146,$B46,总装!BA$6)+SUMIF(总装!BB$3:BB$146,$B46,总装!BB$6)</f>
        <v>0</v>
      </c>
      <c r="AA46" s="5">
        <f ca="1">SUMIF(总装!BC$3:BC$146,$B46,总装!BC$6)+SUMIF(总装!BD$3:BD$146,$B46,总装!BD$6)+SUMIF(总装!BE$3:BE$146,$B46,总装!BE$6)</f>
        <v>0</v>
      </c>
      <c r="AB46" s="5">
        <f ca="1">SUMIF(总装!BF$3:BF$146,$B46,总装!BF$6)+SUMIF(总装!BG$3:BG$146,$B46,总装!BG$6)+SUMIF(总装!BH$3:BH$146,$B46,总装!BH$6)</f>
        <v>0</v>
      </c>
      <c r="AC46" s="5">
        <f ca="1">SUMIF(总装!BI$3:BI$146,$B46,总装!BI$6)+SUMIF(总装!BJ$3:BJ$146,$B46,总装!BJ$6)+SUMIF(总装!BK$3:BK$146,$B46,总装!BK$6)</f>
        <v>0</v>
      </c>
      <c r="AD46" s="5">
        <f ca="1">SUMIF(总装!BL$3:BL$146,$B46,总装!BL$6)+SUMIF(总装!BM$3:BM$146,$B46,总装!BM$6)+SUMIF(总装!BN$3:BN$146,$B46,总装!BN$6)</f>
        <v>200</v>
      </c>
      <c r="AE46" s="5">
        <f ca="1">SUMIF(总装!BO$3:BO$146,$B46,总装!BO$6)+SUMIF(总装!BP$3:BP$146,$B46,总装!BP$6)+SUMIF(总装!BQ$3:BQ$146,$B46,总装!BQ$6)</f>
        <v>1400</v>
      </c>
      <c r="AF46" s="5">
        <f ca="1">SUMIF(总装!BR$3:BR$146,$B46,总装!BR$6)+SUMIF(总装!BS$3:BS$146,$B46,总装!BS$6)+SUMIF(总装!BT$3:BT$146,$B46,总装!BT$6)</f>
        <v>400</v>
      </c>
      <c r="AG46" s="5">
        <f ca="1">SUMIF(总装!BU$3:BU$146,$B46,总装!BU$6)+SUMIF(总装!BV$3:BV$146,$B46,总装!BV$6)+SUMIF(总装!BW$3:BW$146,$B46,总装!BW$6)</f>
        <v>0</v>
      </c>
      <c r="AH46" s="5">
        <f ca="1">SUMIF(总装!BX$3:BX$146,$B46,总装!BX$6)+SUMIF(总装!BY$3:BY$146,$B46,总装!BY$6)+SUMIF(总装!BZ$3:BZ$146,$B46,总装!BZ$6)</f>
        <v>0</v>
      </c>
      <c r="AI46" s="5">
        <f ca="1">SUMIF(总装!CA$3:CA$146,$B46,总装!CA$6)+SUMIF(总装!CB$3:CB$146,$B46,总装!CB$6)+SUMIF(总装!CC$3:CC$146,$B46,总装!CC$6)</f>
        <v>0</v>
      </c>
      <c r="AJ46" s="5">
        <f ca="1">SUMIF(总装!CD$3:CD$146,$B46,总装!CD$6)+SUMIF(总装!CE$3:CE$146,$B46,总装!CE$6)+SUMIF(总装!CF$3:CF$146,$B46,总装!CF$6)</f>
        <v>0</v>
      </c>
      <c r="AK46" s="5">
        <f ca="1">SUMIF(总装!CG$3:CG$146,$B46,总装!CG$6)+SUMIF(总装!CH$3:CH$146,$B46,总装!CH$6)+SUMIF(总装!CI$3:CI$146,$B46,总装!CI$6)</f>
        <v>0</v>
      </c>
      <c r="AL46" s="5">
        <f ca="1">SUMIF(总装!CJ$3:CJ$146,$B46,总装!CJ$6)+SUMIF(总装!CK$3:CK$146,$B46,总装!CK$6)+SUMIF(总装!CL$3:CL$146,$B46,总装!CL$6)</f>
        <v>0</v>
      </c>
      <c r="AM46" s="5">
        <f ca="1">SUMIF(总装!CM$3:CM$146,$B46,总装!CM$6)+SUMIF(总装!CN$3:CN$146,$B46,总装!CN$6)+SUMIF(总装!CO$3:CO$146,$B46,总装!CO$6)</f>
        <v>0</v>
      </c>
      <c r="AN46" s="5">
        <f ca="1">SUMIF(总装!CP$3:CP$146,$B46,总装!CP$6)+SUMIF(总装!CQ$3:CQ$146,$B46,总装!CQ$6)+SUMIF(总装!CR$3:CR$146,$B46,总装!CR$6)</f>
        <v>0</v>
      </c>
      <c r="AO46" s="5">
        <f ca="1" t="shared" si="6"/>
        <v>2000</v>
      </c>
      <c r="AP46" s="5">
        <f>SUMIF(工单拆分!G:G,B46,工单拆分!I:I)</f>
        <v>2000</v>
      </c>
      <c r="AQ46" s="5">
        <f ca="1" t="shared" si="7"/>
        <v>0</v>
      </c>
      <c r="AS46" s="7">
        <f>VLOOKUP(日计划量!C:C,工单拆分!H:N,7,0)</f>
        <v>100850777</v>
      </c>
      <c r="AT46" s="5">
        <f ca="1">VLOOKUP(C:C,工单拆分!H:R,11,0)</f>
        <v>0</v>
      </c>
      <c r="AU46" s="5">
        <f ca="1">VLOOKUP(C:C,工单拆分!H:S,12,0)</f>
        <v>0</v>
      </c>
      <c r="AV46" s="5"/>
      <c r="AW46" s="5"/>
    </row>
    <row r="47" s="1" customFormat="1" ht="15" customHeight="1" spans="1:49">
      <c r="A47" s="5">
        <f>工单拆分!F47</f>
        <v>7210004113</v>
      </c>
      <c r="B47" s="5" t="str">
        <f>工单拆分!G47</f>
        <v>7210004113-3</v>
      </c>
      <c r="C47" s="5" t="str">
        <f>工单拆分!H47</f>
        <v>50HC35-3</v>
      </c>
      <c r="D47" s="5">
        <f>VLOOKUP(B47,工单拆分!G:I,3,0)</f>
        <v>2000</v>
      </c>
      <c r="E47" s="5">
        <f ca="1">SUMIFS(OFFSET(工单拆分!$I$2,,,2000),OFFSET(工单拆分!$F$2,,,2000),A47)</f>
        <v>7000</v>
      </c>
      <c r="F47" s="5"/>
      <c r="G47" s="10">
        <f ca="1" t="array" ref="G47">MATCH(TRUE,J47:AN47&gt;10,0)+$J$2-1</f>
        <v>43549</v>
      </c>
      <c r="H47" s="11"/>
      <c r="I47" s="11"/>
      <c r="J47" s="5">
        <f ca="1">SUMIF(总装!D$3:D$146,$B47,总装!D$6)+SUMIF(总装!E$3:E$146,$B47,总装!E$6)+SUMIF(总装!F$3:F$146,$B47,总装!F$6)</f>
        <v>0</v>
      </c>
      <c r="K47" s="12">
        <f ca="1">SUMIF(总装!G$3:G$146,$B47,总装!G$6)+SUMIF(总装!H$3:H$146,$B47,总装!H$6)+SUMIF(总装!I$3:I$146,$B47,总装!I$6)</f>
        <v>0</v>
      </c>
      <c r="L47" s="12">
        <f ca="1">SUMIF(总装!J$3:J$146,$B47,总装!J$6)+SUMIF(总装!K$3:K$146,$B47,总装!K$6)+SUMIF(总装!L$3:L$146,$B47,总装!L$6)</f>
        <v>0</v>
      </c>
      <c r="M47" s="12">
        <f ca="1">SUMIF(总装!M$3:M$146,$B47,总装!M$6)+SUMIF(总装!N$3:N$146,$B47,总装!N$6)+SUMIF(总装!O$3:O$146,$B47,总装!O$6)</f>
        <v>0</v>
      </c>
      <c r="N47" s="12">
        <f ca="1">SUMIF(总装!P$3:P$146,$B47,总装!P$6)+SUMIF(总装!Q$3:Q$146,$B47,总装!Q$6)+SUMIF(总装!R$3:R$146,$B47,总装!R$6)</f>
        <v>0</v>
      </c>
      <c r="O47" s="12">
        <f ca="1">SUMIF(总装!S$3:S$146,$B47,总装!S$6)+SUMIF(总装!T$3:T$146,$B47,总装!T$6)+SUMIF(总装!U$3:U$146,$B47,总装!U$6)</f>
        <v>0</v>
      </c>
      <c r="P47" s="12">
        <f ca="1">SUMIF(总装!V$3:V$146,$B47,总装!V$6)+SUMIF(总装!W$3:W$146,$B47,总装!W$6)+SUMIF(总装!X$3:X$146,$B47,总装!X$6)</f>
        <v>0</v>
      </c>
      <c r="Q47" s="12">
        <f ca="1">SUMIF(总装!Y$3:Y$146,$B47,总装!Y$6)+SUMIF(总装!Z$3:Z$146,$B47,总装!Z$6)+SUMIF(总装!AA$3:AA$146,$B47,总装!AA$6)</f>
        <v>0</v>
      </c>
      <c r="R47" s="5">
        <f ca="1">SUMIF(总装!AB$3:AB$146,$B47,总装!AB$6)+SUMIF(总装!AC$3:AC$146,$B47,总装!AC$6)+SUMIF(总装!AD$3:AD$146,$B47,总装!AD$6)</f>
        <v>0</v>
      </c>
      <c r="S47" s="5">
        <f ca="1">SUMIF(总装!AE$3:AE$146,$B47,总装!AE$6)+SUMIF(总装!AF$3:AF$146,$B47,总装!AF$6)+SUMIF(总装!AG$3:AG$146,$B47,总装!AG$6)</f>
        <v>0</v>
      </c>
      <c r="T47" s="5">
        <f ca="1">SUMIF(总装!AH$3:AH$146,$B47,总装!AH$6)+SUMIF(总装!AI$3:AI$146,$B47,总装!AI$6)+SUMIF(总装!AJ$3:AJ$146,$B47,总装!AJ$6)</f>
        <v>0</v>
      </c>
      <c r="U47" s="5">
        <f ca="1">SUMIF(总装!AK$3:AK$146,$B47,总装!AK$6)+SUMIF(总装!AL$3:AL$146,$B47,总装!AL$6)+SUMIF(总装!AM$3:AM$146,$B47,总装!AM$6)</f>
        <v>0</v>
      </c>
      <c r="V47" s="5">
        <f ca="1">SUMIF(总装!AN$3:AN$146,$B47,总装!AN$6)+SUMIF(总装!AO$3:AO$146,$B47,总装!AO$6)+SUMIF(总装!AP$3:AP$146,$B47,总装!AP$6)</f>
        <v>0</v>
      </c>
      <c r="W47" s="5">
        <f ca="1">SUMIF(总装!AQ$3:AQ$146,$B47,总装!AQ$6)+SUMIF(总装!AR$3:AR$146,$B47,总装!AR$6)+SUMIF(总装!AS$3:AS$146,$B47,总装!AS$6)</f>
        <v>0</v>
      </c>
      <c r="X47" s="5">
        <f ca="1">SUMIF(总装!AT$3:AT$146,$B47,总装!AT$6)+SUMIF(总装!AU$3:AU$146,$B47,总装!AU$6)+SUMIF(总装!AV$3:AV$146,$B47,总装!AV$6)</f>
        <v>0</v>
      </c>
      <c r="Y47" s="5">
        <f ca="1">SUMIF(总装!AW$3:AW$146,$B47,总装!AW$6)+SUMIF(总装!AX$3:AX$146,$B47,总装!AX$6)+SUMIF(总装!AY$3:AY$146,$B47,总装!AY$6)</f>
        <v>0</v>
      </c>
      <c r="Z47" s="5">
        <f ca="1">SUMIF(总装!AZ$3:AZ$146,$B47,总装!AZ$6)+SUMIF(总装!BA$3:BA$146,$B47,总装!BA$6)+SUMIF(总装!BB$3:BB$146,$B47,总装!BB$6)</f>
        <v>0</v>
      </c>
      <c r="AA47" s="5">
        <f ca="1">SUMIF(总装!BC$3:BC$146,$B47,总装!BC$6)+SUMIF(总装!BD$3:BD$146,$B47,总装!BD$6)+SUMIF(总装!BE$3:BE$146,$B47,总装!BE$6)</f>
        <v>0</v>
      </c>
      <c r="AB47" s="5">
        <f ca="1">SUMIF(总装!BF$3:BF$146,$B47,总装!BF$6)+SUMIF(总装!BG$3:BG$146,$B47,总装!BG$6)+SUMIF(总装!BH$3:BH$146,$B47,总装!BH$6)</f>
        <v>0</v>
      </c>
      <c r="AC47" s="5">
        <f ca="1">SUMIF(总装!BI$3:BI$146,$B47,总装!BI$6)+SUMIF(总装!BJ$3:BJ$146,$B47,总装!BJ$6)+SUMIF(总装!BK$3:BK$146,$B47,总装!BK$6)</f>
        <v>0</v>
      </c>
      <c r="AD47" s="5">
        <f ca="1">SUMIF(总装!BL$3:BL$146,$B47,总装!BL$6)+SUMIF(总装!BM$3:BM$146,$B47,总装!BM$6)+SUMIF(总装!BN$3:BN$146,$B47,总装!BN$6)</f>
        <v>0</v>
      </c>
      <c r="AE47" s="5">
        <f ca="1">SUMIF(总装!BO$3:BO$146,$B47,总装!BO$6)+SUMIF(总装!BP$3:BP$146,$B47,总装!BP$6)+SUMIF(总装!BQ$3:BQ$146,$B47,总装!BQ$6)</f>
        <v>0</v>
      </c>
      <c r="AF47" s="5">
        <f ca="1">SUMIF(总装!BR$3:BR$146,$B47,总装!BR$6)+SUMIF(总装!BS$3:BS$146,$B47,总装!BS$6)+SUMIF(总装!BT$3:BT$146,$B47,总装!BT$6)</f>
        <v>0</v>
      </c>
      <c r="AG47" s="5">
        <f ca="1">SUMIF(总装!BU$3:BU$146,$B47,总装!BU$6)+SUMIF(总装!BV$3:BV$146,$B47,总装!BV$6)+SUMIF(总装!BW$3:BW$146,$B47,总装!BW$6)</f>
        <v>0</v>
      </c>
      <c r="AH47" s="5">
        <f ca="1">SUMIF(总装!BX$3:BX$146,$B47,总装!BX$6)+SUMIF(总装!BY$3:BY$146,$B47,总装!BY$6)+SUMIF(总装!BZ$3:BZ$146,$B47,总装!BZ$6)</f>
        <v>600</v>
      </c>
      <c r="AI47" s="5">
        <f ca="1">SUMIF(总装!CA$3:CA$146,$B47,总装!CA$6)+SUMIF(总装!CB$3:CB$146,$B47,总装!CB$6)+SUMIF(总装!CC$3:CC$146,$B47,总装!CC$6)</f>
        <v>1400</v>
      </c>
      <c r="AJ47" s="5">
        <f ca="1">SUMIF(总装!CD$3:CD$146,$B47,总装!CD$6)+SUMIF(总装!CE$3:CE$146,$B47,总装!CE$6)+SUMIF(总装!CF$3:CF$146,$B47,总装!CF$6)</f>
        <v>0</v>
      </c>
      <c r="AK47" s="5">
        <f ca="1">SUMIF(总装!CG$3:CG$146,$B47,总装!CG$6)+SUMIF(总装!CH$3:CH$146,$B47,总装!CH$6)+SUMIF(总装!CI$3:CI$146,$B47,总装!CI$6)</f>
        <v>0</v>
      </c>
      <c r="AL47" s="5">
        <f ca="1">SUMIF(总装!CJ$3:CJ$146,$B47,总装!CJ$6)+SUMIF(总装!CK$3:CK$146,$B47,总装!CK$6)+SUMIF(总装!CL$3:CL$146,$B47,总装!CL$6)</f>
        <v>0</v>
      </c>
      <c r="AM47" s="5">
        <f ca="1">SUMIF(总装!CM$3:CM$146,$B47,总装!CM$6)+SUMIF(总装!CN$3:CN$146,$B47,总装!CN$6)+SUMIF(总装!CO$3:CO$146,$B47,总装!CO$6)</f>
        <v>0</v>
      </c>
      <c r="AN47" s="5">
        <f ca="1">SUMIF(总装!CP$3:CP$146,$B47,总装!CP$6)+SUMIF(总装!CQ$3:CQ$146,$B47,总装!CQ$6)+SUMIF(总装!CR$3:CR$146,$B47,总装!CR$6)</f>
        <v>0</v>
      </c>
      <c r="AO47" s="5">
        <f ca="1" t="shared" si="6"/>
        <v>2000</v>
      </c>
      <c r="AP47" s="5">
        <f>SUMIF(工单拆分!G:G,B47,工单拆分!I:I)</f>
        <v>2000</v>
      </c>
      <c r="AQ47" s="5">
        <f ca="1" t="shared" si="7"/>
        <v>0</v>
      </c>
      <c r="AS47" s="7">
        <f>VLOOKUP(日计划量!C:C,工单拆分!H:N,7,0)</f>
        <v>100851882</v>
      </c>
      <c r="AT47" s="5">
        <f ca="1">VLOOKUP(C:C,工单拆分!H:R,11,0)</f>
        <v>0</v>
      </c>
      <c r="AU47" s="5">
        <f ca="1">VLOOKUP(C:C,工单拆分!H:S,12,0)</f>
        <v>0</v>
      </c>
      <c r="AV47" s="5"/>
      <c r="AW47" s="5"/>
    </row>
    <row r="48" s="1" customFormat="1" ht="15" customHeight="1" spans="1:49">
      <c r="A48" s="5">
        <f>工单拆分!F48</f>
        <v>7210004113</v>
      </c>
      <c r="B48" s="5" t="str">
        <f>工单拆分!G48</f>
        <v>7210004113-4</v>
      </c>
      <c r="C48" s="5" t="str">
        <f>工单拆分!H48</f>
        <v>50HC35-4</v>
      </c>
      <c r="D48" s="5">
        <f>VLOOKUP(B48,工单拆分!G:I,3,0)</f>
        <v>0</v>
      </c>
      <c r="E48" s="5">
        <f ca="1">SUMIFS(OFFSET(工单拆分!$I$2,,,2000),OFFSET(工单拆分!$F$2,,,2000),A48)</f>
        <v>7000</v>
      </c>
      <c r="F48" s="5"/>
      <c r="G48" s="10" t="e">
        <f ca="1" t="array" ref="G48">MATCH(TRUE,J48:AN48&gt;10,0)+$J$2-1</f>
        <v>#N/A</v>
      </c>
      <c r="H48" s="11"/>
      <c r="I48" s="11"/>
      <c r="J48" s="5">
        <f ca="1">SUMIF(总装!D$3:D$146,$B48,总装!D$6)+SUMIF(总装!E$3:E$146,$B48,总装!E$6)+SUMIF(总装!F$3:F$146,$B48,总装!F$6)</f>
        <v>0</v>
      </c>
      <c r="K48" s="12">
        <f ca="1">SUMIF(总装!G$3:G$146,$B48,总装!G$6)+SUMIF(总装!H$3:H$146,$B48,总装!H$6)+SUMIF(总装!I$3:I$146,$B48,总装!I$6)</f>
        <v>0</v>
      </c>
      <c r="L48" s="12">
        <f ca="1">SUMIF(总装!J$3:J$146,$B48,总装!J$6)+SUMIF(总装!K$3:K$146,$B48,总装!K$6)+SUMIF(总装!L$3:L$146,$B48,总装!L$6)</f>
        <v>0</v>
      </c>
      <c r="M48" s="12">
        <f ca="1">SUMIF(总装!M$3:M$146,$B48,总装!M$6)+SUMIF(总装!N$3:N$146,$B48,总装!N$6)+SUMIF(总装!O$3:O$146,$B48,总装!O$6)</f>
        <v>0</v>
      </c>
      <c r="N48" s="12">
        <f ca="1">SUMIF(总装!P$3:P$146,$B48,总装!P$6)+SUMIF(总装!Q$3:Q$146,$B48,总装!Q$6)+SUMIF(总装!R$3:R$146,$B48,总装!R$6)</f>
        <v>0</v>
      </c>
      <c r="O48" s="12">
        <f ca="1">SUMIF(总装!S$3:S$146,$B48,总装!S$6)+SUMIF(总装!T$3:T$146,$B48,总装!T$6)+SUMIF(总装!U$3:U$146,$B48,总装!U$6)</f>
        <v>0</v>
      </c>
      <c r="P48" s="12">
        <f ca="1">SUMIF(总装!V$3:V$146,$B48,总装!V$6)+SUMIF(总装!W$3:W$146,$B48,总装!W$6)+SUMIF(总装!X$3:X$146,$B48,总装!X$6)</f>
        <v>0</v>
      </c>
      <c r="Q48" s="12">
        <f ca="1">SUMIF(总装!Y$3:Y$146,$B48,总装!Y$6)+SUMIF(总装!Z$3:Z$146,$B48,总装!Z$6)+SUMIF(总装!AA$3:AA$146,$B48,总装!AA$6)</f>
        <v>0</v>
      </c>
      <c r="R48" s="5">
        <f ca="1">SUMIF(总装!AB$3:AB$146,$B48,总装!AB$6)+SUMIF(总装!AC$3:AC$146,$B48,总装!AC$6)+SUMIF(总装!AD$3:AD$146,$B48,总装!AD$6)</f>
        <v>0</v>
      </c>
      <c r="S48" s="5">
        <f ca="1">SUMIF(总装!AE$3:AE$146,$B48,总装!AE$6)+SUMIF(总装!AF$3:AF$146,$B48,总装!AF$6)+SUMIF(总装!AG$3:AG$146,$B48,总装!AG$6)</f>
        <v>0</v>
      </c>
      <c r="T48" s="5">
        <f ca="1">SUMIF(总装!AH$3:AH$146,$B48,总装!AH$6)+SUMIF(总装!AI$3:AI$146,$B48,总装!AI$6)+SUMIF(总装!AJ$3:AJ$146,$B48,总装!AJ$6)</f>
        <v>0</v>
      </c>
      <c r="U48" s="5">
        <f ca="1">SUMIF(总装!AK$3:AK$146,$B48,总装!AK$6)+SUMIF(总装!AL$3:AL$146,$B48,总装!AL$6)+SUMIF(总装!AM$3:AM$146,$B48,总装!AM$6)</f>
        <v>0</v>
      </c>
      <c r="V48" s="5">
        <f ca="1">SUMIF(总装!AN$3:AN$146,$B48,总装!AN$6)+SUMIF(总装!AO$3:AO$146,$B48,总装!AO$6)+SUMIF(总装!AP$3:AP$146,$B48,总装!AP$6)</f>
        <v>0</v>
      </c>
      <c r="W48" s="5">
        <f ca="1">SUMIF(总装!AQ$3:AQ$146,$B48,总装!AQ$6)+SUMIF(总装!AR$3:AR$146,$B48,总装!AR$6)+SUMIF(总装!AS$3:AS$146,$B48,总装!AS$6)</f>
        <v>0</v>
      </c>
      <c r="X48" s="5">
        <f ca="1">SUMIF(总装!AT$3:AT$146,$B48,总装!AT$6)+SUMIF(总装!AU$3:AU$146,$B48,总装!AU$6)+SUMIF(总装!AV$3:AV$146,$B48,总装!AV$6)</f>
        <v>0</v>
      </c>
      <c r="Y48" s="5">
        <f ca="1">SUMIF(总装!AW$3:AW$146,$B48,总装!AW$6)+SUMIF(总装!AX$3:AX$146,$B48,总装!AX$6)+SUMIF(总装!AY$3:AY$146,$B48,总装!AY$6)</f>
        <v>0</v>
      </c>
      <c r="Z48" s="5">
        <f ca="1">SUMIF(总装!AZ$3:AZ$146,$B48,总装!AZ$6)+SUMIF(总装!BA$3:BA$146,$B48,总装!BA$6)+SUMIF(总装!BB$3:BB$146,$B48,总装!BB$6)</f>
        <v>0</v>
      </c>
      <c r="AA48" s="5">
        <f ca="1">SUMIF(总装!BC$3:BC$146,$B48,总装!BC$6)+SUMIF(总装!BD$3:BD$146,$B48,总装!BD$6)+SUMIF(总装!BE$3:BE$146,$B48,总装!BE$6)</f>
        <v>0</v>
      </c>
      <c r="AB48" s="5">
        <f ca="1">SUMIF(总装!BF$3:BF$146,$B48,总装!BF$6)+SUMIF(总装!BG$3:BG$146,$B48,总装!BG$6)+SUMIF(总装!BH$3:BH$146,$B48,总装!BH$6)</f>
        <v>0</v>
      </c>
      <c r="AC48" s="5">
        <f ca="1">SUMIF(总装!BI$3:BI$146,$B48,总装!BI$6)+SUMIF(总装!BJ$3:BJ$146,$B48,总装!BJ$6)+SUMIF(总装!BK$3:BK$146,$B48,总装!BK$6)</f>
        <v>0</v>
      </c>
      <c r="AD48" s="5">
        <f ca="1">SUMIF(总装!BL$3:BL$146,$B48,总装!BL$6)+SUMIF(总装!BM$3:BM$146,$B48,总装!BM$6)+SUMIF(总装!BN$3:BN$146,$B48,总装!BN$6)</f>
        <v>0</v>
      </c>
      <c r="AE48" s="5">
        <f ca="1">SUMIF(总装!BO$3:BO$146,$B48,总装!BO$6)+SUMIF(总装!BP$3:BP$146,$B48,总装!BP$6)+SUMIF(总装!BQ$3:BQ$146,$B48,总装!BQ$6)</f>
        <v>0</v>
      </c>
      <c r="AF48" s="5">
        <f ca="1">SUMIF(总装!BR$3:BR$146,$B48,总装!BR$6)+SUMIF(总装!BS$3:BS$146,$B48,总装!BS$6)+SUMIF(总装!BT$3:BT$146,$B48,总装!BT$6)</f>
        <v>0</v>
      </c>
      <c r="AG48" s="5">
        <f ca="1">SUMIF(总装!BU$3:BU$146,$B48,总装!BU$6)+SUMIF(总装!BV$3:BV$146,$B48,总装!BV$6)+SUMIF(总装!BW$3:BW$146,$B48,总装!BW$6)</f>
        <v>0</v>
      </c>
      <c r="AH48" s="5">
        <f ca="1">SUMIF(总装!BX$3:BX$146,$B48,总装!BX$6)+SUMIF(总装!BY$3:BY$146,$B48,总装!BY$6)+SUMIF(总装!BZ$3:BZ$146,$B48,总装!BZ$6)</f>
        <v>0</v>
      </c>
      <c r="AI48" s="5">
        <f ca="1">SUMIF(总装!CA$3:CA$146,$B48,总装!CA$6)+SUMIF(总装!CB$3:CB$146,$B48,总装!CB$6)+SUMIF(总装!CC$3:CC$146,$B48,总装!CC$6)</f>
        <v>0</v>
      </c>
      <c r="AJ48" s="5">
        <f ca="1">SUMIF(总装!CD$3:CD$146,$B48,总装!CD$6)+SUMIF(总装!CE$3:CE$146,$B48,总装!CE$6)+SUMIF(总装!CF$3:CF$146,$B48,总装!CF$6)</f>
        <v>0</v>
      </c>
      <c r="AK48" s="5">
        <f ca="1">SUMIF(总装!CG$3:CG$146,$B48,总装!CG$6)+SUMIF(总装!CH$3:CH$146,$B48,总装!CH$6)+SUMIF(总装!CI$3:CI$146,$B48,总装!CI$6)</f>
        <v>0</v>
      </c>
      <c r="AL48" s="5">
        <f ca="1">SUMIF(总装!CJ$3:CJ$146,$B48,总装!CJ$6)+SUMIF(总装!CK$3:CK$146,$B48,总装!CK$6)+SUMIF(总装!CL$3:CL$146,$B48,总装!CL$6)</f>
        <v>0</v>
      </c>
      <c r="AM48" s="5">
        <f ca="1">SUMIF(总装!CM$3:CM$146,$B48,总装!CM$6)+SUMIF(总装!CN$3:CN$146,$B48,总装!CN$6)+SUMIF(总装!CO$3:CO$146,$B48,总装!CO$6)</f>
        <v>0</v>
      </c>
      <c r="AN48" s="5">
        <f ca="1">SUMIF(总装!CP$3:CP$146,$B48,总装!CP$6)+SUMIF(总装!CQ$3:CQ$146,$B48,总装!CQ$6)+SUMIF(总装!CR$3:CR$146,$B48,总装!CR$6)</f>
        <v>0</v>
      </c>
      <c r="AO48" s="5">
        <f ca="1" t="shared" si="6"/>
        <v>0</v>
      </c>
      <c r="AP48" s="5">
        <f>SUMIF(工单拆分!G:G,B48,工单拆分!I:I)</f>
        <v>0</v>
      </c>
      <c r="AQ48" s="5">
        <f ca="1" t="shared" si="7"/>
        <v>0</v>
      </c>
      <c r="AS48" s="7">
        <f>VLOOKUP(日计划量!C:C,工单拆分!H:N,7,0)</f>
        <v>0</v>
      </c>
      <c r="AT48" s="5">
        <f ca="1">VLOOKUP(C:C,工单拆分!H:R,11,0)</f>
        <v>0</v>
      </c>
      <c r="AU48" s="5">
        <f ca="1">VLOOKUP(C:C,工单拆分!H:S,12,0)</f>
        <v>0</v>
      </c>
      <c r="AV48" s="5"/>
      <c r="AW48" s="5"/>
    </row>
    <row r="49" s="1" customFormat="1" ht="15" customHeight="1" spans="1:49">
      <c r="A49" s="5">
        <f>工单拆分!F49</f>
        <v>7210004113</v>
      </c>
      <c r="B49" s="5" t="str">
        <f>工单拆分!G49</f>
        <v>7210004113-5</v>
      </c>
      <c r="C49" s="5" t="str">
        <f>工单拆分!H49</f>
        <v>50HC35-5</v>
      </c>
      <c r="D49" s="5">
        <f>VLOOKUP(B49,工单拆分!G:I,3,0)</f>
        <v>0</v>
      </c>
      <c r="E49" s="5">
        <f ca="1">SUMIFS(OFFSET(工单拆分!$I$2,,,2000),OFFSET(工单拆分!$F$2,,,2000),A49)</f>
        <v>7000</v>
      </c>
      <c r="F49" s="5"/>
      <c r="G49" s="10" t="e">
        <f ca="1" t="array" ref="G49">MATCH(TRUE,J49:AN49&gt;10,0)+$J$2-1</f>
        <v>#N/A</v>
      </c>
      <c r="H49" s="11"/>
      <c r="I49" s="11"/>
      <c r="J49" s="5">
        <f ca="1">SUMIF(总装!D$3:D$146,$B49,总装!D$6)+SUMIF(总装!E$3:E$146,$B49,总装!E$6)+SUMIF(总装!F$3:F$146,$B49,总装!F$6)</f>
        <v>0</v>
      </c>
      <c r="K49" s="12">
        <f ca="1">SUMIF(总装!G$3:G$146,$B49,总装!G$6)+SUMIF(总装!H$3:H$146,$B49,总装!H$6)+SUMIF(总装!I$3:I$146,$B49,总装!I$6)</f>
        <v>0</v>
      </c>
      <c r="L49" s="12">
        <f ca="1">SUMIF(总装!J$3:J$146,$B49,总装!J$6)+SUMIF(总装!K$3:K$146,$B49,总装!K$6)+SUMIF(总装!L$3:L$146,$B49,总装!L$6)</f>
        <v>0</v>
      </c>
      <c r="M49" s="12">
        <f ca="1">SUMIF(总装!M$3:M$146,$B49,总装!M$6)+SUMIF(总装!N$3:N$146,$B49,总装!N$6)+SUMIF(总装!O$3:O$146,$B49,总装!O$6)</f>
        <v>0</v>
      </c>
      <c r="N49" s="12">
        <f ca="1">SUMIF(总装!P$3:P$146,$B49,总装!P$6)+SUMIF(总装!Q$3:Q$146,$B49,总装!Q$6)+SUMIF(总装!R$3:R$146,$B49,总装!R$6)</f>
        <v>0</v>
      </c>
      <c r="O49" s="12">
        <f ca="1">SUMIF(总装!S$3:S$146,$B49,总装!S$6)+SUMIF(总装!T$3:T$146,$B49,总装!T$6)+SUMIF(总装!U$3:U$146,$B49,总装!U$6)</f>
        <v>0</v>
      </c>
      <c r="P49" s="12">
        <f ca="1">SUMIF(总装!V$3:V$146,$B49,总装!V$6)+SUMIF(总装!W$3:W$146,$B49,总装!W$6)+SUMIF(总装!X$3:X$146,$B49,总装!X$6)</f>
        <v>0</v>
      </c>
      <c r="Q49" s="12">
        <f ca="1">SUMIF(总装!Y$3:Y$146,$B49,总装!Y$6)+SUMIF(总装!Z$3:Z$146,$B49,总装!Z$6)+SUMIF(总装!AA$3:AA$146,$B49,总装!AA$6)</f>
        <v>0</v>
      </c>
      <c r="R49" s="5">
        <f ca="1">SUMIF(总装!AB$3:AB$146,$B49,总装!AB$6)+SUMIF(总装!AC$3:AC$146,$B49,总装!AC$6)+SUMIF(总装!AD$3:AD$146,$B49,总装!AD$6)</f>
        <v>0</v>
      </c>
      <c r="S49" s="5">
        <f ca="1">SUMIF(总装!AE$3:AE$146,$B49,总装!AE$6)+SUMIF(总装!AF$3:AF$146,$B49,总装!AF$6)+SUMIF(总装!AG$3:AG$146,$B49,总装!AG$6)</f>
        <v>0</v>
      </c>
      <c r="T49" s="5">
        <f ca="1">SUMIF(总装!AH$3:AH$146,$B49,总装!AH$6)+SUMIF(总装!AI$3:AI$146,$B49,总装!AI$6)+SUMIF(总装!AJ$3:AJ$146,$B49,总装!AJ$6)</f>
        <v>0</v>
      </c>
      <c r="U49" s="5">
        <f ca="1">SUMIF(总装!AK$3:AK$146,$B49,总装!AK$6)+SUMIF(总装!AL$3:AL$146,$B49,总装!AL$6)+SUMIF(总装!AM$3:AM$146,$B49,总装!AM$6)</f>
        <v>0</v>
      </c>
      <c r="V49" s="5">
        <f ca="1">SUMIF(总装!AN$3:AN$146,$B49,总装!AN$6)+SUMIF(总装!AO$3:AO$146,$B49,总装!AO$6)+SUMIF(总装!AP$3:AP$146,$B49,总装!AP$6)</f>
        <v>0</v>
      </c>
      <c r="W49" s="5">
        <f ca="1">SUMIF(总装!AQ$3:AQ$146,$B49,总装!AQ$6)+SUMIF(总装!AR$3:AR$146,$B49,总装!AR$6)+SUMIF(总装!AS$3:AS$146,$B49,总装!AS$6)</f>
        <v>0</v>
      </c>
      <c r="X49" s="5">
        <f ca="1">SUMIF(总装!AT$3:AT$146,$B49,总装!AT$6)+SUMIF(总装!AU$3:AU$146,$B49,总装!AU$6)+SUMIF(总装!AV$3:AV$146,$B49,总装!AV$6)</f>
        <v>0</v>
      </c>
      <c r="Y49" s="5">
        <f ca="1">SUMIF(总装!AW$3:AW$146,$B49,总装!AW$6)+SUMIF(总装!AX$3:AX$146,$B49,总装!AX$6)+SUMIF(总装!AY$3:AY$146,$B49,总装!AY$6)</f>
        <v>0</v>
      </c>
      <c r="Z49" s="5">
        <f ca="1">SUMIF(总装!AZ$3:AZ$146,$B49,总装!AZ$6)+SUMIF(总装!BA$3:BA$146,$B49,总装!BA$6)+SUMIF(总装!BB$3:BB$146,$B49,总装!BB$6)</f>
        <v>0</v>
      </c>
      <c r="AA49" s="5">
        <f ca="1">SUMIF(总装!BC$3:BC$146,$B49,总装!BC$6)+SUMIF(总装!BD$3:BD$146,$B49,总装!BD$6)+SUMIF(总装!BE$3:BE$146,$B49,总装!BE$6)</f>
        <v>0</v>
      </c>
      <c r="AB49" s="5">
        <f ca="1">SUMIF(总装!BF$3:BF$146,$B49,总装!BF$6)+SUMIF(总装!BG$3:BG$146,$B49,总装!BG$6)+SUMIF(总装!BH$3:BH$146,$B49,总装!BH$6)</f>
        <v>0</v>
      </c>
      <c r="AC49" s="5">
        <f ca="1">SUMIF(总装!BI$3:BI$146,$B49,总装!BI$6)+SUMIF(总装!BJ$3:BJ$146,$B49,总装!BJ$6)+SUMIF(总装!BK$3:BK$146,$B49,总装!BK$6)</f>
        <v>0</v>
      </c>
      <c r="AD49" s="5">
        <f ca="1">SUMIF(总装!BL$3:BL$146,$B49,总装!BL$6)+SUMIF(总装!BM$3:BM$146,$B49,总装!BM$6)+SUMIF(总装!BN$3:BN$146,$B49,总装!BN$6)</f>
        <v>0</v>
      </c>
      <c r="AE49" s="5">
        <f ca="1">SUMIF(总装!BO$3:BO$146,$B49,总装!BO$6)+SUMIF(总装!BP$3:BP$146,$B49,总装!BP$6)+SUMIF(总装!BQ$3:BQ$146,$B49,总装!BQ$6)</f>
        <v>0</v>
      </c>
      <c r="AF49" s="5">
        <f ca="1">SUMIF(总装!BR$3:BR$146,$B49,总装!BR$6)+SUMIF(总装!BS$3:BS$146,$B49,总装!BS$6)+SUMIF(总装!BT$3:BT$146,$B49,总装!BT$6)</f>
        <v>0</v>
      </c>
      <c r="AG49" s="5">
        <f ca="1">SUMIF(总装!BU$3:BU$146,$B49,总装!BU$6)+SUMIF(总装!BV$3:BV$146,$B49,总装!BV$6)+SUMIF(总装!BW$3:BW$146,$B49,总装!BW$6)</f>
        <v>0</v>
      </c>
      <c r="AH49" s="5">
        <f ca="1">SUMIF(总装!BX$3:BX$146,$B49,总装!BX$6)+SUMIF(总装!BY$3:BY$146,$B49,总装!BY$6)+SUMIF(总装!BZ$3:BZ$146,$B49,总装!BZ$6)</f>
        <v>0</v>
      </c>
      <c r="AI49" s="5">
        <f ca="1">SUMIF(总装!CA$3:CA$146,$B49,总装!CA$6)+SUMIF(总装!CB$3:CB$146,$B49,总装!CB$6)+SUMIF(总装!CC$3:CC$146,$B49,总装!CC$6)</f>
        <v>0</v>
      </c>
      <c r="AJ49" s="5">
        <f ca="1">SUMIF(总装!CD$3:CD$146,$B49,总装!CD$6)+SUMIF(总装!CE$3:CE$146,$B49,总装!CE$6)+SUMIF(总装!CF$3:CF$146,$B49,总装!CF$6)</f>
        <v>0</v>
      </c>
      <c r="AK49" s="5">
        <f ca="1">SUMIF(总装!CG$3:CG$146,$B49,总装!CG$6)+SUMIF(总装!CH$3:CH$146,$B49,总装!CH$6)+SUMIF(总装!CI$3:CI$146,$B49,总装!CI$6)</f>
        <v>0</v>
      </c>
      <c r="AL49" s="5">
        <f ca="1">SUMIF(总装!CJ$3:CJ$146,$B49,总装!CJ$6)+SUMIF(总装!CK$3:CK$146,$B49,总装!CK$6)+SUMIF(总装!CL$3:CL$146,$B49,总装!CL$6)</f>
        <v>0</v>
      </c>
      <c r="AM49" s="5">
        <f ca="1">SUMIF(总装!CM$3:CM$146,$B49,总装!CM$6)+SUMIF(总装!CN$3:CN$146,$B49,总装!CN$6)+SUMIF(总装!CO$3:CO$146,$B49,总装!CO$6)</f>
        <v>0</v>
      </c>
      <c r="AN49" s="5">
        <f ca="1">SUMIF(总装!CP$3:CP$146,$B49,总装!CP$6)+SUMIF(总装!CQ$3:CQ$146,$B49,总装!CQ$6)+SUMIF(总装!CR$3:CR$146,$B49,总装!CR$6)</f>
        <v>0</v>
      </c>
      <c r="AO49" s="5">
        <f ca="1" t="shared" si="6"/>
        <v>0</v>
      </c>
      <c r="AP49" s="5">
        <f>SUMIF(工单拆分!G:G,B49,工单拆分!I:I)</f>
        <v>0</v>
      </c>
      <c r="AQ49" s="5">
        <f ca="1" t="shared" si="7"/>
        <v>0</v>
      </c>
      <c r="AS49" s="7">
        <f>VLOOKUP(日计划量!C:C,工单拆分!H:N,7,0)</f>
        <v>0</v>
      </c>
      <c r="AT49" s="5">
        <f ca="1">VLOOKUP(C:C,工单拆分!H:R,11,0)</f>
        <v>0</v>
      </c>
      <c r="AU49" s="5">
        <f ca="1">VLOOKUP(C:C,工单拆分!H:S,12,0)</f>
        <v>0</v>
      </c>
      <c r="AV49" s="5"/>
      <c r="AW49" s="5"/>
    </row>
    <row r="50" s="1" customFormat="1" ht="15" customHeight="1" spans="1:49">
      <c r="A50" s="5">
        <f>工单拆分!F50</f>
        <v>7210004113</v>
      </c>
      <c r="B50" s="5" t="str">
        <f>工单拆分!G50</f>
        <v>7210004113-6</v>
      </c>
      <c r="C50" s="5" t="str">
        <f>工单拆分!H50</f>
        <v>50HC35-6</v>
      </c>
      <c r="D50" s="5">
        <f>VLOOKUP(B50,工单拆分!G:I,3,0)</f>
        <v>0</v>
      </c>
      <c r="E50" s="5">
        <f ca="1">SUMIFS(OFFSET(工单拆分!$I$2,,,2000),OFFSET(工单拆分!$F$2,,,2000),A50)</f>
        <v>7000</v>
      </c>
      <c r="F50" s="5"/>
      <c r="G50" s="10" t="e">
        <f ca="1" t="array" ref="G50">MATCH(TRUE,J50:AN50&gt;10,0)+$J$2-1</f>
        <v>#N/A</v>
      </c>
      <c r="H50" s="11"/>
      <c r="I50" s="11"/>
      <c r="J50" s="5">
        <f ca="1">SUMIF(总装!D$3:D$146,$B50,总装!D$6)+SUMIF(总装!E$3:E$146,$B50,总装!E$6)+SUMIF(总装!F$3:F$146,$B50,总装!F$6)</f>
        <v>0</v>
      </c>
      <c r="K50" s="12">
        <f ca="1">SUMIF(总装!G$3:G$146,$B50,总装!G$6)+SUMIF(总装!H$3:H$146,$B50,总装!H$6)+SUMIF(总装!I$3:I$146,$B50,总装!I$6)</f>
        <v>0</v>
      </c>
      <c r="L50" s="12">
        <f ca="1">SUMIF(总装!J$3:J$146,$B50,总装!J$6)+SUMIF(总装!K$3:K$146,$B50,总装!K$6)+SUMIF(总装!L$3:L$146,$B50,总装!L$6)</f>
        <v>0</v>
      </c>
      <c r="M50" s="12">
        <f ca="1">SUMIF(总装!M$3:M$146,$B50,总装!M$6)+SUMIF(总装!N$3:N$146,$B50,总装!N$6)+SUMIF(总装!O$3:O$146,$B50,总装!O$6)</f>
        <v>0</v>
      </c>
      <c r="N50" s="12">
        <f ca="1">SUMIF(总装!P$3:P$146,$B50,总装!P$6)+SUMIF(总装!Q$3:Q$146,$B50,总装!Q$6)+SUMIF(总装!R$3:R$146,$B50,总装!R$6)</f>
        <v>0</v>
      </c>
      <c r="O50" s="12">
        <f ca="1">SUMIF(总装!S$3:S$146,$B50,总装!S$6)+SUMIF(总装!T$3:T$146,$B50,总装!T$6)+SUMIF(总装!U$3:U$146,$B50,总装!U$6)</f>
        <v>0</v>
      </c>
      <c r="P50" s="12">
        <f ca="1">SUMIF(总装!V$3:V$146,$B50,总装!V$6)+SUMIF(总装!W$3:W$146,$B50,总装!W$6)+SUMIF(总装!X$3:X$146,$B50,总装!X$6)</f>
        <v>0</v>
      </c>
      <c r="Q50" s="12">
        <f ca="1">SUMIF(总装!Y$3:Y$146,$B50,总装!Y$6)+SUMIF(总装!Z$3:Z$146,$B50,总装!Z$6)+SUMIF(总装!AA$3:AA$146,$B50,总装!AA$6)</f>
        <v>0</v>
      </c>
      <c r="R50" s="5">
        <f ca="1">SUMIF(总装!AB$3:AB$146,$B50,总装!AB$6)+SUMIF(总装!AC$3:AC$146,$B50,总装!AC$6)+SUMIF(总装!AD$3:AD$146,$B50,总装!AD$6)</f>
        <v>0</v>
      </c>
      <c r="S50" s="5">
        <f ca="1">SUMIF(总装!AE$3:AE$146,$B50,总装!AE$6)+SUMIF(总装!AF$3:AF$146,$B50,总装!AF$6)+SUMIF(总装!AG$3:AG$146,$B50,总装!AG$6)</f>
        <v>0</v>
      </c>
      <c r="T50" s="5">
        <f ca="1">SUMIF(总装!AH$3:AH$146,$B50,总装!AH$6)+SUMIF(总装!AI$3:AI$146,$B50,总装!AI$6)+SUMIF(总装!AJ$3:AJ$146,$B50,总装!AJ$6)</f>
        <v>0</v>
      </c>
      <c r="U50" s="5">
        <f ca="1">SUMIF(总装!AK$3:AK$146,$B50,总装!AK$6)+SUMIF(总装!AL$3:AL$146,$B50,总装!AL$6)+SUMIF(总装!AM$3:AM$146,$B50,总装!AM$6)</f>
        <v>0</v>
      </c>
      <c r="V50" s="5">
        <f ca="1">SUMIF(总装!AN$3:AN$146,$B50,总装!AN$6)+SUMIF(总装!AO$3:AO$146,$B50,总装!AO$6)+SUMIF(总装!AP$3:AP$146,$B50,总装!AP$6)</f>
        <v>0</v>
      </c>
      <c r="W50" s="5">
        <f ca="1">SUMIF(总装!AQ$3:AQ$146,$B50,总装!AQ$6)+SUMIF(总装!AR$3:AR$146,$B50,总装!AR$6)+SUMIF(总装!AS$3:AS$146,$B50,总装!AS$6)</f>
        <v>0</v>
      </c>
      <c r="X50" s="5">
        <f ca="1">SUMIF(总装!AT$3:AT$146,$B50,总装!AT$6)+SUMIF(总装!AU$3:AU$146,$B50,总装!AU$6)+SUMIF(总装!AV$3:AV$146,$B50,总装!AV$6)</f>
        <v>0</v>
      </c>
      <c r="Y50" s="5">
        <f ca="1">SUMIF(总装!AW$3:AW$146,$B50,总装!AW$6)+SUMIF(总装!AX$3:AX$146,$B50,总装!AX$6)+SUMIF(总装!AY$3:AY$146,$B50,总装!AY$6)</f>
        <v>0</v>
      </c>
      <c r="Z50" s="5">
        <f ca="1">SUMIF(总装!AZ$3:AZ$146,$B50,总装!AZ$6)+SUMIF(总装!BA$3:BA$146,$B50,总装!BA$6)+SUMIF(总装!BB$3:BB$146,$B50,总装!BB$6)</f>
        <v>0</v>
      </c>
      <c r="AA50" s="5">
        <f ca="1">SUMIF(总装!BC$3:BC$146,$B50,总装!BC$6)+SUMIF(总装!BD$3:BD$146,$B50,总装!BD$6)+SUMIF(总装!BE$3:BE$146,$B50,总装!BE$6)</f>
        <v>0</v>
      </c>
      <c r="AB50" s="5">
        <f ca="1">SUMIF(总装!BF$3:BF$146,$B50,总装!BF$6)+SUMIF(总装!BG$3:BG$146,$B50,总装!BG$6)+SUMIF(总装!BH$3:BH$146,$B50,总装!BH$6)</f>
        <v>0</v>
      </c>
      <c r="AC50" s="5">
        <f ca="1">SUMIF(总装!BI$3:BI$146,$B50,总装!BI$6)+SUMIF(总装!BJ$3:BJ$146,$B50,总装!BJ$6)+SUMIF(总装!BK$3:BK$146,$B50,总装!BK$6)</f>
        <v>0</v>
      </c>
      <c r="AD50" s="5">
        <f ca="1">SUMIF(总装!BL$3:BL$146,$B50,总装!BL$6)+SUMIF(总装!BM$3:BM$146,$B50,总装!BM$6)+SUMIF(总装!BN$3:BN$146,$B50,总装!BN$6)</f>
        <v>0</v>
      </c>
      <c r="AE50" s="5">
        <f ca="1">SUMIF(总装!BO$3:BO$146,$B50,总装!BO$6)+SUMIF(总装!BP$3:BP$146,$B50,总装!BP$6)+SUMIF(总装!BQ$3:BQ$146,$B50,总装!BQ$6)</f>
        <v>0</v>
      </c>
      <c r="AF50" s="5">
        <f ca="1">SUMIF(总装!BR$3:BR$146,$B50,总装!BR$6)+SUMIF(总装!BS$3:BS$146,$B50,总装!BS$6)+SUMIF(总装!BT$3:BT$146,$B50,总装!BT$6)</f>
        <v>0</v>
      </c>
      <c r="AG50" s="5">
        <f ca="1">SUMIF(总装!BU$3:BU$146,$B50,总装!BU$6)+SUMIF(总装!BV$3:BV$146,$B50,总装!BV$6)+SUMIF(总装!BW$3:BW$146,$B50,总装!BW$6)</f>
        <v>0</v>
      </c>
      <c r="AH50" s="5">
        <f ca="1">SUMIF(总装!BX$3:BX$146,$B50,总装!BX$6)+SUMIF(总装!BY$3:BY$146,$B50,总装!BY$6)+SUMIF(总装!BZ$3:BZ$146,$B50,总装!BZ$6)</f>
        <v>0</v>
      </c>
      <c r="AI50" s="5">
        <f ca="1">SUMIF(总装!CA$3:CA$146,$B50,总装!CA$6)+SUMIF(总装!CB$3:CB$146,$B50,总装!CB$6)+SUMIF(总装!CC$3:CC$146,$B50,总装!CC$6)</f>
        <v>0</v>
      </c>
      <c r="AJ50" s="5">
        <f ca="1">SUMIF(总装!CD$3:CD$146,$B50,总装!CD$6)+SUMIF(总装!CE$3:CE$146,$B50,总装!CE$6)+SUMIF(总装!CF$3:CF$146,$B50,总装!CF$6)</f>
        <v>0</v>
      </c>
      <c r="AK50" s="5">
        <f ca="1">SUMIF(总装!CG$3:CG$146,$B50,总装!CG$6)+SUMIF(总装!CH$3:CH$146,$B50,总装!CH$6)+SUMIF(总装!CI$3:CI$146,$B50,总装!CI$6)</f>
        <v>0</v>
      </c>
      <c r="AL50" s="5">
        <f ca="1">SUMIF(总装!CJ$3:CJ$146,$B50,总装!CJ$6)+SUMIF(总装!CK$3:CK$146,$B50,总装!CK$6)+SUMIF(总装!CL$3:CL$146,$B50,总装!CL$6)</f>
        <v>0</v>
      </c>
      <c r="AM50" s="5">
        <f ca="1">SUMIF(总装!CM$3:CM$146,$B50,总装!CM$6)+SUMIF(总装!CN$3:CN$146,$B50,总装!CN$6)+SUMIF(总装!CO$3:CO$146,$B50,总装!CO$6)</f>
        <v>0</v>
      </c>
      <c r="AN50" s="5">
        <f ca="1">SUMIF(总装!CP$3:CP$146,$B50,总装!CP$6)+SUMIF(总装!CQ$3:CQ$146,$B50,总装!CQ$6)+SUMIF(总装!CR$3:CR$146,$B50,总装!CR$6)</f>
        <v>0</v>
      </c>
      <c r="AO50" s="5">
        <f ca="1" t="shared" si="6"/>
        <v>0</v>
      </c>
      <c r="AP50" s="5">
        <f>SUMIF(工单拆分!G:G,B50,工单拆分!I:I)</f>
        <v>0</v>
      </c>
      <c r="AQ50" s="5">
        <f ca="1" t="shared" si="7"/>
        <v>0</v>
      </c>
      <c r="AS50" s="7">
        <f>VLOOKUP(日计划量!C:C,工单拆分!H:N,7,0)</f>
        <v>0</v>
      </c>
      <c r="AT50" s="5">
        <f ca="1">VLOOKUP(C:C,工单拆分!H:R,11,0)</f>
        <v>0</v>
      </c>
      <c r="AU50" s="5">
        <f ca="1">VLOOKUP(C:C,工单拆分!H:S,12,0)</f>
        <v>0</v>
      </c>
      <c r="AV50" s="5"/>
      <c r="AW50" s="5"/>
    </row>
    <row r="51" s="1" customFormat="1" ht="15" customHeight="1" spans="1:49">
      <c r="A51" s="5">
        <f>工单拆分!F51</f>
        <v>7210004113</v>
      </c>
      <c r="B51" s="5" t="str">
        <f>工单拆分!G51</f>
        <v>7210004113-7</v>
      </c>
      <c r="C51" s="5" t="str">
        <f>工单拆分!H51</f>
        <v>50HC35-7</v>
      </c>
      <c r="D51" s="5">
        <f>VLOOKUP(B51,工单拆分!G:I,3,0)</f>
        <v>0</v>
      </c>
      <c r="E51" s="5">
        <f ca="1">SUMIFS(OFFSET(工单拆分!$I$2,,,2000),OFFSET(工单拆分!$F$2,,,2000),A51)</f>
        <v>7000</v>
      </c>
      <c r="F51" s="5"/>
      <c r="G51" s="10" t="e">
        <f ca="1" t="array" ref="G51">MATCH(TRUE,J51:AN51&gt;10,0)+$J$2-1</f>
        <v>#N/A</v>
      </c>
      <c r="H51" s="11"/>
      <c r="I51" s="11"/>
      <c r="J51" s="5">
        <f ca="1">SUMIF(总装!D$3:D$146,$B51,总装!D$6)+SUMIF(总装!E$3:E$146,$B51,总装!E$6)+SUMIF(总装!F$3:F$146,$B51,总装!F$6)</f>
        <v>0</v>
      </c>
      <c r="K51" s="12">
        <f ca="1">SUMIF(总装!G$3:G$146,$B51,总装!G$6)+SUMIF(总装!H$3:H$146,$B51,总装!H$6)+SUMIF(总装!I$3:I$146,$B51,总装!I$6)</f>
        <v>0</v>
      </c>
      <c r="L51" s="12">
        <f ca="1">SUMIF(总装!J$3:J$146,$B51,总装!J$6)+SUMIF(总装!K$3:K$146,$B51,总装!K$6)+SUMIF(总装!L$3:L$146,$B51,总装!L$6)</f>
        <v>0</v>
      </c>
      <c r="M51" s="12">
        <f ca="1">SUMIF(总装!M$3:M$146,$B51,总装!M$6)+SUMIF(总装!N$3:N$146,$B51,总装!N$6)+SUMIF(总装!O$3:O$146,$B51,总装!O$6)</f>
        <v>0</v>
      </c>
      <c r="N51" s="12">
        <f ca="1">SUMIF(总装!P$3:P$146,$B51,总装!P$6)+SUMIF(总装!Q$3:Q$146,$B51,总装!Q$6)+SUMIF(总装!R$3:R$146,$B51,总装!R$6)</f>
        <v>0</v>
      </c>
      <c r="O51" s="12">
        <f ca="1">SUMIF(总装!S$3:S$146,$B51,总装!S$6)+SUMIF(总装!T$3:T$146,$B51,总装!T$6)+SUMIF(总装!U$3:U$146,$B51,总装!U$6)</f>
        <v>0</v>
      </c>
      <c r="P51" s="12">
        <f ca="1">SUMIF(总装!V$3:V$146,$B51,总装!V$6)+SUMIF(总装!W$3:W$146,$B51,总装!W$6)+SUMIF(总装!X$3:X$146,$B51,总装!X$6)</f>
        <v>0</v>
      </c>
      <c r="Q51" s="12">
        <f ca="1">SUMIF(总装!Y$3:Y$146,$B51,总装!Y$6)+SUMIF(总装!Z$3:Z$146,$B51,总装!Z$6)+SUMIF(总装!AA$3:AA$146,$B51,总装!AA$6)</f>
        <v>0</v>
      </c>
      <c r="R51" s="5">
        <f ca="1">SUMIF(总装!AB$3:AB$146,$B51,总装!AB$6)+SUMIF(总装!AC$3:AC$146,$B51,总装!AC$6)+SUMIF(总装!AD$3:AD$146,$B51,总装!AD$6)</f>
        <v>0</v>
      </c>
      <c r="S51" s="5">
        <f ca="1">SUMIF(总装!AE$3:AE$146,$B51,总装!AE$6)+SUMIF(总装!AF$3:AF$146,$B51,总装!AF$6)+SUMIF(总装!AG$3:AG$146,$B51,总装!AG$6)</f>
        <v>0</v>
      </c>
      <c r="T51" s="5">
        <f ca="1">SUMIF(总装!AH$3:AH$146,$B51,总装!AH$6)+SUMIF(总装!AI$3:AI$146,$B51,总装!AI$6)+SUMIF(总装!AJ$3:AJ$146,$B51,总装!AJ$6)</f>
        <v>0</v>
      </c>
      <c r="U51" s="5">
        <f ca="1">SUMIF(总装!AK$3:AK$146,$B51,总装!AK$6)+SUMIF(总装!AL$3:AL$146,$B51,总装!AL$6)+SUMIF(总装!AM$3:AM$146,$B51,总装!AM$6)</f>
        <v>0</v>
      </c>
      <c r="V51" s="5">
        <f ca="1">SUMIF(总装!AN$3:AN$146,$B51,总装!AN$6)+SUMIF(总装!AO$3:AO$146,$B51,总装!AO$6)+SUMIF(总装!AP$3:AP$146,$B51,总装!AP$6)</f>
        <v>0</v>
      </c>
      <c r="W51" s="5">
        <f ca="1">SUMIF(总装!AQ$3:AQ$146,$B51,总装!AQ$6)+SUMIF(总装!AR$3:AR$146,$B51,总装!AR$6)+SUMIF(总装!AS$3:AS$146,$B51,总装!AS$6)</f>
        <v>0</v>
      </c>
      <c r="X51" s="5">
        <f ca="1">SUMIF(总装!AT$3:AT$146,$B51,总装!AT$6)+SUMIF(总装!AU$3:AU$146,$B51,总装!AU$6)+SUMIF(总装!AV$3:AV$146,$B51,总装!AV$6)</f>
        <v>0</v>
      </c>
      <c r="Y51" s="5">
        <f ca="1">SUMIF(总装!AW$3:AW$146,$B51,总装!AW$6)+SUMIF(总装!AX$3:AX$146,$B51,总装!AX$6)+SUMIF(总装!AY$3:AY$146,$B51,总装!AY$6)</f>
        <v>0</v>
      </c>
      <c r="Z51" s="5">
        <f ca="1">SUMIF(总装!AZ$3:AZ$146,$B51,总装!AZ$6)+SUMIF(总装!BA$3:BA$146,$B51,总装!BA$6)+SUMIF(总装!BB$3:BB$146,$B51,总装!BB$6)</f>
        <v>0</v>
      </c>
      <c r="AA51" s="5">
        <f ca="1">SUMIF(总装!BC$3:BC$146,$B51,总装!BC$6)+SUMIF(总装!BD$3:BD$146,$B51,总装!BD$6)+SUMIF(总装!BE$3:BE$146,$B51,总装!BE$6)</f>
        <v>0</v>
      </c>
      <c r="AB51" s="5">
        <f ca="1">SUMIF(总装!BF$3:BF$146,$B51,总装!BF$6)+SUMIF(总装!BG$3:BG$146,$B51,总装!BG$6)+SUMIF(总装!BH$3:BH$146,$B51,总装!BH$6)</f>
        <v>0</v>
      </c>
      <c r="AC51" s="5">
        <f ca="1">SUMIF(总装!BI$3:BI$146,$B51,总装!BI$6)+SUMIF(总装!BJ$3:BJ$146,$B51,总装!BJ$6)+SUMIF(总装!BK$3:BK$146,$B51,总装!BK$6)</f>
        <v>0</v>
      </c>
      <c r="AD51" s="5">
        <f ca="1">SUMIF(总装!BL$3:BL$146,$B51,总装!BL$6)+SUMIF(总装!BM$3:BM$146,$B51,总装!BM$6)+SUMIF(总装!BN$3:BN$146,$B51,总装!BN$6)</f>
        <v>0</v>
      </c>
      <c r="AE51" s="5">
        <f ca="1">SUMIF(总装!BO$3:BO$146,$B51,总装!BO$6)+SUMIF(总装!BP$3:BP$146,$B51,总装!BP$6)+SUMIF(总装!BQ$3:BQ$146,$B51,总装!BQ$6)</f>
        <v>0</v>
      </c>
      <c r="AF51" s="5">
        <f ca="1">SUMIF(总装!BR$3:BR$146,$B51,总装!BR$6)+SUMIF(总装!BS$3:BS$146,$B51,总装!BS$6)+SUMIF(总装!BT$3:BT$146,$B51,总装!BT$6)</f>
        <v>0</v>
      </c>
      <c r="AG51" s="5">
        <f ca="1">SUMIF(总装!BU$3:BU$146,$B51,总装!BU$6)+SUMIF(总装!BV$3:BV$146,$B51,总装!BV$6)+SUMIF(总装!BW$3:BW$146,$B51,总装!BW$6)</f>
        <v>0</v>
      </c>
      <c r="AH51" s="5">
        <f ca="1">SUMIF(总装!BX$3:BX$146,$B51,总装!BX$6)+SUMIF(总装!BY$3:BY$146,$B51,总装!BY$6)+SUMIF(总装!BZ$3:BZ$146,$B51,总装!BZ$6)</f>
        <v>0</v>
      </c>
      <c r="AI51" s="5">
        <f ca="1">SUMIF(总装!CA$3:CA$146,$B51,总装!CA$6)+SUMIF(总装!CB$3:CB$146,$B51,总装!CB$6)+SUMIF(总装!CC$3:CC$146,$B51,总装!CC$6)</f>
        <v>0</v>
      </c>
      <c r="AJ51" s="5">
        <f ca="1">SUMIF(总装!CD$3:CD$146,$B51,总装!CD$6)+SUMIF(总装!CE$3:CE$146,$B51,总装!CE$6)+SUMIF(总装!CF$3:CF$146,$B51,总装!CF$6)</f>
        <v>0</v>
      </c>
      <c r="AK51" s="5">
        <f ca="1">SUMIF(总装!CG$3:CG$146,$B51,总装!CG$6)+SUMIF(总装!CH$3:CH$146,$B51,总装!CH$6)+SUMIF(总装!CI$3:CI$146,$B51,总装!CI$6)</f>
        <v>0</v>
      </c>
      <c r="AL51" s="5">
        <f ca="1">SUMIF(总装!CJ$3:CJ$146,$B51,总装!CJ$6)+SUMIF(总装!CK$3:CK$146,$B51,总装!CK$6)+SUMIF(总装!CL$3:CL$146,$B51,总装!CL$6)</f>
        <v>0</v>
      </c>
      <c r="AM51" s="5">
        <f ca="1">SUMIF(总装!CM$3:CM$146,$B51,总装!CM$6)+SUMIF(总装!CN$3:CN$146,$B51,总装!CN$6)+SUMIF(总装!CO$3:CO$146,$B51,总装!CO$6)</f>
        <v>0</v>
      </c>
      <c r="AN51" s="5">
        <f ca="1">SUMIF(总装!CP$3:CP$146,$B51,总装!CP$6)+SUMIF(总装!CQ$3:CQ$146,$B51,总装!CQ$6)+SUMIF(总装!CR$3:CR$146,$B51,总装!CR$6)</f>
        <v>0</v>
      </c>
      <c r="AO51" s="5">
        <f ca="1" t="shared" si="6"/>
        <v>0</v>
      </c>
      <c r="AP51" s="5">
        <f>SUMIF(工单拆分!G:G,B51,工单拆分!I:I)</f>
        <v>0</v>
      </c>
      <c r="AQ51" s="5">
        <f ca="1" t="shared" si="7"/>
        <v>0</v>
      </c>
      <c r="AS51" s="7">
        <f>VLOOKUP(日计划量!C:C,工单拆分!H:N,7,0)</f>
        <v>0</v>
      </c>
      <c r="AT51" s="5">
        <f ca="1">VLOOKUP(C:C,工单拆分!H:R,11,0)</f>
        <v>0</v>
      </c>
      <c r="AU51" s="5">
        <f ca="1">VLOOKUP(C:C,工单拆分!H:S,12,0)</f>
        <v>0</v>
      </c>
      <c r="AV51" s="5"/>
      <c r="AW51" s="5"/>
    </row>
    <row r="52" s="1" customFormat="1" ht="15" customHeight="1" spans="1:49">
      <c r="A52" s="5">
        <f>工单拆分!F52</f>
        <v>7210004113</v>
      </c>
      <c r="B52" s="5" t="str">
        <f>工单拆分!G52</f>
        <v>7210004113-8</v>
      </c>
      <c r="C52" s="5" t="str">
        <f>工单拆分!H52</f>
        <v>50HC35-8</v>
      </c>
      <c r="D52" s="5">
        <f>VLOOKUP(B52,工单拆分!G:I,3,0)</f>
        <v>1000</v>
      </c>
      <c r="E52" s="5">
        <f ca="1">SUMIFS(OFFSET(工单拆分!$I$2,,,2000),OFFSET(工单拆分!$F$2,,,2000),A52)</f>
        <v>7000</v>
      </c>
      <c r="F52" s="5"/>
      <c r="G52" s="10">
        <f ca="1" t="array" ref="G52">MATCH(TRUE,J52:AN52&gt;10,0)+$J$2-1</f>
        <v>43547</v>
      </c>
      <c r="H52" s="11"/>
      <c r="I52" s="11"/>
      <c r="J52" s="5">
        <f ca="1">SUMIF(总装!D$3:D$146,$B52,总装!D$6)+SUMIF(总装!E$3:E$146,$B52,总装!E$6)+SUMIF(总装!F$3:F$146,$B52,总装!F$6)</f>
        <v>0</v>
      </c>
      <c r="K52" s="12">
        <f ca="1">SUMIF(总装!G$3:G$146,$B52,总装!G$6)+SUMIF(总装!H$3:H$146,$B52,总装!H$6)+SUMIF(总装!I$3:I$146,$B52,总装!I$6)</f>
        <v>0</v>
      </c>
      <c r="L52" s="12">
        <f ca="1">SUMIF(总装!J$3:J$146,$B52,总装!J$6)+SUMIF(总装!K$3:K$146,$B52,总装!K$6)+SUMIF(总装!L$3:L$146,$B52,总装!L$6)</f>
        <v>0</v>
      </c>
      <c r="M52" s="12">
        <f ca="1">SUMIF(总装!M$3:M$146,$B52,总装!M$6)+SUMIF(总装!N$3:N$146,$B52,总装!N$6)+SUMIF(总装!O$3:O$146,$B52,总装!O$6)</f>
        <v>0</v>
      </c>
      <c r="N52" s="12">
        <f ca="1">SUMIF(总装!P$3:P$146,$B52,总装!P$6)+SUMIF(总装!Q$3:Q$146,$B52,总装!Q$6)+SUMIF(总装!R$3:R$146,$B52,总装!R$6)</f>
        <v>0</v>
      </c>
      <c r="O52" s="12">
        <f ca="1">SUMIF(总装!S$3:S$146,$B52,总装!S$6)+SUMIF(总装!T$3:T$146,$B52,总装!T$6)+SUMIF(总装!U$3:U$146,$B52,总装!U$6)</f>
        <v>0</v>
      </c>
      <c r="P52" s="12">
        <f ca="1">SUMIF(总装!V$3:V$146,$B52,总装!V$6)+SUMIF(总装!W$3:W$146,$B52,总装!W$6)+SUMIF(总装!X$3:X$146,$B52,总装!X$6)</f>
        <v>0</v>
      </c>
      <c r="Q52" s="12">
        <f ca="1">SUMIF(总装!Y$3:Y$146,$B52,总装!Y$6)+SUMIF(总装!Z$3:Z$146,$B52,总装!Z$6)+SUMIF(总装!AA$3:AA$146,$B52,总装!AA$6)</f>
        <v>0</v>
      </c>
      <c r="R52" s="5">
        <f ca="1">SUMIF(总装!AB$3:AB$146,$B52,总装!AB$6)+SUMIF(总装!AC$3:AC$146,$B52,总装!AC$6)+SUMIF(总装!AD$3:AD$146,$B52,总装!AD$6)</f>
        <v>0</v>
      </c>
      <c r="S52" s="5">
        <f ca="1">SUMIF(总装!AE$3:AE$146,$B52,总装!AE$6)+SUMIF(总装!AF$3:AF$146,$B52,总装!AF$6)+SUMIF(总装!AG$3:AG$146,$B52,总装!AG$6)</f>
        <v>0</v>
      </c>
      <c r="T52" s="5">
        <f ca="1">SUMIF(总装!AH$3:AH$146,$B52,总装!AH$6)+SUMIF(总装!AI$3:AI$146,$B52,总装!AI$6)+SUMIF(总装!AJ$3:AJ$146,$B52,总装!AJ$6)</f>
        <v>0</v>
      </c>
      <c r="U52" s="5">
        <f ca="1">SUMIF(总装!AK$3:AK$146,$B52,总装!AK$6)+SUMIF(总装!AL$3:AL$146,$B52,总装!AL$6)+SUMIF(总装!AM$3:AM$146,$B52,总装!AM$6)</f>
        <v>0</v>
      </c>
      <c r="V52" s="5">
        <f ca="1">SUMIF(总装!AN$3:AN$146,$B52,总装!AN$6)+SUMIF(总装!AO$3:AO$146,$B52,总装!AO$6)+SUMIF(总装!AP$3:AP$146,$B52,总装!AP$6)</f>
        <v>0</v>
      </c>
      <c r="W52" s="5">
        <f ca="1">SUMIF(总装!AQ$3:AQ$146,$B52,总装!AQ$6)+SUMIF(总装!AR$3:AR$146,$B52,总装!AR$6)+SUMIF(总装!AS$3:AS$146,$B52,总装!AS$6)</f>
        <v>0</v>
      </c>
      <c r="X52" s="5">
        <f ca="1">SUMIF(总装!AT$3:AT$146,$B52,总装!AT$6)+SUMIF(总装!AU$3:AU$146,$B52,总装!AU$6)+SUMIF(总装!AV$3:AV$146,$B52,总装!AV$6)</f>
        <v>0</v>
      </c>
      <c r="Y52" s="5">
        <f ca="1">SUMIF(总装!AW$3:AW$146,$B52,总装!AW$6)+SUMIF(总装!AX$3:AX$146,$B52,总装!AX$6)+SUMIF(总装!AY$3:AY$146,$B52,总装!AY$6)</f>
        <v>0</v>
      </c>
      <c r="Z52" s="5">
        <f ca="1">SUMIF(总装!AZ$3:AZ$146,$B52,总装!AZ$6)+SUMIF(总装!BA$3:BA$146,$B52,总装!BA$6)+SUMIF(总装!BB$3:BB$146,$B52,总装!BB$6)</f>
        <v>0</v>
      </c>
      <c r="AA52" s="5">
        <f ca="1">SUMIF(总装!BC$3:BC$146,$B52,总装!BC$6)+SUMIF(总装!BD$3:BD$146,$B52,总装!BD$6)+SUMIF(总装!BE$3:BE$146,$B52,总装!BE$6)</f>
        <v>0</v>
      </c>
      <c r="AB52" s="5">
        <f ca="1">SUMIF(总装!BF$3:BF$146,$B52,总装!BF$6)+SUMIF(总装!BG$3:BG$146,$B52,总装!BG$6)+SUMIF(总装!BH$3:BH$146,$B52,总装!BH$6)</f>
        <v>0</v>
      </c>
      <c r="AC52" s="5">
        <f ca="1">SUMIF(总装!BI$3:BI$146,$B52,总装!BI$6)+SUMIF(总装!BJ$3:BJ$146,$B52,总装!BJ$6)+SUMIF(总装!BK$3:BK$146,$B52,总装!BK$6)</f>
        <v>0</v>
      </c>
      <c r="AD52" s="5">
        <f ca="1">SUMIF(总装!BL$3:BL$146,$B52,总装!BL$6)+SUMIF(总装!BM$3:BM$146,$B52,总装!BM$6)+SUMIF(总装!BN$3:BN$146,$B52,总装!BN$6)</f>
        <v>0</v>
      </c>
      <c r="AE52" s="5">
        <f ca="1">SUMIF(总装!BO$3:BO$146,$B52,总装!BO$6)+SUMIF(总装!BP$3:BP$146,$B52,总装!BP$6)+SUMIF(总装!BQ$3:BQ$146,$B52,总装!BQ$6)</f>
        <v>0</v>
      </c>
      <c r="AF52" s="5">
        <f ca="1">SUMIF(总装!BR$3:BR$146,$B52,总装!BR$6)+SUMIF(总装!BS$3:BS$146,$B52,总装!BS$6)+SUMIF(总装!BT$3:BT$146,$B52,总装!BT$6)</f>
        <v>1000</v>
      </c>
      <c r="AG52" s="5">
        <f ca="1">SUMIF(总装!BU$3:BU$146,$B52,总装!BU$6)+SUMIF(总装!BV$3:BV$146,$B52,总装!BV$6)+SUMIF(总装!BW$3:BW$146,$B52,总装!BW$6)</f>
        <v>0</v>
      </c>
      <c r="AH52" s="5">
        <f ca="1">SUMIF(总装!BX$3:BX$146,$B52,总装!BX$6)+SUMIF(总装!BY$3:BY$146,$B52,总装!BY$6)+SUMIF(总装!BZ$3:BZ$146,$B52,总装!BZ$6)</f>
        <v>0</v>
      </c>
      <c r="AI52" s="5">
        <f ca="1">SUMIF(总装!CA$3:CA$146,$B52,总装!CA$6)+SUMIF(总装!CB$3:CB$146,$B52,总装!CB$6)+SUMIF(总装!CC$3:CC$146,$B52,总装!CC$6)</f>
        <v>0</v>
      </c>
      <c r="AJ52" s="5">
        <f ca="1">SUMIF(总装!CD$3:CD$146,$B52,总装!CD$6)+SUMIF(总装!CE$3:CE$146,$B52,总装!CE$6)+SUMIF(总装!CF$3:CF$146,$B52,总装!CF$6)</f>
        <v>0</v>
      </c>
      <c r="AK52" s="5">
        <f ca="1">SUMIF(总装!CG$3:CG$146,$B52,总装!CG$6)+SUMIF(总装!CH$3:CH$146,$B52,总装!CH$6)+SUMIF(总装!CI$3:CI$146,$B52,总装!CI$6)</f>
        <v>0</v>
      </c>
      <c r="AL52" s="5">
        <f ca="1">SUMIF(总装!CJ$3:CJ$146,$B52,总装!CJ$6)+SUMIF(总装!CK$3:CK$146,$B52,总装!CK$6)+SUMIF(总装!CL$3:CL$146,$B52,总装!CL$6)</f>
        <v>0</v>
      </c>
      <c r="AM52" s="5">
        <f ca="1">SUMIF(总装!CM$3:CM$146,$B52,总装!CM$6)+SUMIF(总装!CN$3:CN$146,$B52,总装!CN$6)+SUMIF(总装!CO$3:CO$146,$B52,总装!CO$6)</f>
        <v>0</v>
      </c>
      <c r="AN52" s="5">
        <f ca="1">SUMIF(总装!CP$3:CP$146,$B52,总装!CP$6)+SUMIF(总装!CQ$3:CQ$146,$B52,总装!CQ$6)+SUMIF(总装!CR$3:CR$146,$B52,总装!CR$6)</f>
        <v>0</v>
      </c>
      <c r="AO52" s="5">
        <f ca="1" t="shared" si="6"/>
        <v>1000</v>
      </c>
      <c r="AP52" s="5">
        <f>SUMIF(工单拆分!G:G,B52,工单拆分!I:I)</f>
        <v>1000</v>
      </c>
      <c r="AQ52" s="5">
        <f ca="1" t="shared" si="7"/>
        <v>0</v>
      </c>
      <c r="AS52" s="7"/>
      <c r="AT52" s="5"/>
      <c r="AU52" s="5"/>
      <c r="AV52" s="5"/>
      <c r="AW52" s="5"/>
    </row>
    <row r="53" s="1" customFormat="1" ht="15" customHeight="1" spans="1:49">
      <c r="A53" s="5">
        <f>工单拆分!F53</f>
        <v>7210004182</v>
      </c>
      <c r="B53" s="5" t="str">
        <f>工单拆分!G53</f>
        <v>7210004182-1</v>
      </c>
      <c r="C53" s="5" t="str">
        <f>工单拆分!H53</f>
        <v>40HC17-1</v>
      </c>
      <c r="D53" s="5">
        <f>VLOOKUP(B53,工单拆分!G:I,3,0)</f>
        <v>2000</v>
      </c>
      <c r="E53" s="5">
        <f ca="1">SUMIFS(OFFSET(工单拆分!$I$2,,,2000),OFFSET(工单拆分!$F$2,,,2000),A53)</f>
        <v>2000</v>
      </c>
      <c r="F53" s="5"/>
      <c r="G53" s="10">
        <f ca="1" t="array" ref="G53">MATCH(TRUE,J53:AN53&gt;10,0)+$J$2-1</f>
        <v>43547</v>
      </c>
      <c r="H53" s="11"/>
      <c r="I53" s="11"/>
      <c r="J53" s="5">
        <f ca="1">SUMIF(总装!D$3:D$146,$B53,总装!D$6)+SUMIF(总装!E$3:E$146,$B53,总装!E$6)+SUMIF(总装!F$3:F$146,$B53,总装!F$6)</f>
        <v>0</v>
      </c>
      <c r="K53" s="12">
        <f ca="1">SUMIF(总装!G$3:G$146,$B53,总装!G$6)+SUMIF(总装!H$3:H$146,$B53,总装!H$6)+SUMIF(总装!I$3:I$146,$B53,总装!I$6)</f>
        <v>0</v>
      </c>
      <c r="L53" s="12">
        <f ca="1">SUMIF(总装!J$3:J$146,$B53,总装!J$6)+SUMIF(总装!K$3:K$146,$B53,总装!K$6)+SUMIF(总装!L$3:L$146,$B53,总装!L$6)</f>
        <v>0</v>
      </c>
      <c r="M53" s="12">
        <f ca="1">SUMIF(总装!M$3:M$146,$B53,总装!M$6)+SUMIF(总装!N$3:N$146,$B53,总装!N$6)+SUMIF(总装!O$3:O$146,$B53,总装!O$6)</f>
        <v>0</v>
      </c>
      <c r="N53" s="12">
        <f ca="1">SUMIF(总装!P$3:P$146,$B53,总装!P$6)+SUMIF(总装!Q$3:Q$146,$B53,总装!Q$6)+SUMIF(总装!R$3:R$146,$B53,总装!R$6)</f>
        <v>0</v>
      </c>
      <c r="O53" s="12">
        <f ca="1">SUMIF(总装!S$3:S$146,$B53,总装!S$6)+SUMIF(总装!T$3:T$146,$B53,总装!T$6)+SUMIF(总装!U$3:U$146,$B53,总装!U$6)</f>
        <v>0</v>
      </c>
      <c r="P53" s="12">
        <f ca="1">SUMIF(总装!V$3:V$146,$B53,总装!V$6)+SUMIF(总装!W$3:W$146,$B53,总装!W$6)+SUMIF(总装!X$3:X$146,$B53,总装!X$6)</f>
        <v>0</v>
      </c>
      <c r="Q53" s="12">
        <f ca="1">SUMIF(总装!Y$3:Y$146,$B53,总装!Y$6)+SUMIF(总装!Z$3:Z$146,$B53,总装!Z$6)+SUMIF(总装!AA$3:AA$146,$B53,总装!AA$6)</f>
        <v>0</v>
      </c>
      <c r="R53" s="5">
        <f ca="1">SUMIF(总装!AB$3:AB$146,$B53,总装!AB$6)+SUMIF(总装!AC$3:AC$146,$B53,总装!AC$6)+SUMIF(总装!AD$3:AD$146,$B53,总装!AD$6)</f>
        <v>0</v>
      </c>
      <c r="S53" s="5">
        <f ca="1">SUMIF(总装!AE$3:AE$146,$B53,总装!AE$6)+SUMIF(总装!AF$3:AF$146,$B53,总装!AF$6)+SUMIF(总装!AG$3:AG$146,$B53,总装!AG$6)</f>
        <v>0</v>
      </c>
      <c r="T53" s="5">
        <f ca="1">SUMIF(总装!AH$3:AH$146,$B53,总装!AH$6)+SUMIF(总装!AI$3:AI$146,$B53,总装!AI$6)+SUMIF(总装!AJ$3:AJ$146,$B53,总装!AJ$6)</f>
        <v>0</v>
      </c>
      <c r="U53" s="5">
        <f ca="1">SUMIF(总装!AK$3:AK$146,$B53,总装!AK$6)+SUMIF(总装!AL$3:AL$146,$B53,总装!AL$6)+SUMIF(总装!AM$3:AM$146,$B53,总装!AM$6)</f>
        <v>0</v>
      </c>
      <c r="V53" s="5">
        <f ca="1">SUMIF(总装!AN$3:AN$146,$B53,总装!AN$6)+SUMIF(总装!AO$3:AO$146,$B53,总装!AO$6)+SUMIF(总装!AP$3:AP$146,$B53,总装!AP$6)</f>
        <v>0</v>
      </c>
      <c r="W53" s="5">
        <f ca="1">SUMIF(总装!AQ$3:AQ$146,$B53,总装!AQ$6)+SUMIF(总装!AR$3:AR$146,$B53,总装!AR$6)+SUMIF(总装!AS$3:AS$146,$B53,总装!AS$6)</f>
        <v>0</v>
      </c>
      <c r="X53" s="5">
        <f ca="1">SUMIF(总装!AT$3:AT$146,$B53,总装!AT$6)+SUMIF(总装!AU$3:AU$146,$B53,总装!AU$6)+SUMIF(总装!AV$3:AV$146,$B53,总装!AV$6)</f>
        <v>0</v>
      </c>
      <c r="Y53" s="5">
        <f ca="1">SUMIF(总装!AW$3:AW$146,$B53,总装!AW$6)+SUMIF(总装!AX$3:AX$146,$B53,总装!AX$6)+SUMIF(总装!AY$3:AY$146,$B53,总装!AY$6)</f>
        <v>0</v>
      </c>
      <c r="Z53" s="5">
        <f ca="1">SUMIF(总装!AZ$3:AZ$146,$B53,总装!AZ$6)+SUMIF(总装!BA$3:BA$146,$B53,总装!BA$6)+SUMIF(总装!BB$3:BB$146,$B53,总装!BB$6)</f>
        <v>0</v>
      </c>
      <c r="AA53" s="5">
        <f ca="1">SUMIF(总装!BC$3:BC$146,$B53,总装!BC$6)+SUMIF(总装!BD$3:BD$146,$B53,总装!BD$6)+SUMIF(总装!BE$3:BE$146,$B53,总装!BE$6)</f>
        <v>0</v>
      </c>
      <c r="AB53" s="5">
        <f ca="1">SUMIF(总装!BF$3:BF$146,$B53,总装!BF$6)+SUMIF(总装!BG$3:BG$146,$B53,总装!BG$6)+SUMIF(总装!BH$3:BH$146,$B53,总装!BH$6)</f>
        <v>0</v>
      </c>
      <c r="AC53" s="5">
        <f ca="1">SUMIF(总装!BI$3:BI$146,$B53,总装!BI$6)+SUMIF(总装!BJ$3:BJ$146,$B53,总装!BJ$6)+SUMIF(总装!BK$3:BK$146,$B53,总装!BK$6)</f>
        <v>0</v>
      </c>
      <c r="AD53" s="5">
        <f ca="1">SUMIF(总装!BL$3:BL$146,$B53,总装!BL$6)+SUMIF(总装!BM$3:BM$146,$B53,总装!BM$6)+SUMIF(总装!BN$3:BN$146,$B53,总装!BN$6)</f>
        <v>0</v>
      </c>
      <c r="AE53" s="5">
        <f ca="1">SUMIF(总装!BO$3:BO$146,$B53,总装!BO$6)+SUMIF(总装!BP$3:BP$146,$B53,总装!BP$6)+SUMIF(总装!BQ$3:BQ$146,$B53,总装!BQ$6)</f>
        <v>0</v>
      </c>
      <c r="AF53" s="5">
        <f ca="1">SUMIF(总装!BR$3:BR$146,$B53,总装!BR$6)+SUMIF(总装!BS$3:BS$146,$B53,总装!BS$6)+SUMIF(总装!BT$3:BT$146,$B53,总装!BT$6)</f>
        <v>350</v>
      </c>
      <c r="AG53" s="5">
        <f ca="1">SUMIF(总装!BU$3:BU$146,$B53,总装!BU$6)+SUMIF(总装!BV$3:BV$146,$B53,总装!BV$6)+SUMIF(总装!BW$3:BW$146,$B53,总装!BW$6)</f>
        <v>900</v>
      </c>
      <c r="AH53" s="5">
        <f ca="1">SUMIF(总装!BX$3:BX$146,$B53,总装!BX$6)+SUMIF(总装!BY$3:BY$146,$B53,总装!BY$6)+SUMIF(总装!BZ$3:BZ$146,$B53,总装!BZ$6)</f>
        <v>500</v>
      </c>
      <c r="AI53" s="5">
        <f ca="1">SUMIF(总装!CA$3:CA$146,$B53,总装!CA$6)+SUMIF(总装!CB$3:CB$146,$B53,总装!CB$6)+SUMIF(总装!CC$3:CC$146,$B53,总装!CC$6)</f>
        <v>250</v>
      </c>
      <c r="AJ53" s="5">
        <f ca="1">SUMIF(总装!CD$3:CD$146,$B53,总装!CD$6)+SUMIF(总装!CE$3:CE$146,$B53,总装!CE$6)+SUMIF(总装!CF$3:CF$146,$B53,总装!CF$6)</f>
        <v>0</v>
      </c>
      <c r="AK53" s="5">
        <f ca="1">SUMIF(总装!CG$3:CG$146,$B53,总装!CG$6)+SUMIF(总装!CH$3:CH$146,$B53,总装!CH$6)+SUMIF(总装!CI$3:CI$146,$B53,总装!CI$6)</f>
        <v>0</v>
      </c>
      <c r="AL53" s="5">
        <f ca="1">SUMIF(总装!CJ$3:CJ$146,$B53,总装!CJ$6)+SUMIF(总装!CK$3:CK$146,$B53,总装!CK$6)+SUMIF(总装!CL$3:CL$146,$B53,总装!CL$6)</f>
        <v>0</v>
      </c>
      <c r="AM53" s="5">
        <f ca="1">SUMIF(总装!CM$3:CM$146,$B53,总装!CM$6)+SUMIF(总装!CN$3:CN$146,$B53,总装!CN$6)+SUMIF(总装!CO$3:CO$146,$B53,总装!CO$6)</f>
        <v>0</v>
      </c>
      <c r="AN53" s="5">
        <f ca="1">SUMIF(总装!CP$3:CP$146,$B53,总装!CP$6)+SUMIF(总装!CQ$3:CQ$146,$B53,总装!CQ$6)+SUMIF(总装!CR$3:CR$146,$B53,总装!CR$6)</f>
        <v>0</v>
      </c>
      <c r="AO53" s="5">
        <f ca="1" t="shared" si="6"/>
        <v>2000</v>
      </c>
      <c r="AP53" s="5">
        <f>SUMIF(工单拆分!G:G,B53,工单拆分!I:I)</f>
        <v>2000</v>
      </c>
      <c r="AQ53" s="5">
        <f ca="1" t="shared" si="7"/>
        <v>0</v>
      </c>
      <c r="AS53" s="7"/>
      <c r="AT53" s="5"/>
      <c r="AU53" s="5"/>
      <c r="AV53" s="5"/>
      <c r="AW53" s="5"/>
    </row>
    <row r="54" s="1" customFormat="1" ht="15" customHeight="1" spans="1:49">
      <c r="A54" s="5">
        <f>工单拆分!F54</f>
        <v>7210004182</v>
      </c>
      <c r="B54" s="5" t="str">
        <f>工单拆分!G54</f>
        <v>7210004182-2</v>
      </c>
      <c r="C54" s="5" t="str">
        <f>工单拆分!H54</f>
        <v>40HC17-2</v>
      </c>
      <c r="D54" s="5">
        <f>VLOOKUP(B54,工单拆分!G:I,3,0)</f>
        <v>0</v>
      </c>
      <c r="E54" s="5">
        <f ca="1">SUMIFS(OFFSET(工单拆分!$I$2,,,2000),OFFSET(工单拆分!$F$2,,,2000),A54)</f>
        <v>2000</v>
      </c>
      <c r="F54" s="5"/>
      <c r="G54" s="10" t="e">
        <f ca="1" t="array" ref="G54">MATCH(TRUE,J54:AN54&gt;10,0)+$J$2-1</f>
        <v>#N/A</v>
      </c>
      <c r="H54" s="11"/>
      <c r="I54" s="11"/>
      <c r="J54" s="5">
        <f ca="1">SUMIF(总装!D$3:D$146,$B54,总装!D$6)+SUMIF(总装!E$3:E$146,$B54,总装!E$6)+SUMIF(总装!F$3:F$146,$B54,总装!F$6)</f>
        <v>0</v>
      </c>
      <c r="K54" s="12">
        <f ca="1">SUMIF(总装!G$3:G$146,$B54,总装!G$6)+SUMIF(总装!H$3:H$146,$B54,总装!H$6)+SUMIF(总装!I$3:I$146,$B54,总装!I$6)</f>
        <v>0</v>
      </c>
      <c r="L54" s="12">
        <f ca="1">SUMIF(总装!J$3:J$146,$B54,总装!J$6)+SUMIF(总装!K$3:K$146,$B54,总装!K$6)+SUMIF(总装!L$3:L$146,$B54,总装!L$6)</f>
        <v>0</v>
      </c>
      <c r="M54" s="12">
        <f ca="1">SUMIF(总装!M$3:M$146,$B54,总装!M$6)+SUMIF(总装!N$3:N$146,$B54,总装!N$6)+SUMIF(总装!O$3:O$146,$B54,总装!O$6)</f>
        <v>0</v>
      </c>
      <c r="N54" s="12">
        <f ca="1">SUMIF(总装!P$3:P$146,$B54,总装!P$6)+SUMIF(总装!Q$3:Q$146,$B54,总装!Q$6)+SUMIF(总装!R$3:R$146,$B54,总装!R$6)</f>
        <v>0</v>
      </c>
      <c r="O54" s="12">
        <f ca="1">SUMIF(总装!S$3:S$146,$B54,总装!S$6)+SUMIF(总装!T$3:T$146,$B54,总装!T$6)+SUMIF(总装!U$3:U$146,$B54,总装!U$6)</f>
        <v>0</v>
      </c>
      <c r="P54" s="12">
        <f ca="1">SUMIF(总装!V$3:V$146,$B54,总装!V$6)+SUMIF(总装!W$3:W$146,$B54,总装!W$6)+SUMIF(总装!X$3:X$146,$B54,总装!X$6)</f>
        <v>0</v>
      </c>
      <c r="Q54" s="12">
        <f ca="1">SUMIF(总装!Y$3:Y$146,$B54,总装!Y$6)+SUMIF(总装!Z$3:Z$146,$B54,总装!Z$6)+SUMIF(总装!AA$3:AA$146,$B54,总装!AA$6)</f>
        <v>0</v>
      </c>
      <c r="R54" s="5">
        <f ca="1">SUMIF(总装!AB$3:AB$146,$B54,总装!AB$6)+SUMIF(总装!AC$3:AC$146,$B54,总装!AC$6)+SUMIF(总装!AD$3:AD$146,$B54,总装!AD$6)</f>
        <v>0</v>
      </c>
      <c r="S54" s="5">
        <f ca="1">SUMIF(总装!AE$3:AE$146,$B54,总装!AE$6)+SUMIF(总装!AF$3:AF$146,$B54,总装!AF$6)+SUMIF(总装!AG$3:AG$146,$B54,总装!AG$6)</f>
        <v>0</v>
      </c>
      <c r="T54" s="5">
        <f ca="1">SUMIF(总装!AH$3:AH$146,$B54,总装!AH$6)+SUMIF(总装!AI$3:AI$146,$B54,总装!AI$6)+SUMIF(总装!AJ$3:AJ$146,$B54,总装!AJ$6)</f>
        <v>0</v>
      </c>
      <c r="U54" s="5">
        <f ca="1">SUMIF(总装!AK$3:AK$146,$B54,总装!AK$6)+SUMIF(总装!AL$3:AL$146,$B54,总装!AL$6)+SUMIF(总装!AM$3:AM$146,$B54,总装!AM$6)</f>
        <v>0</v>
      </c>
      <c r="V54" s="5">
        <f ca="1">SUMIF(总装!AN$3:AN$146,$B54,总装!AN$6)+SUMIF(总装!AO$3:AO$146,$B54,总装!AO$6)+SUMIF(总装!AP$3:AP$146,$B54,总装!AP$6)</f>
        <v>0</v>
      </c>
      <c r="W54" s="5">
        <f ca="1">SUMIF(总装!AQ$3:AQ$146,$B54,总装!AQ$6)+SUMIF(总装!AR$3:AR$146,$B54,总装!AR$6)+SUMIF(总装!AS$3:AS$146,$B54,总装!AS$6)</f>
        <v>0</v>
      </c>
      <c r="X54" s="5">
        <f ca="1">SUMIF(总装!AT$3:AT$146,$B54,总装!AT$6)+SUMIF(总装!AU$3:AU$146,$B54,总装!AU$6)+SUMIF(总装!AV$3:AV$146,$B54,总装!AV$6)</f>
        <v>0</v>
      </c>
      <c r="Y54" s="5">
        <f ca="1">SUMIF(总装!AW$3:AW$146,$B54,总装!AW$6)+SUMIF(总装!AX$3:AX$146,$B54,总装!AX$6)+SUMIF(总装!AY$3:AY$146,$B54,总装!AY$6)</f>
        <v>0</v>
      </c>
      <c r="Z54" s="5">
        <f ca="1">SUMIF(总装!AZ$3:AZ$146,$B54,总装!AZ$6)+SUMIF(总装!BA$3:BA$146,$B54,总装!BA$6)+SUMIF(总装!BB$3:BB$146,$B54,总装!BB$6)</f>
        <v>0</v>
      </c>
      <c r="AA54" s="5">
        <f ca="1">SUMIF(总装!BC$3:BC$146,$B54,总装!BC$6)+SUMIF(总装!BD$3:BD$146,$B54,总装!BD$6)+SUMIF(总装!BE$3:BE$146,$B54,总装!BE$6)</f>
        <v>0</v>
      </c>
      <c r="AB54" s="5">
        <f ca="1">SUMIF(总装!BF$3:BF$146,$B54,总装!BF$6)+SUMIF(总装!BG$3:BG$146,$B54,总装!BG$6)+SUMIF(总装!BH$3:BH$146,$B54,总装!BH$6)</f>
        <v>0</v>
      </c>
      <c r="AC54" s="5">
        <f ca="1">SUMIF(总装!BI$3:BI$146,$B54,总装!BI$6)+SUMIF(总装!BJ$3:BJ$146,$B54,总装!BJ$6)+SUMIF(总装!BK$3:BK$146,$B54,总装!BK$6)</f>
        <v>0</v>
      </c>
      <c r="AD54" s="5">
        <f ca="1">SUMIF(总装!BL$3:BL$146,$B54,总装!BL$6)+SUMIF(总装!BM$3:BM$146,$B54,总装!BM$6)+SUMIF(总装!BN$3:BN$146,$B54,总装!BN$6)</f>
        <v>0</v>
      </c>
      <c r="AE54" s="5">
        <f ca="1">SUMIF(总装!BO$3:BO$146,$B54,总装!BO$6)+SUMIF(总装!BP$3:BP$146,$B54,总装!BP$6)+SUMIF(总装!BQ$3:BQ$146,$B54,总装!BQ$6)</f>
        <v>0</v>
      </c>
      <c r="AF54" s="5">
        <f ca="1">SUMIF(总装!BR$3:BR$146,$B54,总装!BR$6)+SUMIF(总装!BS$3:BS$146,$B54,总装!BS$6)+SUMIF(总装!BT$3:BT$146,$B54,总装!BT$6)</f>
        <v>0</v>
      </c>
      <c r="AG54" s="5">
        <f ca="1">SUMIF(总装!BU$3:BU$146,$B54,总装!BU$6)+SUMIF(总装!BV$3:BV$146,$B54,总装!BV$6)+SUMIF(总装!BW$3:BW$146,$B54,总装!BW$6)</f>
        <v>0</v>
      </c>
      <c r="AH54" s="5">
        <f ca="1">SUMIF(总装!BX$3:BX$146,$B54,总装!BX$6)+SUMIF(总装!BY$3:BY$146,$B54,总装!BY$6)+SUMIF(总装!BZ$3:BZ$146,$B54,总装!BZ$6)</f>
        <v>0</v>
      </c>
      <c r="AI54" s="5">
        <f ca="1">SUMIF(总装!CA$3:CA$146,$B54,总装!CA$6)+SUMIF(总装!CB$3:CB$146,$B54,总装!CB$6)+SUMIF(总装!CC$3:CC$146,$B54,总装!CC$6)</f>
        <v>0</v>
      </c>
      <c r="AJ54" s="5">
        <f ca="1">SUMIF(总装!CD$3:CD$146,$B54,总装!CD$6)+SUMIF(总装!CE$3:CE$146,$B54,总装!CE$6)+SUMIF(总装!CF$3:CF$146,$B54,总装!CF$6)</f>
        <v>0</v>
      </c>
      <c r="AK54" s="5">
        <f ca="1">SUMIF(总装!CG$3:CG$146,$B54,总装!CG$6)+SUMIF(总装!CH$3:CH$146,$B54,总装!CH$6)+SUMIF(总装!CI$3:CI$146,$B54,总装!CI$6)</f>
        <v>0</v>
      </c>
      <c r="AL54" s="5">
        <f ca="1">SUMIF(总装!CJ$3:CJ$146,$B54,总装!CJ$6)+SUMIF(总装!CK$3:CK$146,$B54,总装!CK$6)+SUMIF(总装!CL$3:CL$146,$B54,总装!CL$6)</f>
        <v>0</v>
      </c>
      <c r="AM54" s="5">
        <f ca="1">SUMIF(总装!CM$3:CM$146,$B54,总装!CM$6)+SUMIF(总装!CN$3:CN$146,$B54,总装!CN$6)+SUMIF(总装!CO$3:CO$146,$B54,总装!CO$6)</f>
        <v>0</v>
      </c>
      <c r="AN54" s="5">
        <f ca="1">SUMIF(总装!CP$3:CP$146,$B54,总装!CP$6)+SUMIF(总装!CQ$3:CQ$146,$B54,总装!CQ$6)+SUMIF(总装!CR$3:CR$146,$B54,总装!CR$6)</f>
        <v>0</v>
      </c>
      <c r="AO54" s="5">
        <f ca="1" t="shared" si="6"/>
        <v>0</v>
      </c>
      <c r="AP54" s="5">
        <f>SUMIF(工单拆分!G:G,B54,工单拆分!I:I)</f>
        <v>0</v>
      </c>
      <c r="AQ54" s="5">
        <f ca="1" t="shared" si="7"/>
        <v>0</v>
      </c>
      <c r="AS54" s="7"/>
      <c r="AT54" s="5"/>
      <c r="AU54" s="5"/>
      <c r="AV54" s="5"/>
      <c r="AW54" s="5"/>
    </row>
    <row r="55" s="1" customFormat="1" ht="15" customHeight="1" spans="1:49">
      <c r="A55" s="5">
        <f>工单拆分!F55</f>
        <v>7210004182</v>
      </c>
      <c r="B55" s="5" t="str">
        <f>工单拆分!G55</f>
        <v>7210004182-3</v>
      </c>
      <c r="C55" s="5" t="str">
        <f>工单拆分!H55</f>
        <v>40HC17-3</v>
      </c>
      <c r="D55" s="5">
        <f>VLOOKUP(B55,工单拆分!G:I,3,0)</f>
        <v>0</v>
      </c>
      <c r="E55" s="5">
        <f ca="1">SUMIFS(OFFSET(工单拆分!$I$2,,,2000),OFFSET(工单拆分!$F$2,,,2000),A55)</f>
        <v>2000</v>
      </c>
      <c r="F55" s="5"/>
      <c r="G55" s="10" t="e">
        <f ca="1" t="array" ref="G55">MATCH(TRUE,J55:AN55&gt;10,0)+$J$2-1</f>
        <v>#N/A</v>
      </c>
      <c r="H55" s="11"/>
      <c r="I55" s="11"/>
      <c r="J55" s="5">
        <f ca="1">SUMIF(总装!D$3:D$146,$B55,总装!D$6)+SUMIF(总装!E$3:E$146,$B55,总装!E$6)+SUMIF(总装!F$3:F$146,$B55,总装!F$6)</f>
        <v>0</v>
      </c>
      <c r="K55" s="12">
        <f ca="1">SUMIF(总装!G$3:G$146,$B55,总装!G$6)+SUMIF(总装!H$3:H$146,$B55,总装!H$6)+SUMIF(总装!I$3:I$146,$B55,总装!I$6)</f>
        <v>0</v>
      </c>
      <c r="L55" s="12">
        <f ca="1">SUMIF(总装!J$3:J$146,$B55,总装!J$6)+SUMIF(总装!K$3:K$146,$B55,总装!K$6)+SUMIF(总装!L$3:L$146,$B55,总装!L$6)</f>
        <v>0</v>
      </c>
      <c r="M55" s="12">
        <f ca="1">SUMIF(总装!M$3:M$146,$B55,总装!M$6)+SUMIF(总装!N$3:N$146,$B55,总装!N$6)+SUMIF(总装!O$3:O$146,$B55,总装!O$6)</f>
        <v>0</v>
      </c>
      <c r="N55" s="12">
        <f ca="1">SUMIF(总装!P$3:P$146,$B55,总装!P$6)+SUMIF(总装!Q$3:Q$146,$B55,总装!Q$6)+SUMIF(总装!R$3:R$146,$B55,总装!R$6)</f>
        <v>0</v>
      </c>
      <c r="O55" s="12">
        <f ca="1">SUMIF(总装!S$3:S$146,$B55,总装!S$6)+SUMIF(总装!T$3:T$146,$B55,总装!T$6)+SUMIF(总装!U$3:U$146,$B55,总装!U$6)</f>
        <v>0</v>
      </c>
      <c r="P55" s="12">
        <f ca="1">SUMIF(总装!V$3:V$146,$B55,总装!V$6)+SUMIF(总装!W$3:W$146,$B55,总装!W$6)+SUMIF(总装!X$3:X$146,$B55,总装!X$6)</f>
        <v>0</v>
      </c>
      <c r="Q55" s="12">
        <f ca="1">SUMIF(总装!Y$3:Y$146,$B55,总装!Y$6)+SUMIF(总装!Z$3:Z$146,$B55,总装!Z$6)+SUMIF(总装!AA$3:AA$146,$B55,总装!AA$6)</f>
        <v>0</v>
      </c>
      <c r="R55" s="5">
        <f ca="1">SUMIF(总装!AB$3:AB$146,$B55,总装!AB$6)+SUMIF(总装!AC$3:AC$146,$B55,总装!AC$6)+SUMIF(总装!AD$3:AD$146,$B55,总装!AD$6)</f>
        <v>0</v>
      </c>
      <c r="S55" s="5">
        <f ca="1">SUMIF(总装!AE$3:AE$146,$B55,总装!AE$6)+SUMIF(总装!AF$3:AF$146,$B55,总装!AF$6)+SUMIF(总装!AG$3:AG$146,$B55,总装!AG$6)</f>
        <v>0</v>
      </c>
      <c r="T55" s="5">
        <f ca="1">SUMIF(总装!AH$3:AH$146,$B55,总装!AH$6)+SUMIF(总装!AI$3:AI$146,$B55,总装!AI$6)+SUMIF(总装!AJ$3:AJ$146,$B55,总装!AJ$6)</f>
        <v>0</v>
      </c>
      <c r="U55" s="5">
        <f ca="1">SUMIF(总装!AK$3:AK$146,$B55,总装!AK$6)+SUMIF(总装!AL$3:AL$146,$B55,总装!AL$6)+SUMIF(总装!AM$3:AM$146,$B55,总装!AM$6)</f>
        <v>0</v>
      </c>
      <c r="V55" s="5">
        <f ca="1">SUMIF(总装!AN$3:AN$146,$B55,总装!AN$6)+SUMIF(总装!AO$3:AO$146,$B55,总装!AO$6)+SUMIF(总装!AP$3:AP$146,$B55,总装!AP$6)</f>
        <v>0</v>
      </c>
      <c r="W55" s="5">
        <f ca="1">SUMIF(总装!AQ$3:AQ$146,$B55,总装!AQ$6)+SUMIF(总装!AR$3:AR$146,$B55,总装!AR$6)+SUMIF(总装!AS$3:AS$146,$B55,总装!AS$6)</f>
        <v>0</v>
      </c>
      <c r="X55" s="5">
        <f ca="1">SUMIF(总装!AT$3:AT$146,$B55,总装!AT$6)+SUMIF(总装!AU$3:AU$146,$B55,总装!AU$6)+SUMIF(总装!AV$3:AV$146,$B55,总装!AV$6)</f>
        <v>0</v>
      </c>
      <c r="Y55" s="5">
        <f ca="1">SUMIF(总装!AW$3:AW$146,$B55,总装!AW$6)+SUMIF(总装!AX$3:AX$146,$B55,总装!AX$6)+SUMIF(总装!AY$3:AY$146,$B55,总装!AY$6)</f>
        <v>0</v>
      </c>
      <c r="Z55" s="5">
        <f ca="1">SUMIF(总装!AZ$3:AZ$146,$B55,总装!AZ$6)+SUMIF(总装!BA$3:BA$146,$B55,总装!BA$6)+SUMIF(总装!BB$3:BB$146,$B55,总装!BB$6)</f>
        <v>0</v>
      </c>
      <c r="AA55" s="5">
        <f ca="1">SUMIF(总装!BC$3:BC$146,$B55,总装!BC$6)+SUMIF(总装!BD$3:BD$146,$B55,总装!BD$6)+SUMIF(总装!BE$3:BE$146,$B55,总装!BE$6)</f>
        <v>0</v>
      </c>
      <c r="AB55" s="5">
        <f ca="1">SUMIF(总装!BF$3:BF$146,$B55,总装!BF$6)+SUMIF(总装!BG$3:BG$146,$B55,总装!BG$6)+SUMIF(总装!BH$3:BH$146,$B55,总装!BH$6)</f>
        <v>0</v>
      </c>
      <c r="AC55" s="5">
        <f ca="1">SUMIF(总装!BI$3:BI$146,$B55,总装!BI$6)+SUMIF(总装!BJ$3:BJ$146,$B55,总装!BJ$6)+SUMIF(总装!BK$3:BK$146,$B55,总装!BK$6)</f>
        <v>0</v>
      </c>
      <c r="AD55" s="5">
        <f ca="1">SUMIF(总装!BL$3:BL$146,$B55,总装!BL$6)+SUMIF(总装!BM$3:BM$146,$B55,总装!BM$6)+SUMIF(总装!BN$3:BN$146,$B55,总装!BN$6)</f>
        <v>0</v>
      </c>
      <c r="AE55" s="5">
        <f ca="1">SUMIF(总装!BO$3:BO$146,$B55,总装!BO$6)+SUMIF(总装!BP$3:BP$146,$B55,总装!BP$6)+SUMIF(总装!BQ$3:BQ$146,$B55,总装!BQ$6)</f>
        <v>0</v>
      </c>
      <c r="AF55" s="5">
        <f ca="1">SUMIF(总装!BR$3:BR$146,$B55,总装!BR$6)+SUMIF(总装!BS$3:BS$146,$B55,总装!BS$6)+SUMIF(总装!BT$3:BT$146,$B55,总装!BT$6)</f>
        <v>0</v>
      </c>
      <c r="AG55" s="5">
        <f ca="1">SUMIF(总装!BU$3:BU$146,$B55,总装!BU$6)+SUMIF(总装!BV$3:BV$146,$B55,总装!BV$6)+SUMIF(总装!BW$3:BW$146,$B55,总装!BW$6)</f>
        <v>0</v>
      </c>
      <c r="AH55" s="5">
        <f ca="1">SUMIF(总装!BX$3:BX$146,$B55,总装!BX$6)+SUMIF(总装!BY$3:BY$146,$B55,总装!BY$6)+SUMIF(总装!BZ$3:BZ$146,$B55,总装!BZ$6)</f>
        <v>0</v>
      </c>
      <c r="AI55" s="5">
        <f ca="1">SUMIF(总装!CA$3:CA$146,$B55,总装!CA$6)+SUMIF(总装!CB$3:CB$146,$B55,总装!CB$6)+SUMIF(总装!CC$3:CC$146,$B55,总装!CC$6)</f>
        <v>0</v>
      </c>
      <c r="AJ55" s="5">
        <f ca="1">SUMIF(总装!CD$3:CD$146,$B55,总装!CD$6)+SUMIF(总装!CE$3:CE$146,$B55,总装!CE$6)+SUMIF(总装!CF$3:CF$146,$B55,总装!CF$6)</f>
        <v>0</v>
      </c>
      <c r="AK55" s="5">
        <f ca="1">SUMIF(总装!CG$3:CG$146,$B55,总装!CG$6)+SUMIF(总装!CH$3:CH$146,$B55,总装!CH$6)+SUMIF(总装!CI$3:CI$146,$B55,总装!CI$6)</f>
        <v>0</v>
      </c>
      <c r="AL55" s="5">
        <f ca="1">SUMIF(总装!CJ$3:CJ$146,$B55,总装!CJ$6)+SUMIF(总装!CK$3:CK$146,$B55,总装!CK$6)+SUMIF(总装!CL$3:CL$146,$B55,总装!CL$6)</f>
        <v>0</v>
      </c>
      <c r="AM55" s="5">
        <f ca="1">SUMIF(总装!CM$3:CM$146,$B55,总装!CM$6)+SUMIF(总装!CN$3:CN$146,$B55,总装!CN$6)+SUMIF(总装!CO$3:CO$146,$B55,总装!CO$6)</f>
        <v>0</v>
      </c>
      <c r="AN55" s="5">
        <f ca="1">SUMIF(总装!CP$3:CP$146,$B55,总装!CP$6)+SUMIF(总装!CQ$3:CQ$146,$B55,总装!CQ$6)+SUMIF(总装!CR$3:CR$146,$B55,总装!CR$6)</f>
        <v>0</v>
      </c>
      <c r="AO55" s="5">
        <f ca="1" t="shared" si="6"/>
        <v>0</v>
      </c>
      <c r="AP55" s="5">
        <f>SUMIF(工单拆分!G:G,B55,工单拆分!I:I)</f>
        <v>0</v>
      </c>
      <c r="AQ55" s="5">
        <f ca="1" t="shared" si="7"/>
        <v>0</v>
      </c>
      <c r="AS55" s="7"/>
      <c r="AT55" s="5"/>
      <c r="AU55" s="5"/>
      <c r="AV55" s="5"/>
      <c r="AW55" s="5"/>
    </row>
    <row r="56" s="1" customFormat="1" ht="15" customHeight="1" spans="1:49">
      <c r="A56" s="5">
        <f>工单拆分!F56</f>
        <v>7210003841</v>
      </c>
      <c r="B56" s="5" t="str">
        <f>工单拆分!G56</f>
        <v>7210003841-1</v>
      </c>
      <c r="C56" s="5" t="str">
        <f>工单拆分!H56</f>
        <v>40HC19-1</v>
      </c>
      <c r="D56" s="5">
        <f>VLOOKUP(B56,工单拆分!G:I,3,0)</f>
        <v>0</v>
      </c>
      <c r="E56" s="5">
        <f ca="1">SUMIFS(OFFSET(工单拆分!$I$2,,,2000),OFFSET(工单拆分!$F$2,,,2000),A56)</f>
        <v>1000</v>
      </c>
      <c r="F56" s="5"/>
      <c r="G56" s="10" t="e">
        <f ca="1" t="array" ref="G56">MATCH(TRUE,J56:AN56&gt;10,0)+$J$2-1</f>
        <v>#N/A</v>
      </c>
      <c r="H56" s="11"/>
      <c r="I56" s="11"/>
      <c r="J56" s="5">
        <f ca="1">SUMIF(总装!D$3:D$146,$B56,总装!D$6)+SUMIF(总装!E$3:E$146,$B56,总装!E$6)+SUMIF(总装!F$3:F$146,$B56,总装!F$6)</f>
        <v>0</v>
      </c>
      <c r="K56" s="12">
        <f ca="1">SUMIF(总装!G$3:G$146,$B56,总装!G$6)+SUMIF(总装!H$3:H$146,$B56,总装!H$6)+SUMIF(总装!I$3:I$146,$B56,总装!I$6)</f>
        <v>0</v>
      </c>
      <c r="L56" s="12">
        <f ca="1">SUMIF(总装!J$3:J$146,$B56,总装!J$6)+SUMIF(总装!K$3:K$146,$B56,总装!K$6)+SUMIF(总装!L$3:L$146,$B56,总装!L$6)</f>
        <v>0</v>
      </c>
      <c r="M56" s="12">
        <f ca="1">SUMIF(总装!M$3:M$146,$B56,总装!M$6)+SUMIF(总装!N$3:N$146,$B56,总装!N$6)+SUMIF(总装!O$3:O$146,$B56,总装!O$6)</f>
        <v>0</v>
      </c>
      <c r="N56" s="12">
        <f ca="1">SUMIF(总装!P$3:P$146,$B56,总装!P$6)+SUMIF(总装!Q$3:Q$146,$B56,总装!Q$6)+SUMIF(总装!R$3:R$146,$B56,总装!R$6)</f>
        <v>0</v>
      </c>
      <c r="O56" s="12">
        <f ca="1">SUMIF(总装!S$3:S$146,$B56,总装!S$6)+SUMIF(总装!T$3:T$146,$B56,总装!T$6)+SUMIF(总装!U$3:U$146,$B56,总装!U$6)</f>
        <v>0</v>
      </c>
      <c r="P56" s="12">
        <f ca="1">SUMIF(总装!V$3:V$146,$B56,总装!V$6)+SUMIF(总装!W$3:W$146,$B56,总装!W$6)+SUMIF(总装!X$3:X$146,$B56,总装!X$6)</f>
        <v>0</v>
      </c>
      <c r="Q56" s="12">
        <f ca="1">SUMIF(总装!Y$3:Y$146,$B56,总装!Y$6)+SUMIF(总装!Z$3:Z$146,$B56,总装!Z$6)+SUMIF(总装!AA$3:AA$146,$B56,总装!AA$6)</f>
        <v>0</v>
      </c>
      <c r="R56" s="5">
        <f ca="1">SUMIF(总装!AB$3:AB$146,$B56,总装!AB$6)+SUMIF(总装!AC$3:AC$146,$B56,总装!AC$6)+SUMIF(总装!AD$3:AD$146,$B56,总装!AD$6)</f>
        <v>0</v>
      </c>
      <c r="S56" s="5">
        <f ca="1">SUMIF(总装!AE$3:AE$146,$B56,总装!AE$6)+SUMIF(总装!AF$3:AF$146,$B56,总装!AF$6)+SUMIF(总装!AG$3:AG$146,$B56,总装!AG$6)</f>
        <v>0</v>
      </c>
      <c r="T56" s="5">
        <f ca="1">SUMIF(总装!AH$3:AH$146,$B56,总装!AH$6)+SUMIF(总装!AI$3:AI$146,$B56,总装!AI$6)+SUMIF(总装!AJ$3:AJ$146,$B56,总装!AJ$6)</f>
        <v>0</v>
      </c>
      <c r="U56" s="5">
        <f ca="1">SUMIF(总装!AK$3:AK$146,$B56,总装!AK$6)+SUMIF(总装!AL$3:AL$146,$B56,总装!AL$6)+SUMIF(总装!AM$3:AM$146,$B56,总装!AM$6)</f>
        <v>0</v>
      </c>
      <c r="V56" s="5">
        <f ca="1">SUMIF(总装!AN$3:AN$146,$B56,总装!AN$6)+SUMIF(总装!AO$3:AO$146,$B56,总装!AO$6)+SUMIF(总装!AP$3:AP$146,$B56,总装!AP$6)</f>
        <v>0</v>
      </c>
      <c r="W56" s="5">
        <f ca="1">SUMIF(总装!AQ$3:AQ$146,$B56,总装!AQ$6)+SUMIF(总装!AR$3:AR$146,$B56,总装!AR$6)+SUMIF(总装!AS$3:AS$146,$B56,总装!AS$6)</f>
        <v>0</v>
      </c>
      <c r="X56" s="5">
        <f ca="1">SUMIF(总装!AT$3:AT$146,$B56,总装!AT$6)+SUMIF(总装!AU$3:AU$146,$B56,总装!AU$6)+SUMIF(总装!AV$3:AV$146,$B56,总装!AV$6)</f>
        <v>0</v>
      </c>
      <c r="Y56" s="5">
        <f ca="1">SUMIF(总装!AW$3:AW$146,$B56,总装!AW$6)+SUMIF(总装!AX$3:AX$146,$B56,总装!AX$6)+SUMIF(总装!AY$3:AY$146,$B56,总装!AY$6)</f>
        <v>0</v>
      </c>
      <c r="Z56" s="5">
        <f ca="1">SUMIF(总装!AZ$3:AZ$146,$B56,总装!AZ$6)+SUMIF(总装!BA$3:BA$146,$B56,总装!BA$6)+SUMIF(总装!BB$3:BB$146,$B56,总装!BB$6)</f>
        <v>0</v>
      </c>
      <c r="AA56" s="5">
        <f ca="1">SUMIF(总装!BC$3:BC$146,$B56,总装!BC$6)+SUMIF(总装!BD$3:BD$146,$B56,总装!BD$6)+SUMIF(总装!BE$3:BE$146,$B56,总装!BE$6)</f>
        <v>0</v>
      </c>
      <c r="AB56" s="5">
        <f ca="1">SUMIF(总装!BF$3:BF$146,$B56,总装!BF$6)+SUMIF(总装!BG$3:BG$146,$B56,总装!BG$6)+SUMIF(总装!BH$3:BH$146,$B56,总装!BH$6)</f>
        <v>0</v>
      </c>
      <c r="AC56" s="5">
        <f ca="1">SUMIF(总装!BI$3:BI$146,$B56,总装!BI$6)+SUMIF(总装!BJ$3:BJ$146,$B56,总装!BJ$6)+SUMIF(总装!BK$3:BK$146,$B56,总装!BK$6)</f>
        <v>0</v>
      </c>
      <c r="AD56" s="5">
        <f ca="1">SUMIF(总装!BL$3:BL$146,$B56,总装!BL$6)+SUMIF(总装!BM$3:BM$146,$B56,总装!BM$6)+SUMIF(总装!BN$3:BN$146,$B56,总装!BN$6)</f>
        <v>0</v>
      </c>
      <c r="AE56" s="5">
        <f ca="1">SUMIF(总装!BO$3:BO$146,$B56,总装!BO$6)+SUMIF(总装!BP$3:BP$146,$B56,总装!BP$6)+SUMIF(总装!BQ$3:BQ$146,$B56,总装!BQ$6)</f>
        <v>0</v>
      </c>
      <c r="AF56" s="5">
        <f ca="1">SUMIF(总装!BR$3:BR$146,$B56,总装!BR$6)+SUMIF(总装!BS$3:BS$146,$B56,总装!BS$6)+SUMIF(总装!BT$3:BT$146,$B56,总装!BT$6)</f>
        <v>0</v>
      </c>
      <c r="AG56" s="5">
        <f ca="1">SUMIF(总装!BU$3:BU$146,$B56,总装!BU$6)+SUMIF(总装!BV$3:BV$146,$B56,总装!BV$6)+SUMIF(总装!BW$3:BW$146,$B56,总装!BW$6)</f>
        <v>0</v>
      </c>
      <c r="AH56" s="5">
        <f ca="1">SUMIF(总装!BX$3:BX$146,$B56,总装!BX$6)+SUMIF(总装!BY$3:BY$146,$B56,总装!BY$6)+SUMIF(总装!BZ$3:BZ$146,$B56,总装!BZ$6)</f>
        <v>0</v>
      </c>
      <c r="AI56" s="5">
        <f ca="1">SUMIF(总装!CA$3:CA$146,$B56,总装!CA$6)+SUMIF(总装!CB$3:CB$146,$B56,总装!CB$6)+SUMIF(总装!CC$3:CC$146,$B56,总装!CC$6)</f>
        <v>0</v>
      </c>
      <c r="AJ56" s="5">
        <f ca="1">SUMIF(总装!CD$3:CD$146,$B56,总装!CD$6)+SUMIF(总装!CE$3:CE$146,$B56,总装!CE$6)+SUMIF(总装!CF$3:CF$146,$B56,总装!CF$6)</f>
        <v>0</v>
      </c>
      <c r="AK56" s="5">
        <f ca="1">SUMIF(总装!CG$3:CG$146,$B56,总装!CG$6)+SUMIF(总装!CH$3:CH$146,$B56,总装!CH$6)+SUMIF(总装!CI$3:CI$146,$B56,总装!CI$6)</f>
        <v>0</v>
      </c>
      <c r="AL56" s="5">
        <f ca="1">SUMIF(总装!CJ$3:CJ$146,$B56,总装!CJ$6)+SUMIF(总装!CK$3:CK$146,$B56,总装!CK$6)+SUMIF(总装!CL$3:CL$146,$B56,总装!CL$6)</f>
        <v>0</v>
      </c>
      <c r="AM56" s="5">
        <f ca="1">SUMIF(总装!CM$3:CM$146,$B56,总装!CM$6)+SUMIF(总装!CN$3:CN$146,$B56,总装!CN$6)+SUMIF(总装!CO$3:CO$146,$B56,总装!CO$6)</f>
        <v>0</v>
      </c>
      <c r="AN56" s="5">
        <f ca="1">SUMIF(总装!CP$3:CP$146,$B56,总装!CP$6)+SUMIF(总装!CQ$3:CQ$146,$B56,总装!CQ$6)+SUMIF(总装!CR$3:CR$146,$B56,总装!CR$6)</f>
        <v>0</v>
      </c>
      <c r="AO56" s="5">
        <f ca="1" t="shared" si="6"/>
        <v>0</v>
      </c>
      <c r="AP56" s="5">
        <f>SUMIF(工单拆分!G:G,B56,工单拆分!I:I)</f>
        <v>0</v>
      </c>
      <c r="AQ56" s="5">
        <f ca="1" t="shared" si="7"/>
        <v>0</v>
      </c>
      <c r="AS56" s="7"/>
      <c r="AT56" s="5"/>
      <c r="AU56" s="5"/>
      <c r="AV56" s="5"/>
      <c r="AW56" s="5"/>
    </row>
    <row r="57" s="1" customFormat="1" ht="15" customHeight="1" spans="1:49">
      <c r="A57" s="5">
        <f>工单拆分!F57</f>
        <v>7210003841</v>
      </c>
      <c r="B57" s="5" t="str">
        <f>工单拆分!G57</f>
        <v>7210003841-2</v>
      </c>
      <c r="C57" s="5" t="str">
        <f>工单拆分!H57</f>
        <v>40HC19-2</v>
      </c>
      <c r="D57" s="5">
        <f>VLOOKUP(B57,工单拆分!G:I,3,0)</f>
        <v>0</v>
      </c>
      <c r="E57" s="5">
        <f ca="1">SUMIFS(OFFSET(工单拆分!$I$2,,,2000),OFFSET(工单拆分!$F$2,,,2000),A57)</f>
        <v>1000</v>
      </c>
      <c r="F57" s="5"/>
      <c r="G57" s="10" t="e">
        <f ca="1" t="array" ref="G57">MATCH(TRUE,J57:AN57&gt;10,0)+$J$2-1</f>
        <v>#N/A</v>
      </c>
      <c r="H57" s="11"/>
      <c r="I57" s="11"/>
      <c r="J57" s="5">
        <f ca="1">SUMIF(总装!D$3:D$146,$B57,总装!D$6)+SUMIF(总装!E$3:E$146,$B57,总装!E$6)+SUMIF(总装!F$3:F$146,$B57,总装!F$6)</f>
        <v>0</v>
      </c>
      <c r="K57" s="12">
        <f ca="1">SUMIF(总装!G$3:G$146,$B57,总装!G$6)+SUMIF(总装!H$3:H$146,$B57,总装!H$6)+SUMIF(总装!I$3:I$146,$B57,总装!I$6)</f>
        <v>0</v>
      </c>
      <c r="L57" s="12">
        <f ca="1">SUMIF(总装!J$3:J$146,$B57,总装!J$6)+SUMIF(总装!K$3:K$146,$B57,总装!K$6)+SUMIF(总装!L$3:L$146,$B57,总装!L$6)</f>
        <v>0</v>
      </c>
      <c r="M57" s="12">
        <f ca="1">SUMIF(总装!M$3:M$146,$B57,总装!M$6)+SUMIF(总装!N$3:N$146,$B57,总装!N$6)+SUMIF(总装!O$3:O$146,$B57,总装!O$6)</f>
        <v>0</v>
      </c>
      <c r="N57" s="12">
        <f ca="1">SUMIF(总装!P$3:P$146,$B57,总装!P$6)+SUMIF(总装!Q$3:Q$146,$B57,总装!Q$6)+SUMIF(总装!R$3:R$146,$B57,总装!R$6)</f>
        <v>0</v>
      </c>
      <c r="O57" s="12">
        <f ca="1">SUMIF(总装!S$3:S$146,$B57,总装!S$6)+SUMIF(总装!T$3:T$146,$B57,总装!T$6)+SUMIF(总装!U$3:U$146,$B57,总装!U$6)</f>
        <v>0</v>
      </c>
      <c r="P57" s="12">
        <f ca="1">SUMIF(总装!V$3:V$146,$B57,总装!V$6)+SUMIF(总装!W$3:W$146,$B57,总装!W$6)+SUMIF(总装!X$3:X$146,$B57,总装!X$6)</f>
        <v>0</v>
      </c>
      <c r="Q57" s="12">
        <f ca="1">SUMIF(总装!Y$3:Y$146,$B57,总装!Y$6)+SUMIF(总装!Z$3:Z$146,$B57,总装!Z$6)+SUMIF(总装!AA$3:AA$146,$B57,总装!AA$6)</f>
        <v>0</v>
      </c>
      <c r="R57" s="5">
        <f ca="1">SUMIF(总装!AB$3:AB$146,$B57,总装!AB$6)+SUMIF(总装!AC$3:AC$146,$B57,总装!AC$6)+SUMIF(总装!AD$3:AD$146,$B57,总装!AD$6)</f>
        <v>0</v>
      </c>
      <c r="S57" s="5">
        <f ca="1">SUMIF(总装!AE$3:AE$146,$B57,总装!AE$6)+SUMIF(总装!AF$3:AF$146,$B57,总装!AF$6)+SUMIF(总装!AG$3:AG$146,$B57,总装!AG$6)</f>
        <v>0</v>
      </c>
      <c r="T57" s="5">
        <f ca="1">SUMIF(总装!AH$3:AH$146,$B57,总装!AH$6)+SUMIF(总装!AI$3:AI$146,$B57,总装!AI$6)+SUMIF(总装!AJ$3:AJ$146,$B57,总装!AJ$6)</f>
        <v>0</v>
      </c>
      <c r="U57" s="5">
        <f ca="1">SUMIF(总装!AK$3:AK$146,$B57,总装!AK$6)+SUMIF(总装!AL$3:AL$146,$B57,总装!AL$6)+SUMIF(总装!AM$3:AM$146,$B57,总装!AM$6)</f>
        <v>0</v>
      </c>
      <c r="V57" s="5">
        <f ca="1">SUMIF(总装!AN$3:AN$146,$B57,总装!AN$6)+SUMIF(总装!AO$3:AO$146,$B57,总装!AO$6)+SUMIF(总装!AP$3:AP$146,$B57,总装!AP$6)</f>
        <v>0</v>
      </c>
      <c r="W57" s="5">
        <f ca="1">SUMIF(总装!AQ$3:AQ$146,$B57,总装!AQ$6)+SUMIF(总装!AR$3:AR$146,$B57,总装!AR$6)+SUMIF(总装!AS$3:AS$146,$B57,总装!AS$6)</f>
        <v>0</v>
      </c>
      <c r="X57" s="5">
        <f ca="1">SUMIF(总装!AT$3:AT$146,$B57,总装!AT$6)+SUMIF(总装!AU$3:AU$146,$B57,总装!AU$6)+SUMIF(总装!AV$3:AV$146,$B57,总装!AV$6)</f>
        <v>0</v>
      </c>
      <c r="Y57" s="5">
        <f ca="1">SUMIF(总装!AW$3:AW$146,$B57,总装!AW$6)+SUMIF(总装!AX$3:AX$146,$B57,总装!AX$6)+SUMIF(总装!AY$3:AY$146,$B57,总装!AY$6)</f>
        <v>0</v>
      </c>
      <c r="Z57" s="5">
        <f ca="1">SUMIF(总装!AZ$3:AZ$146,$B57,总装!AZ$6)+SUMIF(总装!BA$3:BA$146,$B57,总装!BA$6)+SUMIF(总装!BB$3:BB$146,$B57,总装!BB$6)</f>
        <v>0</v>
      </c>
      <c r="AA57" s="5">
        <f ca="1">SUMIF(总装!BC$3:BC$146,$B57,总装!BC$6)+SUMIF(总装!BD$3:BD$146,$B57,总装!BD$6)+SUMIF(总装!BE$3:BE$146,$B57,总装!BE$6)</f>
        <v>0</v>
      </c>
      <c r="AB57" s="5">
        <f ca="1">SUMIF(总装!BF$3:BF$146,$B57,总装!BF$6)+SUMIF(总装!BG$3:BG$146,$B57,总装!BG$6)+SUMIF(总装!BH$3:BH$146,$B57,总装!BH$6)</f>
        <v>0</v>
      </c>
      <c r="AC57" s="5">
        <f ca="1">SUMIF(总装!BI$3:BI$146,$B57,总装!BI$6)+SUMIF(总装!BJ$3:BJ$146,$B57,总装!BJ$6)+SUMIF(总装!BK$3:BK$146,$B57,总装!BK$6)</f>
        <v>0</v>
      </c>
      <c r="AD57" s="5">
        <f ca="1">SUMIF(总装!BL$3:BL$146,$B57,总装!BL$6)+SUMIF(总装!BM$3:BM$146,$B57,总装!BM$6)+SUMIF(总装!BN$3:BN$146,$B57,总装!BN$6)</f>
        <v>0</v>
      </c>
      <c r="AE57" s="5">
        <f ca="1">SUMIF(总装!BO$3:BO$146,$B57,总装!BO$6)+SUMIF(总装!BP$3:BP$146,$B57,总装!BP$6)+SUMIF(总装!BQ$3:BQ$146,$B57,总装!BQ$6)</f>
        <v>0</v>
      </c>
      <c r="AF57" s="5">
        <f ca="1">SUMIF(总装!BR$3:BR$146,$B57,总装!BR$6)+SUMIF(总装!BS$3:BS$146,$B57,总装!BS$6)+SUMIF(总装!BT$3:BT$146,$B57,总装!BT$6)</f>
        <v>0</v>
      </c>
      <c r="AG57" s="5">
        <f ca="1">SUMIF(总装!BU$3:BU$146,$B57,总装!BU$6)+SUMIF(总装!BV$3:BV$146,$B57,总装!BV$6)+SUMIF(总装!BW$3:BW$146,$B57,总装!BW$6)</f>
        <v>0</v>
      </c>
      <c r="AH57" s="5">
        <f ca="1">SUMIF(总装!BX$3:BX$146,$B57,总装!BX$6)+SUMIF(总装!BY$3:BY$146,$B57,总装!BY$6)+SUMIF(总装!BZ$3:BZ$146,$B57,总装!BZ$6)</f>
        <v>0</v>
      </c>
      <c r="AI57" s="5">
        <f ca="1">SUMIF(总装!CA$3:CA$146,$B57,总装!CA$6)+SUMIF(总装!CB$3:CB$146,$B57,总装!CB$6)+SUMIF(总装!CC$3:CC$146,$B57,总装!CC$6)</f>
        <v>0</v>
      </c>
      <c r="AJ57" s="5">
        <f ca="1">SUMIF(总装!CD$3:CD$146,$B57,总装!CD$6)+SUMIF(总装!CE$3:CE$146,$B57,总装!CE$6)+SUMIF(总装!CF$3:CF$146,$B57,总装!CF$6)</f>
        <v>0</v>
      </c>
      <c r="AK57" s="5">
        <f ca="1">SUMIF(总装!CG$3:CG$146,$B57,总装!CG$6)+SUMIF(总装!CH$3:CH$146,$B57,总装!CH$6)+SUMIF(总装!CI$3:CI$146,$B57,总装!CI$6)</f>
        <v>0</v>
      </c>
      <c r="AL57" s="5">
        <f ca="1">SUMIF(总装!CJ$3:CJ$146,$B57,总装!CJ$6)+SUMIF(总装!CK$3:CK$146,$B57,总装!CK$6)+SUMIF(总装!CL$3:CL$146,$B57,总装!CL$6)</f>
        <v>0</v>
      </c>
      <c r="AM57" s="5">
        <f ca="1">SUMIF(总装!CM$3:CM$146,$B57,总装!CM$6)+SUMIF(总装!CN$3:CN$146,$B57,总装!CN$6)+SUMIF(总装!CO$3:CO$146,$B57,总装!CO$6)</f>
        <v>0</v>
      </c>
      <c r="AN57" s="5">
        <f ca="1">SUMIF(总装!CP$3:CP$146,$B57,总装!CP$6)+SUMIF(总装!CQ$3:CQ$146,$B57,总装!CQ$6)+SUMIF(总装!CR$3:CR$146,$B57,总装!CR$6)</f>
        <v>0</v>
      </c>
      <c r="AO57" s="5">
        <f ca="1" t="shared" si="6"/>
        <v>0</v>
      </c>
      <c r="AP57" s="5">
        <f>SUMIF(工单拆分!G:G,B57,工单拆分!I:I)</f>
        <v>0</v>
      </c>
      <c r="AQ57" s="5">
        <f ca="1" t="shared" si="7"/>
        <v>0</v>
      </c>
      <c r="AS57" s="7">
        <f>VLOOKUP(日计划量!C:C,工单拆分!H:N,7,0)</f>
        <v>0</v>
      </c>
      <c r="AT57" s="5">
        <f ca="1">VLOOKUP(C:C,工单拆分!H:R,11,0)</f>
        <v>0</v>
      </c>
      <c r="AU57" s="5">
        <f ca="1">VLOOKUP(C:C,工单拆分!H:S,12,0)</f>
        <v>0</v>
      </c>
      <c r="AV57" s="5"/>
      <c r="AW57" s="5"/>
    </row>
    <row r="58" s="1" customFormat="1" ht="15" customHeight="1" spans="1:49">
      <c r="A58" s="5">
        <f>工单拆分!F58</f>
        <v>7210003841</v>
      </c>
      <c r="B58" s="5" t="str">
        <f>工单拆分!G58</f>
        <v>7210003841-3</v>
      </c>
      <c r="C58" s="5" t="str">
        <f>工单拆分!H58</f>
        <v>40HC19-3</v>
      </c>
      <c r="D58" s="5">
        <f>VLOOKUP(B58,工单拆分!G:I,3,0)</f>
        <v>1000</v>
      </c>
      <c r="E58" s="5">
        <f ca="1">SUMIFS(OFFSET(工单拆分!$I$2,,,2000),OFFSET(工单拆分!$F$2,,,2000),A58)</f>
        <v>1000</v>
      </c>
      <c r="F58" s="5"/>
      <c r="G58" s="10">
        <f ca="1" t="array" ref="G58">MATCH(TRUE,J58:AN58&gt;10,0)+$J$2-1</f>
        <v>43554</v>
      </c>
      <c r="H58" s="11"/>
      <c r="I58" s="11"/>
      <c r="J58" s="5">
        <f ca="1">SUMIF(总装!D$3:D$146,$B58,总装!D$6)+SUMIF(总装!E$3:E$146,$B58,总装!E$6)+SUMIF(总装!F$3:F$146,$B58,总装!F$6)</f>
        <v>0</v>
      </c>
      <c r="K58" s="12">
        <f ca="1">SUMIF(总装!G$3:G$146,$B58,总装!G$6)+SUMIF(总装!H$3:H$146,$B58,总装!H$6)+SUMIF(总装!I$3:I$146,$B58,总装!I$6)</f>
        <v>0</v>
      </c>
      <c r="L58" s="12">
        <f ca="1">SUMIF(总装!J$3:J$146,$B58,总装!J$6)+SUMIF(总装!K$3:K$146,$B58,总装!K$6)+SUMIF(总装!L$3:L$146,$B58,总装!L$6)</f>
        <v>0</v>
      </c>
      <c r="M58" s="12">
        <f ca="1">SUMIF(总装!M$3:M$146,$B58,总装!M$6)+SUMIF(总装!N$3:N$146,$B58,总装!N$6)+SUMIF(总装!O$3:O$146,$B58,总装!O$6)</f>
        <v>0</v>
      </c>
      <c r="N58" s="12">
        <f ca="1">SUMIF(总装!P$3:P$146,$B58,总装!P$6)+SUMIF(总装!Q$3:Q$146,$B58,总装!Q$6)+SUMIF(总装!R$3:R$146,$B58,总装!R$6)</f>
        <v>0</v>
      </c>
      <c r="O58" s="12">
        <f ca="1">SUMIF(总装!S$3:S$146,$B58,总装!S$6)+SUMIF(总装!T$3:T$146,$B58,总装!T$6)+SUMIF(总装!U$3:U$146,$B58,总装!U$6)</f>
        <v>0</v>
      </c>
      <c r="P58" s="12">
        <f ca="1">SUMIF(总装!V$3:V$146,$B58,总装!V$6)+SUMIF(总装!W$3:W$146,$B58,总装!W$6)+SUMIF(总装!X$3:X$146,$B58,总装!X$6)</f>
        <v>0</v>
      </c>
      <c r="Q58" s="12">
        <f ca="1">SUMIF(总装!Y$3:Y$146,$B58,总装!Y$6)+SUMIF(总装!Z$3:Z$146,$B58,总装!Z$6)+SUMIF(总装!AA$3:AA$146,$B58,总装!AA$6)</f>
        <v>0</v>
      </c>
      <c r="R58" s="5">
        <f ca="1">SUMIF(总装!AB$3:AB$146,$B58,总装!AB$6)+SUMIF(总装!AC$3:AC$146,$B58,总装!AC$6)+SUMIF(总装!AD$3:AD$146,$B58,总装!AD$6)</f>
        <v>0</v>
      </c>
      <c r="S58" s="5">
        <f ca="1">SUMIF(总装!AE$3:AE$146,$B58,总装!AE$6)+SUMIF(总装!AF$3:AF$146,$B58,总装!AF$6)+SUMIF(总装!AG$3:AG$146,$B58,总装!AG$6)</f>
        <v>0</v>
      </c>
      <c r="T58" s="5">
        <f ca="1">SUMIF(总装!AH$3:AH$146,$B58,总装!AH$6)+SUMIF(总装!AI$3:AI$146,$B58,总装!AI$6)+SUMIF(总装!AJ$3:AJ$146,$B58,总装!AJ$6)</f>
        <v>0</v>
      </c>
      <c r="U58" s="5">
        <f ca="1">SUMIF(总装!AK$3:AK$146,$B58,总装!AK$6)+SUMIF(总装!AL$3:AL$146,$B58,总装!AL$6)+SUMIF(总装!AM$3:AM$146,$B58,总装!AM$6)</f>
        <v>0</v>
      </c>
      <c r="V58" s="5">
        <f ca="1">SUMIF(总装!AN$3:AN$146,$B58,总装!AN$6)+SUMIF(总装!AO$3:AO$146,$B58,总装!AO$6)+SUMIF(总装!AP$3:AP$146,$B58,总装!AP$6)</f>
        <v>0</v>
      </c>
      <c r="W58" s="5">
        <f ca="1">SUMIF(总装!AQ$3:AQ$146,$B58,总装!AQ$6)+SUMIF(总装!AR$3:AR$146,$B58,总装!AR$6)+SUMIF(总装!AS$3:AS$146,$B58,总装!AS$6)</f>
        <v>0</v>
      </c>
      <c r="X58" s="5">
        <f ca="1">SUMIF(总装!AT$3:AT$146,$B58,总装!AT$6)+SUMIF(总装!AU$3:AU$146,$B58,总装!AU$6)+SUMIF(总装!AV$3:AV$146,$B58,总装!AV$6)</f>
        <v>0</v>
      </c>
      <c r="Y58" s="5">
        <f ca="1">SUMIF(总装!AW$3:AW$146,$B58,总装!AW$6)+SUMIF(总装!AX$3:AX$146,$B58,总装!AX$6)+SUMIF(总装!AY$3:AY$146,$B58,总装!AY$6)</f>
        <v>0</v>
      </c>
      <c r="Z58" s="5">
        <f ca="1">SUMIF(总装!AZ$3:AZ$146,$B58,总装!AZ$6)+SUMIF(总装!BA$3:BA$146,$B58,总装!BA$6)+SUMIF(总装!BB$3:BB$146,$B58,总装!BB$6)</f>
        <v>0</v>
      </c>
      <c r="AA58" s="5">
        <f ca="1">SUMIF(总装!BC$3:BC$146,$B58,总装!BC$6)+SUMIF(总装!BD$3:BD$146,$B58,总装!BD$6)+SUMIF(总装!BE$3:BE$146,$B58,总装!BE$6)</f>
        <v>0</v>
      </c>
      <c r="AB58" s="5">
        <f ca="1">SUMIF(总装!BF$3:BF$146,$B58,总装!BF$6)+SUMIF(总装!BG$3:BG$146,$B58,总装!BG$6)+SUMIF(总装!BH$3:BH$146,$B58,总装!BH$6)</f>
        <v>0</v>
      </c>
      <c r="AC58" s="5">
        <f ca="1">SUMIF(总装!BI$3:BI$146,$B58,总装!BI$6)+SUMIF(总装!BJ$3:BJ$146,$B58,总装!BJ$6)+SUMIF(总装!BK$3:BK$146,$B58,总装!BK$6)</f>
        <v>0</v>
      </c>
      <c r="AD58" s="5">
        <f ca="1">SUMIF(总装!BL$3:BL$146,$B58,总装!BL$6)+SUMIF(总装!BM$3:BM$146,$B58,总装!BM$6)+SUMIF(总装!BN$3:BN$146,$B58,总装!BN$6)</f>
        <v>0</v>
      </c>
      <c r="AE58" s="5">
        <f ca="1">SUMIF(总装!BO$3:BO$146,$B58,总装!BO$6)+SUMIF(总装!BP$3:BP$146,$B58,总装!BP$6)+SUMIF(总装!BQ$3:BQ$146,$B58,总装!BQ$6)</f>
        <v>0</v>
      </c>
      <c r="AF58" s="5">
        <f ca="1">SUMIF(总装!BR$3:BR$146,$B58,总装!BR$6)+SUMIF(总装!BS$3:BS$146,$B58,总装!BS$6)+SUMIF(总装!BT$3:BT$146,$B58,总装!BT$6)</f>
        <v>0</v>
      </c>
      <c r="AG58" s="5">
        <f ca="1">SUMIF(总装!BU$3:BU$146,$B58,总装!BU$6)+SUMIF(总装!BV$3:BV$146,$B58,总装!BV$6)+SUMIF(总装!BW$3:BW$146,$B58,总装!BW$6)</f>
        <v>0</v>
      </c>
      <c r="AH58" s="5">
        <f ca="1">SUMIF(总装!BX$3:BX$146,$B58,总装!BX$6)+SUMIF(总装!BY$3:BY$146,$B58,总装!BY$6)+SUMIF(总装!BZ$3:BZ$146,$B58,总装!BZ$6)</f>
        <v>0</v>
      </c>
      <c r="AI58" s="5">
        <f ca="1">SUMIF(总装!CA$3:CA$146,$B58,总装!CA$6)+SUMIF(总装!CB$3:CB$146,$B58,总装!CB$6)+SUMIF(总装!CC$3:CC$146,$B58,总装!CC$6)</f>
        <v>0</v>
      </c>
      <c r="AJ58" s="5">
        <f ca="1">SUMIF(总装!CD$3:CD$146,$B58,总装!CD$6)+SUMIF(总装!CE$3:CE$146,$B58,总装!CE$6)+SUMIF(总装!CF$3:CF$146,$B58,总装!CF$6)</f>
        <v>0</v>
      </c>
      <c r="AK58" s="5">
        <f ca="1">SUMIF(总装!CG$3:CG$146,$B58,总装!CG$6)+SUMIF(总装!CH$3:CH$146,$B58,总装!CH$6)+SUMIF(总装!CI$3:CI$146,$B58,总装!CI$6)</f>
        <v>0</v>
      </c>
      <c r="AL58" s="5">
        <f ca="1">SUMIF(总装!CJ$3:CJ$146,$B58,总装!CJ$6)+SUMIF(总装!CK$3:CK$146,$B58,总装!CK$6)+SUMIF(总装!CL$3:CL$146,$B58,总装!CL$6)</f>
        <v>0</v>
      </c>
      <c r="AM58" s="5">
        <f ca="1">SUMIF(总装!CM$3:CM$146,$B58,总装!CM$6)+SUMIF(总装!CN$3:CN$146,$B58,总装!CN$6)+SUMIF(总装!CO$3:CO$146,$B58,总装!CO$6)</f>
        <v>1000</v>
      </c>
      <c r="AN58" s="5">
        <f ca="1">SUMIF(总装!CP$3:CP$146,$B58,总装!CP$6)+SUMIF(总装!CQ$3:CQ$146,$B58,总装!CQ$6)+SUMIF(总装!CR$3:CR$146,$B58,总装!CR$6)</f>
        <v>0</v>
      </c>
      <c r="AO58" s="5">
        <f ca="1" t="shared" si="6"/>
        <v>1000</v>
      </c>
      <c r="AP58" s="5">
        <f>SUMIF(工单拆分!G:G,B58,工单拆分!I:I)</f>
        <v>1000</v>
      </c>
      <c r="AQ58" s="5">
        <f ca="1" t="shared" si="7"/>
        <v>0</v>
      </c>
      <c r="AS58" s="7">
        <f>VLOOKUP(日计划量!C:C,工单拆分!H:N,7,0)</f>
        <v>0</v>
      </c>
      <c r="AT58" s="5">
        <f ca="1">VLOOKUP(C:C,工单拆分!H:R,11,0)</f>
        <v>0</v>
      </c>
      <c r="AU58" s="5">
        <f ca="1">VLOOKUP(C:C,工单拆分!H:S,12,0)</f>
        <v>0</v>
      </c>
      <c r="AV58" s="5"/>
      <c r="AW58" s="5"/>
    </row>
    <row r="59" s="1" customFormat="1" ht="15" customHeight="1" spans="1:49">
      <c r="A59" s="5">
        <f>工单拆分!F59</f>
        <v>7210003842</v>
      </c>
      <c r="B59" s="5" t="str">
        <f>工单拆分!G59</f>
        <v>7210003842-1</v>
      </c>
      <c r="C59" s="5" t="str">
        <f>工单拆分!H59</f>
        <v>50HC19-1</v>
      </c>
      <c r="D59" s="5">
        <f>VLOOKUP(B59,工单拆分!G:I,3,0)</f>
        <v>2000</v>
      </c>
      <c r="E59" s="5">
        <f ca="1">SUMIFS(OFFSET(工单拆分!$I$2,,,2000),OFFSET(工单拆分!$F$2,,,2000),A59)</f>
        <v>9000</v>
      </c>
      <c r="F59" s="5"/>
      <c r="G59" s="10">
        <f ca="1" t="array" ref="G59">MATCH(TRUE,J59:AN59&gt;10,0)+$J$2-1</f>
        <v>43538</v>
      </c>
      <c r="H59" s="11"/>
      <c r="I59" s="11"/>
      <c r="J59" s="5">
        <f ca="1">SUMIF(总装!D$3:D$146,$B59,总装!D$6)+SUMIF(总装!E$3:E$146,$B59,总装!E$6)+SUMIF(总装!F$3:F$146,$B59,总装!F$6)</f>
        <v>0</v>
      </c>
      <c r="K59" s="12">
        <f ca="1">SUMIF(总装!G$3:G$146,$B59,总装!G$6)+SUMIF(总装!H$3:H$146,$B59,总装!H$6)+SUMIF(总装!I$3:I$146,$B59,总装!I$6)</f>
        <v>0</v>
      </c>
      <c r="L59" s="12">
        <f ca="1">SUMIF(总装!J$3:J$146,$B59,总装!J$6)+SUMIF(总装!K$3:K$146,$B59,总装!K$6)+SUMIF(总装!L$3:L$146,$B59,总装!L$6)</f>
        <v>0</v>
      </c>
      <c r="M59" s="12">
        <f ca="1">SUMIF(总装!M$3:M$146,$B59,总装!M$6)+SUMIF(总装!N$3:N$146,$B59,总装!N$6)+SUMIF(总装!O$3:O$146,$B59,总装!O$6)</f>
        <v>0</v>
      </c>
      <c r="N59" s="12">
        <f ca="1">SUMIF(总装!P$3:P$146,$B59,总装!P$6)+SUMIF(总装!Q$3:Q$146,$B59,总装!Q$6)+SUMIF(总装!R$3:R$146,$B59,总装!R$6)</f>
        <v>0</v>
      </c>
      <c r="O59" s="12">
        <f ca="1">SUMIF(总装!S$3:S$146,$B59,总装!S$6)+SUMIF(总装!T$3:T$146,$B59,总装!T$6)+SUMIF(总装!U$3:U$146,$B59,总装!U$6)</f>
        <v>0</v>
      </c>
      <c r="P59" s="12">
        <f ca="1">SUMIF(总装!V$3:V$146,$B59,总装!V$6)+SUMIF(总装!W$3:W$146,$B59,总装!W$6)+SUMIF(总装!X$3:X$146,$B59,总装!X$6)</f>
        <v>0</v>
      </c>
      <c r="Q59" s="12">
        <f ca="1">SUMIF(总装!Y$3:Y$146,$B59,总装!Y$6)+SUMIF(总装!Z$3:Z$146,$B59,总装!Z$6)+SUMIF(总装!AA$3:AA$146,$B59,总装!AA$6)</f>
        <v>0</v>
      </c>
      <c r="R59" s="5">
        <f ca="1">SUMIF(总装!AB$3:AB$146,$B59,总装!AB$6)+SUMIF(总装!AC$3:AC$146,$B59,总装!AC$6)+SUMIF(总装!AD$3:AD$146,$B59,总装!AD$6)</f>
        <v>0</v>
      </c>
      <c r="S59" s="5">
        <f ca="1">SUMIF(总装!AE$3:AE$146,$B59,总装!AE$6)+SUMIF(总装!AF$3:AF$146,$B59,总装!AF$6)+SUMIF(总装!AG$3:AG$146,$B59,总装!AG$6)</f>
        <v>0</v>
      </c>
      <c r="T59" s="5">
        <f ca="1">SUMIF(总装!AH$3:AH$146,$B59,总装!AH$6)+SUMIF(总装!AI$3:AI$146,$B59,总装!AI$6)+SUMIF(总装!AJ$3:AJ$146,$B59,总装!AJ$6)</f>
        <v>0</v>
      </c>
      <c r="U59" s="5">
        <f ca="1">SUMIF(总装!AK$3:AK$146,$B59,总装!AK$6)+SUMIF(总装!AL$3:AL$146,$B59,总装!AL$6)+SUMIF(总装!AM$3:AM$146,$B59,总装!AM$6)</f>
        <v>0</v>
      </c>
      <c r="V59" s="5">
        <f ca="1">SUMIF(总装!AN$3:AN$146,$B59,总装!AN$6)+SUMIF(总装!AO$3:AO$146,$B59,总装!AO$6)+SUMIF(总装!AP$3:AP$146,$B59,总装!AP$6)</f>
        <v>0</v>
      </c>
      <c r="W59" s="5">
        <f ca="1">SUMIF(总装!AQ$3:AQ$146,$B59,总装!AQ$6)+SUMIF(总装!AR$3:AR$146,$B59,总装!AR$6)+SUMIF(总装!AS$3:AS$146,$B59,总装!AS$6)</f>
        <v>1000</v>
      </c>
      <c r="X59" s="5">
        <f ca="1">SUMIF(总装!AT$3:AT$146,$B59,总装!AT$6)+SUMIF(总装!AU$3:AU$146,$B59,总装!AU$6)+SUMIF(总装!AV$3:AV$146,$B59,总装!AV$6)</f>
        <v>1000</v>
      </c>
      <c r="Y59" s="5">
        <f ca="1">SUMIF(总装!AW$3:AW$146,$B59,总装!AW$6)+SUMIF(总装!AX$3:AX$146,$B59,总装!AX$6)+SUMIF(总装!AY$3:AY$146,$B59,总装!AY$6)</f>
        <v>0</v>
      </c>
      <c r="Z59" s="5">
        <f ca="1">SUMIF(总装!AZ$3:AZ$146,$B59,总装!AZ$6)+SUMIF(总装!BA$3:BA$146,$B59,总装!BA$6)+SUMIF(总装!BB$3:BB$146,$B59,总装!BB$6)</f>
        <v>0</v>
      </c>
      <c r="AA59" s="5">
        <f ca="1">SUMIF(总装!BC$3:BC$146,$B59,总装!BC$6)+SUMIF(总装!BD$3:BD$146,$B59,总装!BD$6)+SUMIF(总装!BE$3:BE$146,$B59,总装!BE$6)</f>
        <v>0</v>
      </c>
      <c r="AB59" s="5">
        <f ca="1">SUMIF(总装!BF$3:BF$146,$B59,总装!BF$6)+SUMIF(总装!BG$3:BG$146,$B59,总装!BG$6)+SUMIF(总装!BH$3:BH$146,$B59,总装!BH$6)</f>
        <v>0</v>
      </c>
      <c r="AC59" s="5">
        <f ca="1">SUMIF(总装!BI$3:BI$146,$B59,总装!BI$6)+SUMIF(总装!BJ$3:BJ$146,$B59,总装!BJ$6)+SUMIF(总装!BK$3:BK$146,$B59,总装!BK$6)</f>
        <v>0</v>
      </c>
      <c r="AD59" s="5">
        <f ca="1">SUMIF(总装!BL$3:BL$146,$B59,总装!BL$6)+SUMIF(总装!BM$3:BM$146,$B59,总装!BM$6)+SUMIF(总装!BN$3:BN$146,$B59,总装!BN$6)</f>
        <v>0</v>
      </c>
      <c r="AE59" s="5">
        <f ca="1">SUMIF(总装!BO$3:BO$146,$B59,总装!BO$6)+SUMIF(总装!BP$3:BP$146,$B59,总装!BP$6)+SUMIF(总装!BQ$3:BQ$146,$B59,总装!BQ$6)</f>
        <v>0</v>
      </c>
      <c r="AF59" s="5">
        <f ca="1">SUMIF(总装!BR$3:BR$146,$B59,总装!BR$6)+SUMIF(总装!BS$3:BS$146,$B59,总装!BS$6)+SUMIF(总装!BT$3:BT$146,$B59,总装!BT$6)</f>
        <v>0</v>
      </c>
      <c r="AG59" s="5">
        <f ca="1">SUMIF(总装!BU$3:BU$146,$B59,总装!BU$6)+SUMIF(总装!BV$3:BV$146,$B59,总装!BV$6)+SUMIF(总装!BW$3:BW$146,$B59,总装!BW$6)</f>
        <v>0</v>
      </c>
      <c r="AH59" s="5">
        <f ca="1">SUMIF(总装!BX$3:BX$146,$B59,总装!BX$6)+SUMIF(总装!BY$3:BY$146,$B59,总装!BY$6)+SUMIF(总装!BZ$3:BZ$146,$B59,总装!BZ$6)</f>
        <v>0</v>
      </c>
      <c r="AI59" s="5">
        <f ca="1">SUMIF(总装!CA$3:CA$146,$B59,总装!CA$6)+SUMIF(总装!CB$3:CB$146,$B59,总装!CB$6)+SUMIF(总装!CC$3:CC$146,$B59,总装!CC$6)</f>
        <v>0</v>
      </c>
      <c r="AJ59" s="5">
        <f ca="1">SUMIF(总装!CD$3:CD$146,$B59,总装!CD$6)+SUMIF(总装!CE$3:CE$146,$B59,总装!CE$6)+SUMIF(总装!CF$3:CF$146,$B59,总装!CF$6)</f>
        <v>0</v>
      </c>
      <c r="AK59" s="5">
        <f ca="1">SUMIF(总装!CG$3:CG$146,$B59,总装!CG$6)+SUMIF(总装!CH$3:CH$146,$B59,总装!CH$6)+SUMIF(总装!CI$3:CI$146,$B59,总装!CI$6)</f>
        <v>0</v>
      </c>
      <c r="AL59" s="5">
        <f ca="1">SUMIF(总装!CJ$3:CJ$146,$B59,总装!CJ$6)+SUMIF(总装!CK$3:CK$146,$B59,总装!CK$6)+SUMIF(总装!CL$3:CL$146,$B59,总装!CL$6)</f>
        <v>0</v>
      </c>
      <c r="AM59" s="5">
        <f ca="1">SUMIF(总装!CM$3:CM$146,$B59,总装!CM$6)+SUMIF(总装!CN$3:CN$146,$B59,总装!CN$6)+SUMIF(总装!CO$3:CO$146,$B59,总装!CO$6)</f>
        <v>0</v>
      </c>
      <c r="AN59" s="5">
        <f ca="1">SUMIF(总装!CP$3:CP$146,$B59,总装!CP$6)+SUMIF(总装!CQ$3:CQ$146,$B59,总装!CQ$6)+SUMIF(总装!CR$3:CR$146,$B59,总装!CR$6)</f>
        <v>0</v>
      </c>
      <c r="AO59" s="5">
        <f ca="1" t="shared" si="6"/>
        <v>2000</v>
      </c>
      <c r="AP59" s="5">
        <f>SUMIF(工单拆分!G:G,B59,工单拆分!I:I)</f>
        <v>2000</v>
      </c>
      <c r="AQ59" s="5">
        <f ca="1" t="shared" si="7"/>
        <v>0</v>
      </c>
      <c r="AS59" s="7"/>
      <c r="AT59" s="5"/>
      <c r="AU59" s="5"/>
      <c r="AV59" s="5"/>
      <c r="AW59" s="5"/>
    </row>
    <row r="60" s="1" customFormat="1" ht="15" customHeight="1" spans="1:49">
      <c r="A60" s="5">
        <f>工单拆分!F60</f>
        <v>7210003842</v>
      </c>
      <c r="B60" s="5" t="str">
        <f>工单拆分!G60</f>
        <v>7210003842-2</v>
      </c>
      <c r="C60" s="5" t="str">
        <f>工单拆分!H60</f>
        <v>50HC19-2</v>
      </c>
      <c r="D60" s="5">
        <f>VLOOKUP(B60,工单拆分!G:I,3,0)</f>
        <v>2000</v>
      </c>
      <c r="E60" s="5">
        <f ca="1">SUMIFS(OFFSET(工单拆分!$I$2,,,2000),OFFSET(工单拆分!$F$2,,,2000),A60)</f>
        <v>9000</v>
      </c>
      <c r="F60" s="5"/>
      <c r="G60" s="10">
        <f ca="1" t="array" ref="G60">MATCH(TRUE,J60:AN60&gt;10,0)+$J$2-1</f>
        <v>43543</v>
      </c>
      <c r="H60" s="11"/>
      <c r="I60" s="11"/>
      <c r="J60" s="5">
        <f ca="1">SUMIF(总装!D$3:D$146,$B60,总装!D$6)+SUMIF(总装!E$3:E$146,$B60,总装!E$6)+SUMIF(总装!F$3:F$146,$B60,总装!F$6)</f>
        <v>0</v>
      </c>
      <c r="K60" s="12">
        <f ca="1">SUMIF(总装!G$3:G$146,$B60,总装!G$6)+SUMIF(总装!H$3:H$146,$B60,总装!H$6)+SUMIF(总装!I$3:I$146,$B60,总装!I$6)</f>
        <v>0</v>
      </c>
      <c r="L60" s="12">
        <f ca="1">SUMIF(总装!J$3:J$146,$B60,总装!J$6)+SUMIF(总装!K$3:K$146,$B60,总装!K$6)+SUMIF(总装!L$3:L$146,$B60,总装!L$6)</f>
        <v>0</v>
      </c>
      <c r="M60" s="12">
        <f ca="1">SUMIF(总装!M$3:M$146,$B60,总装!M$6)+SUMIF(总装!N$3:N$146,$B60,总装!N$6)+SUMIF(总装!O$3:O$146,$B60,总装!O$6)</f>
        <v>0</v>
      </c>
      <c r="N60" s="12">
        <f ca="1">SUMIF(总装!P$3:P$146,$B60,总装!P$6)+SUMIF(总装!Q$3:Q$146,$B60,总装!Q$6)+SUMIF(总装!R$3:R$146,$B60,总装!R$6)</f>
        <v>0</v>
      </c>
      <c r="O60" s="12">
        <f ca="1">SUMIF(总装!S$3:S$146,$B60,总装!S$6)+SUMIF(总装!T$3:T$146,$B60,总装!T$6)+SUMIF(总装!U$3:U$146,$B60,总装!U$6)</f>
        <v>0</v>
      </c>
      <c r="P60" s="12">
        <f ca="1">SUMIF(总装!V$3:V$146,$B60,总装!V$6)+SUMIF(总装!W$3:W$146,$B60,总装!W$6)+SUMIF(总装!X$3:X$146,$B60,总装!X$6)</f>
        <v>0</v>
      </c>
      <c r="Q60" s="12">
        <f ca="1">SUMIF(总装!Y$3:Y$146,$B60,总装!Y$6)+SUMIF(总装!Z$3:Z$146,$B60,总装!Z$6)+SUMIF(总装!AA$3:AA$146,$B60,总装!AA$6)</f>
        <v>0</v>
      </c>
      <c r="R60" s="5">
        <f ca="1">SUMIF(总装!AB$3:AB$146,$B60,总装!AB$6)+SUMIF(总装!AC$3:AC$146,$B60,总装!AC$6)+SUMIF(总装!AD$3:AD$146,$B60,总装!AD$6)</f>
        <v>0</v>
      </c>
      <c r="S60" s="5">
        <f ca="1">SUMIF(总装!AE$3:AE$146,$B60,总装!AE$6)+SUMIF(总装!AF$3:AF$146,$B60,总装!AF$6)+SUMIF(总装!AG$3:AG$146,$B60,总装!AG$6)</f>
        <v>0</v>
      </c>
      <c r="T60" s="5">
        <f ca="1">SUMIF(总装!AH$3:AH$146,$B60,总装!AH$6)+SUMIF(总装!AI$3:AI$146,$B60,总装!AI$6)+SUMIF(总装!AJ$3:AJ$146,$B60,总装!AJ$6)</f>
        <v>0</v>
      </c>
      <c r="U60" s="5">
        <f ca="1">SUMIF(总装!AK$3:AK$146,$B60,总装!AK$6)+SUMIF(总装!AL$3:AL$146,$B60,总装!AL$6)+SUMIF(总装!AM$3:AM$146,$B60,总装!AM$6)</f>
        <v>0</v>
      </c>
      <c r="V60" s="5">
        <f ca="1">SUMIF(总装!AN$3:AN$146,$B60,总装!AN$6)+SUMIF(总装!AO$3:AO$146,$B60,总装!AO$6)+SUMIF(总装!AP$3:AP$146,$B60,总装!AP$6)</f>
        <v>0</v>
      </c>
      <c r="W60" s="5">
        <f ca="1">SUMIF(总装!AQ$3:AQ$146,$B60,总装!AQ$6)+SUMIF(总装!AR$3:AR$146,$B60,总装!AR$6)+SUMIF(总装!AS$3:AS$146,$B60,总装!AS$6)</f>
        <v>0</v>
      </c>
      <c r="X60" s="5">
        <f ca="1">SUMIF(总装!AT$3:AT$146,$B60,总装!AT$6)+SUMIF(总装!AU$3:AU$146,$B60,总装!AU$6)+SUMIF(总装!AV$3:AV$146,$B60,总装!AV$6)</f>
        <v>0</v>
      </c>
      <c r="Y60" s="5">
        <f ca="1">SUMIF(总装!AW$3:AW$146,$B60,总装!AW$6)+SUMIF(总装!AX$3:AX$146,$B60,总装!AX$6)+SUMIF(总装!AY$3:AY$146,$B60,总装!AY$6)</f>
        <v>0</v>
      </c>
      <c r="Z60" s="5">
        <f ca="1">SUMIF(总装!AZ$3:AZ$146,$B60,总装!AZ$6)+SUMIF(总装!BA$3:BA$146,$B60,总装!BA$6)+SUMIF(总装!BB$3:BB$146,$B60,总装!BB$6)</f>
        <v>0</v>
      </c>
      <c r="AA60" s="5">
        <f ca="1">SUMIF(总装!BC$3:BC$146,$B60,总装!BC$6)+SUMIF(总装!BD$3:BD$146,$B60,总装!BD$6)+SUMIF(总装!BE$3:BE$146,$B60,总装!BE$6)</f>
        <v>0</v>
      </c>
      <c r="AB60" s="5">
        <f ca="1">SUMIF(总装!BF$3:BF$146,$B60,总装!BF$6)+SUMIF(总装!BG$3:BG$146,$B60,总装!BG$6)+SUMIF(总装!BH$3:BH$146,$B60,总装!BH$6)</f>
        <v>1000</v>
      </c>
      <c r="AC60" s="5">
        <f ca="1">SUMIF(总装!BI$3:BI$146,$B60,总装!BI$6)+SUMIF(总装!BJ$3:BJ$146,$B60,总装!BJ$6)+SUMIF(总装!BK$3:BK$146,$B60,总装!BK$6)</f>
        <v>1000</v>
      </c>
      <c r="AD60" s="5">
        <f ca="1">SUMIF(总装!BL$3:BL$146,$B60,总装!BL$6)+SUMIF(总装!BM$3:BM$146,$B60,总装!BM$6)+SUMIF(总装!BN$3:BN$146,$B60,总装!BN$6)</f>
        <v>0</v>
      </c>
      <c r="AE60" s="5">
        <f ca="1">SUMIF(总装!BO$3:BO$146,$B60,总装!BO$6)+SUMIF(总装!BP$3:BP$146,$B60,总装!BP$6)+SUMIF(总装!BQ$3:BQ$146,$B60,总装!BQ$6)</f>
        <v>0</v>
      </c>
      <c r="AF60" s="5">
        <f ca="1">SUMIF(总装!BR$3:BR$146,$B60,总装!BR$6)+SUMIF(总装!BS$3:BS$146,$B60,总装!BS$6)+SUMIF(总装!BT$3:BT$146,$B60,总装!BT$6)</f>
        <v>0</v>
      </c>
      <c r="AG60" s="5">
        <f ca="1">SUMIF(总装!BU$3:BU$146,$B60,总装!BU$6)+SUMIF(总装!BV$3:BV$146,$B60,总装!BV$6)+SUMIF(总装!BW$3:BW$146,$B60,总装!BW$6)</f>
        <v>0</v>
      </c>
      <c r="AH60" s="5">
        <f ca="1">SUMIF(总装!BX$3:BX$146,$B60,总装!BX$6)+SUMIF(总装!BY$3:BY$146,$B60,总装!BY$6)+SUMIF(总装!BZ$3:BZ$146,$B60,总装!BZ$6)</f>
        <v>0</v>
      </c>
      <c r="AI60" s="5">
        <f ca="1">SUMIF(总装!CA$3:CA$146,$B60,总装!CA$6)+SUMIF(总装!CB$3:CB$146,$B60,总装!CB$6)+SUMIF(总装!CC$3:CC$146,$B60,总装!CC$6)</f>
        <v>0</v>
      </c>
      <c r="AJ60" s="5">
        <f ca="1">SUMIF(总装!CD$3:CD$146,$B60,总装!CD$6)+SUMIF(总装!CE$3:CE$146,$B60,总装!CE$6)+SUMIF(总装!CF$3:CF$146,$B60,总装!CF$6)</f>
        <v>0</v>
      </c>
      <c r="AK60" s="5">
        <f ca="1">SUMIF(总装!CG$3:CG$146,$B60,总装!CG$6)+SUMIF(总装!CH$3:CH$146,$B60,总装!CH$6)+SUMIF(总装!CI$3:CI$146,$B60,总装!CI$6)</f>
        <v>0</v>
      </c>
      <c r="AL60" s="5">
        <f ca="1">SUMIF(总装!CJ$3:CJ$146,$B60,总装!CJ$6)+SUMIF(总装!CK$3:CK$146,$B60,总装!CK$6)+SUMIF(总装!CL$3:CL$146,$B60,总装!CL$6)</f>
        <v>0</v>
      </c>
      <c r="AM60" s="5">
        <f ca="1">SUMIF(总装!CM$3:CM$146,$B60,总装!CM$6)+SUMIF(总装!CN$3:CN$146,$B60,总装!CN$6)+SUMIF(总装!CO$3:CO$146,$B60,总装!CO$6)</f>
        <v>0</v>
      </c>
      <c r="AN60" s="5">
        <f ca="1">SUMIF(总装!CP$3:CP$146,$B60,总装!CP$6)+SUMIF(总装!CQ$3:CQ$146,$B60,总装!CQ$6)+SUMIF(总装!CR$3:CR$146,$B60,总装!CR$6)</f>
        <v>0</v>
      </c>
      <c r="AO60" s="5">
        <f ca="1" t="shared" si="6"/>
        <v>2000</v>
      </c>
      <c r="AP60" s="5">
        <f>SUMIF(工单拆分!G:G,B60,工单拆分!I:I)</f>
        <v>2000</v>
      </c>
      <c r="AQ60" s="5">
        <f ca="1" t="shared" si="7"/>
        <v>0</v>
      </c>
      <c r="AS60" s="7"/>
      <c r="AT60" s="5"/>
      <c r="AU60" s="5"/>
      <c r="AV60" s="5"/>
      <c r="AW60" s="5"/>
    </row>
    <row r="61" s="1" customFormat="1" ht="15" customHeight="1" spans="1:49">
      <c r="A61" s="5">
        <f>工单拆分!F61</f>
        <v>7210003842</v>
      </c>
      <c r="B61" s="5" t="str">
        <f>工单拆分!G61</f>
        <v>7210003842-3</v>
      </c>
      <c r="C61" s="5" t="str">
        <f>工单拆分!H61</f>
        <v>50HC19-3</v>
      </c>
      <c r="D61" s="5">
        <f>VLOOKUP(B61,工单拆分!G:I,3,0)</f>
        <v>2000</v>
      </c>
      <c r="E61" s="5">
        <f ca="1">SUMIFS(OFFSET(工单拆分!$I$2,,,2000),OFFSET(工单拆分!$F$2,,,2000),A61)</f>
        <v>9000</v>
      </c>
      <c r="F61" s="5"/>
      <c r="G61" s="10">
        <f ca="1" t="array" ref="G61">MATCH(TRUE,J61:AN61&gt;10,0)+$J$2-1</f>
        <v>43552</v>
      </c>
      <c r="H61" s="11"/>
      <c r="I61" s="11"/>
      <c r="J61" s="5">
        <f ca="1">SUMIF(总装!D$3:D$146,$B61,总装!D$6)+SUMIF(总装!E$3:E$146,$B61,总装!E$6)+SUMIF(总装!F$3:F$146,$B61,总装!F$6)</f>
        <v>0</v>
      </c>
      <c r="K61" s="12">
        <f ca="1">SUMIF(总装!G$3:G$146,$B61,总装!G$6)+SUMIF(总装!H$3:H$146,$B61,总装!H$6)+SUMIF(总装!I$3:I$146,$B61,总装!I$6)</f>
        <v>0</v>
      </c>
      <c r="L61" s="12">
        <f ca="1">SUMIF(总装!J$3:J$146,$B61,总装!J$6)+SUMIF(总装!K$3:K$146,$B61,总装!K$6)+SUMIF(总装!L$3:L$146,$B61,总装!L$6)</f>
        <v>0</v>
      </c>
      <c r="M61" s="12">
        <f ca="1">SUMIF(总装!M$3:M$146,$B61,总装!M$6)+SUMIF(总装!N$3:N$146,$B61,总装!N$6)+SUMIF(总装!O$3:O$146,$B61,总装!O$6)</f>
        <v>0</v>
      </c>
      <c r="N61" s="12">
        <f ca="1">SUMIF(总装!P$3:P$146,$B61,总装!P$6)+SUMIF(总装!Q$3:Q$146,$B61,总装!Q$6)+SUMIF(总装!R$3:R$146,$B61,总装!R$6)</f>
        <v>0</v>
      </c>
      <c r="O61" s="12">
        <f ca="1">SUMIF(总装!S$3:S$146,$B61,总装!S$6)+SUMIF(总装!T$3:T$146,$B61,总装!T$6)+SUMIF(总装!U$3:U$146,$B61,总装!U$6)</f>
        <v>0</v>
      </c>
      <c r="P61" s="12">
        <f ca="1">SUMIF(总装!V$3:V$146,$B61,总装!V$6)+SUMIF(总装!W$3:W$146,$B61,总装!W$6)+SUMIF(总装!X$3:X$146,$B61,总装!X$6)</f>
        <v>0</v>
      </c>
      <c r="Q61" s="12">
        <f ca="1">SUMIF(总装!Y$3:Y$146,$B61,总装!Y$6)+SUMIF(总装!Z$3:Z$146,$B61,总装!Z$6)+SUMIF(总装!AA$3:AA$146,$B61,总装!AA$6)</f>
        <v>0</v>
      </c>
      <c r="R61" s="5">
        <f ca="1">SUMIF(总装!AB$3:AB$146,$B61,总装!AB$6)+SUMIF(总装!AC$3:AC$146,$B61,总装!AC$6)+SUMIF(总装!AD$3:AD$146,$B61,总装!AD$6)</f>
        <v>0</v>
      </c>
      <c r="S61" s="5">
        <f ca="1">SUMIF(总装!AE$3:AE$146,$B61,总装!AE$6)+SUMIF(总装!AF$3:AF$146,$B61,总装!AF$6)+SUMIF(总装!AG$3:AG$146,$B61,总装!AG$6)</f>
        <v>0</v>
      </c>
      <c r="T61" s="5">
        <f ca="1">SUMIF(总装!AH$3:AH$146,$B61,总装!AH$6)+SUMIF(总装!AI$3:AI$146,$B61,总装!AI$6)+SUMIF(总装!AJ$3:AJ$146,$B61,总装!AJ$6)</f>
        <v>0</v>
      </c>
      <c r="U61" s="5">
        <f ca="1">SUMIF(总装!AK$3:AK$146,$B61,总装!AK$6)+SUMIF(总装!AL$3:AL$146,$B61,总装!AL$6)+SUMIF(总装!AM$3:AM$146,$B61,总装!AM$6)</f>
        <v>0</v>
      </c>
      <c r="V61" s="5">
        <f ca="1">SUMIF(总装!AN$3:AN$146,$B61,总装!AN$6)+SUMIF(总装!AO$3:AO$146,$B61,总装!AO$6)+SUMIF(总装!AP$3:AP$146,$B61,总装!AP$6)</f>
        <v>0</v>
      </c>
      <c r="W61" s="5">
        <f ca="1">SUMIF(总装!AQ$3:AQ$146,$B61,总装!AQ$6)+SUMIF(总装!AR$3:AR$146,$B61,总装!AR$6)+SUMIF(总装!AS$3:AS$146,$B61,总装!AS$6)</f>
        <v>0</v>
      </c>
      <c r="X61" s="5">
        <f ca="1">SUMIF(总装!AT$3:AT$146,$B61,总装!AT$6)+SUMIF(总装!AU$3:AU$146,$B61,总装!AU$6)+SUMIF(总装!AV$3:AV$146,$B61,总装!AV$6)</f>
        <v>0</v>
      </c>
      <c r="Y61" s="5">
        <f ca="1">SUMIF(总装!AW$3:AW$146,$B61,总装!AW$6)+SUMIF(总装!AX$3:AX$146,$B61,总装!AX$6)+SUMIF(总装!AY$3:AY$146,$B61,总装!AY$6)</f>
        <v>0</v>
      </c>
      <c r="Z61" s="5">
        <f ca="1">SUMIF(总装!AZ$3:AZ$146,$B61,总装!AZ$6)+SUMIF(总装!BA$3:BA$146,$B61,总装!BA$6)+SUMIF(总装!BB$3:BB$146,$B61,总装!BB$6)</f>
        <v>0</v>
      </c>
      <c r="AA61" s="5">
        <f ca="1">SUMIF(总装!BC$3:BC$146,$B61,总装!BC$6)+SUMIF(总装!BD$3:BD$146,$B61,总装!BD$6)+SUMIF(总装!BE$3:BE$146,$B61,总装!BE$6)</f>
        <v>0</v>
      </c>
      <c r="AB61" s="5">
        <f ca="1">SUMIF(总装!BF$3:BF$146,$B61,总装!BF$6)+SUMIF(总装!BG$3:BG$146,$B61,总装!BG$6)+SUMIF(总装!BH$3:BH$146,$B61,总装!BH$6)</f>
        <v>0</v>
      </c>
      <c r="AC61" s="5">
        <f ca="1">SUMIF(总装!BI$3:BI$146,$B61,总装!BI$6)+SUMIF(总装!BJ$3:BJ$146,$B61,总装!BJ$6)+SUMIF(总装!BK$3:BK$146,$B61,总装!BK$6)</f>
        <v>0</v>
      </c>
      <c r="AD61" s="5">
        <f ca="1">SUMIF(总装!BL$3:BL$146,$B61,总装!BL$6)+SUMIF(总装!BM$3:BM$146,$B61,总装!BM$6)+SUMIF(总装!BN$3:BN$146,$B61,总装!BN$6)</f>
        <v>0</v>
      </c>
      <c r="AE61" s="5">
        <f ca="1">SUMIF(总装!BO$3:BO$146,$B61,总装!BO$6)+SUMIF(总装!BP$3:BP$146,$B61,总装!BP$6)+SUMIF(总装!BQ$3:BQ$146,$B61,总装!BQ$6)</f>
        <v>0</v>
      </c>
      <c r="AF61" s="5">
        <f ca="1">SUMIF(总装!BR$3:BR$146,$B61,总装!BR$6)+SUMIF(总装!BS$3:BS$146,$B61,总装!BS$6)+SUMIF(总装!BT$3:BT$146,$B61,总装!BT$6)</f>
        <v>0</v>
      </c>
      <c r="AG61" s="5">
        <f ca="1">SUMIF(总装!BU$3:BU$146,$B61,总装!BU$6)+SUMIF(总装!BV$3:BV$146,$B61,总装!BV$6)+SUMIF(总装!BW$3:BW$146,$B61,总装!BW$6)</f>
        <v>0</v>
      </c>
      <c r="AH61" s="5">
        <f ca="1">SUMIF(总装!BX$3:BX$146,$B61,总装!BX$6)+SUMIF(总装!BY$3:BY$146,$B61,总装!BY$6)+SUMIF(总装!BZ$3:BZ$146,$B61,总装!BZ$6)</f>
        <v>0</v>
      </c>
      <c r="AI61" s="5">
        <f ca="1">SUMIF(总装!CA$3:CA$146,$B61,总装!CA$6)+SUMIF(总装!CB$3:CB$146,$B61,总装!CB$6)+SUMIF(总装!CC$3:CC$146,$B61,总装!CC$6)</f>
        <v>0</v>
      </c>
      <c r="AJ61" s="5">
        <f ca="1">SUMIF(总装!CD$3:CD$146,$B61,总装!CD$6)+SUMIF(总装!CE$3:CE$146,$B61,总装!CE$6)+SUMIF(总装!CF$3:CF$146,$B61,总装!CF$6)</f>
        <v>0</v>
      </c>
      <c r="AK61" s="5">
        <f ca="1">SUMIF(总装!CG$3:CG$146,$B61,总装!CG$6)+SUMIF(总装!CH$3:CH$146,$B61,总装!CH$6)+SUMIF(总装!CI$3:CI$146,$B61,总装!CI$6)</f>
        <v>200</v>
      </c>
      <c r="AL61" s="5">
        <f ca="1">SUMIF(总装!CJ$3:CJ$146,$B61,总装!CJ$6)+SUMIF(总装!CK$3:CK$146,$B61,总装!CK$6)+SUMIF(总装!CL$3:CL$146,$B61,总装!CL$6)</f>
        <v>1300</v>
      </c>
      <c r="AM61" s="5">
        <f ca="1">SUMIF(总装!CM$3:CM$146,$B61,总装!CM$6)+SUMIF(总装!CN$3:CN$146,$B61,总装!CN$6)+SUMIF(总装!CO$3:CO$146,$B61,总装!CO$6)</f>
        <v>500</v>
      </c>
      <c r="AN61" s="5">
        <f ca="1">SUMIF(总装!CP$3:CP$146,$B61,总装!CP$6)+SUMIF(总装!CQ$3:CQ$146,$B61,总装!CQ$6)+SUMIF(总装!CR$3:CR$146,$B61,总装!CR$6)</f>
        <v>0</v>
      </c>
      <c r="AO61" s="5">
        <f ca="1" t="shared" si="6"/>
        <v>2000</v>
      </c>
      <c r="AP61" s="5">
        <f>SUMIF(工单拆分!G:G,B61,工单拆分!I:I)</f>
        <v>2000</v>
      </c>
      <c r="AQ61" s="5">
        <f ca="1" t="shared" si="7"/>
        <v>0</v>
      </c>
      <c r="AS61" s="7"/>
      <c r="AT61" s="5"/>
      <c r="AU61" s="5"/>
      <c r="AV61" s="5"/>
      <c r="AW61" s="5"/>
    </row>
    <row r="62" s="1" customFormat="1" ht="15" customHeight="1" spans="1:49">
      <c r="A62" s="5">
        <f>工单拆分!F62</f>
        <v>7210003842</v>
      </c>
      <c r="B62" s="5" t="str">
        <f>工单拆分!G62</f>
        <v>7210003842-4</v>
      </c>
      <c r="C62" s="5" t="str">
        <f>工单拆分!H62</f>
        <v>50HC19-4</v>
      </c>
      <c r="D62" s="5">
        <f>VLOOKUP(B62,工单拆分!G:I,3,0)</f>
        <v>2000</v>
      </c>
      <c r="E62" s="5">
        <f ca="1">SUMIFS(OFFSET(工单拆分!$I$2,,,2000),OFFSET(工单拆分!$F$2,,,2000),A62)</f>
        <v>9000</v>
      </c>
      <c r="F62" s="5"/>
      <c r="G62" s="10">
        <f ca="1" t="array" ref="G62">MATCH(TRUE,J62:AN62&gt;10,0)+$J$2-1</f>
        <v>43544</v>
      </c>
      <c r="H62" s="11"/>
      <c r="I62" s="11"/>
      <c r="J62" s="5">
        <f ca="1">SUMIF(总装!D$3:D$146,$B62,总装!D$6)+SUMIF(总装!E$3:E$146,$B62,总装!E$6)+SUMIF(总装!F$3:F$146,$B62,总装!F$6)</f>
        <v>0</v>
      </c>
      <c r="K62" s="12">
        <f ca="1">SUMIF(总装!G$3:G$146,$B62,总装!G$6)+SUMIF(总装!H$3:H$146,$B62,总装!H$6)+SUMIF(总装!I$3:I$146,$B62,总装!I$6)</f>
        <v>0</v>
      </c>
      <c r="L62" s="12">
        <f ca="1">SUMIF(总装!J$3:J$146,$B62,总装!J$6)+SUMIF(总装!K$3:K$146,$B62,总装!K$6)+SUMIF(总装!L$3:L$146,$B62,总装!L$6)</f>
        <v>0</v>
      </c>
      <c r="M62" s="12">
        <f ca="1">SUMIF(总装!M$3:M$146,$B62,总装!M$6)+SUMIF(总装!N$3:N$146,$B62,总装!N$6)+SUMIF(总装!O$3:O$146,$B62,总装!O$6)</f>
        <v>0</v>
      </c>
      <c r="N62" s="12">
        <f ca="1">SUMIF(总装!P$3:P$146,$B62,总装!P$6)+SUMIF(总装!Q$3:Q$146,$B62,总装!Q$6)+SUMIF(总装!R$3:R$146,$B62,总装!R$6)</f>
        <v>0</v>
      </c>
      <c r="O62" s="12">
        <f ca="1">SUMIF(总装!S$3:S$146,$B62,总装!S$6)+SUMIF(总装!T$3:T$146,$B62,总装!T$6)+SUMIF(总装!U$3:U$146,$B62,总装!U$6)</f>
        <v>0</v>
      </c>
      <c r="P62" s="12">
        <f ca="1">SUMIF(总装!V$3:V$146,$B62,总装!V$6)+SUMIF(总装!W$3:W$146,$B62,总装!W$6)+SUMIF(总装!X$3:X$146,$B62,总装!X$6)</f>
        <v>0</v>
      </c>
      <c r="Q62" s="12">
        <f ca="1">SUMIF(总装!Y$3:Y$146,$B62,总装!Y$6)+SUMIF(总装!Z$3:Z$146,$B62,总装!Z$6)+SUMIF(总装!AA$3:AA$146,$B62,总装!AA$6)</f>
        <v>0</v>
      </c>
      <c r="R62" s="5">
        <f ca="1">SUMIF(总装!AB$3:AB$146,$B62,总装!AB$6)+SUMIF(总装!AC$3:AC$146,$B62,总装!AC$6)+SUMIF(总装!AD$3:AD$146,$B62,总装!AD$6)</f>
        <v>0</v>
      </c>
      <c r="S62" s="5">
        <f ca="1">SUMIF(总装!AE$3:AE$146,$B62,总装!AE$6)+SUMIF(总装!AF$3:AF$146,$B62,总装!AF$6)+SUMIF(总装!AG$3:AG$146,$B62,总装!AG$6)</f>
        <v>0</v>
      </c>
      <c r="T62" s="5">
        <f ca="1">SUMIF(总装!AH$3:AH$146,$B62,总装!AH$6)+SUMIF(总装!AI$3:AI$146,$B62,总装!AI$6)+SUMIF(总装!AJ$3:AJ$146,$B62,总装!AJ$6)</f>
        <v>0</v>
      </c>
      <c r="U62" s="5">
        <f ca="1">SUMIF(总装!AK$3:AK$146,$B62,总装!AK$6)+SUMIF(总装!AL$3:AL$146,$B62,总装!AL$6)+SUMIF(总装!AM$3:AM$146,$B62,总装!AM$6)</f>
        <v>0</v>
      </c>
      <c r="V62" s="5">
        <f ca="1">SUMIF(总装!AN$3:AN$146,$B62,总装!AN$6)+SUMIF(总装!AO$3:AO$146,$B62,总装!AO$6)+SUMIF(总装!AP$3:AP$146,$B62,总装!AP$6)</f>
        <v>0</v>
      </c>
      <c r="W62" s="5">
        <f ca="1">SUMIF(总装!AQ$3:AQ$146,$B62,总装!AQ$6)+SUMIF(总装!AR$3:AR$146,$B62,总装!AR$6)+SUMIF(总装!AS$3:AS$146,$B62,总装!AS$6)</f>
        <v>0</v>
      </c>
      <c r="X62" s="5">
        <f ca="1">SUMIF(总装!AT$3:AT$146,$B62,总装!AT$6)+SUMIF(总装!AU$3:AU$146,$B62,总装!AU$6)+SUMIF(总装!AV$3:AV$146,$B62,总装!AV$6)</f>
        <v>0</v>
      </c>
      <c r="Y62" s="5">
        <f ca="1">SUMIF(总装!AW$3:AW$146,$B62,总装!AW$6)+SUMIF(总装!AX$3:AX$146,$B62,总装!AX$6)+SUMIF(总装!AY$3:AY$146,$B62,总装!AY$6)</f>
        <v>0</v>
      </c>
      <c r="Z62" s="5">
        <f ca="1">SUMIF(总装!AZ$3:AZ$146,$B62,总装!AZ$6)+SUMIF(总装!BA$3:BA$146,$B62,总装!BA$6)+SUMIF(总装!BB$3:BB$146,$B62,总装!BB$6)</f>
        <v>0</v>
      </c>
      <c r="AA62" s="5">
        <f ca="1">SUMIF(总装!BC$3:BC$146,$B62,总装!BC$6)+SUMIF(总装!BD$3:BD$146,$B62,总装!BD$6)+SUMIF(总装!BE$3:BE$146,$B62,总装!BE$6)</f>
        <v>0</v>
      </c>
      <c r="AB62" s="5">
        <f ca="1">SUMIF(总装!BF$3:BF$146,$B62,总装!BF$6)+SUMIF(总装!BG$3:BG$146,$B62,总装!BG$6)+SUMIF(总装!BH$3:BH$146,$B62,总装!BH$6)</f>
        <v>0</v>
      </c>
      <c r="AC62" s="5">
        <f ca="1">SUMIF(总装!BI$3:BI$146,$B62,总装!BI$6)+SUMIF(总装!BJ$3:BJ$146,$B62,总装!BJ$6)+SUMIF(总装!BK$3:BK$146,$B62,总装!BK$6)</f>
        <v>200</v>
      </c>
      <c r="AD62" s="5">
        <f ca="1">SUMIF(总装!BL$3:BL$146,$B62,总装!BL$6)+SUMIF(总装!BM$3:BM$146,$B62,总装!BM$6)+SUMIF(总装!BN$3:BN$146,$B62,总装!BN$6)</f>
        <v>1200</v>
      </c>
      <c r="AE62" s="5">
        <f ca="1">SUMIF(总装!BO$3:BO$146,$B62,总装!BO$6)+SUMIF(总装!BP$3:BP$146,$B62,总装!BP$6)+SUMIF(总装!BQ$3:BQ$146,$B62,总装!BQ$6)</f>
        <v>600</v>
      </c>
      <c r="AF62" s="5">
        <f ca="1">SUMIF(总装!BR$3:BR$146,$B62,总装!BR$6)+SUMIF(总装!BS$3:BS$146,$B62,总装!BS$6)+SUMIF(总装!BT$3:BT$146,$B62,总装!BT$6)</f>
        <v>0</v>
      </c>
      <c r="AG62" s="5">
        <f ca="1">SUMIF(总装!BU$3:BU$146,$B62,总装!BU$6)+SUMIF(总装!BV$3:BV$146,$B62,总装!BV$6)+SUMIF(总装!BW$3:BW$146,$B62,总装!BW$6)</f>
        <v>0</v>
      </c>
      <c r="AH62" s="5">
        <f ca="1">SUMIF(总装!BX$3:BX$146,$B62,总装!BX$6)+SUMIF(总装!BY$3:BY$146,$B62,总装!BY$6)+SUMIF(总装!BZ$3:BZ$146,$B62,总装!BZ$6)</f>
        <v>0</v>
      </c>
      <c r="AI62" s="5">
        <f ca="1">SUMIF(总装!CA$3:CA$146,$B62,总装!CA$6)+SUMIF(总装!CB$3:CB$146,$B62,总装!CB$6)+SUMIF(总装!CC$3:CC$146,$B62,总装!CC$6)</f>
        <v>0</v>
      </c>
      <c r="AJ62" s="5">
        <f ca="1">SUMIF(总装!CD$3:CD$146,$B62,总装!CD$6)+SUMIF(总装!CE$3:CE$146,$B62,总装!CE$6)+SUMIF(总装!CF$3:CF$146,$B62,总装!CF$6)</f>
        <v>0</v>
      </c>
      <c r="AK62" s="5">
        <f ca="1">SUMIF(总装!CG$3:CG$146,$B62,总装!CG$6)+SUMIF(总装!CH$3:CH$146,$B62,总装!CH$6)+SUMIF(总装!CI$3:CI$146,$B62,总装!CI$6)</f>
        <v>0</v>
      </c>
      <c r="AL62" s="5">
        <f ca="1">SUMIF(总装!CJ$3:CJ$146,$B62,总装!CJ$6)+SUMIF(总装!CK$3:CK$146,$B62,总装!CK$6)+SUMIF(总装!CL$3:CL$146,$B62,总装!CL$6)</f>
        <v>0</v>
      </c>
      <c r="AM62" s="5">
        <f ca="1">SUMIF(总装!CM$3:CM$146,$B62,总装!CM$6)+SUMIF(总装!CN$3:CN$146,$B62,总装!CN$6)+SUMIF(总装!CO$3:CO$146,$B62,总装!CO$6)</f>
        <v>0</v>
      </c>
      <c r="AN62" s="5">
        <f ca="1">SUMIF(总装!CP$3:CP$146,$B62,总装!CP$6)+SUMIF(总装!CQ$3:CQ$146,$B62,总装!CQ$6)+SUMIF(总装!CR$3:CR$146,$B62,总装!CR$6)</f>
        <v>0</v>
      </c>
      <c r="AO62" s="5">
        <f ca="1" t="shared" si="6"/>
        <v>2000</v>
      </c>
      <c r="AP62" s="5">
        <f>SUMIF(工单拆分!G:G,B62,工单拆分!I:I)</f>
        <v>2000</v>
      </c>
      <c r="AQ62" s="5">
        <f ca="1" t="shared" si="7"/>
        <v>0</v>
      </c>
      <c r="AS62" s="7"/>
      <c r="AT62" s="5"/>
      <c r="AU62" s="5"/>
      <c r="AV62" s="5"/>
      <c r="AW62" s="5"/>
    </row>
    <row r="63" s="1" customFormat="1" ht="15" customHeight="1" spans="1:49">
      <c r="A63" s="5">
        <f>工单拆分!F63</f>
        <v>7210003842</v>
      </c>
      <c r="B63" s="5" t="str">
        <f>工单拆分!G63</f>
        <v>7210003842-6</v>
      </c>
      <c r="C63" s="5" t="str">
        <f>工单拆分!H63</f>
        <v>50HC19-6</v>
      </c>
      <c r="D63" s="5">
        <f>VLOOKUP(B63,工单拆分!G:I,3,0)</f>
        <v>0</v>
      </c>
      <c r="E63" s="5">
        <f ca="1">SUMIFS(OFFSET(工单拆分!$I$2,,,2000),OFFSET(工单拆分!$F$2,,,2000),A63)</f>
        <v>9000</v>
      </c>
      <c r="F63" s="5"/>
      <c r="G63" s="10" t="e">
        <f ca="1" t="array" ref="G63">MATCH(TRUE,J63:AN63&gt;10,0)+$J$2-1</f>
        <v>#N/A</v>
      </c>
      <c r="H63" s="11"/>
      <c r="I63" s="11"/>
      <c r="J63" s="5">
        <f ca="1">SUMIF(总装!D$3:D$146,$B63,总装!D$6)+SUMIF(总装!E$3:E$146,$B63,总装!E$6)+SUMIF(总装!F$3:F$146,$B63,总装!F$6)</f>
        <v>0</v>
      </c>
      <c r="K63" s="12">
        <f ca="1">SUMIF(总装!G$3:G$146,$B63,总装!G$6)+SUMIF(总装!H$3:H$146,$B63,总装!H$6)+SUMIF(总装!I$3:I$146,$B63,总装!I$6)</f>
        <v>0</v>
      </c>
      <c r="L63" s="12">
        <f ca="1">SUMIF(总装!J$3:J$146,$B63,总装!J$6)+SUMIF(总装!K$3:K$146,$B63,总装!K$6)+SUMIF(总装!L$3:L$146,$B63,总装!L$6)</f>
        <v>0</v>
      </c>
      <c r="M63" s="12">
        <f ca="1">SUMIF(总装!M$3:M$146,$B63,总装!M$6)+SUMIF(总装!N$3:N$146,$B63,总装!N$6)+SUMIF(总装!O$3:O$146,$B63,总装!O$6)</f>
        <v>0</v>
      </c>
      <c r="N63" s="12">
        <f ca="1">SUMIF(总装!P$3:P$146,$B63,总装!P$6)+SUMIF(总装!Q$3:Q$146,$B63,总装!Q$6)+SUMIF(总装!R$3:R$146,$B63,总装!R$6)</f>
        <v>0</v>
      </c>
      <c r="O63" s="12">
        <f ca="1">SUMIF(总装!S$3:S$146,$B63,总装!S$6)+SUMIF(总装!T$3:T$146,$B63,总装!T$6)+SUMIF(总装!U$3:U$146,$B63,总装!U$6)</f>
        <v>0</v>
      </c>
      <c r="P63" s="12">
        <f ca="1">SUMIF(总装!V$3:V$146,$B63,总装!V$6)+SUMIF(总装!W$3:W$146,$B63,总装!W$6)+SUMIF(总装!X$3:X$146,$B63,总装!X$6)</f>
        <v>0</v>
      </c>
      <c r="Q63" s="12">
        <f ca="1">SUMIF(总装!Y$3:Y$146,$B63,总装!Y$6)+SUMIF(总装!Z$3:Z$146,$B63,总装!Z$6)+SUMIF(总装!AA$3:AA$146,$B63,总装!AA$6)</f>
        <v>0</v>
      </c>
      <c r="R63" s="5">
        <f ca="1">SUMIF(总装!AB$3:AB$146,$B63,总装!AB$6)+SUMIF(总装!AC$3:AC$146,$B63,总装!AC$6)+SUMIF(总装!AD$3:AD$146,$B63,总装!AD$6)</f>
        <v>0</v>
      </c>
      <c r="S63" s="5">
        <f ca="1">SUMIF(总装!AE$3:AE$146,$B63,总装!AE$6)+SUMIF(总装!AF$3:AF$146,$B63,总装!AF$6)+SUMIF(总装!AG$3:AG$146,$B63,总装!AG$6)</f>
        <v>0</v>
      </c>
      <c r="T63" s="5">
        <f ca="1">SUMIF(总装!AH$3:AH$146,$B63,总装!AH$6)+SUMIF(总装!AI$3:AI$146,$B63,总装!AI$6)+SUMIF(总装!AJ$3:AJ$146,$B63,总装!AJ$6)</f>
        <v>0</v>
      </c>
      <c r="U63" s="5">
        <f ca="1">SUMIF(总装!AK$3:AK$146,$B63,总装!AK$6)+SUMIF(总装!AL$3:AL$146,$B63,总装!AL$6)+SUMIF(总装!AM$3:AM$146,$B63,总装!AM$6)</f>
        <v>0</v>
      </c>
      <c r="V63" s="5">
        <f ca="1">SUMIF(总装!AN$3:AN$146,$B63,总装!AN$6)+SUMIF(总装!AO$3:AO$146,$B63,总装!AO$6)+SUMIF(总装!AP$3:AP$146,$B63,总装!AP$6)</f>
        <v>0</v>
      </c>
      <c r="W63" s="5">
        <f ca="1">SUMIF(总装!AQ$3:AQ$146,$B63,总装!AQ$6)+SUMIF(总装!AR$3:AR$146,$B63,总装!AR$6)+SUMIF(总装!AS$3:AS$146,$B63,总装!AS$6)</f>
        <v>0</v>
      </c>
      <c r="X63" s="5">
        <f ca="1">SUMIF(总装!AT$3:AT$146,$B63,总装!AT$6)+SUMIF(总装!AU$3:AU$146,$B63,总装!AU$6)+SUMIF(总装!AV$3:AV$146,$B63,总装!AV$6)</f>
        <v>0</v>
      </c>
      <c r="Y63" s="5">
        <f ca="1">SUMIF(总装!AW$3:AW$146,$B63,总装!AW$6)+SUMIF(总装!AX$3:AX$146,$B63,总装!AX$6)+SUMIF(总装!AY$3:AY$146,$B63,总装!AY$6)</f>
        <v>0</v>
      </c>
      <c r="Z63" s="5">
        <f ca="1">SUMIF(总装!AZ$3:AZ$146,$B63,总装!AZ$6)+SUMIF(总装!BA$3:BA$146,$B63,总装!BA$6)+SUMIF(总装!BB$3:BB$146,$B63,总装!BB$6)</f>
        <v>0</v>
      </c>
      <c r="AA63" s="5">
        <f ca="1">SUMIF(总装!BC$3:BC$146,$B63,总装!BC$6)+SUMIF(总装!BD$3:BD$146,$B63,总装!BD$6)+SUMIF(总装!BE$3:BE$146,$B63,总装!BE$6)</f>
        <v>0</v>
      </c>
      <c r="AB63" s="5">
        <f ca="1">SUMIF(总装!BF$3:BF$146,$B63,总装!BF$6)+SUMIF(总装!BG$3:BG$146,$B63,总装!BG$6)+SUMIF(总装!BH$3:BH$146,$B63,总装!BH$6)</f>
        <v>0</v>
      </c>
      <c r="AC63" s="5">
        <f ca="1">SUMIF(总装!BI$3:BI$146,$B63,总装!BI$6)+SUMIF(总装!BJ$3:BJ$146,$B63,总装!BJ$6)+SUMIF(总装!BK$3:BK$146,$B63,总装!BK$6)</f>
        <v>0</v>
      </c>
      <c r="AD63" s="5">
        <f ca="1">SUMIF(总装!BL$3:BL$146,$B63,总装!BL$6)+SUMIF(总装!BM$3:BM$146,$B63,总装!BM$6)+SUMIF(总装!BN$3:BN$146,$B63,总装!BN$6)</f>
        <v>0</v>
      </c>
      <c r="AE63" s="5">
        <f ca="1">SUMIF(总装!BO$3:BO$146,$B63,总装!BO$6)+SUMIF(总装!BP$3:BP$146,$B63,总装!BP$6)+SUMIF(总装!BQ$3:BQ$146,$B63,总装!BQ$6)</f>
        <v>0</v>
      </c>
      <c r="AF63" s="5">
        <f ca="1">SUMIF(总装!BR$3:BR$146,$B63,总装!BR$6)+SUMIF(总装!BS$3:BS$146,$B63,总装!BS$6)+SUMIF(总装!BT$3:BT$146,$B63,总装!BT$6)</f>
        <v>0</v>
      </c>
      <c r="AG63" s="5">
        <f ca="1">SUMIF(总装!BU$3:BU$146,$B63,总装!BU$6)+SUMIF(总装!BV$3:BV$146,$B63,总装!BV$6)+SUMIF(总装!BW$3:BW$146,$B63,总装!BW$6)</f>
        <v>0</v>
      </c>
      <c r="AH63" s="5">
        <f ca="1">SUMIF(总装!BX$3:BX$146,$B63,总装!BX$6)+SUMIF(总装!BY$3:BY$146,$B63,总装!BY$6)+SUMIF(总装!BZ$3:BZ$146,$B63,总装!BZ$6)</f>
        <v>0</v>
      </c>
      <c r="AI63" s="5">
        <f ca="1">SUMIF(总装!CA$3:CA$146,$B63,总装!CA$6)+SUMIF(总装!CB$3:CB$146,$B63,总装!CB$6)+SUMIF(总装!CC$3:CC$146,$B63,总装!CC$6)</f>
        <v>0</v>
      </c>
      <c r="AJ63" s="5">
        <f ca="1">SUMIF(总装!CD$3:CD$146,$B63,总装!CD$6)+SUMIF(总装!CE$3:CE$146,$B63,总装!CE$6)+SUMIF(总装!CF$3:CF$146,$B63,总装!CF$6)</f>
        <v>0</v>
      </c>
      <c r="AK63" s="5">
        <f ca="1">SUMIF(总装!CG$3:CG$146,$B63,总装!CG$6)+SUMIF(总装!CH$3:CH$146,$B63,总装!CH$6)+SUMIF(总装!CI$3:CI$146,$B63,总装!CI$6)</f>
        <v>0</v>
      </c>
      <c r="AL63" s="5">
        <f ca="1">SUMIF(总装!CJ$3:CJ$146,$B63,总装!CJ$6)+SUMIF(总装!CK$3:CK$146,$B63,总装!CK$6)+SUMIF(总装!CL$3:CL$146,$B63,总装!CL$6)</f>
        <v>0</v>
      </c>
      <c r="AM63" s="5">
        <f ca="1">SUMIF(总装!CM$3:CM$146,$B63,总装!CM$6)+SUMIF(总装!CN$3:CN$146,$B63,总装!CN$6)+SUMIF(总装!CO$3:CO$146,$B63,总装!CO$6)</f>
        <v>0</v>
      </c>
      <c r="AN63" s="5">
        <f ca="1">SUMIF(总装!CP$3:CP$146,$B63,总装!CP$6)+SUMIF(总装!CQ$3:CQ$146,$B63,总装!CQ$6)+SUMIF(总装!CR$3:CR$146,$B63,总装!CR$6)</f>
        <v>0</v>
      </c>
      <c r="AO63" s="5">
        <f ca="1" t="shared" si="6"/>
        <v>0</v>
      </c>
      <c r="AP63" s="5">
        <f>SUMIF(工单拆分!G:G,B63,工单拆分!I:I)</f>
        <v>0</v>
      </c>
      <c r="AQ63" s="5">
        <f ca="1" t="shared" si="7"/>
        <v>0</v>
      </c>
      <c r="AS63" s="7"/>
      <c r="AT63" s="5"/>
      <c r="AU63" s="5"/>
      <c r="AV63" s="5"/>
      <c r="AW63" s="5"/>
    </row>
    <row r="64" s="1" customFormat="1" ht="15" customHeight="1" spans="1:49">
      <c r="A64" s="5">
        <f>工单拆分!F64</f>
        <v>7210003842</v>
      </c>
      <c r="B64" s="5" t="str">
        <f>工单拆分!G64</f>
        <v>7210003842-5</v>
      </c>
      <c r="C64" s="5" t="str">
        <f>工单拆分!H64</f>
        <v>50HC19-5</v>
      </c>
      <c r="D64" s="5">
        <f>VLOOKUP(B64,工单拆分!G:I,3,0)</f>
        <v>1000</v>
      </c>
      <c r="E64" s="5">
        <f ca="1">SUMIFS(OFFSET(工单拆分!$I$2,,,2000),OFFSET(工单拆分!$F$2,,,2000),A64)</f>
        <v>9000</v>
      </c>
      <c r="F64" s="5"/>
      <c r="G64" s="10">
        <f ca="1" t="array" ref="G64">MATCH(TRUE,J64:AN64&gt;10,0)+$J$2-1</f>
        <v>43546</v>
      </c>
      <c r="H64" s="11"/>
      <c r="I64" s="11"/>
      <c r="J64" s="5">
        <f ca="1">SUMIF(总装!D$3:D$146,$B64,总装!D$6)+SUMIF(总装!E$3:E$146,$B64,总装!E$6)+SUMIF(总装!F$3:F$146,$B64,总装!F$6)</f>
        <v>0</v>
      </c>
      <c r="K64" s="12">
        <f ca="1">SUMIF(总装!G$3:G$146,$B64,总装!G$6)+SUMIF(总装!H$3:H$146,$B64,总装!H$6)+SUMIF(总装!I$3:I$146,$B64,总装!I$6)</f>
        <v>0</v>
      </c>
      <c r="L64" s="12">
        <f ca="1">SUMIF(总装!J$3:J$146,$B64,总装!J$6)+SUMIF(总装!K$3:K$146,$B64,总装!K$6)+SUMIF(总装!L$3:L$146,$B64,总装!L$6)</f>
        <v>0</v>
      </c>
      <c r="M64" s="12">
        <f ca="1">SUMIF(总装!M$3:M$146,$B64,总装!M$6)+SUMIF(总装!N$3:N$146,$B64,总装!N$6)+SUMIF(总装!O$3:O$146,$B64,总装!O$6)</f>
        <v>0</v>
      </c>
      <c r="N64" s="12">
        <f ca="1">SUMIF(总装!P$3:P$146,$B64,总装!P$6)+SUMIF(总装!Q$3:Q$146,$B64,总装!Q$6)+SUMIF(总装!R$3:R$146,$B64,总装!R$6)</f>
        <v>0</v>
      </c>
      <c r="O64" s="12">
        <f ca="1">SUMIF(总装!S$3:S$146,$B64,总装!S$6)+SUMIF(总装!T$3:T$146,$B64,总装!T$6)+SUMIF(总装!U$3:U$146,$B64,总装!U$6)</f>
        <v>0</v>
      </c>
      <c r="P64" s="12">
        <f ca="1">SUMIF(总装!V$3:V$146,$B64,总装!V$6)+SUMIF(总装!W$3:W$146,$B64,总装!W$6)+SUMIF(总装!X$3:X$146,$B64,总装!X$6)</f>
        <v>0</v>
      </c>
      <c r="Q64" s="12">
        <f ca="1">SUMIF(总装!Y$3:Y$146,$B64,总装!Y$6)+SUMIF(总装!Z$3:Z$146,$B64,总装!Z$6)+SUMIF(总装!AA$3:AA$146,$B64,总装!AA$6)</f>
        <v>0</v>
      </c>
      <c r="R64" s="5">
        <f ca="1">SUMIF(总装!AB$3:AB$146,$B64,总装!AB$6)+SUMIF(总装!AC$3:AC$146,$B64,总装!AC$6)+SUMIF(总装!AD$3:AD$146,$B64,总装!AD$6)</f>
        <v>0</v>
      </c>
      <c r="S64" s="5">
        <f ca="1">SUMIF(总装!AE$3:AE$146,$B64,总装!AE$6)+SUMIF(总装!AF$3:AF$146,$B64,总装!AF$6)+SUMIF(总装!AG$3:AG$146,$B64,总装!AG$6)</f>
        <v>0</v>
      </c>
      <c r="T64" s="5">
        <f ca="1">SUMIF(总装!AH$3:AH$146,$B64,总装!AH$6)+SUMIF(总装!AI$3:AI$146,$B64,总装!AI$6)+SUMIF(总装!AJ$3:AJ$146,$B64,总装!AJ$6)</f>
        <v>0</v>
      </c>
      <c r="U64" s="5">
        <f ca="1">SUMIF(总装!AK$3:AK$146,$B64,总装!AK$6)+SUMIF(总装!AL$3:AL$146,$B64,总装!AL$6)+SUMIF(总装!AM$3:AM$146,$B64,总装!AM$6)</f>
        <v>0</v>
      </c>
      <c r="V64" s="5">
        <f ca="1">SUMIF(总装!AN$3:AN$146,$B64,总装!AN$6)+SUMIF(总装!AO$3:AO$146,$B64,总装!AO$6)+SUMIF(总装!AP$3:AP$146,$B64,总装!AP$6)</f>
        <v>0</v>
      </c>
      <c r="W64" s="5">
        <f ca="1">SUMIF(总装!AQ$3:AQ$146,$B64,总装!AQ$6)+SUMIF(总装!AR$3:AR$146,$B64,总装!AR$6)+SUMIF(总装!AS$3:AS$146,$B64,总装!AS$6)</f>
        <v>0</v>
      </c>
      <c r="X64" s="5">
        <f ca="1">SUMIF(总装!AT$3:AT$146,$B64,总装!AT$6)+SUMIF(总装!AU$3:AU$146,$B64,总装!AU$6)+SUMIF(总装!AV$3:AV$146,$B64,总装!AV$6)</f>
        <v>0</v>
      </c>
      <c r="Y64" s="5">
        <f ca="1">SUMIF(总装!AW$3:AW$146,$B64,总装!AW$6)+SUMIF(总装!AX$3:AX$146,$B64,总装!AX$6)+SUMIF(总装!AY$3:AY$146,$B64,总装!AY$6)</f>
        <v>0</v>
      </c>
      <c r="Z64" s="5">
        <f ca="1">SUMIF(总装!AZ$3:AZ$146,$B64,总装!AZ$6)+SUMIF(总装!BA$3:BA$146,$B64,总装!BA$6)+SUMIF(总装!BB$3:BB$146,$B64,总装!BB$6)</f>
        <v>0</v>
      </c>
      <c r="AA64" s="5">
        <f ca="1">SUMIF(总装!BC$3:BC$146,$B64,总装!BC$6)+SUMIF(总装!BD$3:BD$146,$B64,总装!BD$6)+SUMIF(总装!BE$3:BE$146,$B64,总装!BE$6)</f>
        <v>0</v>
      </c>
      <c r="AB64" s="5">
        <f ca="1">SUMIF(总装!BF$3:BF$146,$B64,总装!BF$6)+SUMIF(总装!BG$3:BG$146,$B64,总装!BG$6)+SUMIF(总装!BH$3:BH$146,$B64,总装!BH$6)</f>
        <v>0</v>
      </c>
      <c r="AC64" s="5">
        <f ca="1">SUMIF(总装!BI$3:BI$146,$B64,总装!BI$6)+SUMIF(总装!BJ$3:BJ$146,$B64,总装!BJ$6)+SUMIF(总装!BK$3:BK$146,$B64,总装!BK$6)</f>
        <v>0</v>
      </c>
      <c r="AD64" s="5">
        <f ca="1">SUMIF(总装!BL$3:BL$146,$B64,总装!BL$6)+SUMIF(总装!BM$3:BM$146,$B64,总装!BM$6)+SUMIF(总装!BN$3:BN$146,$B64,总装!BN$6)</f>
        <v>0</v>
      </c>
      <c r="AE64" s="5">
        <f ca="1">SUMIF(总装!BO$3:BO$146,$B64,总装!BO$6)+SUMIF(总装!BP$3:BP$146,$B64,总装!BP$6)+SUMIF(总装!BQ$3:BQ$146,$B64,总装!BQ$6)</f>
        <v>600</v>
      </c>
      <c r="AF64" s="5">
        <f ca="1">SUMIF(总装!BR$3:BR$146,$B64,总装!BR$6)+SUMIF(总装!BS$3:BS$146,$B64,总装!BS$6)+SUMIF(总装!BT$3:BT$146,$B64,总装!BT$6)</f>
        <v>400</v>
      </c>
      <c r="AG64" s="5">
        <f ca="1">SUMIF(总装!BU$3:BU$146,$B64,总装!BU$6)+SUMIF(总装!BV$3:BV$146,$B64,总装!BV$6)+SUMIF(总装!BW$3:BW$146,$B64,总装!BW$6)</f>
        <v>0</v>
      </c>
      <c r="AH64" s="5">
        <f ca="1">SUMIF(总装!BX$3:BX$146,$B64,总装!BX$6)+SUMIF(总装!BY$3:BY$146,$B64,总装!BY$6)+SUMIF(总装!BZ$3:BZ$146,$B64,总装!BZ$6)</f>
        <v>0</v>
      </c>
      <c r="AI64" s="5">
        <f ca="1">SUMIF(总装!CA$3:CA$146,$B64,总装!CA$6)+SUMIF(总装!CB$3:CB$146,$B64,总装!CB$6)+SUMIF(总装!CC$3:CC$146,$B64,总装!CC$6)</f>
        <v>0</v>
      </c>
      <c r="AJ64" s="5">
        <f ca="1">SUMIF(总装!CD$3:CD$146,$B64,总装!CD$6)+SUMIF(总装!CE$3:CE$146,$B64,总装!CE$6)+SUMIF(总装!CF$3:CF$146,$B64,总装!CF$6)</f>
        <v>0</v>
      </c>
      <c r="AK64" s="5">
        <f ca="1">SUMIF(总装!CG$3:CG$146,$B64,总装!CG$6)+SUMIF(总装!CH$3:CH$146,$B64,总装!CH$6)+SUMIF(总装!CI$3:CI$146,$B64,总装!CI$6)</f>
        <v>0</v>
      </c>
      <c r="AL64" s="5">
        <f ca="1">SUMIF(总装!CJ$3:CJ$146,$B64,总装!CJ$6)+SUMIF(总装!CK$3:CK$146,$B64,总装!CK$6)+SUMIF(总装!CL$3:CL$146,$B64,总装!CL$6)</f>
        <v>0</v>
      </c>
      <c r="AM64" s="5">
        <f ca="1">SUMIF(总装!CM$3:CM$146,$B64,总装!CM$6)+SUMIF(总装!CN$3:CN$146,$B64,总装!CN$6)+SUMIF(总装!CO$3:CO$146,$B64,总装!CO$6)</f>
        <v>0</v>
      </c>
      <c r="AN64" s="5">
        <f ca="1">SUMIF(总装!CP$3:CP$146,$B64,总装!CP$6)+SUMIF(总装!CQ$3:CQ$146,$B64,总装!CQ$6)+SUMIF(总装!CR$3:CR$146,$B64,总装!CR$6)</f>
        <v>0</v>
      </c>
      <c r="AO64" s="5">
        <f ca="1" t="shared" si="6"/>
        <v>1000</v>
      </c>
      <c r="AP64" s="5">
        <f>SUMIF(工单拆分!G:G,B64,工单拆分!I:I)</f>
        <v>1000</v>
      </c>
      <c r="AQ64" s="5">
        <f ca="1" t="shared" si="7"/>
        <v>0</v>
      </c>
      <c r="AS64" s="7"/>
      <c r="AT64" s="5"/>
      <c r="AU64" s="5"/>
      <c r="AV64" s="5"/>
      <c r="AW64" s="5"/>
    </row>
    <row r="65" s="1" customFormat="1" ht="15" customHeight="1" spans="1:49">
      <c r="A65" s="5">
        <f>工单拆分!F65</f>
        <v>7210003947</v>
      </c>
      <c r="B65" s="5" t="str">
        <f>工单拆分!G65</f>
        <v>7210003947-1</v>
      </c>
      <c r="C65" s="5" t="str">
        <f>工单拆分!H65</f>
        <v>40HC7019-1</v>
      </c>
      <c r="D65" s="5">
        <f>VLOOKUP(B65,工单拆分!G:I,3,0)</f>
        <v>2500</v>
      </c>
      <c r="E65" s="5">
        <f ca="1">SUMIFS(OFFSET(工单拆分!$I$2,,,2000),OFFSET(工单拆分!$F$2,,,2000),A65)</f>
        <v>6500</v>
      </c>
      <c r="F65" s="5"/>
      <c r="G65" s="10">
        <f ca="1" t="array" ref="G65">MATCH(TRUE,J65:AN65&gt;10,0)+$J$2-1</f>
        <v>43528</v>
      </c>
      <c r="H65" s="11"/>
      <c r="I65" s="11"/>
      <c r="J65" s="5">
        <f ca="1">SUMIF(总装!D$3:D$146,$B65,总装!D$6)+SUMIF(总装!E$3:E$146,$B65,总装!E$6)+SUMIF(总装!F$3:F$146,$B65,总装!F$6)</f>
        <v>0</v>
      </c>
      <c r="K65" s="12">
        <f ca="1">SUMIF(总装!G$3:G$146,$B65,总装!G$6)+SUMIF(总装!H$3:H$146,$B65,总装!H$6)+SUMIF(总装!I$3:I$146,$B65,总装!I$6)</f>
        <v>0</v>
      </c>
      <c r="L65" s="12">
        <f ca="1">SUMIF(总装!J$3:J$146,$B65,总装!J$6)+SUMIF(总装!K$3:K$146,$B65,总装!K$6)+SUMIF(总装!L$3:L$146,$B65,总装!L$6)</f>
        <v>0</v>
      </c>
      <c r="M65" s="12">
        <f ca="1">SUMIF(总装!M$3:M$146,$B65,总装!M$6)+SUMIF(总装!N$3:N$146,$B65,总装!N$6)+SUMIF(总装!O$3:O$146,$B65,总装!O$6)</f>
        <v>600</v>
      </c>
      <c r="N65" s="12">
        <f ca="1">SUMIF(总装!P$3:P$146,$B65,总装!P$6)+SUMIF(总装!Q$3:Q$146,$B65,总装!Q$6)+SUMIF(总装!R$3:R$146,$B65,总装!R$6)</f>
        <v>1000</v>
      </c>
      <c r="O65" s="12">
        <f ca="1">SUMIF(总装!S$3:S$146,$B65,总装!S$6)+SUMIF(总装!T$3:T$146,$B65,总装!T$6)+SUMIF(总装!U$3:U$146,$B65,总装!U$6)</f>
        <v>900</v>
      </c>
      <c r="P65" s="12">
        <f ca="1">SUMIF(总装!V$3:V$146,$B65,总装!V$6)+SUMIF(总装!W$3:W$146,$B65,总装!W$6)+SUMIF(总装!X$3:X$146,$B65,总装!X$6)</f>
        <v>0</v>
      </c>
      <c r="Q65" s="12">
        <f ca="1">SUMIF(总装!Y$3:Y$146,$B65,总装!Y$6)+SUMIF(总装!Z$3:Z$146,$B65,总装!Z$6)+SUMIF(总装!AA$3:AA$146,$B65,总装!AA$6)</f>
        <v>0</v>
      </c>
      <c r="R65" s="5">
        <f ca="1">SUMIF(总装!AB$3:AB$146,$B65,总装!AB$6)+SUMIF(总装!AC$3:AC$146,$B65,总装!AC$6)+SUMIF(总装!AD$3:AD$146,$B65,总装!AD$6)</f>
        <v>0</v>
      </c>
      <c r="S65" s="5">
        <f ca="1">SUMIF(总装!AE$3:AE$146,$B65,总装!AE$6)+SUMIF(总装!AF$3:AF$146,$B65,总装!AF$6)+SUMIF(总装!AG$3:AG$146,$B65,总装!AG$6)</f>
        <v>0</v>
      </c>
      <c r="T65" s="5">
        <f ca="1">SUMIF(总装!AH$3:AH$146,$B65,总装!AH$6)+SUMIF(总装!AI$3:AI$146,$B65,总装!AI$6)+SUMIF(总装!AJ$3:AJ$146,$B65,总装!AJ$6)</f>
        <v>0</v>
      </c>
      <c r="U65" s="5">
        <f ca="1">SUMIF(总装!AK$3:AK$146,$B65,总装!AK$6)+SUMIF(总装!AL$3:AL$146,$B65,总装!AL$6)+SUMIF(总装!AM$3:AM$146,$B65,总装!AM$6)</f>
        <v>0</v>
      </c>
      <c r="V65" s="5">
        <f ca="1">SUMIF(总装!AN$3:AN$146,$B65,总装!AN$6)+SUMIF(总装!AO$3:AO$146,$B65,总装!AO$6)+SUMIF(总装!AP$3:AP$146,$B65,总装!AP$6)</f>
        <v>0</v>
      </c>
      <c r="W65" s="5">
        <f ca="1">SUMIF(总装!AQ$3:AQ$146,$B65,总装!AQ$6)+SUMIF(总装!AR$3:AR$146,$B65,总装!AR$6)+SUMIF(总装!AS$3:AS$146,$B65,总装!AS$6)</f>
        <v>0</v>
      </c>
      <c r="X65" s="5">
        <f ca="1">SUMIF(总装!AT$3:AT$146,$B65,总装!AT$6)+SUMIF(总装!AU$3:AU$146,$B65,总装!AU$6)+SUMIF(总装!AV$3:AV$146,$B65,总装!AV$6)</f>
        <v>0</v>
      </c>
      <c r="Y65" s="5">
        <f ca="1">SUMIF(总装!AW$3:AW$146,$B65,总装!AW$6)+SUMIF(总装!AX$3:AX$146,$B65,总装!AX$6)+SUMIF(总装!AY$3:AY$146,$B65,总装!AY$6)</f>
        <v>0</v>
      </c>
      <c r="Z65" s="5">
        <f ca="1">SUMIF(总装!AZ$3:AZ$146,$B65,总装!AZ$6)+SUMIF(总装!BA$3:BA$146,$B65,总装!BA$6)+SUMIF(总装!BB$3:BB$146,$B65,总装!BB$6)</f>
        <v>0</v>
      </c>
      <c r="AA65" s="5">
        <f ca="1">SUMIF(总装!BC$3:BC$146,$B65,总装!BC$6)+SUMIF(总装!BD$3:BD$146,$B65,总装!BD$6)+SUMIF(总装!BE$3:BE$146,$B65,总装!BE$6)</f>
        <v>0</v>
      </c>
      <c r="AB65" s="5">
        <f ca="1">SUMIF(总装!BF$3:BF$146,$B65,总装!BF$6)+SUMIF(总装!BG$3:BG$146,$B65,总装!BG$6)+SUMIF(总装!BH$3:BH$146,$B65,总装!BH$6)</f>
        <v>0</v>
      </c>
      <c r="AC65" s="5">
        <f ca="1">SUMIF(总装!BI$3:BI$146,$B65,总装!BI$6)+SUMIF(总装!BJ$3:BJ$146,$B65,总装!BJ$6)+SUMIF(总装!BK$3:BK$146,$B65,总装!BK$6)</f>
        <v>0</v>
      </c>
      <c r="AD65" s="5">
        <f ca="1">SUMIF(总装!BL$3:BL$146,$B65,总装!BL$6)+SUMIF(总装!BM$3:BM$146,$B65,总装!BM$6)+SUMIF(总装!BN$3:BN$146,$B65,总装!BN$6)</f>
        <v>0</v>
      </c>
      <c r="AE65" s="5">
        <f ca="1">SUMIF(总装!BO$3:BO$146,$B65,总装!BO$6)+SUMIF(总装!BP$3:BP$146,$B65,总装!BP$6)+SUMIF(总装!BQ$3:BQ$146,$B65,总装!BQ$6)</f>
        <v>0</v>
      </c>
      <c r="AF65" s="5">
        <f ca="1">SUMIF(总装!BR$3:BR$146,$B65,总装!BR$6)+SUMIF(总装!BS$3:BS$146,$B65,总装!BS$6)+SUMIF(总装!BT$3:BT$146,$B65,总装!BT$6)</f>
        <v>0</v>
      </c>
      <c r="AG65" s="5">
        <f ca="1">SUMIF(总装!BU$3:BU$146,$B65,总装!BU$6)+SUMIF(总装!BV$3:BV$146,$B65,总装!BV$6)+SUMIF(总装!BW$3:BW$146,$B65,总装!BW$6)</f>
        <v>0</v>
      </c>
      <c r="AH65" s="5">
        <f ca="1">SUMIF(总装!BX$3:BX$146,$B65,总装!BX$6)+SUMIF(总装!BY$3:BY$146,$B65,总装!BY$6)+SUMIF(总装!BZ$3:BZ$146,$B65,总装!BZ$6)</f>
        <v>0</v>
      </c>
      <c r="AI65" s="5">
        <f ca="1">SUMIF(总装!CA$3:CA$146,$B65,总装!CA$6)+SUMIF(总装!CB$3:CB$146,$B65,总装!CB$6)+SUMIF(总装!CC$3:CC$146,$B65,总装!CC$6)</f>
        <v>0</v>
      </c>
      <c r="AJ65" s="5">
        <f ca="1">SUMIF(总装!CD$3:CD$146,$B65,总装!CD$6)+SUMIF(总装!CE$3:CE$146,$B65,总装!CE$6)+SUMIF(总装!CF$3:CF$146,$B65,总装!CF$6)</f>
        <v>0</v>
      </c>
      <c r="AK65" s="5">
        <f ca="1">SUMIF(总装!CG$3:CG$146,$B65,总装!CG$6)+SUMIF(总装!CH$3:CH$146,$B65,总装!CH$6)+SUMIF(总装!CI$3:CI$146,$B65,总装!CI$6)</f>
        <v>0</v>
      </c>
      <c r="AL65" s="5">
        <f ca="1">SUMIF(总装!CJ$3:CJ$146,$B65,总装!CJ$6)+SUMIF(总装!CK$3:CK$146,$B65,总装!CK$6)+SUMIF(总装!CL$3:CL$146,$B65,总装!CL$6)</f>
        <v>0</v>
      </c>
      <c r="AM65" s="5">
        <f ca="1">SUMIF(总装!CM$3:CM$146,$B65,总装!CM$6)+SUMIF(总装!CN$3:CN$146,$B65,总装!CN$6)+SUMIF(总装!CO$3:CO$146,$B65,总装!CO$6)</f>
        <v>0</v>
      </c>
      <c r="AN65" s="5">
        <f ca="1">SUMIF(总装!CP$3:CP$146,$B65,总装!CP$6)+SUMIF(总装!CQ$3:CQ$146,$B65,总装!CQ$6)+SUMIF(总装!CR$3:CR$146,$B65,总装!CR$6)</f>
        <v>0</v>
      </c>
      <c r="AO65" s="5">
        <f ca="1" t="shared" si="6"/>
        <v>2500</v>
      </c>
      <c r="AP65" s="5">
        <f>SUMIF(工单拆分!G:G,B65,工单拆分!I:I)</f>
        <v>2500</v>
      </c>
      <c r="AQ65" s="5">
        <f ca="1" t="shared" si="7"/>
        <v>0</v>
      </c>
      <c r="AS65" s="7"/>
      <c r="AT65" s="5"/>
      <c r="AU65" s="5"/>
      <c r="AV65" s="5"/>
      <c r="AW65" s="5"/>
    </row>
    <row r="66" s="1" customFormat="1" ht="15" customHeight="1" spans="1:49">
      <c r="A66" s="5">
        <f>工单拆分!F66</f>
        <v>7210003947</v>
      </c>
      <c r="B66" s="5" t="str">
        <f>工单拆分!G66</f>
        <v>7210003947-2</v>
      </c>
      <c r="C66" s="5" t="str">
        <f>工单拆分!H66</f>
        <v>40HC7019-2</v>
      </c>
      <c r="D66" s="5">
        <f>VLOOKUP(B66,工单拆分!G:I,3,0)</f>
        <v>2000</v>
      </c>
      <c r="E66" s="5">
        <f ca="1">SUMIFS(OFFSET(工单拆分!$I$2,,,2000),OFFSET(工单拆分!$F$2,,,2000),A66)</f>
        <v>6500</v>
      </c>
      <c r="F66" s="5"/>
      <c r="G66" s="10">
        <f ca="1" t="array" ref="G66">MATCH(TRUE,J66:AN66&gt;10,0)+$J$2-1</f>
        <v>43530</v>
      </c>
      <c r="H66" s="11"/>
      <c r="I66" s="11"/>
      <c r="J66" s="5">
        <f ca="1">SUMIF(总装!D$3:D$146,$B66,总装!D$6)+SUMIF(总装!E$3:E$146,$B66,总装!E$6)+SUMIF(总装!F$3:F$146,$B66,总装!F$6)</f>
        <v>0</v>
      </c>
      <c r="K66" s="12">
        <f ca="1">SUMIF(总装!G$3:G$146,$B66,总装!G$6)+SUMIF(总装!H$3:H$146,$B66,总装!H$6)+SUMIF(总装!I$3:I$146,$B66,总装!I$6)</f>
        <v>0</v>
      </c>
      <c r="L66" s="12">
        <f ca="1">SUMIF(总装!J$3:J$146,$B66,总装!J$6)+SUMIF(总装!K$3:K$146,$B66,总装!K$6)+SUMIF(总装!L$3:L$146,$B66,总装!L$6)</f>
        <v>0</v>
      </c>
      <c r="M66" s="12">
        <f ca="1">SUMIF(总装!M$3:M$146,$B66,总装!M$6)+SUMIF(总装!N$3:N$146,$B66,总装!N$6)+SUMIF(总装!O$3:O$146,$B66,总装!O$6)</f>
        <v>0</v>
      </c>
      <c r="N66" s="12">
        <f ca="1">SUMIF(总装!P$3:P$146,$B66,总装!P$6)+SUMIF(总装!Q$3:Q$146,$B66,总装!Q$6)+SUMIF(总装!R$3:R$146,$B66,总装!R$6)</f>
        <v>0</v>
      </c>
      <c r="O66" s="12">
        <f ca="1">SUMIF(总装!S$3:S$146,$B66,总装!S$6)+SUMIF(总装!T$3:T$146,$B66,总装!T$6)+SUMIF(总装!U$3:U$146,$B66,总装!U$6)</f>
        <v>200</v>
      </c>
      <c r="P66" s="12">
        <f ca="1">SUMIF(总装!V$3:V$146,$B66,总装!V$6)+SUMIF(总装!W$3:W$146,$B66,总装!W$6)+SUMIF(总装!X$3:X$146,$B66,总装!X$6)</f>
        <v>1150</v>
      </c>
      <c r="Q66" s="12">
        <f ca="1">SUMIF(总装!Y$3:Y$146,$B66,总装!Y$6)+SUMIF(总装!Z$3:Z$146,$B66,总装!Z$6)+SUMIF(总装!AA$3:AA$146,$B66,总装!AA$6)</f>
        <v>650</v>
      </c>
      <c r="R66" s="5">
        <f ca="1">SUMIF(总装!AB$3:AB$146,$B66,总装!AB$6)+SUMIF(总装!AC$3:AC$146,$B66,总装!AC$6)+SUMIF(总装!AD$3:AD$146,$B66,总装!AD$6)</f>
        <v>0</v>
      </c>
      <c r="S66" s="5">
        <f ca="1">SUMIF(总装!AE$3:AE$146,$B66,总装!AE$6)+SUMIF(总装!AF$3:AF$146,$B66,总装!AF$6)+SUMIF(总装!AG$3:AG$146,$B66,总装!AG$6)</f>
        <v>0</v>
      </c>
      <c r="T66" s="5">
        <f ca="1">SUMIF(总装!AH$3:AH$146,$B66,总装!AH$6)+SUMIF(总装!AI$3:AI$146,$B66,总装!AI$6)+SUMIF(总装!AJ$3:AJ$146,$B66,总装!AJ$6)</f>
        <v>0</v>
      </c>
      <c r="U66" s="5">
        <f ca="1">SUMIF(总装!AK$3:AK$146,$B66,总装!AK$6)+SUMIF(总装!AL$3:AL$146,$B66,总装!AL$6)+SUMIF(总装!AM$3:AM$146,$B66,总装!AM$6)</f>
        <v>0</v>
      </c>
      <c r="V66" s="5">
        <f ca="1">SUMIF(总装!AN$3:AN$146,$B66,总装!AN$6)+SUMIF(总装!AO$3:AO$146,$B66,总装!AO$6)+SUMIF(总装!AP$3:AP$146,$B66,总装!AP$6)</f>
        <v>0</v>
      </c>
      <c r="W66" s="5">
        <f ca="1">SUMIF(总装!AQ$3:AQ$146,$B66,总装!AQ$6)+SUMIF(总装!AR$3:AR$146,$B66,总装!AR$6)+SUMIF(总装!AS$3:AS$146,$B66,总装!AS$6)</f>
        <v>0</v>
      </c>
      <c r="X66" s="5">
        <f ca="1">SUMIF(总装!AT$3:AT$146,$B66,总装!AT$6)+SUMIF(总装!AU$3:AU$146,$B66,总装!AU$6)+SUMIF(总装!AV$3:AV$146,$B66,总装!AV$6)</f>
        <v>0</v>
      </c>
      <c r="Y66" s="5">
        <f ca="1">SUMIF(总装!AW$3:AW$146,$B66,总装!AW$6)+SUMIF(总装!AX$3:AX$146,$B66,总装!AX$6)+SUMIF(总装!AY$3:AY$146,$B66,总装!AY$6)</f>
        <v>0</v>
      </c>
      <c r="Z66" s="5">
        <f ca="1">SUMIF(总装!AZ$3:AZ$146,$B66,总装!AZ$6)+SUMIF(总装!BA$3:BA$146,$B66,总装!BA$6)+SUMIF(总装!BB$3:BB$146,$B66,总装!BB$6)</f>
        <v>0</v>
      </c>
      <c r="AA66" s="5">
        <f ca="1">SUMIF(总装!BC$3:BC$146,$B66,总装!BC$6)+SUMIF(总装!BD$3:BD$146,$B66,总装!BD$6)+SUMIF(总装!BE$3:BE$146,$B66,总装!BE$6)</f>
        <v>0</v>
      </c>
      <c r="AB66" s="5">
        <f ca="1">SUMIF(总装!BF$3:BF$146,$B66,总装!BF$6)+SUMIF(总装!BG$3:BG$146,$B66,总装!BG$6)+SUMIF(总装!BH$3:BH$146,$B66,总装!BH$6)</f>
        <v>0</v>
      </c>
      <c r="AC66" s="5">
        <f ca="1">SUMIF(总装!BI$3:BI$146,$B66,总装!BI$6)+SUMIF(总装!BJ$3:BJ$146,$B66,总装!BJ$6)+SUMIF(总装!BK$3:BK$146,$B66,总装!BK$6)</f>
        <v>0</v>
      </c>
      <c r="AD66" s="5">
        <f ca="1">SUMIF(总装!BL$3:BL$146,$B66,总装!BL$6)+SUMIF(总装!BM$3:BM$146,$B66,总装!BM$6)+SUMIF(总装!BN$3:BN$146,$B66,总装!BN$6)</f>
        <v>0</v>
      </c>
      <c r="AE66" s="5">
        <f ca="1">SUMIF(总装!BO$3:BO$146,$B66,总装!BO$6)+SUMIF(总装!BP$3:BP$146,$B66,总装!BP$6)+SUMIF(总装!BQ$3:BQ$146,$B66,总装!BQ$6)</f>
        <v>0</v>
      </c>
      <c r="AF66" s="5">
        <f ca="1">SUMIF(总装!BR$3:BR$146,$B66,总装!BR$6)+SUMIF(总装!BS$3:BS$146,$B66,总装!BS$6)+SUMIF(总装!BT$3:BT$146,$B66,总装!BT$6)</f>
        <v>0</v>
      </c>
      <c r="AG66" s="5">
        <f ca="1">SUMIF(总装!BU$3:BU$146,$B66,总装!BU$6)+SUMIF(总装!BV$3:BV$146,$B66,总装!BV$6)+SUMIF(总装!BW$3:BW$146,$B66,总装!BW$6)</f>
        <v>0</v>
      </c>
      <c r="AH66" s="5">
        <f ca="1">SUMIF(总装!BX$3:BX$146,$B66,总装!BX$6)+SUMIF(总装!BY$3:BY$146,$B66,总装!BY$6)+SUMIF(总装!BZ$3:BZ$146,$B66,总装!BZ$6)</f>
        <v>0</v>
      </c>
      <c r="AI66" s="5">
        <f ca="1">SUMIF(总装!CA$3:CA$146,$B66,总装!CA$6)+SUMIF(总装!CB$3:CB$146,$B66,总装!CB$6)+SUMIF(总装!CC$3:CC$146,$B66,总装!CC$6)</f>
        <v>0</v>
      </c>
      <c r="AJ66" s="5">
        <f ca="1">SUMIF(总装!CD$3:CD$146,$B66,总装!CD$6)+SUMIF(总装!CE$3:CE$146,$B66,总装!CE$6)+SUMIF(总装!CF$3:CF$146,$B66,总装!CF$6)</f>
        <v>0</v>
      </c>
      <c r="AK66" s="5">
        <f ca="1">SUMIF(总装!CG$3:CG$146,$B66,总装!CG$6)+SUMIF(总装!CH$3:CH$146,$B66,总装!CH$6)+SUMIF(总装!CI$3:CI$146,$B66,总装!CI$6)</f>
        <v>0</v>
      </c>
      <c r="AL66" s="5">
        <f ca="1">SUMIF(总装!CJ$3:CJ$146,$B66,总装!CJ$6)+SUMIF(总装!CK$3:CK$146,$B66,总装!CK$6)+SUMIF(总装!CL$3:CL$146,$B66,总装!CL$6)</f>
        <v>0</v>
      </c>
      <c r="AM66" s="5">
        <f ca="1">SUMIF(总装!CM$3:CM$146,$B66,总装!CM$6)+SUMIF(总装!CN$3:CN$146,$B66,总装!CN$6)+SUMIF(总装!CO$3:CO$146,$B66,总装!CO$6)</f>
        <v>0</v>
      </c>
      <c r="AN66" s="5">
        <f ca="1">SUMIF(总装!CP$3:CP$146,$B66,总装!CP$6)+SUMIF(总装!CQ$3:CQ$146,$B66,总装!CQ$6)+SUMIF(总装!CR$3:CR$146,$B66,总装!CR$6)</f>
        <v>0</v>
      </c>
      <c r="AO66" s="5">
        <f ca="1" t="shared" si="6"/>
        <v>2000</v>
      </c>
      <c r="AP66" s="5">
        <f>SUMIF(工单拆分!G:G,B66,工单拆分!I:I)</f>
        <v>2000</v>
      </c>
      <c r="AQ66" s="5">
        <f ca="1" t="shared" si="7"/>
        <v>0</v>
      </c>
      <c r="AS66" s="7">
        <f>VLOOKUP(日计划量!C:C,工单拆分!H:N,7,0)</f>
        <v>100843292</v>
      </c>
      <c r="AT66" s="5">
        <f ca="1">VLOOKUP(C:C,工单拆分!H:R,11,0)</f>
        <v>0</v>
      </c>
      <c r="AU66" s="5">
        <f ca="1">VLOOKUP(C:C,工单拆分!H:S,12,0)</f>
        <v>0</v>
      </c>
      <c r="AV66" s="5"/>
      <c r="AW66" s="5"/>
    </row>
    <row r="67" s="1" customFormat="1" ht="15" customHeight="1" spans="1:49">
      <c r="A67" s="5">
        <f>工单拆分!F67</f>
        <v>7210003947</v>
      </c>
      <c r="B67" s="5" t="str">
        <f>工单拆分!G67</f>
        <v>7210003947-3</v>
      </c>
      <c r="C67" s="5" t="str">
        <f>工单拆分!H67</f>
        <v>40HC7019-3</v>
      </c>
      <c r="D67" s="5">
        <f>VLOOKUP(B67,工单拆分!G:I,3,0)</f>
        <v>2000</v>
      </c>
      <c r="E67" s="5">
        <f ca="1">SUMIFS(OFFSET(工单拆分!$I$2,,,2000),OFFSET(工单拆分!$F$2,,,2000),A67)</f>
        <v>6500</v>
      </c>
      <c r="F67" s="5"/>
      <c r="G67" s="10">
        <f ca="1" t="array" ref="G67">MATCH(TRUE,J67:AN67&gt;10,0)+$J$2-1</f>
        <v>43532</v>
      </c>
      <c r="H67" s="11"/>
      <c r="I67" s="11"/>
      <c r="J67" s="5">
        <f ca="1">SUMIF(总装!D$3:D$146,$B67,总装!D$6)+SUMIF(总装!E$3:E$146,$B67,总装!E$6)+SUMIF(总装!F$3:F$146,$B67,总装!F$6)</f>
        <v>0</v>
      </c>
      <c r="K67" s="12">
        <f ca="1">SUMIF(总装!G$3:G$146,$B67,总装!G$6)+SUMIF(总装!H$3:H$146,$B67,总装!H$6)+SUMIF(总装!I$3:I$146,$B67,总装!I$6)</f>
        <v>0</v>
      </c>
      <c r="L67" s="12">
        <f ca="1">SUMIF(总装!J$3:J$146,$B67,总装!J$6)+SUMIF(总装!K$3:K$146,$B67,总装!K$6)+SUMIF(总装!L$3:L$146,$B67,总装!L$6)</f>
        <v>0</v>
      </c>
      <c r="M67" s="12">
        <f ca="1">SUMIF(总装!M$3:M$146,$B67,总装!M$6)+SUMIF(总装!N$3:N$146,$B67,总装!N$6)+SUMIF(总装!O$3:O$146,$B67,总装!O$6)</f>
        <v>0</v>
      </c>
      <c r="N67" s="12">
        <f ca="1">SUMIF(总装!P$3:P$146,$B67,总装!P$6)+SUMIF(总装!Q$3:Q$146,$B67,总装!Q$6)+SUMIF(总装!R$3:R$146,$B67,总装!R$6)</f>
        <v>0</v>
      </c>
      <c r="O67" s="12">
        <f ca="1">SUMIF(总装!S$3:S$146,$B67,总装!S$6)+SUMIF(总装!T$3:T$146,$B67,总装!T$6)+SUMIF(总装!U$3:U$146,$B67,总装!U$6)</f>
        <v>0</v>
      </c>
      <c r="P67" s="12">
        <f ca="1">SUMIF(总装!V$3:V$146,$B67,总装!V$6)+SUMIF(总装!W$3:W$146,$B67,总装!W$6)+SUMIF(总装!X$3:X$146,$B67,总装!X$6)</f>
        <v>0</v>
      </c>
      <c r="Q67" s="12">
        <f ca="1">SUMIF(总装!Y$3:Y$146,$B67,总装!Y$6)+SUMIF(总装!Z$3:Z$146,$B67,总装!Z$6)+SUMIF(总装!AA$3:AA$146,$B67,总装!AA$6)</f>
        <v>510</v>
      </c>
      <c r="R67" s="5">
        <f ca="1">SUMIF(总装!AB$3:AB$146,$B67,总装!AB$6)+SUMIF(总装!AC$3:AC$146,$B67,总装!AC$6)+SUMIF(总装!AD$3:AD$146,$B67,总装!AD$6)</f>
        <v>1220</v>
      </c>
      <c r="S67" s="5">
        <f ca="1">SUMIF(总装!AE$3:AE$146,$B67,总装!AE$6)+SUMIF(总装!AF$3:AF$146,$B67,总装!AF$6)+SUMIF(总装!AG$3:AG$146,$B67,总装!AG$6)</f>
        <v>0</v>
      </c>
      <c r="T67" s="5">
        <f ca="1">SUMIF(总装!AH$3:AH$146,$B67,总装!AH$6)+SUMIF(总装!AI$3:AI$146,$B67,总装!AI$6)+SUMIF(总装!AJ$3:AJ$146,$B67,总装!AJ$6)</f>
        <v>270</v>
      </c>
      <c r="U67" s="5">
        <f ca="1">SUMIF(总装!AK$3:AK$146,$B67,总装!AK$6)+SUMIF(总装!AL$3:AL$146,$B67,总装!AL$6)+SUMIF(总装!AM$3:AM$146,$B67,总装!AM$6)</f>
        <v>0</v>
      </c>
      <c r="V67" s="5">
        <f ca="1">SUMIF(总装!AN$3:AN$146,$B67,总装!AN$6)+SUMIF(总装!AO$3:AO$146,$B67,总装!AO$6)+SUMIF(总装!AP$3:AP$146,$B67,总装!AP$6)</f>
        <v>0</v>
      </c>
      <c r="W67" s="5">
        <f ca="1">SUMIF(总装!AQ$3:AQ$146,$B67,总装!AQ$6)+SUMIF(总装!AR$3:AR$146,$B67,总装!AR$6)+SUMIF(总装!AS$3:AS$146,$B67,总装!AS$6)</f>
        <v>0</v>
      </c>
      <c r="X67" s="5">
        <f ca="1">SUMIF(总装!AT$3:AT$146,$B67,总装!AT$6)+SUMIF(总装!AU$3:AU$146,$B67,总装!AU$6)+SUMIF(总装!AV$3:AV$146,$B67,总装!AV$6)</f>
        <v>0</v>
      </c>
      <c r="Y67" s="5">
        <f ca="1">SUMIF(总装!AW$3:AW$146,$B67,总装!AW$6)+SUMIF(总装!AX$3:AX$146,$B67,总装!AX$6)+SUMIF(总装!AY$3:AY$146,$B67,总装!AY$6)</f>
        <v>0</v>
      </c>
      <c r="Z67" s="5">
        <f ca="1">SUMIF(总装!AZ$3:AZ$146,$B67,总装!AZ$6)+SUMIF(总装!BA$3:BA$146,$B67,总装!BA$6)+SUMIF(总装!BB$3:BB$146,$B67,总装!BB$6)</f>
        <v>0</v>
      </c>
      <c r="AA67" s="5">
        <f ca="1">SUMIF(总装!BC$3:BC$146,$B67,总装!BC$6)+SUMIF(总装!BD$3:BD$146,$B67,总装!BD$6)+SUMIF(总装!BE$3:BE$146,$B67,总装!BE$6)</f>
        <v>0</v>
      </c>
      <c r="AB67" s="5">
        <f ca="1">SUMIF(总装!BF$3:BF$146,$B67,总装!BF$6)+SUMIF(总装!BG$3:BG$146,$B67,总装!BG$6)+SUMIF(总装!BH$3:BH$146,$B67,总装!BH$6)</f>
        <v>0</v>
      </c>
      <c r="AC67" s="5">
        <f ca="1">SUMIF(总装!BI$3:BI$146,$B67,总装!BI$6)+SUMIF(总装!BJ$3:BJ$146,$B67,总装!BJ$6)+SUMIF(总装!BK$3:BK$146,$B67,总装!BK$6)</f>
        <v>0</v>
      </c>
      <c r="AD67" s="5">
        <f ca="1">SUMIF(总装!BL$3:BL$146,$B67,总装!BL$6)+SUMIF(总装!BM$3:BM$146,$B67,总装!BM$6)+SUMIF(总装!BN$3:BN$146,$B67,总装!BN$6)</f>
        <v>0</v>
      </c>
      <c r="AE67" s="5">
        <f ca="1">SUMIF(总装!BO$3:BO$146,$B67,总装!BO$6)+SUMIF(总装!BP$3:BP$146,$B67,总装!BP$6)+SUMIF(总装!BQ$3:BQ$146,$B67,总装!BQ$6)</f>
        <v>0</v>
      </c>
      <c r="AF67" s="5">
        <f ca="1">SUMIF(总装!BR$3:BR$146,$B67,总装!BR$6)+SUMIF(总装!BS$3:BS$146,$B67,总装!BS$6)+SUMIF(总装!BT$3:BT$146,$B67,总装!BT$6)</f>
        <v>0</v>
      </c>
      <c r="AG67" s="5">
        <f ca="1">SUMIF(总装!BU$3:BU$146,$B67,总装!BU$6)+SUMIF(总装!BV$3:BV$146,$B67,总装!BV$6)+SUMIF(总装!BW$3:BW$146,$B67,总装!BW$6)</f>
        <v>0</v>
      </c>
      <c r="AH67" s="5">
        <f ca="1">SUMIF(总装!BX$3:BX$146,$B67,总装!BX$6)+SUMIF(总装!BY$3:BY$146,$B67,总装!BY$6)+SUMIF(总装!BZ$3:BZ$146,$B67,总装!BZ$6)</f>
        <v>0</v>
      </c>
      <c r="AI67" s="5">
        <f ca="1">SUMIF(总装!CA$3:CA$146,$B67,总装!CA$6)+SUMIF(总装!CB$3:CB$146,$B67,总装!CB$6)+SUMIF(总装!CC$3:CC$146,$B67,总装!CC$6)</f>
        <v>0</v>
      </c>
      <c r="AJ67" s="5">
        <f ca="1">SUMIF(总装!CD$3:CD$146,$B67,总装!CD$6)+SUMIF(总装!CE$3:CE$146,$B67,总装!CE$6)+SUMIF(总装!CF$3:CF$146,$B67,总装!CF$6)</f>
        <v>0</v>
      </c>
      <c r="AK67" s="5">
        <f ca="1">SUMIF(总装!CG$3:CG$146,$B67,总装!CG$6)+SUMIF(总装!CH$3:CH$146,$B67,总装!CH$6)+SUMIF(总装!CI$3:CI$146,$B67,总装!CI$6)</f>
        <v>0</v>
      </c>
      <c r="AL67" s="5">
        <f ca="1">SUMIF(总装!CJ$3:CJ$146,$B67,总装!CJ$6)+SUMIF(总装!CK$3:CK$146,$B67,总装!CK$6)+SUMIF(总装!CL$3:CL$146,$B67,总装!CL$6)</f>
        <v>0</v>
      </c>
      <c r="AM67" s="5">
        <f ca="1">SUMIF(总装!CM$3:CM$146,$B67,总装!CM$6)+SUMIF(总装!CN$3:CN$146,$B67,总装!CN$6)+SUMIF(总装!CO$3:CO$146,$B67,总装!CO$6)</f>
        <v>0</v>
      </c>
      <c r="AN67" s="5">
        <f ca="1">SUMIF(总装!CP$3:CP$146,$B67,总装!CP$6)+SUMIF(总装!CQ$3:CQ$146,$B67,总装!CQ$6)+SUMIF(总装!CR$3:CR$146,$B67,总装!CR$6)</f>
        <v>0</v>
      </c>
      <c r="AO67" s="5">
        <f ca="1" t="shared" si="6"/>
        <v>2000</v>
      </c>
      <c r="AP67" s="5">
        <f>SUMIF(工单拆分!G:G,B67,工单拆分!I:I)</f>
        <v>2000</v>
      </c>
      <c r="AQ67" s="5">
        <f ca="1" t="shared" si="7"/>
        <v>0</v>
      </c>
      <c r="AS67" s="7">
        <f>VLOOKUP(日计划量!C:C,工单拆分!H:N,7,0)</f>
        <v>100845334</v>
      </c>
      <c r="AT67" s="5">
        <f ca="1">VLOOKUP(C:C,工单拆分!H:R,11,0)</f>
        <v>0</v>
      </c>
      <c r="AU67" s="5">
        <f ca="1">VLOOKUP(C:C,工单拆分!H:S,12,0)</f>
        <v>0</v>
      </c>
      <c r="AV67" s="5"/>
      <c r="AW67" s="5"/>
    </row>
    <row r="68" s="1" customFormat="1" ht="15" customHeight="1" spans="1:49">
      <c r="A68" s="5">
        <f>工单拆分!F68</f>
        <v>7210004042</v>
      </c>
      <c r="B68" s="5" t="str">
        <f>工单拆分!G68</f>
        <v>7210004042-1</v>
      </c>
      <c r="C68" s="5" t="str">
        <f>工单拆分!H68</f>
        <v>40HC703-1</v>
      </c>
      <c r="D68" s="5">
        <f>VLOOKUP(B68,工单拆分!G:I,3,0)</f>
        <v>2000</v>
      </c>
      <c r="E68" s="5">
        <f ca="1">SUMIFS(OFFSET(工单拆分!$I$2,,,2000),OFFSET(工单拆分!$F$2,,,2000),A68)</f>
        <v>6000</v>
      </c>
      <c r="F68" s="5"/>
      <c r="G68" s="10" t="e">
        <f ca="1" t="array" ref="G68">MATCH(TRUE,J68:AN68&gt;10,0)+$J$2-1</f>
        <v>#N/A</v>
      </c>
      <c r="H68" s="11"/>
      <c r="I68" s="11"/>
      <c r="J68" s="5">
        <f ca="1">SUMIF(总装!D$3:D$146,$B68,总装!D$6)+SUMIF(总装!E$3:E$146,$B68,总装!E$6)+SUMIF(总装!F$3:F$146,$B68,总装!F$6)</f>
        <v>0</v>
      </c>
      <c r="K68" s="12">
        <f ca="1">SUMIF(总装!G$3:G$146,$B68,总装!G$6)+SUMIF(总装!H$3:H$146,$B68,总装!H$6)+SUMIF(总装!I$3:I$146,$B68,总装!I$6)</f>
        <v>0</v>
      </c>
      <c r="L68" s="12">
        <f ca="1">SUMIF(总装!J$3:J$146,$B68,总装!J$6)+SUMIF(总装!K$3:K$146,$B68,总装!K$6)+SUMIF(总装!L$3:L$146,$B68,总装!L$6)</f>
        <v>0</v>
      </c>
      <c r="M68" s="12">
        <f ca="1">SUMIF(总装!M$3:M$146,$B68,总装!M$6)+SUMIF(总装!N$3:N$146,$B68,总装!N$6)+SUMIF(总装!O$3:O$146,$B68,总装!O$6)</f>
        <v>0</v>
      </c>
      <c r="N68" s="12">
        <f ca="1">SUMIF(总装!P$3:P$146,$B68,总装!P$6)+SUMIF(总装!Q$3:Q$146,$B68,总装!Q$6)+SUMIF(总装!R$3:R$146,$B68,总装!R$6)</f>
        <v>0</v>
      </c>
      <c r="O68" s="12">
        <f ca="1">SUMIF(总装!S$3:S$146,$B68,总装!S$6)+SUMIF(总装!T$3:T$146,$B68,总装!T$6)+SUMIF(总装!U$3:U$146,$B68,总装!U$6)</f>
        <v>0</v>
      </c>
      <c r="P68" s="12">
        <f ca="1">SUMIF(总装!V$3:V$146,$B68,总装!V$6)+SUMIF(总装!W$3:W$146,$B68,总装!W$6)+SUMIF(总装!X$3:X$146,$B68,总装!X$6)</f>
        <v>0</v>
      </c>
      <c r="Q68" s="12">
        <f ca="1">SUMIF(总装!Y$3:Y$146,$B68,总装!Y$6)+SUMIF(总装!Z$3:Z$146,$B68,总装!Z$6)+SUMIF(总装!AA$3:AA$146,$B68,总装!AA$6)</f>
        <v>0</v>
      </c>
      <c r="R68" s="5">
        <f ca="1">SUMIF(总装!AB$3:AB$146,$B68,总装!AB$6)+SUMIF(总装!AC$3:AC$146,$B68,总装!AC$6)+SUMIF(总装!AD$3:AD$146,$B68,总装!AD$6)</f>
        <v>0</v>
      </c>
      <c r="S68" s="5">
        <f ca="1">SUMIF(总装!AE$3:AE$146,$B68,总装!AE$6)+SUMIF(总装!AF$3:AF$146,$B68,总装!AF$6)+SUMIF(总装!AG$3:AG$146,$B68,总装!AG$6)</f>
        <v>0</v>
      </c>
      <c r="T68" s="5">
        <f ca="1">SUMIF(总装!AH$3:AH$146,$B68,总装!AH$6)+SUMIF(总装!AI$3:AI$146,$B68,总装!AI$6)+SUMIF(总装!AJ$3:AJ$146,$B68,总装!AJ$6)</f>
        <v>0</v>
      </c>
      <c r="U68" s="5">
        <f ca="1">SUMIF(总装!AK$3:AK$146,$B68,总装!AK$6)+SUMIF(总装!AL$3:AL$146,$B68,总装!AL$6)+SUMIF(总装!AM$3:AM$146,$B68,总装!AM$6)</f>
        <v>0</v>
      </c>
      <c r="V68" s="5">
        <f ca="1">SUMIF(总装!AN$3:AN$146,$B68,总装!AN$6)+SUMIF(总装!AO$3:AO$146,$B68,总装!AO$6)+SUMIF(总装!AP$3:AP$146,$B68,总装!AP$6)</f>
        <v>0</v>
      </c>
      <c r="W68" s="5">
        <f ca="1">SUMIF(总装!AQ$3:AQ$146,$B68,总装!AQ$6)+SUMIF(总装!AR$3:AR$146,$B68,总装!AR$6)+SUMIF(总装!AS$3:AS$146,$B68,总装!AS$6)</f>
        <v>0</v>
      </c>
      <c r="X68" s="5">
        <f ca="1">SUMIF(总装!AT$3:AT$146,$B68,总装!AT$6)+SUMIF(总装!AU$3:AU$146,$B68,总装!AU$6)+SUMIF(总装!AV$3:AV$146,$B68,总装!AV$6)</f>
        <v>0</v>
      </c>
      <c r="Y68" s="5">
        <f ca="1">SUMIF(总装!AW$3:AW$146,$B68,总装!AW$6)+SUMIF(总装!AX$3:AX$146,$B68,总装!AX$6)+SUMIF(总装!AY$3:AY$146,$B68,总装!AY$6)</f>
        <v>0</v>
      </c>
      <c r="Z68" s="5">
        <f ca="1">SUMIF(总装!AZ$3:AZ$146,$B68,总装!AZ$6)+SUMIF(总装!BA$3:BA$146,$B68,总装!BA$6)+SUMIF(总装!BB$3:BB$146,$B68,总装!BB$6)</f>
        <v>0</v>
      </c>
      <c r="AA68" s="5">
        <f ca="1">SUMIF(总装!BC$3:BC$146,$B68,总装!BC$6)+SUMIF(总装!BD$3:BD$146,$B68,总装!BD$6)+SUMIF(总装!BE$3:BE$146,$B68,总装!BE$6)</f>
        <v>0</v>
      </c>
      <c r="AB68" s="5">
        <f ca="1">SUMIF(总装!BF$3:BF$146,$B68,总装!BF$6)+SUMIF(总装!BG$3:BG$146,$B68,总装!BG$6)+SUMIF(总装!BH$3:BH$146,$B68,总装!BH$6)</f>
        <v>0</v>
      </c>
      <c r="AC68" s="5">
        <f ca="1">SUMIF(总装!BI$3:BI$146,$B68,总装!BI$6)+SUMIF(总装!BJ$3:BJ$146,$B68,总装!BJ$6)+SUMIF(总装!BK$3:BK$146,$B68,总装!BK$6)</f>
        <v>0</v>
      </c>
      <c r="AD68" s="5">
        <f ca="1">SUMIF(总装!BL$3:BL$146,$B68,总装!BL$6)+SUMIF(总装!BM$3:BM$146,$B68,总装!BM$6)+SUMIF(总装!BN$3:BN$146,$B68,总装!BN$6)</f>
        <v>0</v>
      </c>
      <c r="AE68" s="5">
        <f ca="1">SUMIF(总装!BO$3:BO$146,$B68,总装!BO$6)+SUMIF(总装!BP$3:BP$146,$B68,总装!BP$6)+SUMIF(总装!BQ$3:BQ$146,$B68,总装!BQ$6)</f>
        <v>0</v>
      </c>
      <c r="AF68" s="5">
        <f ca="1">SUMIF(总装!BR$3:BR$146,$B68,总装!BR$6)+SUMIF(总装!BS$3:BS$146,$B68,总装!BS$6)+SUMIF(总装!BT$3:BT$146,$B68,总装!BT$6)</f>
        <v>0</v>
      </c>
      <c r="AG68" s="5">
        <f ca="1">SUMIF(总装!BU$3:BU$146,$B68,总装!BU$6)+SUMIF(总装!BV$3:BV$146,$B68,总装!BV$6)+SUMIF(总装!BW$3:BW$146,$B68,总装!BW$6)</f>
        <v>0</v>
      </c>
      <c r="AH68" s="5">
        <f ca="1">SUMIF(总装!BX$3:BX$146,$B68,总装!BX$6)+SUMIF(总装!BY$3:BY$146,$B68,总装!BY$6)+SUMIF(总装!BZ$3:BZ$146,$B68,总装!BZ$6)</f>
        <v>0</v>
      </c>
      <c r="AI68" s="5">
        <f ca="1">SUMIF(总装!CA$3:CA$146,$B68,总装!CA$6)+SUMIF(总装!CB$3:CB$146,$B68,总装!CB$6)+SUMIF(总装!CC$3:CC$146,$B68,总装!CC$6)</f>
        <v>0</v>
      </c>
      <c r="AJ68" s="5">
        <f ca="1">SUMIF(总装!CD$3:CD$146,$B68,总装!CD$6)+SUMIF(总装!CE$3:CE$146,$B68,总装!CE$6)+SUMIF(总装!CF$3:CF$146,$B68,总装!CF$6)</f>
        <v>0</v>
      </c>
      <c r="AK68" s="5">
        <f ca="1">SUMIF(总装!CG$3:CG$146,$B68,总装!CG$6)+SUMIF(总装!CH$3:CH$146,$B68,总装!CH$6)+SUMIF(总装!CI$3:CI$146,$B68,总装!CI$6)</f>
        <v>0</v>
      </c>
      <c r="AL68" s="5">
        <f ca="1">SUMIF(总装!CJ$3:CJ$146,$B68,总装!CJ$6)+SUMIF(总装!CK$3:CK$146,$B68,总装!CK$6)+SUMIF(总装!CL$3:CL$146,$B68,总装!CL$6)</f>
        <v>0</v>
      </c>
      <c r="AM68" s="5">
        <f ca="1">SUMIF(总装!CM$3:CM$146,$B68,总装!CM$6)+SUMIF(总装!CN$3:CN$146,$B68,总装!CN$6)+SUMIF(总装!CO$3:CO$146,$B68,总装!CO$6)</f>
        <v>0</v>
      </c>
      <c r="AN68" s="5">
        <f ca="1">SUMIF(总装!CP$3:CP$146,$B68,总装!CP$6)+SUMIF(总装!CQ$3:CQ$146,$B68,总装!CQ$6)+SUMIF(总装!CR$3:CR$146,$B68,总装!CR$6)</f>
        <v>0</v>
      </c>
      <c r="AO68" s="5">
        <f ca="1" t="shared" ref="AO68:AO131" si="8">SUM(J68:AN68)</f>
        <v>0</v>
      </c>
      <c r="AP68" s="5">
        <f>SUMIF(工单拆分!G:G,B68,工单拆分!I:I)</f>
        <v>2000</v>
      </c>
      <c r="AQ68" s="5">
        <f ca="1" t="shared" ref="AQ68:AQ131" si="9">AO68-AP68</f>
        <v>-2000</v>
      </c>
      <c r="AS68" s="7">
        <f>VLOOKUP(日计划量!C:C,工单拆分!H:N,7,0)</f>
        <v>0</v>
      </c>
      <c r="AT68" s="5">
        <f ca="1">VLOOKUP(C:C,工单拆分!H:R,11,0)</f>
        <v>0</v>
      </c>
      <c r="AU68" s="5">
        <f ca="1">VLOOKUP(C:C,工单拆分!H:S,12,0)</f>
        <v>0</v>
      </c>
      <c r="AV68" s="5"/>
      <c r="AW68" s="5"/>
    </row>
    <row r="69" s="1" customFormat="1" ht="15" customHeight="1" spans="1:49">
      <c r="A69" s="5">
        <f>工单拆分!F69</f>
        <v>7210004042</v>
      </c>
      <c r="B69" s="5" t="str">
        <f>工单拆分!G69</f>
        <v>7210004042-2</v>
      </c>
      <c r="C69" s="5" t="str">
        <f>工单拆分!H69</f>
        <v>40HC703-2</v>
      </c>
      <c r="D69" s="5">
        <f>VLOOKUP(B69,工单拆分!G:I,3,0)</f>
        <v>0</v>
      </c>
      <c r="E69" s="5">
        <f ca="1">SUMIFS(OFFSET(工单拆分!$I$2,,,2000),OFFSET(工单拆分!$F$2,,,2000),A69)</f>
        <v>6000</v>
      </c>
      <c r="F69" s="5"/>
      <c r="G69" s="10" t="e">
        <f ca="1" t="array" ref="G69">MATCH(TRUE,J69:AN69&gt;10,0)+$J$2-1</f>
        <v>#N/A</v>
      </c>
      <c r="H69" s="11"/>
      <c r="I69" s="11"/>
      <c r="J69" s="5">
        <f ca="1">SUMIF(总装!D$3:D$146,$B69,总装!D$6)+SUMIF(总装!E$3:E$146,$B69,总装!E$6)+SUMIF(总装!F$3:F$146,$B69,总装!F$6)</f>
        <v>0</v>
      </c>
      <c r="K69" s="12">
        <f ca="1">SUMIF(总装!G$3:G$146,$B69,总装!G$6)+SUMIF(总装!H$3:H$146,$B69,总装!H$6)+SUMIF(总装!I$3:I$146,$B69,总装!I$6)</f>
        <v>0</v>
      </c>
      <c r="L69" s="12">
        <f ca="1">SUMIF(总装!J$3:J$146,$B69,总装!J$6)+SUMIF(总装!K$3:K$146,$B69,总装!K$6)+SUMIF(总装!L$3:L$146,$B69,总装!L$6)</f>
        <v>0</v>
      </c>
      <c r="M69" s="12">
        <f ca="1">SUMIF(总装!M$3:M$146,$B69,总装!M$6)+SUMIF(总装!N$3:N$146,$B69,总装!N$6)+SUMIF(总装!O$3:O$146,$B69,总装!O$6)</f>
        <v>0</v>
      </c>
      <c r="N69" s="12">
        <f ca="1">SUMIF(总装!P$3:P$146,$B69,总装!P$6)+SUMIF(总装!Q$3:Q$146,$B69,总装!Q$6)+SUMIF(总装!R$3:R$146,$B69,总装!R$6)</f>
        <v>0</v>
      </c>
      <c r="O69" s="12">
        <f ca="1">SUMIF(总装!S$3:S$146,$B69,总装!S$6)+SUMIF(总装!T$3:T$146,$B69,总装!T$6)+SUMIF(总装!U$3:U$146,$B69,总装!U$6)</f>
        <v>0</v>
      </c>
      <c r="P69" s="12">
        <f ca="1">SUMIF(总装!V$3:V$146,$B69,总装!V$6)+SUMIF(总装!W$3:W$146,$B69,总装!W$6)+SUMIF(总装!X$3:X$146,$B69,总装!X$6)</f>
        <v>0</v>
      </c>
      <c r="Q69" s="12">
        <f ca="1">SUMIF(总装!Y$3:Y$146,$B69,总装!Y$6)+SUMIF(总装!Z$3:Z$146,$B69,总装!Z$6)+SUMIF(总装!AA$3:AA$146,$B69,总装!AA$6)</f>
        <v>0</v>
      </c>
      <c r="R69" s="5">
        <f ca="1">SUMIF(总装!AB$3:AB$146,$B69,总装!AB$6)+SUMIF(总装!AC$3:AC$146,$B69,总装!AC$6)+SUMIF(总装!AD$3:AD$146,$B69,总装!AD$6)</f>
        <v>0</v>
      </c>
      <c r="S69" s="5">
        <f ca="1">SUMIF(总装!AE$3:AE$146,$B69,总装!AE$6)+SUMIF(总装!AF$3:AF$146,$B69,总装!AF$6)+SUMIF(总装!AG$3:AG$146,$B69,总装!AG$6)</f>
        <v>0</v>
      </c>
      <c r="T69" s="5">
        <f ca="1">SUMIF(总装!AH$3:AH$146,$B69,总装!AH$6)+SUMIF(总装!AI$3:AI$146,$B69,总装!AI$6)+SUMIF(总装!AJ$3:AJ$146,$B69,总装!AJ$6)</f>
        <v>0</v>
      </c>
      <c r="U69" s="5">
        <f ca="1">SUMIF(总装!AK$3:AK$146,$B69,总装!AK$6)+SUMIF(总装!AL$3:AL$146,$B69,总装!AL$6)+SUMIF(总装!AM$3:AM$146,$B69,总装!AM$6)</f>
        <v>0</v>
      </c>
      <c r="V69" s="5">
        <f ca="1">SUMIF(总装!AN$3:AN$146,$B69,总装!AN$6)+SUMIF(总装!AO$3:AO$146,$B69,总装!AO$6)+SUMIF(总装!AP$3:AP$146,$B69,总装!AP$6)</f>
        <v>0</v>
      </c>
      <c r="W69" s="5">
        <f ca="1">SUMIF(总装!AQ$3:AQ$146,$B69,总装!AQ$6)+SUMIF(总装!AR$3:AR$146,$B69,总装!AR$6)+SUMIF(总装!AS$3:AS$146,$B69,总装!AS$6)</f>
        <v>0</v>
      </c>
      <c r="X69" s="5">
        <f ca="1">SUMIF(总装!AT$3:AT$146,$B69,总装!AT$6)+SUMIF(总装!AU$3:AU$146,$B69,总装!AU$6)+SUMIF(总装!AV$3:AV$146,$B69,总装!AV$6)</f>
        <v>0</v>
      </c>
      <c r="Y69" s="5">
        <f ca="1">SUMIF(总装!AW$3:AW$146,$B69,总装!AW$6)+SUMIF(总装!AX$3:AX$146,$B69,总装!AX$6)+SUMIF(总装!AY$3:AY$146,$B69,总装!AY$6)</f>
        <v>0</v>
      </c>
      <c r="Z69" s="5">
        <f ca="1">SUMIF(总装!AZ$3:AZ$146,$B69,总装!AZ$6)+SUMIF(总装!BA$3:BA$146,$B69,总装!BA$6)+SUMIF(总装!BB$3:BB$146,$B69,总装!BB$6)</f>
        <v>0</v>
      </c>
      <c r="AA69" s="5">
        <f ca="1">SUMIF(总装!BC$3:BC$146,$B69,总装!BC$6)+SUMIF(总装!BD$3:BD$146,$B69,总装!BD$6)+SUMIF(总装!BE$3:BE$146,$B69,总装!BE$6)</f>
        <v>0</v>
      </c>
      <c r="AB69" s="5">
        <f ca="1">SUMIF(总装!BF$3:BF$146,$B69,总装!BF$6)+SUMIF(总装!BG$3:BG$146,$B69,总装!BG$6)+SUMIF(总装!BH$3:BH$146,$B69,总装!BH$6)</f>
        <v>0</v>
      </c>
      <c r="AC69" s="5">
        <f ca="1">SUMIF(总装!BI$3:BI$146,$B69,总装!BI$6)+SUMIF(总装!BJ$3:BJ$146,$B69,总装!BJ$6)+SUMIF(总装!BK$3:BK$146,$B69,总装!BK$6)</f>
        <v>0</v>
      </c>
      <c r="AD69" s="5">
        <f ca="1">SUMIF(总装!BL$3:BL$146,$B69,总装!BL$6)+SUMIF(总装!BM$3:BM$146,$B69,总装!BM$6)+SUMIF(总装!BN$3:BN$146,$B69,总装!BN$6)</f>
        <v>0</v>
      </c>
      <c r="AE69" s="5">
        <f ca="1">SUMIF(总装!BO$3:BO$146,$B69,总装!BO$6)+SUMIF(总装!BP$3:BP$146,$B69,总装!BP$6)+SUMIF(总装!BQ$3:BQ$146,$B69,总装!BQ$6)</f>
        <v>0</v>
      </c>
      <c r="AF69" s="5">
        <f ca="1">SUMIF(总装!BR$3:BR$146,$B69,总装!BR$6)+SUMIF(总装!BS$3:BS$146,$B69,总装!BS$6)+SUMIF(总装!BT$3:BT$146,$B69,总装!BT$6)</f>
        <v>0</v>
      </c>
      <c r="AG69" s="5">
        <f ca="1">SUMIF(总装!BU$3:BU$146,$B69,总装!BU$6)+SUMIF(总装!BV$3:BV$146,$B69,总装!BV$6)+SUMIF(总装!BW$3:BW$146,$B69,总装!BW$6)</f>
        <v>0</v>
      </c>
      <c r="AH69" s="5">
        <f ca="1">SUMIF(总装!BX$3:BX$146,$B69,总装!BX$6)+SUMIF(总装!BY$3:BY$146,$B69,总装!BY$6)+SUMIF(总装!BZ$3:BZ$146,$B69,总装!BZ$6)</f>
        <v>0</v>
      </c>
      <c r="AI69" s="5">
        <f ca="1">SUMIF(总装!CA$3:CA$146,$B69,总装!CA$6)+SUMIF(总装!CB$3:CB$146,$B69,总装!CB$6)+SUMIF(总装!CC$3:CC$146,$B69,总装!CC$6)</f>
        <v>0</v>
      </c>
      <c r="AJ69" s="5">
        <f ca="1">SUMIF(总装!CD$3:CD$146,$B69,总装!CD$6)+SUMIF(总装!CE$3:CE$146,$B69,总装!CE$6)+SUMIF(总装!CF$3:CF$146,$B69,总装!CF$6)</f>
        <v>0</v>
      </c>
      <c r="AK69" s="5">
        <f ca="1">SUMIF(总装!CG$3:CG$146,$B69,总装!CG$6)+SUMIF(总装!CH$3:CH$146,$B69,总装!CH$6)+SUMIF(总装!CI$3:CI$146,$B69,总装!CI$6)</f>
        <v>0</v>
      </c>
      <c r="AL69" s="5">
        <f ca="1">SUMIF(总装!CJ$3:CJ$146,$B69,总装!CJ$6)+SUMIF(总装!CK$3:CK$146,$B69,总装!CK$6)+SUMIF(总装!CL$3:CL$146,$B69,总装!CL$6)</f>
        <v>0</v>
      </c>
      <c r="AM69" s="5">
        <f ca="1">SUMIF(总装!CM$3:CM$146,$B69,总装!CM$6)+SUMIF(总装!CN$3:CN$146,$B69,总装!CN$6)+SUMIF(总装!CO$3:CO$146,$B69,总装!CO$6)</f>
        <v>0</v>
      </c>
      <c r="AN69" s="5">
        <f ca="1">SUMIF(总装!CP$3:CP$146,$B69,总装!CP$6)+SUMIF(总装!CQ$3:CQ$146,$B69,总装!CQ$6)+SUMIF(总装!CR$3:CR$146,$B69,总装!CR$6)</f>
        <v>0</v>
      </c>
      <c r="AO69" s="5">
        <f ca="1" t="shared" si="8"/>
        <v>0</v>
      </c>
      <c r="AP69" s="5">
        <f>SUMIF(工单拆分!G:G,B69,工单拆分!I:I)</f>
        <v>0</v>
      </c>
      <c r="AQ69" s="5">
        <f ca="1" t="shared" si="9"/>
        <v>0</v>
      </c>
      <c r="AS69" s="7">
        <f>VLOOKUP(日计划量!C:C,工单拆分!H:N,7,0)</f>
        <v>0</v>
      </c>
      <c r="AT69" s="5">
        <f ca="1">VLOOKUP(C:C,工单拆分!H:R,11,0)</f>
        <v>0</v>
      </c>
      <c r="AU69" s="5">
        <f ca="1">VLOOKUP(C:C,工单拆分!H:S,12,0)</f>
        <v>0</v>
      </c>
      <c r="AV69" s="5"/>
      <c r="AW69" s="5"/>
    </row>
    <row r="70" s="1" customFormat="1" ht="15" customHeight="1" spans="1:49">
      <c r="A70" s="5">
        <f>工单拆分!F70</f>
        <v>7210004042</v>
      </c>
      <c r="B70" s="5" t="str">
        <f>工单拆分!G70</f>
        <v>7210004042-3</v>
      </c>
      <c r="C70" s="5" t="str">
        <f>工单拆分!H70</f>
        <v>40HC703-3</v>
      </c>
      <c r="D70" s="5">
        <f>VLOOKUP(B70,工单拆分!G:I,3,0)</f>
        <v>0</v>
      </c>
      <c r="E70" s="5">
        <f ca="1">SUMIFS(OFFSET(工单拆分!$I$2,,,2000),OFFSET(工单拆分!$F$2,,,2000),A70)</f>
        <v>6000</v>
      </c>
      <c r="F70" s="5"/>
      <c r="G70" s="10" t="e">
        <f ca="1" t="array" ref="G70">MATCH(TRUE,J70:AN70&gt;10,0)+$J$2-1</f>
        <v>#N/A</v>
      </c>
      <c r="H70" s="11"/>
      <c r="I70" s="11"/>
      <c r="J70" s="5">
        <f ca="1">SUMIF(总装!D$3:D$146,$B70,总装!D$6)+SUMIF(总装!E$3:E$146,$B70,总装!E$6)+SUMIF(总装!F$3:F$146,$B70,总装!F$6)</f>
        <v>0</v>
      </c>
      <c r="K70" s="12">
        <f ca="1">SUMIF(总装!G$3:G$146,$B70,总装!G$6)+SUMIF(总装!H$3:H$146,$B70,总装!H$6)+SUMIF(总装!I$3:I$146,$B70,总装!I$6)</f>
        <v>0</v>
      </c>
      <c r="L70" s="12">
        <f ca="1">SUMIF(总装!J$3:J$146,$B70,总装!J$6)+SUMIF(总装!K$3:K$146,$B70,总装!K$6)+SUMIF(总装!L$3:L$146,$B70,总装!L$6)</f>
        <v>0</v>
      </c>
      <c r="M70" s="12">
        <f ca="1">SUMIF(总装!M$3:M$146,$B70,总装!M$6)+SUMIF(总装!N$3:N$146,$B70,总装!N$6)+SUMIF(总装!O$3:O$146,$B70,总装!O$6)</f>
        <v>0</v>
      </c>
      <c r="N70" s="12">
        <f ca="1">SUMIF(总装!P$3:P$146,$B70,总装!P$6)+SUMIF(总装!Q$3:Q$146,$B70,总装!Q$6)+SUMIF(总装!R$3:R$146,$B70,总装!R$6)</f>
        <v>0</v>
      </c>
      <c r="O70" s="12">
        <f ca="1">SUMIF(总装!S$3:S$146,$B70,总装!S$6)+SUMIF(总装!T$3:T$146,$B70,总装!T$6)+SUMIF(总装!U$3:U$146,$B70,总装!U$6)</f>
        <v>0</v>
      </c>
      <c r="P70" s="12">
        <f ca="1">SUMIF(总装!V$3:V$146,$B70,总装!V$6)+SUMIF(总装!W$3:W$146,$B70,总装!W$6)+SUMIF(总装!X$3:X$146,$B70,总装!X$6)</f>
        <v>0</v>
      </c>
      <c r="Q70" s="12">
        <f ca="1">SUMIF(总装!Y$3:Y$146,$B70,总装!Y$6)+SUMIF(总装!Z$3:Z$146,$B70,总装!Z$6)+SUMIF(总装!AA$3:AA$146,$B70,总装!AA$6)</f>
        <v>0</v>
      </c>
      <c r="R70" s="5">
        <f ca="1">SUMIF(总装!AB$3:AB$146,$B70,总装!AB$6)+SUMIF(总装!AC$3:AC$146,$B70,总装!AC$6)+SUMIF(总装!AD$3:AD$146,$B70,总装!AD$6)</f>
        <v>0</v>
      </c>
      <c r="S70" s="5">
        <f ca="1">SUMIF(总装!AE$3:AE$146,$B70,总装!AE$6)+SUMIF(总装!AF$3:AF$146,$B70,总装!AF$6)+SUMIF(总装!AG$3:AG$146,$B70,总装!AG$6)</f>
        <v>0</v>
      </c>
      <c r="T70" s="5">
        <f ca="1">SUMIF(总装!AH$3:AH$146,$B70,总装!AH$6)+SUMIF(总装!AI$3:AI$146,$B70,总装!AI$6)+SUMIF(总装!AJ$3:AJ$146,$B70,总装!AJ$6)</f>
        <v>0</v>
      </c>
      <c r="U70" s="5">
        <f ca="1">SUMIF(总装!AK$3:AK$146,$B70,总装!AK$6)+SUMIF(总装!AL$3:AL$146,$B70,总装!AL$6)+SUMIF(总装!AM$3:AM$146,$B70,总装!AM$6)</f>
        <v>0</v>
      </c>
      <c r="V70" s="5">
        <f ca="1">SUMIF(总装!AN$3:AN$146,$B70,总装!AN$6)+SUMIF(总装!AO$3:AO$146,$B70,总装!AO$6)+SUMIF(总装!AP$3:AP$146,$B70,总装!AP$6)</f>
        <v>0</v>
      </c>
      <c r="W70" s="5">
        <f ca="1">SUMIF(总装!AQ$3:AQ$146,$B70,总装!AQ$6)+SUMIF(总装!AR$3:AR$146,$B70,总装!AR$6)+SUMIF(总装!AS$3:AS$146,$B70,总装!AS$6)</f>
        <v>0</v>
      </c>
      <c r="X70" s="5">
        <f ca="1">SUMIF(总装!AT$3:AT$146,$B70,总装!AT$6)+SUMIF(总装!AU$3:AU$146,$B70,总装!AU$6)+SUMIF(总装!AV$3:AV$146,$B70,总装!AV$6)</f>
        <v>0</v>
      </c>
      <c r="Y70" s="5">
        <f ca="1">SUMIF(总装!AW$3:AW$146,$B70,总装!AW$6)+SUMIF(总装!AX$3:AX$146,$B70,总装!AX$6)+SUMIF(总装!AY$3:AY$146,$B70,总装!AY$6)</f>
        <v>0</v>
      </c>
      <c r="Z70" s="5">
        <f ca="1">SUMIF(总装!AZ$3:AZ$146,$B70,总装!AZ$6)+SUMIF(总装!BA$3:BA$146,$B70,总装!BA$6)+SUMIF(总装!BB$3:BB$146,$B70,总装!BB$6)</f>
        <v>0</v>
      </c>
      <c r="AA70" s="5">
        <f ca="1">SUMIF(总装!BC$3:BC$146,$B70,总装!BC$6)+SUMIF(总装!BD$3:BD$146,$B70,总装!BD$6)+SUMIF(总装!BE$3:BE$146,$B70,总装!BE$6)</f>
        <v>0</v>
      </c>
      <c r="AB70" s="5">
        <f ca="1">SUMIF(总装!BF$3:BF$146,$B70,总装!BF$6)+SUMIF(总装!BG$3:BG$146,$B70,总装!BG$6)+SUMIF(总装!BH$3:BH$146,$B70,总装!BH$6)</f>
        <v>0</v>
      </c>
      <c r="AC70" s="5">
        <f ca="1">SUMIF(总装!BI$3:BI$146,$B70,总装!BI$6)+SUMIF(总装!BJ$3:BJ$146,$B70,总装!BJ$6)+SUMIF(总装!BK$3:BK$146,$B70,总装!BK$6)</f>
        <v>0</v>
      </c>
      <c r="AD70" s="5">
        <f ca="1">SUMIF(总装!BL$3:BL$146,$B70,总装!BL$6)+SUMIF(总装!BM$3:BM$146,$B70,总装!BM$6)+SUMIF(总装!BN$3:BN$146,$B70,总装!BN$6)</f>
        <v>0</v>
      </c>
      <c r="AE70" s="5">
        <f ca="1">SUMIF(总装!BO$3:BO$146,$B70,总装!BO$6)+SUMIF(总装!BP$3:BP$146,$B70,总装!BP$6)+SUMIF(总装!BQ$3:BQ$146,$B70,总装!BQ$6)</f>
        <v>0</v>
      </c>
      <c r="AF70" s="5">
        <f ca="1">SUMIF(总装!BR$3:BR$146,$B70,总装!BR$6)+SUMIF(总装!BS$3:BS$146,$B70,总装!BS$6)+SUMIF(总装!BT$3:BT$146,$B70,总装!BT$6)</f>
        <v>0</v>
      </c>
      <c r="AG70" s="5">
        <f ca="1">SUMIF(总装!BU$3:BU$146,$B70,总装!BU$6)+SUMIF(总装!BV$3:BV$146,$B70,总装!BV$6)+SUMIF(总装!BW$3:BW$146,$B70,总装!BW$6)</f>
        <v>0</v>
      </c>
      <c r="AH70" s="5">
        <f ca="1">SUMIF(总装!BX$3:BX$146,$B70,总装!BX$6)+SUMIF(总装!BY$3:BY$146,$B70,总装!BY$6)+SUMIF(总装!BZ$3:BZ$146,$B70,总装!BZ$6)</f>
        <v>0</v>
      </c>
      <c r="AI70" s="5">
        <f ca="1">SUMIF(总装!CA$3:CA$146,$B70,总装!CA$6)+SUMIF(总装!CB$3:CB$146,$B70,总装!CB$6)+SUMIF(总装!CC$3:CC$146,$B70,总装!CC$6)</f>
        <v>0</v>
      </c>
      <c r="AJ70" s="5">
        <f ca="1">SUMIF(总装!CD$3:CD$146,$B70,总装!CD$6)+SUMIF(总装!CE$3:CE$146,$B70,总装!CE$6)+SUMIF(总装!CF$3:CF$146,$B70,总装!CF$6)</f>
        <v>0</v>
      </c>
      <c r="AK70" s="5">
        <f ca="1">SUMIF(总装!CG$3:CG$146,$B70,总装!CG$6)+SUMIF(总装!CH$3:CH$146,$B70,总装!CH$6)+SUMIF(总装!CI$3:CI$146,$B70,总装!CI$6)</f>
        <v>0</v>
      </c>
      <c r="AL70" s="5">
        <f ca="1">SUMIF(总装!CJ$3:CJ$146,$B70,总装!CJ$6)+SUMIF(总装!CK$3:CK$146,$B70,总装!CK$6)+SUMIF(总装!CL$3:CL$146,$B70,总装!CL$6)</f>
        <v>0</v>
      </c>
      <c r="AM70" s="5">
        <f ca="1">SUMIF(总装!CM$3:CM$146,$B70,总装!CM$6)+SUMIF(总装!CN$3:CN$146,$B70,总装!CN$6)+SUMIF(总装!CO$3:CO$146,$B70,总装!CO$6)</f>
        <v>0</v>
      </c>
      <c r="AN70" s="5">
        <f ca="1">SUMIF(总装!CP$3:CP$146,$B70,总装!CP$6)+SUMIF(总装!CQ$3:CQ$146,$B70,总装!CQ$6)+SUMIF(总装!CR$3:CR$146,$B70,总装!CR$6)</f>
        <v>0</v>
      </c>
      <c r="AO70" s="5">
        <f ca="1" t="shared" si="8"/>
        <v>0</v>
      </c>
      <c r="AP70" s="5">
        <f>SUMIF(工单拆分!G:G,B70,工单拆分!I:I)</f>
        <v>0</v>
      </c>
      <c r="AQ70" s="5">
        <f ca="1" t="shared" si="9"/>
        <v>0</v>
      </c>
      <c r="AS70" s="7">
        <f>VLOOKUP(日计划量!C:C,工单拆分!H:N,7,0)</f>
        <v>0</v>
      </c>
      <c r="AT70" s="5">
        <f ca="1">VLOOKUP(C:C,工单拆分!H:R,11,0)</f>
        <v>0</v>
      </c>
      <c r="AU70" s="5">
        <f ca="1">VLOOKUP(C:C,工单拆分!H:S,12,0)</f>
        <v>0</v>
      </c>
      <c r="AV70" s="5"/>
      <c r="AW70" s="5"/>
    </row>
    <row r="71" s="1" customFormat="1" ht="15" customHeight="1" spans="1:49">
      <c r="A71" s="5">
        <f>工单拆分!F71</f>
        <v>7210004042</v>
      </c>
      <c r="B71" s="5" t="str">
        <f>工单拆分!G71</f>
        <v>7210004042-4</v>
      </c>
      <c r="C71" s="5" t="str">
        <f>工单拆分!H71</f>
        <v>40HC703-4</v>
      </c>
      <c r="D71" s="5">
        <f>VLOOKUP(B71,工单拆分!G:I,3,0)</f>
        <v>2000</v>
      </c>
      <c r="E71" s="5">
        <f ca="1">SUMIFS(OFFSET(工单拆分!$I$2,,,2000),OFFSET(工单拆分!$F$2,,,2000),A71)</f>
        <v>6000</v>
      </c>
      <c r="F71" s="5"/>
      <c r="G71" s="10">
        <f ca="1" t="array" ref="G71">MATCH(TRUE,J71:AN71&gt;10,0)+$J$2-1</f>
        <v>43530</v>
      </c>
      <c r="H71" s="11"/>
      <c r="I71" s="11"/>
      <c r="J71" s="5">
        <f ca="1">SUMIF(总装!D$3:D$146,$B71,总装!D$6)+SUMIF(总装!E$3:E$146,$B71,总装!E$6)+SUMIF(总装!F$3:F$146,$B71,总装!F$6)</f>
        <v>0</v>
      </c>
      <c r="K71" s="12">
        <f ca="1">SUMIF(总装!G$3:G$146,$B71,总装!G$6)+SUMIF(总装!H$3:H$146,$B71,总装!H$6)+SUMIF(总装!I$3:I$146,$B71,总装!I$6)</f>
        <v>0</v>
      </c>
      <c r="L71" s="12">
        <f ca="1">SUMIF(总装!J$3:J$146,$B71,总装!J$6)+SUMIF(总装!K$3:K$146,$B71,总装!K$6)+SUMIF(总装!L$3:L$146,$B71,总装!L$6)</f>
        <v>0</v>
      </c>
      <c r="M71" s="12">
        <f ca="1">SUMIF(总装!M$3:M$146,$B71,总装!M$6)+SUMIF(总装!N$3:N$146,$B71,总装!N$6)+SUMIF(总装!O$3:O$146,$B71,总装!O$6)</f>
        <v>0</v>
      </c>
      <c r="N71" s="12">
        <f ca="1">SUMIF(总装!P$3:P$146,$B71,总装!P$6)+SUMIF(总装!Q$3:Q$146,$B71,总装!Q$6)+SUMIF(总装!R$3:R$146,$B71,总装!R$6)</f>
        <v>0</v>
      </c>
      <c r="O71" s="12">
        <f ca="1">SUMIF(总装!S$3:S$146,$B71,总装!S$6)+SUMIF(总装!T$3:T$146,$B71,总装!T$6)+SUMIF(总装!U$3:U$146,$B71,总装!U$6)</f>
        <v>400</v>
      </c>
      <c r="P71" s="12">
        <f ca="1">SUMIF(总装!V$3:V$146,$B71,总装!V$6)+SUMIF(总装!W$3:W$146,$B71,总装!W$6)+SUMIF(总装!X$3:X$146,$B71,总装!X$6)</f>
        <v>1450</v>
      </c>
      <c r="Q71" s="12">
        <f ca="1">SUMIF(总装!Y$3:Y$146,$B71,总装!Y$6)+SUMIF(总装!Z$3:Z$146,$B71,总装!Z$6)+SUMIF(总装!AA$3:AA$146,$B71,总装!AA$6)</f>
        <v>150</v>
      </c>
      <c r="R71" s="5">
        <f ca="1">SUMIF(总装!AB$3:AB$146,$B71,总装!AB$6)+SUMIF(总装!AC$3:AC$146,$B71,总装!AC$6)+SUMIF(总装!AD$3:AD$146,$B71,总装!AD$6)</f>
        <v>0</v>
      </c>
      <c r="S71" s="5">
        <f ca="1">SUMIF(总装!AE$3:AE$146,$B71,总装!AE$6)+SUMIF(总装!AF$3:AF$146,$B71,总装!AF$6)+SUMIF(总装!AG$3:AG$146,$B71,总装!AG$6)</f>
        <v>0</v>
      </c>
      <c r="T71" s="5">
        <f ca="1">SUMIF(总装!AH$3:AH$146,$B71,总装!AH$6)+SUMIF(总装!AI$3:AI$146,$B71,总装!AI$6)+SUMIF(总装!AJ$3:AJ$146,$B71,总装!AJ$6)</f>
        <v>0</v>
      </c>
      <c r="U71" s="5">
        <f ca="1">SUMIF(总装!AK$3:AK$146,$B71,总装!AK$6)+SUMIF(总装!AL$3:AL$146,$B71,总装!AL$6)+SUMIF(总装!AM$3:AM$146,$B71,总装!AM$6)</f>
        <v>0</v>
      </c>
      <c r="V71" s="5">
        <f ca="1">SUMIF(总装!AN$3:AN$146,$B71,总装!AN$6)+SUMIF(总装!AO$3:AO$146,$B71,总装!AO$6)+SUMIF(总装!AP$3:AP$146,$B71,总装!AP$6)</f>
        <v>0</v>
      </c>
      <c r="W71" s="5">
        <f ca="1">SUMIF(总装!AQ$3:AQ$146,$B71,总装!AQ$6)+SUMIF(总装!AR$3:AR$146,$B71,总装!AR$6)+SUMIF(总装!AS$3:AS$146,$B71,总装!AS$6)</f>
        <v>0</v>
      </c>
      <c r="X71" s="5">
        <f ca="1">SUMIF(总装!AT$3:AT$146,$B71,总装!AT$6)+SUMIF(总装!AU$3:AU$146,$B71,总装!AU$6)+SUMIF(总装!AV$3:AV$146,$B71,总装!AV$6)</f>
        <v>0</v>
      </c>
      <c r="Y71" s="5">
        <f ca="1">SUMIF(总装!AW$3:AW$146,$B71,总装!AW$6)+SUMIF(总装!AX$3:AX$146,$B71,总装!AX$6)+SUMIF(总装!AY$3:AY$146,$B71,总装!AY$6)</f>
        <v>0</v>
      </c>
      <c r="Z71" s="5">
        <f ca="1">SUMIF(总装!AZ$3:AZ$146,$B71,总装!AZ$6)+SUMIF(总装!BA$3:BA$146,$B71,总装!BA$6)+SUMIF(总装!BB$3:BB$146,$B71,总装!BB$6)</f>
        <v>0</v>
      </c>
      <c r="AA71" s="5">
        <f ca="1">SUMIF(总装!BC$3:BC$146,$B71,总装!BC$6)+SUMIF(总装!BD$3:BD$146,$B71,总装!BD$6)+SUMIF(总装!BE$3:BE$146,$B71,总装!BE$6)</f>
        <v>0</v>
      </c>
      <c r="AB71" s="5">
        <f ca="1">SUMIF(总装!BF$3:BF$146,$B71,总装!BF$6)+SUMIF(总装!BG$3:BG$146,$B71,总装!BG$6)+SUMIF(总装!BH$3:BH$146,$B71,总装!BH$6)</f>
        <v>0</v>
      </c>
      <c r="AC71" s="5">
        <f ca="1">SUMIF(总装!BI$3:BI$146,$B71,总装!BI$6)+SUMIF(总装!BJ$3:BJ$146,$B71,总装!BJ$6)+SUMIF(总装!BK$3:BK$146,$B71,总装!BK$6)</f>
        <v>0</v>
      </c>
      <c r="AD71" s="5">
        <f ca="1">SUMIF(总装!BL$3:BL$146,$B71,总装!BL$6)+SUMIF(总装!BM$3:BM$146,$B71,总装!BM$6)+SUMIF(总装!BN$3:BN$146,$B71,总装!BN$6)</f>
        <v>0</v>
      </c>
      <c r="AE71" s="5">
        <f ca="1">SUMIF(总装!BO$3:BO$146,$B71,总装!BO$6)+SUMIF(总装!BP$3:BP$146,$B71,总装!BP$6)+SUMIF(总装!BQ$3:BQ$146,$B71,总装!BQ$6)</f>
        <v>0</v>
      </c>
      <c r="AF71" s="5">
        <f ca="1">SUMIF(总装!BR$3:BR$146,$B71,总装!BR$6)+SUMIF(总装!BS$3:BS$146,$B71,总装!BS$6)+SUMIF(总装!BT$3:BT$146,$B71,总装!BT$6)</f>
        <v>0</v>
      </c>
      <c r="AG71" s="5">
        <f ca="1">SUMIF(总装!BU$3:BU$146,$B71,总装!BU$6)+SUMIF(总装!BV$3:BV$146,$B71,总装!BV$6)+SUMIF(总装!BW$3:BW$146,$B71,总装!BW$6)</f>
        <v>0</v>
      </c>
      <c r="AH71" s="5">
        <f ca="1">SUMIF(总装!BX$3:BX$146,$B71,总装!BX$6)+SUMIF(总装!BY$3:BY$146,$B71,总装!BY$6)+SUMIF(总装!BZ$3:BZ$146,$B71,总装!BZ$6)</f>
        <v>0</v>
      </c>
      <c r="AI71" s="5">
        <f ca="1">SUMIF(总装!CA$3:CA$146,$B71,总装!CA$6)+SUMIF(总装!CB$3:CB$146,$B71,总装!CB$6)+SUMIF(总装!CC$3:CC$146,$B71,总装!CC$6)</f>
        <v>0</v>
      </c>
      <c r="AJ71" s="5">
        <f ca="1">SUMIF(总装!CD$3:CD$146,$B71,总装!CD$6)+SUMIF(总装!CE$3:CE$146,$B71,总装!CE$6)+SUMIF(总装!CF$3:CF$146,$B71,总装!CF$6)</f>
        <v>0</v>
      </c>
      <c r="AK71" s="5">
        <f ca="1">SUMIF(总装!CG$3:CG$146,$B71,总装!CG$6)+SUMIF(总装!CH$3:CH$146,$B71,总装!CH$6)+SUMIF(总装!CI$3:CI$146,$B71,总装!CI$6)</f>
        <v>0</v>
      </c>
      <c r="AL71" s="5">
        <f ca="1">SUMIF(总装!CJ$3:CJ$146,$B71,总装!CJ$6)+SUMIF(总装!CK$3:CK$146,$B71,总装!CK$6)+SUMIF(总装!CL$3:CL$146,$B71,总装!CL$6)</f>
        <v>0</v>
      </c>
      <c r="AM71" s="5">
        <f ca="1">SUMIF(总装!CM$3:CM$146,$B71,总装!CM$6)+SUMIF(总装!CN$3:CN$146,$B71,总装!CN$6)+SUMIF(总装!CO$3:CO$146,$B71,总装!CO$6)</f>
        <v>0</v>
      </c>
      <c r="AN71" s="5">
        <f ca="1">SUMIF(总装!CP$3:CP$146,$B71,总装!CP$6)+SUMIF(总装!CQ$3:CQ$146,$B71,总装!CQ$6)+SUMIF(总装!CR$3:CR$146,$B71,总装!CR$6)</f>
        <v>0</v>
      </c>
      <c r="AO71" s="5">
        <f ca="1" t="shared" si="8"/>
        <v>2000</v>
      </c>
      <c r="AP71" s="5">
        <f>SUMIF(工单拆分!G:G,B71,工单拆分!I:I)</f>
        <v>2000</v>
      </c>
      <c r="AQ71" s="5">
        <f ca="1" t="shared" si="9"/>
        <v>0</v>
      </c>
      <c r="AS71" s="7">
        <f>VLOOKUP(日计划量!C:C,工单拆分!H:N,7,0)</f>
        <v>100844298</v>
      </c>
      <c r="AT71" s="5">
        <f ca="1">VLOOKUP(C:C,工单拆分!H:R,11,0)</f>
        <v>0</v>
      </c>
      <c r="AU71" s="5">
        <f ca="1">VLOOKUP(C:C,工单拆分!H:S,12,0)</f>
        <v>0</v>
      </c>
      <c r="AV71" s="5"/>
      <c r="AW71" s="5"/>
    </row>
    <row r="72" s="1" customFormat="1" ht="15" customHeight="1" spans="1:49">
      <c r="A72" s="5">
        <f>工单拆分!F72</f>
        <v>7210004042</v>
      </c>
      <c r="B72" s="5" t="str">
        <f>工单拆分!G72</f>
        <v>7210004042-5</v>
      </c>
      <c r="C72" s="5" t="str">
        <f>工单拆分!H72</f>
        <v>40HC703-5</v>
      </c>
      <c r="D72" s="5">
        <f>VLOOKUP(B72,工单拆分!G:I,3,0)</f>
        <v>2000</v>
      </c>
      <c r="E72" s="5">
        <f ca="1">SUMIFS(OFFSET(工单拆分!$I$2,,,2000),OFFSET(工单拆分!$F$2,,,2000),A72)</f>
        <v>6000</v>
      </c>
      <c r="F72" s="5"/>
      <c r="G72" s="10">
        <f ca="1" t="array" ref="G72">MATCH(TRUE,J72:AN72&gt;10,0)+$J$2-1</f>
        <v>43532</v>
      </c>
      <c r="H72" s="11"/>
      <c r="I72" s="11"/>
      <c r="J72" s="5">
        <f ca="1">SUMIF(总装!D$3:D$146,$B72,总装!D$6)+SUMIF(总装!E$3:E$146,$B72,总装!E$6)+SUMIF(总装!F$3:F$146,$B72,总装!F$6)</f>
        <v>0</v>
      </c>
      <c r="K72" s="12">
        <f ca="1">SUMIF(总装!G$3:G$146,$B72,总装!G$6)+SUMIF(总装!H$3:H$146,$B72,总装!H$6)+SUMIF(总装!I$3:I$146,$B72,总装!I$6)</f>
        <v>0</v>
      </c>
      <c r="L72" s="12">
        <f ca="1">SUMIF(总装!J$3:J$146,$B72,总装!J$6)+SUMIF(总装!K$3:K$146,$B72,总装!K$6)+SUMIF(总装!L$3:L$146,$B72,总装!L$6)</f>
        <v>0</v>
      </c>
      <c r="M72" s="12">
        <f ca="1">SUMIF(总装!M$3:M$146,$B72,总装!M$6)+SUMIF(总装!N$3:N$146,$B72,总装!N$6)+SUMIF(总装!O$3:O$146,$B72,总装!O$6)</f>
        <v>0</v>
      </c>
      <c r="N72" s="12">
        <f ca="1">SUMIF(总装!P$3:P$146,$B72,总装!P$6)+SUMIF(总装!Q$3:Q$146,$B72,总装!Q$6)+SUMIF(总装!R$3:R$146,$B72,总装!R$6)</f>
        <v>0</v>
      </c>
      <c r="O72" s="12">
        <f ca="1">SUMIF(总装!S$3:S$146,$B72,总装!S$6)+SUMIF(总装!T$3:T$146,$B72,总装!T$6)+SUMIF(总装!U$3:U$146,$B72,总装!U$6)</f>
        <v>0</v>
      </c>
      <c r="P72" s="12">
        <f ca="1">SUMIF(总装!V$3:V$146,$B72,总装!V$6)+SUMIF(总装!W$3:W$146,$B72,总装!W$6)+SUMIF(总装!X$3:X$146,$B72,总装!X$6)</f>
        <v>0</v>
      </c>
      <c r="Q72" s="12">
        <f ca="1">SUMIF(总装!Y$3:Y$146,$B72,总装!Y$6)+SUMIF(总装!Z$3:Z$146,$B72,总装!Z$6)+SUMIF(总装!AA$3:AA$146,$B72,总装!AA$6)</f>
        <v>1350</v>
      </c>
      <c r="R72" s="5">
        <f ca="1">SUMIF(总装!AB$3:AB$146,$B72,总装!AB$6)+SUMIF(总装!AC$3:AC$146,$B72,总装!AC$6)+SUMIF(总装!AD$3:AD$146,$B72,总装!AD$6)</f>
        <v>650</v>
      </c>
      <c r="S72" s="5">
        <f ca="1">SUMIF(总装!AE$3:AE$146,$B72,总装!AE$6)+SUMIF(总装!AF$3:AF$146,$B72,总装!AF$6)+SUMIF(总装!AG$3:AG$146,$B72,总装!AG$6)</f>
        <v>0</v>
      </c>
      <c r="T72" s="5">
        <f ca="1">SUMIF(总装!AH$3:AH$146,$B72,总装!AH$6)+SUMIF(总装!AI$3:AI$146,$B72,总装!AI$6)+SUMIF(总装!AJ$3:AJ$146,$B72,总装!AJ$6)</f>
        <v>0</v>
      </c>
      <c r="U72" s="5">
        <f ca="1">SUMIF(总装!AK$3:AK$146,$B72,总装!AK$6)+SUMIF(总装!AL$3:AL$146,$B72,总装!AL$6)+SUMIF(总装!AM$3:AM$146,$B72,总装!AM$6)</f>
        <v>0</v>
      </c>
      <c r="V72" s="5">
        <f ca="1">SUMIF(总装!AN$3:AN$146,$B72,总装!AN$6)+SUMIF(总装!AO$3:AO$146,$B72,总装!AO$6)+SUMIF(总装!AP$3:AP$146,$B72,总装!AP$6)</f>
        <v>0</v>
      </c>
      <c r="W72" s="5">
        <f ca="1">SUMIF(总装!AQ$3:AQ$146,$B72,总装!AQ$6)+SUMIF(总装!AR$3:AR$146,$B72,总装!AR$6)+SUMIF(总装!AS$3:AS$146,$B72,总装!AS$6)</f>
        <v>0</v>
      </c>
      <c r="X72" s="5">
        <f ca="1">SUMIF(总装!AT$3:AT$146,$B72,总装!AT$6)+SUMIF(总装!AU$3:AU$146,$B72,总装!AU$6)+SUMIF(总装!AV$3:AV$146,$B72,总装!AV$6)</f>
        <v>0</v>
      </c>
      <c r="Y72" s="5">
        <f ca="1">SUMIF(总装!AW$3:AW$146,$B72,总装!AW$6)+SUMIF(总装!AX$3:AX$146,$B72,总装!AX$6)+SUMIF(总装!AY$3:AY$146,$B72,总装!AY$6)</f>
        <v>0</v>
      </c>
      <c r="Z72" s="5">
        <f ca="1">SUMIF(总装!AZ$3:AZ$146,$B72,总装!AZ$6)+SUMIF(总装!BA$3:BA$146,$B72,总装!BA$6)+SUMIF(总装!BB$3:BB$146,$B72,总装!BB$6)</f>
        <v>0</v>
      </c>
      <c r="AA72" s="5">
        <f ca="1">SUMIF(总装!BC$3:BC$146,$B72,总装!BC$6)+SUMIF(总装!BD$3:BD$146,$B72,总装!BD$6)+SUMIF(总装!BE$3:BE$146,$B72,总装!BE$6)</f>
        <v>0</v>
      </c>
      <c r="AB72" s="5">
        <f ca="1">SUMIF(总装!BF$3:BF$146,$B72,总装!BF$6)+SUMIF(总装!BG$3:BG$146,$B72,总装!BG$6)+SUMIF(总装!BH$3:BH$146,$B72,总装!BH$6)</f>
        <v>0</v>
      </c>
      <c r="AC72" s="5">
        <f ca="1">SUMIF(总装!BI$3:BI$146,$B72,总装!BI$6)+SUMIF(总装!BJ$3:BJ$146,$B72,总装!BJ$6)+SUMIF(总装!BK$3:BK$146,$B72,总装!BK$6)</f>
        <v>0</v>
      </c>
      <c r="AD72" s="5">
        <f ca="1">SUMIF(总装!BL$3:BL$146,$B72,总装!BL$6)+SUMIF(总装!BM$3:BM$146,$B72,总装!BM$6)+SUMIF(总装!BN$3:BN$146,$B72,总装!BN$6)</f>
        <v>0</v>
      </c>
      <c r="AE72" s="5">
        <f ca="1">SUMIF(总装!BO$3:BO$146,$B72,总装!BO$6)+SUMIF(总装!BP$3:BP$146,$B72,总装!BP$6)+SUMIF(总装!BQ$3:BQ$146,$B72,总装!BQ$6)</f>
        <v>0</v>
      </c>
      <c r="AF72" s="5">
        <f ca="1">SUMIF(总装!BR$3:BR$146,$B72,总装!BR$6)+SUMIF(总装!BS$3:BS$146,$B72,总装!BS$6)+SUMIF(总装!BT$3:BT$146,$B72,总装!BT$6)</f>
        <v>0</v>
      </c>
      <c r="AG72" s="5">
        <f ca="1">SUMIF(总装!BU$3:BU$146,$B72,总装!BU$6)+SUMIF(总装!BV$3:BV$146,$B72,总装!BV$6)+SUMIF(总装!BW$3:BW$146,$B72,总装!BW$6)</f>
        <v>0</v>
      </c>
      <c r="AH72" s="5">
        <f ca="1">SUMIF(总装!BX$3:BX$146,$B72,总装!BX$6)+SUMIF(总装!BY$3:BY$146,$B72,总装!BY$6)+SUMIF(总装!BZ$3:BZ$146,$B72,总装!BZ$6)</f>
        <v>0</v>
      </c>
      <c r="AI72" s="5">
        <f ca="1">SUMIF(总装!CA$3:CA$146,$B72,总装!CA$6)+SUMIF(总装!CB$3:CB$146,$B72,总装!CB$6)+SUMIF(总装!CC$3:CC$146,$B72,总装!CC$6)</f>
        <v>0</v>
      </c>
      <c r="AJ72" s="5">
        <f ca="1">SUMIF(总装!CD$3:CD$146,$B72,总装!CD$6)+SUMIF(总装!CE$3:CE$146,$B72,总装!CE$6)+SUMIF(总装!CF$3:CF$146,$B72,总装!CF$6)</f>
        <v>0</v>
      </c>
      <c r="AK72" s="5">
        <f ca="1">SUMIF(总装!CG$3:CG$146,$B72,总装!CG$6)+SUMIF(总装!CH$3:CH$146,$B72,总装!CH$6)+SUMIF(总装!CI$3:CI$146,$B72,总装!CI$6)</f>
        <v>0</v>
      </c>
      <c r="AL72" s="5">
        <f ca="1">SUMIF(总装!CJ$3:CJ$146,$B72,总装!CJ$6)+SUMIF(总装!CK$3:CK$146,$B72,总装!CK$6)+SUMIF(总装!CL$3:CL$146,$B72,总装!CL$6)</f>
        <v>0</v>
      </c>
      <c r="AM72" s="5">
        <f ca="1">SUMIF(总装!CM$3:CM$146,$B72,总装!CM$6)+SUMIF(总装!CN$3:CN$146,$B72,总装!CN$6)+SUMIF(总装!CO$3:CO$146,$B72,总装!CO$6)</f>
        <v>0</v>
      </c>
      <c r="AN72" s="5">
        <f ca="1">SUMIF(总装!CP$3:CP$146,$B72,总装!CP$6)+SUMIF(总装!CQ$3:CQ$146,$B72,总装!CQ$6)+SUMIF(总装!CR$3:CR$146,$B72,总装!CR$6)</f>
        <v>0</v>
      </c>
      <c r="AO72" s="5">
        <f ca="1" t="shared" si="8"/>
        <v>2000</v>
      </c>
      <c r="AP72" s="5">
        <f>SUMIF(工单拆分!G:G,B72,工单拆分!I:I)</f>
        <v>2000</v>
      </c>
      <c r="AQ72" s="5">
        <f ca="1" t="shared" si="9"/>
        <v>0</v>
      </c>
      <c r="AS72" s="7">
        <f>VLOOKUP(日计划量!C:C,工单拆分!H:N,7,0)</f>
        <v>100845315</v>
      </c>
      <c r="AT72" s="5">
        <f ca="1">VLOOKUP(C:C,工单拆分!H:R,11,0)</f>
        <v>0</v>
      </c>
      <c r="AU72" s="5">
        <f ca="1">VLOOKUP(C:C,工单拆分!H:S,12,0)</f>
        <v>0</v>
      </c>
      <c r="AV72" s="5"/>
      <c r="AW72" s="5"/>
    </row>
    <row r="73" s="1" customFormat="1" ht="15" customHeight="1" spans="1:49">
      <c r="A73" s="5">
        <f>工单拆分!F73</f>
        <v>7210004186</v>
      </c>
      <c r="B73" s="5" t="str">
        <f>工单拆分!G73</f>
        <v>7210004186-1</v>
      </c>
      <c r="C73" s="5" t="str">
        <f>工单拆分!H73</f>
        <v>40HC735-1</v>
      </c>
      <c r="D73" s="5">
        <f>VLOOKUP(B73,工单拆分!G:I,3,0)</f>
        <v>2000</v>
      </c>
      <c r="E73" s="5">
        <f ca="1">SUMIFS(OFFSET(工单拆分!$I$2,,,2000),OFFSET(工单拆分!$F$2,,,2000),A73)</f>
        <v>5000</v>
      </c>
      <c r="F73" s="5"/>
      <c r="G73" s="10">
        <f ca="1" t="array" ref="G73">MATCH(TRUE,J73:AN73&gt;10,0)+$J$2-1</f>
        <v>43525</v>
      </c>
      <c r="H73" s="11"/>
      <c r="I73" s="11"/>
      <c r="J73" s="5">
        <f ca="1">SUMIF(总装!D$3:D$146,$B73,总装!D$6)+SUMIF(总装!E$3:E$146,$B73,总装!E$6)+SUMIF(总装!F$3:F$146,$B73,总装!F$6)</f>
        <v>1100</v>
      </c>
      <c r="K73" s="12">
        <f ca="1">SUMIF(总装!G$3:G$146,$B73,总装!G$6)+SUMIF(总装!H$3:H$146,$B73,总装!H$6)+SUMIF(总装!I$3:I$146,$B73,总装!I$6)</f>
        <v>900</v>
      </c>
      <c r="L73" s="12">
        <f ca="1">SUMIF(总装!J$3:J$146,$B73,总装!J$6)+SUMIF(总装!K$3:K$146,$B73,总装!K$6)+SUMIF(总装!L$3:L$146,$B73,总装!L$6)</f>
        <v>0</v>
      </c>
      <c r="M73" s="12">
        <f ca="1">SUMIF(总装!M$3:M$146,$B73,总装!M$6)+SUMIF(总装!N$3:N$146,$B73,总装!N$6)+SUMIF(总装!O$3:O$146,$B73,总装!O$6)</f>
        <v>0</v>
      </c>
      <c r="N73" s="12">
        <f ca="1">SUMIF(总装!P$3:P$146,$B73,总装!P$6)+SUMIF(总装!Q$3:Q$146,$B73,总装!Q$6)+SUMIF(总装!R$3:R$146,$B73,总装!R$6)</f>
        <v>0</v>
      </c>
      <c r="O73" s="12">
        <f ca="1">SUMIF(总装!S$3:S$146,$B73,总装!S$6)+SUMIF(总装!T$3:T$146,$B73,总装!T$6)+SUMIF(总装!U$3:U$146,$B73,总装!U$6)</f>
        <v>0</v>
      </c>
      <c r="P73" s="12">
        <f ca="1">SUMIF(总装!V$3:V$146,$B73,总装!V$6)+SUMIF(总装!W$3:W$146,$B73,总装!W$6)+SUMIF(总装!X$3:X$146,$B73,总装!X$6)</f>
        <v>0</v>
      </c>
      <c r="Q73" s="12">
        <f ca="1">SUMIF(总装!Y$3:Y$146,$B73,总装!Y$6)+SUMIF(总装!Z$3:Z$146,$B73,总装!Z$6)+SUMIF(总装!AA$3:AA$146,$B73,总装!AA$6)</f>
        <v>0</v>
      </c>
      <c r="R73" s="5">
        <f ca="1">SUMIF(总装!AB$3:AB$146,$B73,总装!AB$6)+SUMIF(总装!AC$3:AC$146,$B73,总装!AC$6)+SUMIF(总装!AD$3:AD$146,$B73,总装!AD$6)</f>
        <v>0</v>
      </c>
      <c r="S73" s="5">
        <f ca="1">SUMIF(总装!AE$3:AE$146,$B73,总装!AE$6)+SUMIF(总装!AF$3:AF$146,$B73,总装!AF$6)+SUMIF(总装!AG$3:AG$146,$B73,总装!AG$6)</f>
        <v>0</v>
      </c>
      <c r="T73" s="5">
        <f ca="1">SUMIF(总装!AH$3:AH$146,$B73,总装!AH$6)+SUMIF(总装!AI$3:AI$146,$B73,总装!AI$6)+SUMIF(总装!AJ$3:AJ$146,$B73,总装!AJ$6)</f>
        <v>0</v>
      </c>
      <c r="U73" s="5">
        <f ca="1">SUMIF(总装!AK$3:AK$146,$B73,总装!AK$6)+SUMIF(总装!AL$3:AL$146,$B73,总装!AL$6)+SUMIF(总装!AM$3:AM$146,$B73,总装!AM$6)</f>
        <v>0</v>
      </c>
      <c r="V73" s="5">
        <f ca="1">SUMIF(总装!AN$3:AN$146,$B73,总装!AN$6)+SUMIF(总装!AO$3:AO$146,$B73,总装!AO$6)+SUMIF(总装!AP$3:AP$146,$B73,总装!AP$6)</f>
        <v>0</v>
      </c>
      <c r="W73" s="5">
        <f ca="1">SUMIF(总装!AQ$3:AQ$146,$B73,总装!AQ$6)+SUMIF(总装!AR$3:AR$146,$B73,总装!AR$6)+SUMIF(总装!AS$3:AS$146,$B73,总装!AS$6)</f>
        <v>0</v>
      </c>
      <c r="X73" s="5">
        <f ca="1">SUMIF(总装!AT$3:AT$146,$B73,总装!AT$6)+SUMIF(总装!AU$3:AU$146,$B73,总装!AU$6)+SUMIF(总装!AV$3:AV$146,$B73,总装!AV$6)</f>
        <v>0</v>
      </c>
      <c r="Y73" s="5">
        <f ca="1">SUMIF(总装!AW$3:AW$146,$B73,总装!AW$6)+SUMIF(总装!AX$3:AX$146,$B73,总装!AX$6)+SUMIF(总装!AY$3:AY$146,$B73,总装!AY$6)</f>
        <v>0</v>
      </c>
      <c r="Z73" s="5">
        <f ca="1">SUMIF(总装!AZ$3:AZ$146,$B73,总装!AZ$6)+SUMIF(总装!BA$3:BA$146,$B73,总装!BA$6)+SUMIF(总装!BB$3:BB$146,$B73,总装!BB$6)</f>
        <v>0</v>
      </c>
      <c r="AA73" s="5">
        <f ca="1">SUMIF(总装!BC$3:BC$146,$B73,总装!BC$6)+SUMIF(总装!BD$3:BD$146,$B73,总装!BD$6)+SUMIF(总装!BE$3:BE$146,$B73,总装!BE$6)</f>
        <v>0</v>
      </c>
      <c r="AB73" s="5">
        <f ca="1">SUMIF(总装!BF$3:BF$146,$B73,总装!BF$6)+SUMIF(总装!BG$3:BG$146,$B73,总装!BG$6)+SUMIF(总装!BH$3:BH$146,$B73,总装!BH$6)</f>
        <v>0</v>
      </c>
      <c r="AC73" s="5">
        <f ca="1">SUMIF(总装!BI$3:BI$146,$B73,总装!BI$6)+SUMIF(总装!BJ$3:BJ$146,$B73,总装!BJ$6)+SUMIF(总装!BK$3:BK$146,$B73,总装!BK$6)</f>
        <v>0</v>
      </c>
      <c r="AD73" s="5">
        <f ca="1">SUMIF(总装!BL$3:BL$146,$B73,总装!BL$6)+SUMIF(总装!BM$3:BM$146,$B73,总装!BM$6)+SUMIF(总装!BN$3:BN$146,$B73,总装!BN$6)</f>
        <v>0</v>
      </c>
      <c r="AE73" s="5">
        <f ca="1">SUMIF(总装!BO$3:BO$146,$B73,总装!BO$6)+SUMIF(总装!BP$3:BP$146,$B73,总装!BP$6)+SUMIF(总装!BQ$3:BQ$146,$B73,总装!BQ$6)</f>
        <v>0</v>
      </c>
      <c r="AF73" s="5">
        <f ca="1">SUMIF(总装!BR$3:BR$146,$B73,总装!BR$6)+SUMIF(总装!BS$3:BS$146,$B73,总装!BS$6)+SUMIF(总装!BT$3:BT$146,$B73,总装!BT$6)</f>
        <v>0</v>
      </c>
      <c r="AG73" s="5">
        <f ca="1">SUMIF(总装!BU$3:BU$146,$B73,总装!BU$6)+SUMIF(总装!BV$3:BV$146,$B73,总装!BV$6)+SUMIF(总装!BW$3:BW$146,$B73,总装!BW$6)</f>
        <v>0</v>
      </c>
      <c r="AH73" s="5">
        <f ca="1">SUMIF(总装!BX$3:BX$146,$B73,总装!BX$6)+SUMIF(总装!BY$3:BY$146,$B73,总装!BY$6)+SUMIF(总装!BZ$3:BZ$146,$B73,总装!BZ$6)</f>
        <v>0</v>
      </c>
      <c r="AI73" s="5">
        <f ca="1">SUMIF(总装!CA$3:CA$146,$B73,总装!CA$6)+SUMIF(总装!CB$3:CB$146,$B73,总装!CB$6)+SUMIF(总装!CC$3:CC$146,$B73,总装!CC$6)</f>
        <v>0</v>
      </c>
      <c r="AJ73" s="5">
        <f ca="1">SUMIF(总装!CD$3:CD$146,$B73,总装!CD$6)+SUMIF(总装!CE$3:CE$146,$B73,总装!CE$6)+SUMIF(总装!CF$3:CF$146,$B73,总装!CF$6)</f>
        <v>0</v>
      </c>
      <c r="AK73" s="5">
        <f ca="1">SUMIF(总装!CG$3:CG$146,$B73,总装!CG$6)+SUMIF(总装!CH$3:CH$146,$B73,总装!CH$6)+SUMIF(总装!CI$3:CI$146,$B73,总装!CI$6)</f>
        <v>0</v>
      </c>
      <c r="AL73" s="5">
        <f ca="1">SUMIF(总装!CJ$3:CJ$146,$B73,总装!CJ$6)+SUMIF(总装!CK$3:CK$146,$B73,总装!CK$6)+SUMIF(总装!CL$3:CL$146,$B73,总装!CL$6)</f>
        <v>0</v>
      </c>
      <c r="AM73" s="5">
        <f ca="1">SUMIF(总装!CM$3:CM$146,$B73,总装!CM$6)+SUMIF(总装!CN$3:CN$146,$B73,总装!CN$6)+SUMIF(总装!CO$3:CO$146,$B73,总装!CO$6)</f>
        <v>0</v>
      </c>
      <c r="AN73" s="5">
        <f ca="1">SUMIF(总装!CP$3:CP$146,$B73,总装!CP$6)+SUMIF(总装!CQ$3:CQ$146,$B73,总装!CQ$6)+SUMIF(总装!CR$3:CR$146,$B73,总装!CR$6)</f>
        <v>0</v>
      </c>
      <c r="AO73" s="5">
        <f ca="1" t="shared" si="8"/>
        <v>2000</v>
      </c>
      <c r="AP73" s="5">
        <f>SUMIF(工单拆分!G:G,B73,工单拆分!I:I)</f>
        <v>2000</v>
      </c>
      <c r="AQ73" s="5">
        <f ca="1" t="shared" si="9"/>
        <v>0</v>
      </c>
      <c r="AS73" s="7">
        <f>VLOOKUP(日计划量!C:C,工单拆分!H:N,7,0)</f>
        <v>100842175</v>
      </c>
      <c r="AT73" s="5">
        <f ca="1">VLOOKUP(C:C,工单拆分!H:R,11,0)</f>
        <v>0</v>
      </c>
      <c r="AU73" s="5">
        <f ca="1">VLOOKUP(C:C,工单拆分!H:S,12,0)</f>
        <v>0</v>
      </c>
      <c r="AV73" s="5"/>
      <c r="AW73" s="5"/>
    </row>
    <row r="74" s="1" customFormat="1" ht="15" customHeight="1" spans="1:49">
      <c r="A74" s="5">
        <f>工单拆分!F74</f>
        <v>7210004186</v>
      </c>
      <c r="B74" s="5" t="str">
        <f>工单拆分!G74</f>
        <v>7210004186-2</v>
      </c>
      <c r="C74" s="5" t="str">
        <f>工单拆分!H74</f>
        <v>40HC735-2</v>
      </c>
      <c r="D74" s="5">
        <f>VLOOKUP(B74,工单拆分!G:I,3,0)</f>
        <v>1500</v>
      </c>
      <c r="E74" s="5">
        <f ca="1">SUMIFS(OFFSET(工单拆分!$I$2,,,2000),OFFSET(工单拆分!$F$2,,,2000),A74)</f>
        <v>5000</v>
      </c>
      <c r="F74" s="5"/>
      <c r="G74" s="10">
        <f ca="1" t="array" ref="G74">MATCH(TRUE,J74:AN74&gt;10,0)+$J$2-1</f>
        <v>43525</v>
      </c>
      <c r="H74" s="11"/>
      <c r="I74" s="11"/>
      <c r="J74" s="5">
        <f ca="1">SUMIF(总装!D$3:D$146,$B74,总装!D$6)+SUMIF(总装!E$3:E$146,$B74,总装!E$6)+SUMIF(总装!F$3:F$146,$B74,总装!F$6)</f>
        <v>1300</v>
      </c>
      <c r="K74" s="12">
        <f ca="1">SUMIF(总装!G$3:G$146,$B74,总装!G$6)+SUMIF(总装!H$3:H$146,$B74,总装!H$6)+SUMIF(总装!I$3:I$146,$B74,总装!I$6)</f>
        <v>200</v>
      </c>
      <c r="L74" s="12">
        <f ca="1">SUMIF(总装!J$3:J$146,$B74,总装!J$6)+SUMIF(总装!K$3:K$146,$B74,总装!K$6)+SUMIF(总装!L$3:L$146,$B74,总装!L$6)</f>
        <v>0</v>
      </c>
      <c r="M74" s="12">
        <f ca="1">SUMIF(总装!M$3:M$146,$B74,总装!M$6)+SUMIF(总装!N$3:N$146,$B74,总装!N$6)+SUMIF(总装!O$3:O$146,$B74,总装!O$6)</f>
        <v>0</v>
      </c>
      <c r="N74" s="12">
        <f ca="1">SUMIF(总装!P$3:P$146,$B74,总装!P$6)+SUMIF(总装!Q$3:Q$146,$B74,总装!Q$6)+SUMIF(总装!R$3:R$146,$B74,总装!R$6)</f>
        <v>0</v>
      </c>
      <c r="O74" s="12">
        <f ca="1">SUMIF(总装!S$3:S$146,$B74,总装!S$6)+SUMIF(总装!T$3:T$146,$B74,总装!T$6)+SUMIF(总装!U$3:U$146,$B74,总装!U$6)</f>
        <v>0</v>
      </c>
      <c r="P74" s="12">
        <f ca="1">SUMIF(总装!V$3:V$146,$B74,总装!V$6)+SUMIF(总装!W$3:W$146,$B74,总装!W$6)+SUMIF(总装!X$3:X$146,$B74,总装!X$6)</f>
        <v>0</v>
      </c>
      <c r="Q74" s="12">
        <f ca="1">SUMIF(总装!Y$3:Y$146,$B74,总装!Y$6)+SUMIF(总装!Z$3:Z$146,$B74,总装!Z$6)+SUMIF(总装!AA$3:AA$146,$B74,总装!AA$6)</f>
        <v>0</v>
      </c>
      <c r="R74" s="5">
        <f ca="1">SUMIF(总装!AB$3:AB$146,$B74,总装!AB$6)+SUMIF(总装!AC$3:AC$146,$B74,总装!AC$6)+SUMIF(总装!AD$3:AD$146,$B74,总装!AD$6)</f>
        <v>0</v>
      </c>
      <c r="S74" s="5">
        <f ca="1">SUMIF(总装!AE$3:AE$146,$B74,总装!AE$6)+SUMIF(总装!AF$3:AF$146,$B74,总装!AF$6)+SUMIF(总装!AG$3:AG$146,$B74,总装!AG$6)</f>
        <v>0</v>
      </c>
      <c r="T74" s="5">
        <f ca="1">SUMIF(总装!AH$3:AH$146,$B74,总装!AH$6)+SUMIF(总装!AI$3:AI$146,$B74,总装!AI$6)+SUMIF(总装!AJ$3:AJ$146,$B74,总装!AJ$6)</f>
        <v>0</v>
      </c>
      <c r="U74" s="5">
        <f ca="1">SUMIF(总装!AK$3:AK$146,$B74,总装!AK$6)+SUMIF(总装!AL$3:AL$146,$B74,总装!AL$6)+SUMIF(总装!AM$3:AM$146,$B74,总装!AM$6)</f>
        <v>0</v>
      </c>
      <c r="V74" s="5">
        <f ca="1">SUMIF(总装!AN$3:AN$146,$B74,总装!AN$6)+SUMIF(总装!AO$3:AO$146,$B74,总装!AO$6)+SUMIF(总装!AP$3:AP$146,$B74,总装!AP$6)</f>
        <v>0</v>
      </c>
      <c r="W74" s="5">
        <f ca="1">SUMIF(总装!AQ$3:AQ$146,$B74,总装!AQ$6)+SUMIF(总装!AR$3:AR$146,$B74,总装!AR$6)+SUMIF(总装!AS$3:AS$146,$B74,总装!AS$6)</f>
        <v>0</v>
      </c>
      <c r="X74" s="5">
        <f ca="1">SUMIF(总装!AT$3:AT$146,$B74,总装!AT$6)+SUMIF(总装!AU$3:AU$146,$B74,总装!AU$6)+SUMIF(总装!AV$3:AV$146,$B74,总装!AV$6)</f>
        <v>0</v>
      </c>
      <c r="Y74" s="5">
        <f ca="1">SUMIF(总装!AW$3:AW$146,$B74,总装!AW$6)+SUMIF(总装!AX$3:AX$146,$B74,总装!AX$6)+SUMIF(总装!AY$3:AY$146,$B74,总装!AY$6)</f>
        <v>0</v>
      </c>
      <c r="Z74" s="5">
        <f ca="1">SUMIF(总装!AZ$3:AZ$146,$B74,总装!AZ$6)+SUMIF(总装!BA$3:BA$146,$B74,总装!BA$6)+SUMIF(总装!BB$3:BB$146,$B74,总装!BB$6)</f>
        <v>0</v>
      </c>
      <c r="AA74" s="5">
        <f ca="1">SUMIF(总装!BC$3:BC$146,$B74,总装!BC$6)+SUMIF(总装!BD$3:BD$146,$B74,总装!BD$6)+SUMIF(总装!BE$3:BE$146,$B74,总装!BE$6)</f>
        <v>0</v>
      </c>
      <c r="AB74" s="5">
        <f ca="1">SUMIF(总装!BF$3:BF$146,$B74,总装!BF$6)+SUMIF(总装!BG$3:BG$146,$B74,总装!BG$6)+SUMIF(总装!BH$3:BH$146,$B74,总装!BH$6)</f>
        <v>0</v>
      </c>
      <c r="AC74" s="5">
        <f ca="1">SUMIF(总装!BI$3:BI$146,$B74,总装!BI$6)+SUMIF(总装!BJ$3:BJ$146,$B74,总装!BJ$6)+SUMIF(总装!BK$3:BK$146,$B74,总装!BK$6)</f>
        <v>0</v>
      </c>
      <c r="AD74" s="5">
        <f ca="1">SUMIF(总装!BL$3:BL$146,$B74,总装!BL$6)+SUMIF(总装!BM$3:BM$146,$B74,总装!BM$6)+SUMIF(总装!BN$3:BN$146,$B74,总装!BN$6)</f>
        <v>0</v>
      </c>
      <c r="AE74" s="5">
        <f ca="1">SUMIF(总装!BO$3:BO$146,$B74,总装!BO$6)+SUMIF(总装!BP$3:BP$146,$B74,总装!BP$6)+SUMIF(总装!BQ$3:BQ$146,$B74,总装!BQ$6)</f>
        <v>0</v>
      </c>
      <c r="AF74" s="5">
        <f ca="1">SUMIF(总装!BR$3:BR$146,$B74,总装!BR$6)+SUMIF(总装!BS$3:BS$146,$B74,总装!BS$6)+SUMIF(总装!BT$3:BT$146,$B74,总装!BT$6)</f>
        <v>0</v>
      </c>
      <c r="AG74" s="5">
        <f ca="1">SUMIF(总装!BU$3:BU$146,$B74,总装!BU$6)+SUMIF(总装!BV$3:BV$146,$B74,总装!BV$6)+SUMIF(总装!BW$3:BW$146,$B74,总装!BW$6)</f>
        <v>0</v>
      </c>
      <c r="AH74" s="5">
        <f ca="1">SUMIF(总装!BX$3:BX$146,$B74,总装!BX$6)+SUMIF(总装!BY$3:BY$146,$B74,总装!BY$6)+SUMIF(总装!BZ$3:BZ$146,$B74,总装!BZ$6)</f>
        <v>0</v>
      </c>
      <c r="AI74" s="5">
        <f ca="1">SUMIF(总装!CA$3:CA$146,$B74,总装!CA$6)+SUMIF(总装!CB$3:CB$146,$B74,总装!CB$6)+SUMIF(总装!CC$3:CC$146,$B74,总装!CC$6)</f>
        <v>0</v>
      </c>
      <c r="AJ74" s="5">
        <f ca="1">SUMIF(总装!CD$3:CD$146,$B74,总装!CD$6)+SUMIF(总装!CE$3:CE$146,$B74,总装!CE$6)+SUMIF(总装!CF$3:CF$146,$B74,总装!CF$6)</f>
        <v>0</v>
      </c>
      <c r="AK74" s="5">
        <f ca="1">SUMIF(总装!CG$3:CG$146,$B74,总装!CG$6)+SUMIF(总装!CH$3:CH$146,$B74,总装!CH$6)+SUMIF(总装!CI$3:CI$146,$B74,总装!CI$6)</f>
        <v>0</v>
      </c>
      <c r="AL74" s="5">
        <f ca="1">SUMIF(总装!CJ$3:CJ$146,$B74,总装!CJ$6)+SUMIF(总装!CK$3:CK$146,$B74,总装!CK$6)+SUMIF(总装!CL$3:CL$146,$B74,总装!CL$6)</f>
        <v>0</v>
      </c>
      <c r="AM74" s="5">
        <f ca="1">SUMIF(总装!CM$3:CM$146,$B74,总装!CM$6)+SUMIF(总装!CN$3:CN$146,$B74,总装!CN$6)+SUMIF(总装!CO$3:CO$146,$B74,总装!CO$6)</f>
        <v>0</v>
      </c>
      <c r="AN74" s="5">
        <f ca="1">SUMIF(总装!CP$3:CP$146,$B74,总装!CP$6)+SUMIF(总装!CQ$3:CQ$146,$B74,总装!CQ$6)+SUMIF(总装!CR$3:CR$146,$B74,总装!CR$6)</f>
        <v>0</v>
      </c>
      <c r="AO74" s="5">
        <f ca="1" t="shared" si="8"/>
        <v>1500</v>
      </c>
      <c r="AP74" s="5">
        <f>SUMIF(工单拆分!G:G,B74,工单拆分!I:I)</f>
        <v>1500</v>
      </c>
      <c r="AQ74" s="5">
        <f ca="1" t="shared" si="9"/>
        <v>0</v>
      </c>
      <c r="AS74" s="7" t="str">
        <f>VLOOKUP(日计划量!C:C,工单拆分!H:N,7,0)</f>
        <v>100843105/100843144</v>
      </c>
      <c r="AT74" s="5">
        <f ca="1">VLOOKUP(C:C,工单拆分!H:R,11,0)</f>
        <v>0</v>
      </c>
      <c r="AU74" s="5">
        <f ca="1">VLOOKUP(C:C,工单拆分!H:S,12,0)</f>
        <v>0</v>
      </c>
      <c r="AV74" s="5"/>
      <c r="AW74" s="5"/>
    </row>
    <row r="75" s="1" customFormat="1" ht="15" customHeight="1" spans="1:49">
      <c r="A75" s="5">
        <f>工单拆分!F75</f>
        <v>7210004186</v>
      </c>
      <c r="B75" s="5" t="str">
        <f>工单拆分!G75</f>
        <v>7210004186-3</v>
      </c>
      <c r="C75" s="5" t="str">
        <f>工单拆分!H75</f>
        <v>40HC735-3</v>
      </c>
      <c r="D75" s="5">
        <f>VLOOKUP(B75,工单拆分!G:I,3,0)</f>
        <v>1500</v>
      </c>
      <c r="E75" s="5">
        <f ca="1">SUMIFS(OFFSET(工单拆分!$I$2,,,2000),OFFSET(工单拆分!$F$2,,,2000),A75)</f>
        <v>5000</v>
      </c>
      <c r="F75" s="5"/>
      <c r="G75" s="10">
        <f ca="1" t="array" ref="G75">MATCH(TRUE,J75:AN75&gt;10,0)+$J$2-1</f>
        <v>43526</v>
      </c>
      <c r="H75" s="11"/>
      <c r="I75" s="11"/>
      <c r="J75" s="5">
        <f ca="1">SUMIF(总装!D$3:D$146,$B75,总装!D$6)+SUMIF(总装!E$3:E$146,$B75,总装!E$6)+SUMIF(总装!F$3:F$146,$B75,总装!F$6)</f>
        <v>0</v>
      </c>
      <c r="K75" s="12">
        <f ca="1">SUMIF(总装!G$3:G$146,$B75,总装!G$6)+SUMIF(总装!H$3:H$146,$B75,总装!H$6)+SUMIF(总装!I$3:I$146,$B75,总装!I$6)</f>
        <v>400</v>
      </c>
      <c r="L75" s="12">
        <f ca="1">SUMIF(总装!J$3:J$146,$B75,总装!J$6)+SUMIF(总装!K$3:K$146,$B75,总装!K$6)+SUMIF(总装!L$3:L$146,$B75,总装!L$6)</f>
        <v>0</v>
      </c>
      <c r="M75" s="12">
        <f ca="1">SUMIF(总装!M$3:M$146,$B75,总装!M$6)+SUMIF(总装!N$3:N$146,$B75,总装!N$6)+SUMIF(总装!O$3:O$146,$B75,总装!O$6)</f>
        <v>1100</v>
      </c>
      <c r="N75" s="12">
        <f ca="1">SUMIF(总装!P$3:P$146,$B75,总装!P$6)+SUMIF(总装!Q$3:Q$146,$B75,总装!Q$6)+SUMIF(总装!R$3:R$146,$B75,总装!R$6)</f>
        <v>0</v>
      </c>
      <c r="O75" s="12">
        <f ca="1">SUMIF(总装!S$3:S$146,$B75,总装!S$6)+SUMIF(总装!T$3:T$146,$B75,总装!T$6)+SUMIF(总装!U$3:U$146,$B75,总装!U$6)</f>
        <v>0</v>
      </c>
      <c r="P75" s="12">
        <f ca="1">SUMIF(总装!V$3:V$146,$B75,总装!V$6)+SUMIF(总装!W$3:W$146,$B75,总装!W$6)+SUMIF(总装!X$3:X$146,$B75,总装!X$6)</f>
        <v>0</v>
      </c>
      <c r="Q75" s="12">
        <f ca="1">SUMIF(总装!Y$3:Y$146,$B75,总装!Y$6)+SUMIF(总装!Z$3:Z$146,$B75,总装!Z$6)+SUMIF(总装!AA$3:AA$146,$B75,总装!AA$6)</f>
        <v>0</v>
      </c>
      <c r="R75" s="5">
        <f ca="1">SUMIF(总装!AB$3:AB$146,$B75,总装!AB$6)+SUMIF(总装!AC$3:AC$146,$B75,总装!AC$6)+SUMIF(总装!AD$3:AD$146,$B75,总装!AD$6)</f>
        <v>0</v>
      </c>
      <c r="S75" s="5">
        <f ca="1">SUMIF(总装!AE$3:AE$146,$B75,总装!AE$6)+SUMIF(总装!AF$3:AF$146,$B75,总装!AF$6)+SUMIF(总装!AG$3:AG$146,$B75,总装!AG$6)</f>
        <v>0</v>
      </c>
      <c r="T75" s="5">
        <f ca="1">SUMIF(总装!AH$3:AH$146,$B75,总装!AH$6)+SUMIF(总装!AI$3:AI$146,$B75,总装!AI$6)+SUMIF(总装!AJ$3:AJ$146,$B75,总装!AJ$6)</f>
        <v>0</v>
      </c>
      <c r="U75" s="5">
        <f ca="1">SUMIF(总装!AK$3:AK$146,$B75,总装!AK$6)+SUMIF(总装!AL$3:AL$146,$B75,总装!AL$6)+SUMIF(总装!AM$3:AM$146,$B75,总装!AM$6)</f>
        <v>0</v>
      </c>
      <c r="V75" s="5">
        <f ca="1">SUMIF(总装!AN$3:AN$146,$B75,总装!AN$6)+SUMIF(总装!AO$3:AO$146,$B75,总装!AO$6)+SUMIF(总装!AP$3:AP$146,$B75,总装!AP$6)</f>
        <v>0</v>
      </c>
      <c r="W75" s="5">
        <f ca="1">SUMIF(总装!AQ$3:AQ$146,$B75,总装!AQ$6)+SUMIF(总装!AR$3:AR$146,$B75,总装!AR$6)+SUMIF(总装!AS$3:AS$146,$B75,总装!AS$6)</f>
        <v>0</v>
      </c>
      <c r="X75" s="5">
        <f ca="1">SUMIF(总装!AT$3:AT$146,$B75,总装!AT$6)+SUMIF(总装!AU$3:AU$146,$B75,总装!AU$6)+SUMIF(总装!AV$3:AV$146,$B75,总装!AV$6)</f>
        <v>0</v>
      </c>
      <c r="Y75" s="5">
        <f ca="1">SUMIF(总装!AW$3:AW$146,$B75,总装!AW$6)+SUMIF(总装!AX$3:AX$146,$B75,总装!AX$6)+SUMIF(总装!AY$3:AY$146,$B75,总装!AY$6)</f>
        <v>0</v>
      </c>
      <c r="Z75" s="5">
        <f ca="1">SUMIF(总装!AZ$3:AZ$146,$B75,总装!AZ$6)+SUMIF(总装!BA$3:BA$146,$B75,总装!BA$6)+SUMIF(总装!BB$3:BB$146,$B75,总装!BB$6)</f>
        <v>0</v>
      </c>
      <c r="AA75" s="5">
        <f ca="1">SUMIF(总装!BC$3:BC$146,$B75,总装!BC$6)+SUMIF(总装!BD$3:BD$146,$B75,总装!BD$6)+SUMIF(总装!BE$3:BE$146,$B75,总装!BE$6)</f>
        <v>0</v>
      </c>
      <c r="AB75" s="5">
        <f ca="1">SUMIF(总装!BF$3:BF$146,$B75,总装!BF$6)+SUMIF(总装!BG$3:BG$146,$B75,总装!BG$6)+SUMIF(总装!BH$3:BH$146,$B75,总装!BH$6)</f>
        <v>0</v>
      </c>
      <c r="AC75" s="5">
        <f ca="1">SUMIF(总装!BI$3:BI$146,$B75,总装!BI$6)+SUMIF(总装!BJ$3:BJ$146,$B75,总装!BJ$6)+SUMIF(总装!BK$3:BK$146,$B75,总装!BK$6)</f>
        <v>0</v>
      </c>
      <c r="AD75" s="5">
        <f ca="1">SUMIF(总装!BL$3:BL$146,$B75,总装!BL$6)+SUMIF(总装!BM$3:BM$146,$B75,总装!BM$6)+SUMIF(总装!BN$3:BN$146,$B75,总装!BN$6)</f>
        <v>0</v>
      </c>
      <c r="AE75" s="5">
        <f ca="1">SUMIF(总装!BO$3:BO$146,$B75,总装!BO$6)+SUMIF(总装!BP$3:BP$146,$B75,总装!BP$6)+SUMIF(总装!BQ$3:BQ$146,$B75,总装!BQ$6)</f>
        <v>0</v>
      </c>
      <c r="AF75" s="5">
        <f ca="1">SUMIF(总装!BR$3:BR$146,$B75,总装!BR$6)+SUMIF(总装!BS$3:BS$146,$B75,总装!BS$6)+SUMIF(总装!BT$3:BT$146,$B75,总装!BT$6)</f>
        <v>0</v>
      </c>
      <c r="AG75" s="5">
        <f ca="1">SUMIF(总装!BU$3:BU$146,$B75,总装!BU$6)+SUMIF(总装!BV$3:BV$146,$B75,总装!BV$6)+SUMIF(总装!BW$3:BW$146,$B75,总装!BW$6)</f>
        <v>0</v>
      </c>
      <c r="AH75" s="5">
        <f ca="1">SUMIF(总装!BX$3:BX$146,$B75,总装!BX$6)+SUMIF(总装!BY$3:BY$146,$B75,总装!BY$6)+SUMIF(总装!BZ$3:BZ$146,$B75,总装!BZ$6)</f>
        <v>0</v>
      </c>
      <c r="AI75" s="5">
        <f ca="1">SUMIF(总装!CA$3:CA$146,$B75,总装!CA$6)+SUMIF(总装!CB$3:CB$146,$B75,总装!CB$6)+SUMIF(总装!CC$3:CC$146,$B75,总装!CC$6)</f>
        <v>0</v>
      </c>
      <c r="AJ75" s="5">
        <f ca="1">SUMIF(总装!CD$3:CD$146,$B75,总装!CD$6)+SUMIF(总装!CE$3:CE$146,$B75,总装!CE$6)+SUMIF(总装!CF$3:CF$146,$B75,总装!CF$6)</f>
        <v>0</v>
      </c>
      <c r="AK75" s="5">
        <f ca="1">SUMIF(总装!CG$3:CG$146,$B75,总装!CG$6)+SUMIF(总装!CH$3:CH$146,$B75,总装!CH$6)+SUMIF(总装!CI$3:CI$146,$B75,总装!CI$6)</f>
        <v>0</v>
      </c>
      <c r="AL75" s="5">
        <f ca="1">SUMIF(总装!CJ$3:CJ$146,$B75,总装!CJ$6)+SUMIF(总装!CK$3:CK$146,$B75,总装!CK$6)+SUMIF(总装!CL$3:CL$146,$B75,总装!CL$6)</f>
        <v>0</v>
      </c>
      <c r="AM75" s="5">
        <f ca="1">SUMIF(总装!CM$3:CM$146,$B75,总装!CM$6)+SUMIF(总装!CN$3:CN$146,$B75,总装!CN$6)+SUMIF(总装!CO$3:CO$146,$B75,总装!CO$6)</f>
        <v>0</v>
      </c>
      <c r="AN75" s="5">
        <f ca="1">SUMIF(总装!CP$3:CP$146,$B75,总装!CP$6)+SUMIF(总装!CQ$3:CQ$146,$B75,总装!CQ$6)+SUMIF(总装!CR$3:CR$146,$B75,总装!CR$6)</f>
        <v>0</v>
      </c>
      <c r="AO75" s="5">
        <f ca="1" t="shared" si="8"/>
        <v>1500</v>
      </c>
      <c r="AP75" s="5">
        <f>SUMIF(工单拆分!G:G,B75,工单拆分!I:I)</f>
        <v>1500</v>
      </c>
      <c r="AQ75" s="5">
        <f ca="1" t="shared" si="9"/>
        <v>0</v>
      </c>
      <c r="AS75" s="7">
        <f>VLOOKUP(日计划量!C:C,工单拆分!H:N,7,0)</f>
        <v>100842901</v>
      </c>
      <c r="AT75" s="5">
        <f ca="1">VLOOKUP(C:C,工单拆分!H:R,11,0)</f>
        <v>0</v>
      </c>
      <c r="AU75" s="5">
        <f ca="1">VLOOKUP(C:C,工单拆分!H:S,12,0)</f>
        <v>0</v>
      </c>
      <c r="AV75" s="5"/>
      <c r="AW75" s="5"/>
    </row>
    <row r="76" s="1" customFormat="1" ht="15" customHeight="1" spans="1:49">
      <c r="A76" s="5">
        <f>工单拆分!F76</f>
        <v>7210003423</v>
      </c>
      <c r="B76" s="5" t="str">
        <f>工单拆分!G76</f>
        <v>7210003423-1</v>
      </c>
      <c r="C76" s="5" t="str">
        <f>工单拆分!H76</f>
        <v>40HC817-1</v>
      </c>
      <c r="D76" s="5">
        <f>VLOOKUP(B76,工单拆分!G:I,3,0)</f>
        <v>2000</v>
      </c>
      <c r="E76" s="5">
        <f ca="1">SUMIFS(OFFSET(工单拆分!$I$2,,,2000),OFFSET(工单拆分!$F$2,,,2000),A76)</f>
        <v>7000</v>
      </c>
      <c r="F76" s="5"/>
      <c r="G76" s="10">
        <f ca="1" t="array" ref="G76">MATCH(TRUE,J76:AN76&gt;10,0)+$J$2-1</f>
        <v>43525</v>
      </c>
      <c r="H76" s="11"/>
      <c r="I76" s="11"/>
      <c r="J76" s="5">
        <f ca="1">SUMIF(总装!D$3:D$146,$B76,总装!D$6)+SUMIF(总装!E$3:E$146,$B76,总装!E$6)+SUMIF(总装!F$3:F$146,$B76,总装!F$6)</f>
        <v>500</v>
      </c>
      <c r="K76" s="12">
        <f ca="1">SUMIF(总装!G$3:G$146,$B76,总装!G$6)+SUMIF(总装!H$3:H$146,$B76,总装!H$6)+SUMIF(总装!I$3:I$146,$B76,总装!I$6)</f>
        <v>900</v>
      </c>
      <c r="L76" s="12">
        <f ca="1">SUMIF(总装!J$3:J$146,$B76,总装!J$6)+SUMIF(总装!K$3:K$146,$B76,总装!K$6)+SUMIF(总装!L$3:L$146,$B76,总装!L$6)</f>
        <v>0</v>
      </c>
      <c r="M76" s="12">
        <f ca="1">SUMIF(总装!M$3:M$146,$B76,总装!M$6)+SUMIF(总装!N$3:N$146,$B76,总装!N$6)+SUMIF(总装!O$3:O$146,$B76,总装!O$6)</f>
        <v>600</v>
      </c>
      <c r="N76" s="12">
        <f ca="1">SUMIF(总装!P$3:P$146,$B76,总装!P$6)+SUMIF(总装!Q$3:Q$146,$B76,总装!Q$6)+SUMIF(总装!R$3:R$146,$B76,总装!R$6)</f>
        <v>0</v>
      </c>
      <c r="O76" s="12">
        <f ca="1">SUMIF(总装!S$3:S$146,$B76,总装!S$6)+SUMIF(总装!T$3:T$146,$B76,总装!T$6)+SUMIF(总装!U$3:U$146,$B76,总装!U$6)</f>
        <v>0</v>
      </c>
      <c r="P76" s="12">
        <f ca="1">SUMIF(总装!V$3:V$146,$B76,总装!V$6)+SUMIF(总装!W$3:W$146,$B76,总装!W$6)+SUMIF(总装!X$3:X$146,$B76,总装!X$6)</f>
        <v>0</v>
      </c>
      <c r="Q76" s="12">
        <f ca="1">SUMIF(总装!Y$3:Y$146,$B76,总装!Y$6)+SUMIF(总装!Z$3:Z$146,$B76,总装!Z$6)+SUMIF(总装!AA$3:AA$146,$B76,总装!AA$6)</f>
        <v>0</v>
      </c>
      <c r="R76" s="5">
        <f ca="1">SUMIF(总装!AB$3:AB$146,$B76,总装!AB$6)+SUMIF(总装!AC$3:AC$146,$B76,总装!AC$6)+SUMIF(总装!AD$3:AD$146,$B76,总装!AD$6)</f>
        <v>0</v>
      </c>
      <c r="S76" s="5">
        <f ca="1">SUMIF(总装!AE$3:AE$146,$B76,总装!AE$6)+SUMIF(总装!AF$3:AF$146,$B76,总装!AF$6)+SUMIF(总装!AG$3:AG$146,$B76,总装!AG$6)</f>
        <v>0</v>
      </c>
      <c r="T76" s="5">
        <f ca="1">SUMIF(总装!AH$3:AH$146,$B76,总装!AH$6)+SUMIF(总装!AI$3:AI$146,$B76,总装!AI$6)+SUMIF(总装!AJ$3:AJ$146,$B76,总装!AJ$6)</f>
        <v>0</v>
      </c>
      <c r="U76" s="5">
        <f ca="1">SUMIF(总装!AK$3:AK$146,$B76,总装!AK$6)+SUMIF(总装!AL$3:AL$146,$B76,总装!AL$6)+SUMIF(总装!AM$3:AM$146,$B76,总装!AM$6)</f>
        <v>0</v>
      </c>
      <c r="V76" s="5">
        <f ca="1">SUMIF(总装!AN$3:AN$146,$B76,总装!AN$6)+SUMIF(总装!AO$3:AO$146,$B76,总装!AO$6)+SUMIF(总装!AP$3:AP$146,$B76,总装!AP$6)</f>
        <v>0</v>
      </c>
      <c r="W76" s="5">
        <f ca="1">SUMIF(总装!AQ$3:AQ$146,$B76,总装!AQ$6)+SUMIF(总装!AR$3:AR$146,$B76,总装!AR$6)+SUMIF(总装!AS$3:AS$146,$B76,总装!AS$6)</f>
        <v>0</v>
      </c>
      <c r="X76" s="5">
        <f ca="1">SUMIF(总装!AT$3:AT$146,$B76,总装!AT$6)+SUMIF(总装!AU$3:AU$146,$B76,总装!AU$6)+SUMIF(总装!AV$3:AV$146,$B76,总装!AV$6)</f>
        <v>0</v>
      </c>
      <c r="Y76" s="5">
        <f ca="1">SUMIF(总装!AW$3:AW$146,$B76,总装!AW$6)+SUMIF(总装!AX$3:AX$146,$B76,总装!AX$6)+SUMIF(总装!AY$3:AY$146,$B76,总装!AY$6)</f>
        <v>0</v>
      </c>
      <c r="Z76" s="5">
        <f ca="1">SUMIF(总装!AZ$3:AZ$146,$B76,总装!AZ$6)+SUMIF(总装!BA$3:BA$146,$B76,总装!BA$6)+SUMIF(总装!BB$3:BB$146,$B76,总装!BB$6)</f>
        <v>0</v>
      </c>
      <c r="AA76" s="5">
        <f ca="1">SUMIF(总装!BC$3:BC$146,$B76,总装!BC$6)+SUMIF(总装!BD$3:BD$146,$B76,总装!BD$6)+SUMIF(总装!BE$3:BE$146,$B76,总装!BE$6)</f>
        <v>0</v>
      </c>
      <c r="AB76" s="5">
        <f ca="1">SUMIF(总装!BF$3:BF$146,$B76,总装!BF$6)+SUMIF(总装!BG$3:BG$146,$B76,总装!BG$6)+SUMIF(总装!BH$3:BH$146,$B76,总装!BH$6)</f>
        <v>0</v>
      </c>
      <c r="AC76" s="5">
        <f ca="1">SUMIF(总装!BI$3:BI$146,$B76,总装!BI$6)+SUMIF(总装!BJ$3:BJ$146,$B76,总装!BJ$6)+SUMIF(总装!BK$3:BK$146,$B76,总装!BK$6)</f>
        <v>0</v>
      </c>
      <c r="AD76" s="5">
        <f ca="1">SUMIF(总装!BL$3:BL$146,$B76,总装!BL$6)+SUMIF(总装!BM$3:BM$146,$B76,总装!BM$6)+SUMIF(总装!BN$3:BN$146,$B76,总装!BN$6)</f>
        <v>0</v>
      </c>
      <c r="AE76" s="5">
        <f ca="1">SUMIF(总装!BO$3:BO$146,$B76,总装!BO$6)+SUMIF(总装!BP$3:BP$146,$B76,总装!BP$6)+SUMIF(总装!BQ$3:BQ$146,$B76,总装!BQ$6)</f>
        <v>0</v>
      </c>
      <c r="AF76" s="5">
        <f ca="1">SUMIF(总装!BR$3:BR$146,$B76,总装!BR$6)+SUMIF(总装!BS$3:BS$146,$B76,总装!BS$6)+SUMIF(总装!BT$3:BT$146,$B76,总装!BT$6)</f>
        <v>0</v>
      </c>
      <c r="AG76" s="5">
        <f ca="1">SUMIF(总装!BU$3:BU$146,$B76,总装!BU$6)+SUMIF(总装!BV$3:BV$146,$B76,总装!BV$6)+SUMIF(总装!BW$3:BW$146,$B76,总装!BW$6)</f>
        <v>0</v>
      </c>
      <c r="AH76" s="5">
        <f ca="1">SUMIF(总装!BX$3:BX$146,$B76,总装!BX$6)+SUMIF(总装!BY$3:BY$146,$B76,总装!BY$6)+SUMIF(总装!BZ$3:BZ$146,$B76,总装!BZ$6)</f>
        <v>0</v>
      </c>
      <c r="AI76" s="5">
        <f ca="1">SUMIF(总装!CA$3:CA$146,$B76,总装!CA$6)+SUMIF(总装!CB$3:CB$146,$B76,总装!CB$6)+SUMIF(总装!CC$3:CC$146,$B76,总装!CC$6)</f>
        <v>0</v>
      </c>
      <c r="AJ76" s="5">
        <f ca="1">SUMIF(总装!CD$3:CD$146,$B76,总装!CD$6)+SUMIF(总装!CE$3:CE$146,$B76,总装!CE$6)+SUMIF(总装!CF$3:CF$146,$B76,总装!CF$6)</f>
        <v>0</v>
      </c>
      <c r="AK76" s="5">
        <f ca="1">SUMIF(总装!CG$3:CG$146,$B76,总装!CG$6)+SUMIF(总装!CH$3:CH$146,$B76,总装!CH$6)+SUMIF(总装!CI$3:CI$146,$B76,总装!CI$6)</f>
        <v>0</v>
      </c>
      <c r="AL76" s="5">
        <f ca="1">SUMIF(总装!CJ$3:CJ$146,$B76,总装!CJ$6)+SUMIF(总装!CK$3:CK$146,$B76,总装!CK$6)+SUMIF(总装!CL$3:CL$146,$B76,总装!CL$6)</f>
        <v>0</v>
      </c>
      <c r="AM76" s="5">
        <f ca="1">SUMIF(总装!CM$3:CM$146,$B76,总装!CM$6)+SUMIF(总装!CN$3:CN$146,$B76,总装!CN$6)+SUMIF(总装!CO$3:CO$146,$B76,总装!CO$6)</f>
        <v>0</v>
      </c>
      <c r="AN76" s="5">
        <f ca="1">SUMIF(总装!CP$3:CP$146,$B76,总装!CP$6)+SUMIF(总装!CQ$3:CQ$146,$B76,总装!CQ$6)+SUMIF(总装!CR$3:CR$146,$B76,总装!CR$6)</f>
        <v>0</v>
      </c>
      <c r="AO76" s="5">
        <f ca="1" t="shared" si="8"/>
        <v>2000</v>
      </c>
      <c r="AP76" s="5">
        <f>SUMIF(工单拆分!G:G,B76,工单拆分!I:I)</f>
        <v>2000</v>
      </c>
      <c r="AQ76" s="5">
        <f ca="1" t="shared" si="9"/>
        <v>0</v>
      </c>
      <c r="AS76" s="7">
        <f>VLOOKUP(日计划量!C:C,工单拆分!H:N,7,0)</f>
        <v>100842162</v>
      </c>
      <c r="AT76" s="5">
        <f ca="1">VLOOKUP(C:C,工单拆分!H:R,11,0)</f>
        <v>0</v>
      </c>
      <c r="AU76" s="5">
        <f ca="1">VLOOKUP(C:C,工单拆分!H:S,12,0)</f>
        <v>0</v>
      </c>
      <c r="AV76" s="5"/>
      <c r="AW76" s="5"/>
    </row>
    <row r="77" s="1" customFormat="1" ht="15" customHeight="1" spans="1:49">
      <c r="A77" s="5">
        <f>工单拆分!F77</f>
        <v>7210003423</v>
      </c>
      <c r="B77" s="5" t="str">
        <f>工单拆分!G77</f>
        <v>7210003423-2</v>
      </c>
      <c r="C77" s="5" t="str">
        <f>工单拆分!H77</f>
        <v>40HC817-2</v>
      </c>
      <c r="D77" s="5">
        <f>VLOOKUP(B77,工单拆分!G:I,3,0)</f>
        <v>2000</v>
      </c>
      <c r="E77" s="5">
        <f ca="1">SUMIFS(OFFSET(工单拆分!$I$2,,,2000),OFFSET(工单拆分!$F$2,,,2000),A77)</f>
        <v>7000</v>
      </c>
      <c r="F77" s="5"/>
      <c r="G77" s="10">
        <f ca="1" t="array" ref="G77">MATCH(TRUE,J77:AN77&gt;10,0)+$J$2-1</f>
        <v>43528</v>
      </c>
      <c r="H77" s="11"/>
      <c r="I77" s="11"/>
      <c r="J77" s="5">
        <f ca="1">SUMIF(总装!D$3:D$146,$B77,总装!D$6)+SUMIF(总装!E$3:E$146,$B77,总装!E$6)+SUMIF(总装!F$3:F$146,$B77,总装!F$6)</f>
        <v>0</v>
      </c>
      <c r="K77" s="12">
        <f ca="1">SUMIF(总装!G$3:G$146,$B77,总装!G$6)+SUMIF(总装!H$3:H$146,$B77,总装!H$6)+SUMIF(总装!I$3:I$146,$B77,总装!I$6)</f>
        <v>0</v>
      </c>
      <c r="L77" s="12">
        <f ca="1">SUMIF(总装!J$3:J$146,$B77,总装!J$6)+SUMIF(总装!K$3:K$146,$B77,总装!K$6)+SUMIF(总装!L$3:L$146,$B77,总装!L$6)</f>
        <v>0</v>
      </c>
      <c r="M77" s="12">
        <f ca="1">SUMIF(总装!M$3:M$146,$B77,总装!M$6)+SUMIF(总装!N$3:N$146,$B77,总装!N$6)+SUMIF(总装!O$3:O$146,$B77,总装!O$6)</f>
        <v>400</v>
      </c>
      <c r="N77" s="12">
        <f ca="1">SUMIF(总装!P$3:P$146,$B77,总装!P$6)+SUMIF(总装!Q$3:Q$146,$B77,总装!Q$6)+SUMIF(总装!R$3:R$146,$B77,总装!R$6)</f>
        <v>1100</v>
      </c>
      <c r="O77" s="12">
        <f ca="1">SUMIF(总装!S$3:S$146,$B77,总装!S$6)+SUMIF(总装!T$3:T$146,$B77,总装!T$6)+SUMIF(总装!U$3:U$146,$B77,总装!U$6)</f>
        <v>500</v>
      </c>
      <c r="P77" s="12">
        <f ca="1">SUMIF(总装!V$3:V$146,$B77,总装!V$6)+SUMIF(总装!W$3:W$146,$B77,总装!W$6)+SUMIF(总装!X$3:X$146,$B77,总装!X$6)</f>
        <v>0</v>
      </c>
      <c r="Q77" s="12">
        <f ca="1">SUMIF(总装!Y$3:Y$146,$B77,总装!Y$6)+SUMIF(总装!Z$3:Z$146,$B77,总装!Z$6)+SUMIF(总装!AA$3:AA$146,$B77,总装!AA$6)</f>
        <v>0</v>
      </c>
      <c r="R77" s="5">
        <f ca="1">SUMIF(总装!AB$3:AB$146,$B77,总装!AB$6)+SUMIF(总装!AC$3:AC$146,$B77,总装!AC$6)+SUMIF(总装!AD$3:AD$146,$B77,总装!AD$6)</f>
        <v>0</v>
      </c>
      <c r="S77" s="5">
        <f ca="1">SUMIF(总装!AE$3:AE$146,$B77,总装!AE$6)+SUMIF(总装!AF$3:AF$146,$B77,总装!AF$6)+SUMIF(总装!AG$3:AG$146,$B77,总装!AG$6)</f>
        <v>0</v>
      </c>
      <c r="T77" s="5">
        <f ca="1">SUMIF(总装!AH$3:AH$146,$B77,总装!AH$6)+SUMIF(总装!AI$3:AI$146,$B77,总装!AI$6)+SUMIF(总装!AJ$3:AJ$146,$B77,总装!AJ$6)</f>
        <v>0</v>
      </c>
      <c r="U77" s="5">
        <f ca="1">SUMIF(总装!AK$3:AK$146,$B77,总装!AK$6)+SUMIF(总装!AL$3:AL$146,$B77,总装!AL$6)+SUMIF(总装!AM$3:AM$146,$B77,总装!AM$6)</f>
        <v>0</v>
      </c>
      <c r="V77" s="5">
        <f ca="1">SUMIF(总装!AN$3:AN$146,$B77,总装!AN$6)+SUMIF(总装!AO$3:AO$146,$B77,总装!AO$6)+SUMIF(总装!AP$3:AP$146,$B77,总装!AP$6)</f>
        <v>0</v>
      </c>
      <c r="W77" s="5">
        <f ca="1">SUMIF(总装!AQ$3:AQ$146,$B77,总装!AQ$6)+SUMIF(总装!AR$3:AR$146,$B77,总装!AR$6)+SUMIF(总装!AS$3:AS$146,$B77,总装!AS$6)</f>
        <v>0</v>
      </c>
      <c r="X77" s="5">
        <f ca="1">SUMIF(总装!AT$3:AT$146,$B77,总装!AT$6)+SUMIF(总装!AU$3:AU$146,$B77,总装!AU$6)+SUMIF(总装!AV$3:AV$146,$B77,总装!AV$6)</f>
        <v>0</v>
      </c>
      <c r="Y77" s="5">
        <f ca="1">SUMIF(总装!AW$3:AW$146,$B77,总装!AW$6)+SUMIF(总装!AX$3:AX$146,$B77,总装!AX$6)+SUMIF(总装!AY$3:AY$146,$B77,总装!AY$6)</f>
        <v>0</v>
      </c>
      <c r="Z77" s="5">
        <f ca="1">SUMIF(总装!AZ$3:AZ$146,$B77,总装!AZ$6)+SUMIF(总装!BA$3:BA$146,$B77,总装!BA$6)+SUMIF(总装!BB$3:BB$146,$B77,总装!BB$6)</f>
        <v>0</v>
      </c>
      <c r="AA77" s="5">
        <f ca="1">SUMIF(总装!BC$3:BC$146,$B77,总装!BC$6)+SUMIF(总装!BD$3:BD$146,$B77,总装!BD$6)+SUMIF(总装!BE$3:BE$146,$B77,总装!BE$6)</f>
        <v>0</v>
      </c>
      <c r="AB77" s="5">
        <f ca="1">SUMIF(总装!BF$3:BF$146,$B77,总装!BF$6)+SUMIF(总装!BG$3:BG$146,$B77,总装!BG$6)+SUMIF(总装!BH$3:BH$146,$B77,总装!BH$6)</f>
        <v>0</v>
      </c>
      <c r="AC77" s="5">
        <f ca="1">SUMIF(总装!BI$3:BI$146,$B77,总装!BI$6)+SUMIF(总装!BJ$3:BJ$146,$B77,总装!BJ$6)+SUMIF(总装!BK$3:BK$146,$B77,总装!BK$6)</f>
        <v>0</v>
      </c>
      <c r="AD77" s="5">
        <f ca="1">SUMIF(总装!BL$3:BL$146,$B77,总装!BL$6)+SUMIF(总装!BM$3:BM$146,$B77,总装!BM$6)+SUMIF(总装!BN$3:BN$146,$B77,总装!BN$6)</f>
        <v>0</v>
      </c>
      <c r="AE77" s="5">
        <f ca="1">SUMIF(总装!BO$3:BO$146,$B77,总装!BO$6)+SUMIF(总装!BP$3:BP$146,$B77,总装!BP$6)+SUMIF(总装!BQ$3:BQ$146,$B77,总装!BQ$6)</f>
        <v>0</v>
      </c>
      <c r="AF77" s="5">
        <f ca="1">SUMIF(总装!BR$3:BR$146,$B77,总装!BR$6)+SUMIF(总装!BS$3:BS$146,$B77,总装!BS$6)+SUMIF(总装!BT$3:BT$146,$B77,总装!BT$6)</f>
        <v>0</v>
      </c>
      <c r="AG77" s="5">
        <f ca="1">SUMIF(总装!BU$3:BU$146,$B77,总装!BU$6)+SUMIF(总装!BV$3:BV$146,$B77,总装!BV$6)+SUMIF(总装!BW$3:BW$146,$B77,总装!BW$6)</f>
        <v>0</v>
      </c>
      <c r="AH77" s="5">
        <f ca="1">SUMIF(总装!BX$3:BX$146,$B77,总装!BX$6)+SUMIF(总装!BY$3:BY$146,$B77,总装!BY$6)+SUMIF(总装!BZ$3:BZ$146,$B77,总装!BZ$6)</f>
        <v>0</v>
      </c>
      <c r="AI77" s="5">
        <f ca="1">SUMIF(总装!CA$3:CA$146,$B77,总装!CA$6)+SUMIF(总装!CB$3:CB$146,$B77,总装!CB$6)+SUMIF(总装!CC$3:CC$146,$B77,总装!CC$6)</f>
        <v>0</v>
      </c>
      <c r="AJ77" s="5">
        <f ca="1">SUMIF(总装!CD$3:CD$146,$B77,总装!CD$6)+SUMIF(总装!CE$3:CE$146,$B77,总装!CE$6)+SUMIF(总装!CF$3:CF$146,$B77,总装!CF$6)</f>
        <v>0</v>
      </c>
      <c r="AK77" s="5">
        <f ca="1">SUMIF(总装!CG$3:CG$146,$B77,总装!CG$6)+SUMIF(总装!CH$3:CH$146,$B77,总装!CH$6)+SUMIF(总装!CI$3:CI$146,$B77,总装!CI$6)</f>
        <v>0</v>
      </c>
      <c r="AL77" s="5">
        <f ca="1">SUMIF(总装!CJ$3:CJ$146,$B77,总装!CJ$6)+SUMIF(总装!CK$3:CK$146,$B77,总装!CK$6)+SUMIF(总装!CL$3:CL$146,$B77,总装!CL$6)</f>
        <v>0</v>
      </c>
      <c r="AM77" s="5">
        <f ca="1">SUMIF(总装!CM$3:CM$146,$B77,总装!CM$6)+SUMIF(总装!CN$3:CN$146,$B77,总装!CN$6)+SUMIF(总装!CO$3:CO$146,$B77,总装!CO$6)</f>
        <v>0</v>
      </c>
      <c r="AN77" s="5">
        <f ca="1">SUMIF(总装!CP$3:CP$146,$B77,总装!CP$6)+SUMIF(总装!CQ$3:CQ$146,$B77,总装!CQ$6)+SUMIF(总装!CR$3:CR$146,$B77,总装!CR$6)</f>
        <v>0</v>
      </c>
      <c r="AO77" s="5">
        <f ca="1" t="shared" si="8"/>
        <v>2000</v>
      </c>
      <c r="AP77" s="5">
        <f>SUMIF(工单拆分!G:G,B77,工单拆分!I:I)</f>
        <v>2000</v>
      </c>
      <c r="AQ77" s="5">
        <f ca="1" t="shared" si="9"/>
        <v>0</v>
      </c>
      <c r="AS77" s="7">
        <f>VLOOKUP(日计划量!C:C,工单拆分!H:N,7,0)</f>
        <v>100842894</v>
      </c>
      <c r="AT77" s="5">
        <f ca="1">VLOOKUP(C:C,工单拆分!H:R,11,0)</f>
        <v>0</v>
      </c>
      <c r="AU77" s="5">
        <f ca="1">VLOOKUP(C:C,工单拆分!H:S,12,0)</f>
        <v>0</v>
      </c>
      <c r="AV77" s="5"/>
      <c r="AW77" s="5"/>
    </row>
    <row r="78" s="1" customFormat="1" ht="15" customHeight="1" spans="1:49">
      <c r="A78" s="5">
        <f>工单拆分!F78</f>
        <v>7210003423</v>
      </c>
      <c r="B78" s="5" t="str">
        <f>工单拆分!G78</f>
        <v>7210003423-3</v>
      </c>
      <c r="C78" s="5" t="str">
        <f>工单拆分!H78</f>
        <v>40HC817-3</v>
      </c>
      <c r="D78" s="5">
        <f>VLOOKUP(B78,工单拆分!G:I,3,0)</f>
        <v>2000</v>
      </c>
      <c r="E78" s="5">
        <f ca="1">SUMIFS(OFFSET(工单拆分!$I$2,,,2000),OFFSET(工单拆分!$F$2,,,2000),A78)</f>
        <v>7000</v>
      </c>
      <c r="F78" s="5"/>
      <c r="G78" s="10">
        <f ca="1" t="array" ref="G78">MATCH(TRUE,J78:AN78&gt;10,0)+$J$2-1</f>
        <v>43547</v>
      </c>
      <c r="H78" s="11"/>
      <c r="I78" s="11"/>
      <c r="J78" s="5">
        <f ca="1">SUMIF(总装!D$3:D$146,$B78,总装!D$6)+SUMIF(总装!E$3:E$146,$B78,总装!E$6)+SUMIF(总装!F$3:F$146,$B78,总装!F$6)</f>
        <v>0</v>
      </c>
      <c r="K78" s="12">
        <f ca="1">SUMIF(总装!G$3:G$146,$B78,总装!G$6)+SUMIF(总装!H$3:H$146,$B78,总装!H$6)+SUMIF(总装!I$3:I$146,$B78,总装!I$6)</f>
        <v>0</v>
      </c>
      <c r="L78" s="12">
        <f ca="1">SUMIF(总装!J$3:J$146,$B78,总装!J$6)+SUMIF(总装!K$3:K$146,$B78,总装!K$6)+SUMIF(总装!L$3:L$146,$B78,总装!L$6)</f>
        <v>0</v>
      </c>
      <c r="M78" s="12">
        <f ca="1">SUMIF(总装!M$3:M$146,$B78,总装!M$6)+SUMIF(总装!N$3:N$146,$B78,总装!N$6)+SUMIF(总装!O$3:O$146,$B78,总装!O$6)</f>
        <v>0</v>
      </c>
      <c r="N78" s="12">
        <f ca="1">SUMIF(总装!P$3:P$146,$B78,总装!P$6)+SUMIF(总装!Q$3:Q$146,$B78,总装!Q$6)+SUMIF(总装!R$3:R$146,$B78,总装!R$6)</f>
        <v>0</v>
      </c>
      <c r="O78" s="12">
        <f ca="1">SUMIF(总装!S$3:S$146,$B78,总装!S$6)+SUMIF(总装!T$3:T$146,$B78,总装!T$6)+SUMIF(总装!U$3:U$146,$B78,总装!U$6)</f>
        <v>0</v>
      </c>
      <c r="P78" s="12">
        <f ca="1">SUMIF(总装!V$3:V$146,$B78,总装!V$6)+SUMIF(总装!W$3:W$146,$B78,总装!W$6)+SUMIF(总装!X$3:X$146,$B78,总装!X$6)</f>
        <v>0</v>
      </c>
      <c r="Q78" s="12">
        <f ca="1">SUMIF(总装!Y$3:Y$146,$B78,总装!Y$6)+SUMIF(总装!Z$3:Z$146,$B78,总装!Z$6)+SUMIF(总装!AA$3:AA$146,$B78,总装!AA$6)</f>
        <v>0</v>
      </c>
      <c r="R78" s="5">
        <f ca="1">SUMIF(总装!AB$3:AB$146,$B78,总装!AB$6)+SUMIF(总装!AC$3:AC$146,$B78,总装!AC$6)+SUMIF(总装!AD$3:AD$146,$B78,总装!AD$6)</f>
        <v>0</v>
      </c>
      <c r="S78" s="5">
        <f ca="1">SUMIF(总装!AE$3:AE$146,$B78,总装!AE$6)+SUMIF(总装!AF$3:AF$146,$B78,总装!AF$6)+SUMIF(总装!AG$3:AG$146,$B78,总装!AG$6)</f>
        <v>0</v>
      </c>
      <c r="T78" s="5">
        <f ca="1">SUMIF(总装!AH$3:AH$146,$B78,总装!AH$6)+SUMIF(总装!AI$3:AI$146,$B78,总装!AI$6)+SUMIF(总装!AJ$3:AJ$146,$B78,总装!AJ$6)</f>
        <v>0</v>
      </c>
      <c r="U78" s="5">
        <f ca="1">SUMIF(总装!AK$3:AK$146,$B78,总装!AK$6)+SUMIF(总装!AL$3:AL$146,$B78,总装!AL$6)+SUMIF(总装!AM$3:AM$146,$B78,总装!AM$6)</f>
        <v>0</v>
      </c>
      <c r="V78" s="5">
        <f ca="1">SUMIF(总装!AN$3:AN$146,$B78,总装!AN$6)+SUMIF(总装!AO$3:AO$146,$B78,总装!AO$6)+SUMIF(总装!AP$3:AP$146,$B78,总装!AP$6)</f>
        <v>0</v>
      </c>
      <c r="W78" s="5">
        <f ca="1">SUMIF(总装!AQ$3:AQ$146,$B78,总装!AQ$6)+SUMIF(总装!AR$3:AR$146,$B78,总装!AR$6)+SUMIF(总装!AS$3:AS$146,$B78,总装!AS$6)</f>
        <v>0</v>
      </c>
      <c r="X78" s="5">
        <f ca="1">SUMIF(总装!AT$3:AT$146,$B78,总装!AT$6)+SUMIF(总装!AU$3:AU$146,$B78,总装!AU$6)+SUMIF(总装!AV$3:AV$146,$B78,总装!AV$6)</f>
        <v>0</v>
      </c>
      <c r="Y78" s="5">
        <f ca="1">SUMIF(总装!AW$3:AW$146,$B78,总装!AW$6)+SUMIF(总装!AX$3:AX$146,$B78,总装!AX$6)+SUMIF(总装!AY$3:AY$146,$B78,总装!AY$6)</f>
        <v>0</v>
      </c>
      <c r="Z78" s="5">
        <f ca="1">SUMIF(总装!AZ$3:AZ$146,$B78,总装!AZ$6)+SUMIF(总装!BA$3:BA$146,$B78,总装!BA$6)+SUMIF(总装!BB$3:BB$146,$B78,总装!BB$6)</f>
        <v>0</v>
      </c>
      <c r="AA78" s="5">
        <f ca="1">SUMIF(总装!BC$3:BC$146,$B78,总装!BC$6)+SUMIF(总装!BD$3:BD$146,$B78,总装!BD$6)+SUMIF(总装!BE$3:BE$146,$B78,总装!BE$6)</f>
        <v>0</v>
      </c>
      <c r="AB78" s="5">
        <f ca="1">SUMIF(总装!BF$3:BF$146,$B78,总装!BF$6)+SUMIF(总装!BG$3:BG$146,$B78,总装!BG$6)+SUMIF(总装!BH$3:BH$146,$B78,总装!BH$6)</f>
        <v>0</v>
      </c>
      <c r="AC78" s="5">
        <f ca="1">SUMIF(总装!BI$3:BI$146,$B78,总装!BI$6)+SUMIF(总装!BJ$3:BJ$146,$B78,总装!BJ$6)+SUMIF(总装!BK$3:BK$146,$B78,总装!BK$6)</f>
        <v>0</v>
      </c>
      <c r="AD78" s="5">
        <f ca="1">SUMIF(总装!BL$3:BL$146,$B78,总装!BL$6)+SUMIF(总装!BM$3:BM$146,$B78,总装!BM$6)+SUMIF(总装!BN$3:BN$146,$B78,总装!BN$6)</f>
        <v>0</v>
      </c>
      <c r="AE78" s="5">
        <f ca="1">SUMIF(总装!BO$3:BO$146,$B78,总装!BO$6)+SUMIF(总装!BP$3:BP$146,$B78,总装!BP$6)+SUMIF(总装!BQ$3:BQ$146,$B78,总装!BQ$6)</f>
        <v>0</v>
      </c>
      <c r="AF78" s="5">
        <f ca="1">SUMIF(总装!BR$3:BR$146,$B78,总装!BR$6)+SUMIF(总装!BS$3:BS$146,$B78,总装!BS$6)+SUMIF(总装!BT$3:BT$146,$B78,总装!BT$6)</f>
        <v>700</v>
      </c>
      <c r="AG78" s="5">
        <f ca="1">SUMIF(总装!BU$3:BU$146,$B78,总装!BU$6)+SUMIF(总装!BV$3:BV$146,$B78,总装!BV$6)+SUMIF(总装!BW$3:BW$146,$B78,总装!BW$6)</f>
        <v>1300</v>
      </c>
      <c r="AH78" s="5">
        <f ca="1">SUMIF(总装!BX$3:BX$146,$B78,总装!BX$6)+SUMIF(总装!BY$3:BY$146,$B78,总装!BY$6)+SUMIF(总装!BZ$3:BZ$146,$B78,总装!BZ$6)</f>
        <v>0</v>
      </c>
      <c r="AI78" s="5">
        <f ca="1">SUMIF(总装!CA$3:CA$146,$B78,总装!CA$6)+SUMIF(总装!CB$3:CB$146,$B78,总装!CB$6)+SUMIF(总装!CC$3:CC$146,$B78,总装!CC$6)</f>
        <v>0</v>
      </c>
      <c r="AJ78" s="5">
        <f ca="1">SUMIF(总装!CD$3:CD$146,$B78,总装!CD$6)+SUMIF(总装!CE$3:CE$146,$B78,总装!CE$6)+SUMIF(总装!CF$3:CF$146,$B78,总装!CF$6)</f>
        <v>0</v>
      </c>
      <c r="AK78" s="5">
        <f ca="1">SUMIF(总装!CG$3:CG$146,$B78,总装!CG$6)+SUMIF(总装!CH$3:CH$146,$B78,总装!CH$6)+SUMIF(总装!CI$3:CI$146,$B78,总装!CI$6)</f>
        <v>0</v>
      </c>
      <c r="AL78" s="5">
        <f ca="1">SUMIF(总装!CJ$3:CJ$146,$B78,总装!CJ$6)+SUMIF(总装!CK$3:CK$146,$B78,总装!CK$6)+SUMIF(总装!CL$3:CL$146,$B78,总装!CL$6)</f>
        <v>0</v>
      </c>
      <c r="AM78" s="5">
        <f ca="1">SUMIF(总装!CM$3:CM$146,$B78,总装!CM$6)+SUMIF(总装!CN$3:CN$146,$B78,总装!CN$6)+SUMIF(总装!CO$3:CO$146,$B78,总装!CO$6)</f>
        <v>0</v>
      </c>
      <c r="AN78" s="5">
        <f ca="1">SUMIF(总装!CP$3:CP$146,$B78,总装!CP$6)+SUMIF(总装!CQ$3:CQ$146,$B78,总装!CQ$6)+SUMIF(总装!CR$3:CR$146,$B78,总装!CR$6)</f>
        <v>0</v>
      </c>
      <c r="AO78" s="5">
        <f ca="1" t="shared" si="8"/>
        <v>2000</v>
      </c>
      <c r="AP78" s="5">
        <f>SUMIF(工单拆分!G:G,B78,工单拆分!I:I)</f>
        <v>2000</v>
      </c>
      <c r="AQ78" s="5">
        <f ca="1" t="shared" si="9"/>
        <v>0</v>
      </c>
      <c r="AS78" s="7">
        <f>VLOOKUP(日计划量!C:C,工单拆分!H:N,7,0)</f>
        <v>100851276</v>
      </c>
      <c r="AT78" s="5">
        <f ca="1">VLOOKUP(C:C,工单拆分!H:R,11,0)</f>
        <v>0</v>
      </c>
      <c r="AU78" s="5">
        <f ca="1">VLOOKUP(C:C,工单拆分!H:S,12,0)</f>
        <v>0</v>
      </c>
      <c r="AV78" s="5"/>
      <c r="AW78" s="5"/>
    </row>
    <row r="79" s="1" customFormat="1" ht="15" customHeight="1" spans="1:49">
      <c r="A79" s="5">
        <f>工单拆分!F79</f>
        <v>7210003423</v>
      </c>
      <c r="B79" s="5" t="str">
        <f>工单拆分!G79</f>
        <v>7210003423-4</v>
      </c>
      <c r="C79" s="5" t="str">
        <f>工单拆分!H79</f>
        <v>40HC817-4</v>
      </c>
      <c r="D79" s="5">
        <f>VLOOKUP(B79,工单拆分!G:I,3,0)</f>
        <v>1000</v>
      </c>
      <c r="E79" s="5">
        <f ca="1">SUMIFS(OFFSET(工单拆分!$I$2,,,2000),OFFSET(工单拆分!$F$2,,,2000),A79)</f>
        <v>7000</v>
      </c>
      <c r="F79" s="5"/>
      <c r="G79" s="10">
        <f ca="1" t="array" ref="G79">MATCH(TRUE,J79:AN79&gt;10,0)+$J$2-1</f>
        <v>43549</v>
      </c>
      <c r="H79" s="11"/>
      <c r="I79" s="11"/>
      <c r="J79" s="5">
        <f ca="1">SUMIF(总装!D$3:D$146,$B79,总装!D$6)+SUMIF(总装!E$3:E$146,$B79,总装!E$6)+SUMIF(总装!F$3:F$146,$B79,总装!F$6)</f>
        <v>0</v>
      </c>
      <c r="K79" s="12">
        <f ca="1">SUMIF(总装!G$3:G$146,$B79,总装!G$6)+SUMIF(总装!H$3:H$146,$B79,总装!H$6)+SUMIF(总装!I$3:I$146,$B79,总装!I$6)</f>
        <v>0</v>
      </c>
      <c r="L79" s="12">
        <f ca="1">SUMIF(总装!J$3:J$146,$B79,总装!J$6)+SUMIF(总装!K$3:K$146,$B79,总装!K$6)+SUMIF(总装!L$3:L$146,$B79,总装!L$6)</f>
        <v>0</v>
      </c>
      <c r="M79" s="12">
        <f ca="1">SUMIF(总装!M$3:M$146,$B79,总装!M$6)+SUMIF(总装!N$3:N$146,$B79,总装!N$6)+SUMIF(总装!O$3:O$146,$B79,总装!O$6)</f>
        <v>0</v>
      </c>
      <c r="N79" s="12">
        <f ca="1">SUMIF(总装!P$3:P$146,$B79,总装!P$6)+SUMIF(总装!Q$3:Q$146,$B79,总装!Q$6)+SUMIF(总装!R$3:R$146,$B79,总装!R$6)</f>
        <v>0</v>
      </c>
      <c r="O79" s="12">
        <f ca="1">SUMIF(总装!S$3:S$146,$B79,总装!S$6)+SUMIF(总装!T$3:T$146,$B79,总装!T$6)+SUMIF(总装!U$3:U$146,$B79,总装!U$6)</f>
        <v>0</v>
      </c>
      <c r="P79" s="12">
        <f ca="1">SUMIF(总装!V$3:V$146,$B79,总装!V$6)+SUMIF(总装!W$3:W$146,$B79,总装!W$6)+SUMIF(总装!X$3:X$146,$B79,总装!X$6)</f>
        <v>0</v>
      </c>
      <c r="Q79" s="12">
        <f ca="1">SUMIF(总装!Y$3:Y$146,$B79,总装!Y$6)+SUMIF(总装!Z$3:Z$146,$B79,总装!Z$6)+SUMIF(总装!AA$3:AA$146,$B79,总装!AA$6)</f>
        <v>0</v>
      </c>
      <c r="R79" s="5">
        <f ca="1">SUMIF(总装!AB$3:AB$146,$B79,总装!AB$6)+SUMIF(总装!AC$3:AC$146,$B79,总装!AC$6)+SUMIF(总装!AD$3:AD$146,$B79,总装!AD$6)</f>
        <v>0</v>
      </c>
      <c r="S79" s="5">
        <f ca="1">SUMIF(总装!AE$3:AE$146,$B79,总装!AE$6)+SUMIF(总装!AF$3:AF$146,$B79,总装!AF$6)+SUMIF(总装!AG$3:AG$146,$B79,总装!AG$6)</f>
        <v>0</v>
      </c>
      <c r="T79" s="5">
        <f ca="1">SUMIF(总装!AH$3:AH$146,$B79,总装!AH$6)+SUMIF(总装!AI$3:AI$146,$B79,总装!AI$6)+SUMIF(总装!AJ$3:AJ$146,$B79,总装!AJ$6)</f>
        <v>0</v>
      </c>
      <c r="U79" s="5">
        <f ca="1">SUMIF(总装!AK$3:AK$146,$B79,总装!AK$6)+SUMIF(总装!AL$3:AL$146,$B79,总装!AL$6)+SUMIF(总装!AM$3:AM$146,$B79,总装!AM$6)</f>
        <v>0</v>
      </c>
      <c r="V79" s="5">
        <f ca="1">SUMIF(总装!AN$3:AN$146,$B79,总装!AN$6)+SUMIF(总装!AO$3:AO$146,$B79,总装!AO$6)+SUMIF(总装!AP$3:AP$146,$B79,总装!AP$6)</f>
        <v>0</v>
      </c>
      <c r="W79" s="5">
        <f ca="1">SUMIF(总装!AQ$3:AQ$146,$B79,总装!AQ$6)+SUMIF(总装!AR$3:AR$146,$B79,总装!AR$6)+SUMIF(总装!AS$3:AS$146,$B79,总装!AS$6)</f>
        <v>0</v>
      </c>
      <c r="X79" s="5">
        <f ca="1">SUMIF(总装!AT$3:AT$146,$B79,总装!AT$6)+SUMIF(总装!AU$3:AU$146,$B79,总装!AU$6)+SUMIF(总装!AV$3:AV$146,$B79,总装!AV$6)</f>
        <v>0</v>
      </c>
      <c r="Y79" s="5">
        <f ca="1">SUMIF(总装!AW$3:AW$146,$B79,总装!AW$6)+SUMIF(总装!AX$3:AX$146,$B79,总装!AX$6)+SUMIF(总装!AY$3:AY$146,$B79,总装!AY$6)</f>
        <v>0</v>
      </c>
      <c r="Z79" s="5">
        <f ca="1">SUMIF(总装!AZ$3:AZ$146,$B79,总装!AZ$6)+SUMIF(总装!BA$3:BA$146,$B79,总装!BA$6)+SUMIF(总装!BB$3:BB$146,$B79,总装!BB$6)</f>
        <v>0</v>
      </c>
      <c r="AA79" s="5">
        <f ca="1">SUMIF(总装!BC$3:BC$146,$B79,总装!BC$6)+SUMIF(总装!BD$3:BD$146,$B79,总装!BD$6)+SUMIF(总装!BE$3:BE$146,$B79,总装!BE$6)</f>
        <v>0</v>
      </c>
      <c r="AB79" s="5">
        <f ca="1">SUMIF(总装!BF$3:BF$146,$B79,总装!BF$6)+SUMIF(总装!BG$3:BG$146,$B79,总装!BG$6)+SUMIF(总装!BH$3:BH$146,$B79,总装!BH$6)</f>
        <v>0</v>
      </c>
      <c r="AC79" s="5">
        <f ca="1">SUMIF(总装!BI$3:BI$146,$B79,总装!BI$6)+SUMIF(总装!BJ$3:BJ$146,$B79,总装!BJ$6)+SUMIF(总装!BK$3:BK$146,$B79,总装!BK$6)</f>
        <v>0</v>
      </c>
      <c r="AD79" s="5">
        <f ca="1">SUMIF(总装!BL$3:BL$146,$B79,总装!BL$6)+SUMIF(总装!BM$3:BM$146,$B79,总装!BM$6)+SUMIF(总装!BN$3:BN$146,$B79,总装!BN$6)</f>
        <v>0</v>
      </c>
      <c r="AE79" s="5">
        <f ca="1">SUMIF(总装!BO$3:BO$146,$B79,总装!BO$6)+SUMIF(总装!BP$3:BP$146,$B79,总装!BP$6)+SUMIF(总装!BQ$3:BQ$146,$B79,总装!BQ$6)</f>
        <v>0</v>
      </c>
      <c r="AF79" s="5">
        <f ca="1">SUMIF(总装!BR$3:BR$146,$B79,总装!BR$6)+SUMIF(总装!BS$3:BS$146,$B79,总装!BS$6)+SUMIF(总装!BT$3:BT$146,$B79,总装!BT$6)</f>
        <v>0</v>
      </c>
      <c r="AG79" s="5">
        <f ca="1">SUMIF(总装!BU$3:BU$146,$B79,总装!BU$6)+SUMIF(总装!BV$3:BV$146,$B79,总装!BV$6)+SUMIF(总装!BW$3:BW$146,$B79,总装!BW$6)</f>
        <v>0</v>
      </c>
      <c r="AH79" s="5">
        <f ca="1">SUMIF(总装!BX$3:BX$146,$B79,总装!BX$6)+SUMIF(总装!BY$3:BY$146,$B79,总装!BY$6)+SUMIF(总装!BZ$3:BZ$146,$B79,总装!BZ$6)</f>
        <v>1000</v>
      </c>
      <c r="AI79" s="5">
        <f ca="1">SUMIF(总装!CA$3:CA$146,$B79,总装!CA$6)+SUMIF(总装!CB$3:CB$146,$B79,总装!CB$6)+SUMIF(总装!CC$3:CC$146,$B79,总装!CC$6)</f>
        <v>0</v>
      </c>
      <c r="AJ79" s="5">
        <f ca="1">SUMIF(总装!CD$3:CD$146,$B79,总装!CD$6)+SUMIF(总装!CE$3:CE$146,$B79,总装!CE$6)+SUMIF(总装!CF$3:CF$146,$B79,总装!CF$6)</f>
        <v>0</v>
      </c>
      <c r="AK79" s="5">
        <f ca="1">SUMIF(总装!CG$3:CG$146,$B79,总装!CG$6)+SUMIF(总装!CH$3:CH$146,$B79,总装!CH$6)+SUMIF(总装!CI$3:CI$146,$B79,总装!CI$6)</f>
        <v>0</v>
      </c>
      <c r="AL79" s="5">
        <f ca="1">SUMIF(总装!CJ$3:CJ$146,$B79,总装!CJ$6)+SUMIF(总装!CK$3:CK$146,$B79,总装!CK$6)+SUMIF(总装!CL$3:CL$146,$B79,总装!CL$6)</f>
        <v>0</v>
      </c>
      <c r="AM79" s="5">
        <f ca="1">SUMIF(总装!CM$3:CM$146,$B79,总装!CM$6)+SUMIF(总装!CN$3:CN$146,$B79,总装!CN$6)+SUMIF(总装!CO$3:CO$146,$B79,总装!CO$6)</f>
        <v>0</v>
      </c>
      <c r="AN79" s="5">
        <f ca="1">SUMIF(总装!CP$3:CP$146,$B79,总装!CP$6)+SUMIF(总装!CQ$3:CQ$146,$B79,总装!CQ$6)+SUMIF(总装!CR$3:CR$146,$B79,总装!CR$6)</f>
        <v>0</v>
      </c>
      <c r="AO79" s="5">
        <f ca="1" t="shared" si="8"/>
        <v>1000</v>
      </c>
      <c r="AP79" s="5">
        <f>SUMIF(工单拆分!G:G,B79,工单拆分!I:I)</f>
        <v>1000</v>
      </c>
      <c r="AQ79" s="5">
        <f ca="1" t="shared" si="9"/>
        <v>0</v>
      </c>
      <c r="AS79" s="7">
        <f>VLOOKUP(日计划量!C:C,工单拆分!H:N,7,0)</f>
        <v>100851879</v>
      </c>
      <c r="AT79" s="5">
        <f ca="1">VLOOKUP(C:C,工单拆分!H:R,11,0)</f>
        <v>0</v>
      </c>
      <c r="AU79" s="5">
        <f ca="1">VLOOKUP(C:C,工单拆分!H:S,12,0)</f>
        <v>0</v>
      </c>
      <c r="AV79" s="5"/>
      <c r="AW79" s="5"/>
    </row>
    <row r="80" s="1" customFormat="1" ht="15" customHeight="1" spans="1:49">
      <c r="A80" s="5">
        <f>工单拆分!F80</f>
        <v>7210003711</v>
      </c>
      <c r="B80" s="5" t="str">
        <f>工单拆分!G80</f>
        <v>7210003711-1</v>
      </c>
      <c r="C80" s="5" t="str">
        <f>工单拆分!H80</f>
        <v>40HC8013A-1</v>
      </c>
      <c r="D80" s="5">
        <f>VLOOKUP(B80,工单拆分!G:I,3,0)</f>
        <v>1500</v>
      </c>
      <c r="E80" s="5">
        <f ca="1">SUMIFS(OFFSET(工单拆分!$I$2,,,2000),OFFSET(工单拆分!$F$2,,,2000),A80)</f>
        <v>1500</v>
      </c>
      <c r="F80" s="5"/>
      <c r="G80" s="10">
        <f ca="1" t="array" ref="G80">MATCH(TRUE,J80:AN80&gt;10,0)+$J$2-1</f>
        <v>43529</v>
      </c>
      <c r="H80" s="11"/>
      <c r="I80" s="11"/>
      <c r="J80" s="5">
        <f ca="1">SUMIF(总装!D$3:D$146,$B80,总装!D$6)+SUMIF(总装!E$3:E$146,$B80,总装!E$6)+SUMIF(总装!F$3:F$146,$B80,总装!F$6)</f>
        <v>0</v>
      </c>
      <c r="K80" s="12">
        <f ca="1">SUMIF(总装!G$3:G$146,$B80,总装!G$6)+SUMIF(总装!H$3:H$146,$B80,总装!H$6)+SUMIF(总装!I$3:I$146,$B80,总装!I$6)</f>
        <v>0</v>
      </c>
      <c r="L80" s="12">
        <f ca="1">SUMIF(总装!J$3:J$146,$B80,总装!J$6)+SUMIF(总装!K$3:K$146,$B80,总装!K$6)+SUMIF(总装!L$3:L$146,$B80,总装!L$6)</f>
        <v>0</v>
      </c>
      <c r="M80" s="12">
        <f ca="1">SUMIF(总装!M$3:M$146,$B80,总装!M$6)+SUMIF(总装!N$3:N$146,$B80,总装!N$6)+SUMIF(总装!O$3:O$146,$B80,总装!O$6)</f>
        <v>0</v>
      </c>
      <c r="N80" s="12">
        <f ca="1">SUMIF(总装!P$3:P$146,$B80,总装!P$6)+SUMIF(总装!Q$3:Q$146,$B80,总装!Q$6)+SUMIF(总装!R$3:R$146,$B80,总装!R$6)</f>
        <v>600</v>
      </c>
      <c r="O80" s="12">
        <f ca="1">SUMIF(总装!S$3:S$146,$B80,总装!S$6)+SUMIF(总装!T$3:T$146,$B80,总装!T$6)+SUMIF(总装!U$3:U$146,$B80,总装!U$6)</f>
        <v>900</v>
      </c>
      <c r="P80" s="12">
        <f ca="1">SUMIF(总装!V$3:V$146,$B80,总装!V$6)+SUMIF(总装!W$3:W$146,$B80,总装!W$6)+SUMIF(总装!X$3:X$146,$B80,总装!X$6)</f>
        <v>0</v>
      </c>
      <c r="Q80" s="12">
        <f ca="1">SUMIF(总装!Y$3:Y$146,$B80,总装!Y$6)+SUMIF(总装!Z$3:Z$146,$B80,总装!Z$6)+SUMIF(总装!AA$3:AA$146,$B80,总装!AA$6)</f>
        <v>0</v>
      </c>
      <c r="R80" s="5">
        <f ca="1">SUMIF(总装!AB$3:AB$146,$B80,总装!AB$6)+SUMIF(总装!AC$3:AC$146,$B80,总装!AC$6)+SUMIF(总装!AD$3:AD$146,$B80,总装!AD$6)</f>
        <v>0</v>
      </c>
      <c r="S80" s="5">
        <f ca="1">SUMIF(总装!AE$3:AE$146,$B80,总装!AE$6)+SUMIF(总装!AF$3:AF$146,$B80,总装!AF$6)+SUMIF(总装!AG$3:AG$146,$B80,总装!AG$6)</f>
        <v>0</v>
      </c>
      <c r="T80" s="5">
        <f ca="1">SUMIF(总装!AH$3:AH$146,$B80,总装!AH$6)+SUMIF(总装!AI$3:AI$146,$B80,总装!AI$6)+SUMIF(总装!AJ$3:AJ$146,$B80,总装!AJ$6)</f>
        <v>0</v>
      </c>
      <c r="U80" s="5">
        <f ca="1">SUMIF(总装!AK$3:AK$146,$B80,总装!AK$6)+SUMIF(总装!AL$3:AL$146,$B80,总装!AL$6)+SUMIF(总装!AM$3:AM$146,$B80,总装!AM$6)</f>
        <v>0</v>
      </c>
      <c r="V80" s="5">
        <f ca="1">SUMIF(总装!AN$3:AN$146,$B80,总装!AN$6)+SUMIF(总装!AO$3:AO$146,$B80,总装!AO$6)+SUMIF(总装!AP$3:AP$146,$B80,总装!AP$6)</f>
        <v>0</v>
      </c>
      <c r="W80" s="5">
        <f ca="1">SUMIF(总装!AQ$3:AQ$146,$B80,总装!AQ$6)+SUMIF(总装!AR$3:AR$146,$B80,总装!AR$6)+SUMIF(总装!AS$3:AS$146,$B80,总装!AS$6)</f>
        <v>0</v>
      </c>
      <c r="X80" s="5">
        <f ca="1">SUMIF(总装!AT$3:AT$146,$B80,总装!AT$6)+SUMIF(总装!AU$3:AU$146,$B80,总装!AU$6)+SUMIF(总装!AV$3:AV$146,$B80,总装!AV$6)</f>
        <v>0</v>
      </c>
      <c r="Y80" s="5">
        <f ca="1">SUMIF(总装!AW$3:AW$146,$B80,总装!AW$6)+SUMIF(总装!AX$3:AX$146,$B80,总装!AX$6)+SUMIF(总装!AY$3:AY$146,$B80,总装!AY$6)</f>
        <v>0</v>
      </c>
      <c r="Z80" s="5">
        <f ca="1">SUMIF(总装!AZ$3:AZ$146,$B80,总装!AZ$6)+SUMIF(总装!BA$3:BA$146,$B80,总装!BA$6)+SUMIF(总装!BB$3:BB$146,$B80,总装!BB$6)</f>
        <v>0</v>
      </c>
      <c r="AA80" s="5">
        <f ca="1">SUMIF(总装!BC$3:BC$146,$B80,总装!BC$6)+SUMIF(总装!BD$3:BD$146,$B80,总装!BD$6)+SUMIF(总装!BE$3:BE$146,$B80,总装!BE$6)</f>
        <v>0</v>
      </c>
      <c r="AB80" s="5">
        <f ca="1">SUMIF(总装!BF$3:BF$146,$B80,总装!BF$6)+SUMIF(总装!BG$3:BG$146,$B80,总装!BG$6)+SUMIF(总装!BH$3:BH$146,$B80,总装!BH$6)</f>
        <v>0</v>
      </c>
      <c r="AC80" s="5">
        <f ca="1">SUMIF(总装!BI$3:BI$146,$B80,总装!BI$6)+SUMIF(总装!BJ$3:BJ$146,$B80,总装!BJ$6)+SUMIF(总装!BK$3:BK$146,$B80,总装!BK$6)</f>
        <v>0</v>
      </c>
      <c r="AD80" s="5">
        <f ca="1">SUMIF(总装!BL$3:BL$146,$B80,总装!BL$6)+SUMIF(总装!BM$3:BM$146,$B80,总装!BM$6)+SUMIF(总装!BN$3:BN$146,$B80,总装!BN$6)</f>
        <v>0</v>
      </c>
      <c r="AE80" s="5">
        <f ca="1">SUMIF(总装!BO$3:BO$146,$B80,总装!BO$6)+SUMIF(总装!BP$3:BP$146,$B80,总装!BP$6)+SUMIF(总装!BQ$3:BQ$146,$B80,总装!BQ$6)</f>
        <v>0</v>
      </c>
      <c r="AF80" s="5">
        <f ca="1">SUMIF(总装!BR$3:BR$146,$B80,总装!BR$6)+SUMIF(总装!BS$3:BS$146,$B80,总装!BS$6)+SUMIF(总装!BT$3:BT$146,$B80,总装!BT$6)</f>
        <v>0</v>
      </c>
      <c r="AG80" s="5">
        <f ca="1">SUMIF(总装!BU$3:BU$146,$B80,总装!BU$6)+SUMIF(总装!BV$3:BV$146,$B80,总装!BV$6)+SUMIF(总装!BW$3:BW$146,$B80,总装!BW$6)</f>
        <v>0</v>
      </c>
      <c r="AH80" s="5">
        <f ca="1">SUMIF(总装!BX$3:BX$146,$B80,总装!BX$6)+SUMIF(总装!BY$3:BY$146,$B80,总装!BY$6)+SUMIF(总装!BZ$3:BZ$146,$B80,总装!BZ$6)</f>
        <v>0</v>
      </c>
      <c r="AI80" s="5">
        <f ca="1">SUMIF(总装!CA$3:CA$146,$B80,总装!CA$6)+SUMIF(总装!CB$3:CB$146,$B80,总装!CB$6)+SUMIF(总装!CC$3:CC$146,$B80,总装!CC$6)</f>
        <v>0</v>
      </c>
      <c r="AJ80" s="5">
        <f ca="1">SUMIF(总装!CD$3:CD$146,$B80,总装!CD$6)+SUMIF(总装!CE$3:CE$146,$B80,总装!CE$6)+SUMIF(总装!CF$3:CF$146,$B80,总装!CF$6)</f>
        <v>0</v>
      </c>
      <c r="AK80" s="5">
        <f ca="1">SUMIF(总装!CG$3:CG$146,$B80,总装!CG$6)+SUMIF(总装!CH$3:CH$146,$B80,总装!CH$6)+SUMIF(总装!CI$3:CI$146,$B80,总装!CI$6)</f>
        <v>0</v>
      </c>
      <c r="AL80" s="5">
        <f ca="1">SUMIF(总装!CJ$3:CJ$146,$B80,总装!CJ$6)+SUMIF(总装!CK$3:CK$146,$B80,总装!CK$6)+SUMIF(总装!CL$3:CL$146,$B80,总装!CL$6)</f>
        <v>0</v>
      </c>
      <c r="AM80" s="5">
        <f ca="1">SUMIF(总装!CM$3:CM$146,$B80,总装!CM$6)+SUMIF(总装!CN$3:CN$146,$B80,总装!CN$6)+SUMIF(总装!CO$3:CO$146,$B80,总装!CO$6)</f>
        <v>0</v>
      </c>
      <c r="AN80" s="5">
        <f ca="1">SUMIF(总装!CP$3:CP$146,$B80,总装!CP$6)+SUMIF(总装!CQ$3:CQ$146,$B80,总装!CQ$6)+SUMIF(总装!CR$3:CR$146,$B80,总装!CR$6)</f>
        <v>0</v>
      </c>
      <c r="AO80" s="5">
        <f ca="1" t="shared" si="8"/>
        <v>1500</v>
      </c>
      <c r="AP80" s="5">
        <f>SUMIF(工单拆分!G:G,B80,工单拆分!I:I)</f>
        <v>1500</v>
      </c>
      <c r="AQ80" s="5">
        <f ca="1" t="shared" si="9"/>
        <v>0</v>
      </c>
      <c r="AS80" s="7">
        <f>VLOOKUP(日计划量!C:C,工单拆分!H:N,7,0)</f>
        <v>100843257</v>
      </c>
      <c r="AT80" s="5">
        <f ca="1">VLOOKUP(C:C,工单拆分!H:R,11,0)</f>
        <v>0</v>
      </c>
      <c r="AU80" s="5">
        <f ca="1">VLOOKUP(C:C,工单拆分!H:S,12,0)</f>
        <v>0</v>
      </c>
      <c r="AV80" s="5"/>
      <c r="AW80" s="5"/>
    </row>
    <row r="81" s="1" customFormat="1" ht="15" customHeight="1" spans="1:49">
      <c r="A81" s="5">
        <f>工单拆分!F81</f>
        <v>7210003863</v>
      </c>
      <c r="B81" s="5" t="str">
        <f>工单拆分!G81</f>
        <v>7210003863-1</v>
      </c>
      <c r="C81" s="5" t="str">
        <f>工单拆分!H81</f>
        <v>40HC803-1</v>
      </c>
      <c r="D81" s="5">
        <f>VLOOKUP(B81,工单拆分!G:I,3,0)</f>
        <v>2000</v>
      </c>
      <c r="E81" s="5">
        <f ca="1">SUMIFS(OFFSET(工单拆分!$I$2,,,2000),OFFSET(工单拆分!$F$2,,,2000),A81)</f>
        <v>13000</v>
      </c>
      <c r="F81" s="5"/>
      <c r="G81" s="10">
        <f ca="1" t="array" ref="G81">MATCH(TRUE,J81:AN81&gt;10,0)+$J$2-1</f>
        <v>43525</v>
      </c>
      <c r="H81" s="11"/>
      <c r="I81" s="11"/>
      <c r="J81" s="5">
        <f ca="1">SUMIF(总装!D$3:D$146,$B81,总装!D$6)+SUMIF(总装!E$3:E$146,$B81,总装!E$6)+SUMIF(总装!F$3:F$146,$B81,总装!F$6)</f>
        <v>700</v>
      </c>
      <c r="K81" s="12">
        <f ca="1">SUMIF(总装!G$3:G$146,$B81,总装!G$6)+SUMIF(总装!H$3:H$146,$B81,总装!H$6)+SUMIF(总装!I$3:I$146,$B81,总装!I$6)</f>
        <v>1300</v>
      </c>
      <c r="L81" s="12">
        <f ca="1">SUMIF(总装!J$3:J$146,$B81,总装!J$6)+SUMIF(总装!K$3:K$146,$B81,总装!K$6)+SUMIF(总装!L$3:L$146,$B81,总装!L$6)</f>
        <v>0</v>
      </c>
      <c r="M81" s="12">
        <f ca="1">SUMIF(总装!M$3:M$146,$B81,总装!M$6)+SUMIF(总装!N$3:N$146,$B81,总装!N$6)+SUMIF(总装!O$3:O$146,$B81,总装!O$6)</f>
        <v>0</v>
      </c>
      <c r="N81" s="12">
        <f ca="1">SUMIF(总装!P$3:P$146,$B81,总装!P$6)+SUMIF(总装!Q$3:Q$146,$B81,总装!Q$6)+SUMIF(总装!R$3:R$146,$B81,总装!R$6)</f>
        <v>0</v>
      </c>
      <c r="O81" s="12">
        <f ca="1">SUMIF(总装!S$3:S$146,$B81,总装!S$6)+SUMIF(总装!T$3:T$146,$B81,总装!T$6)+SUMIF(总装!U$3:U$146,$B81,总装!U$6)</f>
        <v>0</v>
      </c>
      <c r="P81" s="12">
        <f ca="1">SUMIF(总装!V$3:V$146,$B81,总装!V$6)+SUMIF(总装!W$3:W$146,$B81,总装!W$6)+SUMIF(总装!X$3:X$146,$B81,总装!X$6)</f>
        <v>0</v>
      </c>
      <c r="Q81" s="12">
        <f ca="1">SUMIF(总装!Y$3:Y$146,$B81,总装!Y$6)+SUMIF(总装!Z$3:Z$146,$B81,总装!Z$6)+SUMIF(总装!AA$3:AA$146,$B81,总装!AA$6)</f>
        <v>0</v>
      </c>
      <c r="R81" s="5">
        <f ca="1">SUMIF(总装!AB$3:AB$146,$B81,总装!AB$6)+SUMIF(总装!AC$3:AC$146,$B81,总装!AC$6)+SUMIF(总装!AD$3:AD$146,$B81,总装!AD$6)</f>
        <v>0</v>
      </c>
      <c r="S81" s="5">
        <f ca="1">SUMIF(总装!AE$3:AE$146,$B81,总装!AE$6)+SUMIF(总装!AF$3:AF$146,$B81,总装!AF$6)+SUMIF(总装!AG$3:AG$146,$B81,总装!AG$6)</f>
        <v>0</v>
      </c>
      <c r="T81" s="5">
        <f ca="1">SUMIF(总装!AH$3:AH$146,$B81,总装!AH$6)+SUMIF(总装!AI$3:AI$146,$B81,总装!AI$6)+SUMIF(总装!AJ$3:AJ$146,$B81,总装!AJ$6)</f>
        <v>0</v>
      </c>
      <c r="U81" s="5">
        <f ca="1">SUMIF(总装!AK$3:AK$146,$B81,总装!AK$6)+SUMIF(总装!AL$3:AL$146,$B81,总装!AL$6)+SUMIF(总装!AM$3:AM$146,$B81,总装!AM$6)</f>
        <v>0</v>
      </c>
      <c r="V81" s="5">
        <f ca="1">SUMIF(总装!AN$3:AN$146,$B81,总装!AN$6)+SUMIF(总装!AO$3:AO$146,$B81,总装!AO$6)+SUMIF(总装!AP$3:AP$146,$B81,总装!AP$6)</f>
        <v>0</v>
      </c>
      <c r="W81" s="5">
        <f ca="1">SUMIF(总装!AQ$3:AQ$146,$B81,总装!AQ$6)+SUMIF(总装!AR$3:AR$146,$B81,总装!AR$6)+SUMIF(总装!AS$3:AS$146,$B81,总装!AS$6)</f>
        <v>0</v>
      </c>
      <c r="X81" s="5">
        <f ca="1">SUMIF(总装!AT$3:AT$146,$B81,总装!AT$6)+SUMIF(总装!AU$3:AU$146,$B81,总装!AU$6)+SUMIF(总装!AV$3:AV$146,$B81,总装!AV$6)</f>
        <v>0</v>
      </c>
      <c r="Y81" s="5">
        <f ca="1">SUMIF(总装!AW$3:AW$146,$B81,总装!AW$6)+SUMIF(总装!AX$3:AX$146,$B81,总装!AX$6)+SUMIF(总装!AY$3:AY$146,$B81,总装!AY$6)</f>
        <v>0</v>
      </c>
      <c r="Z81" s="5">
        <f ca="1">SUMIF(总装!AZ$3:AZ$146,$B81,总装!AZ$6)+SUMIF(总装!BA$3:BA$146,$B81,总装!BA$6)+SUMIF(总装!BB$3:BB$146,$B81,总装!BB$6)</f>
        <v>0</v>
      </c>
      <c r="AA81" s="5">
        <f ca="1">SUMIF(总装!BC$3:BC$146,$B81,总装!BC$6)+SUMIF(总装!BD$3:BD$146,$B81,总装!BD$6)+SUMIF(总装!BE$3:BE$146,$B81,总装!BE$6)</f>
        <v>0</v>
      </c>
      <c r="AB81" s="5">
        <f ca="1">SUMIF(总装!BF$3:BF$146,$B81,总装!BF$6)+SUMIF(总装!BG$3:BG$146,$B81,总装!BG$6)+SUMIF(总装!BH$3:BH$146,$B81,总装!BH$6)</f>
        <v>0</v>
      </c>
      <c r="AC81" s="5">
        <f ca="1">SUMIF(总装!BI$3:BI$146,$B81,总装!BI$6)+SUMIF(总装!BJ$3:BJ$146,$B81,总装!BJ$6)+SUMIF(总装!BK$3:BK$146,$B81,总装!BK$6)</f>
        <v>0</v>
      </c>
      <c r="AD81" s="5">
        <f ca="1">SUMIF(总装!BL$3:BL$146,$B81,总装!BL$6)+SUMIF(总装!BM$3:BM$146,$B81,总装!BM$6)+SUMIF(总装!BN$3:BN$146,$B81,总装!BN$6)</f>
        <v>0</v>
      </c>
      <c r="AE81" s="5">
        <f ca="1">SUMIF(总装!BO$3:BO$146,$B81,总装!BO$6)+SUMIF(总装!BP$3:BP$146,$B81,总装!BP$6)+SUMIF(总装!BQ$3:BQ$146,$B81,总装!BQ$6)</f>
        <v>0</v>
      </c>
      <c r="AF81" s="5">
        <f ca="1">SUMIF(总装!BR$3:BR$146,$B81,总装!BR$6)+SUMIF(总装!BS$3:BS$146,$B81,总装!BS$6)+SUMIF(总装!BT$3:BT$146,$B81,总装!BT$6)</f>
        <v>0</v>
      </c>
      <c r="AG81" s="5">
        <f ca="1">SUMIF(总装!BU$3:BU$146,$B81,总装!BU$6)+SUMIF(总装!BV$3:BV$146,$B81,总装!BV$6)+SUMIF(总装!BW$3:BW$146,$B81,总装!BW$6)</f>
        <v>0</v>
      </c>
      <c r="AH81" s="5">
        <f ca="1">SUMIF(总装!BX$3:BX$146,$B81,总装!BX$6)+SUMIF(总装!BY$3:BY$146,$B81,总装!BY$6)+SUMIF(总装!BZ$3:BZ$146,$B81,总装!BZ$6)</f>
        <v>0</v>
      </c>
      <c r="AI81" s="5">
        <f ca="1">SUMIF(总装!CA$3:CA$146,$B81,总装!CA$6)+SUMIF(总装!CB$3:CB$146,$B81,总装!CB$6)+SUMIF(总装!CC$3:CC$146,$B81,总装!CC$6)</f>
        <v>0</v>
      </c>
      <c r="AJ81" s="5">
        <f ca="1">SUMIF(总装!CD$3:CD$146,$B81,总装!CD$6)+SUMIF(总装!CE$3:CE$146,$B81,总装!CE$6)+SUMIF(总装!CF$3:CF$146,$B81,总装!CF$6)</f>
        <v>0</v>
      </c>
      <c r="AK81" s="5">
        <f ca="1">SUMIF(总装!CG$3:CG$146,$B81,总装!CG$6)+SUMIF(总装!CH$3:CH$146,$B81,总装!CH$6)+SUMIF(总装!CI$3:CI$146,$B81,总装!CI$6)</f>
        <v>0</v>
      </c>
      <c r="AL81" s="5">
        <f ca="1">SUMIF(总装!CJ$3:CJ$146,$B81,总装!CJ$6)+SUMIF(总装!CK$3:CK$146,$B81,总装!CK$6)+SUMIF(总装!CL$3:CL$146,$B81,总装!CL$6)</f>
        <v>0</v>
      </c>
      <c r="AM81" s="5">
        <f ca="1">SUMIF(总装!CM$3:CM$146,$B81,总装!CM$6)+SUMIF(总装!CN$3:CN$146,$B81,总装!CN$6)+SUMIF(总装!CO$3:CO$146,$B81,总装!CO$6)</f>
        <v>0</v>
      </c>
      <c r="AN81" s="5">
        <f ca="1">SUMIF(总装!CP$3:CP$146,$B81,总装!CP$6)+SUMIF(总装!CQ$3:CQ$146,$B81,总装!CQ$6)+SUMIF(总装!CR$3:CR$146,$B81,总装!CR$6)</f>
        <v>0</v>
      </c>
      <c r="AO81" s="5">
        <f ca="1" t="shared" si="8"/>
        <v>2000</v>
      </c>
      <c r="AP81" s="5">
        <f>SUMIF(工单拆分!G:G,B81,工单拆分!I:I)</f>
        <v>2000</v>
      </c>
      <c r="AQ81" s="5">
        <f ca="1" t="shared" si="9"/>
        <v>0</v>
      </c>
      <c r="AS81" s="7">
        <f>VLOOKUP(日计划量!C:C,工单拆分!H:N,7,0)</f>
        <v>100842161</v>
      </c>
      <c r="AT81" s="5">
        <f ca="1">VLOOKUP(C:C,工单拆分!H:R,11,0)</f>
        <v>0</v>
      </c>
      <c r="AU81" s="5">
        <f ca="1">VLOOKUP(C:C,工单拆分!H:S,12,0)</f>
        <v>0</v>
      </c>
      <c r="AV81" s="5"/>
      <c r="AW81" s="5"/>
    </row>
    <row r="82" s="1" customFormat="1" ht="15" customHeight="1" spans="1:49">
      <c r="A82" s="5">
        <f>工单拆分!F82</f>
        <v>7210003863</v>
      </c>
      <c r="B82" s="5" t="str">
        <f>工单拆分!G82</f>
        <v>7210003863-2</v>
      </c>
      <c r="C82" s="5" t="str">
        <f>工单拆分!H82</f>
        <v>40HC803-2</v>
      </c>
      <c r="D82" s="5">
        <f>VLOOKUP(B82,工单拆分!G:I,3,0)</f>
        <v>2000</v>
      </c>
      <c r="E82" s="5">
        <f ca="1">SUMIFS(OFFSET(工单拆分!$I$2,,,2000),OFFSET(工单拆分!$F$2,,,2000),A82)</f>
        <v>13000</v>
      </c>
      <c r="F82" s="5"/>
      <c r="G82" s="10">
        <f ca="1" t="array" ref="G82">MATCH(TRUE,J82:AN82&gt;10,0)+$J$2-1</f>
        <v>43526</v>
      </c>
      <c r="H82" s="11"/>
      <c r="I82" s="11"/>
      <c r="J82" s="5">
        <f ca="1">SUMIF(总装!D$3:D$146,$B82,总装!D$6)+SUMIF(总装!E$3:E$146,$B82,总装!E$6)+SUMIF(总装!F$3:F$146,$B82,总装!F$6)</f>
        <v>0</v>
      </c>
      <c r="K82" s="12">
        <f ca="1">SUMIF(总装!G$3:G$146,$B82,总装!G$6)+SUMIF(总装!H$3:H$146,$B82,总装!H$6)+SUMIF(总装!I$3:I$146,$B82,总装!I$6)</f>
        <v>100</v>
      </c>
      <c r="L82" s="12">
        <f ca="1">SUMIF(总装!J$3:J$146,$B82,总装!J$6)+SUMIF(总装!K$3:K$146,$B82,总装!K$6)+SUMIF(总装!L$3:L$146,$B82,总装!L$6)</f>
        <v>0</v>
      </c>
      <c r="M82" s="12">
        <f ca="1">SUMIF(总装!M$3:M$146,$B82,总装!M$6)+SUMIF(总装!N$3:N$146,$B82,总装!N$6)+SUMIF(总装!O$3:O$146,$B82,总装!O$6)</f>
        <v>1400</v>
      </c>
      <c r="N82" s="12">
        <f ca="1">SUMIF(总装!P$3:P$146,$B82,总装!P$6)+SUMIF(总装!Q$3:Q$146,$B82,总装!Q$6)+SUMIF(总装!R$3:R$146,$B82,总装!R$6)</f>
        <v>500</v>
      </c>
      <c r="O82" s="12">
        <f ca="1">SUMIF(总装!S$3:S$146,$B82,总装!S$6)+SUMIF(总装!T$3:T$146,$B82,总装!T$6)+SUMIF(总装!U$3:U$146,$B82,总装!U$6)</f>
        <v>0</v>
      </c>
      <c r="P82" s="12">
        <f ca="1">SUMIF(总装!V$3:V$146,$B82,总装!V$6)+SUMIF(总装!W$3:W$146,$B82,总装!W$6)+SUMIF(总装!X$3:X$146,$B82,总装!X$6)</f>
        <v>0</v>
      </c>
      <c r="Q82" s="12">
        <f ca="1">SUMIF(总装!Y$3:Y$146,$B82,总装!Y$6)+SUMIF(总装!Z$3:Z$146,$B82,总装!Z$6)+SUMIF(总装!AA$3:AA$146,$B82,总装!AA$6)</f>
        <v>0</v>
      </c>
      <c r="R82" s="5">
        <f ca="1">SUMIF(总装!AB$3:AB$146,$B82,总装!AB$6)+SUMIF(总装!AC$3:AC$146,$B82,总装!AC$6)+SUMIF(总装!AD$3:AD$146,$B82,总装!AD$6)</f>
        <v>0</v>
      </c>
      <c r="S82" s="5">
        <f ca="1">SUMIF(总装!AE$3:AE$146,$B82,总装!AE$6)+SUMIF(总装!AF$3:AF$146,$B82,总装!AF$6)+SUMIF(总装!AG$3:AG$146,$B82,总装!AG$6)</f>
        <v>0</v>
      </c>
      <c r="T82" s="5">
        <f ca="1">SUMIF(总装!AH$3:AH$146,$B82,总装!AH$6)+SUMIF(总装!AI$3:AI$146,$B82,总装!AI$6)+SUMIF(总装!AJ$3:AJ$146,$B82,总装!AJ$6)</f>
        <v>0</v>
      </c>
      <c r="U82" s="5">
        <f ca="1">SUMIF(总装!AK$3:AK$146,$B82,总装!AK$6)+SUMIF(总装!AL$3:AL$146,$B82,总装!AL$6)+SUMIF(总装!AM$3:AM$146,$B82,总装!AM$6)</f>
        <v>0</v>
      </c>
      <c r="V82" s="5">
        <f ca="1">SUMIF(总装!AN$3:AN$146,$B82,总装!AN$6)+SUMIF(总装!AO$3:AO$146,$B82,总装!AO$6)+SUMIF(总装!AP$3:AP$146,$B82,总装!AP$6)</f>
        <v>0</v>
      </c>
      <c r="W82" s="5">
        <f ca="1">SUMIF(总装!AQ$3:AQ$146,$B82,总装!AQ$6)+SUMIF(总装!AR$3:AR$146,$B82,总装!AR$6)+SUMIF(总装!AS$3:AS$146,$B82,总装!AS$6)</f>
        <v>0</v>
      </c>
      <c r="X82" s="5">
        <f ca="1">SUMIF(总装!AT$3:AT$146,$B82,总装!AT$6)+SUMIF(总装!AU$3:AU$146,$B82,总装!AU$6)+SUMIF(总装!AV$3:AV$146,$B82,总装!AV$6)</f>
        <v>0</v>
      </c>
      <c r="Y82" s="5">
        <f ca="1">SUMIF(总装!AW$3:AW$146,$B82,总装!AW$6)+SUMIF(总装!AX$3:AX$146,$B82,总装!AX$6)+SUMIF(总装!AY$3:AY$146,$B82,总装!AY$6)</f>
        <v>0</v>
      </c>
      <c r="Z82" s="5">
        <f ca="1">SUMIF(总装!AZ$3:AZ$146,$B82,总装!AZ$6)+SUMIF(总装!BA$3:BA$146,$B82,总装!BA$6)+SUMIF(总装!BB$3:BB$146,$B82,总装!BB$6)</f>
        <v>0</v>
      </c>
      <c r="AA82" s="5">
        <f ca="1">SUMIF(总装!BC$3:BC$146,$B82,总装!BC$6)+SUMIF(总装!BD$3:BD$146,$B82,总装!BD$6)+SUMIF(总装!BE$3:BE$146,$B82,总装!BE$6)</f>
        <v>0</v>
      </c>
      <c r="AB82" s="5">
        <f ca="1">SUMIF(总装!BF$3:BF$146,$B82,总装!BF$6)+SUMIF(总装!BG$3:BG$146,$B82,总装!BG$6)+SUMIF(总装!BH$3:BH$146,$B82,总装!BH$6)</f>
        <v>0</v>
      </c>
      <c r="AC82" s="5">
        <f ca="1">SUMIF(总装!BI$3:BI$146,$B82,总装!BI$6)+SUMIF(总装!BJ$3:BJ$146,$B82,总装!BJ$6)+SUMIF(总装!BK$3:BK$146,$B82,总装!BK$6)</f>
        <v>0</v>
      </c>
      <c r="AD82" s="5">
        <f ca="1">SUMIF(总装!BL$3:BL$146,$B82,总装!BL$6)+SUMIF(总装!BM$3:BM$146,$B82,总装!BM$6)+SUMIF(总装!BN$3:BN$146,$B82,总装!BN$6)</f>
        <v>0</v>
      </c>
      <c r="AE82" s="5">
        <f ca="1">SUMIF(总装!BO$3:BO$146,$B82,总装!BO$6)+SUMIF(总装!BP$3:BP$146,$B82,总装!BP$6)+SUMIF(总装!BQ$3:BQ$146,$B82,总装!BQ$6)</f>
        <v>0</v>
      </c>
      <c r="AF82" s="5">
        <f ca="1">SUMIF(总装!BR$3:BR$146,$B82,总装!BR$6)+SUMIF(总装!BS$3:BS$146,$B82,总装!BS$6)+SUMIF(总装!BT$3:BT$146,$B82,总装!BT$6)</f>
        <v>0</v>
      </c>
      <c r="AG82" s="5">
        <f ca="1">SUMIF(总装!BU$3:BU$146,$B82,总装!BU$6)+SUMIF(总装!BV$3:BV$146,$B82,总装!BV$6)+SUMIF(总装!BW$3:BW$146,$B82,总装!BW$6)</f>
        <v>0</v>
      </c>
      <c r="AH82" s="5">
        <f ca="1">SUMIF(总装!BX$3:BX$146,$B82,总装!BX$6)+SUMIF(总装!BY$3:BY$146,$B82,总装!BY$6)+SUMIF(总装!BZ$3:BZ$146,$B82,总装!BZ$6)</f>
        <v>0</v>
      </c>
      <c r="AI82" s="5">
        <f ca="1">SUMIF(总装!CA$3:CA$146,$B82,总装!CA$6)+SUMIF(总装!CB$3:CB$146,$B82,总装!CB$6)+SUMIF(总装!CC$3:CC$146,$B82,总装!CC$6)</f>
        <v>0</v>
      </c>
      <c r="AJ82" s="5">
        <f ca="1">SUMIF(总装!CD$3:CD$146,$B82,总装!CD$6)+SUMIF(总装!CE$3:CE$146,$B82,总装!CE$6)+SUMIF(总装!CF$3:CF$146,$B82,总装!CF$6)</f>
        <v>0</v>
      </c>
      <c r="AK82" s="5">
        <f ca="1">SUMIF(总装!CG$3:CG$146,$B82,总装!CG$6)+SUMIF(总装!CH$3:CH$146,$B82,总装!CH$6)+SUMIF(总装!CI$3:CI$146,$B82,总装!CI$6)</f>
        <v>0</v>
      </c>
      <c r="AL82" s="5">
        <f ca="1">SUMIF(总装!CJ$3:CJ$146,$B82,总装!CJ$6)+SUMIF(总装!CK$3:CK$146,$B82,总装!CK$6)+SUMIF(总装!CL$3:CL$146,$B82,总装!CL$6)</f>
        <v>0</v>
      </c>
      <c r="AM82" s="5">
        <f ca="1">SUMIF(总装!CM$3:CM$146,$B82,总装!CM$6)+SUMIF(总装!CN$3:CN$146,$B82,总装!CN$6)+SUMIF(总装!CO$3:CO$146,$B82,总装!CO$6)</f>
        <v>0</v>
      </c>
      <c r="AN82" s="5">
        <f ca="1">SUMIF(总装!CP$3:CP$146,$B82,总装!CP$6)+SUMIF(总装!CQ$3:CQ$146,$B82,总装!CQ$6)+SUMIF(总装!CR$3:CR$146,$B82,总装!CR$6)</f>
        <v>0</v>
      </c>
      <c r="AO82" s="5">
        <f ca="1" t="shared" si="8"/>
        <v>2000</v>
      </c>
      <c r="AP82" s="5">
        <f>SUMIF(工单拆分!G:G,B82,工单拆分!I:I)</f>
        <v>2000</v>
      </c>
      <c r="AQ82" s="5">
        <f ca="1" t="shared" si="9"/>
        <v>0</v>
      </c>
      <c r="AS82" s="7">
        <f>VLOOKUP(日计划量!C:C,工单拆分!H:N,7,0)</f>
        <v>100842891</v>
      </c>
      <c r="AT82" s="5">
        <f ca="1">VLOOKUP(C:C,工单拆分!H:R,11,0)</f>
        <v>0</v>
      </c>
      <c r="AU82" s="5">
        <f ca="1">VLOOKUP(C:C,工单拆分!H:S,12,0)</f>
        <v>0</v>
      </c>
      <c r="AV82" s="5"/>
      <c r="AW82" s="5"/>
    </row>
    <row r="83" s="1" customFormat="1" ht="15" customHeight="1" spans="1:49">
      <c r="A83" s="5">
        <f>工单拆分!F83</f>
        <v>7210003863</v>
      </c>
      <c r="B83" s="5" t="str">
        <f>工单拆分!G83</f>
        <v>7210003863-3</v>
      </c>
      <c r="C83" s="5" t="str">
        <f>工单拆分!H83</f>
        <v>40HC803-3</v>
      </c>
      <c r="D83" s="5">
        <f>VLOOKUP(B83,工单拆分!G:I,3,0)</f>
        <v>2000</v>
      </c>
      <c r="E83" s="5">
        <f ca="1">SUMIFS(OFFSET(工单拆分!$I$2,,,2000),OFFSET(工单拆分!$F$2,,,2000),A83)</f>
        <v>13000</v>
      </c>
      <c r="F83" s="5"/>
      <c r="G83" s="10">
        <f ca="1" t="array" ref="G83">MATCH(TRUE,J83:AN83&gt;10,0)+$J$2-1</f>
        <v>43529</v>
      </c>
      <c r="H83" s="11"/>
      <c r="I83" s="11"/>
      <c r="J83" s="5">
        <f ca="1">SUMIF(总装!D$3:D$146,$B83,总装!D$6)+SUMIF(总装!E$3:E$146,$B83,总装!E$6)+SUMIF(总装!F$3:F$146,$B83,总装!F$6)</f>
        <v>0</v>
      </c>
      <c r="K83" s="12">
        <f ca="1">SUMIF(总装!G$3:G$146,$B83,总装!G$6)+SUMIF(总装!H$3:H$146,$B83,总装!H$6)+SUMIF(总装!I$3:I$146,$B83,总装!I$6)</f>
        <v>0</v>
      </c>
      <c r="L83" s="12">
        <f ca="1">SUMIF(总装!J$3:J$146,$B83,总装!J$6)+SUMIF(总装!K$3:K$146,$B83,总装!K$6)+SUMIF(总装!L$3:L$146,$B83,总装!L$6)</f>
        <v>0</v>
      </c>
      <c r="M83" s="12">
        <f ca="1">SUMIF(总装!M$3:M$146,$B83,总装!M$6)+SUMIF(总装!N$3:N$146,$B83,总装!N$6)+SUMIF(总装!O$3:O$146,$B83,总装!O$6)</f>
        <v>0</v>
      </c>
      <c r="N83" s="12">
        <f ca="1">SUMIF(总装!P$3:P$146,$B83,总装!P$6)+SUMIF(总装!Q$3:Q$146,$B83,总装!Q$6)+SUMIF(总装!R$3:R$146,$B83,总装!R$6)</f>
        <v>950</v>
      </c>
      <c r="O83" s="12">
        <f ca="1">SUMIF(总装!S$3:S$146,$B83,总装!S$6)+SUMIF(总装!T$3:T$146,$B83,总装!T$6)+SUMIF(总装!U$3:U$146,$B83,总装!U$6)</f>
        <v>1050</v>
      </c>
      <c r="P83" s="12">
        <f ca="1">SUMIF(总装!V$3:V$146,$B83,总装!V$6)+SUMIF(总装!W$3:W$146,$B83,总装!W$6)+SUMIF(总装!X$3:X$146,$B83,总装!X$6)</f>
        <v>0</v>
      </c>
      <c r="Q83" s="12">
        <f ca="1">SUMIF(总装!Y$3:Y$146,$B83,总装!Y$6)+SUMIF(总装!Z$3:Z$146,$B83,总装!Z$6)+SUMIF(总装!AA$3:AA$146,$B83,总装!AA$6)</f>
        <v>0</v>
      </c>
      <c r="R83" s="5">
        <f ca="1">SUMIF(总装!AB$3:AB$146,$B83,总装!AB$6)+SUMIF(总装!AC$3:AC$146,$B83,总装!AC$6)+SUMIF(总装!AD$3:AD$146,$B83,总装!AD$6)</f>
        <v>0</v>
      </c>
      <c r="S83" s="5">
        <f ca="1">SUMIF(总装!AE$3:AE$146,$B83,总装!AE$6)+SUMIF(总装!AF$3:AF$146,$B83,总装!AF$6)+SUMIF(总装!AG$3:AG$146,$B83,总装!AG$6)</f>
        <v>0</v>
      </c>
      <c r="T83" s="5">
        <f ca="1">SUMIF(总装!AH$3:AH$146,$B83,总装!AH$6)+SUMIF(总装!AI$3:AI$146,$B83,总装!AI$6)+SUMIF(总装!AJ$3:AJ$146,$B83,总装!AJ$6)</f>
        <v>0</v>
      </c>
      <c r="U83" s="5">
        <f ca="1">SUMIF(总装!AK$3:AK$146,$B83,总装!AK$6)+SUMIF(总装!AL$3:AL$146,$B83,总装!AL$6)+SUMIF(总装!AM$3:AM$146,$B83,总装!AM$6)</f>
        <v>0</v>
      </c>
      <c r="V83" s="5">
        <f ca="1">SUMIF(总装!AN$3:AN$146,$B83,总装!AN$6)+SUMIF(总装!AO$3:AO$146,$B83,总装!AO$6)+SUMIF(总装!AP$3:AP$146,$B83,总装!AP$6)</f>
        <v>0</v>
      </c>
      <c r="W83" s="5">
        <f ca="1">SUMIF(总装!AQ$3:AQ$146,$B83,总装!AQ$6)+SUMIF(总装!AR$3:AR$146,$B83,总装!AR$6)+SUMIF(总装!AS$3:AS$146,$B83,总装!AS$6)</f>
        <v>0</v>
      </c>
      <c r="X83" s="5">
        <f ca="1">SUMIF(总装!AT$3:AT$146,$B83,总装!AT$6)+SUMIF(总装!AU$3:AU$146,$B83,总装!AU$6)+SUMIF(总装!AV$3:AV$146,$B83,总装!AV$6)</f>
        <v>0</v>
      </c>
      <c r="Y83" s="5">
        <f ca="1">SUMIF(总装!AW$3:AW$146,$B83,总装!AW$6)+SUMIF(总装!AX$3:AX$146,$B83,总装!AX$6)+SUMIF(总装!AY$3:AY$146,$B83,总装!AY$6)</f>
        <v>0</v>
      </c>
      <c r="Z83" s="5">
        <f ca="1">SUMIF(总装!AZ$3:AZ$146,$B83,总装!AZ$6)+SUMIF(总装!BA$3:BA$146,$B83,总装!BA$6)+SUMIF(总装!BB$3:BB$146,$B83,总装!BB$6)</f>
        <v>0</v>
      </c>
      <c r="AA83" s="5">
        <f ca="1">SUMIF(总装!BC$3:BC$146,$B83,总装!BC$6)+SUMIF(总装!BD$3:BD$146,$B83,总装!BD$6)+SUMIF(总装!BE$3:BE$146,$B83,总装!BE$6)</f>
        <v>0</v>
      </c>
      <c r="AB83" s="5">
        <f ca="1">SUMIF(总装!BF$3:BF$146,$B83,总装!BF$6)+SUMIF(总装!BG$3:BG$146,$B83,总装!BG$6)+SUMIF(总装!BH$3:BH$146,$B83,总装!BH$6)</f>
        <v>0</v>
      </c>
      <c r="AC83" s="5">
        <f ca="1">SUMIF(总装!BI$3:BI$146,$B83,总装!BI$6)+SUMIF(总装!BJ$3:BJ$146,$B83,总装!BJ$6)+SUMIF(总装!BK$3:BK$146,$B83,总装!BK$6)</f>
        <v>0</v>
      </c>
      <c r="AD83" s="5">
        <f ca="1">SUMIF(总装!BL$3:BL$146,$B83,总装!BL$6)+SUMIF(总装!BM$3:BM$146,$B83,总装!BM$6)+SUMIF(总装!BN$3:BN$146,$B83,总装!BN$6)</f>
        <v>0</v>
      </c>
      <c r="AE83" s="5">
        <f ca="1">SUMIF(总装!BO$3:BO$146,$B83,总装!BO$6)+SUMIF(总装!BP$3:BP$146,$B83,总装!BP$6)+SUMIF(总装!BQ$3:BQ$146,$B83,总装!BQ$6)</f>
        <v>0</v>
      </c>
      <c r="AF83" s="5">
        <f ca="1">SUMIF(总装!BR$3:BR$146,$B83,总装!BR$6)+SUMIF(总装!BS$3:BS$146,$B83,总装!BS$6)+SUMIF(总装!BT$3:BT$146,$B83,总装!BT$6)</f>
        <v>0</v>
      </c>
      <c r="AG83" s="5">
        <f ca="1">SUMIF(总装!BU$3:BU$146,$B83,总装!BU$6)+SUMIF(总装!BV$3:BV$146,$B83,总装!BV$6)+SUMIF(总装!BW$3:BW$146,$B83,总装!BW$6)</f>
        <v>0</v>
      </c>
      <c r="AH83" s="5">
        <f ca="1">SUMIF(总装!BX$3:BX$146,$B83,总装!BX$6)+SUMIF(总装!BY$3:BY$146,$B83,总装!BY$6)+SUMIF(总装!BZ$3:BZ$146,$B83,总装!BZ$6)</f>
        <v>0</v>
      </c>
      <c r="AI83" s="5">
        <f ca="1">SUMIF(总装!CA$3:CA$146,$B83,总装!CA$6)+SUMIF(总装!CB$3:CB$146,$B83,总装!CB$6)+SUMIF(总装!CC$3:CC$146,$B83,总装!CC$6)</f>
        <v>0</v>
      </c>
      <c r="AJ83" s="5">
        <f ca="1">SUMIF(总装!CD$3:CD$146,$B83,总装!CD$6)+SUMIF(总装!CE$3:CE$146,$B83,总装!CE$6)+SUMIF(总装!CF$3:CF$146,$B83,总装!CF$6)</f>
        <v>0</v>
      </c>
      <c r="AK83" s="5">
        <f ca="1">SUMIF(总装!CG$3:CG$146,$B83,总装!CG$6)+SUMIF(总装!CH$3:CH$146,$B83,总装!CH$6)+SUMIF(总装!CI$3:CI$146,$B83,总装!CI$6)</f>
        <v>0</v>
      </c>
      <c r="AL83" s="5">
        <f ca="1">SUMIF(总装!CJ$3:CJ$146,$B83,总装!CJ$6)+SUMIF(总装!CK$3:CK$146,$B83,总装!CK$6)+SUMIF(总装!CL$3:CL$146,$B83,总装!CL$6)</f>
        <v>0</v>
      </c>
      <c r="AM83" s="5">
        <f ca="1">SUMIF(总装!CM$3:CM$146,$B83,总装!CM$6)+SUMIF(总装!CN$3:CN$146,$B83,总装!CN$6)+SUMIF(总装!CO$3:CO$146,$B83,总装!CO$6)</f>
        <v>0</v>
      </c>
      <c r="AN83" s="5">
        <f ca="1">SUMIF(总装!CP$3:CP$146,$B83,总装!CP$6)+SUMIF(总装!CQ$3:CQ$146,$B83,总装!CQ$6)+SUMIF(总装!CR$3:CR$146,$B83,总装!CR$6)</f>
        <v>0</v>
      </c>
      <c r="AO83" s="5">
        <f ca="1" t="shared" si="8"/>
        <v>2000</v>
      </c>
      <c r="AP83" s="5">
        <f>SUMIF(工单拆分!G:G,B83,工单拆分!I:I)</f>
        <v>2000</v>
      </c>
      <c r="AQ83" s="5">
        <f ca="1" t="shared" si="9"/>
        <v>0</v>
      </c>
      <c r="AS83" s="7">
        <f>VLOOKUP(日计划量!C:C,工单拆分!H:N,7,0)</f>
        <v>100843259</v>
      </c>
      <c r="AT83" s="5">
        <f ca="1">VLOOKUP(C:C,工单拆分!H:R,11,0)</f>
        <v>0</v>
      </c>
      <c r="AU83" s="5">
        <f ca="1">VLOOKUP(C:C,工单拆分!H:S,12,0)</f>
        <v>0</v>
      </c>
      <c r="AV83" s="5"/>
      <c r="AW83" s="5"/>
    </row>
    <row r="84" s="1" customFormat="1" ht="15" customHeight="1" spans="1:49">
      <c r="A84" s="5">
        <f>工单拆分!F84</f>
        <v>7210003863</v>
      </c>
      <c r="B84" s="5" t="str">
        <f>工单拆分!G84</f>
        <v>7210003863-4</v>
      </c>
      <c r="C84" s="5" t="str">
        <f>工单拆分!H84</f>
        <v>40HC803-4</v>
      </c>
      <c r="D84" s="5">
        <f>VLOOKUP(B84,工单拆分!G:I,3,0)</f>
        <v>2000</v>
      </c>
      <c r="E84" s="5">
        <f ca="1">SUMIFS(OFFSET(工单拆分!$I$2,,,2000),OFFSET(工单拆分!$F$2,,,2000),A84)</f>
        <v>13000</v>
      </c>
      <c r="F84" s="5"/>
      <c r="G84" s="10">
        <f ca="1" t="array" ref="G84">MATCH(TRUE,J84:AN84&gt;10,0)+$J$2-1</f>
        <v>43535</v>
      </c>
      <c r="H84" s="11"/>
      <c r="I84" s="11"/>
      <c r="J84" s="5">
        <f ca="1">SUMIF(总装!D$3:D$146,$B84,总装!D$6)+SUMIF(总装!E$3:E$146,$B84,总装!E$6)+SUMIF(总装!F$3:F$146,$B84,总装!F$6)</f>
        <v>0</v>
      </c>
      <c r="K84" s="12">
        <f ca="1">SUMIF(总装!G$3:G$146,$B84,总装!G$6)+SUMIF(总装!H$3:H$146,$B84,总装!H$6)+SUMIF(总装!I$3:I$146,$B84,总装!I$6)</f>
        <v>0</v>
      </c>
      <c r="L84" s="12">
        <f ca="1">SUMIF(总装!J$3:J$146,$B84,总装!J$6)+SUMIF(总装!K$3:K$146,$B84,总装!K$6)+SUMIF(总装!L$3:L$146,$B84,总装!L$6)</f>
        <v>0</v>
      </c>
      <c r="M84" s="12">
        <f ca="1">SUMIF(总装!M$3:M$146,$B84,总装!M$6)+SUMIF(总装!N$3:N$146,$B84,总装!N$6)+SUMIF(总装!O$3:O$146,$B84,总装!O$6)</f>
        <v>0</v>
      </c>
      <c r="N84" s="12">
        <f ca="1">SUMIF(总装!P$3:P$146,$B84,总装!P$6)+SUMIF(总装!Q$3:Q$146,$B84,总装!Q$6)+SUMIF(总装!R$3:R$146,$B84,总装!R$6)</f>
        <v>0</v>
      </c>
      <c r="O84" s="12">
        <f ca="1">SUMIF(总装!S$3:S$146,$B84,总装!S$6)+SUMIF(总装!T$3:T$146,$B84,总装!T$6)+SUMIF(总装!U$3:U$146,$B84,总装!U$6)</f>
        <v>0</v>
      </c>
      <c r="P84" s="12">
        <f ca="1">SUMIF(总装!V$3:V$146,$B84,总装!V$6)+SUMIF(总装!W$3:W$146,$B84,总装!W$6)+SUMIF(总装!X$3:X$146,$B84,总装!X$6)</f>
        <v>0</v>
      </c>
      <c r="Q84" s="12">
        <f ca="1">SUMIF(总装!Y$3:Y$146,$B84,总装!Y$6)+SUMIF(总装!Z$3:Z$146,$B84,总装!Z$6)+SUMIF(总装!AA$3:AA$146,$B84,总装!AA$6)</f>
        <v>0</v>
      </c>
      <c r="R84" s="5">
        <f ca="1">SUMIF(总装!AB$3:AB$146,$B84,总装!AB$6)+SUMIF(总装!AC$3:AC$146,$B84,总装!AC$6)+SUMIF(总装!AD$3:AD$146,$B84,总装!AD$6)</f>
        <v>0</v>
      </c>
      <c r="S84" s="5">
        <f ca="1">SUMIF(总装!AE$3:AE$146,$B84,总装!AE$6)+SUMIF(总装!AF$3:AF$146,$B84,总装!AF$6)+SUMIF(总装!AG$3:AG$146,$B84,总装!AG$6)</f>
        <v>0</v>
      </c>
      <c r="T84" s="5">
        <f ca="1">SUMIF(总装!AH$3:AH$146,$B84,总装!AH$6)+SUMIF(总装!AI$3:AI$146,$B84,总装!AI$6)+SUMIF(总装!AJ$3:AJ$146,$B84,总装!AJ$6)</f>
        <v>326</v>
      </c>
      <c r="U84" s="5">
        <f ca="1">SUMIF(总装!AK$3:AK$146,$B84,总装!AK$6)+SUMIF(总装!AL$3:AL$146,$B84,总装!AL$6)+SUMIF(总装!AM$3:AM$146,$B84,总装!AM$6)</f>
        <v>1424</v>
      </c>
      <c r="V84" s="5">
        <f ca="1">SUMIF(总装!AN$3:AN$146,$B84,总装!AN$6)+SUMIF(总装!AO$3:AO$146,$B84,总装!AO$6)+SUMIF(总装!AP$3:AP$146,$B84,总装!AP$6)</f>
        <v>250</v>
      </c>
      <c r="W84" s="5">
        <f ca="1">SUMIF(总装!AQ$3:AQ$146,$B84,总装!AQ$6)+SUMIF(总装!AR$3:AR$146,$B84,总装!AR$6)+SUMIF(总装!AS$3:AS$146,$B84,总装!AS$6)</f>
        <v>0</v>
      </c>
      <c r="X84" s="5">
        <f ca="1">SUMIF(总装!AT$3:AT$146,$B84,总装!AT$6)+SUMIF(总装!AU$3:AU$146,$B84,总装!AU$6)+SUMIF(总装!AV$3:AV$146,$B84,总装!AV$6)</f>
        <v>0</v>
      </c>
      <c r="Y84" s="5">
        <f ca="1">SUMIF(总装!AW$3:AW$146,$B84,总装!AW$6)+SUMIF(总装!AX$3:AX$146,$B84,总装!AX$6)+SUMIF(总装!AY$3:AY$146,$B84,总装!AY$6)</f>
        <v>0</v>
      </c>
      <c r="Z84" s="5">
        <f ca="1">SUMIF(总装!AZ$3:AZ$146,$B84,总装!AZ$6)+SUMIF(总装!BA$3:BA$146,$B84,总装!BA$6)+SUMIF(总装!BB$3:BB$146,$B84,总装!BB$6)</f>
        <v>0</v>
      </c>
      <c r="AA84" s="5">
        <f ca="1">SUMIF(总装!BC$3:BC$146,$B84,总装!BC$6)+SUMIF(总装!BD$3:BD$146,$B84,总装!BD$6)+SUMIF(总装!BE$3:BE$146,$B84,总装!BE$6)</f>
        <v>0</v>
      </c>
      <c r="AB84" s="5">
        <f ca="1">SUMIF(总装!BF$3:BF$146,$B84,总装!BF$6)+SUMIF(总装!BG$3:BG$146,$B84,总装!BG$6)+SUMIF(总装!BH$3:BH$146,$B84,总装!BH$6)</f>
        <v>0</v>
      </c>
      <c r="AC84" s="5">
        <f ca="1">SUMIF(总装!BI$3:BI$146,$B84,总装!BI$6)+SUMIF(总装!BJ$3:BJ$146,$B84,总装!BJ$6)+SUMIF(总装!BK$3:BK$146,$B84,总装!BK$6)</f>
        <v>0</v>
      </c>
      <c r="AD84" s="5">
        <f ca="1">SUMIF(总装!BL$3:BL$146,$B84,总装!BL$6)+SUMIF(总装!BM$3:BM$146,$B84,总装!BM$6)+SUMIF(总装!BN$3:BN$146,$B84,总装!BN$6)</f>
        <v>0</v>
      </c>
      <c r="AE84" s="5">
        <f ca="1">SUMIF(总装!BO$3:BO$146,$B84,总装!BO$6)+SUMIF(总装!BP$3:BP$146,$B84,总装!BP$6)+SUMIF(总装!BQ$3:BQ$146,$B84,总装!BQ$6)</f>
        <v>0</v>
      </c>
      <c r="AF84" s="5">
        <f ca="1">SUMIF(总装!BR$3:BR$146,$B84,总装!BR$6)+SUMIF(总装!BS$3:BS$146,$B84,总装!BS$6)+SUMIF(总装!BT$3:BT$146,$B84,总装!BT$6)</f>
        <v>0</v>
      </c>
      <c r="AG84" s="5">
        <f ca="1">SUMIF(总装!BU$3:BU$146,$B84,总装!BU$6)+SUMIF(总装!BV$3:BV$146,$B84,总装!BV$6)+SUMIF(总装!BW$3:BW$146,$B84,总装!BW$6)</f>
        <v>0</v>
      </c>
      <c r="AH84" s="5">
        <f ca="1">SUMIF(总装!BX$3:BX$146,$B84,总装!BX$6)+SUMIF(总装!BY$3:BY$146,$B84,总装!BY$6)+SUMIF(总装!BZ$3:BZ$146,$B84,总装!BZ$6)</f>
        <v>0</v>
      </c>
      <c r="AI84" s="5">
        <f ca="1">SUMIF(总装!CA$3:CA$146,$B84,总装!CA$6)+SUMIF(总装!CB$3:CB$146,$B84,总装!CB$6)+SUMIF(总装!CC$3:CC$146,$B84,总装!CC$6)</f>
        <v>0</v>
      </c>
      <c r="AJ84" s="5">
        <f ca="1">SUMIF(总装!CD$3:CD$146,$B84,总装!CD$6)+SUMIF(总装!CE$3:CE$146,$B84,总装!CE$6)+SUMIF(总装!CF$3:CF$146,$B84,总装!CF$6)</f>
        <v>0</v>
      </c>
      <c r="AK84" s="5">
        <f ca="1">SUMIF(总装!CG$3:CG$146,$B84,总装!CG$6)+SUMIF(总装!CH$3:CH$146,$B84,总装!CH$6)+SUMIF(总装!CI$3:CI$146,$B84,总装!CI$6)</f>
        <v>0</v>
      </c>
      <c r="AL84" s="5">
        <f ca="1">SUMIF(总装!CJ$3:CJ$146,$B84,总装!CJ$6)+SUMIF(总装!CK$3:CK$146,$B84,总装!CK$6)+SUMIF(总装!CL$3:CL$146,$B84,总装!CL$6)</f>
        <v>0</v>
      </c>
      <c r="AM84" s="5">
        <f ca="1">SUMIF(总装!CM$3:CM$146,$B84,总装!CM$6)+SUMIF(总装!CN$3:CN$146,$B84,总装!CN$6)+SUMIF(总装!CO$3:CO$146,$B84,总装!CO$6)</f>
        <v>0</v>
      </c>
      <c r="AN84" s="5">
        <f ca="1">SUMIF(总装!CP$3:CP$146,$B84,总装!CP$6)+SUMIF(总装!CQ$3:CQ$146,$B84,总装!CQ$6)+SUMIF(总装!CR$3:CR$146,$B84,总装!CR$6)</f>
        <v>0</v>
      </c>
      <c r="AO84" s="5">
        <f ca="1" t="shared" si="8"/>
        <v>2000</v>
      </c>
      <c r="AP84" s="5">
        <f>SUMIF(工单拆分!G:G,B84,工单拆分!I:I)</f>
        <v>2000</v>
      </c>
      <c r="AQ84" s="5">
        <f ca="1" t="shared" si="9"/>
        <v>0</v>
      </c>
      <c r="AS84" s="7">
        <f>VLOOKUP(日计划量!C:C,工单拆分!H:N,7,0)</f>
        <v>100845924</v>
      </c>
      <c r="AT84" s="5">
        <f ca="1">VLOOKUP(C:C,工单拆分!H:R,11,0)</f>
        <v>0</v>
      </c>
      <c r="AU84" s="5">
        <f ca="1">VLOOKUP(C:C,工单拆分!H:S,12,0)</f>
        <v>0</v>
      </c>
      <c r="AV84" s="5"/>
      <c r="AW84" s="5"/>
    </row>
    <row r="85" s="1" customFormat="1" ht="15" customHeight="1" spans="1:49">
      <c r="A85" s="5">
        <f>工单拆分!F85</f>
        <v>7210003863</v>
      </c>
      <c r="B85" s="5" t="str">
        <f>工单拆分!G85</f>
        <v>7210003863-5</v>
      </c>
      <c r="C85" s="5" t="str">
        <f>工单拆分!H85</f>
        <v>40HC803-5</v>
      </c>
      <c r="D85" s="5">
        <f>VLOOKUP(B85,工单拆分!G:I,3,0)</f>
        <v>2000</v>
      </c>
      <c r="E85" s="5">
        <f ca="1">SUMIFS(OFFSET(工单拆分!$I$2,,,2000),OFFSET(工单拆分!$F$2,,,2000),A85)</f>
        <v>13000</v>
      </c>
      <c r="F85" s="5"/>
      <c r="G85" s="10">
        <f ca="1" t="array" ref="G85">MATCH(TRUE,J85:AN85&gt;10,0)+$J$2-1</f>
        <v>43537</v>
      </c>
      <c r="H85" s="11"/>
      <c r="I85" s="11"/>
      <c r="J85" s="5">
        <f ca="1">SUMIF(总装!D$3:D$146,$B85,总装!D$6)+SUMIF(总装!E$3:E$146,$B85,总装!E$6)+SUMIF(总装!F$3:F$146,$B85,总装!F$6)</f>
        <v>0</v>
      </c>
      <c r="K85" s="12">
        <f ca="1">SUMIF(总装!G$3:G$146,$B85,总装!G$6)+SUMIF(总装!H$3:H$146,$B85,总装!H$6)+SUMIF(总装!I$3:I$146,$B85,总装!I$6)</f>
        <v>0</v>
      </c>
      <c r="L85" s="12">
        <f ca="1">SUMIF(总装!J$3:J$146,$B85,总装!J$6)+SUMIF(总装!K$3:K$146,$B85,总装!K$6)+SUMIF(总装!L$3:L$146,$B85,总装!L$6)</f>
        <v>0</v>
      </c>
      <c r="M85" s="12">
        <f ca="1">SUMIF(总装!M$3:M$146,$B85,总装!M$6)+SUMIF(总装!N$3:N$146,$B85,总装!N$6)+SUMIF(总装!O$3:O$146,$B85,总装!O$6)</f>
        <v>0</v>
      </c>
      <c r="N85" s="12">
        <f ca="1">SUMIF(总装!P$3:P$146,$B85,总装!P$6)+SUMIF(总装!Q$3:Q$146,$B85,总装!Q$6)+SUMIF(总装!R$3:R$146,$B85,总装!R$6)</f>
        <v>0</v>
      </c>
      <c r="O85" s="12">
        <f ca="1">SUMIF(总装!S$3:S$146,$B85,总装!S$6)+SUMIF(总装!T$3:T$146,$B85,总装!T$6)+SUMIF(总装!U$3:U$146,$B85,总装!U$6)</f>
        <v>0</v>
      </c>
      <c r="P85" s="12">
        <f ca="1">SUMIF(总装!V$3:V$146,$B85,总装!V$6)+SUMIF(总装!W$3:W$146,$B85,总装!W$6)+SUMIF(总装!X$3:X$146,$B85,总装!X$6)</f>
        <v>0</v>
      </c>
      <c r="Q85" s="12">
        <f ca="1">SUMIF(总装!Y$3:Y$146,$B85,总装!Y$6)+SUMIF(总装!Z$3:Z$146,$B85,总装!Z$6)+SUMIF(总装!AA$3:AA$146,$B85,总装!AA$6)</f>
        <v>0</v>
      </c>
      <c r="R85" s="5">
        <f ca="1">SUMIF(总装!AB$3:AB$146,$B85,总装!AB$6)+SUMIF(总装!AC$3:AC$146,$B85,总装!AC$6)+SUMIF(总装!AD$3:AD$146,$B85,总装!AD$6)</f>
        <v>0</v>
      </c>
      <c r="S85" s="5">
        <f ca="1">SUMIF(总装!AE$3:AE$146,$B85,总装!AE$6)+SUMIF(总装!AF$3:AF$146,$B85,总装!AF$6)+SUMIF(总装!AG$3:AG$146,$B85,总装!AG$6)</f>
        <v>0</v>
      </c>
      <c r="T85" s="5">
        <f ca="1">SUMIF(总装!AH$3:AH$146,$B85,总装!AH$6)+SUMIF(总装!AI$3:AI$146,$B85,总装!AI$6)+SUMIF(总装!AJ$3:AJ$146,$B85,总装!AJ$6)</f>
        <v>0</v>
      </c>
      <c r="U85" s="5">
        <f ca="1">SUMIF(总装!AK$3:AK$146,$B85,总装!AK$6)+SUMIF(总装!AL$3:AL$146,$B85,总装!AL$6)+SUMIF(总装!AM$3:AM$146,$B85,总装!AM$6)</f>
        <v>0</v>
      </c>
      <c r="V85" s="5">
        <f ca="1">SUMIF(总装!AN$3:AN$146,$B85,总装!AN$6)+SUMIF(总装!AO$3:AO$146,$B85,总装!AO$6)+SUMIF(总装!AP$3:AP$146,$B85,总装!AP$6)</f>
        <v>1200</v>
      </c>
      <c r="W85" s="5">
        <f ca="1">SUMIF(总装!AQ$3:AQ$146,$B85,总装!AQ$6)+SUMIF(总装!AR$3:AR$146,$B85,总装!AR$6)+SUMIF(总装!AS$3:AS$146,$B85,总装!AS$6)</f>
        <v>800</v>
      </c>
      <c r="X85" s="5">
        <f ca="1">SUMIF(总装!AT$3:AT$146,$B85,总装!AT$6)+SUMIF(总装!AU$3:AU$146,$B85,总装!AU$6)+SUMIF(总装!AV$3:AV$146,$B85,总装!AV$6)</f>
        <v>0</v>
      </c>
      <c r="Y85" s="5">
        <f ca="1">SUMIF(总装!AW$3:AW$146,$B85,总装!AW$6)+SUMIF(总装!AX$3:AX$146,$B85,总装!AX$6)+SUMIF(总装!AY$3:AY$146,$B85,总装!AY$6)</f>
        <v>0</v>
      </c>
      <c r="Z85" s="5">
        <f ca="1">SUMIF(总装!AZ$3:AZ$146,$B85,总装!AZ$6)+SUMIF(总装!BA$3:BA$146,$B85,总装!BA$6)+SUMIF(总装!BB$3:BB$146,$B85,总装!BB$6)</f>
        <v>0</v>
      </c>
      <c r="AA85" s="5">
        <f ca="1">SUMIF(总装!BC$3:BC$146,$B85,总装!BC$6)+SUMIF(总装!BD$3:BD$146,$B85,总装!BD$6)+SUMIF(总装!BE$3:BE$146,$B85,总装!BE$6)</f>
        <v>0</v>
      </c>
      <c r="AB85" s="5">
        <f ca="1">SUMIF(总装!BF$3:BF$146,$B85,总装!BF$6)+SUMIF(总装!BG$3:BG$146,$B85,总装!BG$6)+SUMIF(总装!BH$3:BH$146,$B85,总装!BH$6)</f>
        <v>0</v>
      </c>
      <c r="AC85" s="5">
        <f ca="1">SUMIF(总装!BI$3:BI$146,$B85,总装!BI$6)+SUMIF(总装!BJ$3:BJ$146,$B85,总装!BJ$6)+SUMIF(总装!BK$3:BK$146,$B85,总装!BK$6)</f>
        <v>0</v>
      </c>
      <c r="AD85" s="5">
        <f ca="1">SUMIF(总装!BL$3:BL$146,$B85,总装!BL$6)+SUMIF(总装!BM$3:BM$146,$B85,总装!BM$6)+SUMIF(总装!BN$3:BN$146,$B85,总装!BN$6)</f>
        <v>0</v>
      </c>
      <c r="AE85" s="5">
        <f ca="1">SUMIF(总装!BO$3:BO$146,$B85,总装!BO$6)+SUMIF(总装!BP$3:BP$146,$B85,总装!BP$6)+SUMIF(总装!BQ$3:BQ$146,$B85,总装!BQ$6)</f>
        <v>0</v>
      </c>
      <c r="AF85" s="5">
        <f ca="1">SUMIF(总装!BR$3:BR$146,$B85,总装!BR$6)+SUMIF(总装!BS$3:BS$146,$B85,总装!BS$6)+SUMIF(总装!BT$3:BT$146,$B85,总装!BT$6)</f>
        <v>0</v>
      </c>
      <c r="AG85" s="5">
        <f ca="1">SUMIF(总装!BU$3:BU$146,$B85,总装!BU$6)+SUMIF(总装!BV$3:BV$146,$B85,总装!BV$6)+SUMIF(总装!BW$3:BW$146,$B85,总装!BW$6)</f>
        <v>0</v>
      </c>
      <c r="AH85" s="5">
        <f ca="1">SUMIF(总装!BX$3:BX$146,$B85,总装!BX$6)+SUMIF(总装!BY$3:BY$146,$B85,总装!BY$6)+SUMIF(总装!BZ$3:BZ$146,$B85,总装!BZ$6)</f>
        <v>0</v>
      </c>
      <c r="AI85" s="5">
        <f ca="1">SUMIF(总装!CA$3:CA$146,$B85,总装!CA$6)+SUMIF(总装!CB$3:CB$146,$B85,总装!CB$6)+SUMIF(总装!CC$3:CC$146,$B85,总装!CC$6)</f>
        <v>0</v>
      </c>
      <c r="AJ85" s="5">
        <f ca="1">SUMIF(总装!CD$3:CD$146,$B85,总装!CD$6)+SUMIF(总装!CE$3:CE$146,$B85,总装!CE$6)+SUMIF(总装!CF$3:CF$146,$B85,总装!CF$6)</f>
        <v>0</v>
      </c>
      <c r="AK85" s="5">
        <f ca="1">SUMIF(总装!CG$3:CG$146,$B85,总装!CG$6)+SUMIF(总装!CH$3:CH$146,$B85,总装!CH$6)+SUMIF(总装!CI$3:CI$146,$B85,总装!CI$6)</f>
        <v>0</v>
      </c>
      <c r="AL85" s="5">
        <f ca="1">SUMIF(总装!CJ$3:CJ$146,$B85,总装!CJ$6)+SUMIF(总装!CK$3:CK$146,$B85,总装!CK$6)+SUMIF(总装!CL$3:CL$146,$B85,总装!CL$6)</f>
        <v>0</v>
      </c>
      <c r="AM85" s="5">
        <f ca="1">SUMIF(总装!CM$3:CM$146,$B85,总装!CM$6)+SUMIF(总装!CN$3:CN$146,$B85,总装!CN$6)+SUMIF(总装!CO$3:CO$146,$B85,总装!CO$6)</f>
        <v>0</v>
      </c>
      <c r="AN85" s="5">
        <f ca="1">SUMIF(总装!CP$3:CP$146,$B85,总装!CP$6)+SUMIF(总装!CQ$3:CQ$146,$B85,总装!CQ$6)+SUMIF(总装!CR$3:CR$146,$B85,总装!CR$6)</f>
        <v>0</v>
      </c>
      <c r="AO85" s="5">
        <f ca="1" t="shared" si="8"/>
        <v>2000</v>
      </c>
      <c r="AP85" s="5">
        <f>SUMIF(工单拆分!G:G,B85,工单拆分!I:I)</f>
        <v>2000</v>
      </c>
      <c r="AQ85" s="5">
        <f ca="1" t="shared" si="9"/>
        <v>0</v>
      </c>
      <c r="AS85" s="7">
        <f>VLOOKUP(日计划量!C:C,工单拆分!H:N,7,0)</f>
        <v>100847087</v>
      </c>
      <c r="AT85" s="5">
        <f ca="1">VLOOKUP(C:C,工单拆分!H:R,11,0)</f>
        <v>0</v>
      </c>
      <c r="AU85" s="5">
        <f ca="1">VLOOKUP(C:C,工单拆分!H:S,12,0)</f>
        <v>0</v>
      </c>
      <c r="AV85" s="5"/>
      <c r="AW85" s="5"/>
    </row>
    <row r="86" s="1" customFormat="1" ht="15" customHeight="1" spans="1:49">
      <c r="A86" s="5">
        <f>工单拆分!F86</f>
        <v>7210003863</v>
      </c>
      <c r="B86" s="5" t="str">
        <f>工单拆分!G86</f>
        <v>7210003863-6</v>
      </c>
      <c r="C86" s="5" t="str">
        <f>工单拆分!H86</f>
        <v>40HC803-6</v>
      </c>
      <c r="D86" s="5">
        <f>VLOOKUP(B86,工单拆分!G:I,3,0)</f>
        <v>2000</v>
      </c>
      <c r="E86" s="5">
        <f ca="1">SUMIFS(OFFSET(工单拆分!$I$2,,,2000),OFFSET(工单拆分!$F$2,,,2000),A86)</f>
        <v>13000</v>
      </c>
      <c r="F86" s="5"/>
      <c r="G86" s="10">
        <f ca="1" t="array" ref="G86">MATCH(TRUE,J86:AN86&gt;10,0)+$J$2-1</f>
        <v>43538</v>
      </c>
      <c r="H86" s="11"/>
      <c r="I86" s="11"/>
      <c r="J86" s="5">
        <f ca="1">SUMIF(总装!D$3:D$146,$B86,总装!D$6)+SUMIF(总装!E$3:E$146,$B86,总装!E$6)+SUMIF(总装!F$3:F$146,$B86,总装!F$6)</f>
        <v>0</v>
      </c>
      <c r="K86" s="12">
        <f ca="1">SUMIF(总装!G$3:G$146,$B86,总装!G$6)+SUMIF(总装!H$3:H$146,$B86,总装!H$6)+SUMIF(总装!I$3:I$146,$B86,总装!I$6)</f>
        <v>0</v>
      </c>
      <c r="L86" s="12">
        <f ca="1">SUMIF(总装!J$3:J$146,$B86,总装!J$6)+SUMIF(总装!K$3:K$146,$B86,总装!K$6)+SUMIF(总装!L$3:L$146,$B86,总装!L$6)</f>
        <v>0</v>
      </c>
      <c r="M86" s="12">
        <f ca="1">SUMIF(总装!M$3:M$146,$B86,总装!M$6)+SUMIF(总装!N$3:N$146,$B86,总装!N$6)+SUMIF(总装!O$3:O$146,$B86,总装!O$6)</f>
        <v>0</v>
      </c>
      <c r="N86" s="12">
        <f ca="1">SUMIF(总装!P$3:P$146,$B86,总装!P$6)+SUMIF(总装!Q$3:Q$146,$B86,总装!Q$6)+SUMIF(总装!R$3:R$146,$B86,总装!R$6)</f>
        <v>0</v>
      </c>
      <c r="O86" s="12">
        <f ca="1">SUMIF(总装!S$3:S$146,$B86,总装!S$6)+SUMIF(总装!T$3:T$146,$B86,总装!T$6)+SUMIF(总装!U$3:U$146,$B86,总装!U$6)</f>
        <v>0</v>
      </c>
      <c r="P86" s="12">
        <f ca="1">SUMIF(总装!V$3:V$146,$B86,总装!V$6)+SUMIF(总装!W$3:W$146,$B86,总装!W$6)+SUMIF(总装!X$3:X$146,$B86,总装!X$6)</f>
        <v>0</v>
      </c>
      <c r="Q86" s="12">
        <f ca="1">SUMIF(总装!Y$3:Y$146,$B86,总装!Y$6)+SUMIF(总装!Z$3:Z$146,$B86,总装!Z$6)+SUMIF(总装!AA$3:AA$146,$B86,总装!AA$6)</f>
        <v>0</v>
      </c>
      <c r="R86" s="5">
        <f ca="1">SUMIF(总装!AB$3:AB$146,$B86,总装!AB$6)+SUMIF(总装!AC$3:AC$146,$B86,总装!AC$6)+SUMIF(总装!AD$3:AD$146,$B86,总装!AD$6)</f>
        <v>0</v>
      </c>
      <c r="S86" s="5">
        <f ca="1">SUMIF(总装!AE$3:AE$146,$B86,总装!AE$6)+SUMIF(总装!AF$3:AF$146,$B86,总装!AF$6)+SUMIF(总装!AG$3:AG$146,$B86,总装!AG$6)</f>
        <v>0</v>
      </c>
      <c r="T86" s="5">
        <f ca="1">SUMIF(总装!AH$3:AH$146,$B86,总装!AH$6)+SUMIF(总装!AI$3:AI$146,$B86,总装!AI$6)+SUMIF(总装!AJ$3:AJ$146,$B86,总装!AJ$6)</f>
        <v>0</v>
      </c>
      <c r="U86" s="5">
        <f ca="1">SUMIF(总装!AK$3:AK$146,$B86,总装!AK$6)+SUMIF(总装!AL$3:AL$146,$B86,总装!AL$6)+SUMIF(总装!AM$3:AM$146,$B86,总装!AM$6)</f>
        <v>0</v>
      </c>
      <c r="V86" s="5">
        <f ca="1">SUMIF(总装!AN$3:AN$146,$B86,总装!AN$6)+SUMIF(总装!AO$3:AO$146,$B86,总装!AO$6)+SUMIF(总装!AP$3:AP$146,$B86,总装!AP$6)</f>
        <v>0</v>
      </c>
      <c r="W86" s="5">
        <f ca="1">SUMIF(总装!AQ$3:AQ$146,$B86,总装!AQ$6)+SUMIF(总装!AR$3:AR$146,$B86,总装!AR$6)+SUMIF(总装!AS$3:AS$146,$B86,总装!AS$6)</f>
        <v>700</v>
      </c>
      <c r="X86" s="5">
        <f ca="1">SUMIF(总装!AT$3:AT$146,$B86,总装!AT$6)+SUMIF(总装!AU$3:AU$146,$B86,总装!AU$6)+SUMIF(总装!AV$3:AV$146,$B86,总装!AV$6)</f>
        <v>1300</v>
      </c>
      <c r="Y86" s="5">
        <f ca="1">SUMIF(总装!AW$3:AW$146,$B86,总装!AW$6)+SUMIF(总装!AX$3:AX$146,$B86,总装!AX$6)+SUMIF(总装!AY$3:AY$146,$B86,总装!AY$6)</f>
        <v>0</v>
      </c>
      <c r="Z86" s="5">
        <f ca="1">SUMIF(总装!AZ$3:AZ$146,$B86,总装!AZ$6)+SUMIF(总装!BA$3:BA$146,$B86,总装!BA$6)+SUMIF(总装!BB$3:BB$146,$B86,总装!BB$6)</f>
        <v>0</v>
      </c>
      <c r="AA86" s="5">
        <f ca="1">SUMIF(总装!BC$3:BC$146,$B86,总装!BC$6)+SUMIF(总装!BD$3:BD$146,$B86,总装!BD$6)+SUMIF(总装!BE$3:BE$146,$B86,总装!BE$6)</f>
        <v>0</v>
      </c>
      <c r="AB86" s="5">
        <f ca="1">SUMIF(总装!BF$3:BF$146,$B86,总装!BF$6)+SUMIF(总装!BG$3:BG$146,$B86,总装!BG$6)+SUMIF(总装!BH$3:BH$146,$B86,总装!BH$6)</f>
        <v>0</v>
      </c>
      <c r="AC86" s="5">
        <f ca="1">SUMIF(总装!BI$3:BI$146,$B86,总装!BI$6)+SUMIF(总装!BJ$3:BJ$146,$B86,总装!BJ$6)+SUMIF(总装!BK$3:BK$146,$B86,总装!BK$6)</f>
        <v>0</v>
      </c>
      <c r="AD86" s="5">
        <f ca="1">SUMIF(总装!BL$3:BL$146,$B86,总装!BL$6)+SUMIF(总装!BM$3:BM$146,$B86,总装!BM$6)+SUMIF(总装!BN$3:BN$146,$B86,总装!BN$6)</f>
        <v>0</v>
      </c>
      <c r="AE86" s="5">
        <f ca="1">SUMIF(总装!BO$3:BO$146,$B86,总装!BO$6)+SUMIF(总装!BP$3:BP$146,$B86,总装!BP$6)+SUMIF(总装!BQ$3:BQ$146,$B86,总装!BQ$6)</f>
        <v>0</v>
      </c>
      <c r="AF86" s="5">
        <f ca="1">SUMIF(总装!BR$3:BR$146,$B86,总装!BR$6)+SUMIF(总装!BS$3:BS$146,$B86,总装!BS$6)+SUMIF(总装!BT$3:BT$146,$B86,总装!BT$6)</f>
        <v>0</v>
      </c>
      <c r="AG86" s="5">
        <f ca="1">SUMIF(总装!BU$3:BU$146,$B86,总装!BU$6)+SUMIF(总装!BV$3:BV$146,$B86,总装!BV$6)+SUMIF(总装!BW$3:BW$146,$B86,总装!BW$6)</f>
        <v>0</v>
      </c>
      <c r="AH86" s="5">
        <f ca="1">SUMIF(总装!BX$3:BX$146,$B86,总装!BX$6)+SUMIF(总装!BY$3:BY$146,$B86,总装!BY$6)+SUMIF(总装!BZ$3:BZ$146,$B86,总装!BZ$6)</f>
        <v>0</v>
      </c>
      <c r="AI86" s="5">
        <f ca="1">SUMIF(总装!CA$3:CA$146,$B86,总装!CA$6)+SUMIF(总装!CB$3:CB$146,$B86,总装!CB$6)+SUMIF(总装!CC$3:CC$146,$B86,总装!CC$6)</f>
        <v>0</v>
      </c>
      <c r="AJ86" s="5">
        <f ca="1">SUMIF(总装!CD$3:CD$146,$B86,总装!CD$6)+SUMIF(总装!CE$3:CE$146,$B86,总装!CE$6)+SUMIF(总装!CF$3:CF$146,$B86,总装!CF$6)</f>
        <v>0</v>
      </c>
      <c r="AK86" s="5">
        <f ca="1">SUMIF(总装!CG$3:CG$146,$B86,总装!CG$6)+SUMIF(总装!CH$3:CH$146,$B86,总装!CH$6)+SUMIF(总装!CI$3:CI$146,$B86,总装!CI$6)</f>
        <v>0</v>
      </c>
      <c r="AL86" s="5">
        <f ca="1">SUMIF(总装!CJ$3:CJ$146,$B86,总装!CJ$6)+SUMIF(总装!CK$3:CK$146,$B86,总装!CK$6)+SUMIF(总装!CL$3:CL$146,$B86,总装!CL$6)</f>
        <v>0</v>
      </c>
      <c r="AM86" s="5">
        <f ca="1">SUMIF(总装!CM$3:CM$146,$B86,总装!CM$6)+SUMIF(总装!CN$3:CN$146,$B86,总装!CN$6)+SUMIF(总装!CO$3:CO$146,$B86,总装!CO$6)</f>
        <v>0</v>
      </c>
      <c r="AN86" s="5">
        <f ca="1">SUMIF(总装!CP$3:CP$146,$B86,总装!CP$6)+SUMIF(总装!CQ$3:CQ$146,$B86,总装!CQ$6)+SUMIF(总装!CR$3:CR$146,$B86,总装!CR$6)</f>
        <v>0</v>
      </c>
      <c r="AO86" s="5">
        <f ca="1" t="shared" si="8"/>
        <v>2000</v>
      </c>
      <c r="AP86" s="5">
        <f>SUMIF(工单拆分!G:G,B86,工单拆分!I:I)</f>
        <v>2000</v>
      </c>
      <c r="AQ86" s="5">
        <f ca="1" t="shared" si="9"/>
        <v>0</v>
      </c>
      <c r="AS86" s="7">
        <f>VLOOKUP(日计划量!C:C,工单拆分!H:N,7,0)</f>
        <v>100847548</v>
      </c>
      <c r="AT86" s="5">
        <f ca="1">VLOOKUP(C:C,工单拆分!H:R,11,0)</f>
        <v>0</v>
      </c>
      <c r="AU86" s="5">
        <f ca="1">VLOOKUP(C:C,工单拆分!H:S,12,0)</f>
        <v>0</v>
      </c>
      <c r="AV86" s="5"/>
      <c r="AW86" s="5"/>
    </row>
    <row r="87" s="1" customFormat="1" ht="15" customHeight="1" spans="1:49">
      <c r="A87" s="5">
        <f>工单拆分!F87</f>
        <v>7210003863</v>
      </c>
      <c r="B87" s="5" t="str">
        <f>工单拆分!G87</f>
        <v>7210003863-7</v>
      </c>
      <c r="C87" s="5" t="str">
        <f>工单拆分!H87</f>
        <v>40HC803-7</v>
      </c>
      <c r="D87" s="5">
        <f>VLOOKUP(B87,工单拆分!G:I,3,0)</f>
        <v>1000</v>
      </c>
      <c r="E87" s="5">
        <f ca="1">SUMIFS(OFFSET(工单拆分!$I$2,,,2000),OFFSET(工单拆分!$F$2,,,2000),A87)</f>
        <v>13000</v>
      </c>
      <c r="F87" s="5"/>
      <c r="G87" s="10">
        <f ca="1" t="array" ref="G87">MATCH(TRUE,J87:AN87&gt;10,0)+$J$2-1</f>
        <v>43554</v>
      </c>
      <c r="H87" s="11"/>
      <c r="I87" s="11"/>
      <c r="J87" s="5">
        <f ca="1">SUMIF(总装!D$3:D$146,$B87,总装!D$6)+SUMIF(总装!E$3:E$146,$B87,总装!E$6)+SUMIF(总装!F$3:F$146,$B87,总装!F$6)</f>
        <v>0</v>
      </c>
      <c r="K87" s="12">
        <f ca="1">SUMIF(总装!G$3:G$146,$B87,总装!G$6)+SUMIF(总装!H$3:H$146,$B87,总装!H$6)+SUMIF(总装!I$3:I$146,$B87,总装!I$6)</f>
        <v>0</v>
      </c>
      <c r="L87" s="12">
        <f ca="1">SUMIF(总装!J$3:J$146,$B87,总装!J$6)+SUMIF(总装!K$3:K$146,$B87,总装!K$6)+SUMIF(总装!L$3:L$146,$B87,总装!L$6)</f>
        <v>0</v>
      </c>
      <c r="M87" s="12">
        <f ca="1">SUMIF(总装!M$3:M$146,$B87,总装!M$6)+SUMIF(总装!N$3:N$146,$B87,总装!N$6)+SUMIF(总装!O$3:O$146,$B87,总装!O$6)</f>
        <v>0</v>
      </c>
      <c r="N87" s="12">
        <f ca="1">SUMIF(总装!P$3:P$146,$B87,总装!P$6)+SUMIF(总装!Q$3:Q$146,$B87,总装!Q$6)+SUMIF(总装!R$3:R$146,$B87,总装!R$6)</f>
        <v>0</v>
      </c>
      <c r="O87" s="12">
        <f ca="1">SUMIF(总装!S$3:S$146,$B87,总装!S$6)+SUMIF(总装!T$3:T$146,$B87,总装!T$6)+SUMIF(总装!U$3:U$146,$B87,总装!U$6)</f>
        <v>0</v>
      </c>
      <c r="P87" s="12">
        <f ca="1">SUMIF(总装!V$3:V$146,$B87,总装!V$6)+SUMIF(总装!W$3:W$146,$B87,总装!W$6)+SUMIF(总装!X$3:X$146,$B87,总装!X$6)</f>
        <v>0</v>
      </c>
      <c r="Q87" s="12">
        <f ca="1">SUMIF(总装!Y$3:Y$146,$B87,总装!Y$6)+SUMIF(总装!Z$3:Z$146,$B87,总装!Z$6)+SUMIF(总装!AA$3:AA$146,$B87,总装!AA$6)</f>
        <v>0</v>
      </c>
      <c r="R87" s="5">
        <f ca="1">SUMIF(总装!AB$3:AB$146,$B87,总装!AB$6)+SUMIF(总装!AC$3:AC$146,$B87,总装!AC$6)+SUMIF(总装!AD$3:AD$146,$B87,总装!AD$6)</f>
        <v>0</v>
      </c>
      <c r="S87" s="5">
        <f ca="1">SUMIF(总装!AE$3:AE$146,$B87,总装!AE$6)+SUMIF(总装!AF$3:AF$146,$B87,总装!AF$6)+SUMIF(总装!AG$3:AG$146,$B87,总装!AG$6)</f>
        <v>0</v>
      </c>
      <c r="T87" s="5">
        <f ca="1">SUMIF(总装!AH$3:AH$146,$B87,总装!AH$6)+SUMIF(总装!AI$3:AI$146,$B87,总装!AI$6)+SUMIF(总装!AJ$3:AJ$146,$B87,总装!AJ$6)</f>
        <v>0</v>
      </c>
      <c r="U87" s="5">
        <f ca="1">SUMIF(总装!AK$3:AK$146,$B87,总装!AK$6)+SUMIF(总装!AL$3:AL$146,$B87,总装!AL$6)+SUMIF(总装!AM$3:AM$146,$B87,总装!AM$6)</f>
        <v>0</v>
      </c>
      <c r="V87" s="5">
        <f ca="1">SUMIF(总装!AN$3:AN$146,$B87,总装!AN$6)+SUMIF(总装!AO$3:AO$146,$B87,总装!AO$6)+SUMIF(总装!AP$3:AP$146,$B87,总装!AP$6)</f>
        <v>0</v>
      </c>
      <c r="W87" s="5">
        <f ca="1">SUMIF(总装!AQ$3:AQ$146,$B87,总装!AQ$6)+SUMIF(总装!AR$3:AR$146,$B87,总装!AR$6)+SUMIF(总装!AS$3:AS$146,$B87,总装!AS$6)</f>
        <v>0</v>
      </c>
      <c r="X87" s="5">
        <f ca="1">SUMIF(总装!AT$3:AT$146,$B87,总装!AT$6)+SUMIF(总装!AU$3:AU$146,$B87,总装!AU$6)+SUMIF(总装!AV$3:AV$146,$B87,总装!AV$6)</f>
        <v>0</v>
      </c>
      <c r="Y87" s="5">
        <f ca="1">SUMIF(总装!AW$3:AW$146,$B87,总装!AW$6)+SUMIF(总装!AX$3:AX$146,$B87,总装!AX$6)+SUMIF(总装!AY$3:AY$146,$B87,总装!AY$6)</f>
        <v>0</v>
      </c>
      <c r="Z87" s="5">
        <f ca="1">SUMIF(总装!AZ$3:AZ$146,$B87,总装!AZ$6)+SUMIF(总装!BA$3:BA$146,$B87,总装!BA$6)+SUMIF(总装!BB$3:BB$146,$B87,总装!BB$6)</f>
        <v>0</v>
      </c>
      <c r="AA87" s="5">
        <f ca="1">SUMIF(总装!BC$3:BC$146,$B87,总装!BC$6)+SUMIF(总装!BD$3:BD$146,$B87,总装!BD$6)+SUMIF(总装!BE$3:BE$146,$B87,总装!BE$6)</f>
        <v>0</v>
      </c>
      <c r="AB87" s="5">
        <f ca="1">SUMIF(总装!BF$3:BF$146,$B87,总装!BF$6)+SUMIF(总装!BG$3:BG$146,$B87,总装!BG$6)+SUMIF(总装!BH$3:BH$146,$B87,总装!BH$6)</f>
        <v>0</v>
      </c>
      <c r="AC87" s="5">
        <f ca="1">SUMIF(总装!BI$3:BI$146,$B87,总装!BI$6)+SUMIF(总装!BJ$3:BJ$146,$B87,总装!BJ$6)+SUMIF(总装!BK$3:BK$146,$B87,总装!BK$6)</f>
        <v>0</v>
      </c>
      <c r="AD87" s="5">
        <f ca="1">SUMIF(总装!BL$3:BL$146,$B87,总装!BL$6)+SUMIF(总装!BM$3:BM$146,$B87,总装!BM$6)+SUMIF(总装!BN$3:BN$146,$B87,总装!BN$6)</f>
        <v>0</v>
      </c>
      <c r="AE87" s="5">
        <f ca="1">SUMIF(总装!BO$3:BO$146,$B87,总装!BO$6)+SUMIF(总装!BP$3:BP$146,$B87,总装!BP$6)+SUMIF(总装!BQ$3:BQ$146,$B87,总装!BQ$6)</f>
        <v>0</v>
      </c>
      <c r="AF87" s="5">
        <f ca="1">SUMIF(总装!BR$3:BR$146,$B87,总装!BR$6)+SUMIF(总装!BS$3:BS$146,$B87,总装!BS$6)+SUMIF(总装!BT$3:BT$146,$B87,总装!BT$6)</f>
        <v>0</v>
      </c>
      <c r="AG87" s="5">
        <f ca="1">SUMIF(总装!BU$3:BU$146,$B87,总装!BU$6)+SUMIF(总装!BV$3:BV$146,$B87,总装!BV$6)+SUMIF(总装!BW$3:BW$146,$B87,总装!BW$6)</f>
        <v>0</v>
      </c>
      <c r="AH87" s="5">
        <f ca="1">SUMIF(总装!BX$3:BX$146,$B87,总装!BX$6)+SUMIF(总装!BY$3:BY$146,$B87,总装!BY$6)+SUMIF(总装!BZ$3:BZ$146,$B87,总装!BZ$6)</f>
        <v>0</v>
      </c>
      <c r="AI87" s="5">
        <f ca="1">SUMIF(总装!CA$3:CA$146,$B87,总装!CA$6)+SUMIF(总装!CB$3:CB$146,$B87,总装!CB$6)+SUMIF(总装!CC$3:CC$146,$B87,总装!CC$6)</f>
        <v>0</v>
      </c>
      <c r="AJ87" s="5">
        <f ca="1">SUMIF(总装!CD$3:CD$146,$B87,总装!CD$6)+SUMIF(总装!CE$3:CE$146,$B87,总装!CE$6)+SUMIF(总装!CF$3:CF$146,$B87,总装!CF$6)</f>
        <v>0</v>
      </c>
      <c r="AK87" s="5">
        <f ca="1">SUMIF(总装!CG$3:CG$146,$B87,总装!CG$6)+SUMIF(总装!CH$3:CH$146,$B87,总装!CH$6)+SUMIF(总装!CI$3:CI$146,$B87,总装!CI$6)</f>
        <v>0</v>
      </c>
      <c r="AL87" s="5">
        <f ca="1">SUMIF(总装!CJ$3:CJ$146,$B87,总装!CJ$6)+SUMIF(总装!CK$3:CK$146,$B87,总装!CK$6)+SUMIF(总装!CL$3:CL$146,$B87,总装!CL$6)</f>
        <v>0</v>
      </c>
      <c r="AM87" s="5">
        <f ca="1">SUMIF(总装!CM$3:CM$146,$B87,总装!CM$6)+SUMIF(总装!CN$3:CN$146,$B87,总装!CN$6)+SUMIF(总装!CO$3:CO$146,$B87,总装!CO$6)</f>
        <v>1000</v>
      </c>
      <c r="AN87" s="5">
        <f ca="1">SUMIF(总装!CP$3:CP$146,$B87,总装!CP$6)+SUMIF(总装!CQ$3:CQ$146,$B87,总装!CQ$6)+SUMIF(总装!CR$3:CR$146,$B87,总装!CR$6)</f>
        <v>0</v>
      </c>
      <c r="AO87" s="5">
        <f ca="1" t="shared" si="8"/>
        <v>1000</v>
      </c>
      <c r="AP87" s="5">
        <f>SUMIF(工单拆分!G:G,B87,工单拆分!I:I)</f>
        <v>1000</v>
      </c>
      <c r="AQ87" s="5">
        <f ca="1" t="shared" si="9"/>
        <v>0</v>
      </c>
      <c r="AS87" s="7">
        <f>VLOOKUP(日计划量!C:C,工单拆分!H:N,7,0)</f>
        <v>0</v>
      </c>
      <c r="AT87" s="5">
        <f ca="1">VLOOKUP(C:C,工单拆分!H:R,11,0)</f>
        <v>0</v>
      </c>
      <c r="AU87" s="5">
        <f ca="1">VLOOKUP(C:C,工单拆分!H:S,12,0)</f>
        <v>0</v>
      </c>
      <c r="AV87" s="5"/>
      <c r="AW87" s="5"/>
    </row>
    <row r="88" s="1" customFormat="1" ht="15" customHeight="1" spans="1:49">
      <c r="A88" s="5">
        <f>工单拆分!F88</f>
        <v>7210004287</v>
      </c>
      <c r="B88" s="5" t="str">
        <f>工单拆分!G88</f>
        <v>7210004287-1</v>
      </c>
      <c r="C88" s="5" t="str">
        <f>工单拆分!H88</f>
        <v>40HC633-1</v>
      </c>
      <c r="D88" s="5">
        <f>VLOOKUP(B88,工单拆分!G:I,3,0)</f>
        <v>2000</v>
      </c>
      <c r="E88" s="5">
        <f ca="1">SUMIFS(OFFSET(工单拆分!$I$2,,,2000),OFFSET(工单拆分!$F$2,,,2000),A88)</f>
        <v>4000</v>
      </c>
      <c r="F88" s="5"/>
      <c r="G88" s="10">
        <f ca="1" t="array" ref="G88">MATCH(TRUE,J88:AN88&gt;10,0)+$J$2-1</f>
        <v>43532</v>
      </c>
      <c r="H88" s="11"/>
      <c r="I88" s="11"/>
      <c r="J88" s="5">
        <f ca="1">SUMIF(总装!D$3:D$146,$B88,总装!D$6)+SUMIF(总装!E$3:E$146,$B88,总装!E$6)+SUMIF(总装!F$3:F$146,$B88,总装!F$6)</f>
        <v>0</v>
      </c>
      <c r="K88" s="12">
        <f ca="1">SUMIF(总装!G$3:G$146,$B88,总装!G$6)+SUMIF(总装!H$3:H$146,$B88,总装!H$6)+SUMIF(总装!I$3:I$146,$B88,总装!I$6)</f>
        <v>0</v>
      </c>
      <c r="L88" s="12">
        <f ca="1">SUMIF(总装!J$3:J$146,$B88,总装!J$6)+SUMIF(总装!K$3:K$146,$B88,总装!K$6)+SUMIF(总装!L$3:L$146,$B88,总装!L$6)</f>
        <v>0</v>
      </c>
      <c r="M88" s="12">
        <f ca="1">SUMIF(总装!M$3:M$146,$B88,总装!M$6)+SUMIF(总装!N$3:N$146,$B88,总装!N$6)+SUMIF(总装!O$3:O$146,$B88,总装!O$6)</f>
        <v>0</v>
      </c>
      <c r="N88" s="12">
        <f ca="1">SUMIF(总装!P$3:P$146,$B88,总装!P$6)+SUMIF(总装!Q$3:Q$146,$B88,总装!Q$6)+SUMIF(总装!R$3:R$146,$B88,总装!R$6)</f>
        <v>0</v>
      </c>
      <c r="O88" s="12">
        <f ca="1">SUMIF(总装!S$3:S$146,$B88,总装!S$6)+SUMIF(总装!T$3:T$146,$B88,总装!T$6)+SUMIF(总装!U$3:U$146,$B88,总装!U$6)</f>
        <v>0</v>
      </c>
      <c r="P88" s="12">
        <f ca="1">SUMIF(总装!V$3:V$146,$B88,总装!V$6)+SUMIF(总装!W$3:W$146,$B88,总装!W$6)+SUMIF(总装!X$3:X$146,$B88,总装!X$6)</f>
        <v>0</v>
      </c>
      <c r="Q88" s="12">
        <f ca="1">SUMIF(总装!Y$3:Y$146,$B88,总装!Y$6)+SUMIF(总装!Z$3:Z$146,$B88,总装!Z$6)+SUMIF(总装!AA$3:AA$146,$B88,总装!AA$6)</f>
        <v>720</v>
      </c>
      <c r="R88" s="5">
        <f ca="1">SUMIF(总装!AB$3:AB$146,$B88,总装!AB$6)+SUMIF(总装!AC$3:AC$146,$B88,总装!AC$6)+SUMIF(总装!AD$3:AD$146,$B88,总装!AD$6)</f>
        <v>1000</v>
      </c>
      <c r="S88" s="5">
        <f ca="1">SUMIF(总装!AE$3:AE$146,$B88,总装!AE$6)+SUMIF(总装!AF$3:AF$146,$B88,总装!AF$6)+SUMIF(总装!AG$3:AG$146,$B88,总装!AG$6)</f>
        <v>0</v>
      </c>
      <c r="T88" s="5">
        <f ca="1">SUMIF(总装!AH$3:AH$146,$B88,总装!AH$6)+SUMIF(总装!AI$3:AI$146,$B88,总装!AI$6)+SUMIF(总装!AJ$3:AJ$146,$B88,总装!AJ$6)</f>
        <v>280</v>
      </c>
      <c r="U88" s="5">
        <f ca="1">SUMIF(总装!AK$3:AK$146,$B88,总装!AK$6)+SUMIF(总装!AL$3:AL$146,$B88,总装!AL$6)+SUMIF(总装!AM$3:AM$146,$B88,总装!AM$6)</f>
        <v>0</v>
      </c>
      <c r="V88" s="5">
        <f ca="1">SUMIF(总装!AN$3:AN$146,$B88,总装!AN$6)+SUMIF(总装!AO$3:AO$146,$B88,总装!AO$6)+SUMIF(总装!AP$3:AP$146,$B88,总装!AP$6)</f>
        <v>0</v>
      </c>
      <c r="W88" s="5">
        <f ca="1">SUMIF(总装!AQ$3:AQ$146,$B88,总装!AQ$6)+SUMIF(总装!AR$3:AR$146,$B88,总装!AR$6)+SUMIF(总装!AS$3:AS$146,$B88,总装!AS$6)</f>
        <v>0</v>
      </c>
      <c r="X88" s="5">
        <f ca="1">SUMIF(总装!AT$3:AT$146,$B88,总装!AT$6)+SUMIF(总装!AU$3:AU$146,$B88,总装!AU$6)+SUMIF(总装!AV$3:AV$146,$B88,总装!AV$6)</f>
        <v>0</v>
      </c>
      <c r="Y88" s="5">
        <f ca="1">SUMIF(总装!AW$3:AW$146,$B88,总装!AW$6)+SUMIF(总装!AX$3:AX$146,$B88,总装!AX$6)+SUMIF(总装!AY$3:AY$146,$B88,总装!AY$6)</f>
        <v>0</v>
      </c>
      <c r="Z88" s="5">
        <f ca="1">SUMIF(总装!AZ$3:AZ$146,$B88,总装!AZ$6)+SUMIF(总装!BA$3:BA$146,$B88,总装!BA$6)+SUMIF(总装!BB$3:BB$146,$B88,总装!BB$6)</f>
        <v>0</v>
      </c>
      <c r="AA88" s="5">
        <f ca="1">SUMIF(总装!BC$3:BC$146,$B88,总装!BC$6)+SUMIF(总装!BD$3:BD$146,$B88,总装!BD$6)+SUMIF(总装!BE$3:BE$146,$B88,总装!BE$6)</f>
        <v>0</v>
      </c>
      <c r="AB88" s="5">
        <f ca="1">SUMIF(总装!BF$3:BF$146,$B88,总装!BF$6)+SUMIF(总装!BG$3:BG$146,$B88,总装!BG$6)+SUMIF(总装!BH$3:BH$146,$B88,总装!BH$6)</f>
        <v>0</v>
      </c>
      <c r="AC88" s="5">
        <f ca="1">SUMIF(总装!BI$3:BI$146,$B88,总装!BI$6)+SUMIF(总装!BJ$3:BJ$146,$B88,总装!BJ$6)+SUMIF(总装!BK$3:BK$146,$B88,总装!BK$6)</f>
        <v>0</v>
      </c>
      <c r="AD88" s="5">
        <f ca="1">SUMIF(总装!BL$3:BL$146,$B88,总装!BL$6)+SUMIF(总装!BM$3:BM$146,$B88,总装!BM$6)+SUMIF(总装!BN$3:BN$146,$B88,总装!BN$6)</f>
        <v>0</v>
      </c>
      <c r="AE88" s="5">
        <f ca="1">SUMIF(总装!BO$3:BO$146,$B88,总装!BO$6)+SUMIF(总装!BP$3:BP$146,$B88,总装!BP$6)+SUMIF(总装!BQ$3:BQ$146,$B88,总装!BQ$6)</f>
        <v>0</v>
      </c>
      <c r="AF88" s="5">
        <f ca="1">SUMIF(总装!BR$3:BR$146,$B88,总装!BR$6)+SUMIF(总装!BS$3:BS$146,$B88,总装!BS$6)+SUMIF(总装!BT$3:BT$146,$B88,总装!BT$6)</f>
        <v>0</v>
      </c>
      <c r="AG88" s="5">
        <f ca="1">SUMIF(总装!BU$3:BU$146,$B88,总装!BU$6)+SUMIF(总装!BV$3:BV$146,$B88,总装!BV$6)+SUMIF(总装!BW$3:BW$146,$B88,总装!BW$6)</f>
        <v>0</v>
      </c>
      <c r="AH88" s="5">
        <f ca="1">SUMIF(总装!BX$3:BX$146,$B88,总装!BX$6)+SUMIF(总装!BY$3:BY$146,$B88,总装!BY$6)+SUMIF(总装!BZ$3:BZ$146,$B88,总装!BZ$6)</f>
        <v>0</v>
      </c>
      <c r="AI88" s="5">
        <f ca="1">SUMIF(总装!CA$3:CA$146,$B88,总装!CA$6)+SUMIF(总装!CB$3:CB$146,$B88,总装!CB$6)+SUMIF(总装!CC$3:CC$146,$B88,总装!CC$6)</f>
        <v>0</v>
      </c>
      <c r="AJ88" s="5">
        <f ca="1">SUMIF(总装!CD$3:CD$146,$B88,总装!CD$6)+SUMIF(总装!CE$3:CE$146,$B88,总装!CE$6)+SUMIF(总装!CF$3:CF$146,$B88,总装!CF$6)</f>
        <v>0</v>
      </c>
      <c r="AK88" s="5">
        <f ca="1">SUMIF(总装!CG$3:CG$146,$B88,总装!CG$6)+SUMIF(总装!CH$3:CH$146,$B88,总装!CH$6)+SUMIF(总装!CI$3:CI$146,$B88,总装!CI$6)</f>
        <v>0</v>
      </c>
      <c r="AL88" s="5">
        <f ca="1">SUMIF(总装!CJ$3:CJ$146,$B88,总装!CJ$6)+SUMIF(总装!CK$3:CK$146,$B88,总装!CK$6)+SUMIF(总装!CL$3:CL$146,$B88,总装!CL$6)</f>
        <v>0</v>
      </c>
      <c r="AM88" s="5">
        <f ca="1">SUMIF(总装!CM$3:CM$146,$B88,总装!CM$6)+SUMIF(总装!CN$3:CN$146,$B88,总装!CN$6)+SUMIF(总装!CO$3:CO$146,$B88,总装!CO$6)</f>
        <v>0</v>
      </c>
      <c r="AN88" s="5">
        <f ca="1">SUMIF(总装!CP$3:CP$146,$B88,总装!CP$6)+SUMIF(总装!CQ$3:CQ$146,$B88,总装!CQ$6)+SUMIF(总装!CR$3:CR$146,$B88,总装!CR$6)</f>
        <v>0</v>
      </c>
      <c r="AO88" s="5">
        <f ca="1" t="shared" si="8"/>
        <v>2000</v>
      </c>
      <c r="AP88" s="5">
        <f>SUMIF(工单拆分!G:G,B88,工单拆分!I:I)</f>
        <v>2000</v>
      </c>
      <c r="AQ88" s="5">
        <f ca="1" t="shared" si="9"/>
        <v>0</v>
      </c>
      <c r="AS88" s="7">
        <f>VLOOKUP(日计划量!C:C,工单拆分!H:N,7,0)</f>
        <v>100843264</v>
      </c>
      <c r="AT88" s="5">
        <f ca="1">VLOOKUP(C:C,工单拆分!H:R,11,0)</f>
        <v>0</v>
      </c>
      <c r="AU88" s="5">
        <f ca="1">VLOOKUP(C:C,工单拆分!H:S,12,0)</f>
        <v>0</v>
      </c>
      <c r="AV88" s="5"/>
      <c r="AW88" s="5"/>
    </row>
    <row r="89" s="1" customFormat="1" ht="15" customHeight="1" spans="1:49">
      <c r="A89" s="5">
        <f>工单拆分!F89</f>
        <v>7210004287</v>
      </c>
      <c r="B89" s="5" t="str">
        <f>工单拆分!G89</f>
        <v>7210004287-2</v>
      </c>
      <c r="C89" s="5" t="str">
        <f>工单拆分!H89</f>
        <v>40HC633-2</v>
      </c>
      <c r="D89" s="5">
        <f>VLOOKUP(B89,工单拆分!G:I,3,0)</f>
        <v>2000</v>
      </c>
      <c r="E89" s="5">
        <f ca="1">SUMIFS(OFFSET(工单拆分!$I$2,,,2000),OFFSET(工单拆分!$F$2,,,2000),A89)</f>
        <v>4000</v>
      </c>
      <c r="F89" s="5"/>
      <c r="G89" s="10">
        <f ca="1" t="array" ref="G89">MATCH(TRUE,J89:AN89&gt;10,0)+$J$2-1</f>
        <v>43535</v>
      </c>
      <c r="H89" s="11"/>
      <c r="I89" s="11"/>
      <c r="J89" s="5">
        <f ca="1">SUMIF(总装!D$3:D$146,$B89,总装!D$6)+SUMIF(总装!E$3:E$146,$B89,总装!E$6)+SUMIF(总装!F$3:F$146,$B89,总装!F$6)</f>
        <v>0</v>
      </c>
      <c r="K89" s="12">
        <f ca="1">SUMIF(总装!G$3:G$146,$B89,总装!G$6)+SUMIF(总装!H$3:H$146,$B89,总装!H$6)+SUMIF(总装!I$3:I$146,$B89,总装!I$6)</f>
        <v>0</v>
      </c>
      <c r="L89" s="12">
        <f ca="1">SUMIF(总装!J$3:J$146,$B89,总装!J$6)+SUMIF(总装!K$3:K$146,$B89,总装!K$6)+SUMIF(总装!L$3:L$146,$B89,总装!L$6)</f>
        <v>0</v>
      </c>
      <c r="M89" s="12">
        <f ca="1">SUMIF(总装!M$3:M$146,$B89,总装!M$6)+SUMIF(总装!N$3:N$146,$B89,总装!N$6)+SUMIF(总装!O$3:O$146,$B89,总装!O$6)</f>
        <v>0</v>
      </c>
      <c r="N89" s="12">
        <f ca="1">SUMIF(总装!P$3:P$146,$B89,总装!P$6)+SUMIF(总装!Q$3:Q$146,$B89,总装!Q$6)+SUMIF(总装!R$3:R$146,$B89,总装!R$6)</f>
        <v>0</v>
      </c>
      <c r="O89" s="12">
        <f ca="1">SUMIF(总装!S$3:S$146,$B89,总装!S$6)+SUMIF(总装!T$3:T$146,$B89,总装!T$6)+SUMIF(总装!U$3:U$146,$B89,总装!U$6)</f>
        <v>0</v>
      </c>
      <c r="P89" s="12">
        <f ca="1">SUMIF(总装!V$3:V$146,$B89,总装!V$6)+SUMIF(总装!W$3:W$146,$B89,总装!W$6)+SUMIF(总装!X$3:X$146,$B89,总装!X$6)</f>
        <v>0</v>
      </c>
      <c r="Q89" s="12">
        <f ca="1">SUMIF(总装!Y$3:Y$146,$B89,总装!Y$6)+SUMIF(总装!Z$3:Z$146,$B89,总装!Z$6)+SUMIF(总装!AA$3:AA$146,$B89,总装!AA$6)</f>
        <v>0</v>
      </c>
      <c r="R89" s="5">
        <f ca="1">SUMIF(总装!AB$3:AB$146,$B89,总装!AB$6)+SUMIF(总装!AC$3:AC$146,$B89,总装!AC$6)+SUMIF(总装!AD$3:AD$146,$B89,总装!AD$6)</f>
        <v>0</v>
      </c>
      <c r="S89" s="5">
        <f ca="1">SUMIF(总装!AE$3:AE$146,$B89,总装!AE$6)+SUMIF(总装!AF$3:AF$146,$B89,总装!AF$6)+SUMIF(总装!AG$3:AG$146,$B89,总装!AG$6)</f>
        <v>0</v>
      </c>
      <c r="T89" s="5">
        <f ca="1">SUMIF(总装!AH$3:AH$146,$B89,总装!AH$6)+SUMIF(总装!AI$3:AI$146,$B89,总装!AI$6)+SUMIF(总装!AJ$3:AJ$146,$B89,总装!AJ$6)</f>
        <v>920</v>
      </c>
      <c r="U89" s="5">
        <f ca="1">SUMIF(总装!AK$3:AK$146,$B89,总装!AK$6)+SUMIF(总装!AL$3:AL$146,$B89,总装!AL$6)+SUMIF(总装!AM$3:AM$146,$B89,总装!AM$6)</f>
        <v>1080</v>
      </c>
      <c r="V89" s="5">
        <f ca="1">SUMIF(总装!AN$3:AN$146,$B89,总装!AN$6)+SUMIF(总装!AO$3:AO$146,$B89,总装!AO$6)+SUMIF(总装!AP$3:AP$146,$B89,总装!AP$6)</f>
        <v>0</v>
      </c>
      <c r="W89" s="5">
        <f ca="1">SUMIF(总装!AQ$3:AQ$146,$B89,总装!AQ$6)+SUMIF(总装!AR$3:AR$146,$B89,总装!AR$6)+SUMIF(总装!AS$3:AS$146,$B89,总装!AS$6)</f>
        <v>0</v>
      </c>
      <c r="X89" s="5">
        <f ca="1">SUMIF(总装!AT$3:AT$146,$B89,总装!AT$6)+SUMIF(总装!AU$3:AU$146,$B89,总装!AU$6)+SUMIF(总装!AV$3:AV$146,$B89,总装!AV$6)</f>
        <v>0</v>
      </c>
      <c r="Y89" s="5">
        <f ca="1">SUMIF(总装!AW$3:AW$146,$B89,总装!AW$6)+SUMIF(总装!AX$3:AX$146,$B89,总装!AX$6)+SUMIF(总装!AY$3:AY$146,$B89,总装!AY$6)</f>
        <v>0</v>
      </c>
      <c r="Z89" s="5">
        <f ca="1">SUMIF(总装!AZ$3:AZ$146,$B89,总装!AZ$6)+SUMIF(总装!BA$3:BA$146,$B89,总装!BA$6)+SUMIF(总装!BB$3:BB$146,$B89,总装!BB$6)</f>
        <v>0</v>
      </c>
      <c r="AA89" s="5">
        <f ca="1">SUMIF(总装!BC$3:BC$146,$B89,总装!BC$6)+SUMIF(总装!BD$3:BD$146,$B89,总装!BD$6)+SUMIF(总装!BE$3:BE$146,$B89,总装!BE$6)</f>
        <v>0</v>
      </c>
      <c r="AB89" s="5">
        <f ca="1">SUMIF(总装!BF$3:BF$146,$B89,总装!BF$6)+SUMIF(总装!BG$3:BG$146,$B89,总装!BG$6)+SUMIF(总装!BH$3:BH$146,$B89,总装!BH$6)</f>
        <v>0</v>
      </c>
      <c r="AC89" s="5">
        <f ca="1">SUMIF(总装!BI$3:BI$146,$B89,总装!BI$6)+SUMIF(总装!BJ$3:BJ$146,$B89,总装!BJ$6)+SUMIF(总装!BK$3:BK$146,$B89,总装!BK$6)</f>
        <v>0</v>
      </c>
      <c r="AD89" s="5">
        <f ca="1">SUMIF(总装!BL$3:BL$146,$B89,总装!BL$6)+SUMIF(总装!BM$3:BM$146,$B89,总装!BM$6)+SUMIF(总装!BN$3:BN$146,$B89,总装!BN$6)</f>
        <v>0</v>
      </c>
      <c r="AE89" s="5">
        <f ca="1">SUMIF(总装!BO$3:BO$146,$B89,总装!BO$6)+SUMIF(总装!BP$3:BP$146,$B89,总装!BP$6)+SUMIF(总装!BQ$3:BQ$146,$B89,总装!BQ$6)</f>
        <v>0</v>
      </c>
      <c r="AF89" s="5">
        <f ca="1">SUMIF(总装!BR$3:BR$146,$B89,总装!BR$6)+SUMIF(总装!BS$3:BS$146,$B89,总装!BS$6)+SUMIF(总装!BT$3:BT$146,$B89,总装!BT$6)</f>
        <v>0</v>
      </c>
      <c r="AG89" s="5">
        <f ca="1">SUMIF(总装!BU$3:BU$146,$B89,总装!BU$6)+SUMIF(总装!BV$3:BV$146,$B89,总装!BV$6)+SUMIF(总装!BW$3:BW$146,$B89,总装!BW$6)</f>
        <v>0</v>
      </c>
      <c r="AH89" s="5">
        <f ca="1">SUMIF(总装!BX$3:BX$146,$B89,总装!BX$6)+SUMIF(总装!BY$3:BY$146,$B89,总装!BY$6)+SUMIF(总装!BZ$3:BZ$146,$B89,总装!BZ$6)</f>
        <v>0</v>
      </c>
      <c r="AI89" s="5">
        <f ca="1">SUMIF(总装!CA$3:CA$146,$B89,总装!CA$6)+SUMIF(总装!CB$3:CB$146,$B89,总装!CB$6)+SUMIF(总装!CC$3:CC$146,$B89,总装!CC$6)</f>
        <v>0</v>
      </c>
      <c r="AJ89" s="5">
        <f ca="1">SUMIF(总装!CD$3:CD$146,$B89,总装!CD$6)+SUMIF(总装!CE$3:CE$146,$B89,总装!CE$6)+SUMIF(总装!CF$3:CF$146,$B89,总装!CF$6)</f>
        <v>0</v>
      </c>
      <c r="AK89" s="5">
        <f ca="1">SUMIF(总装!CG$3:CG$146,$B89,总装!CG$6)+SUMIF(总装!CH$3:CH$146,$B89,总装!CH$6)+SUMIF(总装!CI$3:CI$146,$B89,总装!CI$6)</f>
        <v>0</v>
      </c>
      <c r="AL89" s="5">
        <f ca="1">SUMIF(总装!CJ$3:CJ$146,$B89,总装!CJ$6)+SUMIF(总装!CK$3:CK$146,$B89,总装!CK$6)+SUMIF(总装!CL$3:CL$146,$B89,总装!CL$6)</f>
        <v>0</v>
      </c>
      <c r="AM89" s="5">
        <f ca="1">SUMIF(总装!CM$3:CM$146,$B89,总装!CM$6)+SUMIF(总装!CN$3:CN$146,$B89,总装!CN$6)+SUMIF(总装!CO$3:CO$146,$B89,总装!CO$6)</f>
        <v>0</v>
      </c>
      <c r="AN89" s="5">
        <f ca="1">SUMIF(总装!CP$3:CP$146,$B89,总装!CP$6)+SUMIF(总装!CQ$3:CQ$146,$B89,总装!CQ$6)+SUMIF(总装!CR$3:CR$146,$B89,总装!CR$6)</f>
        <v>0</v>
      </c>
      <c r="AO89" s="5">
        <f ca="1" t="shared" si="8"/>
        <v>2000</v>
      </c>
      <c r="AP89" s="5">
        <f>SUMIF(工单拆分!G:G,B89,工单拆分!I:I)</f>
        <v>2000</v>
      </c>
      <c r="AQ89" s="5">
        <f ca="1" t="shared" si="9"/>
        <v>0</v>
      </c>
      <c r="AS89" s="7">
        <f>VLOOKUP(日计划量!C:C,工单拆分!H:N,7,0)</f>
        <v>100845319</v>
      </c>
      <c r="AT89" s="5">
        <f ca="1">VLOOKUP(C:C,工单拆分!H:R,11,0)</f>
        <v>0</v>
      </c>
      <c r="AU89" s="5">
        <f ca="1">VLOOKUP(C:C,工单拆分!H:S,12,0)</f>
        <v>0</v>
      </c>
      <c r="AV89" s="5"/>
      <c r="AW89" s="5"/>
    </row>
    <row r="90" s="1" customFormat="1" ht="15" customHeight="1" spans="1:49">
      <c r="A90" s="5">
        <f>工单拆分!F90</f>
        <v>7210004287</v>
      </c>
      <c r="B90" s="5" t="str">
        <f>工单拆分!G90</f>
        <v>7210004287-3</v>
      </c>
      <c r="C90" s="5" t="str">
        <f>工单拆分!H90</f>
        <v>40HC633-3</v>
      </c>
      <c r="D90" s="5">
        <f>VLOOKUP(B90,工单拆分!G:I,3,0)</f>
        <v>0</v>
      </c>
      <c r="E90" s="5">
        <f ca="1">SUMIFS(OFFSET(工单拆分!$I$2,,,2000),OFFSET(工单拆分!$F$2,,,2000),A90)</f>
        <v>4000</v>
      </c>
      <c r="F90" s="5"/>
      <c r="G90" s="10" t="e">
        <f ca="1" t="array" ref="G90">MATCH(TRUE,J90:AN90&gt;10,0)+$J$2-1</f>
        <v>#N/A</v>
      </c>
      <c r="H90" s="11"/>
      <c r="I90" s="11"/>
      <c r="J90" s="5">
        <f ca="1">SUMIF(总装!D$3:D$146,$B90,总装!D$6)+SUMIF(总装!E$3:E$146,$B90,总装!E$6)+SUMIF(总装!F$3:F$146,$B90,总装!F$6)</f>
        <v>0</v>
      </c>
      <c r="K90" s="12">
        <f ca="1">SUMIF(总装!G$3:G$146,$B90,总装!G$6)+SUMIF(总装!H$3:H$146,$B90,总装!H$6)+SUMIF(总装!I$3:I$146,$B90,总装!I$6)</f>
        <v>0</v>
      </c>
      <c r="L90" s="12">
        <f ca="1">SUMIF(总装!J$3:J$146,$B90,总装!J$6)+SUMIF(总装!K$3:K$146,$B90,总装!K$6)+SUMIF(总装!L$3:L$146,$B90,总装!L$6)</f>
        <v>0</v>
      </c>
      <c r="M90" s="12">
        <f ca="1">SUMIF(总装!M$3:M$146,$B90,总装!M$6)+SUMIF(总装!N$3:N$146,$B90,总装!N$6)+SUMIF(总装!O$3:O$146,$B90,总装!O$6)</f>
        <v>0</v>
      </c>
      <c r="N90" s="12">
        <f ca="1">SUMIF(总装!P$3:P$146,$B90,总装!P$6)+SUMIF(总装!Q$3:Q$146,$B90,总装!Q$6)+SUMIF(总装!R$3:R$146,$B90,总装!R$6)</f>
        <v>0</v>
      </c>
      <c r="O90" s="12">
        <f ca="1">SUMIF(总装!S$3:S$146,$B90,总装!S$6)+SUMIF(总装!T$3:T$146,$B90,总装!T$6)+SUMIF(总装!U$3:U$146,$B90,总装!U$6)</f>
        <v>0</v>
      </c>
      <c r="P90" s="12">
        <f ca="1">SUMIF(总装!V$3:V$146,$B90,总装!V$6)+SUMIF(总装!W$3:W$146,$B90,总装!W$6)+SUMIF(总装!X$3:X$146,$B90,总装!X$6)</f>
        <v>0</v>
      </c>
      <c r="Q90" s="12">
        <f ca="1">SUMIF(总装!Y$3:Y$146,$B90,总装!Y$6)+SUMIF(总装!Z$3:Z$146,$B90,总装!Z$6)+SUMIF(总装!AA$3:AA$146,$B90,总装!AA$6)</f>
        <v>0</v>
      </c>
      <c r="R90" s="5">
        <f ca="1">SUMIF(总装!AB$3:AB$146,$B90,总装!AB$6)+SUMIF(总装!AC$3:AC$146,$B90,总装!AC$6)+SUMIF(总装!AD$3:AD$146,$B90,总装!AD$6)</f>
        <v>0</v>
      </c>
      <c r="S90" s="5">
        <f ca="1">SUMIF(总装!AE$3:AE$146,$B90,总装!AE$6)+SUMIF(总装!AF$3:AF$146,$B90,总装!AF$6)+SUMIF(总装!AG$3:AG$146,$B90,总装!AG$6)</f>
        <v>0</v>
      </c>
      <c r="T90" s="5">
        <f ca="1">SUMIF(总装!AH$3:AH$146,$B90,总装!AH$6)+SUMIF(总装!AI$3:AI$146,$B90,总装!AI$6)+SUMIF(总装!AJ$3:AJ$146,$B90,总装!AJ$6)</f>
        <v>0</v>
      </c>
      <c r="U90" s="5">
        <f ca="1">SUMIF(总装!AK$3:AK$146,$B90,总装!AK$6)+SUMIF(总装!AL$3:AL$146,$B90,总装!AL$6)+SUMIF(总装!AM$3:AM$146,$B90,总装!AM$6)</f>
        <v>0</v>
      </c>
      <c r="V90" s="5">
        <f ca="1">SUMIF(总装!AN$3:AN$146,$B90,总装!AN$6)+SUMIF(总装!AO$3:AO$146,$B90,总装!AO$6)+SUMIF(总装!AP$3:AP$146,$B90,总装!AP$6)</f>
        <v>0</v>
      </c>
      <c r="W90" s="5">
        <f ca="1">SUMIF(总装!AQ$3:AQ$146,$B90,总装!AQ$6)+SUMIF(总装!AR$3:AR$146,$B90,总装!AR$6)+SUMIF(总装!AS$3:AS$146,$B90,总装!AS$6)</f>
        <v>0</v>
      </c>
      <c r="X90" s="5">
        <f ca="1">SUMIF(总装!AT$3:AT$146,$B90,总装!AT$6)+SUMIF(总装!AU$3:AU$146,$B90,总装!AU$6)+SUMIF(总装!AV$3:AV$146,$B90,总装!AV$6)</f>
        <v>0</v>
      </c>
      <c r="Y90" s="5">
        <f ca="1">SUMIF(总装!AW$3:AW$146,$B90,总装!AW$6)+SUMIF(总装!AX$3:AX$146,$B90,总装!AX$6)+SUMIF(总装!AY$3:AY$146,$B90,总装!AY$6)</f>
        <v>0</v>
      </c>
      <c r="Z90" s="5">
        <f ca="1">SUMIF(总装!AZ$3:AZ$146,$B90,总装!AZ$6)+SUMIF(总装!BA$3:BA$146,$B90,总装!BA$6)+SUMIF(总装!BB$3:BB$146,$B90,总装!BB$6)</f>
        <v>0</v>
      </c>
      <c r="AA90" s="5">
        <f ca="1">SUMIF(总装!BC$3:BC$146,$B90,总装!BC$6)+SUMIF(总装!BD$3:BD$146,$B90,总装!BD$6)+SUMIF(总装!BE$3:BE$146,$B90,总装!BE$6)</f>
        <v>0</v>
      </c>
      <c r="AB90" s="5">
        <f ca="1">SUMIF(总装!BF$3:BF$146,$B90,总装!BF$6)+SUMIF(总装!BG$3:BG$146,$B90,总装!BG$6)+SUMIF(总装!BH$3:BH$146,$B90,总装!BH$6)</f>
        <v>0</v>
      </c>
      <c r="AC90" s="5">
        <f ca="1">SUMIF(总装!BI$3:BI$146,$B90,总装!BI$6)+SUMIF(总装!BJ$3:BJ$146,$B90,总装!BJ$6)+SUMIF(总装!BK$3:BK$146,$B90,总装!BK$6)</f>
        <v>0</v>
      </c>
      <c r="AD90" s="5">
        <f ca="1">SUMIF(总装!BL$3:BL$146,$B90,总装!BL$6)+SUMIF(总装!BM$3:BM$146,$B90,总装!BM$6)+SUMIF(总装!BN$3:BN$146,$B90,总装!BN$6)</f>
        <v>0</v>
      </c>
      <c r="AE90" s="5">
        <f ca="1">SUMIF(总装!BO$3:BO$146,$B90,总装!BO$6)+SUMIF(总装!BP$3:BP$146,$B90,总装!BP$6)+SUMIF(总装!BQ$3:BQ$146,$B90,总装!BQ$6)</f>
        <v>0</v>
      </c>
      <c r="AF90" s="5">
        <f ca="1">SUMIF(总装!BR$3:BR$146,$B90,总装!BR$6)+SUMIF(总装!BS$3:BS$146,$B90,总装!BS$6)+SUMIF(总装!BT$3:BT$146,$B90,总装!BT$6)</f>
        <v>0</v>
      </c>
      <c r="AG90" s="5">
        <f ca="1">SUMIF(总装!BU$3:BU$146,$B90,总装!BU$6)+SUMIF(总装!BV$3:BV$146,$B90,总装!BV$6)+SUMIF(总装!BW$3:BW$146,$B90,总装!BW$6)</f>
        <v>0</v>
      </c>
      <c r="AH90" s="5">
        <f ca="1">SUMIF(总装!BX$3:BX$146,$B90,总装!BX$6)+SUMIF(总装!BY$3:BY$146,$B90,总装!BY$6)+SUMIF(总装!BZ$3:BZ$146,$B90,总装!BZ$6)</f>
        <v>0</v>
      </c>
      <c r="AI90" s="5">
        <f ca="1">SUMIF(总装!CA$3:CA$146,$B90,总装!CA$6)+SUMIF(总装!CB$3:CB$146,$B90,总装!CB$6)+SUMIF(总装!CC$3:CC$146,$B90,总装!CC$6)</f>
        <v>0</v>
      </c>
      <c r="AJ90" s="5">
        <f ca="1">SUMIF(总装!CD$3:CD$146,$B90,总装!CD$6)+SUMIF(总装!CE$3:CE$146,$B90,总装!CE$6)+SUMIF(总装!CF$3:CF$146,$B90,总装!CF$6)</f>
        <v>0</v>
      </c>
      <c r="AK90" s="5">
        <f ca="1">SUMIF(总装!CG$3:CG$146,$B90,总装!CG$6)+SUMIF(总装!CH$3:CH$146,$B90,总装!CH$6)+SUMIF(总装!CI$3:CI$146,$B90,总装!CI$6)</f>
        <v>0</v>
      </c>
      <c r="AL90" s="5">
        <f ca="1">SUMIF(总装!CJ$3:CJ$146,$B90,总装!CJ$6)+SUMIF(总装!CK$3:CK$146,$B90,总装!CK$6)+SUMIF(总装!CL$3:CL$146,$B90,总装!CL$6)</f>
        <v>0</v>
      </c>
      <c r="AM90" s="5">
        <f ca="1">SUMIF(总装!CM$3:CM$146,$B90,总装!CM$6)+SUMIF(总装!CN$3:CN$146,$B90,总装!CN$6)+SUMIF(总装!CO$3:CO$146,$B90,总装!CO$6)</f>
        <v>0</v>
      </c>
      <c r="AN90" s="5">
        <f ca="1">SUMIF(总装!CP$3:CP$146,$B90,总装!CP$6)+SUMIF(总装!CQ$3:CQ$146,$B90,总装!CQ$6)+SUMIF(总装!CR$3:CR$146,$B90,总装!CR$6)</f>
        <v>0</v>
      </c>
      <c r="AO90" s="5">
        <f ca="1" t="shared" si="8"/>
        <v>0</v>
      </c>
      <c r="AP90" s="5">
        <f>SUMIF(工单拆分!G:G,B90,工单拆分!I:I)</f>
        <v>0</v>
      </c>
      <c r="AQ90" s="5">
        <f ca="1" t="shared" si="9"/>
        <v>0</v>
      </c>
      <c r="AS90" s="7">
        <f>VLOOKUP(日计划量!C:C,工单拆分!H:N,7,0)</f>
        <v>0</v>
      </c>
      <c r="AT90" s="5">
        <f ca="1">VLOOKUP(C:C,工单拆分!H:R,11,0)</f>
        <v>0</v>
      </c>
      <c r="AU90" s="5">
        <f ca="1">VLOOKUP(C:C,工单拆分!H:S,12,0)</f>
        <v>0</v>
      </c>
      <c r="AV90" s="5"/>
      <c r="AW90" s="5"/>
    </row>
    <row r="91" s="1" customFormat="1" ht="15" customHeight="1" spans="1:49">
      <c r="A91" s="5">
        <f>工单拆分!F91</f>
        <v>7210004287</v>
      </c>
      <c r="B91" s="5" t="str">
        <f>工单拆分!G91</f>
        <v>7210004287-4</v>
      </c>
      <c r="C91" s="5" t="str">
        <f>工单拆分!H91</f>
        <v>40HC633-4</v>
      </c>
      <c r="D91" s="5">
        <f>VLOOKUP(B91,工单拆分!G:I,3,0)</f>
        <v>0</v>
      </c>
      <c r="E91" s="5">
        <f ca="1">SUMIFS(OFFSET(工单拆分!$I$2,,,2000),OFFSET(工单拆分!$F$2,,,2000),A91)</f>
        <v>4000</v>
      </c>
      <c r="F91" s="5"/>
      <c r="G91" s="10" t="e">
        <f ca="1" t="array" ref="G91">MATCH(TRUE,J91:AN91&gt;10,0)+$J$2-1</f>
        <v>#N/A</v>
      </c>
      <c r="H91" s="11"/>
      <c r="I91" s="11"/>
      <c r="J91" s="5">
        <f ca="1">SUMIF(总装!D$3:D$146,$B91,总装!D$6)+SUMIF(总装!E$3:E$146,$B91,总装!E$6)+SUMIF(总装!F$3:F$146,$B91,总装!F$6)</f>
        <v>0</v>
      </c>
      <c r="K91" s="12">
        <f ca="1">SUMIF(总装!G$3:G$146,$B91,总装!G$6)+SUMIF(总装!H$3:H$146,$B91,总装!H$6)+SUMIF(总装!I$3:I$146,$B91,总装!I$6)</f>
        <v>0</v>
      </c>
      <c r="L91" s="12">
        <f ca="1">SUMIF(总装!J$3:J$146,$B91,总装!J$6)+SUMIF(总装!K$3:K$146,$B91,总装!K$6)+SUMIF(总装!L$3:L$146,$B91,总装!L$6)</f>
        <v>0</v>
      </c>
      <c r="M91" s="12">
        <f ca="1">SUMIF(总装!M$3:M$146,$B91,总装!M$6)+SUMIF(总装!N$3:N$146,$B91,总装!N$6)+SUMIF(总装!O$3:O$146,$B91,总装!O$6)</f>
        <v>0</v>
      </c>
      <c r="N91" s="12">
        <f ca="1">SUMIF(总装!P$3:P$146,$B91,总装!P$6)+SUMIF(总装!Q$3:Q$146,$B91,总装!Q$6)+SUMIF(总装!R$3:R$146,$B91,总装!R$6)</f>
        <v>0</v>
      </c>
      <c r="O91" s="12">
        <f ca="1">SUMIF(总装!S$3:S$146,$B91,总装!S$6)+SUMIF(总装!T$3:T$146,$B91,总装!T$6)+SUMIF(总装!U$3:U$146,$B91,总装!U$6)</f>
        <v>0</v>
      </c>
      <c r="P91" s="12">
        <f ca="1">SUMIF(总装!V$3:V$146,$B91,总装!V$6)+SUMIF(总装!W$3:W$146,$B91,总装!W$6)+SUMIF(总装!X$3:X$146,$B91,总装!X$6)</f>
        <v>0</v>
      </c>
      <c r="Q91" s="12">
        <f ca="1">SUMIF(总装!Y$3:Y$146,$B91,总装!Y$6)+SUMIF(总装!Z$3:Z$146,$B91,总装!Z$6)+SUMIF(总装!AA$3:AA$146,$B91,总装!AA$6)</f>
        <v>0</v>
      </c>
      <c r="R91" s="5">
        <f ca="1">SUMIF(总装!AB$3:AB$146,$B91,总装!AB$6)+SUMIF(总装!AC$3:AC$146,$B91,总装!AC$6)+SUMIF(总装!AD$3:AD$146,$B91,总装!AD$6)</f>
        <v>0</v>
      </c>
      <c r="S91" s="5">
        <f ca="1">SUMIF(总装!AE$3:AE$146,$B91,总装!AE$6)+SUMIF(总装!AF$3:AF$146,$B91,总装!AF$6)+SUMIF(总装!AG$3:AG$146,$B91,总装!AG$6)</f>
        <v>0</v>
      </c>
      <c r="T91" s="5">
        <f ca="1">SUMIF(总装!AH$3:AH$146,$B91,总装!AH$6)+SUMIF(总装!AI$3:AI$146,$B91,总装!AI$6)+SUMIF(总装!AJ$3:AJ$146,$B91,总装!AJ$6)</f>
        <v>0</v>
      </c>
      <c r="U91" s="5">
        <f ca="1">SUMIF(总装!AK$3:AK$146,$B91,总装!AK$6)+SUMIF(总装!AL$3:AL$146,$B91,总装!AL$6)+SUMIF(总装!AM$3:AM$146,$B91,总装!AM$6)</f>
        <v>0</v>
      </c>
      <c r="V91" s="5">
        <f ca="1">SUMIF(总装!AN$3:AN$146,$B91,总装!AN$6)+SUMIF(总装!AO$3:AO$146,$B91,总装!AO$6)+SUMIF(总装!AP$3:AP$146,$B91,总装!AP$6)</f>
        <v>0</v>
      </c>
      <c r="W91" s="5">
        <f ca="1">SUMIF(总装!AQ$3:AQ$146,$B91,总装!AQ$6)+SUMIF(总装!AR$3:AR$146,$B91,总装!AR$6)+SUMIF(总装!AS$3:AS$146,$B91,总装!AS$6)</f>
        <v>0</v>
      </c>
      <c r="X91" s="5">
        <f ca="1">SUMIF(总装!AT$3:AT$146,$B91,总装!AT$6)+SUMIF(总装!AU$3:AU$146,$B91,总装!AU$6)+SUMIF(总装!AV$3:AV$146,$B91,总装!AV$6)</f>
        <v>0</v>
      </c>
      <c r="Y91" s="5">
        <f ca="1">SUMIF(总装!AW$3:AW$146,$B91,总装!AW$6)+SUMIF(总装!AX$3:AX$146,$B91,总装!AX$6)+SUMIF(总装!AY$3:AY$146,$B91,总装!AY$6)</f>
        <v>0</v>
      </c>
      <c r="Z91" s="5">
        <f ca="1">SUMIF(总装!AZ$3:AZ$146,$B91,总装!AZ$6)+SUMIF(总装!BA$3:BA$146,$B91,总装!BA$6)+SUMIF(总装!BB$3:BB$146,$B91,总装!BB$6)</f>
        <v>0</v>
      </c>
      <c r="AA91" s="5">
        <f ca="1">SUMIF(总装!BC$3:BC$146,$B91,总装!BC$6)+SUMIF(总装!BD$3:BD$146,$B91,总装!BD$6)+SUMIF(总装!BE$3:BE$146,$B91,总装!BE$6)</f>
        <v>0</v>
      </c>
      <c r="AB91" s="5">
        <f ca="1">SUMIF(总装!BF$3:BF$146,$B91,总装!BF$6)+SUMIF(总装!BG$3:BG$146,$B91,总装!BG$6)+SUMIF(总装!BH$3:BH$146,$B91,总装!BH$6)</f>
        <v>0</v>
      </c>
      <c r="AC91" s="5">
        <f ca="1">SUMIF(总装!BI$3:BI$146,$B91,总装!BI$6)+SUMIF(总装!BJ$3:BJ$146,$B91,总装!BJ$6)+SUMIF(总装!BK$3:BK$146,$B91,总装!BK$6)</f>
        <v>0</v>
      </c>
      <c r="AD91" s="5">
        <f ca="1">SUMIF(总装!BL$3:BL$146,$B91,总装!BL$6)+SUMIF(总装!BM$3:BM$146,$B91,总装!BM$6)+SUMIF(总装!BN$3:BN$146,$B91,总装!BN$6)</f>
        <v>0</v>
      </c>
      <c r="AE91" s="5">
        <f ca="1">SUMIF(总装!BO$3:BO$146,$B91,总装!BO$6)+SUMIF(总装!BP$3:BP$146,$B91,总装!BP$6)+SUMIF(总装!BQ$3:BQ$146,$B91,总装!BQ$6)</f>
        <v>0</v>
      </c>
      <c r="AF91" s="5">
        <f ca="1">SUMIF(总装!BR$3:BR$146,$B91,总装!BR$6)+SUMIF(总装!BS$3:BS$146,$B91,总装!BS$6)+SUMIF(总装!BT$3:BT$146,$B91,总装!BT$6)</f>
        <v>0</v>
      </c>
      <c r="AG91" s="5">
        <f ca="1">SUMIF(总装!BU$3:BU$146,$B91,总装!BU$6)+SUMIF(总装!BV$3:BV$146,$B91,总装!BV$6)+SUMIF(总装!BW$3:BW$146,$B91,总装!BW$6)</f>
        <v>0</v>
      </c>
      <c r="AH91" s="5">
        <f ca="1">SUMIF(总装!BX$3:BX$146,$B91,总装!BX$6)+SUMIF(总装!BY$3:BY$146,$B91,总装!BY$6)+SUMIF(总装!BZ$3:BZ$146,$B91,总装!BZ$6)</f>
        <v>0</v>
      </c>
      <c r="AI91" s="5">
        <f ca="1">SUMIF(总装!CA$3:CA$146,$B91,总装!CA$6)+SUMIF(总装!CB$3:CB$146,$B91,总装!CB$6)+SUMIF(总装!CC$3:CC$146,$B91,总装!CC$6)</f>
        <v>0</v>
      </c>
      <c r="AJ91" s="5">
        <f ca="1">SUMIF(总装!CD$3:CD$146,$B91,总装!CD$6)+SUMIF(总装!CE$3:CE$146,$B91,总装!CE$6)+SUMIF(总装!CF$3:CF$146,$B91,总装!CF$6)</f>
        <v>0</v>
      </c>
      <c r="AK91" s="5">
        <f ca="1">SUMIF(总装!CG$3:CG$146,$B91,总装!CG$6)+SUMIF(总装!CH$3:CH$146,$B91,总装!CH$6)+SUMIF(总装!CI$3:CI$146,$B91,总装!CI$6)</f>
        <v>0</v>
      </c>
      <c r="AL91" s="5">
        <f ca="1">SUMIF(总装!CJ$3:CJ$146,$B91,总装!CJ$6)+SUMIF(总装!CK$3:CK$146,$B91,总装!CK$6)+SUMIF(总装!CL$3:CL$146,$B91,总装!CL$6)</f>
        <v>0</v>
      </c>
      <c r="AM91" s="5">
        <f ca="1">SUMIF(总装!CM$3:CM$146,$B91,总装!CM$6)+SUMIF(总装!CN$3:CN$146,$B91,总装!CN$6)+SUMIF(总装!CO$3:CO$146,$B91,总装!CO$6)</f>
        <v>0</v>
      </c>
      <c r="AN91" s="5">
        <f ca="1">SUMIF(总装!CP$3:CP$146,$B91,总装!CP$6)+SUMIF(总装!CQ$3:CQ$146,$B91,总装!CQ$6)+SUMIF(总装!CR$3:CR$146,$B91,总装!CR$6)</f>
        <v>0</v>
      </c>
      <c r="AO91" s="5">
        <f ca="1" t="shared" si="8"/>
        <v>0</v>
      </c>
      <c r="AP91" s="5">
        <f>SUMIF(工单拆分!G:G,B91,工单拆分!I:I)</f>
        <v>0</v>
      </c>
      <c r="AQ91" s="5">
        <f ca="1" t="shared" si="9"/>
        <v>0</v>
      </c>
      <c r="AS91" s="7">
        <f>VLOOKUP(日计划量!C:C,工单拆分!H:N,7,0)</f>
        <v>0</v>
      </c>
      <c r="AT91" s="5">
        <f ca="1">VLOOKUP(C:C,工单拆分!H:R,11,0)</f>
        <v>0</v>
      </c>
      <c r="AU91" s="5">
        <f ca="1">VLOOKUP(C:C,工单拆分!H:S,12,0)</f>
        <v>0</v>
      </c>
      <c r="AV91" s="5"/>
      <c r="AW91" s="5"/>
    </row>
    <row r="92" s="1" customFormat="1" ht="15" customHeight="1" spans="1:49">
      <c r="A92" s="5">
        <f>工单拆分!F92</f>
        <v>7210004635</v>
      </c>
      <c r="B92" s="5" t="str">
        <f>工单拆分!G92</f>
        <v>7210004635-1</v>
      </c>
      <c r="C92" s="5" t="str">
        <f>工单拆分!H92</f>
        <v>40PHC808-1</v>
      </c>
      <c r="D92" s="5">
        <f>VLOOKUP(B92,工单拆分!G:I,3,0)</f>
        <v>1000</v>
      </c>
      <c r="E92" s="5">
        <f ca="1">SUMIFS(OFFSET(工单拆分!$I$2,,,2000),OFFSET(工单拆分!$F$2,,,2000),A92)</f>
        <v>2000</v>
      </c>
      <c r="F92" s="5"/>
      <c r="G92" s="10">
        <f ca="1" t="array" ref="G92">MATCH(TRUE,J92:AN92&gt;10,0)+$J$2-1</f>
        <v>43536</v>
      </c>
      <c r="H92" s="11"/>
      <c r="I92" s="11"/>
      <c r="J92" s="5">
        <f ca="1">SUMIF(总装!D$3:D$146,$B92,总装!D$6)+SUMIF(总装!E$3:E$146,$B92,总装!E$6)+SUMIF(总装!F$3:F$146,$B92,总装!F$6)</f>
        <v>0</v>
      </c>
      <c r="K92" s="12">
        <f ca="1">SUMIF(总装!G$3:G$146,$B92,总装!G$6)+SUMIF(总装!H$3:H$146,$B92,总装!H$6)+SUMIF(总装!I$3:I$146,$B92,总装!I$6)</f>
        <v>0</v>
      </c>
      <c r="L92" s="12">
        <f ca="1">SUMIF(总装!J$3:J$146,$B92,总装!J$6)+SUMIF(总装!K$3:K$146,$B92,总装!K$6)+SUMIF(总装!L$3:L$146,$B92,总装!L$6)</f>
        <v>0</v>
      </c>
      <c r="M92" s="12">
        <f ca="1">SUMIF(总装!M$3:M$146,$B92,总装!M$6)+SUMIF(总装!N$3:N$146,$B92,总装!N$6)+SUMIF(总装!O$3:O$146,$B92,总装!O$6)</f>
        <v>0</v>
      </c>
      <c r="N92" s="12">
        <f ca="1">SUMIF(总装!P$3:P$146,$B92,总装!P$6)+SUMIF(总装!Q$3:Q$146,$B92,总装!Q$6)+SUMIF(总装!R$3:R$146,$B92,总装!R$6)</f>
        <v>0</v>
      </c>
      <c r="O92" s="12">
        <f ca="1">SUMIF(总装!S$3:S$146,$B92,总装!S$6)+SUMIF(总装!T$3:T$146,$B92,总装!T$6)+SUMIF(总装!U$3:U$146,$B92,总装!U$6)</f>
        <v>0</v>
      </c>
      <c r="P92" s="12">
        <f ca="1">SUMIF(总装!V$3:V$146,$B92,总装!V$6)+SUMIF(总装!W$3:W$146,$B92,总装!W$6)+SUMIF(总装!X$3:X$146,$B92,总装!X$6)</f>
        <v>0</v>
      </c>
      <c r="Q92" s="12">
        <f ca="1">SUMIF(总装!Y$3:Y$146,$B92,总装!Y$6)+SUMIF(总装!Z$3:Z$146,$B92,总装!Z$6)+SUMIF(总装!AA$3:AA$146,$B92,总装!AA$6)</f>
        <v>0</v>
      </c>
      <c r="R92" s="5">
        <f ca="1">SUMIF(总装!AB$3:AB$146,$B92,总装!AB$6)+SUMIF(总装!AC$3:AC$146,$B92,总装!AC$6)+SUMIF(总装!AD$3:AD$146,$B92,总装!AD$6)</f>
        <v>0</v>
      </c>
      <c r="S92" s="5">
        <f ca="1">SUMIF(总装!AE$3:AE$146,$B92,总装!AE$6)+SUMIF(总装!AF$3:AF$146,$B92,总装!AF$6)+SUMIF(总装!AG$3:AG$146,$B92,总装!AG$6)</f>
        <v>0</v>
      </c>
      <c r="T92" s="5">
        <f ca="1">SUMIF(总装!AH$3:AH$146,$B92,总装!AH$6)+SUMIF(总装!AI$3:AI$146,$B92,总装!AI$6)+SUMIF(总装!AJ$3:AJ$146,$B92,总装!AJ$6)</f>
        <v>0</v>
      </c>
      <c r="U92" s="5">
        <f ca="1">SUMIF(总装!AK$3:AK$146,$B92,总装!AK$6)+SUMIF(总装!AL$3:AL$146,$B92,总装!AL$6)+SUMIF(总装!AM$3:AM$146,$B92,总装!AM$6)</f>
        <v>250</v>
      </c>
      <c r="V92" s="5">
        <f ca="1">SUMIF(总装!AN$3:AN$146,$B92,总装!AN$6)+SUMIF(总装!AO$3:AO$146,$B92,总装!AO$6)+SUMIF(总装!AP$3:AP$146,$B92,总装!AP$6)</f>
        <v>300</v>
      </c>
      <c r="W92" s="5">
        <f ca="1">SUMIF(总装!AQ$3:AQ$146,$B92,总装!AQ$6)+SUMIF(总装!AR$3:AR$146,$B92,总装!AR$6)+SUMIF(总装!AS$3:AS$146,$B92,总装!AS$6)</f>
        <v>0</v>
      </c>
      <c r="X92" s="5">
        <f ca="1">SUMIF(总装!AT$3:AT$146,$B92,总装!AT$6)+SUMIF(总装!AU$3:AU$146,$B92,总装!AU$6)+SUMIF(总装!AV$3:AV$146,$B92,总装!AV$6)</f>
        <v>0</v>
      </c>
      <c r="Y92" s="5">
        <f ca="1">SUMIF(总装!AW$3:AW$146,$B92,总装!AW$6)+SUMIF(总装!AX$3:AX$146,$B92,总装!AX$6)+SUMIF(总装!AY$3:AY$146,$B92,总装!AY$6)</f>
        <v>0</v>
      </c>
      <c r="Z92" s="5">
        <f ca="1">SUMIF(总装!AZ$3:AZ$146,$B92,总装!AZ$6)+SUMIF(总装!BA$3:BA$146,$B92,总装!BA$6)+SUMIF(总装!BB$3:BB$146,$B92,总装!BB$6)</f>
        <v>0</v>
      </c>
      <c r="AA92" s="5">
        <f ca="1">SUMIF(总装!BC$3:BC$146,$B92,总装!BC$6)+SUMIF(总装!BD$3:BD$146,$B92,总装!BD$6)+SUMIF(总装!BE$3:BE$146,$B92,总装!BE$6)</f>
        <v>300</v>
      </c>
      <c r="AB92" s="5">
        <f ca="1">SUMIF(总装!BF$3:BF$146,$B92,总装!BF$6)+SUMIF(总装!BG$3:BG$146,$B92,总装!BG$6)+SUMIF(总装!BH$3:BH$146,$B92,总装!BH$6)</f>
        <v>150</v>
      </c>
      <c r="AC92" s="5">
        <f ca="1">SUMIF(总装!BI$3:BI$146,$B92,总装!BI$6)+SUMIF(总装!BJ$3:BJ$146,$B92,总装!BJ$6)+SUMIF(总装!BK$3:BK$146,$B92,总装!BK$6)</f>
        <v>0</v>
      </c>
      <c r="AD92" s="5">
        <f ca="1">SUMIF(总装!BL$3:BL$146,$B92,总装!BL$6)+SUMIF(总装!BM$3:BM$146,$B92,总装!BM$6)+SUMIF(总装!BN$3:BN$146,$B92,总装!BN$6)</f>
        <v>0</v>
      </c>
      <c r="AE92" s="5">
        <f ca="1">SUMIF(总装!BO$3:BO$146,$B92,总装!BO$6)+SUMIF(总装!BP$3:BP$146,$B92,总装!BP$6)+SUMIF(总装!BQ$3:BQ$146,$B92,总装!BQ$6)</f>
        <v>0</v>
      </c>
      <c r="AF92" s="5">
        <f ca="1">SUMIF(总装!BR$3:BR$146,$B92,总装!BR$6)+SUMIF(总装!BS$3:BS$146,$B92,总装!BS$6)+SUMIF(总装!BT$3:BT$146,$B92,总装!BT$6)</f>
        <v>0</v>
      </c>
      <c r="AG92" s="5">
        <f ca="1">SUMIF(总装!BU$3:BU$146,$B92,总装!BU$6)+SUMIF(总装!BV$3:BV$146,$B92,总装!BV$6)+SUMIF(总装!BW$3:BW$146,$B92,总装!BW$6)</f>
        <v>0</v>
      </c>
      <c r="AH92" s="5">
        <f ca="1">SUMIF(总装!BX$3:BX$146,$B92,总装!BX$6)+SUMIF(总装!BY$3:BY$146,$B92,总装!BY$6)+SUMIF(总装!BZ$3:BZ$146,$B92,总装!BZ$6)</f>
        <v>0</v>
      </c>
      <c r="AI92" s="5">
        <f ca="1">SUMIF(总装!CA$3:CA$146,$B92,总装!CA$6)+SUMIF(总装!CB$3:CB$146,$B92,总装!CB$6)+SUMIF(总装!CC$3:CC$146,$B92,总装!CC$6)</f>
        <v>0</v>
      </c>
      <c r="AJ92" s="5">
        <f ca="1">SUMIF(总装!CD$3:CD$146,$B92,总装!CD$6)+SUMIF(总装!CE$3:CE$146,$B92,总装!CE$6)+SUMIF(总装!CF$3:CF$146,$B92,总装!CF$6)</f>
        <v>0</v>
      </c>
      <c r="AK92" s="5">
        <f ca="1">SUMIF(总装!CG$3:CG$146,$B92,总装!CG$6)+SUMIF(总装!CH$3:CH$146,$B92,总装!CH$6)+SUMIF(总装!CI$3:CI$146,$B92,总装!CI$6)</f>
        <v>0</v>
      </c>
      <c r="AL92" s="5">
        <f ca="1">SUMIF(总装!CJ$3:CJ$146,$B92,总装!CJ$6)+SUMIF(总装!CK$3:CK$146,$B92,总装!CK$6)+SUMIF(总装!CL$3:CL$146,$B92,总装!CL$6)</f>
        <v>0</v>
      </c>
      <c r="AM92" s="5">
        <f ca="1">SUMIF(总装!CM$3:CM$146,$B92,总装!CM$6)+SUMIF(总装!CN$3:CN$146,$B92,总装!CN$6)+SUMIF(总装!CO$3:CO$146,$B92,总装!CO$6)</f>
        <v>0</v>
      </c>
      <c r="AN92" s="5">
        <f ca="1">SUMIF(总装!CP$3:CP$146,$B92,总装!CP$6)+SUMIF(总装!CQ$3:CQ$146,$B92,总装!CQ$6)+SUMIF(总装!CR$3:CR$146,$B92,总装!CR$6)</f>
        <v>0</v>
      </c>
      <c r="AO92" s="5">
        <f ca="1" t="shared" si="8"/>
        <v>1000</v>
      </c>
      <c r="AP92" s="5">
        <f>SUMIF(工单拆分!G:G,B92,工单拆分!I:I)</f>
        <v>1000</v>
      </c>
      <c r="AQ92" s="5">
        <f ca="1" t="shared" si="9"/>
        <v>0</v>
      </c>
      <c r="AS92" s="7">
        <f>VLOOKUP(日计划量!C:C,工单拆分!H:N,7,0)</f>
        <v>100846211</v>
      </c>
      <c r="AT92" s="5">
        <f ca="1">VLOOKUP(C:C,工单拆分!H:R,11,0)</f>
        <v>0</v>
      </c>
      <c r="AU92" s="5">
        <f ca="1">VLOOKUP(C:C,工单拆分!H:S,12,0)</f>
        <v>0</v>
      </c>
      <c r="AV92" s="5"/>
      <c r="AW92" s="5"/>
    </row>
    <row r="93" s="1" customFormat="1" ht="15" customHeight="1" spans="1:49">
      <c r="A93" s="5">
        <f>工单拆分!F93</f>
        <v>7210004635</v>
      </c>
      <c r="B93" s="5" t="str">
        <f>工单拆分!G93</f>
        <v>7210004635-2</v>
      </c>
      <c r="C93" s="5" t="str">
        <f>工单拆分!H93</f>
        <v>40PHC808-2</v>
      </c>
      <c r="D93" s="5">
        <f>VLOOKUP(B93,工单拆分!G:I,3,0)</f>
        <v>1000</v>
      </c>
      <c r="E93" s="5">
        <f ca="1">SUMIFS(OFFSET(工单拆分!$I$2,,,2000),OFFSET(工单拆分!$F$2,,,2000),A93)</f>
        <v>2000</v>
      </c>
      <c r="F93" s="5"/>
      <c r="G93" s="10">
        <f ca="1" t="array" ref="G93">MATCH(TRUE,J93:AN93&gt;10,0)+$J$2-1</f>
        <v>43543</v>
      </c>
      <c r="H93" s="11"/>
      <c r="I93" s="11"/>
      <c r="J93" s="5">
        <f ca="1">SUMIF(总装!D$3:D$146,$B93,总装!D$6)+SUMIF(总装!E$3:E$146,$B93,总装!E$6)+SUMIF(总装!F$3:F$146,$B93,总装!F$6)</f>
        <v>0</v>
      </c>
      <c r="K93" s="12">
        <f ca="1">SUMIF(总装!G$3:G$146,$B93,总装!G$6)+SUMIF(总装!H$3:H$146,$B93,总装!H$6)+SUMIF(总装!I$3:I$146,$B93,总装!I$6)</f>
        <v>0</v>
      </c>
      <c r="L93" s="12">
        <f ca="1">SUMIF(总装!J$3:J$146,$B93,总装!J$6)+SUMIF(总装!K$3:K$146,$B93,总装!K$6)+SUMIF(总装!L$3:L$146,$B93,总装!L$6)</f>
        <v>0</v>
      </c>
      <c r="M93" s="12">
        <f ca="1">SUMIF(总装!M$3:M$146,$B93,总装!M$6)+SUMIF(总装!N$3:N$146,$B93,总装!N$6)+SUMIF(总装!O$3:O$146,$B93,总装!O$6)</f>
        <v>0</v>
      </c>
      <c r="N93" s="12">
        <f ca="1">SUMIF(总装!P$3:P$146,$B93,总装!P$6)+SUMIF(总装!Q$3:Q$146,$B93,总装!Q$6)+SUMIF(总装!R$3:R$146,$B93,总装!R$6)</f>
        <v>0</v>
      </c>
      <c r="O93" s="12">
        <f ca="1">SUMIF(总装!S$3:S$146,$B93,总装!S$6)+SUMIF(总装!T$3:T$146,$B93,总装!T$6)+SUMIF(总装!U$3:U$146,$B93,总装!U$6)</f>
        <v>0</v>
      </c>
      <c r="P93" s="12">
        <f ca="1">SUMIF(总装!V$3:V$146,$B93,总装!V$6)+SUMIF(总装!W$3:W$146,$B93,总装!W$6)+SUMIF(总装!X$3:X$146,$B93,总装!X$6)</f>
        <v>0</v>
      </c>
      <c r="Q93" s="12">
        <f ca="1">SUMIF(总装!Y$3:Y$146,$B93,总装!Y$6)+SUMIF(总装!Z$3:Z$146,$B93,总装!Z$6)+SUMIF(总装!AA$3:AA$146,$B93,总装!AA$6)</f>
        <v>0</v>
      </c>
      <c r="R93" s="5">
        <f ca="1">SUMIF(总装!AB$3:AB$146,$B93,总装!AB$6)+SUMIF(总装!AC$3:AC$146,$B93,总装!AC$6)+SUMIF(总装!AD$3:AD$146,$B93,总装!AD$6)</f>
        <v>0</v>
      </c>
      <c r="S93" s="5">
        <f ca="1">SUMIF(总装!AE$3:AE$146,$B93,总装!AE$6)+SUMIF(总装!AF$3:AF$146,$B93,总装!AF$6)+SUMIF(总装!AG$3:AG$146,$B93,总装!AG$6)</f>
        <v>0</v>
      </c>
      <c r="T93" s="5">
        <f ca="1">SUMIF(总装!AH$3:AH$146,$B93,总装!AH$6)+SUMIF(总装!AI$3:AI$146,$B93,总装!AI$6)+SUMIF(总装!AJ$3:AJ$146,$B93,总装!AJ$6)</f>
        <v>0</v>
      </c>
      <c r="U93" s="5">
        <f ca="1">SUMIF(总装!AK$3:AK$146,$B93,总装!AK$6)+SUMIF(总装!AL$3:AL$146,$B93,总装!AL$6)+SUMIF(总装!AM$3:AM$146,$B93,总装!AM$6)</f>
        <v>0</v>
      </c>
      <c r="V93" s="5">
        <f ca="1">SUMIF(总装!AN$3:AN$146,$B93,总装!AN$6)+SUMIF(总装!AO$3:AO$146,$B93,总装!AO$6)+SUMIF(总装!AP$3:AP$146,$B93,总装!AP$6)</f>
        <v>0</v>
      </c>
      <c r="W93" s="5">
        <f ca="1">SUMIF(总装!AQ$3:AQ$146,$B93,总装!AQ$6)+SUMIF(总装!AR$3:AR$146,$B93,总装!AR$6)+SUMIF(总装!AS$3:AS$146,$B93,总装!AS$6)</f>
        <v>0</v>
      </c>
      <c r="X93" s="5">
        <f ca="1">SUMIF(总装!AT$3:AT$146,$B93,总装!AT$6)+SUMIF(总装!AU$3:AU$146,$B93,总装!AU$6)+SUMIF(总装!AV$3:AV$146,$B93,总装!AV$6)</f>
        <v>0</v>
      </c>
      <c r="Y93" s="5">
        <f ca="1">SUMIF(总装!AW$3:AW$146,$B93,总装!AW$6)+SUMIF(总装!AX$3:AX$146,$B93,总装!AX$6)+SUMIF(总装!AY$3:AY$146,$B93,总装!AY$6)</f>
        <v>0</v>
      </c>
      <c r="Z93" s="5">
        <f ca="1">SUMIF(总装!AZ$3:AZ$146,$B93,总装!AZ$6)+SUMIF(总装!BA$3:BA$146,$B93,总装!BA$6)+SUMIF(总装!BB$3:BB$146,$B93,总装!BB$6)</f>
        <v>0</v>
      </c>
      <c r="AA93" s="5">
        <f ca="1">SUMIF(总装!BC$3:BC$146,$B93,总装!BC$6)+SUMIF(总装!BD$3:BD$146,$B93,总装!BD$6)+SUMIF(总装!BE$3:BE$146,$B93,总装!BE$6)</f>
        <v>0</v>
      </c>
      <c r="AB93" s="5">
        <f ca="1">SUMIF(总装!BF$3:BF$146,$B93,总装!BF$6)+SUMIF(总装!BG$3:BG$146,$B93,总装!BG$6)+SUMIF(总装!BH$3:BH$146,$B93,总装!BH$6)</f>
        <v>300</v>
      </c>
      <c r="AC93" s="5">
        <f ca="1">SUMIF(总装!BI$3:BI$146,$B93,总装!BI$6)+SUMIF(总装!BJ$3:BJ$146,$B93,总装!BJ$6)+SUMIF(总装!BK$3:BK$146,$B93,总装!BK$6)</f>
        <v>450</v>
      </c>
      <c r="AD93" s="5">
        <f ca="1">SUMIF(总装!BL$3:BL$146,$B93,总装!BL$6)+SUMIF(总装!BM$3:BM$146,$B93,总装!BM$6)+SUMIF(总装!BN$3:BN$146,$B93,总装!BN$6)</f>
        <v>250</v>
      </c>
      <c r="AE93" s="5">
        <f ca="1">SUMIF(总装!BO$3:BO$146,$B93,总装!BO$6)+SUMIF(总装!BP$3:BP$146,$B93,总装!BP$6)+SUMIF(总装!BQ$3:BQ$146,$B93,总装!BQ$6)</f>
        <v>0</v>
      </c>
      <c r="AF93" s="5">
        <f ca="1">SUMIF(总装!BR$3:BR$146,$B93,总装!BR$6)+SUMIF(总装!BS$3:BS$146,$B93,总装!BS$6)+SUMIF(总装!BT$3:BT$146,$B93,总装!BT$6)</f>
        <v>0</v>
      </c>
      <c r="AG93" s="5">
        <f ca="1">SUMIF(总装!BU$3:BU$146,$B93,总装!BU$6)+SUMIF(总装!BV$3:BV$146,$B93,总装!BV$6)+SUMIF(总装!BW$3:BW$146,$B93,总装!BW$6)</f>
        <v>0</v>
      </c>
      <c r="AH93" s="5">
        <f ca="1">SUMIF(总装!BX$3:BX$146,$B93,总装!BX$6)+SUMIF(总装!BY$3:BY$146,$B93,总装!BY$6)+SUMIF(总装!BZ$3:BZ$146,$B93,总装!BZ$6)</f>
        <v>0</v>
      </c>
      <c r="AI93" s="5">
        <f ca="1">SUMIF(总装!CA$3:CA$146,$B93,总装!CA$6)+SUMIF(总装!CB$3:CB$146,$B93,总装!CB$6)+SUMIF(总装!CC$3:CC$146,$B93,总装!CC$6)</f>
        <v>0</v>
      </c>
      <c r="AJ93" s="5">
        <f ca="1">SUMIF(总装!CD$3:CD$146,$B93,总装!CD$6)+SUMIF(总装!CE$3:CE$146,$B93,总装!CE$6)+SUMIF(总装!CF$3:CF$146,$B93,总装!CF$6)</f>
        <v>0</v>
      </c>
      <c r="AK93" s="5">
        <f ca="1">SUMIF(总装!CG$3:CG$146,$B93,总装!CG$6)+SUMIF(总装!CH$3:CH$146,$B93,总装!CH$6)+SUMIF(总装!CI$3:CI$146,$B93,总装!CI$6)</f>
        <v>0</v>
      </c>
      <c r="AL93" s="5">
        <f ca="1">SUMIF(总装!CJ$3:CJ$146,$B93,总装!CJ$6)+SUMIF(总装!CK$3:CK$146,$B93,总装!CK$6)+SUMIF(总装!CL$3:CL$146,$B93,总装!CL$6)</f>
        <v>0</v>
      </c>
      <c r="AM93" s="5">
        <f ca="1">SUMIF(总装!CM$3:CM$146,$B93,总装!CM$6)+SUMIF(总装!CN$3:CN$146,$B93,总装!CN$6)+SUMIF(总装!CO$3:CO$146,$B93,总装!CO$6)</f>
        <v>0</v>
      </c>
      <c r="AN93" s="5">
        <f ca="1">SUMIF(总装!CP$3:CP$146,$B93,总装!CP$6)+SUMIF(总装!CQ$3:CQ$146,$B93,总装!CQ$6)+SUMIF(总装!CR$3:CR$146,$B93,总装!CR$6)</f>
        <v>0</v>
      </c>
      <c r="AO93" s="5">
        <f ca="1" t="shared" si="8"/>
        <v>1000</v>
      </c>
      <c r="AP93" s="5">
        <f>SUMIF(工单拆分!G:G,B93,工单拆分!I:I)</f>
        <v>1000</v>
      </c>
      <c r="AQ93" s="5">
        <f ca="1" t="shared" si="9"/>
        <v>0</v>
      </c>
      <c r="AS93" s="7">
        <f>VLOOKUP(日计划量!C:C,工单拆分!H:N,7,0)</f>
        <v>100848110</v>
      </c>
      <c r="AT93" s="5">
        <f ca="1">VLOOKUP(C:C,工单拆分!H:R,11,0)</f>
        <v>0</v>
      </c>
      <c r="AU93" s="5">
        <f ca="1">VLOOKUP(C:C,工单拆分!H:S,12,0)</f>
        <v>0</v>
      </c>
      <c r="AV93" s="5"/>
      <c r="AW93" s="5"/>
    </row>
    <row r="94" s="1" customFormat="1" ht="15" customHeight="1" spans="1:49">
      <c r="A94" s="5">
        <f>工单拆分!F94</f>
        <v>7210004635</v>
      </c>
      <c r="B94" s="5" t="str">
        <f>工单拆分!G94</f>
        <v>7210004635-3</v>
      </c>
      <c r="C94" s="5" t="str">
        <f>工单拆分!H94</f>
        <v>40PHC808-3</v>
      </c>
      <c r="D94" s="5">
        <f>VLOOKUP(B94,工单拆分!G:I,3,0)</f>
        <v>0</v>
      </c>
      <c r="E94" s="5">
        <f ca="1">SUMIFS(OFFSET(工单拆分!$I$2,,,2000),OFFSET(工单拆分!$F$2,,,2000),A94)</f>
        <v>2000</v>
      </c>
      <c r="F94" s="5"/>
      <c r="G94" s="10" t="e">
        <f ca="1" t="array" ref="G94">MATCH(TRUE,J94:AN94&gt;10,0)+$J$2-1</f>
        <v>#N/A</v>
      </c>
      <c r="H94" s="11"/>
      <c r="I94" s="11"/>
      <c r="J94" s="5">
        <f ca="1">SUMIF(总装!D$3:D$146,$B94,总装!D$6)+SUMIF(总装!E$3:E$146,$B94,总装!E$6)+SUMIF(总装!F$3:F$146,$B94,总装!F$6)</f>
        <v>0</v>
      </c>
      <c r="K94" s="12">
        <f ca="1">SUMIF(总装!G$3:G$146,$B94,总装!G$6)+SUMIF(总装!H$3:H$146,$B94,总装!H$6)+SUMIF(总装!I$3:I$146,$B94,总装!I$6)</f>
        <v>0</v>
      </c>
      <c r="L94" s="12">
        <f ca="1">SUMIF(总装!J$3:J$146,$B94,总装!J$6)+SUMIF(总装!K$3:K$146,$B94,总装!K$6)+SUMIF(总装!L$3:L$146,$B94,总装!L$6)</f>
        <v>0</v>
      </c>
      <c r="M94" s="12">
        <f ca="1">SUMIF(总装!M$3:M$146,$B94,总装!M$6)+SUMIF(总装!N$3:N$146,$B94,总装!N$6)+SUMIF(总装!O$3:O$146,$B94,总装!O$6)</f>
        <v>0</v>
      </c>
      <c r="N94" s="12">
        <f ca="1">SUMIF(总装!P$3:P$146,$B94,总装!P$6)+SUMIF(总装!Q$3:Q$146,$B94,总装!Q$6)+SUMIF(总装!R$3:R$146,$B94,总装!R$6)</f>
        <v>0</v>
      </c>
      <c r="O94" s="12">
        <f ca="1">SUMIF(总装!S$3:S$146,$B94,总装!S$6)+SUMIF(总装!T$3:T$146,$B94,总装!T$6)+SUMIF(总装!U$3:U$146,$B94,总装!U$6)</f>
        <v>0</v>
      </c>
      <c r="P94" s="12">
        <f ca="1">SUMIF(总装!V$3:V$146,$B94,总装!V$6)+SUMIF(总装!W$3:W$146,$B94,总装!W$6)+SUMIF(总装!X$3:X$146,$B94,总装!X$6)</f>
        <v>0</v>
      </c>
      <c r="Q94" s="12">
        <f ca="1">SUMIF(总装!Y$3:Y$146,$B94,总装!Y$6)+SUMIF(总装!Z$3:Z$146,$B94,总装!Z$6)+SUMIF(总装!AA$3:AA$146,$B94,总装!AA$6)</f>
        <v>0</v>
      </c>
      <c r="R94" s="5">
        <f ca="1">SUMIF(总装!AB$3:AB$146,$B94,总装!AB$6)+SUMIF(总装!AC$3:AC$146,$B94,总装!AC$6)+SUMIF(总装!AD$3:AD$146,$B94,总装!AD$6)</f>
        <v>0</v>
      </c>
      <c r="S94" s="5">
        <f ca="1">SUMIF(总装!AE$3:AE$146,$B94,总装!AE$6)+SUMIF(总装!AF$3:AF$146,$B94,总装!AF$6)+SUMIF(总装!AG$3:AG$146,$B94,总装!AG$6)</f>
        <v>0</v>
      </c>
      <c r="T94" s="5">
        <f ca="1">SUMIF(总装!AH$3:AH$146,$B94,总装!AH$6)+SUMIF(总装!AI$3:AI$146,$B94,总装!AI$6)+SUMIF(总装!AJ$3:AJ$146,$B94,总装!AJ$6)</f>
        <v>0</v>
      </c>
      <c r="U94" s="5">
        <f ca="1">SUMIF(总装!AK$3:AK$146,$B94,总装!AK$6)+SUMIF(总装!AL$3:AL$146,$B94,总装!AL$6)+SUMIF(总装!AM$3:AM$146,$B94,总装!AM$6)</f>
        <v>0</v>
      </c>
      <c r="V94" s="5">
        <f ca="1">SUMIF(总装!AN$3:AN$146,$B94,总装!AN$6)+SUMIF(总装!AO$3:AO$146,$B94,总装!AO$6)+SUMIF(总装!AP$3:AP$146,$B94,总装!AP$6)</f>
        <v>0</v>
      </c>
      <c r="W94" s="5">
        <f ca="1">SUMIF(总装!AQ$3:AQ$146,$B94,总装!AQ$6)+SUMIF(总装!AR$3:AR$146,$B94,总装!AR$6)+SUMIF(总装!AS$3:AS$146,$B94,总装!AS$6)</f>
        <v>0</v>
      </c>
      <c r="X94" s="5">
        <f ca="1">SUMIF(总装!AT$3:AT$146,$B94,总装!AT$6)+SUMIF(总装!AU$3:AU$146,$B94,总装!AU$6)+SUMIF(总装!AV$3:AV$146,$B94,总装!AV$6)</f>
        <v>0</v>
      </c>
      <c r="Y94" s="5">
        <f ca="1">SUMIF(总装!AW$3:AW$146,$B94,总装!AW$6)+SUMIF(总装!AX$3:AX$146,$B94,总装!AX$6)+SUMIF(总装!AY$3:AY$146,$B94,总装!AY$6)</f>
        <v>0</v>
      </c>
      <c r="Z94" s="5">
        <f ca="1">SUMIF(总装!AZ$3:AZ$146,$B94,总装!AZ$6)+SUMIF(总装!BA$3:BA$146,$B94,总装!BA$6)+SUMIF(总装!BB$3:BB$146,$B94,总装!BB$6)</f>
        <v>0</v>
      </c>
      <c r="AA94" s="5">
        <f ca="1">SUMIF(总装!BC$3:BC$146,$B94,总装!BC$6)+SUMIF(总装!BD$3:BD$146,$B94,总装!BD$6)+SUMIF(总装!BE$3:BE$146,$B94,总装!BE$6)</f>
        <v>0</v>
      </c>
      <c r="AB94" s="5">
        <f ca="1">SUMIF(总装!BF$3:BF$146,$B94,总装!BF$6)+SUMIF(总装!BG$3:BG$146,$B94,总装!BG$6)+SUMIF(总装!BH$3:BH$146,$B94,总装!BH$6)</f>
        <v>0</v>
      </c>
      <c r="AC94" s="5">
        <f ca="1">SUMIF(总装!BI$3:BI$146,$B94,总装!BI$6)+SUMIF(总装!BJ$3:BJ$146,$B94,总装!BJ$6)+SUMIF(总装!BK$3:BK$146,$B94,总装!BK$6)</f>
        <v>0</v>
      </c>
      <c r="AD94" s="5">
        <f ca="1">SUMIF(总装!BL$3:BL$146,$B94,总装!BL$6)+SUMIF(总装!BM$3:BM$146,$B94,总装!BM$6)+SUMIF(总装!BN$3:BN$146,$B94,总装!BN$6)</f>
        <v>0</v>
      </c>
      <c r="AE94" s="5">
        <f ca="1">SUMIF(总装!BO$3:BO$146,$B94,总装!BO$6)+SUMIF(总装!BP$3:BP$146,$B94,总装!BP$6)+SUMIF(总装!BQ$3:BQ$146,$B94,总装!BQ$6)</f>
        <v>0</v>
      </c>
      <c r="AF94" s="5">
        <f ca="1">SUMIF(总装!BR$3:BR$146,$B94,总装!BR$6)+SUMIF(总装!BS$3:BS$146,$B94,总装!BS$6)+SUMIF(总装!BT$3:BT$146,$B94,总装!BT$6)</f>
        <v>0</v>
      </c>
      <c r="AG94" s="5">
        <f ca="1">SUMIF(总装!BU$3:BU$146,$B94,总装!BU$6)+SUMIF(总装!BV$3:BV$146,$B94,总装!BV$6)+SUMIF(总装!BW$3:BW$146,$B94,总装!BW$6)</f>
        <v>0</v>
      </c>
      <c r="AH94" s="5">
        <f ca="1">SUMIF(总装!BX$3:BX$146,$B94,总装!BX$6)+SUMIF(总装!BY$3:BY$146,$B94,总装!BY$6)+SUMIF(总装!BZ$3:BZ$146,$B94,总装!BZ$6)</f>
        <v>0</v>
      </c>
      <c r="AI94" s="5">
        <f ca="1">SUMIF(总装!CA$3:CA$146,$B94,总装!CA$6)+SUMIF(总装!CB$3:CB$146,$B94,总装!CB$6)+SUMIF(总装!CC$3:CC$146,$B94,总装!CC$6)</f>
        <v>0</v>
      </c>
      <c r="AJ94" s="5">
        <f ca="1">SUMIF(总装!CD$3:CD$146,$B94,总装!CD$6)+SUMIF(总装!CE$3:CE$146,$B94,总装!CE$6)+SUMIF(总装!CF$3:CF$146,$B94,总装!CF$6)</f>
        <v>0</v>
      </c>
      <c r="AK94" s="5">
        <f ca="1">SUMIF(总装!CG$3:CG$146,$B94,总装!CG$6)+SUMIF(总装!CH$3:CH$146,$B94,总装!CH$6)+SUMIF(总装!CI$3:CI$146,$B94,总装!CI$6)</f>
        <v>0</v>
      </c>
      <c r="AL94" s="5">
        <f ca="1">SUMIF(总装!CJ$3:CJ$146,$B94,总装!CJ$6)+SUMIF(总装!CK$3:CK$146,$B94,总装!CK$6)+SUMIF(总装!CL$3:CL$146,$B94,总装!CL$6)</f>
        <v>0</v>
      </c>
      <c r="AM94" s="5">
        <f ca="1">SUMIF(总装!CM$3:CM$146,$B94,总装!CM$6)+SUMIF(总装!CN$3:CN$146,$B94,总装!CN$6)+SUMIF(总装!CO$3:CO$146,$B94,总装!CO$6)</f>
        <v>0</v>
      </c>
      <c r="AN94" s="5">
        <f ca="1">SUMIF(总装!CP$3:CP$146,$B94,总装!CP$6)+SUMIF(总装!CQ$3:CQ$146,$B94,总装!CQ$6)+SUMIF(总装!CR$3:CR$146,$B94,总装!CR$6)</f>
        <v>0</v>
      </c>
      <c r="AO94" s="5">
        <f ca="1" t="shared" si="8"/>
        <v>0</v>
      </c>
      <c r="AP94" s="5">
        <f>SUMIF(工单拆分!G:G,B94,工单拆分!I:I)</f>
        <v>0</v>
      </c>
      <c r="AQ94" s="5">
        <f ca="1" t="shared" si="9"/>
        <v>0</v>
      </c>
      <c r="AS94" s="7" t="str">
        <f>VLOOKUP(日计划量!C:C,工单拆分!H:N,7,0)</f>
        <v>100850304/100850305</v>
      </c>
      <c r="AT94" s="5">
        <f ca="1">VLOOKUP(C:C,工单拆分!H:R,11,0)</f>
        <v>0</v>
      </c>
      <c r="AU94" s="5">
        <f ca="1">VLOOKUP(C:C,工单拆分!H:S,12,0)</f>
        <v>0</v>
      </c>
      <c r="AV94" s="5"/>
      <c r="AW94" s="5"/>
    </row>
    <row r="95" s="1" customFormat="1" ht="15" customHeight="1" spans="1:49">
      <c r="A95" s="5">
        <f>工单拆分!F95</f>
        <v>7210003425</v>
      </c>
      <c r="B95" s="5" t="str">
        <f>工单拆分!G95</f>
        <v>7210003425-1</v>
      </c>
      <c r="C95" s="5" t="str">
        <f>工单拆分!H95</f>
        <v>40HC3T-1</v>
      </c>
      <c r="D95" s="5">
        <f>VLOOKUP(B95,工单拆分!G:I,3,0)</f>
        <v>2000</v>
      </c>
      <c r="E95" s="5">
        <f ca="1">SUMIFS(OFFSET(工单拆分!$I$2,,,2000),OFFSET(工单拆分!$F$2,,,2000),A95)</f>
        <v>2000</v>
      </c>
      <c r="F95" s="5"/>
      <c r="G95" s="10">
        <f ca="1" t="array" ref="G95">MATCH(TRUE,J95:AN95&gt;10,0)+$J$2-1</f>
        <v>43533</v>
      </c>
      <c r="H95" s="11"/>
      <c r="I95" s="11"/>
      <c r="J95" s="5">
        <f ca="1">SUMIF(总装!D$3:D$146,$B95,总装!D$6)+SUMIF(总装!E$3:E$146,$B95,总装!E$6)+SUMIF(总装!F$3:F$146,$B95,总装!F$6)</f>
        <v>0</v>
      </c>
      <c r="K95" s="12">
        <f ca="1">SUMIF(总装!G$3:G$146,$B95,总装!G$6)+SUMIF(总装!H$3:H$146,$B95,总装!H$6)+SUMIF(总装!I$3:I$146,$B95,总装!I$6)</f>
        <v>0</v>
      </c>
      <c r="L95" s="12">
        <f ca="1">SUMIF(总装!J$3:J$146,$B95,总装!J$6)+SUMIF(总装!K$3:K$146,$B95,总装!K$6)+SUMIF(总装!L$3:L$146,$B95,总装!L$6)</f>
        <v>0</v>
      </c>
      <c r="M95" s="12">
        <f ca="1">SUMIF(总装!M$3:M$146,$B95,总装!M$6)+SUMIF(总装!N$3:N$146,$B95,总装!N$6)+SUMIF(总装!O$3:O$146,$B95,总装!O$6)</f>
        <v>0</v>
      </c>
      <c r="N95" s="12">
        <f ca="1">SUMIF(总装!P$3:P$146,$B95,总装!P$6)+SUMIF(总装!Q$3:Q$146,$B95,总装!Q$6)+SUMIF(总装!R$3:R$146,$B95,总装!R$6)</f>
        <v>0</v>
      </c>
      <c r="O95" s="12">
        <f ca="1">SUMIF(总装!S$3:S$146,$B95,总装!S$6)+SUMIF(总装!T$3:T$146,$B95,总装!T$6)+SUMIF(总装!U$3:U$146,$B95,总装!U$6)</f>
        <v>0</v>
      </c>
      <c r="P95" s="12">
        <f ca="1">SUMIF(总装!V$3:V$146,$B95,总装!V$6)+SUMIF(总装!W$3:W$146,$B95,总装!W$6)+SUMIF(总装!X$3:X$146,$B95,总装!X$6)</f>
        <v>0</v>
      </c>
      <c r="Q95" s="12">
        <f ca="1">SUMIF(总装!Y$3:Y$146,$B95,总装!Y$6)+SUMIF(总装!Z$3:Z$146,$B95,总装!Z$6)+SUMIF(总装!AA$3:AA$146,$B95,总装!AA$6)</f>
        <v>0</v>
      </c>
      <c r="R95" s="5">
        <f ca="1">SUMIF(总装!AB$3:AB$146,$B95,总装!AB$6)+SUMIF(总装!AC$3:AC$146,$B95,总装!AC$6)+SUMIF(总装!AD$3:AD$146,$B95,总装!AD$6)</f>
        <v>850</v>
      </c>
      <c r="S95" s="5">
        <f ca="1">SUMIF(总装!AE$3:AE$146,$B95,总装!AE$6)+SUMIF(总装!AF$3:AF$146,$B95,总装!AF$6)+SUMIF(总装!AG$3:AG$146,$B95,总装!AG$6)</f>
        <v>0</v>
      </c>
      <c r="T95" s="5">
        <f ca="1">SUMIF(总装!AH$3:AH$146,$B95,总装!AH$6)+SUMIF(总装!AI$3:AI$146,$B95,总装!AI$6)+SUMIF(总装!AJ$3:AJ$146,$B95,总装!AJ$6)</f>
        <v>1150</v>
      </c>
      <c r="U95" s="5">
        <f ca="1">SUMIF(总装!AK$3:AK$146,$B95,总装!AK$6)+SUMIF(总装!AL$3:AL$146,$B95,总装!AL$6)+SUMIF(总装!AM$3:AM$146,$B95,总装!AM$6)</f>
        <v>0</v>
      </c>
      <c r="V95" s="5">
        <f ca="1">SUMIF(总装!AN$3:AN$146,$B95,总装!AN$6)+SUMIF(总装!AO$3:AO$146,$B95,总装!AO$6)+SUMIF(总装!AP$3:AP$146,$B95,总装!AP$6)</f>
        <v>0</v>
      </c>
      <c r="W95" s="5">
        <f ca="1">SUMIF(总装!AQ$3:AQ$146,$B95,总装!AQ$6)+SUMIF(总装!AR$3:AR$146,$B95,总装!AR$6)+SUMIF(总装!AS$3:AS$146,$B95,总装!AS$6)</f>
        <v>0</v>
      </c>
      <c r="X95" s="5">
        <f ca="1">SUMIF(总装!AT$3:AT$146,$B95,总装!AT$6)+SUMIF(总装!AU$3:AU$146,$B95,总装!AU$6)+SUMIF(总装!AV$3:AV$146,$B95,总装!AV$6)</f>
        <v>0</v>
      </c>
      <c r="Y95" s="5">
        <f ca="1">SUMIF(总装!AW$3:AW$146,$B95,总装!AW$6)+SUMIF(总装!AX$3:AX$146,$B95,总装!AX$6)+SUMIF(总装!AY$3:AY$146,$B95,总装!AY$6)</f>
        <v>0</v>
      </c>
      <c r="Z95" s="5">
        <f ca="1">SUMIF(总装!AZ$3:AZ$146,$B95,总装!AZ$6)+SUMIF(总装!BA$3:BA$146,$B95,总装!BA$6)+SUMIF(总装!BB$3:BB$146,$B95,总装!BB$6)</f>
        <v>0</v>
      </c>
      <c r="AA95" s="5">
        <f ca="1">SUMIF(总装!BC$3:BC$146,$B95,总装!BC$6)+SUMIF(总装!BD$3:BD$146,$B95,总装!BD$6)+SUMIF(总装!BE$3:BE$146,$B95,总装!BE$6)</f>
        <v>0</v>
      </c>
      <c r="AB95" s="5">
        <f ca="1">SUMIF(总装!BF$3:BF$146,$B95,总装!BF$6)+SUMIF(总装!BG$3:BG$146,$B95,总装!BG$6)+SUMIF(总装!BH$3:BH$146,$B95,总装!BH$6)</f>
        <v>0</v>
      </c>
      <c r="AC95" s="5">
        <f ca="1">SUMIF(总装!BI$3:BI$146,$B95,总装!BI$6)+SUMIF(总装!BJ$3:BJ$146,$B95,总装!BJ$6)+SUMIF(总装!BK$3:BK$146,$B95,总装!BK$6)</f>
        <v>0</v>
      </c>
      <c r="AD95" s="5">
        <f ca="1">SUMIF(总装!BL$3:BL$146,$B95,总装!BL$6)+SUMIF(总装!BM$3:BM$146,$B95,总装!BM$6)+SUMIF(总装!BN$3:BN$146,$B95,总装!BN$6)</f>
        <v>0</v>
      </c>
      <c r="AE95" s="5">
        <f ca="1">SUMIF(总装!BO$3:BO$146,$B95,总装!BO$6)+SUMIF(总装!BP$3:BP$146,$B95,总装!BP$6)+SUMIF(总装!BQ$3:BQ$146,$B95,总装!BQ$6)</f>
        <v>0</v>
      </c>
      <c r="AF95" s="5">
        <f ca="1">SUMIF(总装!BR$3:BR$146,$B95,总装!BR$6)+SUMIF(总装!BS$3:BS$146,$B95,总装!BS$6)+SUMIF(总装!BT$3:BT$146,$B95,总装!BT$6)</f>
        <v>0</v>
      </c>
      <c r="AG95" s="5">
        <f ca="1">SUMIF(总装!BU$3:BU$146,$B95,总装!BU$6)+SUMIF(总装!BV$3:BV$146,$B95,总装!BV$6)+SUMIF(总装!BW$3:BW$146,$B95,总装!BW$6)</f>
        <v>0</v>
      </c>
      <c r="AH95" s="5">
        <f ca="1">SUMIF(总装!BX$3:BX$146,$B95,总装!BX$6)+SUMIF(总装!BY$3:BY$146,$B95,总装!BY$6)+SUMIF(总装!BZ$3:BZ$146,$B95,总装!BZ$6)</f>
        <v>0</v>
      </c>
      <c r="AI95" s="5">
        <f ca="1">SUMIF(总装!CA$3:CA$146,$B95,总装!CA$6)+SUMIF(总装!CB$3:CB$146,$B95,总装!CB$6)+SUMIF(总装!CC$3:CC$146,$B95,总装!CC$6)</f>
        <v>0</v>
      </c>
      <c r="AJ95" s="5">
        <f ca="1">SUMIF(总装!CD$3:CD$146,$B95,总装!CD$6)+SUMIF(总装!CE$3:CE$146,$B95,总装!CE$6)+SUMIF(总装!CF$3:CF$146,$B95,总装!CF$6)</f>
        <v>0</v>
      </c>
      <c r="AK95" s="5">
        <f ca="1">SUMIF(总装!CG$3:CG$146,$B95,总装!CG$6)+SUMIF(总装!CH$3:CH$146,$B95,总装!CH$6)+SUMIF(总装!CI$3:CI$146,$B95,总装!CI$6)</f>
        <v>0</v>
      </c>
      <c r="AL95" s="5">
        <f ca="1">SUMIF(总装!CJ$3:CJ$146,$B95,总装!CJ$6)+SUMIF(总装!CK$3:CK$146,$B95,总装!CK$6)+SUMIF(总装!CL$3:CL$146,$B95,总装!CL$6)</f>
        <v>0</v>
      </c>
      <c r="AM95" s="5">
        <f ca="1">SUMIF(总装!CM$3:CM$146,$B95,总装!CM$6)+SUMIF(总装!CN$3:CN$146,$B95,总装!CN$6)+SUMIF(总装!CO$3:CO$146,$B95,总装!CO$6)</f>
        <v>0</v>
      </c>
      <c r="AN95" s="5">
        <f ca="1">SUMIF(总装!CP$3:CP$146,$B95,总装!CP$6)+SUMIF(总装!CQ$3:CQ$146,$B95,总装!CQ$6)+SUMIF(总装!CR$3:CR$146,$B95,总装!CR$6)</f>
        <v>0</v>
      </c>
      <c r="AO95" s="5">
        <f ca="1" t="shared" si="8"/>
        <v>2000</v>
      </c>
      <c r="AP95" s="5">
        <f>SUMIF(工单拆分!G:G,B95,工单拆分!I:I)</f>
        <v>2000</v>
      </c>
      <c r="AQ95" s="5">
        <f ca="1" t="shared" si="9"/>
        <v>0</v>
      </c>
      <c r="AS95" s="7">
        <f>VLOOKUP(日计划量!C:C,工单拆分!H:N,7,0)</f>
        <v>100845316</v>
      </c>
      <c r="AT95" s="5">
        <f ca="1">VLOOKUP(C:C,工单拆分!H:R,11,0)</f>
        <v>0</v>
      </c>
      <c r="AU95" s="5">
        <f ca="1">VLOOKUP(C:C,工单拆分!H:S,12,0)</f>
        <v>0</v>
      </c>
      <c r="AV95" s="5"/>
      <c r="AW95" s="5"/>
    </row>
    <row r="96" s="1" customFormat="1" ht="15" customHeight="1" spans="1:49">
      <c r="A96" s="5">
        <f>工单拆分!F96</f>
        <v>7210003426</v>
      </c>
      <c r="B96" s="5" t="str">
        <f>工单拆分!G96</f>
        <v>7210003426-1</v>
      </c>
      <c r="C96" s="5" t="str">
        <f>工单拆分!H96</f>
        <v>50HC3T-1</v>
      </c>
      <c r="D96" s="5">
        <f>VLOOKUP(B96,工单拆分!G:I,3,0)</f>
        <v>2000</v>
      </c>
      <c r="E96" s="5">
        <f ca="1">SUMIFS(OFFSET(工单拆分!$I$2,,,2000),OFFSET(工单拆分!$F$2,,,2000),A96)</f>
        <v>2000</v>
      </c>
      <c r="F96" s="5"/>
      <c r="G96" s="10">
        <f ca="1" t="array" ref="G96">MATCH(TRUE,J96:AN96&gt;10,0)+$J$2-1</f>
        <v>43548</v>
      </c>
      <c r="H96" s="11"/>
      <c r="I96" s="11"/>
      <c r="J96" s="5">
        <f ca="1">SUMIF(总装!D$3:D$146,$B96,总装!D$6)+SUMIF(总装!E$3:E$146,$B96,总装!E$6)+SUMIF(总装!F$3:F$146,$B96,总装!F$6)</f>
        <v>0</v>
      </c>
      <c r="K96" s="12">
        <f ca="1">SUMIF(总装!G$3:G$146,$B96,总装!G$6)+SUMIF(总装!H$3:H$146,$B96,总装!H$6)+SUMIF(总装!I$3:I$146,$B96,总装!I$6)</f>
        <v>0</v>
      </c>
      <c r="L96" s="12">
        <f ca="1">SUMIF(总装!J$3:J$146,$B96,总装!J$6)+SUMIF(总装!K$3:K$146,$B96,总装!K$6)+SUMIF(总装!L$3:L$146,$B96,总装!L$6)</f>
        <v>0</v>
      </c>
      <c r="M96" s="12">
        <f ca="1">SUMIF(总装!M$3:M$146,$B96,总装!M$6)+SUMIF(总装!N$3:N$146,$B96,总装!N$6)+SUMIF(总装!O$3:O$146,$B96,总装!O$6)</f>
        <v>0</v>
      </c>
      <c r="N96" s="12">
        <f ca="1">SUMIF(总装!P$3:P$146,$B96,总装!P$6)+SUMIF(总装!Q$3:Q$146,$B96,总装!Q$6)+SUMIF(总装!R$3:R$146,$B96,总装!R$6)</f>
        <v>0</v>
      </c>
      <c r="O96" s="12">
        <f ca="1">SUMIF(总装!S$3:S$146,$B96,总装!S$6)+SUMIF(总装!T$3:T$146,$B96,总装!T$6)+SUMIF(总装!U$3:U$146,$B96,总装!U$6)</f>
        <v>0</v>
      </c>
      <c r="P96" s="12">
        <f ca="1">SUMIF(总装!V$3:V$146,$B96,总装!V$6)+SUMIF(总装!W$3:W$146,$B96,总装!W$6)+SUMIF(总装!X$3:X$146,$B96,总装!X$6)</f>
        <v>0</v>
      </c>
      <c r="Q96" s="12">
        <f ca="1">SUMIF(总装!Y$3:Y$146,$B96,总装!Y$6)+SUMIF(总装!Z$3:Z$146,$B96,总装!Z$6)+SUMIF(总装!AA$3:AA$146,$B96,总装!AA$6)</f>
        <v>0</v>
      </c>
      <c r="R96" s="5">
        <f ca="1">SUMIF(总装!AB$3:AB$146,$B96,总装!AB$6)+SUMIF(总装!AC$3:AC$146,$B96,总装!AC$6)+SUMIF(总装!AD$3:AD$146,$B96,总装!AD$6)</f>
        <v>0</v>
      </c>
      <c r="S96" s="5">
        <f ca="1">SUMIF(总装!AE$3:AE$146,$B96,总装!AE$6)+SUMIF(总装!AF$3:AF$146,$B96,总装!AF$6)+SUMIF(总装!AG$3:AG$146,$B96,总装!AG$6)</f>
        <v>0</v>
      </c>
      <c r="T96" s="5">
        <f ca="1">SUMIF(总装!AH$3:AH$146,$B96,总装!AH$6)+SUMIF(总装!AI$3:AI$146,$B96,总装!AI$6)+SUMIF(总装!AJ$3:AJ$146,$B96,总装!AJ$6)</f>
        <v>0</v>
      </c>
      <c r="U96" s="5">
        <f ca="1">SUMIF(总装!AK$3:AK$146,$B96,总装!AK$6)+SUMIF(总装!AL$3:AL$146,$B96,总装!AL$6)+SUMIF(总装!AM$3:AM$146,$B96,总装!AM$6)</f>
        <v>0</v>
      </c>
      <c r="V96" s="5">
        <f ca="1">SUMIF(总装!AN$3:AN$146,$B96,总装!AN$6)+SUMIF(总装!AO$3:AO$146,$B96,总装!AO$6)+SUMIF(总装!AP$3:AP$146,$B96,总装!AP$6)</f>
        <v>0</v>
      </c>
      <c r="W96" s="5">
        <f ca="1">SUMIF(总装!AQ$3:AQ$146,$B96,总装!AQ$6)+SUMIF(总装!AR$3:AR$146,$B96,总装!AR$6)+SUMIF(总装!AS$3:AS$146,$B96,总装!AS$6)</f>
        <v>0</v>
      </c>
      <c r="X96" s="5">
        <f ca="1">SUMIF(总装!AT$3:AT$146,$B96,总装!AT$6)+SUMIF(总装!AU$3:AU$146,$B96,总装!AU$6)+SUMIF(总装!AV$3:AV$146,$B96,总装!AV$6)</f>
        <v>0</v>
      </c>
      <c r="Y96" s="5">
        <f ca="1">SUMIF(总装!AW$3:AW$146,$B96,总装!AW$6)+SUMIF(总装!AX$3:AX$146,$B96,总装!AX$6)+SUMIF(总装!AY$3:AY$146,$B96,总装!AY$6)</f>
        <v>0</v>
      </c>
      <c r="Z96" s="5">
        <f ca="1">SUMIF(总装!AZ$3:AZ$146,$B96,总装!AZ$6)+SUMIF(总装!BA$3:BA$146,$B96,总装!BA$6)+SUMIF(总装!BB$3:BB$146,$B96,总装!BB$6)</f>
        <v>0</v>
      </c>
      <c r="AA96" s="5">
        <f ca="1">SUMIF(总装!BC$3:BC$146,$B96,总装!BC$6)+SUMIF(总装!BD$3:BD$146,$B96,总装!BD$6)+SUMIF(总装!BE$3:BE$146,$B96,总装!BE$6)</f>
        <v>0</v>
      </c>
      <c r="AB96" s="5">
        <f ca="1">SUMIF(总装!BF$3:BF$146,$B96,总装!BF$6)+SUMIF(总装!BG$3:BG$146,$B96,总装!BG$6)+SUMIF(总装!BH$3:BH$146,$B96,总装!BH$6)</f>
        <v>0</v>
      </c>
      <c r="AC96" s="5">
        <f ca="1">SUMIF(总装!BI$3:BI$146,$B96,总装!BI$6)+SUMIF(总装!BJ$3:BJ$146,$B96,总装!BJ$6)+SUMIF(总装!BK$3:BK$146,$B96,总装!BK$6)</f>
        <v>0</v>
      </c>
      <c r="AD96" s="5">
        <f ca="1">SUMIF(总装!BL$3:BL$146,$B96,总装!BL$6)+SUMIF(总装!BM$3:BM$146,$B96,总装!BM$6)+SUMIF(总装!BN$3:BN$146,$B96,总装!BN$6)</f>
        <v>0</v>
      </c>
      <c r="AE96" s="5">
        <f ca="1">SUMIF(总装!BO$3:BO$146,$B96,总装!BO$6)+SUMIF(总装!BP$3:BP$146,$B96,总装!BP$6)+SUMIF(总装!BQ$3:BQ$146,$B96,总装!BQ$6)</f>
        <v>0</v>
      </c>
      <c r="AF96" s="5">
        <f ca="1">SUMIF(总装!BR$3:BR$146,$B96,总装!BR$6)+SUMIF(总装!BS$3:BS$146,$B96,总装!BS$6)+SUMIF(总装!BT$3:BT$146,$B96,总装!BT$6)</f>
        <v>0</v>
      </c>
      <c r="AG96" s="5">
        <f ca="1">SUMIF(总装!BU$3:BU$146,$B96,总装!BU$6)+SUMIF(总装!BV$3:BV$146,$B96,总装!BV$6)+SUMIF(总装!BW$3:BW$146,$B96,总装!BW$6)</f>
        <v>1200</v>
      </c>
      <c r="AH96" s="5">
        <f ca="1">SUMIF(总装!BX$3:BX$146,$B96,总装!BX$6)+SUMIF(总装!BY$3:BY$146,$B96,总装!BY$6)+SUMIF(总装!BZ$3:BZ$146,$B96,总装!BZ$6)</f>
        <v>800</v>
      </c>
      <c r="AI96" s="5">
        <f ca="1">SUMIF(总装!CA$3:CA$146,$B96,总装!CA$6)+SUMIF(总装!CB$3:CB$146,$B96,总装!CB$6)+SUMIF(总装!CC$3:CC$146,$B96,总装!CC$6)</f>
        <v>0</v>
      </c>
      <c r="AJ96" s="5">
        <f ca="1">SUMIF(总装!CD$3:CD$146,$B96,总装!CD$6)+SUMIF(总装!CE$3:CE$146,$B96,总装!CE$6)+SUMIF(总装!CF$3:CF$146,$B96,总装!CF$6)</f>
        <v>0</v>
      </c>
      <c r="AK96" s="5">
        <f ca="1">SUMIF(总装!CG$3:CG$146,$B96,总装!CG$6)+SUMIF(总装!CH$3:CH$146,$B96,总装!CH$6)+SUMIF(总装!CI$3:CI$146,$B96,总装!CI$6)</f>
        <v>0</v>
      </c>
      <c r="AL96" s="5">
        <f ca="1">SUMIF(总装!CJ$3:CJ$146,$B96,总装!CJ$6)+SUMIF(总装!CK$3:CK$146,$B96,总装!CK$6)+SUMIF(总装!CL$3:CL$146,$B96,总装!CL$6)</f>
        <v>0</v>
      </c>
      <c r="AM96" s="5">
        <f ca="1">SUMIF(总装!CM$3:CM$146,$B96,总装!CM$6)+SUMIF(总装!CN$3:CN$146,$B96,总装!CN$6)+SUMIF(总装!CO$3:CO$146,$B96,总装!CO$6)</f>
        <v>0</v>
      </c>
      <c r="AN96" s="5">
        <f ca="1">SUMIF(总装!CP$3:CP$146,$B96,总装!CP$6)+SUMIF(总装!CQ$3:CQ$146,$B96,总装!CQ$6)+SUMIF(总装!CR$3:CR$146,$B96,总装!CR$6)</f>
        <v>0</v>
      </c>
      <c r="AO96" s="5">
        <f ca="1" t="shared" si="8"/>
        <v>2000</v>
      </c>
      <c r="AP96" s="5">
        <f>SUMIF(工单拆分!G:G,B96,工单拆分!I:I)</f>
        <v>2000</v>
      </c>
      <c r="AQ96" s="5">
        <f ca="1" t="shared" si="9"/>
        <v>0</v>
      </c>
      <c r="AS96" s="7">
        <f>VLOOKUP(日计划量!C:C,工单拆分!H:N,7,0)</f>
        <v>100851282</v>
      </c>
      <c r="AT96" s="5">
        <f ca="1">VLOOKUP(C:C,工单拆分!H:R,11,0)</f>
        <v>0</v>
      </c>
      <c r="AU96" s="5">
        <f ca="1">VLOOKUP(C:C,工单拆分!H:S,12,0)</f>
        <v>0</v>
      </c>
      <c r="AV96" s="5"/>
      <c r="AW96" s="5"/>
    </row>
    <row r="97" s="1" customFormat="1" ht="15" customHeight="1" spans="1:49">
      <c r="A97" s="5">
        <f>工单拆分!F97</f>
        <v>7210004392</v>
      </c>
      <c r="B97" s="5" t="str">
        <f>工单拆分!G97</f>
        <v>7210004392-1</v>
      </c>
      <c r="C97" s="5" t="str">
        <f>工单拆分!H97</f>
        <v>50FC832升级-1</v>
      </c>
      <c r="D97" s="5">
        <f>VLOOKUP(B97,工单拆分!G:I,3,0)</f>
        <v>2000</v>
      </c>
      <c r="E97" s="5">
        <f ca="1">SUMIFS(OFFSET(工单拆分!$I$2,,,2000),OFFSET(工单拆分!$F$2,,,2000),A97)</f>
        <v>30000</v>
      </c>
      <c r="F97" s="5"/>
      <c r="G97" s="10">
        <f ca="1" t="array" ref="G97">MATCH(TRUE,J97:AN97&gt;10,0)+$J$2-1</f>
        <v>43525</v>
      </c>
      <c r="H97" s="11"/>
      <c r="I97" s="11"/>
      <c r="J97" s="5">
        <f ca="1">SUMIF(总装!D$3:D$146,$B97,总装!D$6)+SUMIF(总装!E$3:E$146,$B97,总装!E$6)+SUMIF(总装!F$3:F$146,$B97,总装!F$6)</f>
        <v>1500</v>
      </c>
      <c r="K97" s="12">
        <f ca="1">SUMIF(总装!G$3:G$146,$B97,总装!G$6)+SUMIF(总装!H$3:H$146,$B97,总装!H$6)+SUMIF(总装!I$3:I$146,$B97,总装!I$6)</f>
        <v>500</v>
      </c>
      <c r="L97" s="12">
        <f ca="1">SUMIF(总装!J$3:J$146,$B97,总装!J$6)+SUMIF(总装!K$3:K$146,$B97,总装!K$6)+SUMIF(总装!L$3:L$146,$B97,总装!L$6)</f>
        <v>0</v>
      </c>
      <c r="M97" s="12">
        <f ca="1">SUMIF(总装!M$3:M$146,$B97,总装!M$6)+SUMIF(总装!N$3:N$146,$B97,总装!N$6)+SUMIF(总装!O$3:O$146,$B97,总装!O$6)</f>
        <v>0</v>
      </c>
      <c r="N97" s="12">
        <f ca="1">SUMIF(总装!P$3:P$146,$B97,总装!P$6)+SUMIF(总装!Q$3:Q$146,$B97,总装!Q$6)+SUMIF(总装!R$3:R$146,$B97,总装!R$6)</f>
        <v>0</v>
      </c>
      <c r="O97" s="12">
        <f ca="1">SUMIF(总装!S$3:S$146,$B97,总装!S$6)+SUMIF(总装!T$3:T$146,$B97,总装!T$6)+SUMIF(总装!U$3:U$146,$B97,总装!U$6)</f>
        <v>0</v>
      </c>
      <c r="P97" s="12">
        <f ca="1">SUMIF(总装!V$3:V$146,$B97,总装!V$6)+SUMIF(总装!W$3:W$146,$B97,总装!W$6)+SUMIF(总装!X$3:X$146,$B97,总装!X$6)</f>
        <v>0</v>
      </c>
      <c r="Q97" s="12">
        <f ca="1">SUMIF(总装!Y$3:Y$146,$B97,总装!Y$6)+SUMIF(总装!Z$3:Z$146,$B97,总装!Z$6)+SUMIF(总装!AA$3:AA$146,$B97,总装!AA$6)</f>
        <v>0</v>
      </c>
      <c r="R97" s="5">
        <f ca="1">SUMIF(总装!AB$3:AB$146,$B97,总装!AB$6)+SUMIF(总装!AC$3:AC$146,$B97,总装!AC$6)+SUMIF(总装!AD$3:AD$146,$B97,总装!AD$6)</f>
        <v>0</v>
      </c>
      <c r="S97" s="5">
        <f ca="1">SUMIF(总装!AE$3:AE$146,$B97,总装!AE$6)+SUMIF(总装!AF$3:AF$146,$B97,总装!AF$6)+SUMIF(总装!AG$3:AG$146,$B97,总装!AG$6)</f>
        <v>0</v>
      </c>
      <c r="T97" s="5">
        <f ca="1">SUMIF(总装!AH$3:AH$146,$B97,总装!AH$6)+SUMIF(总装!AI$3:AI$146,$B97,总装!AI$6)+SUMIF(总装!AJ$3:AJ$146,$B97,总装!AJ$6)</f>
        <v>0</v>
      </c>
      <c r="U97" s="5">
        <f ca="1">SUMIF(总装!AK$3:AK$146,$B97,总装!AK$6)+SUMIF(总装!AL$3:AL$146,$B97,总装!AL$6)+SUMIF(总装!AM$3:AM$146,$B97,总装!AM$6)</f>
        <v>0</v>
      </c>
      <c r="V97" s="5">
        <f ca="1">SUMIF(总装!AN$3:AN$146,$B97,总装!AN$6)+SUMIF(总装!AO$3:AO$146,$B97,总装!AO$6)+SUMIF(总装!AP$3:AP$146,$B97,总装!AP$6)</f>
        <v>0</v>
      </c>
      <c r="W97" s="5">
        <f ca="1">SUMIF(总装!AQ$3:AQ$146,$B97,总装!AQ$6)+SUMIF(总装!AR$3:AR$146,$B97,总装!AR$6)+SUMIF(总装!AS$3:AS$146,$B97,总装!AS$6)</f>
        <v>0</v>
      </c>
      <c r="X97" s="5">
        <f ca="1">SUMIF(总装!AT$3:AT$146,$B97,总装!AT$6)+SUMIF(总装!AU$3:AU$146,$B97,总装!AU$6)+SUMIF(总装!AV$3:AV$146,$B97,总装!AV$6)</f>
        <v>0</v>
      </c>
      <c r="Y97" s="5">
        <f ca="1">SUMIF(总装!AW$3:AW$146,$B97,总装!AW$6)+SUMIF(总装!AX$3:AX$146,$B97,总装!AX$6)+SUMIF(总装!AY$3:AY$146,$B97,总装!AY$6)</f>
        <v>0</v>
      </c>
      <c r="Z97" s="5">
        <f ca="1">SUMIF(总装!AZ$3:AZ$146,$B97,总装!AZ$6)+SUMIF(总装!BA$3:BA$146,$B97,总装!BA$6)+SUMIF(总装!BB$3:BB$146,$B97,总装!BB$6)</f>
        <v>0</v>
      </c>
      <c r="AA97" s="5">
        <f ca="1">SUMIF(总装!BC$3:BC$146,$B97,总装!BC$6)+SUMIF(总装!BD$3:BD$146,$B97,总装!BD$6)+SUMIF(总装!BE$3:BE$146,$B97,总装!BE$6)</f>
        <v>0</v>
      </c>
      <c r="AB97" s="5">
        <f ca="1">SUMIF(总装!BF$3:BF$146,$B97,总装!BF$6)+SUMIF(总装!BG$3:BG$146,$B97,总装!BG$6)+SUMIF(总装!BH$3:BH$146,$B97,总装!BH$6)</f>
        <v>0</v>
      </c>
      <c r="AC97" s="5">
        <f ca="1">SUMIF(总装!BI$3:BI$146,$B97,总装!BI$6)+SUMIF(总装!BJ$3:BJ$146,$B97,总装!BJ$6)+SUMIF(总装!BK$3:BK$146,$B97,总装!BK$6)</f>
        <v>0</v>
      </c>
      <c r="AD97" s="5">
        <f ca="1">SUMIF(总装!BL$3:BL$146,$B97,总装!BL$6)+SUMIF(总装!BM$3:BM$146,$B97,总装!BM$6)+SUMIF(总装!BN$3:BN$146,$B97,总装!BN$6)</f>
        <v>0</v>
      </c>
      <c r="AE97" s="5">
        <f ca="1">SUMIF(总装!BO$3:BO$146,$B97,总装!BO$6)+SUMIF(总装!BP$3:BP$146,$B97,总装!BP$6)+SUMIF(总装!BQ$3:BQ$146,$B97,总装!BQ$6)</f>
        <v>0</v>
      </c>
      <c r="AF97" s="5">
        <f ca="1">SUMIF(总装!BR$3:BR$146,$B97,总装!BR$6)+SUMIF(总装!BS$3:BS$146,$B97,总装!BS$6)+SUMIF(总装!BT$3:BT$146,$B97,总装!BT$6)</f>
        <v>0</v>
      </c>
      <c r="AG97" s="5">
        <f ca="1">SUMIF(总装!BU$3:BU$146,$B97,总装!BU$6)+SUMIF(总装!BV$3:BV$146,$B97,总装!BV$6)+SUMIF(总装!BW$3:BW$146,$B97,总装!BW$6)</f>
        <v>0</v>
      </c>
      <c r="AH97" s="5">
        <f ca="1">SUMIF(总装!BX$3:BX$146,$B97,总装!BX$6)+SUMIF(总装!BY$3:BY$146,$B97,总装!BY$6)+SUMIF(总装!BZ$3:BZ$146,$B97,总装!BZ$6)</f>
        <v>0</v>
      </c>
      <c r="AI97" s="5">
        <f ca="1">SUMIF(总装!CA$3:CA$146,$B97,总装!CA$6)+SUMIF(总装!CB$3:CB$146,$B97,总装!CB$6)+SUMIF(总装!CC$3:CC$146,$B97,总装!CC$6)</f>
        <v>0</v>
      </c>
      <c r="AJ97" s="5">
        <f ca="1">SUMIF(总装!CD$3:CD$146,$B97,总装!CD$6)+SUMIF(总装!CE$3:CE$146,$B97,总装!CE$6)+SUMIF(总装!CF$3:CF$146,$B97,总装!CF$6)</f>
        <v>0</v>
      </c>
      <c r="AK97" s="5">
        <f ca="1">SUMIF(总装!CG$3:CG$146,$B97,总装!CG$6)+SUMIF(总装!CH$3:CH$146,$B97,总装!CH$6)+SUMIF(总装!CI$3:CI$146,$B97,总装!CI$6)</f>
        <v>0</v>
      </c>
      <c r="AL97" s="5">
        <f ca="1">SUMIF(总装!CJ$3:CJ$146,$B97,总装!CJ$6)+SUMIF(总装!CK$3:CK$146,$B97,总装!CK$6)+SUMIF(总装!CL$3:CL$146,$B97,总装!CL$6)</f>
        <v>0</v>
      </c>
      <c r="AM97" s="5">
        <f ca="1">SUMIF(总装!CM$3:CM$146,$B97,总装!CM$6)+SUMIF(总装!CN$3:CN$146,$B97,总装!CN$6)+SUMIF(总装!CO$3:CO$146,$B97,总装!CO$6)</f>
        <v>0</v>
      </c>
      <c r="AN97" s="5">
        <f ca="1">SUMIF(总装!CP$3:CP$146,$B97,总装!CP$6)+SUMIF(总装!CQ$3:CQ$146,$B97,总装!CQ$6)+SUMIF(总装!CR$3:CR$146,$B97,总装!CR$6)</f>
        <v>0</v>
      </c>
      <c r="AO97" s="5">
        <f ca="1" t="shared" si="8"/>
        <v>2000</v>
      </c>
      <c r="AP97" s="5">
        <f>SUMIF(工单拆分!G:G,B97,工单拆分!I:I)</f>
        <v>2000</v>
      </c>
      <c r="AQ97" s="5">
        <f ca="1" t="shared" si="9"/>
        <v>0</v>
      </c>
      <c r="AS97" s="7">
        <f>VLOOKUP(日计划量!C:C,工单拆分!H:N,7,0)</f>
        <v>100842176</v>
      </c>
      <c r="AT97" s="5">
        <f ca="1">VLOOKUP(C:C,工单拆分!H:R,11,0)</f>
        <v>0</v>
      </c>
      <c r="AU97" s="5">
        <f ca="1">VLOOKUP(C:C,工单拆分!H:S,12,0)</f>
        <v>0</v>
      </c>
      <c r="AV97" s="5"/>
      <c r="AW97" s="5"/>
    </row>
    <row r="98" s="1" customFormat="1" ht="15" customHeight="1" spans="1:49">
      <c r="A98" s="5">
        <f>工单拆分!F98</f>
        <v>7210004392</v>
      </c>
      <c r="B98" s="5" t="str">
        <f>工单拆分!G98</f>
        <v>7210004392-2</v>
      </c>
      <c r="C98" s="5" t="str">
        <f>工单拆分!H98</f>
        <v>50FC832升级-2</v>
      </c>
      <c r="D98" s="5">
        <f>VLOOKUP(B98,工单拆分!G:I,3,0)</f>
        <v>2000</v>
      </c>
      <c r="E98" s="5">
        <f ca="1">SUMIFS(OFFSET(工单拆分!$I$2,,,2000),OFFSET(工单拆分!$F$2,,,2000),A98)</f>
        <v>30000</v>
      </c>
      <c r="F98" s="5"/>
      <c r="G98" s="10">
        <f ca="1" t="array" ref="G98">MATCH(TRUE,J98:AN98&gt;10,0)+$J$2-1</f>
        <v>43526</v>
      </c>
      <c r="H98" s="11"/>
      <c r="I98" s="11"/>
      <c r="J98" s="5">
        <f ca="1">SUMIF(总装!D$3:D$146,$B98,总装!D$6)+SUMIF(总装!E$3:E$146,$B98,总装!E$6)+SUMIF(总装!F$3:F$146,$B98,总装!F$6)</f>
        <v>0</v>
      </c>
      <c r="K98" s="12">
        <f ca="1">SUMIF(总装!G$3:G$146,$B98,总装!G$6)+SUMIF(总装!H$3:H$146,$B98,总装!H$6)+SUMIF(总装!I$3:I$146,$B98,总装!I$6)</f>
        <v>800</v>
      </c>
      <c r="L98" s="12">
        <f ca="1">SUMIF(总装!J$3:J$146,$B98,总装!J$6)+SUMIF(总装!K$3:K$146,$B98,总装!K$6)+SUMIF(总装!L$3:L$146,$B98,总装!L$6)</f>
        <v>0</v>
      </c>
      <c r="M98" s="12">
        <f ca="1">SUMIF(总装!M$3:M$146,$B98,总装!M$6)+SUMIF(总装!N$3:N$146,$B98,总装!N$6)+SUMIF(总装!O$3:O$146,$B98,总装!O$6)</f>
        <v>1200</v>
      </c>
      <c r="N98" s="12">
        <f ca="1">SUMIF(总装!P$3:P$146,$B98,总装!P$6)+SUMIF(总装!Q$3:Q$146,$B98,总装!Q$6)+SUMIF(总装!R$3:R$146,$B98,总装!R$6)</f>
        <v>0</v>
      </c>
      <c r="O98" s="12">
        <f ca="1">SUMIF(总装!S$3:S$146,$B98,总装!S$6)+SUMIF(总装!T$3:T$146,$B98,总装!T$6)+SUMIF(总装!U$3:U$146,$B98,总装!U$6)</f>
        <v>0</v>
      </c>
      <c r="P98" s="12">
        <f ca="1">SUMIF(总装!V$3:V$146,$B98,总装!V$6)+SUMIF(总装!W$3:W$146,$B98,总装!W$6)+SUMIF(总装!X$3:X$146,$B98,总装!X$6)</f>
        <v>0</v>
      </c>
      <c r="Q98" s="12">
        <f ca="1">SUMIF(总装!Y$3:Y$146,$B98,总装!Y$6)+SUMIF(总装!Z$3:Z$146,$B98,总装!Z$6)+SUMIF(总装!AA$3:AA$146,$B98,总装!AA$6)</f>
        <v>0</v>
      </c>
      <c r="R98" s="5">
        <f ca="1">SUMIF(总装!AB$3:AB$146,$B98,总装!AB$6)+SUMIF(总装!AC$3:AC$146,$B98,总装!AC$6)+SUMIF(总装!AD$3:AD$146,$B98,总装!AD$6)</f>
        <v>0</v>
      </c>
      <c r="S98" s="5">
        <f ca="1">SUMIF(总装!AE$3:AE$146,$B98,总装!AE$6)+SUMIF(总装!AF$3:AF$146,$B98,总装!AF$6)+SUMIF(总装!AG$3:AG$146,$B98,总装!AG$6)</f>
        <v>0</v>
      </c>
      <c r="T98" s="5">
        <f ca="1">SUMIF(总装!AH$3:AH$146,$B98,总装!AH$6)+SUMIF(总装!AI$3:AI$146,$B98,总装!AI$6)+SUMIF(总装!AJ$3:AJ$146,$B98,总装!AJ$6)</f>
        <v>0</v>
      </c>
      <c r="U98" s="5">
        <f ca="1">SUMIF(总装!AK$3:AK$146,$B98,总装!AK$6)+SUMIF(总装!AL$3:AL$146,$B98,总装!AL$6)+SUMIF(总装!AM$3:AM$146,$B98,总装!AM$6)</f>
        <v>0</v>
      </c>
      <c r="V98" s="5">
        <f ca="1">SUMIF(总装!AN$3:AN$146,$B98,总装!AN$6)+SUMIF(总装!AO$3:AO$146,$B98,总装!AO$6)+SUMIF(总装!AP$3:AP$146,$B98,总装!AP$6)</f>
        <v>0</v>
      </c>
      <c r="W98" s="5">
        <f ca="1">SUMIF(总装!AQ$3:AQ$146,$B98,总装!AQ$6)+SUMIF(总装!AR$3:AR$146,$B98,总装!AR$6)+SUMIF(总装!AS$3:AS$146,$B98,总装!AS$6)</f>
        <v>0</v>
      </c>
      <c r="X98" s="5">
        <f ca="1">SUMIF(总装!AT$3:AT$146,$B98,总装!AT$6)+SUMIF(总装!AU$3:AU$146,$B98,总装!AU$6)+SUMIF(总装!AV$3:AV$146,$B98,总装!AV$6)</f>
        <v>0</v>
      </c>
      <c r="Y98" s="5">
        <f ca="1">SUMIF(总装!AW$3:AW$146,$B98,总装!AW$6)+SUMIF(总装!AX$3:AX$146,$B98,总装!AX$6)+SUMIF(总装!AY$3:AY$146,$B98,总装!AY$6)</f>
        <v>0</v>
      </c>
      <c r="Z98" s="5">
        <f ca="1">SUMIF(总装!AZ$3:AZ$146,$B98,总装!AZ$6)+SUMIF(总装!BA$3:BA$146,$B98,总装!BA$6)+SUMIF(总装!BB$3:BB$146,$B98,总装!BB$6)</f>
        <v>0</v>
      </c>
      <c r="AA98" s="5">
        <f ca="1">SUMIF(总装!BC$3:BC$146,$B98,总装!BC$6)+SUMIF(总装!BD$3:BD$146,$B98,总装!BD$6)+SUMIF(总装!BE$3:BE$146,$B98,总装!BE$6)</f>
        <v>0</v>
      </c>
      <c r="AB98" s="5">
        <f ca="1">SUMIF(总装!BF$3:BF$146,$B98,总装!BF$6)+SUMIF(总装!BG$3:BG$146,$B98,总装!BG$6)+SUMIF(总装!BH$3:BH$146,$B98,总装!BH$6)</f>
        <v>0</v>
      </c>
      <c r="AC98" s="5">
        <f ca="1">SUMIF(总装!BI$3:BI$146,$B98,总装!BI$6)+SUMIF(总装!BJ$3:BJ$146,$B98,总装!BJ$6)+SUMIF(总装!BK$3:BK$146,$B98,总装!BK$6)</f>
        <v>0</v>
      </c>
      <c r="AD98" s="5">
        <f ca="1">SUMIF(总装!BL$3:BL$146,$B98,总装!BL$6)+SUMIF(总装!BM$3:BM$146,$B98,总装!BM$6)+SUMIF(总装!BN$3:BN$146,$B98,总装!BN$6)</f>
        <v>0</v>
      </c>
      <c r="AE98" s="5">
        <f ca="1">SUMIF(总装!BO$3:BO$146,$B98,总装!BO$6)+SUMIF(总装!BP$3:BP$146,$B98,总装!BP$6)+SUMIF(总装!BQ$3:BQ$146,$B98,总装!BQ$6)</f>
        <v>0</v>
      </c>
      <c r="AF98" s="5">
        <f ca="1">SUMIF(总装!BR$3:BR$146,$B98,总装!BR$6)+SUMIF(总装!BS$3:BS$146,$B98,总装!BS$6)+SUMIF(总装!BT$3:BT$146,$B98,总装!BT$6)</f>
        <v>0</v>
      </c>
      <c r="AG98" s="5">
        <f ca="1">SUMIF(总装!BU$3:BU$146,$B98,总装!BU$6)+SUMIF(总装!BV$3:BV$146,$B98,总装!BV$6)+SUMIF(总装!BW$3:BW$146,$B98,总装!BW$6)</f>
        <v>0</v>
      </c>
      <c r="AH98" s="5">
        <f ca="1">SUMIF(总装!BX$3:BX$146,$B98,总装!BX$6)+SUMIF(总装!BY$3:BY$146,$B98,总装!BY$6)+SUMIF(总装!BZ$3:BZ$146,$B98,总装!BZ$6)</f>
        <v>0</v>
      </c>
      <c r="AI98" s="5">
        <f ca="1">SUMIF(总装!CA$3:CA$146,$B98,总装!CA$6)+SUMIF(总装!CB$3:CB$146,$B98,总装!CB$6)+SUMIF(总装!CC$3:CC$146,$B98,总装!CC$6)</f>
        <v>0</v>
      </c>
      <c r="AJ98" s="5">
        <f ca="1">SUMIF(总装!CD$3:CD$146,$B98,总装!CD$6)+SUMIF(总装!CE$3:CE$146,$B98,总装!CE$6)+SUMIF(总装!CF$3:CF$146,$B98,总装!CF$6)</f>
        <v>0</v>
      </c>
      <c r="AK98" s="5">
        <f ca="1">SUMIF(总装!CG$3:CG$146,$B98,总装!CG$6)+SUMIF(总装!CH$3:CH$146,$B98,总装!CH$6)+SUMIF(总装!CI$3:CI$146,$B98,总装!CI$6)</f>
        <v>0</v>
      </c>
      <c r="AL98" s="5">
        <f ca="1">SUMIF(总装!CJ$3:CJ$146,$B98,总装!CJ$6)+SUMIF(总装!CK$3:CK$146,$B98,总装!CK$6)+SUMIF(总装!CL$3:CL$146,$B98,总装!CL$6)</f>
        <v>0</v>
      </c>
      <c r="AM98" s="5">
        <f ca="1">SUMIF(总装!CM$3:CM$146,$B98,总装!CM$6)+SUMIF(总装!CN$3:CN$146,$B98,总装!CN$6)+SUMIF(总装!CO$3:CO$146,$B98,总装!CO$6)</f>
        <v>0</v>
      </c>
      <c r="AN98" s="5">
        <f ca="1">SUMIF(总装!CP$3:CP$146,$B98,总装!CP$6)+SUMIF(总装!CQ$3:CQ$146,$B98,总装!CQ$6)+SUMIF(总装!CR$3:CR$146,$B98,总装!CR$6)</f>
        <v>0</v>
      </c>
      <c r="AO98" s="5">
        <f ca="1" t="shared" si="8"/>
        <v>2000</v>
      </c>
      <c r="AP98" s="5">
        <f>SUMIF(工单拆分!G:G,B98,工单拆分!I:I)</f>
        <v>2000</v>
      </c>
      <c r="AQ98" s="5">
        <f ca="1" t="shared" si="9"/>
        <v>0</v>
      </c>
      <c r="AS98" s="7">
        <f>VLOOKUP(日计划量!C:C,工单拆分!H:N,7,0)</f>
        <v>100842902</v>
      </c>
      <c r="AT98" s="5">
        <f ca="1">VLOOKUP(C:C,工单拆分!H:R,11,0)</f>
        <v>0</v>
      </c>
      <c r="AU98" s="5">
        <f ca="1">VLOOKUP(C:C,工单拆分!H:S,12,0)</f>
        <v>0</v>
      </c>
      <c r="AV98" s="5"/>
      <c r="AW98" s="5"/>
    </row>
    <row r="99" s="1" customFormat="1" ht="15" customHeight="1" spans="1:49">
      <c r="A99" s="5">
        <f>工单拆分!F99</f>
        <v>7210004392</v>
      </c>
      <c r="B99" s="5" t="str">
        <f>工单拆分!G99</f>
        <v>7210004392-3</v>
      </c>
      <c r="C99" s="5" t="str">
        <f>工单拆分!H99</f>
        <v>50FC832升级-3</v>
      </c>
      <c r="D99" s="5">
        <f>VLOOKUP(B99,工单拆分!G:I,3,0)</f>
        <v>2000</v>
      </c>
      <c r="E99" s="5">
        <f ca="1">SUMIFS(OFFSET(工单拆分!$I$2,,,2000),OFFSET(工单拆分!$F$2,,,2000),A99)</f>
        <v>30000</v>
      </c>
      <c r="F99" s="5"/>
      <c r="G99" s="10">
        <f ca="1" t="array" ref="G99">MATCH(TRUE,J99:AN99&gt;10,0)+$J$2-1</f>
        <v>43528</v>
      </c>
      <c r="H99" s="11"/>
      <c r="I99" s="11"/>
      <c r="J99" s="5">
        <f ca="1">SUMIF(总装!D$3:D$146,$B99,总装!D$6)+SUMIF(总装!E$3:E$146,$B99,总装!E$6)+SUMIF(总装!F$3:F$146,$B99,总装!F$6)</f>
        <v>0</v>
      </c>
      <c r="K99" s="12">
        <f ca="1">SUMIF(总装!G$3:G$146,$B99,总装!G$6)+SUMIF(总装!H$3:H$146,$B99,总装!H$6)+SUMIF(总装!I$3:I$146,$B99,总装!I$6)</f>
        <v>0</v>
      </c>
      <c r="L99" s="12">
        <f ca="1">SUMIF(总装!J$3:J$146,$B99,总装!J$6)+SUMIF(总装!K$3:K$146,$B99,总装!K$6)+SUMIF(总装!L$3:L$146,$B99,总装!L$6)</f>
        <v>0</v>
      </c>
      <c r="M99" s="12">
        <f ca="1">SUMIF(总装!M$3:M$146,$B99,总装!M$6)+SUMIF(总装!N$3:N$146,$B99,总装!N$6)+SUMIF(总装!O$3:O$146,$B99,总装!O$6)</f>
        <v>450</v>
      </c>
      <c r="N99" s="12">
        <f ca="1">SUMIF(总装!P$3:P$146,$B99,总装!P$6)+SUMIF(总装!Q$3:Q$146,$B99,总装!Q$6)+SUMIF(总装!R$3:R$146,$B99,总装!R$6)</f>
        <v>1550</v>
      </c>
      <c r="O99" s="12">
        <f ca="1">SUMIF(总装!S$3:S$146,$B99,总装!S$6)+SUMIF(总装!T$3:T$146,$B99,总装!T$6)+SUMIF(总装!U$3:U$146,$B99,总装!U$6)</f>
        <v>0</v>
      </c>
      <c r="P99" s="12">
        <f ca="1">SUMIF(总装!V$3:V$146,$B99,总装!V$6)+SUMIF(总装!W$3:W$146,$B99,总装!W$6)+SUMIF(总装!X$3:X$146,$B99,总装!X$6)</f>
        <v>0</v>
      </c>
      <c r="Q99" s="12">
        <f ca="1">SUMIF(总装!Y$3:Y$146,$B99,总装!Y$6)+SUMIF(总装!Z$3:Z$146,$B99,总装!Z$6)+SUMIF(总装!AA$3:AA$146,$B99,总装!AA$6)</f>
        <v>0</v>
      </c>
      <c r="R99" s="5">
        <f ca="1">SUMIF(总装!AB$3:AB$146,$B99,总装!AB$6)+SUMIF(总装!AC$3:AC$146,$B99,总装!AC$6)+SUMIF(总装!AD$3:AD$146,$B99,总装!AD$6)</f>
        <v>0</v>
      </c>
      <c r="S99" s="5">
        <f ca="1">SUMIF(总装!AE$3:AE$146,$B99,总装!AE$6)+SUMIF(总装!AF$3:AF$146,$B99,总装!AF$6)+SUMIF(总装!AG$3:AG$146,$B99,总装!AG$6)</f>
        <v>0</v>
      </c>
      <c r="T99" s="5">
        <f ca="1">SUMIF(总装!AH$3:AH$146,$B99,总装!AH$6)+SUMIF(总装!AI$3:AI$146,$B99,总装!AI$6)+SUMIF(总装!AJ$3:AJ$146,$B99,总装!AJ$6)</f>
        <v>0</v>
      </c>
      <c r="U99" s="5">
        <f ca="1">SUMIF(总装!AK$3:AK$146,$B99,总装!AK$6)+SUMIF(总装!AL$3:AL$146,$B99,总装!AL$6)+SUMIF(总装!AM$3:AM$146,$B99,总装!AM$6)</f>
        <v>0</v>
      </c>
      <c r="V99" s="5">
        <f ca="1">SUMIF(总装!AN$3:AN$146,$B99,总装!AN$6)+SUMIF(总装!AO$3:AO$146,$B99,总装!AO$6)+SUMIF(总装!AP$3:AP$146,$B99,总装!AP$6)</f>
        <v>0</v>
      </c>
      <c r="W99" s="5">
        <f ca="1">SUMIF(总装!AQ$3:AQ$146,$B99,总装!AQ$6)+SUMIF(总装!AR$3:AR$146,$B99,总装!AR$6)+SUMIF(总装!AS$3:AS$146,$B99,总装!AS$6)</f>
        <v>0</v>
      </c>
      <c r="X99" s="5">
        <f ca="1">SUMIF(总装!AT$3:AT$146,$B99,总装!AT$6)+SUMIF(总装!AU$3:AU$146,$B99,总装!AU$6)+SUMIF(总装!AV$3:AV$146,$B99,总装!AV$6)</f>
        <v>0</v>
      </c>
      <c r="Y99" s="5">
        <f ca="1">SUMIF(总装!AW$3:AW$146,$B99,总装!AW$6)+SUMIF(总装!AX$3:AX$146,$B99,总装!AX$6)+SUMIF(总装!AY$3:AY$146,$B99,总装!AY$6)</f>
        <v>0</v>
      </c>
      <c r="Z99" s="5">
        <f ca="1">SUMIF(总装!AZ$3:AZ$146,$B99,总装!AZ$6)+SUMIF(总装!BA$3:BA$146,$B99,总装!BA$6)+SUMIF(总装!BB$3:BB$146,$B99,总装!BB$6)</f>
        <v>0</v>
      </c>
      <c r="AA99" s="5">
        <f ca="1">SUMIF(总装!BC$3:BC$146,$B99,总装!BC$6)+SUMIF(总装!BD$3:BD$146,$B99,总装!BD$6)+SUMIF(总装!BE$3:BE$146,$B99,总装!BE$6)</f>
        <v>0</v>
      </c>
      <c r="AB99" s="5">
        <f ca="1">SUMIF(总装!BF$3:BF$146,$B99,总装!BF$6)+SUMIF(总装!BG$3:BG$146,$B99,总装!BG$6)+SUMIF(总装!BH$3:BH$146,$B99,总装!BH$6)</f>
        <v>0</v>
      </c>
      <c r="AC99" s="5">
        <f ca="1">SUMIF(总装!BI$3:BI$146,$B99,总装!BI$6)+SUMIF(总装!BJ$3:BJ$146,$B99,总装!BJ$6)+SUMIF(总装!BK$3:BK$146,$B99,总装!BK$6)</f>
        <v>0</v>
      </c>
      <c r="AD99" s="5">
        <f ca="1">SUMIF(总装!BL$3:BL$146,$B99,总装!BL$6)+SUMIF(总装!BM$3:BM$146,$B99,总装!BM$6)+SUMIF(总装!BN$3:BN$146,$B99,总装!BN$6)</f>
        <v>0</v>
      </c>
      <c r="AE99" s="5">
        <f ca="1">SUMIF(总装!BO$3:BO$146,$B99,总装!BO$6)+SUMIF(总装!BP$3:BP$146,$B99,总装!BP$6)+SUMIF(总装!BQ$3:BQ$146,$B99,总装!BQ$6)</f>
        <v>0</v>
      </c>
      <c r="AF99" s="5">
        <f ca="1">SUMIF(总装!BR$3:BR$146,$B99,总装!BR$6)+SUMIF(总装!BS$3:BS$146,$B99,总装!BS$6)+SUMIF(总装!BT$3:BT$146,$B99,总装!BT$6)</f>
        <v>0</v>
      </c>
      <c r="AG99" s="5">
        <f ca="1">SUMIF(总装!BU$3:BU$146,$B99,总装!BU$6)+SUMIF(总装!BV$3:BV$146,$B99,总装!BV$6)+SUMIF(总装!BW$3:BW$146,$B99,总装!BW$6)</f>
        <v>0</v>
      </c>
      <c r="AH99" s="5">
        <f ca="1">SUMIF(总装!BX$3:BX$146,$B99,总装!BX$6)+SUMIF(总装!BY$3:BY$146,$B99,总装!BY$6)+SUMIF(总装!BZ$3:BZ$146,$B99,总装!BZ$6)</f>
        <v>0</v>
      </c>
      <c r="AI99" s="5">
        <f ca="1">SUMIF(总装!CA$3:CA$146,$B99,总装!CA$6)+SUMIF(总装!CB$3:CB$146,$B99,总装!CB$6)+SUMIF(总装!CC$3:CC$146,$B99,总装!CC$6)</f>
        <v>0</v>
      </c>
      <c r="AJ99" s="5">
        <f ca="1">SUMIF(总装!CD$3:CD$146,$B99,总装!CD$6)+SUMIF(总装!CE$3:CE$146,$B99,总装!CE$6)+SUMIF(总装!CF$3:CF$146,$B99,总装!CF$6)</f>
        <v>0</v>
      </c>
      <c r="AK99" s="5">
        <f ca="1">SUMIF(总装!CG$3:CG$146,$B99,总装!CG$6)+SUMIF(总装!CH$3:CH$146,$B99,总装!CH$6)+SUMIF(总装!CI$3:CI$146,$B99,总装!CI$6)</f>
        <v>0</v>
      </c>
      <c r="AL99" s="5">
        <f ca="1">SUMIF(总装!CJ$3:CJ$146,$B99,总装!CJ$6)+SUMIF(总装!CK$3:CK$146,$B99,总装!CK$6)+SUMIF(总装!CL$3:CL$146,$B99,总装!CL$6)</f>
        <v>0</v>
      </c>
      <c r="AM99" s="5">
        <f ca="1">SUMIF(总装!CM$3:CM$146,$B99,总装!CM$6)+SUMIF(总装!CN$3:CN$146,$B99,总装!CN$6)+SUMIF(总装!CO$3:CO$146,$B99,总装!CO$6)</f>
        <v>0</v>
      </c>
      <c r="AN99" s="5">
        <f ca="1">SUMIF(总装!CP$3:CP$146,$B99,总装!CP$6)+SUMIF(总装!CQ$3:CQ$146,$B99,总装!CQ$6)+SUMIF(总装!CR$3:CR$146,$B99,总装!CR$6)</f>
        <v>0</v>
      </c>
      <c r="AO99" s="5">
        <f ca="1" t="shared" si="8"/>
        <v>2000</v>
      </c>
      <c r="AP99" s="5">
        <f>SUMIF(工单拆分!G:G,B99,工单拆分!I:I)</f>
        <v>2000</v>
      </c>
      <c r="AQ99" s="5">
        <f ca="1" t="shared" si="9"/>
        <v>0</v>
      </c>
      <c r="AS99" s="7">
        <f>VLOOKUP(日计划量!C:C,工单拆分!H:N,7,0)</f>
        <v>100843290</v>
      </c>
      <c r="AT99" s="5">
        <f ca="1">VLOOKUP(C:C,工单拆分!H:R,11,0)</f>
        <v>0</v>
      </c>
      <c r="AU99" s="5">
        <f ca="1">VLOOKUP(C:C,工单拆分!H:S,12,0)</f>
        <v>0</v>
      </c>
      <c r="AV99" s="5"/>
      <c r="AW99" s="5"/>
    </row>
    <row r="100" s="1" customFormat="1" ht="15" customHeight="1" spans="1:49">
      <c r="A100" s="5">
        <f>工单拆分!F100</f>
        <v>7210004392</v>
      </c>
      <c r="B100" s="5" t="str">
        <f>工单拆分!G100</f>
        <v>7210004392-4</v>
      </c>
      <c r="C100" s="5" t="str">
        <f>工单拆分!H100</f>
        <v>50FC832升级-4</v>
      </c>
      <c r="D100" s="5">
        <f>VLOOKUP(B100,工单拆分!G:I,3,0)</f>
        <v>2000</v>
      </c>
      <c r="E100" s="5">
        <f ca="1">SUMIFS(OFFSET(工单拆分!$I$2,,,2000),OFFSET(工单拆分!$F$2,,,2000),A100)</f>
        <v>30000</v>
      </c>
      <c r="F100" s="5"/>
      <c r="G100" s="10">
        <f ca="1" t="array" ref="G100">MATCH(TRUE,J100:AN100&gt;10,0)+$J$2-1</f>
        <v>43529</v>
      </c>
      <c r="H100" s="11"/>
      <c r="I100" s="11"/>
      <c r="J100" s="5">
        <f ca="1">SUMIF(总装!D$3:D$146,$B100,总装!D$6)+SUMIF(总装!E$3:E$146,$B100,总装!E$6)+SUMIF(总装!F$3:F$146,$B100,总装!F$6)</f>
        <v>0</v>
      </c>
      <c r="K100" s="12">
        <f ca="1">SUMIF(总装!G$3:G$146,$B100,总装!G$6)+SUMIF(总装!H$3:H$146,$B100,总装!H$6)+SUMIF(总装!I$3:I$146,$B100,总装!I$6)</f>
        <v>0</v>
      </c>
      <c r="L100" s="12">
        <f ca="1">SUMIF(总装!J$3:J$146,$B100,总装!J$6)+SUMIF(总装!K$3:K$146,$B100,总装!K$6)+SUMIF(总装!L$3:L$146,$B100,总装!L$6)</f>
        <v>0</v>
      </c>
      <c r="M100" s="12">
        <f ca="1">SUMIF(总装!M$3:M$146,$B100,总装!M$6)+SUMIF(总装!N$3:N$146,$B100,总装!N$6)+SUMIF(总装!O$3:O$146,$B100,总装!O$6)</f>
        <v>0</v>
      </c>
      <c r="N100" s="12">
        <f ca="1">SUMIF(总装!P$3:P$146,$B100,总装!P$6)+SUMIF(总装!Q$3:Q$146,$B100,总装!Q$6)+SUMIF(总装!R$3:R$146,$B100,总装!R$6)</f>
        <v>150</v>
      </c>
      <c r="O100" s="12">
        <f ca="1">SUMIF(总装!S$3:S$146,$B100,总装!S$6)+SUMIF(总装!T$3:T$146,$B100,总装!T$6)+SUMIF(总装!U$3:U$146,$B100,总装!U$6)</f>
        <v>1750</v>
      </c>
      <c r="P100" s="12">
        <f ca="1">SUMIF(总装!V$3:V$146,$B100,总装!V$6)+SUMIF(总装!W$3:W$146,$B100,总装!W$6)+SUMIF(总装!X$3:X$146,$B100,总装!X$6)</f>
        <v>100</v>
      </c>
      <c r="Q100" s="12">
        <f ca="1">SUMIF(总装!Y$3:Y$146,$B100,总装!Y$6)+SUMIF(总装!Z$3:Z$146,$B100,总装!Z$6)+SUMIF(总装!AA$3:AA$146,$B100,总装!AA$6)</f>
        <v>0</v>
      </c>
      <c r="R100" s="5">
        <f ca="1">SUMIF(总装!AB$3:AB$146,$B100,总装!AB$6)+SUMIF(总装!AC$3:AC$146,$B100,总装!AC$6)+SUMIF(总装!AD$3:AD$146,$B100,总装!AD$6)</f>
        <v>0</v>
      </c>
      <c r="S100" s="5">
        <f ca="1">SUMIF(总装!AE$3:AE$146,$B100,总装!AE$6)+SUMIF(总装!AF$3:AF$146,$B100,总装!AF$6)+SUMIF(总装!AG$3:AG$146,$B100,总装!AG$6)</f>
        <v>0</v>
      </c>
      <c r="T100" s="5">
        <f ca="1">SUMIF(总装!AH$3:AH$146,$B100,总装!AH$6)+SUMIF(总装!AI$3:AI$146,$B100,总装!AI$6)+SUMIF(总装!AJ$3:AJ$146,$B100,总装!AJ$6)</f>
        <v>0</v>
      </c>
      <c r="U100" s="5">
        <f ca="1">SUMIF(总装!AK$3:AK$146,$B100,总装!AK$6)+SUMIF(总装!AL$3:AL$146,$B100,总装!AL$6)+SUMIF(总装!AM$3:AM$146,$B100,总装!AM$6)</f>
        <v>0</v>
      </c>
      <c r="V100" s="5">
        <f ca="1">SUMIF(总装!AN$3:AN$146,$B100,总装!AN$6)+SUMIF(总装!AO$3:AO$146,$B100,总装!AO$6)+SUMIF(总装!AP$3:AP$146,$B100,总装!AP$6)</f>
        <v>0</v>
      </c>
      <c r="W100" s="5">
        <f ca="1">SUMIF(总装!AQ$3:AQ$146,$B100,总装!AQ$6)+SUMIF(总装!AR$3:AR$146,$B100,总装!AR$6)+SUMIF(总装!AS$3:AS$146,$B100,总装!AS$6)</f>
        <v>0</v>
      </c>
      <c r="X100" s="5">
        <f ca="1">SUMIF(总装!AT$3:AT$146,$B100,总装!AT$6)+SUMIF(总装!AU$3:AU$146,$B100,总装!AU$6)+SUMIF(总装!AV$3:AV$146,$B100,总装!AV$6)</f>
        <v>0</v>
      </c>
      <c r="Y100" s="5">
        <f ca="1">SUMIF(总装!AW$3:AW$146,$B100,总装!AW$6)+SUMIF(总装!AX$3:AX$146,$B100,总装!AX$6)+SUMIF(总装!AY$3:AY$146,$B100,总装!AY$6)</f>
        <v>0</v>
      </c>
      <c r="Z100" s="5">
        <f ca="1">SUMIF(总装!AZ$3:AZ$146,$B100,总装!AZ$6)+SUMIF(总装!BA$3:BA$146,$B100,总装!BA$6)+SUMIF(总装!BB$3:BB$146,$B100,总装!BB$6)</f>
        <v>0</v>
      </c>
      <c r="AA100" s="5">
        <f ca="1">SUMIF(总装!BC$3:BC$146,$B100,总装!BC$6)+SUMIF(总装!BD$3:BD$146,$B100,总装!BD$6)+SUMIF(总装!BE$3:BE$146,$B100,总装!BE$6)</f>
        <v>0</v>
      </c>
      <c r="AB100" s="5">
        <f ca="1">SUMIF(总装!BF$3:BF$146,$B100,总装!BF$6)+SUMIF(总装!BG$3:BG$146,$B100,总装!BG$6)+SUMIF(总装!BH$3:BH$146,$B100,总装!BH$6)</f>
        <v>0</v>
      </c>
      <c r="AC100" s="5">
        <f ca="1">SUMIF(总装!BI$3:BI$146,$B100,总装!BI$6)+SUMIF(总装!BJ$3:BJ$146,$B100,总装!BJ$6)+SUMIF(总装!BK$3:BK$146,$B100,总装!BK$6)</f>
        <v>0</v>
      </c>
      <c r="AD100" s="5">
        <f ca="1">SUMIF(总装!BL$3:BL$146,$B100,总装!BL$6)+SUMIF(总装!BM$3:BM$146,$B100,总装!BM$6)+SUMIF(总装!BN$3:BN$146,$B100,总装!BN$6)</f>
        <v>0</v>
      </c>
      <c r="AE100" s="5">
        <f ca="1">SUMIF(总装!BO$3:BO$146,$B100,总装!BO$6)+SUMIF(总装!BP$3:BP$146,$B100,总装!BP$6)+SUMIF(总装!BQ$3:BQ$146,$B100,总装!BQ$6)</f>
        <v>0</v>
      </c>
      <c r="AF100" s="5">
        <f ca="1">SUMIF(总装!BR$3:BR$146,$B100,总装!BR$6)+SUMIF(总装!BS$3:BS$146,$B100,总装!BS$6)+SUMIF(总装!BT$3:BT$146,$B100,总装!BT$6)</f>
        <v>0</v>
      </c>
      <c r="AG100" s="5">
        <f ca="1">SUMIF(总装!BU$3:BU$146,$B100,总装!BU$6)+SUMIF(总装!BV$3:BV$146,$B100,总装!BV$6)+SUMIF(总装!BW$3:BW$146,$B100,总装!BW$6)</f>
        <v>0</v>
      </c>
      <c r="AH100" s="5">
        <f ca="1">SUMIF(总装!BX$3:BX$146,$B100,总装!BX$6)+SUMIF(总装!BY$3:BY$146,$B100,总装!BY$6)+SUMIF(总装!BZ$3:BZ$146,$B100,总装!BZ$6)</f>
        <v>0</v>
      </c>
      <c r="AI100" s="5">
        <f ca="1">SUMIF(总装!CA$3:CA$146,$B100,总装!CA$6)+SUMIF(总装!CB$3:CB$146,$B100,总装!CB$6)+SUMIF(总装!CC$3:CC$146,$B100,总装!CC$6)</f>
        <v>0</v>
      </c>
      <c r="AJ100" s="5">
        <f ca="1">SUMIF(总装!CD$3:CD$146,$B100,总装!CD$6)+SUMIF(总装!CE$3:CE$146,$B100,总装!CE$6)+SUMIF(总装!CF$3:CF$146,$B100,总装!CF$6)</f>
        <v>0</v>
      </c>
      <c r="AK100" s="5">
        <f ca="1">SUMIF(总装!CG$3:CG$146,$B100,总装!CG$6)+SUMIF(总装!CH$3:CH$146,$B100,总装!CH$6)+SUMIF(总装!CI$3:CI$146,$B100,总装!CI$6)</f>
        <v>0</v>
      </c>
      <c r="AL100" s="5">
        <f ca="1">SUMIF(总装!CJ$3:CJ$146,$B100,总装!CJ$6)+SUMIF(总装!CK$3:CK$146,$B100,总装!CK$6)+SUMIF(总装!CL$3:CL$146,$B100,总装!CL$6)</f>
        <v>0</v>
      </c>
      <c r="AM100" s="5">
        <f ca="1">SUMIF(总装!CM$3:CM$146,$B100,总装!CM$6)+SUMIF(总装!CN$3:CN$146,$B100,总装!CN$6)+SUMIF(总装!CO$3:CO$146,$B100,总装!CO$6)</f>
        <v>0</v>
      </c>
      <c r="AN100" s="5">
        <f ca="1">SUMIF(总装!CP$3:CP$146,$B100,总装!CP$6)+SUMIF(总装!CQ$3:CQ$146,$B100,总装!CQ$6)+SUMIF(总装!CR$3:CR$146,$B100,总装!CR$6)</f>
        <v>0</v>
      </c>
      <c r="AO100" s="5">
        <f ca="1" t="shared" si="8"/>
        <v>2000</v>
      </c>
      <c r="AP100" s="5">
        <f>SUMIF(工单拆分!G:G,B100,工单拆分!I:I)</f>
        <v>2000</v>
      </c>
      <c r="AQ100" s="5">
        <f ca="1" t="shared" si="9"/>
        <v>0</v>
      </c>
      <c r="AS100" s="7">
        <f>VLOOKUP(日计划量!C:C,工单拆分!H:N,7,0)</f>
        <v>100843291</v>
      </c>
      <c r="AT100" s="5">
        <f ca="1">VLOOKUP(C:C,工单拆分!H:R,11,0)</f>
        <v>0</v>
      </c>
      <c r="AU100" s="5">
        <f ca="1">VLOOKUP(C:C,工单拆分!H:S,12,0)</f>
        <v>0</v>
      </c>
      <c r="AV100" s="5"/>
      <c r="AW100" s="5"/>
    </row>
    <row r="101" s="1" customFormat="1" ht="15" customHeight="1" spans="1:49">
      <c r="A101" s="5">
        <f>工单拆分!F101</f>
        <v>7210004392</v>
      </c>
      <c r="B101" s="5" t="str">
        <f>工单拆分!G101</f>
        <v>7210004392-5</v>
      </c>
      <c r="C101" s="5" t="str">
        <f>工单拆分!H101</f>
        <v>50FC832升级-5</v>
      </c>
      <c r="D101" s="5">
        <f>VLOOKUP(B101,工单拆分!G:I,3,0)</f>
        <v>2000</v>
      </c>
      <c r="E101" s="5">
        <f ca="1">SUMIFS(OFFSET(工单拆分!$I$2,,,2000),OFFSET(工单拆分!$F$2,,,2000),A101)</f>
        <v>30000</v>
      </c>
      <c r="F101" s="5"/>
      <c r="G101" s="10">
        <f ca="1" t="array" ref="G101">MATCH(TRUE,J101:AN101&gt;10,0)+$J$2-1</f>
        <v>43533</v>
      </c>
      <c r="H101" s="11"/>
      <c r="I101" s="11"/>
      <c r="J101" s="5">
        <f ca="1">SUMIF(总装!D$3:D$146,$B101,总装!D$6)+SUMIF(总装!E$3:E$146,$B101,总装!E$6)+SUMIF(总装!F$3:F$146,$B101,总装!F$6)</f>
        <v>0</v>
      </c>
      <c r="K101" s="12">
        <f ca="1">SUMIF(总装!G$3:G$146,$B101,总装!G$6)+SUMIF(总装!H$3:H$146,$B101,总装!H$6)+SUMIF(总装!I$3:I$146,$B101,总装!I$6)</f>
        <v>0</v>
      </c>
      <c r="L101" s="12">
        <f ca="1">SUMIF(总装!J$3:J$146,$B101,总装!J$6)+SUMIF(总装!K$3:K$146,$B101,总装!K$6)+SUMIF(总装!L$3:L$146,$B101,总装!L$6)</f>
        <v>0</v>
      </c>
      <c r="M101" s="12">
        <f ca="1">SUMIF(总装!M$3:M$146,$B101,总装!M$6)+SUMIF(总装!N$3:N$146,$B101,总装!N$6)+SUMIF(总装!O$3:O$146,$B101,总装!O$6)</f>
        <v>0</v>
      </c>
      <c r="N101" s="12">
        <f ca="1">SUMIF(总装!P$3:P$146,$B101,总装!P$6)+SUMIF(总装!Q$3:Q$146,$B101,总装!Q$6)+SUMIF(总装!R$3:R$146,$B101,总装!R$6)</f>
        <v>0</v>
      </c>
      <c r="O101" s="12">
        <f ca="1">SUMIF(总装!S$3:S$146,$B101,总装!S$6)+SUMIF(总装!T$3:T$146,$B101,总装!T$6)+SUMIF(总装!U$3:U$146,$B101,总装!U$6)</f>
        <v>0</v>
      </c>
      <c r="P101" s="12">
        <f ca="1">SUMIF(总装!V$3:V$146,$B101,总装!V$6)+SUMIF(总装!W$3:W$146,$B101,总装!W$6)+SUMIF(总装!X$3:X$146,$B101,总装!X$6)</f>
        <v>0</v>
      </c>
      <c r="Q101" s="12">
        <f ca="1">SUMIF(总装!Y$3:Y$146,$B101,总装!Y$6)+SUMIF(总装!Z$3:Z$146,$B101,总装!Z$6)+SUMIF(总装!AA$3:AA$146,$B101,总装!AA$6)</f>
        <v>0</v>
      </c>
      <c r="R101" s="5">
        <f ca="1">SUMIF(总装!AB$3:AB$146,$B101,总装!AB$6)+SUMIF(总装!AC$3:AC$146,$B101,总装!AC$6)+SUMIF(总装!AD$3:AD$146,$B101,总装!AD$6)</f>
        <v>1320</v>
      </c>
      <c r="S101" s="5">
        <f ca="1">SUMIF(总装!AE$3:AE$146,$B101,总装!AE$6)+SUMIF(总装!AF$3:AF$146,$B101,总装!AF$6)+SUMIF(总装!AG$3:AG$146,$B101,总装!AG$6)</f>
        <v>0</v>
      </c>
      <c r="T101" s="5">
        <f ca="1">SUMIF(总装!AH$3:AH$146,$B101,总装!AH$6)+SUMIF(总装!AI$3:AI$146,$B101,总装!AI$6)+SUMIF(总装!AJ$3:AJ$146,$B101,总装!AJ$6)</f>
        <v>680</v>
      </c>
      <c r="U101" s="5">
        <f ca="1">SUMIF(总装!AK$3:AK$146,$B101,总装!AK$6)+SUMIF(总装!AL$3:AL$146,$B101,总装!AL$6)+SUMIF(总装!AM$3:AM$146,$B101,总装!AM$6)</f>
        <v>0</v>
      </c>
      <c r="V101" s="5">
        <f ca="1">SUMIF(总装!AN$3:AN$146,$B101,总装!AN$6)+SUMIF(总装!AO$3:AO$146,$B101,总装!AO$6)+SUMIF(总装!AP$3:AP$146,$B101,总装!AP$6)</f>
        <v>0</v>
      </c>
      <c r="W101" s="5">
        <f ca="1">SUMIF(总装!AQ$3:AQ$146,$B101,总装!AQ$6)+SUMIF(总装!AR$3:AR$146,$B101,总装!AR$6)+SUMIF(总装!AS$3:AS$146,$B101,总装!AS$6)</f>
        <v>0</v>
      </c>
      <c r="X101" s="5">
        <f ca="1">SUMIF(总装!AT$3:AT$146,$B101,总装!AT$6)+SUMIF(总装!AU$3:AU$146,$B101,总装!AU$6)+SUMIF(总装!AV$3:AV$146,$B101,总装!AV$6)</f>
        <v>0</v>
      </c>
      <c r="Y101" s="5">
        <f ca="1">SUMIF(总装!AW$3:AW$146,$B101,总装!AW$6)+SUMIF(总装!AX$3:AX$146,$B101,总装!AX$6)+SUMIF(总装!AY$3:AY$146,$B101,总装!AY$6)</f>
        <v>0</v>
      </c>
      <c r="Z101" s="5">
        <f ca="1">SUMIF(总装!AZ$3:AZ$146,$B101,总装!AZ$6)+SUMIF(总装!BA$3:BA$146,$B101,总装!BA$6)+SUMIF(总装!BB$3:BB$146,$B101,总装!BB$6)</f>
        <v>0</v>
      </c>
      <c r="AA101" s="5">
        <f ca="1">SUMIF(总装!BC$3:BC$146,$B101,总装!BC$6)+SUMIF(总装!BD$3:BD$146,$B101,总装!BD$6)+SUMIF(总装!BE$3:BE$146,$B101,总装!BE$6)</f>
        <v>0</v>
      </c>
      <c r="AB101" s="5">
        <f ca="1">SUMIF(总装!BF$3:BF$146,$B101,总装!BF$6)+SUMIF(总装!BG$3:BG$146,$B101,总装!BG$6)+SUMIF(总装!BH$3:BH$146,$B101,总装!BH$6)</f>
        <v>0</v>
      </c>
      <c r="AC101" s="5">
        <f ca="1">SUMIF(总装!BI$3:BI$146,$B101,总装!BI$6)+SUMIF(总装!BJ$3:BJ$146,$B101,总装!BJ$6)+SUMIF(总装!BK$3:BK$146,$B101,总装!BK$6)</f>
        <v>0</v>
      </c>
      <c r="AD101" s="5">
        <f ca="1">SUMIF(总装!BL$3:BL$146,$B101,总装!BL$6)+SUMIF(总装!BM$3:BM$146,$B101,总装!BM$6)+SUMIF(总装!BN$3:BN$146,$B101,总装!BN$6)</f>
        <v>0</v>
      </c>
      <c r="AE101" s="5">
        <f ca="1">SUMIF(总装!BO$3:BO$146,$B101,总装!BO$6)+SUMIF(总装!BP$3:BP$146,$B101,总装!BP$6)+SUMIF(总装!BQ$3:BQ$146,$B101,总装!BQ$6)</f>
        <v>0</v>
      </c>
      <c r="AF101" s="5">
        <f ca="1">SUMIF(总装!BR$3:BR$146,$B101,总装!BR$6)+SUMIF(总装!BS$3:BS$146,$B101,总装!BS$6)+SUMIF(总装!BT$3:BT$146,$B101,总装!BT$6)</f>
        <v>0</v>
      </c>
      <c r="AG101" s="5">
        <f ca="1">SUMIF(总装!BU$3:BU$146,$B101,总装!BU$6)+SUMIF(总装!BV$3:BV$146,$B101,总装!BV$6)+SUMIF(总装!BW$3:BW$146,$B101,总装!BW$6)</f>
        <v>0</v>
      </c>
      <c r="AH101" s="5">
        <f ca="1">SUMIF(总装!BX$3:BX$146,$B101,总装!BX$6)+SUMIF(总装!BY$3:BY$146,$B101,总装!BY$6)+SUMIF(总装!BZ$3:BZ$146,$B101,总装!BZ$6)</f>
        <v>0</v>
      </c>
      <c r="AI101" s="5">
        <f ca="1">SUMIF(总装!CA$3:CA$146,$B101,总装!CA$6)+SUMIF(总装!CB$3:CB$146,$B101,总装!CB$6)+SUMIF(总装!CC$3:CC$146,$B101,总装!CC$6)</f>
        <v>0</v>
      </c>
      <c r="AJ101" s="5">
        <f ca="1">SUMIF(总装!CD$3:CD$146,$B101,总装!CD$6)+SUMIF(总装!CE$3:CE$146,$B101,总装!CE$6)+SUMIF(总装!CF$3:CF$146,$B101,总装!CF$6)</f>
        <v>0</v>
      </c>
      <c r="AK101" s="5">
        <f ca="1">SUMIF(总装!CG$3:CG$146,$B101,总装!CG$6)+SUMIF(总装!CH$3:CH$146,$B101,总装!CH$6)+SUMIF(总装!CI$3:CI$146,$B101,总装!CI$6)</f>
        <v>0</v>
      </c>
      <c r="AL101" s="5">
        <f ca="1">SUMIF(总装!CJ$3:CJ$146,$B101,总装!CJ$6)+SUMIF(总装!CK$3:CK$146,$B101,总装!CK$6)+SUMIF(总装!CL$3:CL$146,$B101,总装!CL$6)</f>
        <v>0</v>
      </c>
      <c r="AM101" s="5">
        <f ca="1">SUMIF(总装!CM$3:CM$146,$B101,总装!CM$6)+SUMIF(总装!CN$3:CN$146,$B101,总装!CN$6)+SUMIF(总装!CO$3:CO$146,$B101,总装!CO$6)</f>
        <v>0</v>
      </c>
      <c r="AN101" s="5">
        <f ca="1">SUMIF(总装!CP$3:CP$146,$B101,总装!CP$6)+SUMIF(总装!CQ$3:CQ$146,$B101,总装!CQ$6)+SUMIF(总装!CR$3:CR$146,$B101,总装!CR$6)</f>
        <v>0</v>
      </c>
      <c r="AO101" s="5">
        <f ca="1" t="shared" si="8"/>
        <v>2000</v>
      </c>
      <c r="AP101" s="5">
        <f>SUMIF(工单拆分!G:G,B101,工单拆分!I:I)</f>
        <v>2000</v>
      </c>
      <c r="AQ101" s="5">
        <f ca="1" t="shared" si="9"/>
        <v>0</v>
      </c>
      <c r="AS101" s="7">
        <f>VLOOKUP(日计划量!C:C,工单拆分!H:N,7,0)</f>
        <v>100845333</v>
      </c>
      <c r="AT101" s="5">
        <f ca="1">VLOOKUP(C:C,工单拆分!H:R,11,0)</f>
        <v>0</v>
      </c>
      <c r="AU101" s="5">
        <f ca="1">VLOOKUP(C:C,工单拆分!H:S,12,0)</f>
        <v>0</v>
      </c>
      <c r="AV101" s="5"/>
      <c r="AW101" s="5"/>
    </row>
    <row r="102" s="1" customFormat="1" ht="15" customHeight="1" spans="1:49">
      <c r="A102" s="5">
        <f>工单拆分!F102</f>
        <v>7210004392</v>
      </c>
      <c r="B102" s="5" t="str">
        <f>工单拆分!G102</f>
        <v>7210004392-6</v>
      </c>
      <c r="C102" s="5" t="str">
        <f>工单拆分!H102</f>
        <v>50FC832升级-6</v>
      </c>
      <c r="D102" s="5">
        <f>VLOOKUP(B102,工单拆分!G:I,3,0)</f>
        <v>2000</v>
      </c>
      <c r="E102" s="5">
        <f ca="1">SUMIFS(OFFSET(工单拆分!$I$2,,,2000),OFFSET(工单拆分!$F$2,,,2000),A102)</f>
        <v>30000</v>
      </c>
      <c r="F102" s="5"/>
      <c r="G102" s="10">
        <f ca="1" t="array" ref="G102">MATCH(TRUE,J102:AN102&gt;10,0)+$J$2-1</f>
        <v>43535</v>
      </c>
      <c r="H102" s="11"/>
      <c r="I102" s="11"/>
      <c r="J102" s="5">
        <f ca="1">SUMIF(总装!D$3:D$146,$B102,总装!D$6)+SUMIF(总装!E$3:E$146,$B102,总装!E$6)+SUMIF(总装!F$3:F$146,$B102,总装!F$6)</f>
        <v>0</v>
      </c>
      <c r="K102" s="12">
        <f ca="1">SUMIF(总装!G$3:G$146,$B102,总装!G$6)+SUMIF(总装!H$3:H$146,$B102,总装!H$6)+SUMIF(总装!I$3:I$146,$B102,总装!I$6)</f>
        <v>0</v>
      </c>
      <c r="L102" s="12">
        <f ca="1">SUMIF(总装!J$3:J$146,$B102,总装!J$6)+SUMIF(总装!K$3:K$146,$B102,总装!K$6)+SUMIF(总装!L$3:L$146,$B102,总装!L$6)</f>
        <v>0</v>
      </c>
      <c r="M102" s="12">
        <f ca="1">SUMIF(总装!M$3:M$146,$B102,总装!M$6)+SUMIF(总装!N$3:N$146,$B102,总装!N$6)+SUMIF(总装!O$3:O$146,$B102,总装!O$6)</f>
        <v>0</v>
      </c>
      <c r="N102" s="12">
        <f ca="1">SUMIF(总装!P$3:P$146,$B102,总装!P$6)+SUMIF(总装!Q$3:Q$146,$B102,总装!Q$6)+SUMIF(总装!R$3:R$146,$B102,总装!R$6)</f>
        <v>0</v>
      </c>
      <c r="O102" s="12">
        <f ca="1">SUMIF(总装!S$3:S$146,$B102,总装!S$6)+SUMIF(总装!T$3:T$146,$B102,总装!T$6)+SUMIF(总装!U$3:U$146,$B102,总装!U$6)</f>
        <v>0</v>
      </c>
      <c r="P102" s="12">
        <f ca="1">SUMIF(总装!V$3:V$146,$B102,总装!V$6)+SUMIF(总装!W$3:W$146,$B102,总装!W$6)+SUMIF(总装!X$3:X$146,$B102,总装!X$6)</f>
        <v>0</v>
      </c>
      <c r="Q102" s="12">
        <f ca="1">SUMIF(总装!Y$3:Y$146,$B102,总装!Y$6)+SUMIF(总装!Z$3:Z$146,$B102,总装!Z$6)+SUMIF(总装!AA$3:AA$146,$B102,总装!AA$6)</f>
        <v>0</v>
      </c>
      <c r="R102" s="5">
        <f ca="1">SUMIF(总装!AB$3:AB$146,$B102,总装!AB$6)+SUMIF(总装!AC$3:AC$146,$B102,总装!AC$6)+SUMIF(总装!AD$3:AD$146,$B102,总装!AD$6)</f>
        <v>0</v>
      </c>
      <c r="S102" s="5">
        <f ca="1">SUMIF(总装!AE$3:AE$146,$B102,总装!AE$6)+SUMIF(总装!AF$3:AF$146,$B102,总装!AF$6)+SUMIF(总装!AG$3:AG$146,$B102,总装!AG$6)</f>
        <v>0</v>
      </c>
      <c r="T102" s="5">
        <f ca="1">SUMIF(总装!AH$3:AH$146,$B102,总装!AH$6)+SUMIF(总装!AI$3:AI$146,$B102,总装!AI$6)+SUMIF(总装!AJ$3:AJ$146,$B102,总装!AJ$6)</f>
        <v>1120</v>
      </c>
      <c r="U102" s="5">
        <f ca="1">SUMIF(总装!AK$3:AK$146,$B102,总装!AK$6)+SUMIF(总装!AL$3:AL$146,$B102,总装!AL$6)+SUMIF(总装!AM$3:AM$146,$B102,总装!AM$6)</f>
        <v>880</v>
      </c>
      <c r="V102" s="5">
        <f ca="1">SUMIF(总装!AN$3:AN$146,$B102,总装!AN$6)+SUMIF(总装!AO$3:AO$146,$B102,总装!AO$6)+SUMIF(总装!AP$3:AP$146,$B102,总装!AP$6)</f>
        <v>0</v>
      </c>
      <c r="W102" s="5">
        <f ca="1">SUMIF(总装!AQ$3:AQ$146,$B102,总装!AQ$6)+SUMIF(总装!AR$3:AR$146,$B102,总装!AR$6)+SUMIF(总装!AS$3:AS$146,$B102,总装!AS$6)</f>
        <v>0</v>
      </c>
      <c r="X102" s="5">
        <f ca="1">SUMIF(总装!AT$3:AT$146,$B102,总装!AT$6)+SUMIF(总装!AU$3:AU$146,$B102,总装!AU$6)+SUMIF(总装!AV$3:AV$146,$B102,总装!AV$6)</f>
        <v>0</v>
      </c>
      <c r="Y102" s="5">
        <f ca="1">SUMIF(总装!AW$3:AW$146,$B102,总装!AW$6)+SUMIF(总装!AX$3:AX$146,$B102,总装!AX$6)+SUMIF(总装!AY$3:AY$146,$B102,总装!AY$6)</f>
        <v>0</v>
      </c>
      <c r="Z102" s="5">
        <f ca="1">SUMIF(总装!AZ$3:AZ$146,$B102,总装!AZ$6)+SUMIF(总装!BA$3:BA$146,$B102,总装!BA$6)+SUMIF(总装!BB$3:BB$146,$B102,总装!BB$6)</f>
        <v>0</v>
      </c>
      <c r="AA102" s="5">
        <f ca="1">SUMIF(总装!BC$3:BC$146,$B102,总装!BC$6)+SUMIF(总装!BD$3:BD$146,$B102,总装!BD$6)+SUMIF(总装!BE$3:BE$146,$B102,总装!BE$6)</f>
        <v>0</v>
      </c>
      <c r="AB102" s="5">
        <f ca="1">SUMIF(总装!BF$3:BF$146,$B102,总装!BF$6)+SUMIF(总装!BG$3:BG$146,$B102,总装!BG$6)+SUMIF(总装!BH$3:BH$146,$B102,总装!BH$6)</f>
        <v>0</v>
      </c>
      <c r="AC102" s="5">
        <f ca="1">SUMIF(总装!BI$3:BI$146,$B102,总装!BI$6)+SUMIF(总装!BJ$3:BJ$146,$B102,总装!BJ$6)+SUMIF(总装!BK$3:BK$146,$B102,总装!BK$6)</f>
        <v>0</v>
      </c>
      <c r="AD102" s="5">
        <f ca="1">SUMIF(总装!BL$3:BL$146,$B102,总装!BL$6)+SUMIF(总装!BM$3:BM$146,$B102,总装!BM$6)+SUMIF(总装!BN$3:BN$146,$B102,总装!BN$6)</f>
        <v>0</v>
      </c>
      <c r="AE102" s="5">
        <f ca="1">SUMIF(总装!BO$3:BO$146,$B102,总装!BO$6)+SUMIF(总装!BP$3:BP$146,$B102,总装!BP$6)+SUMIF(总装!BQ$3:BQ$146,$B102,总装!BQ$6)</f>
        <v>0</v>
      </c>
      <c r="AF102" s="5">
        <f ca="1">SUMIF(总装!BR$3:BR$146,$B102,总装!BR$6)+SUMIF(总装!BS$3:BS$146,$B102,总装!BS$6)+SUMIF(总装!BT$3:BT$146,$B102,总装!BT$6)</f>
        <v>0</v>
      </c>
      <c r="AG102" s="5">
        <f ca="1">SUMIF(总装!BU$3:BU$146,$B102,总装!BU$6)+SUMIF(总装!BV$3:BV$146,$B102,总装!BV$6)+SUMIF(总装!BW$3:BW$146,$B102,总装!BW$6)</f>
        <v>0</v>
      </c>
      <c r="AH102" s="5">
        <f ca="1">SUMIF(总装!BX$3:BX$146,$B102,总装!BX$6)+SUMIF(总装!BY$3:BY$146,$B102,总装!BY$6)+SUMIF(总装!BZ$3:BZ$146,$B102,总装!BZ$6)</f>
        <v>0</v>
      </c>
      <c r="AI102" s="5">
        <f ca="1">SUMIF(总装!CA$3:CA$146,$B102,总装!CA$6)+SUMIF(总装!CB$3:CB$146,$B102,总装!CB$6)+SUMIF(总装!CC$3:CC$146,$B102,总装!CC$6)</f>
        <v>0</v>
      </c>
      <c r="AJ102" s="5">
        <f ca="1">SUMIF(总装!CD$3:CD$146,$B102,总装!CD$6)+SUMIF(总装!CE$3:CE$146,$B102,总装!CE$6)+SUMIF(总装!CF$3:CF$146,$B102,总装!CF$6)</f>
        <v>0</v>
      </c>
      <c r="AK102" s="5">
        <f ca="1">SUMIF(总装!CG$3:CG$146,$B102,总装!CG$6)+SUMIF(总装!CH$3:CH$146,$B102,总装!CH$6)+SUMIF(总装!CI$3:CI$146,$B102,总装!CI$6)</f>
        <v>0</v>
      </c>
      <c r="AL102" s="5">
        <f ca="1">SUMIF(总装!CJ$3:CJ$146,$B102,总装!CJ$6)+SUMIF(总装!CK$3:CK$146,$B102,总装!CK$6)+SUMIF(总装!CL$3:CL$146,$B102,总装!CL$6)</f>
        <v>0</v>
      </c>
      <c r="AM102" s="5">
        <f ca="1">SUMIF(总装!CM$3:CM$146,$B102,总装!CM$6)+SUMIF(总装!CN$3:CN$146,$B102,总装!CN$6)+SUMIF(总装!CO$3:CO$146,$B102,总装!CO$6)</f>
        <v>0</v>
      </c>
      <c r="AN102" s="5">
        <f ca="1">SUMIF(总装!CP$3:CP$146,$B102,总装!CP$6)+SUMIF(总装!CQ$3:CQ$146,$B102,总装!CQ$6)+SUMIF(总装!CR$3:CR$146,$B102,总装!CR$6)</f>
        <v>0</v>
      </c>
      <c r="AO102" s="5">
        <f ca="1" t="shared" si="8"/>
        <v>2000</v>
      </c>
      <c r="AP102" s="5">
        <f>SUMIF(工单拆分!G:G,B102,工单拆分!I:I)</f>
        <v>2000</v>
      </c>
      <c r="AQ102" s="5">
        <f ca="1" t="shared" si="9"/>
        <v>0</v>
      </c>
      <c r="AS102" s="7">
        <f>VLOOKUP(日计划量!C:C,工单拆分!H:N,7,0)</f>
        <v>100845950</v>
      </c>
      <c r="AT102" s="5">
        <f ca="1">VLOOKUP(C:C,工单拆分!H:R,11,0)</f>
        <v>0</v>
      </c>
      <c r="AU102" s="5">
        <f ca="1">VLOOKUP(C:C,工单拆分!H:S,12,0)</f>
        <v>0</v>
      </c>
      <c r="AV102" s="5"/>
      <c r="AW102" s="5"/>
    </row>
    <row r="103" s="1" customFormat="1" ht="15" customHeight="1" spans="1:49">
      <c r="A103" s="5">
        <f>工单拆分!F103</f>
        <v>7210004392</v>
      </c>
      <c r="B103" s="5" t="str">
        <f>工单拆分!G103</f>
        <v>7210004392-7</v>
      </c>
      <c r="C103" s="5" t="str">
        <f>工单拆分!H103</f>
        <v>50FC832升级-7</v>
      </c>
      <c r="D103" s="5">
        <f>VLOOKUP(B103,工单拆分!G:I,3,0)</f>
        <v>2000</v>
      </c>
      <c r="E103" s="5">
        <f ca="1">SUMIFS(OFFSET(工单拆分!$I$2,,,2000),OFFSET(工单拆分!$F$2,,,2000),A103)</f>
        <v>30000</v>
      </c>
      <c r="F103" s="5"/>
      <c r="G103" s="10">
        <f ca="1" t="array" ref="G103">MATCH(TRUE,J103:AN103&gt;10,0)+$J$2-1</f>
        <v>43536</v>
      </c>
      <c r="H103" s="11"/>
      <c r="I103" s="11"/>
      <c r="J103" s="5">
        <f ca="1">SUMIF(总装!D$3:D$146,$B103,总装!D$6)+SUMIF(总装!E$3:E$146,$B103,总装!E$6)+SUMIF(总装!F$3:F$146,$B103,总装!F$6)</f>
        <v>0</v>
      </c>
      <c r="K103" s="12">
        <f ca="1">SUMIF(总装!G$3:G$146,$B103,总装!G$6)+SUMIF(总装!H$3:H$146,$B103,总装!H$6)+SUMIF(总装!I$3:I$146,$B103,总装!I$6)</f>
        <v>0</v>
      </c>
      <c r="L103" s="12">
        <f ca="1">SUMIF(总装!J$3:J$146,$B103,总装!J$6)+SUMIF(总装!K$3:K$146,$B103,总装!K$6)+SUMIF(总装!L$3:L$146,$B103,总装!L$6)</f>
        <v>0</v>
      </c>
      <c r="M103" s="12">
        <f ca="1">SUMIF(总装!M$3:M$146,$B103,总装!M$6)+SUMIF(总装!N$3:N$146,$B103,总装!N$6)+SUMIF(总装!O$3:O$146,$B103,总装!O$6)</f>
        <v>0</v>
      </c>
      <c r="N103" s="12">
        <f ca="1">SUMIF(总装!P$3:P$146,$B103,总装!P$6)+SUMIF(总装!Q$3:Q$146,$B103,总装!Q$6)+SUMIF(总装!R$3:R$146,$B103,总装!R$6)</f>
        <v>0</v>
      </c>
      <c r="O103" s="12">
        <f ca="1">SUMIF(总装!S$3:S$146,$B103,总装!S$6)+SUMIF(总装!T$3:T$146,$B103,总装!T$6)+SUMIF(总装!U$3:U$146,$B103,总装!U$6)</f>
        <v>0</v>
      </c>
      <c r="P103" s="12">
        <f ca="1">SUMIF(总装!V$3:V$146,$B103,总装!V$6)+SUMIF(总装!W$3:W$146,$B103,总装!W$6)+SUMIF(总装!X$3:X$146,$B103,总装!X$6)</f>
        <v>0</v>
      </c>
      <c r="Q103" s="12">
        <f ca="1">SUMIF(总装!Y$3:Y$146,$B103,总装!Y$6)+SUMIF(总装!Z$3:Z$146,$B103,总装!Z$6)+SUMIF(总装!AA$3:AA$146,$B103,总装!AA$6)</f>
        <v>0</v>
      </c>
      <c r="R103" s="5">
        <f ca="1">SUMIF(总装!AB$3:AB$146,$B103,总装!AB$6)+SUMIF(总装!AC$3:AC$146,$B103,总装!AC$6)+SUMIF(总装!AD$3:AD$146,$B103,总装!AD$6)</f>
        <v>0</v>
      </c>
      <c r="S103" s="5">
        <f ca="1">SUMIF(总装!AE$3:AE$146,$B103,总装!AE$6)+SUMIF(总装!AF$3:AF$146,$B103,总装!AF$6)+SUMIF(总装!AG$3:AG$146,$B103,总装!AG$6)</f>
        <v>0</v>
      </c>
      <c r="T103" s="5">
        <f ca="1">SUMIF(总装!AH$3:AH$146,$B103,总装!AH$6)+SUMIF(总装!AI$3:AI$146,$B103,总装!AI$6)+SUMIF(总装!AJ$3:AJ$146,$B103,总装!AJ$6)</f>
        <v>0</v>
      </c>
      <c r="U103" s="5">
        <f ca="1">SUMIF(总装!AK$3:AK$146,$B103,总装!AK$6)+SUMIF(总装!AL$3:AL$146,$B103,总装!AL$6)+SUMIF(总装!AM$3:AM$146,$B103,总装!AM$6)</f>
        <v>920</v>
      </c>
      <c r="V103" s="5">
        <f ca="1">SUMIF(总装!AN$3:AN$146,$B103,总装!AN$6)+SUMIF(总装!AO$3:AO$146,$B103,总装!AO$6)+SUMIF(总装!AP$3:AP$146,$B103,总装!AP$6)</f>
        <v>1080</v>
      </c>
      <c r="W103" s="5">
        <f ca="1">SUMIF(总装!AQ$3:AQ$146,$B103,总装!AQ$6)+SUMIF(总装!AR$3:AR$146,$B103,总装!AR$6)+SUMIF(总装!AS$3:AS$146,$B103,总装!AS$6)</f>
        <v>0</v>
      </c>
      <c r="X103" s="5">
        <f ca="1">SUMIF(总装!AT$3:AT$146,$B103,总装!AT$6)+SUMIF(总装!AU$3:AU$146,$B103,总装!AU$6)+SUMIF(总装!AV$3:AV$146,$B103,总装!AV$6)</f>
        <v>0</v>
      </c>
      <c r="Y103" s="5">
        <f ca="1">SUMIF(总装!AW$3:AW$146,$B103,总装!AW$6)+SUMIF(总装!AX$3:AX$146,$B103,总装!AX$6)+SUMIF(总装!AY$3:AY$146,$B103,总装!AY$6)</f>
        <v>0</v>
      </c>
      <c r="Z103" s="5">
        <f ca="1">SUMIF(总装!AZ$3:AZ$146,$B103,总装!AZ$6)+SUMIF(总装!BA$3:BA$146,$B103,总装!BA$6)+SUMIF(总装!BB$3:BB$146,$B103,总装!BB$6)</f>
        <v>0</v>
      </c>
      <c r="AA103" s="5">
        <f ca="1">SUMIF(总装!BC$3:BC$146,$B103,总装!BC$6)+SUMIF(总装!BD$3:BD$146,$B103,总装!BD$6)+SUMIF(总装!BE$3:BE$146,$B103,总装!BE$6)</f>
        <v>0</v>
      </c>
      <c r="AB103" s="5">
        <f ca="1">SUMIF(总装!BF$3:BF$146,$B103,总装!BF$6)+SUMIF(总装!BG$3:BG$146,$B103,总装!BG$6)+SUMIF(总装!BH$3:BH$146,$B103,总装!BH$6)</f>
        <v>0</v>
      </c>
      <c r="AC103" s="5">
        <f ca="1">SUMIF(总装!BI$3:BI$146,$B103,总装!BI$6)+SUMIF(总装!BJ$3:BJ$146,$B103,总装!BJ$6)+SUMIF(总装!BK$3:BK$146,$B103,总装!BK$6)</f>
        <v>0</v>
      </c>
      <c r="AD103" s="5">
        <f ca="1">SUMIF(总装!BL$3:BL$146,$B103,总装!BL$6)+SUMIF(总装!BM$3:BM$146,$B103,总装!BM$6)+SUMIF(总装!BN$3:BN$146,$B103,总装!BN$6)</f>
        <v>0</v>
      </c>
      <c r="AE103" s="5">
        <f ca="1">SUMIF(总装!BO$3:BO$146,$B103,总装!BO$6)+SUMIF(总装!BP$3:BP$146,$B103,总装!BP$6)+SUMIF(总装!BQ$3:BQ$146,$B103,总装!BQ$6)</f>
        <v>0</v>
      </c>
      <c r="AF103" s="5">
        <f ca="1">SUMIF(总装!BR$3:BR$146,$B103,总装!BR$6)+SUMIF(总装!BS$3:BS$146,$B103,总装!BS$6)+SUMIF(总装!BT$3:BT$146,$B103,总装!BT$6)</f>
        <v>0</v>
      </c>
      <c r="AG103" s="5">
        <f ca="1">SUMIF(总装!BU$3:BU$146,$B103,总装!BU$6)+SUMIF(总装!BV$3:BV$146,$B103,总装!BV$6)+SUMIF(总装!BW$3:BW$146,$B103,总装!BW$6)</f>
        <v>0</v>
      </c>
      <c r="AH103" s="5">
        <f ca="1">SUMIF(总装!BX$3:BX$146,$B103,总装!BX$6)+SUMIF(总装!BY$3:BY$146,$B103,总装!BY$6)+SUMIF(总装!BZ$3:BZ$146,$B103,总装!BZ$6)</f>
        <v>0</v>
      </c>
      <c r="AI103" s="5">
        <f ca="1">SUMIF(总装!CA$3:CA$146,$B103,总装!CA$6)+SUMIF(总装!CB$3:CB$146,$B103,总装!CB$6)+SUMIF(总装!CC$3:CC$146,$B103,总装!CC$6)</f>
        <v>0</v>
      </c>
      <c r="AJ103" s="5">
        <f ca="1">SUMIF(总装!CD$3:CD$146,$B103,总装!CD$6)+SUMIF(总装!CE$3:CE$146,$B103,总装!CE$6)+SUMIF(总装!CF$3:CF$146,$B103,总装!CF$6)</f>
        <v>0</v>
      </c>
      <c r="AK103" s="5">
        <f ca="1">SUMIF(总装!CG$3:CG$146,$B103,总装!CG$6)+SUMIF(总装!CH$3:CH$146,$B103,总装!CH$6)+SUMIF(总装!CI$3:CI$146,$B103,总装!CI$6)</f>
        <v>0</v>
      </c>
      <c r="AL103" s="5">
        <f ca="1">SUMIF(总装!CJ$3:CJ$146,$B103,总装!CJ$6)+SUMIF(总装!CK$3:CK$146,$B103,总装!CK$6)+SUMIF(总装!CL$3:CL$146,$B103,总装!CL$6)</f>
        <v>0</v>
      </c>
      <c r="AM103" s="5">
        <f ca="1">SUMIF(总装!CM$3:CM$146,$B103,总装!CM$6)+SUMIF(总装!CN$3:CN$146,$B103,总装!CN$6)+SUMIF(总装!CO$3:CO$146,$B103,总装!CO$6)</f>
        <v>0</v>
      </c>
      <c r="AN103" s="5">
        <f ca="1">SUMIF(总装!CP$3:CP$146,$B103,总装!CP$6)+SUMIF(总装!CQ$3:CQ$146,$B103,总装!CQ$6)+SUMIF(总装!CR$3:CR$146,$B103,总装!CR$6)</f>
        <v>0</v>
      </c>
      <c r="AO103" s="5">
        <f ca="1" t="shared" si="8"/>
        <v>2000</v>
      </c>
      <c r="AP103" s="5">
        <f>SUMIF(工单拆分!G:G,B103,工单拆分!I:I)</f>
        <v>2000</v>
      </c>
      <c r="AQ103" s="5">
        <f ca="1" t="shared" si="9"/>
        <v>0</v>
      </c>
      <c r="AS103" s="7">
        <f>VLOOKUP(日计划量!C:C,工单拆分!H:N,7,0)</f>
        <v>100847104</v>
      </c>
      <c r="AT103" s="5">
        <f ca="1">VLOOKUP(C:C,工单拆分!H:R,11,0)</f>
        <v>0</v>
      </c>
      <c r="AU103" s="5">
        <f ca="1">VLOOKUP(C:C,工单拆分!H:S,12,0)</f>
        <v>0</v>
      </c>
      <c r="AV103" s="5"/>
      <c r="AW103" s="5"/>
    </row>
    <row r="104" s="1" customFormat="1" ht="15" customHeight="1" spans="1:49">
      <c r="A104" s="5">
        <f>工单拆分!F104</f>
        <v>7210004392</v>
      </c>
      <c r="B104" s="5" t="str">
        <f>工单拆分!G104</f>
        <v>7210004392-8</v>
      </c>
      <c r="C104" s="5" t="str">
        <f>工单拆分!H104</f>
        <v>50FC832升级-8</v>
      </c>
      <c r="D104" s="5">
        <f>VLOOKUP(B104,工单拆分!G:I,3,0)</f>
        <v>2000</v>
      </c>
      <c r="E104" s="5">
        <f ca="1">SUMIFS(OFFSET(工单拆分!$I$2,,,2000),OFFSET(工单拆分!$F$2,,,2000),A104)</f>
        <v>30000</v>
      </c>
      <c r="F104" s="5"/>
      <c r="G104" s="10">
        <f ca="1" t="array" ref="G104">MATCH(TRUE,J104:AN104&gt;10,0)+$J$2-1</f>
        <v>43537</v>
      </c>
      <c r="H104" s="11"/>
      <c r="I104" s="11"/>
      <c r="J104" s="5">
        <f ca="1">SUMIF(总装!D$3:D$146,$B104,总装!D$6)+SUMIF(总装!E$3:E$146,$B104,总装!E$6)+SUMIF(总装!F$3:F$146,$B104,总装!F$6)</f>
        <v>0</v>
      </c>
      <c r="K104" s="12">
        <f ca="1">SUMIF(总装!G$3:G$146,$B104,总装!G$6)+SUMIF(总装!H$3:H$146,$B104,总装!H$6)+SUMIF(总装!I$3:I$146,$B104,总装!I$6)</f>
        <v>0</v>
      </c>
      <c r="L104" s="12">
        <f ca="1">SUMIF(总装!J$3:J$146,$B104,总装!J$6)+SUMIF(总装!K$3:K$146,$B104,总装!K$6)+SUMIF(总装!L$3:L$146,$B104,总装!L$6)</f>
        <v>0</v>
      </c>
      <c r="M104" s="12">
        <f ca="1">SUMIF(总装!M$3:M$146,$B104,总装!M$6)+SUMIF(总装!N$3:N$146,$B104,总装!N$6)+SUMIF(总装!O$3:O$146,$B104,总装!O$6)</f>
        <v>0</v>
      </c>
      <c r="N104" s="12">
        <f ca="1">SUMIF(总装!P$3:P$146,$B104,总装!P$6)+SUMIF(总装!Q$3:Q$146,$B104,总装!Q$6)+SUMIF(总装!R$3:R$146,$B104,总装!R$6)</f>
        <v>0</v>
      </c>
      <c r="O104" s="12">
        <f ca="1">SUMIF(总装!S$3:S$146,$B104,总装!S$6)+SUMIF(总装!T$3:T$146,$B104,总装!T$6)+SUMIF(总装!U$3:U$146,$B104,总装!U$6)</f>
        <v>0</v>
      </c>
      <c r="P104" s="12">
        <f ca="1">SUMIF(总装!V$3:V$146,$B104,总装!V$6)+SUMIF(总装!W$3:W$146,$B104,总装!W$6)+SUMIF(总装!X$3:X$146,$B104,总装!X$6)</f>
        <v>0</v>
      </c>
      <c r="Q104" s="12">
        <f ca="1">SUMIF(总装!Y$3:Y$146,$B104,总装!Y$6)+SUMIF(总装!Z$3:Z$146,$B104,总装!Z$6)+SUMIF(总装!AA$3:AA$146,$B104,总装!AA$6)</f>
        <v>0</v>
      </c>
      <c r="R104" s="5">
        <f ca="1">SUMIF(总装!AB$3:AB$146,$B104,总装!AB$6)+SUMIF(总装!AC$3:AC$146,$B104,总装!AC$6)+SUMIF(总装!AD$3:AD$146,$B104,总装!AD$6)</f>
        <v>0</v>
      </c>
      <c r="S104" s="5">
        <f ca="1">SUMIF(总装!AE$3:AE$146,$B104,总装!AE$6)+SUMIF(总装!AF$3:AF$146,$B104,总装!AF$6)+SUMIF(总装!AG$3:AG$146,$B104,总装!AG$6)</f>
        <v>0</v>
      </c>
      <c r="T104" s="5">
        <f ca="1">SUMIF(总装!AH$3:AH$146,$B104,总装!AH$6)+SUMIF(总装!AI$3:AI$146,$B104,总装!AI$6)+SUMIF(总装!AJ$3:AJ$146,$B104,总装!AJ$6)</f>
        <v>0</v>
      </c>
      <c r="U104" s="5">
        <f ca="1">SUMIF(总装!AK$3:AK$146,$B104,总装!AK$6)+SUMIF(总装!AL$3:AL$146,$B104,总装!AL$6)+SUMIF(总装!AM$3:AM$146,$B104,总装!AM$6)</f>
        <v>0</v>
      </c>
      <c r="V104" s="5">
        <f ca="1">SUMIF(总装!AN$3:AN$146,$B104,总装!AN$6)+SUMIF(总装!AO$3:AO$146,$B104,总装!AO$6)+SUMIF(总装!AP$3:AP$146,$B104,总装!AP$6)</f>
        <v>720</v>
      </c>
      <c r="W104" s="5">
        <f ca="1">SUMIF(总装!AQ$3:AQ$146,$B104,总装!AQ$6)+SUMIF(总装!AR$3:AR$146,$B104,总装!AR$6)+SUMIF(总装!AS$3:AS$146,$B104,总装!AS$6)</f>
        <v>1280</v>
      </c>
      <c r="X104" s="5">
        <f ca="1">SUMIF(总装!AT$3:AT$146,$B104,总装!AT$6)+SUMIF(总装!AU$3:AU$146,$B104,总装!AU$6)+SUMIF(总装!AV$3:AV$146,$B104,总装!AV$6)</f>
        <v>0</v>
      </c>
      <c r="Y104" s="5">
        <f ca="1">SUMIF(总装!AW$3:AW$146,$B104,总装!AW$6)+SUMIF(总装!AX$3:AX$146,$B104,总装!AX$6)+SUMIF(总装!AY$3:AY$146,$B104,总装!AY$6)</f>
        <v>0</v>
      </c>
      <c r="Z104" s="5">
        <f ca="1">SUMIF(总装!AZ$3:AZ$146,$B104,总装!AZ$6)+SUMIF(总装!BA$3:BA$146,$B104,总装!BA$6)+SUMIF(总装!BB$3:BB$146,$B104,总装!BB$6)</f>
        <v>0</v>
      </c>
      <c r="AA104" s="5">
        <f ca="1">SUMIF(总装!BC$3:BC$146,$B104,总装!BC$6)+SUMIF(总装!BD$3:BD$146,$B104,总装!BD$6)+SUMIF(总装!BE$3:BE$146,$B104,总装!BE$6)</f>
        <v>0</v>
      </c>
      <c r="AB104" s="5">
        <f ca="1">SUMIF(总装!BF$3:BF$146,$B104,总装!BF$6)+SUMIF(总装!BG$3:BG$146,$B104,总装!BG$6)+SUMIF(总装!BH$3:BH$146,$B104,总装!BH$6)</f>
        <v>0</v>
      </c>
      <c r="AC104" s="5">
        <f ca="1">SUMIF(总装!BI$3:BI$146,$B104,总装!BI$6)+SUMIF(总装!BJ$3:BJ$146,$B104,总装!BJ$6)+SUMIF(总装!BK$3:BK$146,$B104,总装!BK$6)</f>
        <v>0</v>
      </c>
      <c r="AD104" s="5">
        <f ca="1">SUMIF(总装!BL$3:BL$146,$B104,总装!BL$6)+SUMIF(总装!BM$3:BM$146,$B104,总装!BM$6)+SUMIF(总装!BN$3:BN$146,$B104,总装!BN$6)</f>
        <v>0</v>
      </c>
      <c r="AE104" s="5">
        <f ca="1">SUMIF(总装!BO$3:BO$146,$B104,总装!BO$6)+SUMIF(总装!BP$3:BP$146,$B104,总装!BP$6)+SUMIF(总装!BQ$3:BQ$146,$B104,总装!BQ$6)</f>
        <v>0</v>
      </c>
      <c r="AF104" s="5">
        <f ca="1">SUMIF(总装!BR$3:BR$146,$B104,总装!BR$6)+SUMIF(总装!BS$3:BS$146,$B104,总装!BS$6)+SUMIF(总装!BT$3:BT$146,$B104,总装!BT$6)</f>
        <v>0</v>
      </c>
      <c r="AG104" s="5">
        <f ca="1">SUMIF(总装!BU$3:BU$146,$B104,总装!BU$6)+SUMIF(总装!BV$3:BV$146,$B104,总装!BV$6)+SUMIF(总装!BW$3:BW$146,$B104,总装!BW$6)</f>
        <v>0</v>
      </c>
      <c r="AH104" s="5">
        <f ca="1">SUMIF(总装!BX$3:BX$146,$B104,总装!BX$6)+SUMIF(总装!BY$3:BY$146,$B104,总装!BY$6)+SUMIF(总装!BZ$3:BZ$146,$B104,总装!BZ$6)</f>
        <v>0</v>
      </c>
      <c r="AI104" s="5">
        <f ca="1">SUMIF(总装!CA$3:CA$146,$B104,总装!CA$6)+SUMIF(总装!CB$3:CB$146,$B104,总装!CB$6)+SUMIF(总装!CC$3:CC$146,$B104,总装!CC$6)</f>
        <v>0</v>
      </c>
      <c r="AJ104" s="5">
        <f ca="1">SUMIF(总装!CD$3:CD$146,$B104,总装!CD$6)+SUMIF(总装!CE$3:CE$146,$B104,总装!CE$6)+SUMIF(总装!CF$3:CF$146,$B104,总装!CF$6)</f>
        <v>0</v>
      </c>
      <c r="AK104" s="5">
        <f ca="1">SUMIF(总装!CG$3:CG$146,$B104,总装!CG$6)+SUMIF(总装!CH$3:CH$146,$B104,总装!CH$6)+SUMIF(总装!CI$3:CI$146,$B104,总装!CI$6)</f>
        <v>0</v>
      </c>
      <c r="AL104" s="5">
        <f ca="1">SUMIF(总装!CJ$3:CJ$146,$B104,总装!CJ$6)+SUMIF(总装!CK$3:CK$146,$B104,总装!CK$6)+SUMIF(总装!CL$3:CL$146,$B104,总装!CL$6)</f>
        <v>0</v>
      </c>
      <c r="AM104" s="5">
        <f ca="1">SUMIF(总装!CM$3:CM$146,$B104,总装!CM$6)+SUMIF(总装!CN$3:CN$146,$B104,总装!CN$6)+SUMIF(总装!CO$3:CO$146,$B104,总装!CO$6)</f>
        <v>0</v>
      </c>
      <c r="AN104" s="5">
        <f ca="1">SUMIF(总装!CP$3:CP$146,$B104,总装!CP$6)+SUMIF(总装!CQ$3:CQ$146,$B104,总装!CQ$6)+SUMIF(总装!CR$3:CR$146,$B104,总装!CR$6)</f>
        <v>0</v>
      </c>
      <c r="AO104" s="5">
        <f ca="1" t="shared" si="8"/>
        <v>2000</v>
      </c>
      <c r="AP104" s="5">
        <f>SUMIF(工单拆分!G:G,B104,工单拆分!I:I)</f>
        <v>2000</v>
      </c>
      <c r="AQ104" s="5">
        <f ca="1" t="shared" si="9"/>
        <v>0</v>
      </c>
      <c r="AS104" s="7">
        <f>VLOOKUP(日计划量!C:C,工单拆分!H:N,7,0)</f>
        <v>100847105</v>
      </c>
      <c r="AT104" s="5">
        <f ca="1">VLOOKUP(C:C,工单拆分!H:R,11,0)</f>
        <v>0</v>
      </c>
      <c r="AU104" s="5">
        <f ca="1">VLOOKUP(C:C,工单拆分!H:S,12,0)</f>
        <v>0</v>
      </c>
      <c r="AV104" s="5"/>
      <c r="AW104" s="5"/>
    </row>
    <row r="105" s="1" customFormat="1" ht="15" customHeight="1" spans="1:49">
      <c r="A105" s="5">
        <f>工单拆分!F105</f>
        <v>7210004392</v>
      </c>
      <c r="B105" s="5" t="str">
        <f>工单拆分!G105</f>
        <v>7210004392-9</v>
      </c>
      <c r="C105" s="5" t="str">
        <f>工单拆分!H105</f>
        <v>50FC832升级-9</v>
      </c>
      <c r="D105" s="5">
        <f>VLOOKUP(B105,工单拆分!G:I,3,0)</f>
        <v>2000</v>
      </c>
      <c r="E105" s="5">
        <f ca="1">SUMIFS(OFFSET(工单拆分!$I$2,,,2000),OFFSET(工单拆分!$F$2,,,2000),A105)</f>
        <v>30000</v>
      </c>
      <c r="F105" s="5"/>
      <c r="G105" s="10">
        <f ca="1" t="array" ref="G105">MATCH(TRUE,J105:AN105&gt;10,0)+$J$2-1</f>
        <v>43538</v>
      </c>
      <c r="H105" s="11"/>
      <c r="I105" s="11"/>
      <c r="J105" s="5">
        <f ca="1">SUMIF(总装!D$3:D$146,$B105,总装!D$6)+SUMIF(总装!E$3:E$146,$B105,总装!E$6)+SUMIF(总装!F$3:F$146,$B105,总装!F$6)</f>
        <v>0</v>
      </c>
      <c r="K105" s="12">
        <f ca="1">SUMIF(总装!G$3:G$146,$B105,总装!G$6)+SUMIF(总装!H$3:H$146,$B105,总装!H$6)+SUMIF(总装!I$3:I$146,$B105,总装!I$6)</f>
        <v>0</v>
      </c>
      <c r="L105" s="12">
        <f ca="1">SUMIF(总装!J$3:J$146,$B105,总装!J$6)+SUMIF(总装!K$3:K$146,$B105,总装!K$6)+SUMIF(总装!L$3:L$146,$B105,总装!L$6)</f>
        <v>0</v>
      </c>
      <c r="M105" s="12">
        <f ca="1">SUMIF(总装!M$3:M$146,$B105,总装!M$6)+SUMIF(总装!N$3:N$146,$B105,总装!N$6)+SUMIF(总装!O$3:O$146,$B105,总装!O$6)</f>
        <v>0</v>
      </c>
      <c r="N105" s="12">
        <f ca="1">SUMIF(总装!P$3:P$146,$B105,总装!P$6)+SUMIF(总装!Q$3:Q$146,$B105,总装!Q$6)+SUMIF(总装!R$3:R$146,$B105,总装!R$6)</f>
        <v>0</v>
      </c>
      <c r="O105" s="12">
        <f ca="1">SUMIF(总装!S$3:S$146,$B105,总装!S$6)+SUMIF(总装!T$3:T$146,$B105,总装!T$6)+SUMIF(总装!U$3:U$146,$B105,总装!U$6)</f>
        <v>0</v>
      </c>
      <c r="P105" s="12">
        <f ca="1">SUMIF(总装!V$3:V$146,$B105,总装!V$6)+SUMIF(总装!W$3:W$146,$B105,总装!W$6)+SUMIF(总装!X$3:X$146,$B105,总装!X$6)</f>
        <v>0</v>
      </c>
      <c r="Q105" s="12">
        <f ca="1">SUMIF(总装!Y$3:Y$146,$B105,总装!Y$6)+SUMIF(总装!Z$3:Z$146,$B105,总装!Z$6)+SUMIF(总装!AA$3:AA$146,$B105,总装!AA$6)</f>
        <v>0</v>
      </c>
      <c r="R105" s="5">
        <f ca="1">SUMIF(总装!AB$3:AB$146,$B105,总装!AB$6)+SUMIF(总装!AC$3:AC$146,$B105,总装!AC$6)+SUMIF(总装!AD$3:AD$146,$B105,总装!AD$6)</f>
        <v>0</v>
      </c>
      <c r="S105" s="5">
        <f ca="1">SUMIF(总装!AE$3:AE$146,$B105,总装!AE$6)+SUMIF(总装!AF$3:AF$146,$B105,总装!AF$6)+SUMIF(总装!AG$3:AG$146,$B105,总装!AG$6)</f>
        <v>0</v>
      </c>
      <c r="T105" s="5">
        <f ca="1">SUMIF(总装!AH$3:AH$146,$B105,总装!AH$6)+SUMIF(总装!AI$3:AI$146,$B105,总装!AI$6)+SUMIF(总装!AJ$3:AJ$146,$B105,总装!AJ$6)</f>
        <v>0</v>
      </c>
      <c r="U105" s="5">
        <f ca="1">SUMIF(总装!AK$3:AK$146,$B105,总装!AK$6)+SUMIF(总装!AL$3:AL$146,$B105,总装!AL$6)+SUMIF(总装!AM$3:AM$146,$B105,总装!AM$6)</f>
        <v>0</v>
      </c>
      <c r="V105" s="5">
        <f ca="1">SUMIF(总装!AN$3:AN$146,$B105,总装!AN$6)+SUMIF(总装!AO$3:AO$146,$B105,总装!AO$6)+SUMIF(总装!AP$3:AP$146,$B105,总装!AP$6)</f>
        <v>0</v>
      </c>
      <c r="W105" s="5">
        <f ca="1">SUMIF(总装!AQ$3:AQ$146,$B105,总装!AQ$6)+SUMIF(总装!AR$3:AR$146,$B105,总装!AR$6)+SUMIF(总装!AS$3:AS$146,$B105,总装!AS$6)</f>
        <v>520</v>
      </c>
      <c r="X105" s="5">
        <f ca="1">SUMIF(总装!AT$3:AT$146,$B105,总装!AT$6)+SUMIF(总装!AU$3:AU$146,$B105,总装!AU$6)+SUMIF(总装!AV$3:AV$146,$B105,总装!AV$6)</f>
        <v>1480</v>
      </c>
      <c r="Y105" s="5">
        <f ca="1">SUMIF(总装!AW$3:AW$146,$B105,总装!AW$6)+SUMIF(总装!AX$3:AX$146,$B105,总装!AX$6)+SUMIF(总装!AY$3:AY$146,$B105,总装!AY$6)</f>
        <v>0</v>
      </c>
      <c r="Z105" s="5">
        <f ca="1">SUMIF(总装!AZ$3:AZ$146,$B105,总装!AZ$6)+SUMIF(总装!BA$3:BA$146,$B105,总装!BA$6)+SUMIF(总装!BB$3:BB$146,$B105,总装!BB$6)</f>
        <v>0</v>
      </c>
      <c r="AA105" s="5">
        <f ca="1">SUMIF(总装!BC$3:BC$146,$B105,总装!BC$6)+SUMIF(总装!BD$3:BD$146,$B105,总装!BD$6)+SUMIF(总装!BE$3:BE$146,$B105,总装!BE$6)</f>
        <v>0</v>
      </c>
      <c r="AB105" s="5">
        <f ca="1">SUMIF(总装!BF$3:BF$146,$B105,总装!BF$6)+SUMIF(总装!BG$3:BG$146,$B105,总装!BG$6)+SUMIF(总装!BH$3:BH$146,$B105,总装!BH$6)</f>
        <v>0</v>
      </c>
      <c r="AC105" s="5">
        <f ca="1">SUMIF(总装!BI$3:BI$146,$B105,总装!BI$6)+SUMIF(总装!BJ$3:BJ$146,$B105,总装!BJ$6)+SUMIF(总装!BK$3:BK$146,$B105,总装!BK$6)</f>
        <v>0</v>
      </c>
      <c r="AD105" s="5">
        <f ca="1">SUMIF(总装!BL$3:BL$146,$B105,总装!BL$6)+SUMIF(总装!BM$3:BM$146,$B105,总装!BM$6)+SUMIF(总装!BN$3:BN$146,$B105,总装!BN$6)</f>
        <v>0</v>
      </c>
      <c r="AE105" s="5">
        <f ca="1">SUMIF(总装!BO$3:BO$146,$B105,总装!BO$6)+SUMIF(总装!BP$3:BP$146,$B105,总装!BP$6)+SUMIF(总装!BQ$3:BQ$146,$B105,总装!BQ$6)</f>
        <v>0</v>
      </c>
      <c r="AF105" s="5">
        <f ca="1">SUMIF(总装!BR$3:BR$146,$B105,总装!BR$6)+SUMIF(总装!BS$3:BS$146,$B105,总装!BS$6)+SUMIF(总装!BT$3:BT$146,$B105,总装!BT$6)</f>
        <v>0</v>
      </c>
      <c r="AG105" s="5">
        <f ca="1">SUMIF(总装!BU$3:BU$146,$B105,总装!BU$6)+SUMIF(总装!BV$3:BV$146,$B105,总装!BV$6)+SUMIF(总装!BW$3:BW$146,$B105,总装!BW$6)</f>
        <v>0</v>
      </c>
      <c r="AH105" s="5">
        <f ca="1">SUMIF(总装!BX$3:BX$146,$B105,总装!BX$6)+SUMIF(总装!BY$3:BY$146,$B105,总装!BY$6)+SUMIF(总装!BZ$3:BZ$146,$B105,总装!BZ$6)</f>
        <v>0</v>
      </c>
      <c r="AI105" s="5">
        <f ca="1">SUMIF(总装!CA$3:CA$146,$B105,总装!CA$6)+SUMIF(总装!CB$3:CB$146,$B105,总装!CB$6)+SUMIF(总装!CC$3:CC$146,$B105,总装!CC$6)</f>
        <v>0</v>
      </c>
      <c r="AJ105" s="5">
        <f ca="1">SUMIF(总装!CD$3:CD$146,$B105,总装!CD$6)+SUMIF(总装!CE$3:CE$146,$B105,总装!CE$6)+SUMIF(总装!CF$3:CF$146,$B105,总装!CF$6)</f>
        <v>0</v>
      </c>
      <c r="AK105" s="5">
        <f ca="1">SUMIF(总装!CG$3:CG$146,$B105,总装!CG$6)+SUMIF(总装!CH$3:CH$146,$B105,总装!CH$6)+SUMIF(总装!CI$3:CI$146,$B105,总装!CI$6)</f>
        <v>0</v>
      </c>
      <c r="AL105" s="5">
        <f ca="1">SUMIF(总装!CJ$3:CJ$146,$B105,总装!CJ$6)+SUMIF(总装!CK$3:CK$146,$B105,总装!CK$6)+SUMIF(总装!CL$3:CL$146,$B105,总装!CL$6)</f>
        <v>0</v>
      </c>
      <c r="AM105" s="5">
        <f ca="1">SUMIF(总装!CM$3:CM$146,$B105,总装!CM$6)+SUMIF(总装!CN$3:CN$146,$B105,总装!CN$6)+SUMIF(总装!CO$3:CO$146,$B105,总装!CO$6)</f>
        <v>0</v>
      </c>
      <c r="AN105" s="5">
        <f ca="1">SUMIF(总装!CP$3:CP$146,$B105,总装!CP$6)+SUMIF(总装!CQ$3:CQ$146,$B105,总装!CQ$6)+SUMIF(总装!CR$3:CR$146,$B105,总装!CR$6)</f>
        <v>0</v>
      </c>
      <c r="AO105" s="5">
        <f ca="1" t="shared" si="8"/>
        <v>2000</v>
      </c>
      <c r="AP105" s="5">
        <f>SUMIF(工单拆分!G:G,B105,工单拆分!I:I)</f>
        <v>2000</v>
      </c>
      <c r="AQ105" s="5">
        <f ca="1" t="shared" si="9"/>
        <v>0</v>
      </c>
      <c r="AS105" s="7">
        <f>VLOOKUP(日计划量!C:C,工单拆分!H:N,7,0)</f>
        <v>100847566</v>
      </c>
      <c r="AT105" s="5">
        <f ca="1">VLOOKUP(C:C,工单拆分!H:R,11,0)</f>
        <v>0</v>
      </c>
      <c r="AU105" s="5">
        <f ca="1">VLOOKUP(C:C,工单拆分!H:S,12,0)</f>
        <v>0</v>
      </c>
      <c r="AV105" s="5"/>
      <c r="AW105" s="5"/>
    </row>
    <row r="106" s="1" customFormat="1" ht="15" customHeight="1" spans="1:49">
      <c r="A106" s="5">
        <f>工单拆分!F106</f>
        <v>7210004392</v>
      </c>
      <c r="B106" s="5" t="str">
        <f>工单拆分!G106</f>
        <v>7210004392-10</v>
      </c>
      <c r="C106" s="5" t="str">
        <f>工单拆分!H106</f>
        <v>50FC832升级-10</v>
      </c>
      <c r="D106" s="5">
        <f>VLOOKUP(B106,工单拆分!G:I,3,0)</f>
        <v>2000</v>
      </c>
      <c r="E106" s="5">
        <f ca="1">SUMIFS(OFFSET(工单拆分!$I$2,,,2000),OFFSET(工单拆分!$F$2,,,2000),A106)</f>
        <v>30000</v>
      </c>
      <c r="F106" s="5"/>
      <c r="G106" s="10">
        <f ca="1" t="array" ref="G106">MATCH(TRUE,J106:AN106&gt;10,0)+$J$2-1</f>
        <v>43539</v>
      </c>
      <c r="H106" s="11"/>
      <c r="I106" s="11"/>
      <c r="J106" s="5">
        <f ca="1">SUMIF(总装!D$3:D$146,$B106,总装!D$6)+SUMIF(总装!E$3:E$146,$B106,总装!E$6)+SUMIF(总装!F$3:F$146,$B106,总装!F$6)</f>
        <v>0</v>
      </c>
      <c r="K106" s="12">
        <f ca="1">SUMIF(总装!G$3:G$146,$B106,总装!G$6)+SUMIF(总装!H$3:H$146,$B106,总装!H$6)+SUMIF(总装!I$3:I$146,$B106,总装!I$6)</f>
        <v>0</v>
      </c>
      <c r="L106" s="12">
        <f ca="1">SUMIF(总装!J$3:J$146,$B106,总装!J$6)+SUMIF(总装!K$3:K$146,$B106,总装!K$6)+SUMIF(总装!L$3:L$146,$B106,总装!L$6)</f>
        <v>0</v>
      </c>
      <c r="M106" s="12">
        <f ca="1">SUMIF(总装!M$3:M$146,$B106,总装!M$6)+SUMIF(总装!N$3:N$146,$B106,总装!N$6)+SUMIF(总装!O$3:O$146,$B106,总装!O$6)</f>
        <v>0</v>
      </c>
      <c r="N106" s="12">
        <f ca="1">SUMIF(总装!P$3:P$146,$B106,总装!P$6)+SUMIF(总装!Q$3:Q$146,$B106,总装!Q$6)+SUMIF(总装!R$3:R$146,$B106,总装!R$6)</f>
        <v>0</v>
      </c>
      <c r="O106" s="12">
        <f ca="1">SUMIF(总装!S$3:S$146,$B106,总装!S$6)+SUMIF(总装!T$3:T$146,$B106,总装!T$6)+SUMIF(总装!U$3:U$146,$B106,总装!U$6)</f>
        <v>0</v>
      </c>
      <c r="P106" s="12">
        <f ca="1">SUMIF(总装!V$3:V$146,$B106,总装!V$6)+SUMIF(总装!W$3:W$146,$B106,总装!W$6)+SUMIF(总装!X$3:X$146,$B106,总装!X$6)</f>
        <v>0</v>
      </c>
      <c r="Q106" s="12">
        <f ca="1">SUMIF(总装!Y$3:Y$146,$B106,总装!Y$6)+SUMIF(总装!Z$3:Z$146,$B106,总装!Z$6)+SUMIF(总装!AA$3:AA$146,$B106,总装!AA$6)</f>
        <v>0</v>
      </c>
      <c r="R106" s="5">
        <f ca="1">SUMIF(总装!AB$3:AB$146,$B106,总装!AB$6)+SUMIF(总装!AC$3:AC$146,$B106,总装!AC$6)+SUMIF(总装!AD$3:AD$146,$B106,总装!AD$6)</f>
        <v>0</v>
      </c>
      <c r="S106" s="5">
        <f ca="1">SUMIF(总装!AE$3:AE$146,$B106,总装!AE$6)+SUMIF(总装!AF$3:AF$146,$B106,总装!AF$6)+SUMIF(总装!AG$3:AG$146,$B106,总装!AG$6)</f>
        <v>0</v>
      </c>
      <c r="T106" s="5">
        <f ca="1">SUMIF(总装!AH$3:AH$146,$B106,总装!AH$6)+SUMIF(总装!AI$3:AI$146,$B106,总装!AI$6)+SUMIF(总装!AJ$3:AJ$146,$B106,总装!AJ$6)</f>
        <v>0</v>
      </c>
      <c r="U106" s="5">
        <f ca="1">SUMIF(总装!AK$3:AK$146,$B106,总装!AK$6)+SUMIF(总装!AL$3:AL$146,$B106,总装!AL$6)+SUMIF(总装!AM$3:AM$146,$B106,总装!AM$6)</f>
        <v>0</v>
      </c>
      <c r="V106" s="5">
        <f ca="1">SUMIF(总装!AN$3:AN$146,$B106,总装!AN$6)+SUMIF(总装!AO$3:AO$146,$B106,总装!AO$6)+SUMIF(总装!AP$3:AP$146,$B106,总装!AP$6)</f>
        <v>0</v>
      </c>
      <c r="W106" s="5">
        <f ca="1">SUMIF(总装!AQ$3:AQ$146,$B106,总装!AQ$6)+SUMIF(总装!AR$3:AR$146,$B106,总装!AR$6)+SUMIF(总装!AS$3:AS$146,$B106,总装!AS$6)</f>
        <v>0</v>
      </c>
      <c r="X106" s="5">
        <f ca="1">SUMIF(总装!AT$3:AT$146,$B106,总装!AT$6)+SUMIF(总装!AU$3:AU$146,$B106,总装!AU$6)+SUMIF(总装!AV$3:AV$146,$B106,总装!AV$6)</f>
        <v>370</v>
      </c>
      <c r="Y106" s="5">
        <f ca="1">SUMIF(总装!AW$3:AW$146,$B106,总装!AW$6)+SUMIF(总装!AX$3:AX$146,$B106,总装!AX$6)+SUMIF(总装!AY$3:AY$146,$B106,总装!AY$6)</f>
        <v>0</v>
      </c>
      <c r="Z106" s="5">
        <f ca="1">SUMIF(总装!AZ$3:AZ$146,$B106,总装!AZ$6)+SUMIF(总装!BA$3:BA$146,$B106,总装!BA$6)+SUMIF(总装!BB$3:BB$146,$B106,总装!BB$6)</f>
        <v>0</v>
      </c>
      <c r="AA106" s="5">
        <f ca="1">SUMIF(总装!BC$3:BC$146,$B106,总装!BC$6)+SUMIF(总装!BD$3:BD$146,$B106,总装!BD$6)+SUMIF(总装!BE$3:BE$146,$B106,总装!BE$6)</f>
        <v>1630</v>
      </c>
      <c r="AB106" s="5">
        <f ca="1">SUMIF(总装!BF$3:BF$146,$B106,总装!BF$6)+SUMIF(总装!BG$3:BG$146,$B106,总装!BG$6)+SUMIF(总装!BH$3:BH$146,$B106,总装!BH$6)</f>
        <v>0</v>
      </c>
      <c r="AC106" s="5">
        <f ca="1">SUMIF(总装!BI$3:BI$146,$B106,总装!BI$6)+SUMIF(总装!BJ$3:BJ$146,$B106,总装!BJ$6)+SUMIF(总装!BK$3:BK$146,$B106,总装!BK$6)</f>
        <v>0</v>
      </c>
      <c r="AD106" s="5">
        <f ca="1">SUMIF(总装!BL$3:BL$146,$B106,总装!BL$6)+SUMIF(总装!BM$3:BM$146,$B106,总装!BM$6)+SUMIF(总装!BN$3:BN$146,$B106,总装!BN$6)</f>
        <v>0</v>
      </c>
      <c r="AE106" s="5">
        <f ca="1">SUMIF(总装!BO$3:BO$146,$B106,总装!BO$6)+SUMIF(总装!BP$3:BP$146,$B106,总装!BP$6)+SUMIF(总装!BQ$3:BQ$146,$B106,总装!BQ$6)</f>
        <v>0</v>
      </c>
      <c r="AF106" s="5">
        <f ca="1">SUMIF(总装!BR$3:BR$146,$B106,总装!BR$6)+SUMIF(总装!BS$3:BS$146,$B106,总装!BS$6)+SUMIF(总装!BT$3:BT$146,$B106,总装!BT$6)</f>
        <v>0</v>
      </c>
      <c r="AG106" s="5">
        <f ca="1">SUMIF(总装!BU$3:BU$146,$B106,总装!BU$6)+SUMIF(总装!BV$3:BV$146,$B106,总装!BV$6)+SUMIF(总装!BW$3:BW$146,$B106,总装!BW$6)</f>
        <v>0</v>
      </c>
      <c r="AH106" s="5">
        <f ca="1">SUMIF(总装!BX$3:BX$146,$B106,总装!BX$6)+SUMIF(总装!BY$3:BY$146,$B106,总装!BY$6)+SUMIF(总装!BZ$3:BZ$146,$B106,总装!BZ$6)</f>
        <v>0</v>
      </c>
      <c r="AI106" s="5">
        <f ca="1">SUMIF(总装!CA$3:CA$146,$B106,总装!CA$6)+SUMIF(总装!CB$3:CB$146,$B106,总装!CB$6)+SUMIF(总装!CC$3:CC$146,$B106,总装!CC$6)</f>
        <v>0</v>
      </c>
      <c r="AJ106" s="5">
        <f ca="1">SUMIF(总装!CD$3:CD$146,$B106,总装!CD$6)+SUMIF(总装!CE$3:CE$146,$B106,总装!CE$6)+SUMIF(总装!CF$3:CF$146,$B106,总装!CF$6)</f>
        <v>0</v>
      </c>
      <c r="AK106" s="5">
        <f ca="1">SUMIF(总装!CG$3:CG$146,$B106,总装!CG$6)+SUMIF(总装!CH$3:CH$146,$B106,总装!CH$6)+SUMIF(总装!CI$3:CI$146,$B106,总装!CI$6)</f>
        <v>0</v>
      </c>
      <c r="AL106" s="5">
        <f ca="1">SUMIF(总装!CJ$3:CJ$146,$B106,总装!CJ$6)+SUMIF(总装!CK$3:CK$146,$B106,总装!CK$6)+SUMIF(总装!CL$3:CL$146,$B106,总装!CL$6)</f>
        <v>0</v>
      </c>
      <c r="AM106" s="5">
        <f ca="1">SUMIF(总装!CM$3:CM$146,$B106,总装!CM$6)+SUMIF(总装!CN$3:CN$146,$B106,总装!CN$6)+SUMIF(总装!CO$3:CO$146,$B106,总装!CO$6)</f>
        <v>0</v>
      </c>
      <c r="AN106" s="5">
        <f ca="1">SUMIF(总装!CP$3:CP$146,$B106,总装!CP$6)+SUMIF(总装!CQ$3:CQ$146,$B106,总装!CQ$6)+SUMIF(总装!CR$3:CR$146,$B106,总装!CR$6)</f>
        <v>0</v>
      </c>
      <c r="AO106" s="5">
        <f ca="1" t="shared" si="8"/>
        <v>2000</v>
      </c>
      <c r="AP106" s="5">
        <f>SUMIF(工单拆分!G:G,B106,工单拆分!I:I)</f>
        <v>2000</v>
      </c>
      <c r="AQ106" s="5">
        <f ca="1" t="shared" si="9"/>
        <v>0</v>
      </c>
      <c r="AS106" s="7">
        <f>VLOOKUP(日计划量!C:C,工单拆分!H:N,7,0)</f>
        <v>100847567</v>
      </c>
      <c r="AT106" s="5">
        <f ca="1">VLOOKUP(C:C,工单拆分!H:R,11,0)</f>
        <v>0</v>
      </c>
      <c r="AU106" s="5">
        <f ca="1">VLOOKUP(C:C,工单拆分!H:S,12,0)</f>
        <v>0</v>
      </c>
      <c r="AV106" s="5"/>
      <c r="AW106" s="5"/>
    </row>
    <row r="107" s="1" customFormat="1" ht="15" customHeight="1" spans="1:49">
      <c r="A107" s="5">
        <f>工单拆分!F107</f>
        <v>7210004392</v>
      </c>
      <c r="B107" s="5" t="str">
        <f>工单拆分!G107</f>
        <v>7210004392-11</v>
      </c>
      <c r="C107" s="5" t="str">
        <f>工单拆分!H107</f>
        <v>50FC832升级-11</v>
      </c>
      <c r="D107" s="5">
        <f>VLOOKUP(B107,工单拆分!G:I,3,0)</f>
        <v>2000</v>
      </c>
      <c r="E107" s="5">
        <f ca="1">SUMIFS(OFFSET(工单拆分!$I$2,,,2000),OFFSET(工单拆分!$F$2,,,2000),A107)</f>
        <v>30000</v>
      </c>
      <c r="F107" s="5"/>
      <c r="G107" s="10">
        <f ca="1" t="array" ref="G107">MATCH(TRUE,J107:AN107&gt;10,0)+$J$2-1</f>
        <v>43550</v>
      </c>
      <c r="H107" s="11"/>
      <c r="I107" s="11"/>
      <c r="J107" s="5">
        <f ca="1">SUMIF(总装!D$3:D$146,$B107,总装!D$6)+SUMIF(总装!E$3:E$146,$B107,总装!E$6)+SUMIF(总装!F$3:F$146,$B107,总装!F$6)</f>
        <v>0</v>
      </c>
      <c r="K107" s="12">
        <f ca="1">SUMIF(总装!G$3:G$146,$B107,总装!G$6)+SUMIF(总装!H$3:H$146,$B107,总装!H$6)+SUMIF(总装!I$3:I$146,$B107,总装!I$6)</f>
        <v>0</v>
      </c>
      <c r="L107" s="12">
        <f ca="1">SUMIF(总装!J$3:J$146,$B107,总装!J$6)+SUMIF(总装!K$3:K$146,$B107,总装!K$6)+SUMIF(总装!L$3:L$146,$B107,总装!L$6)</f>
        <v>0</v>
      </c>
      <c r="M107" s="12">
        <f ca="1">SUMIF(总装!M$3:M$146,$B107,总装!M$6)+SUMIF(总装!N$3:N$146,$B107,总装!N$6)+SUMIF(总装!O$3:O$146,$B107,总装!O$6)</f>
        <v>0</v>
      </c>
      <c r="N107" s="12">
        <f ca="1">SUMIF(总装!P$3:P$146,$B107,总装!P$6)+SUMIF(总装!Q$3:Q$146,$B107,总装!Q$6)+SUMIF(总装!R$3:R$146,$B107,总装!R$6)</f>
        <v>0</v>
      </c>
      <c r="O107" s="12">
        <f ca="1">SUMIF(总装!S$3:S$146,$B107,总装!S$6)+SUMIF(总装!T$3:T$146,$B107,总装!T$6)+SUMIF(总装!U$3:U$146,$B107,总装!U$6)</f>
        <v>0</v>
      </c>
      <c r="P107" s="12">
        <f ca="1">SUMIF(总装!V$3:V$146,$B107,总装!V$6)+SUMIF(总装!W$3:W$146,$B107,总装!W$6)+SUMIF(总装!X$3:X$146,$B107,总装!X$6)</f>
        <v>0</v>
      </c>
      <c r="Q107" s="12">
        <f ca="1">SUMIF(总装!Y$3:Y$146,$B107,总装!Y$6)+SUMIF(总装!Z$3:Z$146,$B107,总装!Z$6)+SUMIF(总装!AA$3:AA$146,$B107,总装!AA$6)</f>
        <v>0</v>
      </c>
      <c r="R107" s="5">
        <f ca="1">SUMIF(总装!AB$3:AB$146,$B107,总装!AB$6)+SUMIF(总装!AC$3:AC$146,$B107,总装!AC$6)+SUMIF(总装!AD$3:AD$146,$B107,总装!AD$6)</f>
        <v>0</v>
      </c>
      <c r="S107" s="5">
        <f ca="1">SUMIF(总装!AE$3:AE$146,$B107,总装!AE$6)+SUMIF(总装!AF$3:AF$146,$B107,总装!AF$6)+SUMIF(总装!AG$3:AG$146,$B107,总装!AG$6)</f>
        <v>0</v>
      </c>
      <c r="T107" s="5">
        <f ca="1">SUMIF(总装!AH$3:AH$146,$B107,总装!AH$6)+SUMIF(总装!AI$3:AI$146,$B107,总装!AI$6)+SUMIF(总装!AJ$3:AJ$146,$B107,总装!AJ$6)</f>
        <v>0</v>
      </c>
      <c r="U107" s="5">
        <f ca="1">SUMIF(总装!AK$3:AK$146,$B107,总装!AK$6)+SUMIF(总装!AL$3:AL$146,$B107,总装!AL$6)+SUMIF(总装!AM$3:AM$146,$B107,总装!AM$6)</f>
        <v>0</v>
      </c>
      <c r="V107" s="5">
        <f ca="1">SUMIF(总装!AN$3:AN$146,$B107,总装!AN$6)+SUMIF(总装!AO$3:AO$146,$B107,总装!AO$6)+SUMIF(总装!AP$3:AP$146,$B107,总装!AP$6)</f>
        <v>0</v>
      </c>
      <c r="W107" s="5">
        <f ca="1">SUMIF(总装!AQ$3:AQ$146,$B107,总装!AQ$6)+SUMIF(总装!AR$3:AR$146,$B107,总装!AR$6)+SUMIF(总装!AS$3:AS$146,$B107,总装!AS$6)</f>
        <v>0</v>
      </c>
      <c r="X107" s="5">
        <f ca="1">SUMIF(总装!AT$3:AT$146,$B107,总装!AT$6)+SUMIF(总装!AU$3:AU$146,$B107,总装!AU$6)+SUMIF(总装!AV$3:AV$146,$B107,总装!AV$6)</f>
        <v>0</v>
      </c>
      <c r="Y107" s="5">
        <f ca="1">SUMIF(总装!AW$3:AW$146,$B107,总装!AW$6)+SUMIF(总装!AX$3:AX$146,$B107,总装!AX$6)+SUMIF(总装!AY$3:AY$146,$B107,总装!AY$6)</f>
        <v>0</v>
      </c>
      <c r="Z107" s="5">
        <f ca="1">SUMIF(总装!AZ$3:AZ$146,$B107,总装!AZ$6)+SUMIF(总装!BA$3:BA$146,$B107,总装!BA$6)+SUMIF(总装!BB$3:BB$146,$B107,总装!BB$6)</f>
        <v>0</v>
      </c>
      <c r="AA107" s="5">
        <f ca="1">SUMIF(总装!BC$3:BC$146,$B107,总装!BC$6)+SUMIF(总装!BD$3:BD$146,$B107,总装!BD$6)+SUMIF(总装!BE$3:BE$146,$B107,总装!BE$6)</f>
        <v>0</v>
      </c>
      <c r="AB107" s="5">
        <f ca="1">SUMIF(总装!BF$3:BF$146,$B107,总装!BF$6)+SUMIF(总装!BG$3:BG$146,$B107,总装!BG$6)+SUMIF(总装!BH$3:BH$146,$B107,总装!BH$6)</f>
        <v>0</v>
      </c>
      <c r="AC107" s="5">
        <f ca="1">SUMIF(总装!BI$3:BI$146,$B107,总装!BI$6)+SUMIF(总装!BJ$3:BJ$146,$B107,总装!BJ$6)+SUMIF(总装!BK$3:BK$146,$B107,总装!BK$6)</f>
        <v>0</v>
      </c>
      <c r="AD107" s="5">
        <f ca="1">SUMIF(总装!BL$3:BL$146,$B107,总装!BL$6)+SUMIF(总装!BM$3:BM$146,$B107,总装!BM$6)+SUMIF(总装!BN$3:BN$146,$B107,总装!BN$6)</f>
        <v>0</v>
      </c>
      <c r="AE107" s="5">
        <f ca="1">SUMIF(总装!BO$3:BO$146,$B107,总装!BO$6)+SUMIF(总装!BP$3:BP$146,$B107,总装!BP$6)+SUMIF(总装!BQ$3:BQ$146,$B107,总装!BQ$6)</f>
        <v>0</v>
      </c>
      <c r="AF107" s="5">
        <f ca="1">SUMIF(总装!BR$3:BR$146,$B107,总装!BR$6)+SUMIF(总装!BS$3:BS$146,$B107,总装!BS$6)+SUMIF(总装!BT$3:BT$146,$B107,总装!BT$6)</f>
        <v>0</v>
      </c>
      <c r="AG107" s="5">
        <f ca="1">SUMIF(总装!BU$3:BU$146,$B107,总装!BU$6)+SUMIF(总装!BV$3:BV$146,$B107,总装!BV$6)+SUMIF(总装!BW$3:BW$146,$B107,总装!BW$6)</f>
        <v>0</v>
      </c>
      <c r="AH107" s="5">
        <f ca="1">SUMIF(总装!BX$3:BX$146,$B107,总装!BX$6)+SUMIF(总装!BY$3:BY$146,$B107,总装!BY$6)+SUMIF(总装!BZ$3:BZ$146,$B107,总装!BZ$6)</f>
        <v>0</v>
      </c>
      <c r="AI107" s="5">
        <f ca="1">SUMIF(总装!CA$3:CA$146,$B107,总装!CA$6)+SUMIF(总装!CB$3:CB$146,$B107,总装!CB$6)+SUMIF(总装!CC$3:CC$146,$B107,总装!CC$6)</f>
        <v>350</v>
      </c>
      <c r="AJ107" s="5">
        <f ca="1">SUMIF(总装!CD$3:CD$146,$B107,总装!CD$6)+SUMIF(总装!CE$3:CE$146,$B107,总装!CE$6)+SUMIF(总装!CF$3:CF$146,$B107,总装!CF$6)</f>
        <v>1650</v>
      </c>
      <c r="AK107" s="5">
        <f ca="1">SUMIF(总装!CG$3:CG$146,$B107,总装!CG$6)+SUMIF(总装!CH$3:CH$146,$B107,总装!CH$6)+SUMIF(总装!CI$3:CI$146,$B107,总装!CI$6)</f>
        <v>0</v>
      </c>
      <c r="AL107" s="5">
        <f ca="1">SUMIF(总装!CJ$3:CJ$146,$B107,总装!CJ$6)+SUMIF(总装!CK$3:CK$146,$B107,总装!CK$6)+SUMIF(总装!CL$3:CL$146,$B107,总装!CL$6)</f>
        <v>0</v>
      </c>
      <c r="AM107" s="5">
        <f ca="1">SUMIF(总装!CM$3:CM$146,$B107,总装!CM$6)+SUMIF(总装!CN$3:CN$146,$B107,总装!CN$6)+SUMIF(总装!CO$3:CO$146,$B107,总装!CO$6)</f>
        <v>0</v>
      </c>
      <c r="AN107" s="5">
        <f ca="1">SUMIF(总装!CP$3:CP$146,$B107,总装!CP$6)+SUMIF(总装!CQ$3:CQ$146,$B107,总装!CQ$6)+SUMIF(总装!CR$3:CR$146,$B107,总装!CR$6)</f>
        <v>0</v>
      </c>
      <c r="AO107" s="5">
        <f ca="1" t="shared" si="8"/>
        <v>2000</v>
      </c>
      <c r="AP107" s="5">
        <f>SUMIF(工单拆分!G:G,B107,工单拆分!I:I)</f>
        <v>2000</v>
      </c>
      <c r="AQ107" s="5">
        <f ca="1" t="shared" si="9"/>
        <v>0</v>
      </c>
      <c r="AS107" s="7">
        <f>VLOOKUP(日计划量!C:C,工单拆分!H:N,7,0)</f>
        <v>100851917</v>
      </c>
      <c r="AT107" s="5">
        <f ca="1">VLOOKUP(C:C,工单拆分!H:R,11,0)</f>
        <v>0</v>
      </c>
      <c r="AU107" s="5">
        <f ca="1">VLOOKUP(C:C,工单拆分!H:S,12,0)</f>
        <v>0</v>
      </c>
      <c r="AV107" s="5"/>
      <c r="AW107" s="5"/>
    </row>
    <row r="108" s="1" customFormat="1" ht="15" customHeight="1" spans="1:49">
      <c r="A108" s="5">
        <f>工单拆分!F108</f>
        <v>7210004392</v>
      </c>
      <c r="B108" s="5" t="str">
        <f>工单拆分!G108</f>
        <v>7210004392-12</v>
      </c>
      <c r="C108" s="5" t="str">
        <f>工单拆分!H108</f>
        <v>50FC832升级-12</v>
      </c>
      <c r="D108" s="5">
        <f>VLOOKUP(B108,工单拆分!G:I,3,0)</f>
        <v>2000</v>
      </c>
      <c r="E108" s="5">
        <f ca="1">SUMIFS(OFFSET(工单拆分!$I$2,,,2000),OFFSET(工单拆分!$F$2,,,2000),A108)</f>
        <v>30000</v>
      </c>
      <c r="F108" s="5"/>
      <c r="G108" s="10">
        <f ca="1" t="array" ref="G108">MATCH(TRUE,J108:AN108&gt;10,0)+$J$2-1</f>
        <v>43546</v>
      </c>
      <c r="H108" s="11"/>
      <c r="I108" s="11"/>
      <c r="J108" s="5">
        <f ca="1">SUMIF(总装!D$3:D$146,$B108,总装!D$6)+SUMIF(总装!E$3:E$146,$B108,总装!E$6)+SUMIF(总装!F$3:F$146,$B108,总装!F$6)</f>
        <v>0</v>
      </c>
      <c r="K108" s="12">
        <f ca="1">SUMIF(总装!G$3:G$146,$B108,总装!G$6)+SUMIF(总装!H$3:H$146,$B108,总装!H$6)+SUMIF(总装!I$3:I$146,$B108,总装!I$6)</f>
        <v>0</v>
      </c>
      <c r="L108" s="12">
        <f ca="1">SUMIF(总装!J$3:J$146,$B108,总装!J$6)+SUMIF(总装!K$3:K$146,$B108,总装!K$6)+SUMIF(总装!L$3:L$146,$B108,总装!L$6)</f>
        <v>0</v>
      </c>
      <c r="M108" s="12">
        <f ca="1">SUMIF(总装!M$3:M$146,$B108,总装!M$6)+SUMIF(总装!N$3:N$146,$B108,总装!N$6)+SUMIF(总装!O$3:O$146,$B108,总装!O$6)</f>
        <v>0</v>
      </c>
      <c r="N108" s="12">
        <f ca="1">SUMIF(总装!P$3:P$146,$B108,总装!P$6)+SUMIF(总装!Q$3:Q$146,$B108,总装!Q$6)+SUMIF(总装!R$3:R$146,$B108,总装!R$6)</f>
        <v>0</v>
      </c>
      <c r="O108" s="12">
        <f ca="1">SUMIF(总装!S$3:S$146,$B108,总装!S$6)+SUMIF(总装!T$3:T$146,$B108,总装!T$6)+SUMIF(总装!U$3:U$146,$B108,总装!U$6)</f>
        <v>0</v>
      </c>
      <c r="P108" s="12">
        <f ca="1">SUMIF(总装!V$3:V$146,$B108,总装!V$6)+SUMIF(总装!W$3:W$146,$B108,总装!W$6)+SUMIF(总装!X$3:X$146,$B108,总装!X$6)</f>
        <v>0</v>
      </c>
      <c r="Q108" s="12">
        <f ca="1">SUMIF(总装!Y$3:Y$146,$B108,总装!Y$6)+SUMIF(总装!Z$3:Z$146,$B108,总装!Z$6)+SUMIF(总装!AA$3:AA$146,$B108,总装!AA$6)</f>
        <v>0</v>
      </c>
      <c r="R108" s="5">
        <f ca="1">SUMIF(总装!AB$3:AB$146,$B108,总装!AB$6)+SUMIF(总装!AC$3:AC$146,$B108,总装!AC$6)+SUMIF(总装!AD$3:AD$146,$B108,总装!AD$6)</f>
        <v>0</v>
      </c>
      <c r="S108" s="5">
        <f ca="1">SUMIF(总装!AE$3:AE$146,$B108,总装!AE$6)+SUMIF(总装!AF$3:AF$146,$B108,总装!AF$6)+SUMIF(总装!AG$3:AG$146,$B108,总装!AG$6)</f>
        <v>0</v>
      </c>
      <c r="T108" s="5">
        <f ca="1">SUMIF(总装!AH$3:AH$146,$B108,总装!AH$6)+SUMIF(总装!AI$3:AI$146,$B108,总装!AI$6)+SUMIF(总装!AJ$3:AJ$146,$B108,总装!AJ$6)</f>
        <v>0</v>
      </c>
      <c r="U108" s="5">
        <f ca="1">SUMIF(总装!AK$3:AK$146,$B108,总装!AK$6)+SUMIF(总装!AL$3:AL$146,$B108,总装!AL$6)+SUMIF(总装!AM$3:AM$146,$B108,总装!AM$6)</f>
        <v>0</v>
      </c>
      <c r="V108" s="5">
        <f ca="1">SUMIF(总装!AN$3:AN$146,$B108,总装!AN$6)+SUMIF(总装!AO$3:AO$146,$B108,总装!AO$6)+SUMIF(总装!AP$3:AP$146,$B108,总装!AP$6)</f>
        <v>0</v>
      </c>
      <c r="W108" s="5">
        <f ca="1">SUMIF(总装!AQ$3:AQ$146,$B108,总装!AQ$6)+SUMIF(总装!AR$3:AR$146,$B108,总装!AR$6)+SUMIF(总装!AS$3:AS$146,$B108,总装!AS$6)</f>
        <v>0</v>
      </c>
      <c r="X108" s="5">
        <f ca="1">SUMIF(总装!AT$3:AT$146,$B108,总装!AT$6)+SUMIF(总装!AU$3:AU$146,$B108,总装!AU$6)+SUMIF(总装!AV$3:AV$146,$B108,总装!AV$6)</f>
        <v>0</v>
      </c>
      <c r="Y108" s="5">
        <f ca="1">SUMIF(总装!AW$3:AW$146,$B108,总装!AW$6)+SUMIF(总装!AX$3:AX$146,$B108,总装!AX$6)+SUMIF(总装!AY$3:AY$146,$B108,总装!AY$6)</f>
        <v>0</v>
      </c>
      <c r="Z108" s="5">
        <f ca="1">SUMIF(总装!AZ$3:AZ$146,$B108,总装!AZ$6)+SUMIF(总装!BA$3:BA$146,$B108,总装!BA$6)+SUMIF(总装!BB$3:BB$146,$B108,总装!BB$6)</f>
        <v>0</v>
      </c>
      <c r="AA108" s="5">
        <f ca="1">SUMIF(总装!BC$3:BC$146,$B108,总装!BC$6)+SUMIF(总装!BD$3:BD$146,$B108,总装!BD$6)+SUMIF(总装!BE$3:BE$146,$B108,总装!BE$6)</f>
        <v>0</v>
      </c>
      <c r="AB108" s="5">
        <f ca="1">SUMIF(总装!BF$3:BF$146,$B108,总装!BF$6)+SUMIF(总装!BG$3:BG$146,$B108,总装!BG$6)+SUMIF(总装!BH$3:BH$146,$B108,总装!BH$6)</f>
        <v>0</v>
      </c>
      <c r="AC108" s="5">
        <f ca="1">SUMIF(总装!BI$3:BI$146,$B108,总装!BI$6)+SUMIF(总装!BJ$3:BJ$146,$B108,总装!BJ$6)+SUMIF(总装!BK$3:BK$146,$B108,总装!BK$6)</f>
        <v>0</v>
      </c>
      <c r="AD108" s="5">
        <f ca="1">SUMIF(总装!BL$3:BL$146,$B108,总装!BL$6)+SUMIF(总装!BM$3:BM$146,$B108,总装!BM$6)+SUMIF(总装!BN$3:BN$146,$B108,总装!BN$6)</f>
        <v>0</v>
      </c>
      <c r="AE108" s="5">
        <f ca="1">SUMIF(总装!BO$3:BO$146,$B108,总装!BO$6)+SUMIF(总装!BP$3:BP$146,$B108,总装!BP$6)+SUMIF(总装!BQ$3:BQ$146,$B108,总装!BQ$6)</f>
        <v>1200</v>
      </c>
      <c r="AF108" s="5">
        <f ca="1">SUMIF(总装!BR$3:BR$146,$B108,总装!BR$6)+SUMIF(总装!BS$3:BS$146,$B108,总装!BS$6)+SUMIF(总装!BT$3:BT$146,$B108,总装!BT$6)</f>
        <v>800</v>
      </c>
      <c r="AG108" s="5">
        <f ca="1">SUMIF(总装!BU$3:BU$146,$B108,总装!BU$6)+SUMIF(总装!BV$3:BV$146,$B108,总装!BV$6)+SUMIF(总装!BW$3:BW$146,$B108,总装!BW$6)</f>
        <v>0</v>
      </c>
      <c r="AH108" s="5">
        <f ca="1">SUMIF(总装!BX$3:BX$146,$B108,总装!BX$6)+SUMIF(总装!BY$3:BY$146,$B108,总装!BY$6)+SUMIF(总装!BZ$3:BZ$146,$B108,总装!BZ$6)</f>
        <v>0</v>
      </c>
      <c r="AI108" s="5">
        <f ca="1">SUMIF(总装!CA$3:CA$146,$B108,总装!CA$6)+SUMIF(总装!CB$3:CB$146,$B108,总装!CB$6)+SUMIF(总装!CC$3:CC$146,$B108,总装!CC$6)</f>
        <v>0</v>
      </c>
      <c r="AJ108" s="5">
        <f ca="1">SUMIF(总装!CD$3:CD$146,$B108,总装!CD$6)+SUMIF(总装!CE$3:CE$146,$B108,总装!CE$6)+SUMIF(总装!CF$3:CF$146,$B108,总装!CF$6)</f>
        <v>0</v>
      </c>
      <c r="AK108" s="5">
        <f ca="1">SUMIF(总装!CG$3:CG$146,$B108,总装!CG$6)+SUMIF(总装!CH$3:CH$146,$B108,总装!CH$6)+SUMIF(总装!CI$3:CI$146,$B108,总装!CI$6)</f>
        <v>0</v>
      </c>
      <c r="AL108" s="5">
        <f ca="1">SUMIF(总装!CJ$3:CJ$146,$B108,总装!CJ$6)+SUMIF(总装!CK$3:CK$146,$B108,总装!CK$6)+SUMIF(总装!CL$3:CL$146,$B108,总装!CL$6)</f>
        <v>0</v>
      </c>
      <c r="AM108" s="5">
        <f ca="1">SUMIF(总装!CM$3:CM$146,$B108,总装!CM$6)+SUMIF(总装!CN$3:CN$146,$B108,总装!CN$6)+SUMIF(总装!CO$3:CO$146,$B108,总装!CO$6)</f>
        <v>0</v>
      </c>
      <c r="AN108" s="5">
        <f ca="1">SUMIF(总装!CP$3:CP$146,$B108,总装!CP$6)+SUMIF(总装!CQ$3:CQ$146,$B108,总装!CQ$6)+SUMIF(总装!CR$3:CR$146,$B108,总装!CR$6)</f>
        <v>0</v>
      </c>
      <c r="AO108" s="5">
        <f ca="1" t="shared" si="8"/>
        <v>2000</v>
      </c>
      <c r="AP108" s="5">
        <f>SUMIF(工单拆分!G:G,B108,工单拆分!I:I)</f>
        <v>2000</v>
      </c>
      <c r="AQ108" s="5">
        <f ca="1" t="shared" si="9"/>
        <v>0</v>
      </c>
      <c r="AS108" s="7">
        <f>VLOOKUP(日计划量!C:C,工单拆分!H:N,7,0)</f>
        <v>100850803</v>
      </c>
      <c r="AT108" s="5">
        <f ca="1">VLOOKUP(C:C,工单拆分!H:R,11,0)</f>
        <v>0</v>
      </c>
      <c r="AU108" s="5">
        <f ca="1">VLOOKUP(C:C,工单拆分!H:S,12,0)</f>
        <v>0</v>
      </c>
      <c r="AV108" s="5"/>
      <c r="AW108" s="5"/>
    </row>
    <row r="109" s="1" customFormat="1" ht="15" customHeight="1" spans="1:49">
      <c r="A109" s="5">
        <f>工单拆分!F109</f>
        <v>7210004392</v>
      </c>
      <c r="B109" s="5" t="str">
        <f>工单拆分!G109</f>
        <v>7210004392-13</v>
      </c>
      <c r="C109" s="5" t="str">
        <f>工单拆分!H109</f>
        <v>50FC832升级-13</v>
      </c>
      <c r="D109" s="5">
        <f>VLOOKUP(B109,工单拆分!G:I,3,0)</f>
        <v>2000</v>
      </c>
      <c r="E109" s="5">
        <f ca="1">SUMIFS(OFFSET(工单拆分!$I$2,,,2000),OFFSET(工单拆分!$F$2,,,2000),A109)</f>
        <v>30000</v>
      </c>
      <c r="F109" s="5"/>
      <c r="G109" s="10">
        <f ca="1" t="array" ref="G109">MATCH(TRUE,J109:AN109&gt;10,0)+$J$2-1</f>
        <v>43547</v>
      </c>
      <c r="H109" s="11"/>
      <c r="I109" s="11"/>
      <c r="J109" s="5">
        <f ca="1">SUMIF(总装!D$3:D$146,$B109,总装!D$6)+SUMIF(总装!E$3:E$146,$B109,总装!E$6)+SUMIF(总装!F$3:F$146,$B109,总装!F$6)</f>
        <v>0</v>
      </c>
      <c r="K109" s="12">
        <f ca="1">SUMIF(总装!G$3:G$146,$B109,总装!G$6)+SUMIF(总装!H$3:H$146,$B109,总装!H$6)+SUMIF(总装!I$3:I$146,$B109,总装!I$6)</f>
        <v>0</v>
      </c>
      <c r="L109" s="12">
        <f ca="1">SUMIF(总装!J$3:J$146,$B109,总装!J$6)+SUMIF(总装!K$3:K$146,$B109,总装!K$6)+SUMIF(总装!L$3:L$146,$B109,总装!L$6)</f>
        <v>0</v>
      </c>
      <c r="M109" s="12">
        <f ca="1">SUMIF(总装!M$3:M$146,$B109,总装!M$6)+SUMIF(总装!N$3:N$146,$B109,总装!N$6)+SUMIF(总装!O$3:O$146,$B109,总装!O$6)</f>
        <v>0</v>
      </c>
      <c r="N109" s="12">
        <f ca="1">SUMIF(总装!P$3:P$146,$B109,总装!P$6)+SUMIF(总装!Q$3:Q$146,$B109,总装!Q$6)+SUMIF(总装!R$3:R$146,$B109,总装!R$6)</f>
        <v>0</v>
      </c>
      <c r="O109" s="12">
        <f ca="1">SUMIF(总装!S$3:S$146,$B109,总装!S$6)+SUMIF(总装!T$3:T$146,$B109,总装!T$6)+SUMIF(总装!U$3:U$146,$B109,总装!U$6)</f>
        <v>0</v>
      </c>
      <c r="P109" s="12">
        <f ca="1">SUMIF(总装!V$3:V$146,$B109,总装!V$6)+SUMIF(总装!W$3:W$146,$B109,总装!W$6)+SUMIF(总装!X$3:X$146,$B109,总装!X$6)</f>
        <v>0</v>
      </c>
      <c r="Q109" s="12">
        <f ca="1">SUMIF(总装!Y$3:Y$146,$B109,总装!Y$6)+SUMIF(总装!Z$3:Z$146,$B109,总装!Z$6)+SUMIF(总装!AA$3:AA$146,$B109,总装!AA$6)</f>
        <v>0</v>
      </c>
      <c r="R109" s="5">
        <f ca="1">SUMIF(总装!AB$3:AB$146,$B109,总装!AB$6)+SUMIF(总装!AC$3:AC$146,$B109,总装!AC$6)+SUMIF(总装!AD$3:AD$146,$B109,总装!AD$6)</f>
        <v>0</v>
      </c>
      <c r="S109" s="5">
        <f ca="1">SUMIF(总装!AE$3:AE$146,$B109,总装!AE$6)+SUMIF(总装!AF$3:AF$146,$B109,总装!AF$6)+SUMIF(总装!AG$3:AG$146,$B109,总装!AG$6)</f>
        <v>0</v>
      </c>
      <c r="T109" s="5">
        <f ca="1">SUMIF(总装!AH$3:AH$146,$B109,总装!AH$6)+SUMIF(总装!AI$3:AI$146,$B109,总装!AI$6)+SUMIF(总装!AJ$3:AJ$146,$B109,总装!AJ$6)</f>
        <v>0</v>
      </c>
      <c r="U109" s="5">
        <f ca="1">SUMIF(总装!AK$3:AK$146,$B109,总装!AK$6)+SUMIF(总装!AL$3:AL$146,$B109,总装!AL$6)+SUMIF(总装!AM$3:AM$146,$B109,总装!AM$6)</f>
        <v>0</v>
      </c>
      <c r="V109" s="5">
        <f ca="1">SUMIF(总装!AN$3:AN$146,$B109,总装!AN$6)+SUMIF(总装!AO$3:AO$146,$B109,总装!AO$6)+SUMIF(总装!AP$3:AP$146,$B109,总装!AP$6)</f>
        <v>0</v>
      </c>
      <c r="W109" s="5">
        <f ca="1">SUMIF(总装!AQ$3:AQ$146,$B109,总装!AQ$6)+SUMIF(总装!AR$3:AR$146,$B109,总装!AR$6)+SUMIF(总装!AS$3:AS$146,$B109,总装!AS$6)</f>
        <v>0</v>
      </c>
      <c r="X109" s="5">
        <f ca="1">SUMIF(总装!AT$3:AT$146,$B109,总装!AT$6)+SUMIF(总装!AU$3:AU$146,$B109,总装!AU$6)+SUMIF(总装!AV$3:AV$146,$B109,总装!AV$6)</f>
        <v>0</v>
      </c>
      <c r="Y109" s="5">
        <f ca="1">SUMIF(总装!AW$3:AW$146,$B109,总装!AW$6)+SUMIF(总装!AX$3:AX$146,$B109,总装!AX$6)+SUMIF(总装!AY$3:AY$146,$B109,总装!AY$6)</f>
        <v>0</v>
      </c>
      <c r="Z109" s="5">
        <f ca="1">SUMIF(总装!AZ$3:AZ$146,$B109,总装!AZ$6)+SUMIF(总装!BA$3:BA$146,$B109,总装!BA$6)+SUMIF(总装!BB$3:BB$146,$B109,总装!BB$6)</f>
        <v>0</v>
      </c>
      <c r="AA109" s="5">
        <f ca="1">SUMIF(总装!BC$3:BC$146,$B109,总装!BC$6)+SUMIF(总装!BD$3:BD$146,$B109,总装!BD$6)+SUMIF(总装!BE$3:BE$146,$B109,总装!BE$6)</f>
        <v>0</v>
      </c>
      <c r="AB109" s="5">
        <f ca="1">SUMIF(总装!BF$3:BF$146,$B109,总装!BF$6)+SUMIF(总装!BG$3:BG$146,$B109,总装!BG$6)+SUMIF(总装!BH$3:BH$146,$B109,总装!BH$6)</f>
        <v>0</v>
      </c>
      <c r="AC109" s="5">
        <f ca="1">SUMIF(总装!BI$3:BI$146,$B109,总装!BI$6)+SUMIF(总装!BJ$3:BJ$146,$B109,总装!BJ$6)+SUMIF(总装!BK$3:BK$146,$B109,总装!BK$6)</f>
        <v>0</v>
      </c>
      <c r="AD109" s="5">
        <f ca="1">SUMIF(总装!BL$3:BL$146,$B109,总装!BL$6)+SUMIF(总装!BM$3:BM$146,$B109,总装!BM$6)+SUMIF(总装!BN$3:BN$146,$B109,总装!BN$6)</f>
        <v>0</v>
      </c>
      <c r="AE109" s="5">
        <f ca="1">SUMIF(总装!BO$3:BO$146,$B109,总装!BO$6)+SUMIF(总装!BP$3:BP$146,$B109,总装!BP$6)+SUMIF(总装!BQ$3:BQ$146,$B109,总装!BQ$6)</f>
        <v>0</v>
      </c>
      <c r="AF109" s="5">
        <f ca="1">SUMIF(总装!BR$3:BR$146,$B109,总装!BR$6)+SUMIF(总装!BS$3:BS$146,$B109,总装!BS$6)+SUMIF(总装!BT$3:BT$146,$B109,总装!BT$6)</f>
        <v>950</v>
      </c>
      <c r="AG109" s="5">
        <f ca="1">SUMIF(总装!BU$3:BU$146,$B109,总装!BU$6)+SUMIF(总装!BV$3:BV$146,$B109,总装!BV$6)+SUMIF(总装!BW$3:BW$146,$B109,总装!BW$6)</f>
        <v>1050</v>
      </c>
      <c r="AH109" s="5">
        <f ca="1">SUMIF(总装!BX$3:BX$146,$B109,总装!BX$6)+SUMIF(总装!BY$3:BY$146,$B109,总装!BY$6)+SUMIF(总装!BZ$3:BZ$146,$B109,总装!BZ$6)</f>
        <v>0</v>
      </c>
      <c r="AI109" s="5">
        <f ca="1">SUMIF(总装!CA$3:CA$146,$B109,总装!CA$6)+SUMIF(总装!CB$3:CB$146,$B109,总装!CB$6)+SUMIF(总装!CC$3:CC$146,$B109,总装!CC$6)</f>
        <v>0</v>
      </c>
      <c r="AJ109" s="5">
        <f ca="1">SUMIF(总装!CD$3:CD$146,$B109,总装!CD$6)+SUMIF(总装!CE$3:CE$146,$B109,总装!CE$6)+SUMIF(总装!CF$3:CF$146,$B109,总装!CF$6)</f>
        <v>0</v>
      </c>
      <c r="AK109" s="5">
        <f ca="1">SUMIF(总装!CG$3:CG$146,$B109,总装!CG$6)+SUMIF(总装!CH$3:CH$146,$B109,总装!CH$6)+SUMIF(总装!CI$3:CI$146,$B109,总装!CI$6)</f>
        <v>0</v>
      </c>
      <c r="AL109" s="5">
        <f ca="1">SUMIF(总装!CJ$3:CJ$146,$B109,总装!CJ$6)+SUMIF(总装!CK$3:CK$146,$B109,总装!CK$6)+SUMIF(总装!CL$3:CL$146,$B109,总装!CL$6)</f>
        <v>0</v>
      </c>
      <c r="AM109" s="5">
        <f ca="1">SUMIF(总装!CM$3:CM$146,$B109,总装!CM$6)+SUMIF(总装!CN$3:CN$146,$B109,总装!CN$6)+SUMIF(总装!CO$3:CO$146,$B109,总装!CO$6)</f>
        <v>0</v>
      </c>
      <c r="AN109" s="5">
        <f ca="1">SUMIF(总装!CP$3:CP$146,$B109,总装!CP$6)+SUMIF(总装!CQ$3:CQ$146,$B109,总装!CQ$6)+SUMIF(总装!CR$3:CR$146,$B109,总装!CR$6)</f>
        <v>0</v>
      </c>
      <c r="AO109" s="5">
        <f ca="1" t="shared" si="8"/>
        <v>2000</v>
      </c>
      <c r="AP109" s="5">
        <f>SUMIF(工单拆分!G:G,B109,工单拆分!I:I)</f>
        <v>2000</v>
      </c>
      <c r="AQ109" s="5">
        <f ca="1" t="shared" si="9"/>
        <v>0</v>
      </c>
      <c r="AS109" s="7">
        <f>VLOOKUP(日计划量!C:C,工单拆分!H:N,7,0)</f>
        <v>100850804</v>
      </c>
      <c r="AT109" s="5">
        <f ca="1">VLOOKUP(C:C,工单拆分!H:R,11,0)</f>
        <v>0</v>
      </c>
      <c r="AU109" s="5">
        <f ca="1">VLOOKUP(C:C,工单拆分!H:S,12,0)</f>
        <v>0</v>
      </c>
      <c r="AV109" s="5"/>
      <c r="AW109" s="5"/>
    </row>
    <row r="110" s="1" customFormat="1" ht="15" customHeight="1" spans="1:49">
      <c r="A110" s="5">
        <f>工单拆分!F110</f>
        <v>7210004392</v>
      </c>
      <c r="B110" s="5" t="str">
        <f>工单拆分!G110</f>
        <v>7210004392-14</v>
      </c>
      <c r="C110" s="5" t="str">
        <f>工单拆分!H110</f>
        <v>50FC832升级-14</v>
      </c>
      <c r="D110" s="5">
        <f>VLOOKUP(B110,工单拆分!G:I,3,0)</f>
        <v>2000</v>
      </c>
      <c r="E110" s="5">
        <f ca="1">SUMIFS(OFFSET(工单拆分!$I$2,,,2000),OFFSET(工单拆分!$F$2,,,2000),A110)</f>
        <v>30000</v>
      </c>
      <c r="F110" s="5"/>
      <c r="G110" s="10">
        <f ca="1" t="array" ref="G110">MATCH(TRUE,J110:AN110&gt;10,0)+$J$2-1</f>
        <v>43548</v>
      </c>
      <c r="H110" s="11"/>
      <c r="I110" s="11"/>
      <c r="J110" s="5">
        <f ca="1">SUMIF(总装!D$3:D$146,$B110,总装!D$6)+SUMIF(总装!E$3:E$146,$B110,总装!E$6)+SUMIF(总装!F$3:F$146,$B110,总装!F$6)</f>
        <v>0</v>
      </c>
      <c r="K110" s="12">
        <f ca="1">SUMIF(总装!G$3:G$146,$B110,总装!G$6)+SUMIF(总装!H$3:H$146,$B110,总装!H$6)+SUMIF(总装!I$3:I$146,$B110,总装!I$6)</f>
        <v>0</v>
      </c>
      <c r="L110" s="12">
        <f ca="1">SUMIF(总装!J$3:J$146,$B110,总装!J$6)+SUMIF(总装!K$3:K$146,$B110,总装!K$6)+SUMIF(总装!L$3:L$146,$B110,总装!L$6)</f>
        <v>0</v>
      </c>
      <c r="M110" s="12">
        <f ca="1">SUMIF(总装!M$3:M$146,$B110,总装!M$6)+SUMIF(总装!N$3:N$146,$B110,总装!N$6)+SUMIF(总装!O$3:O$146,$B110,总装!O$6)</f>
        <v>0</v>
      </c>
      <c r="N110" s="12">
        <f ca="1">SUMIF(总装!P$3:P$146,$B110,总装!P$6)+SUMIF(总装!Q$3:Q$146,$B110,总装!Q$6)+SUMIF(总装!R$3:R$146,$B110,总装!R$6)</f>
        <v>0</v>
      </c>
      <c r="O110" s="12">
        <f ca="1">SUMIF(总装!S$3:S$146,$B110,总装!S$6)+SUMIF(总装!T$3:T$146,$B110,总装!T$6)+SUMIF(总装!U$3:U$146,$B110,总装!U$6)</f>
        <v>0</v>
      </c>
      <c r="P110" s="12">
        <f ca="1">SUMIF(总装!V$3:V$146,$B110,总装!V$6)+SUMIF(总装!W$3:W$146,$B110,总装!W$6)+SUMIF(总装!X$3:X$146,$B110,总装!X$6)</f>
        <v>0</v>
      </c>
      <c r="Q110" s="12">
        <f ca="1">SUMIF(总装!Y$3:Y$146,$B110,总装!Y$6)+SUMIF(总装!Z$3:Z$146,$B110,总装!Z$6)+SUMIF(总装!AA$3:AA$146,$B110,总装!AA$6)</f>
        <v>0</v>
      </c>
      <c r="R110" s="5">
        <f ca="1">SUMIF(总装!AB$3:AB$146,$B110,总装!AB$6)+SUMIF(总装!AC$3:AC$146,$B110,总装!AC$6)+SUMIF(总装!AD$3:AD$146,$B110,总装!AD$6)</f>
        <v>0</v>
      </c>
      <c r="S110" s="5">
        <f ca="1">SUMIF(总装!AE$3:AE$146,$B110,总装!AE$6)+SUMIF(总装!AF$3:AF$146,$B110,总装!AF$6)+SUMIF(总装!AG$3:AG$146,$B110,总装!AG$6)</f>
        <v>0</v>
      </c>
      <c r="T110" s="5">
        <f ca="1">SUMIF(总装!AH$3:AH$146,$B110,总装!AH$6)+SUMIF(总装!AI$3:AI$146,$B110,总装!AI$6)+SUMIF(总装!AJ$3:AJ$146,$B110,总装!AJ$6)</f>
        <v>0</v>
      </c>
      <c r="U110" s="5">
        <f ca="1">SUMIF(总装!AK$3:AK$146,$B110,总装!AK$6)+SUMIF(总装!AL$3:AL$146,$B110,总装!AL$6)+SUMIF(总装!AM$3:AM$146,$B110,总装!AM$6)</f>
        <v>0</v>
      </c>
      <c r="V110" s="5">
        <f ca="1">SUMIF(总装!AN$3:AN$146,$B110,总装!AN$6)+SUMIF(总装!AO$3:AO$146,$B110,总装!AO$6)+SUMIF(总装!AP$3:AP$146,$B110,总装!AP$6)</f>
        <v>0</v>
      </c>
      <c r="W110" s="5">
        <f ca="1">SUMIF(总装!AQ$3:AQ$146,$B110,总装!AQ$6)+SUMIF(总装!AR$3:AR$146,$B110,总装!AR$6)+SUMIF(总装!AS$3:AS$146,$B110,总装!AS$6)</f>
        <v>0</v>
      </c>
      <c r="X110" s="5">
        <f ca="1">SUMIF(总装!AT$3:AT$146,$B110,总装!AT$6)+SUMIF(总装!AU$3:AU$146,$B110,总装!AU$6)+SUMIF(总装!AV$3:AV$146,$B110,总装!AV$6)</f>
        <v>0</v>
      </c>
      <c r="Y110" s="5">
        <f ca="1">SUMIF(总装!AW$3:AW$146,$B110,总装!AW$6)+SUMIF(总装!AX$3:AX$146,$B110,总装!AX$6)+SUMIF(总装!AY$3:AY$146,$B110,总装!AY$6)</f>
        <v>0</v>
      </c>
      <c r="Z110" s="5">
        <f ca="1">SUMIF(总装!AZ$3:AZ$146,$B110,总装!AZ$6)+SUMIF(总装!BA$3:BA$146,$B110,总装!BA$6)+SUMIF(总装!BB$3:BB$146,$B110,总装!BB$6)</f>
        <v>0</v>
      </c>
      <c r="AA110" s="5">
        <f ca="1">SUMIF(总装!BC$3:BC$146,$B110,总装!BC$6)+SUMIF(总装!BD$3:BD$146,$B110,总装!BD$6)+SUMIF(总装!BE$3:BE$146,$B110,总装!BE$6)</f>
        <v>0</v>
      </c>
      <c r="AB110" s="5">
        <f ca="1">SUMIF(总装!BF$3:BF$146,$B110,总装!BF$6)+SUMIF(总装!BG$3:BG$146,$B110,总装!BG$6)+SUMIF(总装!BH$3:BH$146,$B110,总装!BH$6)</f>
        <v>0</v>
      </c>
      <c r="AC110" s="5">
        <f ca="1">SUMIF(总装!BI$3:BI$146,$B110,总装!BI$6)+SUMIF(总装!BJ$3:BJ$146,$B110,总装!BJ$6)+SUMIF(总装!BK$3:BK$146,$B110,总装!BK$6)</f>
        <v>0</v>
      </c>
      <c r="AD110" s="5">
        <f ca="1">SUMIF(总装!BL$3:BL$146,$B110,总装!BL$6)+SUMIF(总装!BM$3:BM$146,$B110,总装!BM$6)+SUMIF(总装!BN$3:BN$146,$B110,总装!BN$6)</f>
        <v>0</v>
      </c>
      <c r="AE110" s="5">
        <f ca="1">SUMIF(总装!BO$3:BO$146,$B110,总装!BO$6)+SUMIF(总装!BP$3:BP$146,$B110,总装!BP$6)+SUMIF(总装!BQ$3:BQ$146,$B110,总装!BQ$6)</f>
        <v>0</v>
      </c>
      <c r="AF110" s="5">
        <f ca="1">SUMIF(总装!BR$3:BR$146,$B110,总装!BR$6)+SUMIF(总装!BS$3:BS$146,$B110,总装!BS$6)+SUMIF(总装!BT$3:BT$146,$B110,总装!BT$6)</f>
        <v>0</v>
      </c>
      <c r="AG110" s="5">
        <f ca="1">SUMIF(总装!BU$3:BU$146,$B110,总装!BU$6)+SUMIF(总装!BV$3:BV$146,$B110,总装!BV$6)+SUMIF(总装!BW$3:BW$146,$B110,总装!BW$6)</f>
        <v>750</v>
      </c>
      <c r="AH110" s="5">
        <f ca="1">SUMIF(总装!BX$3:BX$146,$B110,总装!BX$6)+SUMIF(总装!BY$3:BY$146,$B110,总装!BY$6)+SUMIF(总装!BZ$3:BZ$146,$B110,总装!BZ$6)</f>
        <v>1250</v>
      </c>
      <c r="AI110" s="5">
        <f ca="1">SUMIF(总装!CA$3:CA$146,$B110,总装!CA$6)+SUMIF(总装!CB$3:CB$146,$B110,总装!CB$6)+SUMIF(总装!CC$3:CC$146,$B110,总装!CC$6)</f>
        <v>0</v>
      </c>
      <c r="AJ110" s="5">
        <f ca="1">SUMIF(总装!CD$3:CD$146,$B110,总装!CD$6)+SUMIF(总装!CE$3:CE$146,$B110,总装!CE$6)+SUMIF(总装!CF$3:CF$146,$B110,总装!CF$6)</f>
        <v>0</v>
      </c>
      <c r="AK110" s="5">
        <f ca="1">SUMIF(总装!CG$3:CG$146,$B110,总装!CG$6)+SUMIF(总装!CH$3:CH$146,$B110,总装!CH$6)+SUMIF(总装!CI$3:CI$146,$B110,总装!CI$6)</f>
        <v>0</v>
      </c>
      <c r="AL110" s="5">
        <f ca="1">SUMIF(总装!CJ$3:CJ$146,$B110,总装!CJ$6)+SUMIF(总装!CK$3:CK$146,$B110,总装!CK$6)+SUMIF(总装!CL$3:CL$146,$B110,总装!CL$6)</f>
        <v>0</v>
      </c>
      <c r="AM110" s="5">
        <f ca="1">SUMIF(总装!CM$3:CM$146,$B110,总装!CM$6)+SUMIF(总装!CN$3:CN$146,$B110,总装!CN$6)+SUMIF(总装!CO$3:CO$146,$B110,总装!CO$6)</f>
        <v>0</v>
      </c>
      <c r="AN110" s="5">
        <f ca="1">SUMIF(总装!CP$3:CP$146,$B110,总装!CP$6)+SUMIF(总装!CQ$3:CQ$146,$B110,总装!CQ$6)+SUMIF(总装!CR$3:CR$146,$B110,总装!CR$6)</f>
        <v>0</v>
      </c>
      <c r="AO110" s="5">
        <f ca="1" t="shared" si="8"/>
        <v>2000</v>
      </c>
      <c r="AP110" s="5">
        <f>SUMIF(工单拆分!G:G,B110,工单拆分!I:I)</f>
        <v>2000</v>
      </c>
      <c r="AQ110" s="5">
        <f ca="1" t="shared" si="9"/>
        <v>0</v>
      </c>
      <c r="AS110" s="7">
        <f>VLOOKUP(日计划量!C:C,工单拆分!H:N,7,0)</f>
        <v>100851914</v>
      </c>
      <c r="AT110" s="5">
        <f ca="1">VLOOKUP(C:C,工单拆分!H:R,11,0)</f>
        <v>0</v>
      </c>
      <c r="AU110" s="5">
        <f ca="1">VLOOKUP(C:C,工单拆分!H:S,12,0)</f>
        <v>0</v>
      </c>
      <c r="AV110" s="5"/>
      <c r="AW110" s="5"/>
    </row>
    <row r="111" s="1" customFormat="1" ht="15" customHeight="1" spans="1:49">
      <c r="A111" s="5">
        <f>工单拆分!F111</f>
        <v>7210004392</v>
      </c>
      <c r="B111" s="5" t="str">
        <f>工单拆分!G111</f>
        <v>7210004392-15</v>
      </c>
      <c r="C111" s="5" t="str">
        <f>工单拆分!H111</f>
        <v>50FC832升级-15</v>
      </c>
      <c r="D111" s="5">
        <f>VLOOKUP(B111,工单拆分!G:I,3,0)</f>
        <v>2000</v>
      </c>
      <c r="E111" s="5">
        <f ca="1">SUMIFS(OFFSET(工单拆分!$I$2,,,2000),OFFSET(工单拆分!$F$2,,,2000),A111)</f>
        <v>30000</v>
      </c>
      <c r="F111" s="5"/>
      <c r="G111" s="10">
        <f ca="1" t="array" ref="G111">MATCH(TRUE,J111:AN111&gt;10,0)+$J$2-1</f>
        <v>43549</v>
      </c>
      <c r="H111" s="11"/>
      <c r="I111" s="11"/>
      <c r="J111" s="5">
        <f ca="1">SUMIF(总装!D$3:D$146,$B111,总装!D$6)+SUMIF(总装!E$3:E$146,$B111,总装!E$6)+SUMIF(总装!F$3:F$146,$B111,总装!F$6)</f>
        <v>0</v>
      </c>
      <c r="K111" s="12">
        <f ca="1">SUMIF(总装!G$3:G$146,$B111,总装!G$6)+SUMIF(总装!H$3:H$146,$B111,总装!H$6)+SUMIF(总装!I$3:I$146,$B111,总装!I$6)</f>
        <v>0</v>
      </c>
      <c r="L111" s="12">
        <f ca="1">SUMIF(总装!J$3:J$146,$B111,总装!J$6)+SUMIF(总装!K$3:K$146,$B111,总装!K$6)+SUMIF(总装!L$3:L$146,$B111,总装!L$6)</f>
        <v>0</v>
      </c>
      <c r="M111" s="12">
        <f ca="1">SUMIF(总装!M$3:M$146,$B111,总装!M$6)+SUMIF(总装!N$3:N$146,$B111,总装!N$6)+SUMIF(总装!O$3:O$146,$B111,总装!O$6)</f>
        <v>0</v>
      </c>
      <c r="N111" s="12">
        <f ca="1">SUMIF(总装!P$3:P$146,$B111,总装!P$6)+SUMIF(总装!Q$3:Q$146,$B111,总装!Q$6)+SUMIF(总装!R$3:R$146,$B111,总装!R$6)</f>
        <v>0</v>
      </c>
      <c r="O111" s="12">
        <f ca="1">SUMIF(总装!S$3:S$146,$B111,总装!S$6)+SUMIF(总装!T$3:T$146,$B111,总装!T$6)+SUMIF(总装!U$3:U$146,$B111,总装!U$6)</f>
        <v>0</v>
      </c>
      <c r="P111" s="12">
        <f ca="1">SUMIF(总装!V$3:V$146,$B111,总装!V$6)+SUMIF(总装!W$3:W$146,$B111,总装!W$6)+SUMIF(总装!X$3:X$146,$B111,总装!X$6)</f>
        <v>0</v>
      </c>
      <c r="Q111" s="12">
        <f ca="1">SUMIF(总装!Y$3:Y$146,$B111,总装!Y$6)+SUMIF(总装!Z$3:Z$146,$B111,总装!Z$6)+SUMIF(总装!AA$3:AA$146,$B111,总装!AA$6)</f>
        <v>0</v>
      </c>
      <c r="R111" s="5">
        <f ca="1">SUMIF(总装!AB$3:AB$146,$B111,总装!AB$6)+SUMIF(总装!AC$3:AC$146,$B111,总装!AC$6)+SUMIF(总装!AD$3:AD$146,$B111,总装!AD$6)</f>
        <v>0</v>
      </c>
      <c r="S111" s="5">
        <f ca="1">SUMIF(总装!AE$3:AE$146,$B111,总装!AE$6)+SUMIF(总装!AF$3:AF$146,$B111,总装!AF$6)+SUMIF(总装!AG$3:AG$146,$B111,总装!AG$6)</f>
        <v>0</v>
      </c>
      <c r="T111" s="5">
        <f ca="1">SUMIF(总装!AH$3:AH$146,$B111,总装!AH$6)+SUMIF(总装!AI$3:AI$146,$B111,总装!AI$6)+SUMIF(总装!AJ$3:AJ$146,$B111,总装!AJ$6)</f>
        <v>0</v>
      </c>
      <c r="U111" s="5">
        <f ca="1">SUMIF(总装!AK$3:AK$146,$B111,总装!AK$6)+SUMIF(总装!AL$3:AL$146,$B111,总装!AL$6)+SUMIF(总装!AM$3:AM$146,$B111,总装!AM$6)</f>
        <v>0</v>
      </c>
      <c r="V111" s="5">
        <f ca="1">SUMIF(总装!AN$3:AN$146,$B111,总装!AN$6)+SUMIF(总装!AO$3:AO$146,$B111,总装!AO$6)+SUMIF(总装!AP$3:AP$146,$B111,总装!AP$6)</f>
        <v>0</v>
      </c>
      <c r="W111" s="5">
        <f ca="1">SUMIF(总装!AQ$3:AQ$146,$B111,总装!AQ$6)+SUMIF(总装!AR$3:AR$146,$B111,总装!AR$6)+SUMIF(总装!AS$3:AS$146,$B111,总装!AS$6)</f>
        <v>0</v>
      </c>
      <c r="X111" s="5">
        <f ca="1">SUMIF(总装!AT$3:AT$146,$B111,总装!AT$6)+SUMIF(总装!AU$3:AU$146,$B111,总装!AU$6)+SUMIF(总装!AV$3:AV$146,$B111,总装!AV$6)</f>
        <v>0</v>
      </c>
      <c r="Y111" s="5">
        <f ca="1">SUMIF(总装!AW$3:AW$146,$B111,总装!AW$6)+SUMIF(总装!AX$3:AX$146,$B111,总装!AX$6)+SUMIF(总装!AY$3:AY$146,$B111,总装!AY$6)</f>
        <v>0</v>
      </c>
      <c r="Z111" s="5">
        <f ca="1">SUMIF(总装!AZ$3:AZ$146,$B111,总装!AZ$6)+SUMIF(总装!BA$3:BA$146,$B111,总装!BA$6)+SUMIF(总装!BB$3:BB$146,$B111,总装!BB$6)</f>
        <v>0</v>
      </c>
      <c r="AA111" s="5">
        <f ca="1">SUMIF(总装!BC$3:BC$146,$B111,总装!BC$6)+SUMIF(总装!BD$3:BD$146,$B111,总装!BD$6)+SUMIF(总装!BE$3:BE$146,$B111,总装!BE$6)</f>
        <v>0</v>
      </c>
      <c r="AB111" s="5">
        <f ca="1">SUMIF(总装!BF$3:BF$146,$B111,总装!BF$6)+SUMIF(总装!BG$3:BG$146,$B111,总装!BG$6)+SUMIF(总装!BH$3:BH$146,$B111,总装!BH$6)</f>
        <v>0</v>
      </c>
      <c r="AC111" s="5">
        <f ca="1">SUMIF(总装!BI$3:BI$146,$B111,总装!BI$6)+SUMIF(总装!BJ$3:BJ$146,$B111,总装!BJ$6)+SUMIF(总装!BK$3:BK$146,$B111,总装!BK$6)</f>
        <v>0</v>
      </c>
      <c r="AD111" s="5">
        <f ca="1">SUMIF(总装!BL$3:BL$146,$B111,总装!BL$6)+SUMIF(总装!BM$3:BM$146,$B111,总装!BM$6)+SUMIF(总装!BN$3:BN$146,$B111,总装!BN$6)</f>
        <v>0</v>
      </c>
      <c r="AE111" s="5">
        <f ca="1">SUMIF(总装!BO$3:BO$146,$B111,总装!BO$6)+SUMIF(总装!BP$3:BP$146,$B111,总装!BP$6)+SUMIF(总装!BQ$3:BQ$146,$B111,总装!BQ$6)</f>
        <v>0</v>
      </c>
      <c r="AF111" s="5">
        <f ca="1">SUMIF(总装!BR$3:BR$146,$B111,总装!BR$6)+SUMIF(总装!BS$3:BS$146,$B111,总装!BS$6)+SUMIF(总装!BT$3:BT$146,$B111,总装!BT$6)</f>
        <v>0</v>
      </c>
      <c r="AG111" s="5">
        <f ca="1">SUMIF(总装!BU$3:BU$146,$B111,总装!BU$6)+SUMIF(总装!BV$3:BV$146,$B111,总装!BV$6)+SUMIF(总装!BW$3:BW$146,$B111,总装!BW$6)</f>
        <v>0</v>
      </c>
      <c r="AH111" s="5">
        <f ca="1">SUMIF(总装!BX$3:BX$146,$B111,总装!BX$6)+SUMIF(总装!BY$3:BY$146,$B111,总装!BY$6)+SUMIF(总装!BZ$3:BZ$146,$B111,总装!BZ$6)</f>
        <v>550</v>
      </c>
      <c r="AI111" s="5">
        <f ca="1">SUMIF(总装!CA$3:CA$146,$B111,总装!CA$6)+SUMIF(总装!CB$3:CB$146,$B111,总装!CB$6)+SUMIF(总装!CC$3:CC$146,$B111,总装!CC$6)</f>
        <v>1450</v>
      </c>
      <c r="AJ111" s="5">
        <f ca="1">SUMIF(总装!CD$3:CD$146,$B111,总装!CD$6)+SUMIF(总装!CE$3:CE$146,$B111,总装!CE$6)+SUMIF(总装!CF$3:CF$146,$B111,总装!CF$6)</f>
        <v>0</v>
      </c>
      <c r="AK111" s="5">
        <f ca="1">SUMIF(总装!CG$3:CG$146,$B111,总装!CG$6)+SUMIF(总装!CH$3:CH$146,$B111,总装!CH$6)+SUMIF(总装!CI$3:CI$146,$B111,总装!CI$6)</f>
        <v>0</v>
      </c>
      <c r="AL111" s="5">
        <f ca="1">SUMIF(总装!CJ$3:CJ$146,$B111,总装!CJ$6)+SUMIF(总装!CK$3:CK$146,$B111,总装!CK$6)+SUMIF(总装!CL$3:CL$146,$B111,总装!CL$6)</f>
        <v>0</v>
      </c>
      <c r="AM111" s="5">
        <f ca="1">SUMIF(总装!CM$3:CM$146,$B111,总装!CM$6)+SUMIF(总装!CN$3:CN$146,$B111,总装!CN$6)+SUMIF(总装!CO$3:CO$146,$B111,总装!CO$6)</f>
        <v>0</v>
      </c>
      <c r="AN111" s="5">
        <f ca="1">SUMIF(总装!CP$3:CP$146,$B111,总装!CP$6)+SUMIF(总装!CQ$3:CQ$146,$B111,总装!CQ$6)+SUMIF(总装!CR$3:CR$146,$B111,总装!CR$6)</f>
        <v>0</v>
      </c>
      <c r="AO111" s="5">
        <f ca="1" t="shared" si="8"/>
        <v>2000</v>
      </c>
      <c r="AP111" s="5">
        <f>SUMIF(工单拆分!G:G,B111,工单拆分!I:I)</f>
        <v>2000</v>
      </c>
      <c r="AQ111" s="5">
        <f ca="1" t="shared" si="9"/>
        <v>0</v>
      </c>
      <c r="AS111" s="7">
        <f>VLOOKUP(日计划量!C:C,工单拆分!H:N,7,0)</f>
        <v>100851915</v>
      </c>
      <c r="AT111" s="5">
        <f ca="1">VLOOKUP(C:C,工单拆分!H:R,11,0)</f>
        <v>0</v>
      </c>
      <c r="AU111" s="5">
        <f ca="1">VLOOKUP(C:C,工单拆分!H:S,12,0)</f>
        <v>0</v>
      </c>
      <c r="AV111" s="5"/>
      <c r="AW111" s="5"/>
    </row>
    <row r="112" s="1" customFormat="1" ht="15" customHeight="1" spans="1:49">
      <c r="A112" s="5">
        <f>工单拆分!F112</f>
        <v>7210003301</v>
      </c>
      <c r="B112" s="5" t="str">
        <f>工单拆分!G112</f>
        <v>7210003301-1</v>
      </c>
      <c r="C112" s="5" t="str">
        <f>工单拆分!H112</f>
        <v>50FC832-1</v>
      </c>
      <c r="D112" s="5">
        <f>VLOOKUP(B112,工单拆分!G:I,3,0)</f>
        <v>2000</v>
      </c>
      <c r="E112" s="5">
        <f ca="1">SUMIFS(OFFSET(工单拆分!$I$2,,,2000),OFFSET(工单拆分!$F$2,,,2000),A112)</f>
        <v>10000</v>
      </c>
      <c r="F112" s="5"/>
      <c r="G112" s="10">
        <f ca="1" t="array" ref="G112">MATCH(TRUE,J112:AN112&gt;10,0)+$J$2-1</f>
        <v>43542</v>
      </c>
      <c r="H112" s="11"/>
      <c r="I112" s="11"/>
      <c r="J112" s="5">
        <f ca="1">SUMIF(总装!D$3:D$146,$B112,总装!D$6)+SUMIF(总装!E$3:E$146,$B112,总装!E$6)+SUMIF(总装!F$3:F$146,$B112,总装!F$6)</f>
        <v>0</v>
      </c>
      <c r="K112" s="12">
        <f ca="1">SUMIF(总装!G$3:G$146,$B112,总装!G$6)+SUMIF(总装!H$3:H$146,$B112,总装!H$6)+SUMIF(总装!I$3:I$146,$B112,总装!I$6)</f>
        <v>0</v>
      </c>
      <c r="L112" s="12">
        <f ca="1">SUMIF(总装!J$3:J$146,$B112,总装!J$6)+SUMIF(总装!K$3:K$146,$B112,总装!K$6)+SUMIF(总装!L$3:L$146,$B112,总装!L$6)</f>
        <v>0</v>
      </c>
      <c r="M112" s="12">
        <f ca="1">SUMIF(总装!M$3:M$146,$B112,总装!M$6)+SUMIF(总装!N$3:N$146,$B112,总装!N$6)+SUMIF(总装!O$3:O$146,$B112,总装!O$6)</f>
        <v>0</v>
      </c>
      <c r="N112" s="12">
        <f ca="1">SUMIF(总装!P$3:P$146,$B112,总装!P$6)+SUMIF(总装!Q$3:Q$146,$B112,总装!Q$6)+SUMIF(总装!R$3:R$146,$B112,总装!R$6)</f>
        <v>0</v>
      </c>
      <c r="O112" s="12">
        <f ca="1">SUMIF(总装!S$3:S$146,$B112,总装!S$6)+SUMIF(总装!T$3:T$146,$B112,总装!T$6)+SUMIF(总装!U$3:U$146,$B112,总装!U$6)</f>
        <v>0</v>
      </c>
      <c r="P112" s="12">
        <f ca="1">SUMIF(总装!V$3:V$146,$B112,总装!V$6)+SUMIF(总装!W$3:W$146,$B112,总装!W$6)+SUMIF(总装!X$3:X$146,$B112,总装!X$6)</f>
        <v>0</v>
      </c>
      <c r="Q112" s="12">
        <f ca="1">SUMIF(总装!Y$3:Y$146,$B112,总装!Y$6)+SUMIF(总装!Z$3:Z$146,$B112,总装!Z$6)+SUMIF(总装!AA$3:AA$146,$B112,总装!AA$6)</f>
        <v>0</v>
      </c>
      <c r="R112" s="5">
        <f ca="1">SUMIF(总装!AB$3:AB$146,$B112,总装!AB$6)+SUMIF(总装!AC$3:AC$146,$B112,总装!AC$6)+SUMIF(总装!AD$3:AD$146,$B112,总装!AD$6)</f>
        <v>0</v>
      </c>
      <c r="S112" s="5">
        <f ca="1">SUMIF(总装!AE$3:AE$146,$B112,总装!AE$6)+SUMIF(总装!AF$3:AF$146,$B112,总装!AF$6)+SUMIF(总装!AG$3:AG$146,$B112,总装!AG$6)</f>
        <v>0</v>
      </c>
      <c r="T112" s="5">
        <f ca="1">SUMIF(总装!AH$3:AH$146,$B112,总装!AH$6)+SUMIF(总装!AI$3:AI$146,$B112,总装!AI$6)+SUMIF(总装!AJ$3:AJ$146,$B112,总装!AJ$6)</f>
        <v>0</v>
      </c>
      <c r="U112" s="5">
        <f ca="1">SUMIF(总装!AK$3:AK$146,$B112,总装!AK$6)+SUMIF(总装!AL$3:AL$146,$B112,总装!AL$6)+SUMIF(总装!AM$3:AM$146,$B112,总装!AM$6)</f>
        <v>0</v>
      </c>
      <c r="V112" s="5">
        <f ca="1">SUMIF(总装!AN$3:AN$146,$B112,总装!AN$6)+SUMIF(总装!AO$3:AO$146,$B112,总装!AO$6)+SUMIF(总装!AP$3:AP$146,$B112,总装!AP$6)</f>
        <v>0</v>
      </c>
      <c r="W112" s="5">
        <f ca="1">SUMIF(总装!AQ$3:AQ$146,$B112,总装!AQ$6)+SUMIF(总装!AR$3:AR$146,$B112,总装!AR$6)+SUMIF(总装!AS$3:AS$146,$B112,总装!AS$6)</f>
        <v>0</v>
      </c>
      <c r="X112" s="5">
        <f ca="1">SUMIF(总装!AT$3:AT$146,$B112,总装!AT$6)+SUMIF(总装!AU$3:AU$146,$B112,总装!AU$6)+SUMIF(总装!AV$3:AV$146,$B112,总装!AV$6)</f>
        <v>0</v>
      </c>
      <c r="Y112" s="5">
        <f ca="1">SUMIF(总装!AW$3:AW$146,$B112,总装!AW$6)+SUMIF(总装!AX$3:AX$146,$B112,总装!AX$6)+SUMIF(总装!AY$3:AY$146,$B112,总装!AY$6)</f>
        <v>0</v>
      </c>
      <c r="Z112" s="5">
        <f ca="1">SUMIF(总装!AZ$3:AZ$146,$B112,总装!AZ$6)+SUMIF(总装!BA$3:BA$146,$B112,总装!BA$6)+SUMIF(总装!BB$3:BB$146,$B112,总装!BB$6)</f>
        <v>0</v>
      </c>
      <c r="AA112" s="5">
        <f ca="1">SUMIF(总装!BC$3:BC$146,$B112,总装!BC$6)+SUMIF(总装!BD$3:BD$146,$B112,总装!BD$6)+SUMIF(总装!BE$3:BE$146,$B112,总装!BE$6)</f>
        <v>170</v>
      </c>
      <c r="AB112" s="5">
        <f ca="1">SUMIF(总装!BF$3:BF$146,$B112,总装!BF$6)+SUMIF(总装!BG$3:BG$146,$B112,总装!BG$6)+SUMIF(总装!BH$3:BH$146,$B112,总装!BH$6)</f>
        <v>1830</v>
      </c>
      <c r="AC112" s="5">
        <f ca="1">SUMIF(总装!BI$3:BI$146,$B112,总装!BI$6)+SUMIF(总装!BJ$3:BJ$146,$B112,总装!BJ$6)+SUMIF(总装!BK$3:BK$146,$B112,总装!BK$6)</f>
        <v>0</v>
      </c>
      <c r="AD112" s="5">
        <f ca="1">SUMIF(总装!BL$3:BL$146,$B112,总装!BL$6)+SUMIF(总装!BM$3:BM$146,$B112,总装!BM$6)+SUMIF(总装!BN$3:BN$146,$B112,总装!BN$6)</f>
        <v>0</v>
      </c>
      <c r="AE112" s="5">
        <f ca="1">SUMIF(总装!BO$3:BO$146,$B112,总装!BO$6)+SUMIF(总装!BP$3:BP$146,$B112,总装!BP$6)+SUMIF(总装!BQ$3:BQ$146,$B112,总装!BQ$6)</f>
        <v>0</v>
      </c>
      <c r="AF112" s="5">
        <f ca="1">SUMIF(总装!BR$3:BR$146,$B112,总装!BR$6)+SUMIF(总装!BS$3:BS$146,$B112,总装!BS$6)+SUMIF(总装!BT$3:BT$146,$B112,总装!BT$6)</f>
        <v>0</v>
      </c>
      <c r="AG112" s="5">
        <f ca="1">SUMIF(总装!BU$3:BU$146,$B112,总装!BU$6)+SUMIF(总装!BV$3:BV$146,$B112,总装!BV$6)+SUMIF(总装!BW$3:BW$146,$B112,总装!BW$6)</f>
        <v>0</v>
      </c>
      <c r="AH112" s="5">
        <f ca="1">SUMIF(总装!BX$3:BX$146,$B112,总装!BX$6)+SUMIF(总装!BY$3:BY$146,$B112,总装!BY$6)+SUMIF(总装!BZ$3:BZ$146,$B112,总装!BZ$6)</f>
        <v>0</v>
      </c>
      <c r="AI112" s="5">
        <f ca="1">SUMIF(总装!CA$3:CA$146,$B112,总装!CA$6)+SUMIF(总装!CB$3:CB$146,$B112,总装!CB$6)+SUMIF(总装!CC$3:CC$146,$B112,总装!CC$6)</f>
        <v>0</v>
      </c>
      <c r="AJ112" s="5">
        <f ca="1">SUMIF(总装!CD$3:CD$146,$B112,总装!CD$6)+SUMIF(总装!CE$3:CE$146,$B112,总装!CE$6)+SUMIF(总装!CF$3:CF$146,$B112,总装!CF$6)</f>
        <v>0</v>
      </c>
      <c r="AK112" s="5">
        <f ca="1">SUMIF(总装!CG$3:CG$146,$B112,总装!CG$6)+SUMIF(总装!CH$3:CH$146,$B112,总装!CH$6)+SUMIF(总装!CI$3:CI$146,$B112,总装!CI$6)</f>
        <v>0</v>
      </c>
      <c r="AL112" s="5">
        <f ca="1">SUMIF(总装!CJ$3:CJ$146,$B112,总装!CJ$6)+SUMIF(总装!CK$3:CK$146,$B112,总装!CK$6)+SUMIF(总装!CL$3:CL$146,$B112,总装!CL$6)</f>
        <v>0</v>
      </c>
      <c r="AM112" s="5">
        <f ca="1">SUMIF(总装!CM$3:CM$146,$B112,总装!CM$6)+SUMIF(总装!CN$3:CN$146,$B112,总装!CN$6)+SUMIF(总装!CO$3:CO$146,$B112,总装!CO$6)</f>
        <v>0</v>
      </c>
      <c r="AN112" s="5">
        <f ca="1">SUMIF(总装!CP$3:CP$146,$B112,总装!CP$6)+SUMIF(总装!CQ$3:CQ$146,$B112,总装!CQ$6)+SUMIF(总装!CR$3:CR$146,$B112,总装!CR$6)</f>
        <v>0</v>
      </c>
      <c r="AO112" s="5">
        <f ca="1" t="shared" si="8"/>
        <v>2000</v>
      </c>
      <c r="AP112" s="5">
        <f>SUMIF(工单拆分!G:G,B112,工单拆分!I:I)</f>
        <v>2000</v>
      </c>
      <c r="AQ112" s="5">
        <f ca="1" t="shared" si="9"/>
        <v>0</v>
      </c>
      <c r="AS112" s="7">
        <f>VLOOKUP(日计划量!C:C,工单拆分!H:N,7,0)</f>
        <v>100848671</v>
      </c>
      <c r="AT112" s="5">
        <f ca="1">VLOOKUP(C:C,工单拆分!H:R,11,0)</f>
        <v>0</v>
      </c>
      <c r="AU112" s="5">
        <f ca="1">VLOOKUP(C:C,工单拆分!H:S,12,0)</f>
        <v>0</v>
      </c>
      <c r="AV112" s="5"/>
      <c r="AW112" s="5"/>
    </row>
    <row r="113" s="1" customFormat="1" ht="15" customHeight="1" spans="1:49">
      <c r="A113" s="5">
        <f>工单拆分!F113</f>
        <v>7210003301</v>
      </c>
      <c r="B113" s="5" t="str">
        <f>工单拆分!G113</f>
        <v>7210003301-2</v>
      </c>
      <c r="C113" s="5" t="str">
        <f>工单拆分!H113</f>
        <v>50FC832-2</v>
      </c>
      <c r="D113" s="5">
        <f>VLOOKUP(B113,工单拆分!G:I,3,0)</f>
        <v>2000</v>
      </c>
      <c r="E113" s="5">
        <f ca="1">SUMIFS(OFFSET(工单拆分!$I$2,,,2000),OFFSET(工单拆分!$F$2,,,2000),A113)</f>
        <v>10000</v>
      </c>
      <c r="F113" s="5"/>
      <c r="G113" s="10">
        <f ca="1" t="array" ref="G113">MATCH(TRUE,J113:AN113&gt;10,0)+$J$2-1</f>
        <v>43544</v>
      </c>
      <c r="H113" s="11"/>
      <c r="I113" s="11"/>
      <c r="J113" s="5">
        <f ca="1">SUMIF(总装!D$3:D$146,$B113,总装!D$6)+SUMIF(总装!E$3:E$146,$B113,总装!E$6)+SUMIF(总装!F$3:F$146,$B113,总装!F$6)</f>
        <v>0</v>
      </c>
      <c r="K113" s="12">
        <f ca="1">SUMIF(总装!G$3:G$146,$B113,总装!G$6)+SUMIF(总装!H$3:H$146,$B113,总装!H$6)+SUMIF(总装!I$3:I$146,$B113,总装!I$6)</f>
        <v>0</v>
      </c>
      <c r="L113" s="12">
        <f ca="1">SUMIF(总装!J$3:J$146,$B113,总装!J$6)+SUMIF(总装!K$3:K$146,$B113,总装!K$6)+SUMIF(总装!L$3:L$146,$B113,总装!L$6)</f>
        <v>0</v>
      </c>
      <c r="M113" s="12">
        <f ca="1">SUMIF(总装!M$3:M$146,$B113,总装!M$6)+SUMIF(总装!N$3:N$146,$B113,总装!N$6)+SUMIF(总装!O$3:O$146,$B113,总装!O$6)</f>
        <v>0</v>
      </c>
      <c r="N113" s="12">
        <f ca="1">SUMIF(总装!P$3:P$146,$B113,总装!P$6)+SUMIF(总装!Q$3:Q$146,$B113,总装!Q$6)+SUMIF(总装!R$3:R$146,$B113,总装!R$6)</f>
        <v>0</v>
      </c>
      <c r="O113" s="12">
        <f ca="1">SUMIF(总装!S$3:S$146,$B113,总装!S$6)+SUMIF(总装!T$3:T$146,$B113,总装!T$6)+SUMIF(总装!U$3:U$146,$B113,总装!U$6)</f>
        <v>0</v>
      </c>
      <c r="P113" s="12">
        <f ca="1">SUMIF(总装!V$3:V$146,$B113,总装!V$6)+SUMIF(总装!W$3:W$146,$B113,总装!W$6)+SUMIF(总装!X$3:X$146,$B113,总装!X$6)</f>
        <v>0</v>
      </c>
      <c r="Q113" s="12">
        <f ca="1">SUMIF(总装!Y$3:Y$146,$B113,总装!Y$6)+SUMIF(总装!Z$3:Z$146,$B113,总装!Z$6)+SUMIF(总装!AA$3:AA$146,$B113,总装!AA$6)</f>
        <v>0</v>
      </c>
      <c r="R113" s="5">
        <f ca="1">SUMIF(总装!AB$3:AB$146,$B113,总装!AB$6)+SUMIF(总装!AC$3:AC$146,$B113,总装!AC$6)+SUMIF(总装!AD$3:AD$146,$B113,总装!AD$6)</f>
        <v>0</v>
      </c>
      <c r="S113" s="5">
        <f ca="1">SUMIF(总装!AE$3:AE$146,$B113,总装!AE$6)+SUMIF(总装!AF$3:AF$146,$B113,总装!AF$6)+SUMIF(总装!AG$3:AG$146,$B113,总装!AG$6)</f>
        <v>0</v>
      </c>
      <c r="T113" s="5">
        <f ca="1">SUMIF(总装!AH$3:AH$146,$B113,总装!AH$6)+SUMIF(总装!AI$3:AI$146,$B113,总装!AI$6)+SUMIF(总装!AJ$3:AJ$146,$B113,总装!AJ$6)</f>
        <v>0</v>
      </c>
      <c r="U113" s="5">
        <f ca="1">SUMIF(总装!AK$3:AK$146,$B113,总装!AK$6)+SUMIF(总装!AL$3:AL$146,$B113,总装!AL$6)+SUMIF(总装!AM$3:AM$146,$B113,总装!AM$6)</f>
        <v>0</v>
      </c>
      <c r="V113" s="5">
        <f ca="1">SUMIF(总装!AN$3:AN$146,$B113,总装!AN$6)+SUMIF(总装!AO$3:AO$146,$B113,总装!AO$6)+SUMIF(总装!AP$3:AP$146,$B113,总装!AP$6)</f>
        <v>0</v>
      </c>
      <c r="W113" s="5">
        <f ca="1">SUMIF(总装!AQ$3:AQ$146,$B113,总装!AQ$6)+SUMIF(总装!AR$3:AR$146,$B113,总装!AR$6)+SUMIF(总装!AS$3:AS$146,$B113,总装!AS$6)</f>
        <v>0</v>
      </c>
      <c r="X113" s="5">
        <f ca="1">SUMIF(总装!AT$3:AT$146,$B113,总装!AT$6)+SUMIF(总装!AU$3:AU$146,$B113,总装!AU$6)+SUMIF(总装!AV$3:AV$146,$B113,总装!AV$6)</f>
        <v>0</v>
      </c>
      <c r="Y113" s="5">
        <f ca="1">SUMIF(总装!AW$3:AW$146,$B113,总装!AW$6)+SUMIF(总装!AX$3:AX$146,$B113,总装!AX$6)+SUMIF(总装!AY$3:AY$146,$B113,总装!AY$6)</f>
        <v>0</v>
      </c>
      <c r="Z113" s="5">
        <f ca="1">SUMIF(总装!AZ$3:AZ$146,$B113,总装!AZ$6)+SUMIF(总装!BA$3:BA$146,$B113,总装!BA$6)+SUMIF(总装!BB$3:BB$146,$B113,总装!BB$6)</f>
        <v>0</v>
      </c>
      <c r="AA113" s="5">
        <f ca="1">SUMIF(总装!BC$3:BC$146,$B113,总装!BC$6)+SUMIF(总装!BD$3:BD$146,$B113,总装!BD$6)+SUMIF(总装!BE$3:BE$146,$B113,总装!BE$6)</f>
        <v>0</v>
      </c>
      <c r="AB113" s="5">
        <f ca="1">SUMIF(总装!BF$3:BF$146,$B113,总装!BF$6)+SUMIF(总装!BG$3:BG$146,$B113,总装!BG$6)+SUMIF(总装!BH$3:BH$146,$B113,总装!BH$6)</f>
        <v>0</v>
      </c>
      <c r="AC113" s="5">
        <f ca="1">SUMIF(总装!BI$3:BI$146,$B113,总装!BI$6)+SUMIF(总装!BJ$3:BJ$146,$B113,总装!BJ$6)+SUMIF(总装!BK$3:BK$146,$B113,总装!BK$6)</f>
        <v>1800</v>
      </c>
      <c r="AD113" s="5">
        <f ca="1">SUMIF(总装!BL$3:BL$146,$B113,总装!BL$6)+SUMIF(总装!BM$3:BM$146,$B113,总装!BM$6)+SUMIF(总装!BN$3:BN$146,$B113,总装!BN$6)</f>
        <v>200</v>
      </c>
      <c r="AE113" s="5">
        <f ca="1">SUMIF(总装!BO$3:BO$146,$B113,总装!BO$6)+SUMIF(总装!BP$3:BP$146,$B113,总装!BP$6)+SUMIF(总装!BQ$3:BQ$146,$B113,总装!BQ$6)</f>
        <v>0</v>
      </c>
      <c r="AF113" s="5">
        <f ca="1">SUMIF(总装!BR$3:BR$146,$B113,总装!BR$6)+SUMIF(总装!BS$3:BS$146,$B113,总装!BS$6)+SUMIF(总装!BT$3:BT$146,$B113,总装!BT$6)</f>
        <v>0</v>
      </c>
      <c r="AG113" s="5">
        <f ca="1">SUMIF(总装!BU$3:BU$146,$B113,总装!BU$6)+SUMIF(总装!BV$3:BV$146,$B113,总装!BV$6)+SUMIF(总装!BW$3:BW$146,$B113,总装!BW$6)</f>
        <v>0</v>
      </c>
      <c r="AH113" s="5">
        <f ca="1">SUMIF(总装!BX$3:BX$146,$B113,总装!BX$6)+SUMIF(总装!BY$3:BY$146,$B113,总装!BY$6)+SUMIF(总装!BZ$3:BZ$146,$B113,总装!BZ$6)</f>
        <v>0</v>
      </c>
      <c r="AI113" s="5">
        <f ca="1">SUMIF(总装!CA$3:CA$146,$B113,总装!CA$6)+SUMIF(总装!CB$3:CB$146,$B113,总装!CB$6)+SUMIF(总装!CC$3:CC$146,$B113,总装!CC$6)</f>
        <v>0</v>
      </c>
      <c r="AJ113" s="5">
        <f ca="1">SUMIF(总装!CD$3:CD$146,$B113,总装!CD$6)+SUMIF(总装!CE$3:CE$146,$B113,总装!CE$6)+SUMIF(总装!CF$3:CF$146,$B113,总装!CF$6)</f>
        <v>0</v>
      </c>
      <c r="AK113" s="5">
        <f ca="1">SUMIF(总装!CG$3:CG$146,$B113,总装!CG$6)+SUMIF(总装!CH$3:CH$146,$B113,总装!CH$6)+SUMIF(总装!CI$3:CI$146,$B113,总装!CI$6)</f>
        <v>0</v>
      </c>
      <c r="AL113" s="5">
        <f ca="1">SUMIF(总装!CJ$3:CJ$146,$B113,总装!CJ$6)+SUMIF(总装!CK$3:CK$146,$B113,总装!CK$6)+SUMIF(总装!CL$3:CL$146,$B113,总装!CL$6)</f>
        <v>0</v>
      </c>
      <c r="AM113" s="5">
        <f ca="1">SUMIF(总装!CM$3:CM$146,$B113,总装!CM$6)+SUMIF(总装!CN$3:CN$146,$B113,总装!CN$6)+SUMIF(总装!CO$3:CO$146,$B113,总装!CO$6)</f>
        <v>0</v>
      </c>
      <c r="AN113" s="5">
        <f ca="1">SUMIF(总装!CP$3:CP$146,$B113,总装!CP$6)+SUMIF(总装!CQ$3:CQ$146,$B113,总装!CQ$6)+SUMIF(总装!CR$3:CR$146,$B113,总装!CR$6)</f>
        <v>0</v>
      </c>
      <c r="AO113" s="5">
        <f ca="1" t="shared" si="8"/>
        <v>2000</v>
      </c>
      <c r="AP113" s="5">
        <f>SUMIF(工单拆分!G:G,B113,工单拆分!I:I)</f>
        <v>2000</v>
      </c>
      <c r="AQ113" s="5">
        <f ca="1" t="shared" si="9"/>
        <v>0</v>
      </c>
      <c r="AS113" s="7">
        <f>VLOOKUP(日计划量!C:C,工单拆分!H:N,7,0)</f>
        <v>100848672</v>
      </c>
      <c r="AT113" s="5">
        <f ca="1">VLOOKUP(C:C,工单拆分!H:R,11,0)</f>
        <v>0</v>
      </c>
      <c r="AU113" s="5">
        <f ca="1">VLOOKUP(C:C,工单拆分!H:S,12,0)</f>
        <v>0</v>
      </c>
      <c r="AV113" s="5"/>
      <c r="AW113" s="5"/>
    </row>
    <row r="114" s="1" customFormat="1" ht="15" customHeight="1" spans="1:49">
      <c r="A114" s="5">
        <f>工单拆分!F114</f>
        <v>7210003301</v>
      </c>
      <c r="B114" s="5" t="str">
        <f>工单拆分!G114</f>
        <v>7210003301-3</v>
      </c>
      <c r="C114" s="5" t="str">
        <f>工单拆分!H114</f>
        <v>50FC832-3</v>
      </c>
      <c r="D114" s="5">
        <f>VLOOKUP(B114,工单拆分!G:I,3,0)</f>
        <v>2000</v>
      </c>
      <c r="E114" s="5">
        <f ca="1">SUMIFS(OFFSET(工单拆分!$I$2,,,2000),OFFSET(工单拆分!$F$2,,,2000),A114)</f>
        <v>10000</v>
      </c>
      <c r="F114" s="5"/>
      <c r="G114" s="10">
        <f ca="1" t="array" ref="G114">MATCH(TRUE,J114:AN114&gt;10,0)+$J$2-1</f>
        <v>43545</v>
      </c>
      <c r="H114" s="11"/>
      <c r="I114" s="11"/>
      <c r="J114" s="5">
        <f ca="1">SUMIF(总装!D$3:D$146,$B114,总装!D$6)+SUMIF(总装!E$3:E$146,$B114,总装!E$6)+SUMIF(总装!F$3:F$146,$B114,总装!F$6)</f>
        <v>0</v>
      </c>
      <c r="K114" s="12">
        <f ca="1">SUMIF(总装!G$3:G$146,$B114,总装!G$6)+SUMIF(总装!H$3:H$146,$B114,总装!H$6)+SUMIF(总装!I$3:I$146,$B114,总装!I$6)</f>
        <v>0</v>
      </c>
      <c r="L114" s="12">
        <f ca="1">SUMIF(总装!J$3:J$146,$B114,总装!J$6)+SUMIF(总装!K$3:K$146,$B114,总装!K$6)+SUMIF(总装!L$3:L$146,$B114,总装!L$6)</f>
        <v>0</v>
      </c>
      <c r="M114" s="12">
        <f ca="1">SUMIF(总装!M$3:M$146,$B114,总装!M$6)+SUMIF(总装!N$3:N$146,$B114,总装!N$6)+SUMIF(总装!O$3:O$146,$B114,总装!O$6)</f>
        <v>0</v>
      </c>
      <c r="N114" s="12">
        <f ca="1">SUMIF(总装!P$3:P$146,$B114,总装!P$6)+SUMIF(总装!Q$3:Q$146,$B114,总装!Q$6)+SUMIF(总装!R$3:R$146,$B114,总装!R$6)</f>
        <v>0</v>
      </c>
      <c r="O114" s="12">
        <f ca="1">SUMIF(总装!S$3:S$146,$B114,总装!S$6)+SUMIF(总装!T$3:T$146,$B114,总装!T$6)+SUMIF(总装!U$3:U$146,$B114,总装!U$6)</f>
        <v>0</v>
      </c>
      <c r="P114" s="12">
        <f ca="1">SUMIF(总装!V$3:V$146,$B114,总装!V$6)+SUMIF(总装!W$3:W$146,$B114,总装!W$6)+SUMIF(总装!X$3:X$146,$B114,总装!X$6)</f>
        <v>0</v>
      </c>
      <c r="Q114" s="12">
        <f ca="1">SUMIF(总装!Y$3:Y$146,$B114,总装!Y$6)+SUMIF(总装!Z$3:Z$146,$B114,总装!Z$6)+SUMIF(总装!AA$3:AA$146,$B114,总装!AA$6)</f>
        <v>0</v>
      </c>
      <c r="R114" s="5">
        <f ca="1">SUMIF(总装!AB$3:AB$146,$B114,总装!AB$6)+SUMIF(总装!AC$3:AC$146,$B114,总装!AC$6)+SUMIF(总装!AD$3:AD$146,$B114,总装!AD$6)</f>
        <v>0</v>
      </c>
      <c r="S114" s="5">
        <f ca="1">SUMIF(总装!AE$3:AE$146,$B114,总装!AE$6)+SUMIF(总装!AF$3:AF$146,$B114,总装!AF$6)+SUMIF(总装!AG$3:AG$146,$B114,总装!AG$6)</f>
        <v>0</v>
      </c>
      <c r="T114" s="5">
        <f ca="1">SUMIF(总装!AH$3:AH$146,$B114,总装!AH$6)+SUMIF(总装!AI$3:AI$146,$B114,总装!AI$6)+SUMIF(总装!AJ$3:AJ$146,$B114,总装!AJ$6)</f>
        <v>0</v>
      </c>
      <c r="U114" s="5">
        <f ca="1">SUMIF(总装!AK$3:AK$146,$B114,总装!AK$6)+SUMIF(总装!AL$3:AL$146,$B114,总装!AL$6)+SUMIF(总装!AM$3:AM$146,$B114,总装!AM$6)</f>
        <v>0</v>
      </c>
      <c r="V114" s="5">
        <f ca="1">SUMIF(总装!AN$3:AN$146,$B114,总装!AN$6)+SUMIF(总装!AO$3:AO$146,$B114,总装!AO$6)+SUMIF(总装!AP$3:AP$146,$B114,总装!AP$6)</f>
        <v>0</v>
      </c>
      <c r="W114" s="5">
        <f ca="1">SUMIF(总装!AQ$3:AQ$146,$B114,总装!AQ$6)+SUMIF(总装!AR$3:AR$146,$B114,总装!AR$6)+SUMIF(总装!AS$3:AS$146,$B114,总装!AS$6)</f>
        <v>0</v>
      </c>
      <c r="X114" s="5">
        <f ca="1">SUMIF(总装!AT$3:AT$146,$B114,总装!AT$6)+SUMIF(总装!AU$3:AU$146,$B114,总装!AU$6)+SUMIF(总装!AV$3:AV$146,$B114,总装!AV$6)</f>
        <v>0</v>
      </c>
      <c r="Y114" s="5">
        <f ca="1">SUMIF(总装!AW$3:AW$146,$B114,总装!AW$6)+SUMIF(总装!AX$3:AX$146,$B114,总装!AX$6)+SUMIF(总装!AY$3:AY$146,$B114,总装!AY$6)</f>
        <v>0</v>
      </c>
      <c r="Z114" s="5">
        <f ca="1">SUMIF(总装!AZ$3:AZ$146,$B114,总装!AZ$6)+SUMIF(总装!BA$3:BA$146,$B114,总装!BA$6)+SUMIF(总装!BB$3:BB$146,$B114,总装!BB$6)</f>
        <v>0</v>
      </c>
      <c r="AA114" s="5">
        <f ca="1">SUMIF(总装!BC$3:BC$146,$B114,总装!BC$6)+SUMIF(总装!BD$3:BD$146,$B114,总装!BD$6)+SUMIF(总装!BE$3:BE$146,$B114,总装!BE$6)</f>
        <v>0</v>
      </c>
      <c r="AB114" s="5">
        <f ca="1">SUMIF(总装!BF$3:BF$146,$B114,总装!BF$6)+SUMIF(总装!BG$3:BG$146,$B114,总装!BG$6)+SUMIF(总装!BH$3:BH$146,$B114,总装!BH$6)</f>
        <v>0</v>
      </c>
      <c r="AC114" s="5">
        <f ca="1">SUMIF(总装!BI$3:BI$146,$B114,总装!BI$6)+SUMIF(总装!BJ$3:BJ$146,$B114,总装!BJ$6)+SUMIF(总装!BK$3:BK$146,$B114,总装!BK$6)</f>
        <v>0</v>
      </c>
      <c r="AD114" s="5">
        <f ca="1">SUMIF(总装!BL$3:BL$146,$B114,总装!BL$6)+SUMIF(总装!BM$3:BM$146,$B114,总装!BM$6)+SUMIF(总装!BN$3:BN$146,$B114,总装!BN$6)</f>
        <v>1600</v>
      </c>
      <c r="AE114" s="5">
        <f ca="1">SUMIF(总装!BO$3:BO$146,$B114,总装!BO$6)+SUMIF(总装!BP$3:BP$146,$B114,总装!BP$6)+SUMIF(总装!BQ$3:BQ$146,$B114,总装!BQ$6)</f>
        <v>400</v>
      </c>
      <c r="AF114" s="5">
        <f ca="1">SUMIF(总装!BR$3:BR$146,$B114,总装!BR$6)+SUMIF(总装!BS$3:BS$146,$B114,总装!BS$6)+SUMIF(总装!BT$3:BT$146,$B114,总装!BT$6)</f>
        <v>0</v>
      </c>
      <c r="AG114" s="5">
        <f ca="1">SUMIF(总装!BU$3:BU$146,$B114,总装!BU$6)+SUMIF(总装!BV$3:BV$146,$B114,总装!BV$6)+SUMIF(总装!BW$3:BW$146,$B114,总装!BW$6)</f>
        <v>0</v>
      </c>
      <c r="AH114" s="5">
        <f ca="1">SUMIF(总装!BX$3:BX$146,$B114,总装!BX$6)+SUMIF(总装!BY$3:BY$146,$B114,总装!BY$6)+SUMIF(总装!BZ$3:BZ$146,$B114,总装!BZ$6)</f>
        <v>0</v>
      </c>
      <c r="AI114" s="5">
        <f ca="1">SUMIF(总装!CA$3:CA$146,$B114,总装!CA$6)+SUMIF(总装!CB$3:CB$146,$B114,总装!CB$6)+SUMIF(总装!CC$3:CC$146,$B114,总装!CC$6)</f>
        <v>0</v>
      </c>
      <c r="AJ114" s="5">
        <f ca="1">SUMIF(总装!CD$3:CD$146,$B114,总装!CD$6)+SUMIF(总装!CE$3:CE$146,$B114,总装!CE$6)+SUMIF(总装!CF$3:CF$146,$B114,总装!CF$6)</f>
        <v>0</v>
      </c>
      <c r="AK114" s="5">
        <f ca="1">SUMIF(总装!CG$3:CG$146,$B114,总装!CG$6)+SUMIF(总装!CH$3:CH$146,$B114,总装!CH$6)+SUMIF(总装!CI$3:CI$146,$B114,总装!CI$6)</f>
        <v>0</v>
      </c>
      <c r="AL114" s="5">
        <f ca="1">SUMIF(总装!CJ$3:CJ$146,$B114,总装!CJ$6)+SUMIF(总装!CK$3:CK$146,$B114,总装!CK$6)+SUMIF(总装!CL$3:CL$146,$B114,总装!CL$6)</f>
        <v>0</v>
      </c>
      <c r="AM114" s="5">
        <f ca="1">SUMIF(总装!CM$3:CM$146,$B114,总装!CM$6)+SUMIF(总装!CN$3:CN$146,$B114,总装!CN$6)+SUMIF(总装!CO$3:CO$146,$B114,总装!CO$6)</f>
        <v>0</v>
      </c>
      <c r="AN114" s="5">
        <f ca="1">SUMIF(总装!CP$3:CP$146,$B114,总装!CP$6)+SUMIF(总装!CQ$3:CQ$146,$B114,总装!CQ$6)+SUMIF(总装!CR$3:CR$146,$B114,总装!CR$6)</f>
        <v>0</v>
      </c>
      <c r="AO114" s="5">
        <f ca="1" t="shared" si="8"/>
        <v>2000</v>
      </c>
      <c r="AP114" s="5">
        <f>SUMIF(工单拆分!G:G,B114,工单拆分!I:I)</f>
        <v>2000</v>
      </c>
      <c r="AQ114" s="5">
        <f ca="1" t="shared" si="9"/>
        <v>0</v>
      </c>
      <c r="AS114" s="7">
        <f>VLOOKUP(日计划量!C:C,工单拆分!H:N,7,0)</f>
        <v>100850324</v>
      </c>
      <c r="AT114" s="5">
        <f ca="1">VLOOKUP(C:C,工单拆分!H:R,11,0)</f>
        <v>0</v>
      </c>
      <c r="AU114" s="5">
        <f ca="1">VLOOKUP(C:C,工单拆分!H:S,12,0)</f>
        <v>0</v>
      </c>
      <c r="AV114" s="5"/>
      <c r="AW114" s="5"/>
    </row>
    <row r="115" s="1" customFormat="1" ht="15" customHeight="1" spans="1:49">
      <c r="A115" s="5">
        <f>工单拆分!F115</f>
        <v>7210003301</v>
      </c>
      <c r="B115" s="5" t="str">
        <f>工单拆分!G115</f>
        <v>7210003301-4</v>
      </c>
      <c r="C115" s="5" t="str">
        <f>工单拆分!H115</f>
        <v>50FC832-4</v>
      </c>
      <c r="D115" s="5">
        <f>VLOOKUP(B115,工单拆分!G:I,3,0)</f>
        <v>2000</v>
      </c>
      <c r="E115" s="5">
        <f ca="1">SUMIFS(OFFSET(工单拆分!$I$2,,,2000),OFFSET(工单拆分!$F$2,,,2000),A115)</f>
        <v>10000</v>
      </c>
      <c r="F115" s="5"/>
      <c r="G115" s="10">
        <f ca="1" t="array" ref="G115">MATCH(TRUE,J115:AN115&gt;10,0)+$J$2-1</f>
        <v>43531</v>
      </c>
      <c r="H115" s="11"/>
      <c r="I115" s="11"/>
      <c r="J115" s="5">
        <f ca="1">SUMIF(总装!D$3:D$146,$B115,总装!D$6)+SUMIF(总装!E$3:E$146,$B115,总装!E$6)+SUMIF(总装!F$3:F$146,$B115,总装!F$6)</f>
        <v>0</v>
      </c>
      <c r="K115" s="12">
        <f ca="1">SUMIF(总装!G$3:G$146,$B115,总装!G$6)+SUMIF(总装!H$3:H$146,$B115,总装!H$6)+SUMIF(总装!I$3:I$146,$B115,总装!I$6)</f>
        <v>0</v>
      </c>
      <c r="L115" s="12">
        <f ca="1">SUMIF(总装!J$3:J$146,$B115,总装!J$6)+SUMIF(总装!K$3:K$146,$B115,总装!K$6)+SUMIF(总装!L$3:L$146,$B115,总装!L$6)</f>
        <v>0</v>
      </c>
      <c r="M115" s="12">
        <f ca="1">SUMIF(总装!M$3:M$146,$B115,总装!M$6)+SUMIF(总装!N$3:N$146,$B115,总装!N$6)+SUMIF(总装!O$3:O$146,$B115,总装!O$6)</f>
        <v>0</v>
      </c>
      <c r="N115" s="12">
        <f ca="1">SUMIF(总装!P$3:P$146,$B115,总装!P$6)+SUMIF(总装!Q$3:Q$146,$B115,总装!Q$6)+SUMIF(总装!R$3:R$146,$B115,总装!R$6)</f>
        <v>0</v>
      </c>
      <c r="O115" s="12">
        <f ca="1">SUMIF(总装!S$3:S$146,$B115,总装!S$6)+SUMIF(总装!T$3:T$146,$B115,总装!T$6)+SUMIF(总装!U$3:U$146,$B115,总装!U$6)</f>
        <v>0</v>
      </c>
      <c r="P115" s="12">
        <f ca="1">SUMIF(总装!V$3:V$146,$B115,总装!V$6)+SUMIF(总装!W$3:W$146,$B115,总装!W$6)+SUMIF(总装!X$3:X$146,$B115,总装!X$6)</f>
        <v>1700</v>
      </c>
      <c r="Q115" s="12">
        <f ca="1">SUMIF(总装!Y$3:Y$146,$B115,总装!Y$6)+SUMIF(总装!Z$3:Z$146,$B115,总装!Z$6)+SUMIF(总装!AA$3:AA$146,$B115,总装!AA$6)</f>
        <v>300</v>
      </c>
      <c r="R115" s="5">
        <f ca="1">SUMIF(总装!AB$3:AB$146,$B115,总装!AB$6)+SUMIF(总装!AC$3:AC$146,$B115,总装!AC$6)+SUMIF(总装!AD$3:AD$146,$B115,总装!AD$6)</f>
        <v>0</v>
      </c>
      <c r="S115" s="5">
        <f ca="1">SUMIF(总装!AE$3:AE$146,$B115,总装!AE$6)+SUMIF(总装!AF$3:AF$146,$B115,总装!AF$6)+SUMIF(总装!AG$3:AG$146,$B115,总装!AG$6)</f>
        <v>0</v>
      </c>
      <c r="T115" s="5">
        <f ca="1">SUMIF(总装!AH$3:AH$146,$B115,总装!AH$6)+SUMIF(总装!AI$3:AI$146,$B115,总装!AI$6)+SUMIF(总装!AJ$3:AJ$146,$B115,总装!AJ$6)</f>
        <v>0</v>
      </c>
      <c r="U115" s="5">
        <f ca="1">SUMIF(总装!AK$3:AK$146,$B115,总装!AK$6)+SUMIF(总装!AL$3:AL$146,$B115,总装!AL$6)+SUMIF(总装!AM$3:AM$146,$B115,总装!AM$6)</f>
        <v>0</v>
      </c>
      <c r="V115" s="5">
        <f ca="1">SUMIF(总装!AN$3:AN$146,$B115,总装!AN$6)+SUMIF(总装!AO$3:AO$146,$B115,总装!AO$6)+SUMIF(总装!AP$3:AP$146,$B115,总装!AP$6)</f>
        <v>0</v>
      </c>
      <c r="W115" s="5">
        <f ca="1">SUMIF(总装!AQ$3:AQ$146,$B115,总装!AQ$6)+SUMIF(总装!AR$3:AR$146,$B115,总装!AR$6)+SUMIF(总装!AS$3:AS$146,$B115,总装!AS$6)</f>
        <v>0</v>
      </c>
      <c r="X115" s="5">
        <f ca="1">SUMIF(总装!AT$3:AT$146,$B115,总装!AT$6)+SUMIF(总装!AU$3:AU$146,$B115,总装!AU$6)+SUMIF(总装!AV$3:AV$146,$B115,总装!AV$6)</f>
        <v>0</v>
      </c>
      <c r="Y115" s="5">
        <f ca="1">SUMIF(总装!AW$3:AW$146,$B115,总装!AW$6)+SUMIF(总装!AX$3:AX$146,$B115,总装!AX$6)+SUMIF(总装!AY$3:AY$146,$B115,总装!AY$6)</f>
        <v>0</v>
      </c>
      <c r="Z115" s="5">
        <f ca="1">SUMIF(总装!AZ$3:AZ$146,$B115,总装!AZ$6)+SUMIF(总装!BA$3:BA$146,$B115,总装!BA$6)+SUMIF(总装!BB$3:BB$146,$B115,总装!BB$6)</f>
        <v>0</v>
      </c>
      <c r="AA115" s="5">
        <f ca="1">SUMIF(总装!BC$3:BC$146,$B115,总装!BC$6)+SUMIF(总装!BD$3:BD$146,$B115,总装!BD$6)+SUMIF(总装!BE$3:BE$146,$B115,总装!BE$6)</f>
        <v>0</v>
      </c>
      <c r="AB115" s="5">
        <f ca="1">SUMIF(总装!BF$3:BF$146,$B115,总装!BF$6)+SUMIF(总装!BG$3:BG$146,$B115,总装!BG$6)+SUMIF(总装!BH$3:BH$146,$B115,总装!BH$6)</f>
        <v>0</v>
      </c>
      <c r="AC115" s="5">
        <f ca="1">SUMIF(总装!BI$3:BI$146,$B115,总装!BI$6)+SUMIF(总装!BJ$3:BJ$146,$B115,总装!BJ$6)+SUMIF(总装!BK$3:BK$146,$B115,总装!BK$6)</f>
        <v>0</v>
      </c>
      <c r="AD115" s="5">
        <f ca="1">SUMIF(总装!BL$3:BL$146,$B115,总装!BL$6)+SUMIF(总装!BM$3:BM$146,$B115,总装!BM$6)+SUMIF(总装!BN$3:BN$146,$B115,总装!BN$6)</f>
        <v>0</v>
      </c>
      <c r="AE115" s="5">
        <f ca="1">SUMIF(总装!BO$3:BO$146,$B115,总装!BO$6)+SUMIF(总装!BP$3:BP$146,$B115,总装!BP$6)+SUMIF(总装!BQ$3:BQ$146,$B115,总装!BQ$6)</f>
        <v>0</v>
      </c>
      <c r="AF115" s="5">
        <f ca="1">SUMIF(总装!BR$3:BR$146,$B115,总装!BR$6)+SUMIF(总装!BS$3:BS$146,$B115,总装!BS$6)+SUMIF(总装!BT$3:BT$146,$B115,总装!BT$6)</f>
        <v>0</v>
      </c>
      <c r="AG115" s="5">
        <f ca="1">SUMIF(总装!BU$3:BU$146,$B115,总装!BU$6)+SUMIF(总装!BV$3:BV$146,$B115,总装!BV$6)+SUMIF(总装!BW$3:BW$146,$B115,总装!BW$6)</f>
        <v>0</v>
      </c>
      <c r="AH115" s="5">
        <f ca="1">SUMIF(总装!BX$3:BX$146,$B115,总装!BX$6)+SUMIF(总装!BY$3:BY$146,$B115,总装!BY$6)+SUMIF(总装!BZ$3:BZ$146,$B115,总装!BZ$6)</f>
        <v>0</v>
      </c>
      <c r="AI115" s="5">
        <f ca="1">SUMIF(总装!CA$3:CA$146,$B115,总装!CA$6)+SUMIF(总装!CB$3:CB$146,$B115,总装!CB$6)+SUMIF(总装!CC$3:CC$146,$B115,总装!CC$6)</f>
        <v>0</v>
      </c>
      <c r="AJ115" s="5">
        <f ca="1">SUMIF(总装!CD$3:CD$146,$B115,总装!CD$6)+SUMIF(总装!CE$3:CE$146,$B115,总装!CE$6)+SUMIF(总装!CF$3:CF$146,$B115,总装!CF$6)</f>
        <v>0</v>
      </c>
      <c r="AK115" s="5">
        <f ca="1">SUMIF(总装!CG$3:CG$146,$B115,总装!CG$6)+SUMIF(总装!CH$3:CH$146,$B115,总装!CH$6)+SUMIF(总装!CI$3:CI$146,$B115,总装!CI$6)</f>
        <v>0</v>
      </c>
      <c r="AL115" s="5">
        <f ca="1">SUMIF(总装!CJ$3:CJ$146,$B115,总装!CJ$6)+SUMIF(总装!CK$3:CK$146,$B115,总装!CK$6)+SUMIF(总装!CL$3:CL$146,$B115,总装!CL$6)</f>
        <v>0</v>
      </c>
      <c r="AM115" s="5">
        <f ca="1">SUMIF(总装!CM$3:CM$146,$B115,总装!CM$6)+SUMIF(总装!CN$3:CN$146,$B115,总装!CN$6)+SUMIF(总装!CO$3:CO$146,$B115,总装!CO$6)</f>
        <v>0</v>
      </c>
      <c r="AN115" s="5">
        <f ca="1">SUMIF(总装!CP$3:CP$146,$B115,总装!CP$6)+SUMIF(总装!CQ$3:CQ$146,$B115,总装!CQ$6)+SUMIF(总装!CR$3:CR$146,$B115,总装!CR$6)</f>
        <v>0</v>
      </c>
      <c r="AO115" s="5">
        <f ca="1" t="shared" si="8"/>
        <v>2000</v>
      </c>
      <c r="AP115" s="5">
        <f>SUMIF(工单拆分!G:G,B115,工单拆分!I:I)</f>
        <v>2000</v>
      </c>
      <c r="AQ115" s="5">
        <f ca="1" t="shared" si="9"/>
        <v>0</v>
      </c>
      <c r="AS115" s="7">
        <f>VLOOKUP(日计划量!C:C,工单拆分!H:N,7,0)</f>
        <v>100844867</v>
      </c>
      <c r="AT115" s="5">
        <f ca="1">VLOOKUP(C:C,工单拆分!H:R,11,0)</f>
        <v>0</v>
      </c>
      <c r="AU115" s="5">
        <f ca="1">VLOOKUP(C:C,工单拆分!H:S,12,0)</f>
        <v>0</v>
      </c>
      <c r="AV115" s="5"/>
      <c r="AW115" s="5"/>
    </row>
    <row r="116" s="1" customFormat="1" ht="15" customHeight="1" spans="1:49">
      <c r="A116" s="5">
        <f>工单拆分!F116</f>
        <v>7210003301</v>
      </c>
      <c r="B116" s="5" t="str">
        <f>工单拆分!G116</f>
        <v>7210003301-5</v>
      </c>
      <c r="C116" s="5" t="str">
        <f>工单拆分!H116</f>
        <v>50FC832-5</v>
      </c>
      <c r="D116" s="5">
        <f>VLOOKUP(B116,工单拆分!G:I,3,0)</f>
        <v>2000</v>
      </c>
      <c r="E116" s="5">
        <f ca="1">SUMIFS(OFFSET(工单拆分!$I$2,,,2000),OFFSET(工单拆分!$F$2,,,2000),A116)</f>
        <v>10000</v>
      </c>
      <c r="F116" s="5"/>
      <c r="G116" s="10">
        <f ca="1" t="array" ref="G116">MATCH(TRUE,J116:AN116&gt;10,0)+$J$2-1</f>
        <v>43532</v>
      </c>
      <c r="H116" s="11"/>
      <c r="I116" s="11"/>
      <c r="J116" s="5">
        <f ca="1">SUMIF(总装!D$3:D$146,$B116,总装!D$6)+SUMIF(总装!E$3:E$146,$B116,总装!E$6)+SUMIF(总装!F$3:F$146,$B116,总装!F$6)</f>
        <v>0</v>
      </c>
      <c r="K116" s="12">
        <f ca="1">SUMIF(总装!G$3:G$146,$B116,总装!G$6)+SUMIF(总装!H$3:H$146,$B116,总装!H$6)+SUMIF(总装!I$3:I$146,$B116,总装!I$6)</f>
        <v>0</v>
      </c>
      <c r="L116" s="12">
        <f ca="1">SUMIF(总装!J$3:J$146,$B116,总装!J$6)+SUMIF(总装!K$3:K$146,$B116,总装!K$6)+SUMIF(总装!L$3:L$146,$B116,总装!L$6)</f>
        <v>0</v>
      </c>
      <c r="M116" s="12">
        <f ca="1">SUMIF(总装!M$3:M$146,$B116,总装!M$6)+SUMIF(总装!N$3:N$146,$B116,总装!N$6)+SUMIF(总装!O$3:O$146,$B116,总装!O$6)</f>
        <v>0</v>
      </c>
      <c r="N116" s="12">
        <f ca="1">SUMIF(总装!P$3:P$146,$B116,总装!P$6)+SUMIF(总装!Q$3:Q$146,$B116,总装!Q$6)+SUMIF(总装!R$3:R$146,$B116,总装!R$6)</f>
        <v>0</v>
      </c>
      <c r="O116" s="12">
        <f ca="1">SUMIF(总装!S$3:S$146,$B116,总装!S$6)+SUMIF(总装!T$3:T$146,$B116,总装!T$6)+SUMIF(总装!U$3:U$146,$B116,总装!U$6)</f>
        <v>0</v>
      </c>
      <c r="P116" s="12">
        <f ca="1">SUMIF(总装!V$3:V$146,$B116,总装!V$6)+SUMIF(总装!W$3:W$146,$B116,总装!W$6)+SUMIF(总装!X$3:X$146,$B116,总装!X$6)</f>
        <v>0</v>
      </c>
      <c r="Q116" s="12">
        <f ca="1">SUMIF(总装!Y$3:Y$146,$B116,总装!Y$6)+SUMIF(总装!Z$3:Z$146,$B116,总装!Z$6)+SUMIF(总装!AA$3:AA$146,$B116,总装!AA$6)</f>
        <v>1520</v>
      </c>
      <c r="R116" s="5">
        <f ca="1">SUMIF(总装!AB$3:AB$146,$B116,总装!AB$6)+SUMIF(总装!AC$3:AC$146,$B116,总装!AC$6)+SUMIF(总装!AD$3:AD$146,$B116,总装!AD$6)</f>
        <v>480</v>
      </c>
      <c r="S116" s="5">
        <f ca="1">SUMIF(总装!AE$3:AE$146,$B116,总装!AE$6)+SUMIF(总装!AF$3:AF$146,$B116,总装!AF$6)+SUMIF(总装!AG$3:AG$146,$B116,总装!AG$6)</f>
        <v>0</v>
      </c>
      <c r="T116" s="5">
        <f ca="1">SUMIF(总装!AH$3:AH$146,$B116,总装!AH$6)+SUMIF(总装!AI$3:AI$146,$B116,总装!AI$6)+SUMIF(总装!AJ$3:AJ$146,$B116,总装!AJ$6)</f>
        <v>0</v>
      </c>
      <c r="U116" s="5">
        <f ca="1">SUMIF(总装!AK$3:AK$146,$B116,总装!AK$6)+SUMIF(总装!AL$3:AL$146,$B116,总装!AL$6)+SUMIF(总装!AM$3:AM$146,$B116,总装!AM$6)</f>
        <v>0</v>
      </c>
      <c r="V116" s="5">
        <f ca="1">SUMIF(总装!AN$3:AN$146,$B116,总装!AN$6)+SUMIF(总装!AO$3:AO$146,$B116,总装!AO$6)+SUMIF(总装!AP$3:AP$146,$B116,总装!AP$6)</f>
        <v>0</v>
      </c>
      <c r="W116" s="5">
        <f ca="1">SUMIF(总装!AQ$3:AQ$146,$B116,总装!AQ$6)+SUMIF(总装!AR$3:AR$146,$B116,总装!AR$6)+SUMIF(总装!AS$3:AS$146,$B116,总装!AS$6)</f>
        <v>0</v>
      </c>
      <c r="X116" s="5">
        <f ca="1">SUMIF(总装!AT$3:AT$146,$B116,总装!AT$6)+SUMIF(总装!AU$3:AU$146,$B116,总装!AU$6)+SUMIF(总装!AV$3:AV$146,$B116,总装!AV$6)</f>
        <v>0</v>
      </c>
      <c r="Y116" s="5">
        <f ca="1">SUMIF(总装!AW$3:AW$146,$B116,总装!AW$6)+SUMIF(总装!AX$3:AX$146,$B116,总装!AX$6)+SUMIF(总装!AY$3:AY$146,$B116,总装!AY$6)</f>
        <v>0</v>
      </c>
      <c r="Z116" s="5">
        <f ca="1">SUMIF(总装!AZ$3:AZ$146,$B116,总装!AZ$6)+SUMIF(总装!BA$3:BA$146,$B116,总装!BA$6)+SUMIF(总装!BB$3:BB$146,$B116,总装!BB$6)</f>
        <v>0</v>
      </c>
      <c r="AA116" s="5">
        <f ca="1">SUMIF(总装!BC$3:BC$146,$B116,总装!BC$6)+SUMIF(总装!BD$3:BD$146,$B116,总装!BD$6)+SUMIF(总装!BE$3:BE$146,$B116,总装!BE$6)</f>
        <v>0</v>
      </c>
      <c r="AB116" s="5">
        <f ca="1">SUMIF(总装!BF$3:BF$146,$B116,总装!BF$6)+SUMIF(总装!BG$3:BG$146,$B116,总装!BG$6)+SUMIF(总装!BH$3:BH$146,$B116,总装!BH$6)</f>
        <v>0</v>
      </c>
      <c r="AC116" s="5">
        <f ca="1">SUMIF(总装!BI$3:BI$146,$B116,总装!BI$6)+SUMIF(总装!BJ$3:BJ$146,$B116,总装!BJ$6)+SUMIF(总装!BK$3:BK$146,$B116,总装!BK$6)</f>
        <v>0</v>
      </c>
      <c r="AD116" s="5">
        <f ca="1">SUMIF(总装!BL$3:BL$146,$B116,总装!BL$6)+SUMIF(总装!BM$3:BM$146,$B116,总装!BM$6)+SUMIF(总装!BN$3:BN$146,$B116,总装!BN$6)</f>
        <v>0</v>
      </c>
      <c r="AE116" s="5">
        <f ca="1">SUMIF(总装!BO$3:BO$146,$B116,总装!BO$6)+SUMIF(总装!BP$3:BP$146,$B116,总装!BP$6)+SUMIF(总装!BQ$3:BQ$146,$B116,总装!BQ$6)</f>
        <v>0</v>
      </c>
      <c r="AF116" s="5">
        <f ca="1">SUMIF(总装!BR$3:BR$146,$B116,总装!BR$6)+SUMIF(总装!BS$3:BS$146,$B116,总装!BS$6)+SUMIF(总装!BT$3:BT$146,$B116,总装!BT$6)</f>
        <v>0</v>
      </c>
      <c r="AG116" s="5">
        <f ca="1">SUMIF(总装!BU$3:BU$146,$B116,总装!BU$6)+SUMIF(总装!BV$3:BV$146,$B116,总装!BV$6)+SUMIF(总装!BW$3:BW$146,$B116,总装!BW$6)</f>
        <v>0</v>
      </c>
      <c r="AH116" s="5">
        <f ca="1">SUMIF(总装!BX$3:BX$146,$B116,总装!BX$6)+SUMIF(总装!BY$3:BY$146,$B116,总装!BY$6)+SUMIF(总装!BZ$3:BZ$146,$B116,总装!BZ$6)</f>
        <v>0</v>
      </c>
      <c r="AI116" s="5">
        <f ca="1">SUMIF(总装!CA$3:CA$146,$B116,总装!CA$6)+SUMIF(总装!CB$3:CB$146,$B116,总装!CB$6)+SUMIF(总装!CC$3:CC$146,$B116,总装!CC$6)</f>
        <v>0</v>
      </c>
      <c r="AJ116" s="5">
        <f ca="1">SUMIF(总装!CD$3:CD$146,$B116,总装!CD$6)+SUMIF(总装!CE$3:CE$146,$B116,总装!CE$6)+SUMIF(总装!CF$3:CF$146,$B116,总装!CF$6)</f>
        <v>0</v>
      </c>
      <c r="AK116" s="5">
        <f ca="1">SUMIF(总装!CG$3:CG$146,$B116,总装!CG$6)+SUMIF(总装!CH$3:CH$146,$B116,总装!CH$6)+SUMIF(总装!CI$3:CI$146,$B116,总装!CI$6)</f>
        <v>0</v>
      </c>
      <c r="AL116" s="5">
        <f ca="1">SUMIF(总装!CJ$3:CJ$146,$B116,总装!CJ$6)+SUMIF(总装!CK$3:CK$146,$B116,总装!CK$6)+SUMIF(总装!CL$3:CL$146,$B116,总装!CL$6)</f>
        <v>0</v>
      </c>
      <c r="AM116" s="5">
        <f ca="1">SUMIF(总装!CM$3:CM$146,$B116,总装!CM$6)+SUMIF(总装!CN$3:CN$146,$B116,总装!CN$6)+SUMIF(总装!CO$3:CO$146,$B116,总装!CO$6)</f>
        <v>0</v>
      </c>
      <c r="AN116" s="5">
        <f ca="1">SUMIF(总装!CP$3:CP$146,$B116,总装!CP$6)+SUMIF(总装!CQ$3:CQ$146,$B116,总装!CQ$6)+SUMIF(总装!CR$3:CR$146,$B116,总装!CR$6)</f>
        <v>0</v>
      </c>
      <c r="AO116" s="5">
        <f ca="1" t="shared" si="8"/>
        <v>2000</v>
      </c>
      <c r="AP116" s="5">
        <f>SUMIF(工单拆分!G:G,B116,工单拆分!I:I)</f>
        <v>2000</v>
      </c>
      <c r="AQ116" s="5">
        <f ca="1" t="shared" si="9"/>
        <v>0</v>
      </c>
      <c r="AS116" s="7">
        <f>VLOOKUP(日计划量!C:C,工单拆分!H:N,7,0)</f>
        <v>100845331</v>
      </c>
      <c r="AT116" s="5">
        <f ca="1">VLOOKUP(C:C,工单拆分!H:R,11,0)</f>
        <v>0</v>
      </c>
      <c r="AU116" s="5">
        <f ca="1">VLOOKUP(C:C,工单拆分!H:S,12,0)</f>
        <v>0</v>
      </c>
      <c r="AV116" s="5"/>
      <c r="AW116" s="5"/>
    </row>
    <row r="117" s="1" customFormat="1" ht="15" customHeight="1" spans="1:49">
      <c r="A117" s="5">
        <f>工单拆分!F117</f>
        <v>7210002900</v>
      </c>
      <c r="B117" s="5" t="str">
        <f>工单拆分!G117</f>
        <v>7210002900-1</v>
      </c>
      <c r="C117" s="5" t="str">
        <f>工单拆分!H117</f>
        <v>40FC835-1</v>
      </c>
      <c r="D117" s="5">
        <f>VLOOKUP(B117,工单拆分!G:I,3,0)</f>
        <v>2000</v>
      </c>
      <c r="E117" s="5">
        <f ca="1">SUMIFS(OFFSET(工单拆分!$I$2,,,2000),OFFSET(工单拆分!$F$2,,,2000),A117)</f>
        <v>48000</v>
      </c>
      <c r="F117" s="5"/>
      <c r="G117" s="10">
        <f ca="1" t="array" ref="G117">MATCH(TRUE,J117:AN117&gt;10,0)+$J$2-1</f>
        <v>43526</v>
      </c>
      <c r="H117" s="11"/>
      <c r="I117" s="11"/>
      <c r="J117" s="5">
        <f ca="1">SUMIF(总装!D$3:D$146,$B117,总装!D$6)+SUMIF(总装!E$3:E$146,$B117,总装!E$6)+SUMIF(总装!F$3:F$146,$B117,总装!F$6)</f>
        <v>0</v>
      </c>
      <c r="K117" s="12">
        <f ca="1">SUMIF(总装!G$3:G$146,$B117,总装!G$6)+SUMIF(总装!H$3:H$146,$B117,总装!H$6)+SUMIF(总装!I$3:I$146,$B117,总装!I$6)</f>
        <v>1700</v>
      </c>
      <c r="L117" s="12">
        <f ca="1">SUMIF(总装!J$3:J$146,$B117,总装!J$6)+SUMIF(总装!K$3:K$146,$B117,总装!K$6)+SUMIF(总装!L$3:L$146,$B117,总装!L$6)</f>
        <v>0</v>
      </c>
      <c r="M117" s="12">
        <f ca="1">SUMIF(总装!M$3:M$146,$B117,总装!M$6)+SUMIF(总装!N$3:N$146,$B117,总装!N$6)+SUMIF(总装!O$3:O$146,$B117,总装!O$6)</f>
        <v>300</v>
      </c>
      <c r="N117" s="12">
        <f ca="1">SUMIF(总装!P$3:P$146,$B117,总装!P$6)+SUMIF(总装!Q$3:Q$146,$B117,总装!Q$6)+SUMIF(总装!R$3:R$146,$B117,总装!R$6)</f>
        <v>0</v>
      </c>
      <c r="O117" s="12">
        <f ca="1">SUMIF(总装!S$3:S$146,$B117,总装!S$6)+SUMIF(总装!T$3:T$146,$B117,总装!T$6)+SUMIF(总装!U$3:U$146,$B117,总装!U$6)</f>
        <v>0</v>
      </c>
      <c r="P117" s="12">
        <f ca="1">SUMIF(总装!V$3:V$146,$B117,总装!V$6)+SUMIF(总装!W$3:W$146,$B117,总装!W$6)+SUMIF(总装!X$3:X$146,$B117,总装!X$6)</f>
        <v>0</v>
      </c>
      <c r="Q117" s="12">
        <f ca="1">SUMIF(总装!Y$3:Y$146,$B117,总装!Y$6)+SUMIF(总装!Z$3:Z$146,$B117,总装!Z$6)+SUMIF(总装!AA$3:AA$146,$B117,总装!AA$6)</f>
        <v>0</v>
      </c>
      <c r="R117" s="5">
        <f ca="1">SUMIF(总装!AB$3:AB$146,$B117,总装!AB$6)+SUMIF(总装!AC$3:AC$146,$B117,总装!AC$6)+SUMIF(总装!AD$3:AD$146,$B117,总装!AD$6)</f>
        <v>0</v>
      </c>
      <c r="S117" s="5">
        <f ca="1">SUMIF(总装!AE$3:AE$146,$B117,总装!AE$6)+SUMIF(总装!AF$3:AF$146,$B117,总装!AF$6)+SUMIF(总装!AG$3:AG$146,$B117,总装!AG$6)</f>
        <v>0</v>
      </c>
      <c r="T117" s="5">
        <f ca="1">SUMIF(总装!AH$3:AH$146,$B117,总装!AH$6)+SUMIF(总装!AI$3:AI$146,$B117,总装!AI$6)+SUMIF(总装!AJ$3:AJ$146,$B117,总装!AJ$6)</f>
        <v>0</v>
      </c>
      <c r="U117" s="5">
        <f ca="1">SUMIF(总装!AK$3:AK$146,$B117,总装!AK$6)+SUMIF(总装!AL$3:AL$146,$B117,总装!AL$6)+SUMIF(总装!AM$3:AM$146,$B117,总装!AM$6)</f>
        <v>0</v>
      </c>
      <c r="V117" s="5">
        <f ca="1">SUMIF(总装!AN$3:AN$146,$B117,总装!AN$6)+SUMIF(总装!AO$3:AO$146,$B117,总装!AO$6)+SUMIF(总装!AP$3:AP$146,$B117,总装!AP$6)</f>
        <v>0</v>
      </c>
      <c r="W117" s="5">
        <f ca="1">SUMIF(总装!AQ$3:AQ$146,$B117,总装!AQ$6)+SUMIF(总装!AR$3:AR$146,$B117,总装!AR$6)+SUMIF(总装!AS$3:AS$146,$B117,总装!AS$6)</f>
        <v>0</v>
      </c>
      <c r="X117" s="5">
        <f ca="1">SUMIF(总装!AT$3:AT$146,$B117,总装!AT$6)+SUMIF(总装!AU$3:AU$146,$B117,总装!AU$6)+SUMIF(总装!AV$3:AV$146,$B117,总装!AV$6)</f>
        <v>0</v>
      </c>
      <c r="Y117" s="5">
        <f ca="1">SUMIF(总装!AW$3:AW$146,$B117,总装!AW$6)+SUMIF(总装!AX$3:AX$146,$B117,总装!AX$6)+SUMIF(总装!AY$3:AY$146,$B117,总装!AY$6)</f>
        <v>0</v>
      </c>
      <c r="Z117" s="5">
        <f ca="1">SUMIF(总装!AZ$3:AZ$146,$B117,总装!AZ$6)+SUMIF(总装!BA$3:BA$146,$B117,总装!BA$6)+SUMIF(总装!BB$3:BB$146,$B117,总装!BB$6)</f>
        <v>0</v>
      </c>
      <c r="AA117" s="5">
        <f ca="1">SUMIF(总装!BC$3:BC$146,$B117,总装!BC$6)+SUMIF(总装!BD$3:BD$146,$B117,总装!BD$6)+SUMIF(总装!BE$3:BE$146,$B117,总装!BE$6)</f>
        <v>0</v>
      </c>
      <c r="AB117" s="5">
        <f ca="1">SUMIF(总装!BF$3:BF$146,$B117,总装!BF$6)+SUMIF(总装!BG$3:BG$146,$B117,总装!BG$6)+SUMIF(总装!BH$3:BH$146,$B117,总装!BH$6)</f>
        <v>0</v>
      </c>
      <c r="AC117" s="5">
        <f ca="1">SUMIF(总装!BI$3:BI$146,$B117,总装!BI$6)+SUMIF(总装!BJ$3:BJ$146,$B117,总装!BJ$6)+SUMIF(总装!BK$3:BK$146,$B117,总装!BK$6)</f>
        <v>0</v>
      </c>
      <c r="AD117" s="5">
        <f ca="1">SUMIF(总装!BL$3:BL$146,$B117,总装!BL$6)+SUMIF(总装!BM$3:BM$146,$B117,总装!BM$6)+SUMIF(总装!BN$3:BN$146,$B117,总装!BN$6)</f>
        <v>0</v>
      </c>
      <c r="AE117" s="5">
        <f ca="1">SUMIF(总装!BO$3:BO$146,$B117,总装!BO$6)+SUMIF(总装!BP$3:BP$146,$B117,总装!BP$6)+SUMIF(总装!BQ$3:BQ$146,$B117,总装!BQ$6)</f>
        <v>0</v>
      </c>
      <c r="AF117" s="5">
        <f ca="1">SUMIF(总装!BR$3:BR$146,$B117,总装!BR$6)+SUMIF(总装!BS$3:BS$146,$B117,总装!BS$6)+SUMIF(总装!BT$3:BT$146,$B117,总装!BT$6)</f>
        <v>0</v>
      </c>
      <c r="AG117" s="5">
        <f ca="1">SUMIF(总装!BU$3:BU$146,$B117,总装!BU$6)+SUMIF(总装!BV$3:BV$146,$B117,总装!BV$6)+SUMIF(总装!BW$3:BW$146,$B117,总装!BW$6)</f>
        <v>0</v>
      </c>
      <c r="AH117" s="5">
        <f ca="1">SUMIF(总装!BX$3:BX$146,$B117,总装!BX$6)+SUMIF(总装!BY$3:BY$146,$B117,总装!BY$6)+SUMIF(总装!BZ$3:BZ$146,$B117,总装!BZ$6)</f>
        <v>0</v>
      </c>
      <c r="AI117" s="5">
        <f ca="1">SUMIF(总装!CA$3:CA$146,$B117,总装!CA$6)+SUMIF(总装!CB$3:CB$146,$B117,总装!CB$6)+SUMIF(总装!CC$3:CC$146,$B117,总装!CC$6)</f>
        <v>0</v>
      </c>
      <c r="AJ117" s="5">
        <f ca="1">SUMIF(总装!CD$3:CD$146,$B117,总装!CD$6)+SUMIF(总装!CE$3:CE$146,$B117,总装!CE$6)+SUMIF(总装!CF$3:CF$146,$B117,总装!CF$6)</f>
        <v>0</v>
      </c>
      <c r="AK117" s="5">
        <f ca="1">SUMIF(总装!CG$3:CG$146,$B117,总装!CG$6)+SUMIF(总装!CH$3:CH$146,$B117,总装!CH$6)+SUMIF(总装!CI$3:CI$146,$B117,总装!CI$6)</f>
        <v>0</v>
      </c>
      <c r="AL117" s="5">
        <f ca="1">SUMIF(总装!CJ$3:CJ$146,$B117,总装!CJ$6)+SUMIF(总装!CK$3:CK$146,$B117,总装!CK$6)+SUMIF(总装!CL$3:CL$146,$B117,总装!CL$6)</f>
        <v>0</v>
      </c>
      <c r="AM117" s="5">
        <f ca="1">SUMIF(总装!CM$3:CM$146,$B117,总装!CM$6)+SUMIF(总装!CN$3:CN$146,$B117,总装!CN$6)+SUMIF(总装!CO$3:CO$146,$B117,总装!CO$6)</f>
        <v>0</v>
      </c>
      <c r="AN117" s="5">
        <f ca="1">SUMIF(总装!CP$3:CP$146,$B117,总装!CP$6)+SUMIF(总装!CQ$3:CQ$146,$B117,总装!CQ$6)+SUMIF(总装!CR$3:CR$146,$B117,总装!CR$6)</f>
        <v>0</v>
      </c>
      <c r="AO117" s="5">
        <f ca="1" t="shared" si="8"/>
        <v>2000</v>
      </c>
      <c r="AP117" s="5">
        <f>SUMIF(工单拆分!G:G,B117,工单拆分!I:I)</f>
        <v>2000</v>
      </c>
      <c r="AQ117" s="5">
        <f ca="1" t="shared" si="9"/>
        <v>0</v>
      </c>
      <c r="AS117" s="7">
        <f>VLOOKUP(日计划量!C:C,工单拆分!H:N,7,0)</f>
        <v>100842166</v>
      </c>
      <c r="AT117" s="5">
        <f ca="1">VLOOKUP(C:C,工单拆分!H:R,11,0)</f>
        <v>0</v>
      </c>
      <c r="AU117" s="5">
        <f ca="1">VLOOKUP(C:C,工单拆分!H:S,12,0)</f>
        <v>0</v>
      </c>
      <c r="AV117" s="5"/>
      <c r="AW117" s="5"/>
    </row>
    <row r="118" s="1" customFormat="1" ht="15" customHeight="1" spans="1:49">
      <c r="A118" s="5">
        <f>工单拆分!F118</f>
        <v>7210002900</v>
      </c>
      <c r="B118" s="5" t="str">
        <f>工单拆分!G118</f>
        <v>7210002900-2</v>
      </c>
      <c r="C118" s="5" t="str">
        <f>工单拆分!H118</f>
        <v>40FC835-2</v>
      </c>
      <c r="D118" s="5">
        <f>VLOOKUP(B118,工单拆分!G:I,3,0)</f>
        <v>3000</v>
      </c>
      <c r="E118" s="5">
        <f ca="1">SUMIFS(OFFSET(工单拆分!$I$2,,,2000),OFFSET(工单拆分!$F$2,,,2000),A118)</f>
        <v>48000</v>
      </c>
      <c r="F118" s="5"/>
      <c r="G118" s="10">
        <f ca="1" t="array" ref="G118">MATCH(TRUE,J118:AN118&gt;10,0)+$J$2-1</f>
        <v>43531</v>
      </c>
      <c r="H118" s="11"/>
      <c r="I118" s="11"/>
      <c r="J118" s="5">
        <f ca="1">SUMIF(总装!D$3:D$146,$B118,总装!D$6)+SUMIF(总装!E$3:E$146,$B118,总装!E$6)+SUMIF(总装!F$3:F$146,$B118,总装!F$6)</f>
        <v>0</v>
      </c>
      <c r="K118" s="12">
        <f ca="1">SUMIF(总装!G$3:G$146,$B118,总装!G$6)+SUMIF(总装!H$3:H$146,$B118,总装!H$6)+SUMIF(总装!I$3:I$146,$B118,总装!I$6)</f>
        <v>0</v>
      </c>
      <c r="L118" s="12">
        <f ca="1">SUMIF(总装!J$3:J$146,$B118,总装!J$6)+SUMIF(总装!K$3:K$146,$B118,总装!K$6)+SUMIF(总装!L$3:L$146,$B118,总装!L$6)</f>
        <v>0</v>
      </c>
      <c r="M118" s="12">
        <f ca="1">SUMIF(总装!M$3:M$146,$B118,总装!M$6)+SUMIF(总装!N$3:N$146,$B118,总装!N$6)+SUMIF(总装!O$3:O$146,$B118,总装!O$6)</f>
        <v>0</v>
      </c>
      <c r="N118" s="12">
        <f ca="1">SUMIF(总装!P$3:P$146,$B118,总装!P$6)+SUMIF(总装!Q$3:Q$146,$B118,总装!Q$6)+SUMIF(总装!R$3:R$146,$B118,总装!R$6)</f>
        <v>0</v>
      </c>
      <c r="O118" s="12">
        <f ca="1">SUMIF(总装!S$3:S$146,$B118,总装!S$6)+SUMIF(总装!T$3:T$146,$B118,总装!T$6)+SUMIF(总装!U$3:U$146,$B118,总装!U$6)</f>
        <v>0</v>
      </c>
      <c r="P118" s="12">
        <f ca="1">SUMIF(总装!V$3:V$146,$B118,总装!V$6)+SUMIF(总装!W$3:W$146,$B118,总装!W$6)+SUMIF(总装!X$3:X$146,$B118,总装!X$6)</f>
        <v>1200</v>
      </c>
      <c r="Q118" s="12">
        <f ca="1">SUMIF(总装!Y$3:Y$146,$B118,总装!Y$6)+SUMIF(总装!Z$3:Z$146,$B118,总装!Z$6)+SUMIF(总装!AA$3:AA$146,$B118,总装!AA$6)</f>
        <v>1800</v>
      </c>
      <c r="R118" s="5">
        <f ca="1">SUMIF(总装!AB$3:AB$146,$B118,总装!AB$6)+SUMIF(总装!AC$3:AC$146,$B118,总装!AC$6)+SUMIF(总装!AD$3:AD$146,$B118,总装!AD$6)</f>
        <v>0</v>
      </c>
      <c r="S118" s="5">
        <f ca="1">SUMIF(总装!AE$3:AE$146,$B118,总装!AE$6)+SUMIF(总装!AF$3:AF$146,$B118,总装!AF$6)+SUMIF(总装!AG$3:AG$146,$B118,总装!AG$6)</f>
        <v>0</v>
      </c>
      <c r="T118" s="5">
        <f ca="1">SUMIF(总装!AH$3:AH$146,$B118,总装!AH$6)+SUMIF(总装!AI$3:AI$146,$B118,总装!AI$6)+SUMIF(总装!AJ$3:AJ$146,$B118,总装!AJ$6)</f>
        <v>0</v>
      </c>
      <c r="U118" s="5">
        <f ca="1">SUMIF(总装!AK$3:AK$146,$B118,总装!AK$6)+SUMIF(总装!AL$3:AL$146,$B118,总装!AL$6)+SUMIF(总装!AM$3:AM$146,$B118,总装!AM$6)</f>
        <v>0</v>
      </c>
      <c r="V118" s="5">
        <f ca="1">SUMIF(总装!AN$3:AN$146,$B118,总装!AN$6)+SUMIF(总装!AO$3:AO$146,$B118,总装!AO$6)+SUMIF(总装!AP$3:AP$146,$B118,总装!AP$6)</f>
        <v>0</v>
      </c>
      <c r="W118" s="5">
        <f ca="1">SUMIF(总装!AQ$3:AQ$146,$B118,总装!AQ$6)+SUMIF(总装!AR$3:AR$146,$B118,总装!AR$6)+SUMIF(总装!AS$3:AS$146,$B118,总装!AS$6)</f>
        <v>0</v>
      </c>
      <c r="X118" s="5">
        <f ca="1">SUMIF(总装!AT$3:AT$146,$B118,总装!AT$6)+SUMIF(总装!AU$3:AU$146,$B118,总装!AU$6)+SUMIF(总装!AV$3:AV$146,$B118,总装!AV$6)</f>
        <v>0</v>
      </c>
      <c r="Y118" s="5">
        <f ca="1">SUMIF(总装!AW$3:AW$146,$B118,总装!AW$6)+SUMIF(总装!AX$3:AX$146,$B118,总装!AX$6)+SUMIF(总装!AY$3:AY$146,$B118,总装!AY$6)</f>
        <v>0</v>
      </c>
      <c r="Z118" s="5">
        <f ca="1">SUMIF(总装!AZ$3:AZ$146,$B118,总装!AZ$6)+SUMIF(总装!BA$3:BA$146,$B118,总装!BA$6)+SUMIF(总装!BB$3:BB$146,$B118,总装!BB$6)</f>
        <v>0</v>
      </c>
      <c r="AA118" s="5">
        <f ca="1">SUMIF(总装!BC$3:BC$146,$B118,总装!BC$6)+SUMIF(总装!BD$3:BD$146,$B118,总装!BD$6)+SUMIF(总装!BE$3:BE$146,$B118,总装!BE$6)</f>
        <v>0</v>
      </c>
      <c r="AB118" s="5">
        <f ca="1">SUMIF(总装!BF$3:BF$146,$B118,总装!BF$6)+SUMIF(总装!BG$3:BG$146,$B118,总装!BG$6)+SUMIF(总装!BH$3:BH$146,$B118,总装!BH$6)</f>
        <v>0</v>
      </c>
      <c r="AC118" s="5">
        <f ca="1">SUMIF(总装!BI$3:BI$146,$B118,总装!BI$6)+SUMIF(总装!BJ$3:BJ$146,$B118,总装!BJ$6)+SUMIF(总装!BK$3:BK$146,$B118,总装!BK$6)</f>
        <v>0</v>
      </c>
      <c r="AD118" s="5">
        <f ca="1">SUMIF(总装!BL$3:BL$146,$B118,总装!BL$6)+SUMIF(总装!BM$3:BM$146,$B118,总装!BM$6)+SUMIF(总装!BN$3:BN$146,$B118,总装!BN$6)</f>
        <v>0</v>
      </c>
      <c r="AE118" s="5">
        <f ca="1">SUMIF(总装!BO$3:BO$146,$B118,总装!BO$6)+SUMIF(总装!BP$3:BP$146,$B118,总装!BP$6)+SUMIF(总装!BQ$3:BQ$146,$B118,总装!BQ$6)</f>
        <v>0</v>
      </c>
      <c r="AF118" s="5">
        <f ca="1">SUMIF(总装!BR$3:BR$146,$B118,总装!BR$6)+SUMIF(总装!BS$3:BS$146,$B118,总装!BS$6)+SUMIF(总装!BT$3:BT$146,$B118,总装!BT$6)</f>
        <v>0</v>
      </c>
      <c r="AG118" s="5">
        <f ca="1">SUMIF(总装!BU$3:BU$146,$B118,总装!BU$6)+SUMIF(总装!BV$3:BV$146,$B118,总装!BV$6)+SUMIF(总装!BW$3:BW$146,$B118,总装!BW$6)</f>
        <v>0</v>
      </c>
      <c r="AH118" s="5">
        <f ca="1">SUMIF(总装!BX$3:BX$146,$B118,总装!BX$6)+SUMIF(总装!BY$3:BY$146,$B118,总装!BY$6)+SUMIF(总装!BZ$3:BZ$146,$B118,总装!BZ$6)</f>
        <v>0</v>
      </c>
      <c r="AI118" s="5">
        <f ca="1">SUMIF(总装!CA$3:CA$146,$B118,总装!CA$6)+SUMIF(总装!CB$3:CB$146,$B118,总装!CB$6)+SUMIF(总装!CC$3:CC$146,$B118,总装!CC$6)</f>
        <v>0</v>
      </c>
      <c r="AJ118" s="5">
        <f ca="1">SUMIF(总装!CD$3:CD$146,$B118,总装!CD$6)+SUMIF(总装!CE$3:CE$146,$B118,总装!CE$6)+SUMIF(总装!CF$3:CF$146,$B118,总装!CF$6)</f>
        <v>0</v>
      </c>
      <c r="AK118" s="5">
        <f ca="1">SUMIF(总装!CG$3:CG$146,$B118,总装!CG$6)+SUMIF(总装!CH$3:CH$146,$B118,总装!CH$6)+SUMIF(总装!CI$3:CI$146,$B118,总装!CI$6)</f>
        <v>0</v>
      </c>
      <c r="AL118" s="5">
        <f ca="1">SUMIF(总装!CJ$3:CJ$146,$B118,总装!CJ$6)+SUMIF(总装!CK$3:CK$146,$B118,总装!CK$6)+SUMIF(总装!CL$3:CL$146,$B118,总装!CL$6)</f>
        <v>0</v>
      </c>
      <c r="AM118" s="5">
        <f ca="1">SUMIF(总装!CM$3:CM$146,$B118,总装!CM$6)+SUMIF(总装!CN$3:CN$146,$B118,总装!CN$6)+SUMIF(总装!CO$3:CO$146,$B118,总装!CO$6)</f>
        <v>0</v>
      </c>
      <c r="AN118" s="5">
        <f ca="1">SUMIF(总装!CP$3:CP$146,$B118,总装!CP$6)+SUMIF(总装!CQ$3:CQ$146,$B118,总装!CQ$6)+SUMIF(总装!CR$3:CR$146,$B118,总装!CR$6)</f>
        <v>0</v>
      </c>
      <c r="AO118" s="5">
        <f ca="1" t="shared" si="8"/>
        <v>3000</v>
      </c>
      <c r="AP118" s="5">
        <f>SUMIF(工单拆分!G:G,B118,工单拆分!I:I)</f>
        <v>3000</v>
      </c>
      <c r="AQ118" s="5">
        <f ca="1" t="shared" si="9"/>
        <v>0</v>
      </c>
      <c r="AS118" s="7">
        <f>VLOOKUP(日计划量!C:C,工单拆分!H:N,7,0)</f>
        <v>100844859</v>
      </c>
      <c r="AT118" s="5">
        <f ca="1">VLOOKUP(C:C,工单拆分!H:R,11,0)</f>
        <v>0</v>
      </c>
      <c r="AU118" s="5">
        <f ca="1">VLOOKUP(C:C,工单拆分!H:S,12,0)</f>
        <v>0</v>
      </c>
      <c r="AV118" s="5"/>
      <c r="AW118" s="5"/>
    </row>
    <row r="119" s="1" customFormat="1" ht="15" customHeight="1" spans="1:49">
      <c r="A119" s="5">
        <f>工单拆分!F119</f>
        <v>7210002900</v>
      </c>
      <c r="B119" s="5" t="str">
        <f>工单拆分!G119</f>
        <v>7210002900-3</v>
      </c>
      <c r="C119" s="5" t="str">
        <f>工单拆分!H119</f>
        <v>40FC835-3</v>
      </c>
      <c r="D119" s="5">
        <f>VLOOKUP(B119,工单拆分!G:I,3,0)</f>
        <v>0</v>
      </c>
      <c r="E119" s="5">
        <f ca="1">SUMIFS(OFFSET(工单拆分!$I$2,,,2000),OFFSET(工单拆分!$F$2,,,2000),A119)</f>
        <v>48000</v>
      </c>
      <c r="F119" s="5"/>
      <c r="G119" s="10" t="e">
        <f ca="1" t="array" ref="G119">MATCH(TRUE,J119:AN119&gt;10,0)+$J$2-1</f>
        <v>#N/A</v>
      </c>
      <c r="H119" s="11"/>
      <c r="I119" s="11"/>
      <c r="J119" s="5">
        <f ca="1">SUMIF(总装!D$3:D$146,$B119,总装!D$6)+SUMIF(总装!E$3:E$146,$B119,总装!E$6)+SUMIF(总装!F$3:F$146,$B119,总装!F$6)</f>
        <v>0</v>
      </c>
      <c r="K119" s="12">
        <f ca="1">SUMIF(总装!G$3:G$146,$B119,总装!G$6)+SUMIF(总装!H$3:H$146,$B119,总装!H$6)+SUMIF(总装!I$3:I$146,$B119,总装!I$6)</f>
        <v>0</v>
      </c>
      <c r="L119" s="12">
        <f ca="1">SUMIF(总装!J$3:J$146,$B119,总装!J$6)+SUMIF(总装!K$3:K$146,$B119,总装!K$6)+SUMIF(总装!L$3:L$146,$B119,总装!L$6)</f>
        <v>0</v>
      </c>
      <c r="M119" s="12">
        <f ca="1">SUMIF(总装!M$3:M$146,$B119,总装!M$6)+SUMIF(总装!N$3:N$146,$B119,总装!N$6)+SUMIF(总装!O$3:O$146,$B119,总装!O$6)</f>
        <v>0</v>
      </c>
      <c r="N119" s="12">
        <f ca="1">SUMIF(总装!P$3:P$146,$B119,总装!P$6)+SUMIF(总装!Q$3:Q$146,$B119,总装!Q$6)+SUMIF(总装!R$3:R$146,$B119,总装!R$6)</f>
        <v>0</v>
      </c>
      <c r="O119" s="12">
        <f ca="1">SUMIF(总装!S$3:S$146,$B119,总装!S$6)+SUMIF(总装!T$3:T$146,$B119,总装!T$6)+SUMIF(总装!U$3:U$146,$B119,总装!U$6)</f>
        <v>0</v>
      </c>
      <c r="P119" s="12">
        <f ca="1">SUMIF(总装!V$3:V$146,$B119,总装!V$6)+SUMIF(总装!W$3:W$146,$B119,总装!W$6)+SUMIF(总装!X$3:X$146,$B119,总装!X$6)</f>
        <v>0</v>
      </c>
      <c r="Q119" s="12">
        <f ca="1">SUMIF(总装!Y$3:Y$146,$B119,总装!Y$6)+SUMIF(总装!Z$3:Z$146,$B119,总装!Z$6)+SUMIF(总装!AA$3:AA$146,$B119,总装!AA$6)</f>
        <v>0</v>
      </c>
      <c r="R119" s="5">
        <f ca="1">SUMIF(总装!AB$3:AB$146,$B119,总装!AB$6)+SUMIF(总装!AC$3:AC$146,$B119,总装!AC$6)+SUMIF(总装!AD$3:AD$146,$B119,总装!AD$6)</f>
        <v>0</v>
      </c>
      <c r="S119" s="5">
        <f ca="1">SUMIF(总装!AE$3:AE$146,$B119,总装!AE$6)+SUMIF(总装!AF$3:AF$146,$B119,总装!AF$6)+SUMIF(总装!AG$3:AG$146,$B119,总装!AG$6)</f>
        <v>0</v>
      </c>
      <c r="T119" s="5">
        <f ca="1">SUMIF(总装!AH$3:AH$146,$B119,总装!AH$6)+SUMIF(总装!AI$3:AI$146,$B119,总装!AI$6)+SUMIF(总装!AJ$3:AJ$146,$B119,总装!AJ$6)</f>
        <v>0</v>
      </c>
      <c r="U119" s="5">
        <f ca="1">SUMIF(总装!AK$3:AK$146,$B119,总装!AK$6)+SUMIF(总装!AL$3:AL$146,$B119,总装!AL$6)+SUMIF(总装!AM$3:AM$146,$B119,总装!AM$6)</f>
        <v>0</v>
      </c>
      <c r="V119" s="5">
        <f ca="1">SUMIF(总装!AN$3:AN$146,$B119,总装!AN$6)+SUMIF(总装!AO$3:AO$146,$B119,总装!AO$6)+SUMIF(总装!AP$3:AP$146,$B119,总装!AP$6)</f>
        <v>0</v>
      </c>
      <c r="W119" s="5">
        <f ca="1">SUMIF(总装!AQ$3:AQ$146,$B119,总装!AQ$6)+SUMIF(总装!AR$3:AR$146,$B119,总装!AR$6)+SUMIF(总装!AS$3:AS$146,$B119,总装!AS$6)</f>
        <v>0</v>
      </c>
      <c r="X119" s="5">
        <f ca="1">SUMIF(总装!AT$3:AT$146,$B119,总装!AT$6)+SUMIF(总装!AU$3:AU$146,$B119,总装!AU$6)+SUMIF(总装!AV$3:AV$146,$B119,总装!AV$6)</f>
        <v>0</v>
      </c>
      <c r="Y119" s="5">
        <f ca="1">SUMIF(总装!AW$3:AW$146,$B119,总装!AW$6)+SUMIF(总装!AX$3:AX$146,$B119,总装!AX$6)+SUMIF(总装!AY$3:AY$146,$B119,总装!AY$6)</f>
        <v>0</v>
      </c>
      <c r="Z119" s="5">
        <f ca="1">SUMIF(总装!AZ$3:AZ$146,$B119,总装!AZ$6)+SUMIF(总装!BA$3:BA$146,$B119,总装!BA$6)+SUMIF(总装!BB$3:BB$146,$B119,总装!BB$6)</f>
        <v>0</v>
      </c>
      <c r="AA119" s="5">
        <f ca="1">SUMIF(总装!BC$3:BC$146,$B119,总装!BC$6)+SUMIF(总装!BD$3:BD$146,$B119,总装!BD$6)+SUMIF(总装!BE$3:BE$146,$B119,总装!BE$6)</f>
        <v>0</v>
      </c>
      <c r="AB119" s="5">
        <f ca="1">SUMIF(总装!BF$3:BF$146,$B119,总装!BF$6)+SUMIF(总装!BG$3:BG$146,$B119,总装!BG$6)+SUMIF(总装!BH$3:BH$146,$B119,总装!BH$6)</f>
        <v>0</v>
      </c>
      <c r="AC119" s="5">
        <f ca="1">SUMIF(总装!BI$3:BI$146,$B119,总装!BI$6)+SUMIF(总装!BJ$3:BJ$146,$B119,总装!BJ$6)+SUMIF(总装!BK$3:BK$146,$B119,总装!BK$6)</f>
        <v>0</v>
      </c>
      <c r="AD119" s="5">
        <f ca="1">SUMIF(总装!BL$3:BL$146,$B119,总装!BL$6)+SUMIF(总装!BM$3:BM$146,$B119,总装!BM$6)+SUMIF(总装!BN$3:BN$146,$B119,总装!BN$6)</f>
        <v>0</v>
      </c>
      <c r="AE119" s="5">
        <f ca="1">SUMIF(总装!BO$3:BO$146,$B119,总装!BO$6)+SUMIF(总装!BP$3:BP$146,$B119,总装!BP$6)+SUMIF(总装!BQ$3:BQ$146,$B119,总装!BQ$6)</f>
        <v>0</v>
      </c>
      <c r="AF119" s="5">
        <f ca="1">SUMIF(总装!BR$3:BR$146,$B119,总装!BR$6)+SUMIF(总装!BS$3:BS$146,$B119,总装!BS$6)+SUMIF(总装!BT$3:BT$146,$B119,总装!BT$6)</f>
        <v>0</v>
      </c>
      <c r="AG119" s="5">
        <f ca="1">SUMIF(总装!BU$3:BU$146,$B119,总装!BU$6)+SUMIF(总装!BV$3:BV$146,$B119,总装!BV$6)+SUMIF(总装!BW$3:BW$146,$B119,总装!BW$6)</f>
        <v>0</v>
      </c>
      <c r="AH119" s="5">
        <f ca="1">SUMIF(总装!BX$3:BX$146,$B119,总装!BX$6)+SUMIF(总装!BY$3:BY$146,$B119,总装!BY$6)+SUMIF(总装!BZ$3:BZ$146,$B119,总装!BZ$6)</f>
        <v>0</v>
      </c>
      <c r="AI119" s="5">
        <f ca="1">SUMIF(总装!CA$3:CA$146,$B119,总装!CA$6)+SUMIF(总装!CB$3:CB$146,$B119,总装!CB$6)+SUMIF(总装!CC$3:CC$146,$B119,总装!CC$6)</f>
        <v>0</v>
      </c>
      <c r="AJ119" s="5">
        <f ca="1">SUMIF(总装!CD$3:CD$146,$B119,总装!CD$6)+SUMIF(总装!CE$3:CE$146,$B119,总装!CE$6)+SUMIF(总装!CF$3:CF$146,$B119,总装!CF$6)</f>
        <v>0</v>
      </c>
      <c r="AK119" s="5">
        <f ca="1">SUMIF(总装!CG$3:CG$146,$B119,总装!CG$6)+SUMIF(总装!CH$3:CH$146,$B119,总装!CH$6)+SUMIF(总装!CI$3:CI$146,$B119,总装!CI$6)</f>
        <v>0</v>
      </c>
      <c r="AL119" s="5">
        <f ca="1">SUMIF(总装!CJ$3:CJ$146,$B119,总装!CJ$6)+SUMIF(总装!CK$3:CK$146,$B119,总装!CK$6)+SUMIF(总装!CL$3:CL$146,$B119,总装!CL$6)</f>
        <v>0</v>
      </c>
      <c r="AM119" s="5">
        <f ca="1">SUMIF(总装!CM$3:CM$146,$B119,总装!CM$6)+SUMIF(总装!CN$3:CN$146,$B119,总装!CN$6)+SUMIF(总装!CO$3:CO$146,$B119,总装!CO$6)</f>
        <v>0</v>
      </c>
      <c r="AN119" s="5">
        <f ca="1">SUMIF(总装!CP$3:CP$146,$B119,总装!CP$6)+SUMIF(总装!CQ$3:CQ$146,$B119,总装!CQ$6)+SUMIF(总装!CR$3:CR$146,$B119,总装!CR$6)</f>
        <v>0</v>
      </c>
      <c r="AO119" s="5">
        <f ca="1" t="shared" si="8"/>
        <v>0</v>
      </c>
      <c r="AP119" s="5">
        <f>SUMIF(工单拆分!G:G,B119,工单拆分!I:I)</f>
        <v>0</v>
      </c>
      <c r="AQ119" s="5">
        <f ca="1" t="shared" si="9"/>
        <v>0</v>
      </c>
      <c r="AS119" s="7">
        <f>VLOOKUP(日计划量!C:C,工单拆分!H:N,7,0)</f>
        <v>0</v>
      </c>
      <c r="AT119" s="5">
        <f ca="1">VLOOKUP(C:C,工单拆分!H:R,11,0)</f>
        <v>0</v>
      </c>
      <c r="AU119" s="5">
        <f ca="1">VLOOKUP(C:C,工单拆分!H:S,12,0)</f>
        <v>0</v>
      </c>
      <c r="AV119" s="5"/>
      <c r="AW119" s="5"/>
    </row>
    <row r="120" s="1" customFormat="1" ht="15" customHeight="1" spans="1:49">
      <c r="A120" s="5">
        <f>工单拆分!F120</f>
        <v>7210002900</v>
      </c>
      <c r="B120" s="5" t="str">
        <f>工单拆分!G120</f>
        <v>7210002900-4</v>
      </c>
      <c r="C120" s="5" t="str">
        <f>工单拆分!H120</f>
        <v>40FC835-4</v>
      </c>
      <c r="D120" s="5">
        <f>VLOOKUP(B120,工单拆分!G:I,3,0)</f>
        <v>2000</v>
      </c>
      <c r="E120" s="5">
        <f ca="1">SUMIFS(OFFSET(工单拆分!$I$2,,,2000),OFFSET(工单拆分!$F$2,,,2000),A120)</f>
        <v>48000</v>
      </c>
      <c r="F120" s="5"/>
      <c r="G120" s="10">
        <f ca="1" t="array" ref="G120">MATCH(TRUE,J120:AN120&gt;10,0)+$J$2-1</f>
        <v>43538</v>
      </c>
      <c r="H120" s="11"/>
      <c r="I120" s="11"/>
      <c r="J120" s="5">
        <f ca="1">SUMIF(总装!D$3:D$146,$B120,总装!D$6)+SUMIF(总装!E$3:E$146,$B120,总装!E$6)+SUMIF(总装!F$3:F$146,$B120,总装!F$6)</f>
        <v>0</v>
      </c>
      <c r="K120" s="12">
        <f ca="1">SUMIF(总装!G$3:G$146,$B120,总装!G$6)+SUMIF(总装!H$3:H$146,$B120,总装!H$6)+SUMIF(总装!I$3:I$146,$B120,总装!I$6)</f>
        <v>0</v>
      </c>
      <c r="L120" s="12">
        <f ca="1">SUMIF(总装!J$3:J$146,$B120,总装!J$6)+SUMIF(总装!K$3:K$146,$B120,总装!K$6)+SUMIF(总装!L$3:L$146,$B120,总装!L$6)</f>
        <v>0</v>
      </c>
      <c r="M120" s="12">
        <f ca="1">SUMIF(总装!M$3:M$146,$B120,总装!M$6)+SUMIF(总装!N$3:N$146,$B120,总装!N$6)+SUMIF(总装!O$3:O$146,$B120,总装!O$6)</f>
        <v>0</v>
      </c>
      <c r="N120" s="12">
        <f ca="1">SUMIF(总装!P$3:P$146,$B120,总装!P$6)+SUMIF(总装!Q$3:Q$146,$B120,总装!Q$6)+SUMIF(总装!R$3:R$146,$B120,总装!R$6)</f>
        <v>0</v>
      </c>
      <c r="O120" s="12">
        <f ca="1">SUMIF(总装!S$3:S$146,$B120,总装!S$6)+SUMIF(总装!T$3:T$146,$B120,总装!T$6)+SUMIF(总装!U$3:U$146,$B120,总装!U$6)</f>
        <v>0</v>
      </c>
      <c r="P120" s="12">
        <f ca="1">SUMIF(总装!V$3:V$146,$B120,总装!V$6)+SUMIF(总装!W$3:W$146,$B120,总装!W$6)+SUMIF(总装!X$3:X$146,$B120,总装!X$6)</f>
        <v>0</v>
      </c>
      <c r="Q120" s="12">
        <f ca="1">SUMIF(总装!Y$3:Y$146,$B120,总装!Y$6)+SUMIF(总装!Z$3:Z$146,$B120,总装!Z$6)+SUMIF(总装!AA$3:AA$146,$B120,总装!AA$6)</f>
        <v>0</v>
      </c>
      <c r="R120" s="5">
        <f ca="1">SUMIF(总装!AB$3:AB$146,$B120,总装!AB$6)+SUMIF(总装!AC$3:AC$146,$B120,总装!AC$6)+SUMIF(总装!AD$3:AD$146,$B120,总装!AD$6)</f>
        <v>0</v>
      </c>
      <c r="S120" s="5">
        <f ca="1">SUMIF(总装!AE$3:AE$146,$B120,总装!AE$6)+SUMIF(总装!AF$3:AF$146,$B120,总装!AF$6)+SUMIF(总装!AG$3:AG$146,$B120,总装!AG$6)</f>
        <v>0</v>
      </c>
      <c r="T120" s="5">
        <f ca="1">SUMIF(总装!AH$3:AH$146,$B120,总装!AH$6)+SUMIF(总装!AI$3:AI$146,$B120,总装!AI$6)+SUMIF(总装!AJ$3:AJ$146,$B120,总装!AJ$6)</f>
        <v>0</v>
      </c>
      <c r="U120" s="5">
        <f ca="1">SUMIF(总装!AK$3:AK$146,$B120,总装!AK$6)+SUMIF(总装!AL$3:AL$146,$B120,总装!AL$6)+SUMIF(总装!AM$3:AM$146,$B120,总装!AM$6)</f>
        <v>0</v>
      </c>
      <c r="V120" s="5">
        <f ca="1">SUMIF(总装!AN$3:AN$146,$B120,总装!AN$6)+SUMIF(总装!AO$3:AO$146,$B120,总装!AO$6)+SUMIF(总装!AP$3:AP$146,$B120,总装!AP$6)</f>
        <v>0</v>
      </c>
      <c r="W120" s="5">
        <f ca="1">SUMIF(总装!AQ$3:AQ$146,$B120,总装!AQ$6)+SUMIF(总装!AR$3:AR$146,$B120,总装!AR$6)+SUMIF(总装!AS$3:AS$146,$B120,总装!AS$6)</f>
        <v>1350</v>
      </c>
      <c r="X120" s="5">
        <f ca="1">SUMIF(总装!AT$3:AT$146,$B120,总装!AT$6)+SUMIF(总装!AU$3:AU$146,$B120,总装!AU$6)+SUMIF(总装!AV$3:AV$146,$B120,总装!AV$6)</f>
        <v>650</v>
      </c>
      <c r="Y120" s="5">
        <f ca="1">SUMIF(总装!AW$3:AW$146,$B120,总装!AW$6)+SUMIF(总装!AX$3:AX$146,$B120,总装!AX$6)+SUMIF(总装!AY$3:AY$146,$B120,总装!AY$6)</f>
        <v>0</v>
      </c>
      <c r="Z120" s="5">
        <f ca="1">SUMIF(总装!AZ$3:AZ$146,$B120,总装!AZ$6)+SUMIF(总装!BA$3:BA$146,$B120,总装!BA$6)+SUMIF(总装!BB$3:BB$146,$B120,总装!BB$6)</f>
        <v>0</v>
      </c>
      <c r="AA120" s="5">
        <f ca="1">SUMIF(总装!BC$3:BC$146,$B120,总装!BC$6)+SUMIF(总装!BD$3:BD$146,$B120,总装!BD$6)+SUMIF(总装!BE$3:BE$146,$B120,总装!BE$6)</f>
        <v>0</v>
      </c>
      <c r="AB120" s="5">
        <f ca="1">SUMIF(总装!BF$3:BF$146,$B120,总装!BF$6)+SUMIF(总装!BG$3:BG$146,$B120,总装!BG$6)+SUMIF(总装!BH$3:BH$146,$B120,总装!BH$6)</f>
        <v>0</v>
      </c>
      <c r="AC120" s="5">
        <f ca="1">SUMIF(总装!BI$3:BI$146,$B120,总装!BI$6)+SUMIF(总装!BJ$3:BJ$146,$B120,总装!BJ$6)+SUMIF(总装!BK$3:BK$146,$B120,总装!BK$6)</f>
        <v>0</v>
      </c>
      <c r="AD120" s="5">
        <f ca="1">SUMIF(总装!BL$3:BL$146,$B120,总装!BL$6)+SUMIF(总装!BM$3:BM$146,$B120,总装!BM$6)+SUMIF(总装!BN$3:BN$146,$B120,总装!BN$6)</f>
        <v>0</v>
      </c>
      <c r="AE120" s="5">
        <f ca="1">SUMIF(总装!BO$3:BO$146,$B120,总装!BO$6)+SUMIF(总装!BP$3:BP$146,$B120,总装!BP$6)+SUMIF(总装!BQ$3:BQ$146,$B120,总装!BQ$6)</f>
        <v>0</v>
      </c>
      <c r="AF120" s="5">
        <f ca="1">SUMIF(总装!BR$3:BR$146,$B120,总装!BR$6)+SUMIF(总装!BS$3:BS$146,$B120,总装!BS$6)+SUMIF(总装!BT$3:BT$146,$B120,总装!BT$6)</f>
        <v>0</v>
      </c>
      <c r="AG120" s="5">
        <f ca="1">SUMIF(总装!BU$3:BU$146,$B120,总装!BU$6)+SUMIF(总装!BV$3:BV$146,$B120,总装!BV$6)+SUMIF(总装!BW$3:BW$146,$B120,总装!BW$6)</f>
        <v>0</v>
      </c>
      <c r="AH120" s="5">
        <f ca="1">SUMIF(总装!BX$3:BX$146,$B120,总装!BX$6)+SUMIF(总装!BY$3:BY$146,$B120,总装!BY$6)+SUMIF(总装!BZ$3:BZ$146,$B120,总装!BZ$6)</f>
        <v>0</v>
      </c>
      <c r="AI120" s="5">
        <f ca="1">SUMIF(总装!CA$3:CA$146,$B120,总装!CA$6)+SUMIF(总装!CB$3:CB$146,$B120,总装!CB$6)+SUMIF(总装!CC$3:CC$146,$B120,总装!CC$6)</f>
        <v>0</v>
      </c>
      <c r="AJ120" s="5">
        <f ca="1">SUMIF(总装!CD$3:CD$146,$B120,总装!CD$6)+SUMIF(总装!CE$3:CE$146,$B120,总装!CE$6)+SUMIF(总装!CF$3:CF$146,$B120,总装!CF$6)</f>
        <v>0</v>
      </c>
      <c r="AK120" s="5">
        <f ca="1">SUMIF(总装!CG$3:CG$146,$B120,总装!CG$6)+SUMIF(总装!CH$3:CH$146,$B120,总装!CH$6)+SUMIF(总装!CI$3:CI$146,$B120,总装!CI$6)</f>
        <v>0</v>
      </c>
      <c r="AL120" s="5">
        <f ca="1">SUMIF(总装!CJ$3:CJ$146,$B120,总装!CJ$6)+SUMIF(总装!CK$3:CK$146,$B120,总装!CK$6)+SUMIF(总装!CL$3:CL$146,$B120,总装!CL$6)</f>
        <v>0</v>
      </c>
      <c r="AM120" s="5">
        <f ca="1">SUMIF(总装!CM$3:CM$146,$B120,总装!CM$6)+SUMIF(总装!CN$3:CN$146,$B120,总装!CN$6)+SUMIF(总装!CO$3:CO$146,$B120,总装!CO$6)</f>
        <v>0</v>
      </c>
      <c r="AN120" s="5">
        <f ca="1">SUMIF(总装!CP$3:CP$146,$B120,总装!CP$6)+SUMIF(总装!CQ$3:CQ$146,$B120,总装!CQ$6)+SUMIF(总装!CR$3:CR$146,$B120,总装!CR$6)</f>
        <v>0</v>
      </c>
      <c r="AO120" s="5">
        <f ca="1" t="shared" si="8"/>
        <v>2000</v>
      </c>
      <c r="AP120" s="5">
        <f>SUMIF(工单拆分!G:G,B120,工单拆分!I:I)</f>
        <v>2000</v>
      </c>
      <c r="AQ120" s="5">
        <f ca="1" t="shared" si="9"/>
        <v>0</v>
      </c>
      <c r="AS120" s="7">
        <f>VLOOKUP(日计划量!C:C,工单拆分!H:N,7,0)</f>
        <v>100848120</v>
      </c>
      <c r="AT120" s="5">
        <f ca="1">VLOOKUP(C:C,工单拆分!H:R,11,0)</f>
        <v>0</v>
      </c>
      <c r="AU120" s="5">
        <f ca="1">VLOOKUP(C:C,工单拆分!H:S,12,0)</f>
        <v>0</v>
      </c>
      <c r="AV120" s="5"/>
      <c r="AW120" s="5"/>
    </row>
    <row r="121" s="1" customFormat="1" ht="15" customHeight="1" spans="1:49">
      <c r="A121" s="5">
        <f>工单拆分!F121</f>
        <v>7210002900</v>
      </c>
      <c r="B121" s="5" t="str">
        <f>工单拆分!G121</f>
        <v>7210002900-5</v>
      </c>
      <c r="C121" s="5" t="str">
        <f>工单拆分!H121</f>
        <v>40FC835-5</v>
      </c>
      <c r="D121" s="5">
        <f>VLOOKUP(B121,工单拆分!G:I,3,0)</f>
        <v>2000</v>
      </c>
      <c r="E121" s="5">
        <f ca="1">SUMIFS(OFFSET(工单拆分!$I$2,,,2000),OFFSET(工单拆分!$F$2,,,2000),A121)</f>
        <v>48000</v>
      </c>
      <c r="F121" s="5"/>
      <c r="G121" s="10">
        <f ca="1" t="array" ref="G121">MATCH(TRUE,J121:AN121&gt;10,0)+$J$2-1</f>
        <v>43539</v>
      </c>
      <c r="H121" s="11"/>
      <c r="I121" s="11"/>
      <c r="J121" s="5">
        <f ca="1">SUMIF(总装!D$3:D$146,$B121,总装!D$6)+SUMIF(总装!E$3:E$146,$B121,总装!E$6)+SUMIF(总装!F$3:F$146,$B121,总装!F$6)</f>
        <v>0</v>
      </c>
      <c r="K121" s="12">
        <f ca="1">SUMIF(总装!G$3:G$146,$B121,总装!G$6)+SUMIF(总装!H$3:H$146,$B121,总装!H$6)+SUMIF(总装!I$3:I$146,$B121,总装!I$6)</f>
        <v>0</v>
      </c>
      <c r="L121" s="12">
        <f ca="1">SUMIF(总装!J$3:J$146,$B121,总装!J$6)+SUMIF(总装!K$3:K$146,$B121,总装!K$6)+SUMIF(总装!L$3:L$146,$B121,总装!L$6)</f>
        <v>0</v>
      </c>
      <c r="M121" s="12">
        <f ca="1">SUMIF(总装!M$3:M$146,$B121,总装!M$6)+SUMIF(总装!N$3:N$146,$B121,总装!N$6)+SUMIF(总装!O$3:O$146,$B121,总装!O$6)</f>
        <v>0</v>
      </c>
      <c r="N121" s="12">
        <f ca="1">SUMIF(总装!P$3:P$146,$B121,总装!P$6)+SUMIF(总装!Q$3:Q$146,$B121,总装!Q$6)+SUMIF(总装!R$3:R$146,$B121,总装!R$6)</f>
        <v>0</v>
      </c>
      <c r="O121" s="12">
        <f ca="1">SUMIF(总装!S$3:S$146,$B121,总装!S$6)+SUMIF(总装!T$3:T$146,$B121,总装!T$6)+SUMIF(总装!U$3:U$146,$B121,总装!U$6)</f>
        <v>0</v>
      </c>
      <c r="P121" s="12">
        <f ca="1">SUMIF(总装!V$3:V$146,$B121,总装!V$6)+SUMIF(总装!W$3:W$146,$B121,总装!W$6)+SUMIF(总装!X$3:X$146,$B121,总装!X$6)</f>
        <v>0</v>
      </c>
      <c r="Q121" s="12">
        <f ca="1">SUMIF(总装!Y$3:Y$146,$B121,总装!Y$6)+SUMIF(总装!Z$3:Z$146,$B121,总装!Z$6)+SUMIF(总装!AA$3:AA$146,$B121,总装!AA$6)</f>
        <v>0</v>
      </c>
      <c r="R121" s="5">
        <f ca="1">SUMIF(总装!AB$3:AB$146,$B121,总装!AB$6)+SUMIF(总装!AC$3:AC$146,$B121,总装!AC$6)+SUMIF(总装!AD$3:AD$146,$B121,总装!AD$6)</f>
        <v>0</v>
      </c>
      <c r="S121" s="5">
        <f ca="1">SUMIF(总装!AE$3:AE$146,$B121,总装!AE$6)+SUMIF(总装!AF$3:AF$146,$B121,总装!AF$6)+SUMIF(总装!AG$3:AG$146,$B121,总装!AG$6)</f>
        <v>0</v>
      </c>
      <c r="T121" s="5">
        <f ca="1">SUMIF(总装!AH$3:AH$146,$B121,总装!AH$6)+SUMIF(总装!AI$3:AI$146,$B121,总装!AI$6)+SUMIF(总装!AJ$3:AJ$146,$B121,总装!AJ$6)</f>
        <v>0</v>
      </c>
      <c r="U121" s="5">
        <f ca="1">SUMIF(总装!AK$3:AK$146,$B121,总装!AK$6)+SUMIF(总装!AL$3:AL$146,$B121,总装!AL$6)+SUMIF(总装!AM$3:AM$146,$B121,总装!AM$6)</f>
        <v>0</v>
      </c>
      <c r="V121" s="5">
        <f ca="1">SUMIF(总装!AN$3:AN$146,$B121,总装!AN$6)+SUMIF(总装!AO$3:AO$146,$B121,总装!AO$6)+SUMIF(总装!AP$3:AP$146,$B121,总装!AP$6)</f>
        <v>0</v>
      </c>
      <c r="W121" s="5">
        <f ca="1">SUMIF(总装!AQ$3:AQ$146,$B121,总装!AQ$6)+SUMIF(总装!AR$3:AR$146,$B121,总装!AR$6)+SUMIF(总装!AS$3:AS$146,$B121,总装!AS$6)</f>
        <v>0</v>
      </c>
      <c r="X121" s="5">
        <f ca="1">SUMIF(总装!AT$3:AT$146,$B121,总装!AT$6)+SUMIF(总装!AU$3:AU$146,$B121,总装!AU$6)+SUMIF(总装!AV$3:AV$146,$B121,总装!AV$6)</f>
        <v>1300</v>
      </c>
      <c r="Y121" s="5">
        <f ca="1">SUMIF(总装!AW$3:AW$146,$B121,总装!AW$6)+SUMIF(总装!AX$3:AX$146,$B121,总装!AX$6)+SUMIF(总装!AY$3:AY$146,$B121,总装!AY$6)</f>
        <v>0</v>
      </c>
      <c r="Z121" s="5">
        <f ca="1">SUMIF(总装!AZ$3:AZ$146,$B121,总装!AZ$6)+SUMIF(总装!BA$3:BA$146,$B121,总装!BA$6)+SUMIF(总装!BB$3:BB$146,$B121,总装!BB$6)</f>
        <v>0</v>
      </c>
      <c r="AA121" s="5">
        <f ca="1">SUMIF(总装!BC$3:BC$146,$B121,总装!BC$6)+SUMIF(总装!BD$3:BD$146,$B121,总装!BD$6)+SUMIF(总装!BE$3:BE$146,$B121,总装!BE$6)</f>
        <v>700</v>
      </c>
      <c r="AB121" s="5">
        <f ca="1">SUMIF(总装!BF$3:BF$146,$B121,总装!BF$6)+SUMIF(总装!BG$3:BG$146,$B121,总装!BG$6)+SUMIF(总装!BH$3:BH$146,$B121,总装!BH$6)</f>
        <v>0</v>
      </c>
      <c r="AC121" s="5">
        <f ca="1">SUMIF(总装!BI$3:BI$146,$B121,总装!BI$6)+SUMIF(总装!BJ$3:BJ$146,$B121,总装!BJ$6)+SUMIF(总装!BK$3:BK$146,$B121,总装!BK$6)</f>
        <v>0</v>
      </c>
      <c r="AD121" s="5">
        <f ca="1">SUMIF(总装!BL$3:BL$146,$B121,总装!BL$6)+SUMIF(总装!BM$3:BM$146,$B121,总装!BM$6)+SUMIF(总装!BN$3:BN$146,$B121,总装!BN$6)</f>
        <v>0</v>
      </c>
      <c r="AE121" s="5">
        <f ca="1">SUMIF(总装!BO$3:BO$146,$B121,总装!BO$6)+SUMIF(总装!BP$3:BP$146,$B121,总装!BP$6)+SUMIF(总装!BQ$3:BQ$146,$B121,总装!BQ$6)</f>
        <v>0</v>
      </c>
      <c r="AF121" s="5">
        <f ca="1">SUMIF(总装!BR$3:BR$146,$B121,总装!BR$6)+SUMIF(总装!BS$3:BS$146,$B121,总装!BS$6)+SUMIF(总装!BT$3:BT$146,$B121,总装!BT$6)</f>
        <v>0</v>
      </c>
      <c r="AG121" s="5">
        <f ca="1">SUMIF(总装!BU$3:BU$146,$B121,总装!BU$6)+SUMIF(总装!BV$3:BV$146,$B121,总装!BV$6)+SUMIF(总装!BW$3:BW$146,$B121,总装!BW$6)</f>
        <v>0</v>
      </c>
      <c r="AH121" s="5">
        <f ca="1">SUMIF(总装!BX$3:BX$146,$B121,总装!BX$6)+SUMIF(总装!BY$3:BY$146,$B121,总装!BY$6)+SUMIF(总装!BZ$3:BZ$146,$B121,总装!BZ$6)</f>
        <v>0</v>
      </c>
      <c r="AI121" s="5">
        <f ca="1">SUMIF(总装!CA$3:CA$146,$B121,总装!CA$6)+SUMIF(总装!CB$3:CB$146,$B121,总装!CB$6)+SUMIF(总装!CC$3:CC$146,$B121,总装!CC$6)</f>
        <v>0</v>
      </c>
      <c r="AJ121" s="5">
        <f ca="1">SUMIF(总装!CD$3:CD$146,$B121,总装!CD$6)+SUMIF(总装!CE$3:CE$146,$B121,总装!CE$6)+SUMIF(总装!CF$3:CF$146,$B121,总装!CF$6)</f>
        <v>0</v>
      </c>
      <c r="AK121" s="5">
        <f ca="1">SUMIF(总装!CG$3:CG$146,$B121,总装!CG$6)+SUMIF(总装!CH$3:CH$146,$B121,总装!CH$6)+SUMIF(总装!CI$3:CI$146,$B121,总装!CI$6)</f>
        <v>0</v>
      </c>
      <c r="AL121" s="5">
        <f ca="1">SUMIF(总装!CJ$3:CJ$146,$B121,总装!CJ$6)+SUMIF(总装!CK$3:CK$146,$B121,总装!CK$6)+SUMIF(总装!CL$3:CL$146,$B121,总装!CL$6)</f>
        <v>0</v>
      </c>
      <c r="AM121" s="5">
        <f ca="1">SUMIF(总装!CM$3:CM$146,$B121,总装!CM$6)+SUMIF(总装!CN$3:CN$146,$B121,总装!CN$6)+SUMIF(总装!CO$3:CO$146,$B121,总装!CO$6)</f>
        <v>0</v>
      </c>
      <c r="AN121" s="5">
        <f ca="1">SUMIF(总装!CP$3:CP$146,$B121,总装!CP$6)+SUMIF(总装!CQ$3:CQ$146,$B121,总装!CQ$6)+SUMIF(总装!CR$3:CR$146,$B121,总装!CR$6)</f>
        <v>0</v>
      </c>
      <c r="AO121" s="5">
        <f ca="1" t="shared" si="8"/>
        <v>2000</v>
      </c>
      <c r="AP121" s="5">
        <f>SUMIF(工单拆分!G:G,B121,工单拆分!I:I)</f>
        <v>2000</v>
      </c>
      <c r="AQ121" s="5">
        <f ca="1" t="shared" si="9"/>
        <v>0</v>
      </c>
      <c r="AS121" s="7">
        <f>VLOOKUP(日计划量!C:C,工单拆分!H:N,7,0)</f>
        <v>100848121</v>
      </c>
      <c r="AT121" s="5">
        <f ca="1">VLOOKUP(C:C,工单拆分!H:R,11,0)</f>
        <v>0</v>
      </c>
      <c r="AU121" s="5">
        <f ca="1">VLOOKUP(C:C,工单拆分!H:S,12,0)</f>
        <v>0</v>
      </c>
      <c r="AV121" s="5"/>
      <c r="AW121" s="5"/>
    </row>
    <row r="122" s="1" customFormat="1" ht="15" customHeight="1" spans="1:49">
      <c r="A122" s="5">
        <f>工单拆分!F122</f>
        <v>7210002900</v>
      </c>
      <c r="B122" s="5" t="str">
        <f>工单拆分!G122</f>
        <v>7210002900-6</v>
      </c>
      <c r="C122" s="5" t="str">
        <f>工单拆分!H122</f>
        <v>40FC835-6</v>
      </c>
      <c r="D122" s="5">
        <f>VLOOKUP(B122,工单拆分!G:I,3,0)</f>
        <v>2000</v>
      </c>
      <c r="E122" s="5">
        <f ca="1">SUMIFS(OFFSET(工单拆分!$I$2,,,2000),OFFSET(工单拆分!$F$2,,,2000),A122)</f>
        <v>48000</v>
      </c>
      <c r="F122" s="5"/>
      <c r="G122" s="10">
        <f ca="1" t="array" ref="G122">MATCH(TRUE,J122:AN122&gt;10,0)+$J$2-1</f>
        <v>43545</v>
      </c>
      <c r="H122" s="11"/>
      <c r="I122" s="11"/>
      <c r="J122" s="5">
        <f ca="1">SUMIF(总装!D$3:D$146,$B122,总装!D$6)+SUMIF(总装!E$3:E$146,$B122,总装!E$6)+SUMIF(总装!F$3:F$146,$B122,总装!F$6)</f>
        <v>0</v>
      </c>
      <c r="K122" s="12">
        <f ca="1">SUMIF(总装!G$3:G$146,$B122,总装!G$6)+SUMIF(总装!H$3:H$146,$B122,总装!H$6)+SUMIF(总装!I$3:I$146,$B122,总装!I$6)</f>
        <v>0</v>
      </c>
      <c r="L122" s="12">
        <f ca="1">SUMIF(总装!J$3:J$146,$B122,总装!J$6)+SUMIF(总装!K$3:K$146,$B122,总装!K$6)+SUMIF(总装!L$3:L$146,$B122,总装!L$6)</f>
        <v>0</v>
      </c>
      <c r="M122" s="12">
        <f ca="1">SUMIF(总装!M$3:M$146,$B122,总装!M$6)+SUMIF(总装!N$3:N$146,$B122,总装!N$6)+SUMIF(总装!O$3:O$146,$B122,总装!O$6)</f>
        <v>0</v>
      </c>
      <c r="N122" s="12">
        <f ca="1">SUMIF(总装!P$3:P$146,$B122,总装!P$6)+SUMIF(总装!Q$3:Q$146,$B122,总装!Q$6)+SUMIF(总装!R$3:R$146,$B122,总装!R$6)</f>
        <v>0</v>
      </c>
      <c r="O122" s="12">
        <f ca="1">SUMIF(总装!S$3:S$146,$B122,总装!S$6)+SUMIF(总装!T$3:T$146,$B122,总装!T$6)+SUMIF(总装!U$3:U$146,$B122,总装!U$6)</f>
        <v>0</v>
      </c>
      <c r="P122" s="12">
        <f ca="1">SUMIF(总装!V$3:V$146,$B122,总装!V$6)+SUMIF(总装!W$3:W$146,$B122,总装!W$6)+SUMIF(总装!X$3:X$146,$B122,总装!X$6)</f>
        <v>0</v>
      </c>
      <c r="Q122" s="12">
        <f ca="1">SUMIF(总装!Y$3:Y$146,$B122,总装!Y$6)+SUMIF(总装!Z$3:Z$146,$B122,总装!Z$6)+SUMIF(总装!AA$3:AA$146,$B122,总装!AA$6)</f>
        <v>0</v>
      </c>
      <c r="R122" s="5">
        <f ca="1">SUMIF(总装!AB$3:AB$146,$B122,总装!AB$6)+SUMIF(总装!AC$3:AC$146,$B122,总装!AC$6)+SUMIF(总装!AD$3:AD$146,$B122,总装!AD$6)</f>
        <v>0</v>
      </c>
      <c r="S122" s="5">
        <f ca="1">SUMIF(总装!AE$3:AE$146,$B122,总装!AE$6)+SUMIF(总装!AF$3:AF$146,$B122,总装!AF$6)+SUMIF(总装!AG$3:AG$146,$B122,总装!AG$6)</f>
        <v>0</v>
      </c>
      <c r="T122" s="5">
        <f ca="1">SUMIF(总装!AH$3:AH$146,$B122,总装!AH$6)+SUMIF(总装!AI$3:AI$146,$B122,总装!AI$6)+SUMIF(总装!AJ$3:AJ$146,$B122,总装!AJ$6)</f>
        <v>0</v>
      </c>
      <c r="U122" s="5">
        <f ca="1">SUMIF(总装!AK$3:AK$146,$B122,总装!AK$6)+SUMIF(总装!AL$3:AL$146,$B122,总装!AL$6)+SUMIF(总装!AM$3:AM$146,$B122,总装!AM$6)</f>
        <v>0</v>
      </c>
      <c r="V122" s="5">
        <f ca="1">SUMIF(总装!AN$3:AN$146,$B122,总装!AN$6)+SUMIF(总装!AO$3:AO$146,$B122,总装!AO$6)+SUMIF(总装!AP$3:AP$146,$B122,总装!AP$6)</f>
        <v>0</v>
      </c>
      <c r="W122" s="5">
        <f ca="1">SUMIF(总装!AQ$3:AQ$146,$B122,总装!AQ$6)+SUMIF(总装!AR$3:AR$146,$B122,总装!AR$6)+SUMIF(总装!AS$3:AS$146,$B122,总装!AS$6)</f>
        <v>0</v>
      </c>
      <c r="X122" s="5">
        <f ca="1">SUMIF(总装!AT$3:AT$146,$B122,总装!AT$6)+SUMIF(总装!AU$3:AU$146,$B122,总装!AU$6)+SUMIF(总装!AV$3:AV$146,$B122,总装!AV$6)</f>
        <v>0</v>
      </c>
      <c r="Y122" s="5">
        <f ca="1">SUMIF(总装!AW$3:AW$146,$B122,总装!AW$6)+SUMIF(总装!AX$3:AX$146,$B122,总装!AX$6)+SUMIF(总装!AY$3:AY$146,$B122,总装!AY$6)</f>
        <v>0</v>
      </c>
      <c r="Z122" s="5">
        <f ca="1">SUMIF(总装!AZ$3:AZ$146,$B122,总装!AZ$6)+SUMIF(总装!BA$3:BA$146,$B122,总装!BA$6)+SUMIF(总装!BB$3:BB$146,$B122,总装!BB$6)</f>
        <v>0</v>
      </c>
      <c r="AA122" s="5">
        <f ca="1">SUMIF(总装!BC$3:BC$146,$B122,总装!BC$6)+SUMIF(总装!BD$3:BD$146,$B122,总装!BD$6)+SUMIF(总装!BE$3:BE$146,$B122,总装!BE$6)</f>
        <v>0</v>
      </c>
      <c r="AB122" s="5">
        <f ca="1">SUMIF(总装!BF$3:BF$146,$B122,总装!BF$6)+SUMIF(总装!BG$3:BG$146,$B122,总装!BG$6)+SUMIF(总装!BH$3:BH$146,$B122,总装!BH$6)</f>
        <v>0</v>
      </c>
      <c r="AC122" s="5">
        <f ca="1">SUMIF(总装!BI$3:BI$146,$B122,总装!BI$6)+SUMIF(总装!BJ$3:BJ$146,$B122,总装!BJ$6)+SUMIF(总装!BK$3:BK$146,$B122,总装!BK$6)</f>
        <v>0</v>
      </c>
      <c r="AD122" s="5">
        <f ca="1">SUMIF(总装!BL$3:BL$146,$B122,总装!BL$6)+SUMIF(总装!BM$3:BM$146,$B122,总装!BM$6)+SUMIF(总装!BN$3:BN$146,$B122,总装!BN$6)</f>
        <v>1600</v>
      </c>
      <c r="AE122" s="5">
        <f ca="1">SUMIF(总装!BO$3:BO$146,$B122,总装!BO$6)+SUMIF(总装!BP$3:BP$146,$B122,总装!BP$6)+SUMIF(总装!BQ$3:BQ$146,$B122,总装!BQ$6)</f>
        <v>400</v>
      </c>
      <c r="AF122" s="5">
        <f ca="1">SUMIF(总装!BR$3:BR$146,$B122,总装!BR$6)+SUMIF(总装!BS$3:BS$146,$B122,总装!BS$6)+SUMIF(总装!BT$3:BT$146,$B122,总装!BT$6)</f>
        <v>0</v>
      </c>
      <c r="AG122" s="5">
        <f ca="1">SUMIF(总装!BU$3:BU$146,$B122,总装!BU$6)+SUMIF(总装!BV$3:BV$146,$B122,总装!BV$6)+SUMIF(总装!BW$3:BW$146,$B122,总装!BW$6)</f>
        <v>0</v>
      </c>
      <c r="AH122" s="5">
        <f ca="1">SUMIF(总装!BX$3:BX$146,$B122,总装!BX$6)+SUMIF(总装!BY$3:BY$146,$B122,总装!BY$6)+SUMIF(总装!BZ$3:BZ$146,$B122,总装!BZ$6)</f>
        <v>0</v>
      </c>
      <c r="AI122" s="5">
        <f ca="1">SUMIF(总装!CA$3:CA$146,$B122,总装!CA$6)+SUMIF(总装!CB$3:CB$146,$B122,总装!CB$6)+SUMIF(总装!CC$3:CC$146,$B122,总装!CC$6)</f>
        <v>0</v>
      </c>
      <c r="AJ122" s="5">
        <f ca="1">SUMIF(总装!CD$3:CD$146,$B122,总装!CD$6)+SUMIF(总装!CE$3:CE$146,$B122,总装!CE$6)+SUMIF(总装!CF$3:CF$146,$B122,总装!CF$6)</f>
        <v>0</v>
      </c>
      <c r="AK122" s="5">
        <f ca="1">SUMIF(总装!CG$3:CG$146,$B122,总装!CG$6)+SUMIF(总装!CH$3:CH$146,$B122,总装!CH$6)+SUMIF(总装!CI$3:CI$146,$B122,总装!CI$6)</f>
        <v>0</v>
      </c>
      <c r="AL122" s="5">
        <f ca="1">SUMIF(总装!CJ$3:CJ$146,$B122,总装!CJ$6)+SUMIF(总装!CK$3:CK$146,$B122,总装!CK$6)+SUMIF(总装!CL$3:CL$146,$B122,总装!CL$6)</f>
        <v>0</v>
      </c>
      <c r="AM122" s="5">
        <f ca="1">SUMIF(总装!CM$3:CM$146,$B122,总装!CM$6)+SUMIF(总装!CN$3:CN$146,$B122,总装!CN$6)+SUMIF(总装!CO$3:CO$146,$B122,总装!CO$6)</f>
        <v>0</v>
      </c>
      <c r="AN122" s="5">
        <f ca="1">SUMIF(总装!CP$3:CP$146,$B122,总装!CP$6)+SUMIF(总装!CQ$3:CQ$146,$B122,总装!CQ$6)+SUMIF(总装!CR$3:CR$146,$B122,总装!CR$6)</f>
        <v>0</v>
      </c>
      <c r="AO122" s="5">
        <f ca="1" t="shared" si="8"/>
        <v>2000</v>
      </c>
      <c r="AP122" s="5">
        <f>SUMIF(工单拆分!G:G,B122,工单拆分!I:I)</f>
        <v>2000</v>
      </c>
      <c r="AQ122" s="5">
        <f ca="1" t="shared" si="9"/>
        <v>0</v>
      </c>
      <c r="AS122" s="7">
        <f>VLOOKUP(日计划量!C:C,工单拆分!H:N,7,0)</f>
        <v>100849784</v>
      </c>
      <c r="AT122" s="5">
        <f ca="1">VLOOKUP(C:C,工单拆分!H:R,11,0)</f>
        <v>0</v>
      </c>
      <c r="AU122" s="5">
        <f ca="1">VLOOKUP(C:C,工单拆分!H:S,12,0)</f>
        <v>0</v>
      </c>
      <c r="AV122" s="5"/>
      <c r="AW122" s="5"/>
    </row>
    <row r="123" s="1" customFormat="1" ht="15" customHeight="1" spans="1:49">
      <c r="A123" s="5">
        <f>工单拆分!F123</f>
        <v>7210002900</v>
      </c>
      <c r="B123" s="5" t="str">
        <f>工单拆分!G123</f>
        <v>7210002900-7</v>
      </c>
      <c r="C123" s="5" t="str">
        <f>工单拆分!H123</f>
        <v>40FC835-7</v>
      </c>
      <c r="D123" s="5">
        <f>VLOOKUP(B123,工单拆分!G:I,3,0)</f>
        <v>2000</v>
      </c>
      <c r="E123" s="5">
        <f ca="1">SUMIFS(OFFSET(工单拆分!$I$2,,,2000),OFFSET(工单拆分!$F$2,,,2000),A123)</f>
        <v>48000</v>
      </c>
      <c r="F123" s="5"/>
      <c r="G123" s="10">
        <f ca="1" t="array" ref="G123">MATCH(TRUE,J123:AN123&gt;10,0)+$J$2-1</f>
        <v>43546</v>
      </c>
      <c r="H123" s="11"/>
      <c r="I123" s="11"/>
      <c r="J123" s="5">
        <f ca="1">SUMIF(总装!D$3:D$146,$B123,总装!D$6)+SUMIF(总装!E$3:E$146,$B123,总装!E$6)+SUMIF(总装!F$3:F$146,$B123,总装!F$6)</f>
        <v>0</v>
      </c>
      <c r="K123" s="12">
        <f ca="1">SUMIF(总装!G$3:G$146,$B123,总装!G$6)+SUMIF(总装!H$3:H$146,$B123,总装!H$6)+SUMIF(总装!I$3:I$146,$B123,总装!I$6)</f>
        <v>0</v>
      </c>
      <c r="L123" s="12">
        <f ca="1">SUMIF(总装!J$3:J$146,$B123,总装!J$6)+SUMIF(总装!K$3:K$146,$B123,总装!K$6)+SUMIF(总装!L$3:L$146,$B123,总装!L$6)</f>
        <v>0</v>
      </c>
      <c r="M123" s="12">
        <f ca="1">SUMIF(总装!M$3:M$146,$B123,总装!M$6)+SUMIF(总装!N$3:N$146,$B123,总装!N$6)+SUMIF(总装!O$3:O$146,$B123,总装!O$6)</f>
        <v>0</v>
      </c>
      <c r="N123" s="12">
        <f ca="1">SUMIF(总装!P$3:P$146,$B123,总装!P$6)+SUMIF(总装!Q$3:Q$146,$B123,总装!Q$6)+SUMIF(总装!R$3:R$146,$B123,总装!R$6)</f>
        <v>0</v>
      </c>
      <c r="O123" s="12">
        <f ca="1">SUMIF(总装!S$3:S$146,$B123,总装!S$6)+SUMIF(总装!T$3:T$146,$B123,总装!T$6)+SUMIF(总装!U$3:U$146,$B123,总装!U$6)</f>
        <v>0</v>
      </c>
      <c r="P123" s="12">
        <f ca="1">SUMIF(总装!V$3:V$146,$B123,总装!V$6)+SUMIF(总装!W$3:W$146,$B123,总装!W$6)+SUMIF(总装!X$3:X$146,$B123,总装!X$6)</f>
        <v>0</v>
      </c>
      <c r="Q123" s="12">
        <f ca="1">SUMIF(总装!Y$3:Y$146,$B123,总装!Y$6)+SUMIF(总装!Z$3:Z$146,$B123,总装!Z$6)+SUMIF(总装!AA$3:AA$146,$B123,总装!AA$6)</f>
        <v>0</v>
      </c>
      <c r="R123" s="5">
        <f ca="1">SUMIF(总装!AB$3:AB$146,$B123,总装!AB$6)+SUMIF(总装!AC$3:AC$146,$B123,总装!AC$6)+SUMIF(总装!AD$3:AD$146,$B123,总装!AD$6)</f>
        <v>0</v>
      </c>
      <c r="S123" s="5">
        <f ca="1">SUMIF(总装!AE$3:AE$146,$B123,总装!AE$6)+SUMIF(总装!AF$3:AF$146,$B123,总装!AF$6)+SUMIF(总装!AG$3:AG$146,$B123,总装!AG$6)</f>
        <v>0</v>
      </c>
      <c r="T123" s="5">
        <f ca="1">SUMIF(总装!AH$3:AH$146,$B123,总装!AH$6)+SUMIF(总装!AI$3:AI$146,$B123,总装!AI$6)+SUMIF(总装!AJ$3:AJ$146,$B123,总装!AJ$6)</f>
        <v>0</v>
      </c>
      <c r="U123" s="5">
        <f ca="1">SUMIF(总装!AK$3:AK$146,$B123,总装!AK$6)+SUMIF(总装!AL$3:AL$146,$B123,总装!AL$6)+SUMIF(总装!AM$3:AM$146,$B123,总装!AM$6)</f>
        <v>0</v>
      </c>
      <c r="V123" s="5">
        <f ca="1">SUMIF(总装!AN$3:AN$146,$B123,总装!AN$6)+SUMIF(总装!AO$3:AO$146,$B123,总装!AO$6)+SUMIF(总装!AP$3:AP$146,$B123,总装!AP$6)</f>
        <v>0</v>
      </c>
      <c r="W123" s="5">
        <f ca="1">SUMIF(总装!AQ$3:AQ$146,$B123,总装!AQ$6)+SUMIF(总装!AR$3:AR$146,$B123,总装!AR$6)+SUMIF(总装!AS$3:AS$146,$B123,总装!AS$6)</f>
        <v>0</v>
      </c>
      <c r="X123" s="5">
        <f ca="1">SUMIF(总装!AT$3:AT$146,$B123,总装!AT$6)+SUMIF(总装!AU$3:AU$146,$B123,总装!AU$6)+SUMIF(总装!AV$3:AV$146,$B123,总装!AV$6)</f>
        <v>0</v>
      </c>
      <c r="Y123" s="5">
        <f ca="1">SUMIF(总装!AW$3:AW$146,$B123,总装!AW$6)+SUMIF(总装!AX$3:AX$146,$B123,总装!AX$6)+SUMIF(总装!AY$3:AY$146,$B123,总装!AY$6)</f>
        <v>0</v>
      </c>
      <c r="Z123" s="5">
        <f ca="1">SUMIF(总装!AZ$3:AZ$146,$B123,总装!AZ$6)+SUMIF(总装!BA$3:BA$146,$B123,总装!BA$6)+SUMIF(总装!BB$3:BB$146,$B123,总装!BB$6)</f>
        <v>0</v>
      </c>
      <c r="AA123" s="5">
        <f ca="1">SUMIF(总装!BC$3:BC$146,$B123,总装!BC$6)+SUMIF(总装!BD$3:BD$146,$B123,总装!BD$6)+SUMIF(总装!BE$3:BE$146,$B123,总装!BE$6)</f>
        <v>0</v>
      </c>
      <c r="AB123" s="5">
        <f ca="1">SUMIF(总装!BF$3:BF$146,$B123,总装!BF$6)+SUMIF(总装!BG$3:BG$146,$B123,总装!BG$6)+SUMIF(总装!BH$3:BH$146,$B123,总装!BH$6)</f>
        <v>0</v>
      </c>
      <c r="AC123" s="5">
        <f ca="1">SUMIF(总装!BI$3:BI$146,$B123,总装!BI$6)+SUMIF(总装!BJ$3:BJ$146,$B123,总装!BJ$6)+SUMIF(总装!BK$3:BK$146,$B123,总装!BK$6)</f>
        <v>0</v>
      </c>
      <c r="AD123" s="5">
        <f ca="1">SUMIF(总装!BL$3:BL$146,$B123,总装!BL$6)+SUMIF(总装!BM$3:BM$146,$B123,总装!BM$6)+SUMIF(总装!BN$3:BN$146,$B123,总装!BN$6)</f>
        <v>0</v>
      </c>
      <c r="AE123" s="5">
        <f ca="1">SUMIF(总装!BO$3:BO$146,$B123,总装!BO$6)+SUMIF(总装!BP$3:BP$146,$B123,总装!BP$6)+SUMIF(总装!BQ$3:BQ$146,$B123,总装!BQ$6)</f>
        <v>600</v>
      </c>
      <c r="AF123" s="5">
        <f ca="1">SUMIF(总装!BR$3:BR$146,$B123,总装!BR$6)+SUMIF(总装!BS$3:BS$146,$B123,总装!BS$6)+SUMIF(总装!BT$3:BT$146,$B123,总装!BT$6)</f>
        <v>1400</v>
      </c>
      <c r="AG123" s="5">
        <f ca="1">SUMIF(总装!BU$3:BU$146,$B123,总装!BU$6)+SUMIF(总装!BV$3:BV$146,$B123,总装!BV$6)+SUMIF(总装!BW$3:BW$146,$B123,总装!BW$6)</f>
        <v>0</v>
      </c>
      <c r="AH123" s="5">
        <f ca="1">SUMIF(总装!BX$3:BX$146,$B123,总装!BX$6)+SUMIF(总装!BY$3:BY$146,$B123,总装!BY$6)+SUMIF(总装!BZ$3:BZ$146,$B123,总装!BZ$6)</f>
        <v>0</v>
      </c>
      <c r="AI123" s="5">
        <f ca="1">SUMIF(总装!CA$3:CA$146,$B123,总装!CA$6)+SUMIF(总装!CB$3:CB$146,$B123,总装!CB$6)+SUMIF(总装!CC$3:CC$146,$B123,总装!CC$6)</f>
        <v>0</v>
      </c>
      <c r="AJ123" s="5">
        <f ca="1">SUMIF(总装!CD$3:CD$146,$B123,总装!CD$6)+SUMIF(总装!CE$3:CE$146,$B123,总装!CE$6)+SUMIF(总装!CF$3:CF$146,$B123,总装!CF$6)</f>
        <v>0</v>
      </c>
      <c r="AK123" s="5">
        <f ca="1">SUMIF(总装!CG$3:CG$146,$B123,总装!CG$6)+SUMIF(总装!CH$3:CH$146,$B123,总装!CH$6)+SUMIF(总装!CI$3:CI$146,$B123,总装!CI$6)</f>
        <v>0</v>
      </c>
      <c r="AL123" s="5">
        <f ca="1">SUMIF(总装!CJ$3:CJ$146,$B123,总装!CJ$6)+SUMIF(总装!CK$3:CK$146,$B123,总装!CK$6)+SUMIF(总装!CL$3:CL$146,$B123,总装!CL$6)</f>
        <v>0</v>
      </c>
      <c r="AM123" s="5">
        <f ca="1">SUMIF(总装!CM$3:CM$146,$B123,总装!CM$6)+SUMIF(总装!CN$3:CN$146,$B123,总装!CN$6)+SUMIF(总装!CO$3:CO$146,$B123,总装!CO$6)</f>
        <v>0</v>
      </c>
      <c r="AN123" s="5">
        <f ca="1">SUMIF(总装!CP$3:CP$146,$B123,总装!CP$6)+SUMIF(总装!CQ$3:CQ$146,$B123,总装!CQ$6)+SUMIF(总装!CR$3:CR$146,$B123,总装!CR$6)</f>
        <v>0</v>
      </c>
      <c r="AO123" s="5">
        <f ca="1" t="shared" si="8"/>
        <v>2000</v>
      </c>
      <c r="AP123" s="5">
        <f>SUMIF(工单拆分!G:G,B123,工单拆分!I:I)</f>
        <v>2000</v>
      </c>
      <c r="AQ123" s="5">
        <f ca="1" t="shared" si="9"/>
        <v>0</v>
      </c>
      <c r="AS123" s="7">
        <f>VLOOKUP(日计划量!C:C,工单拆分!H:N,7,0)</f>
        <v>100849785</v>
      </c>
      <c r="AT123" s="5">
        <f ca="1">VLOOKUP(C:C,工单拆分!H:R,11,0)</f>
        <v>0</v>
      </c>
      <c r="AU123" s="5">
        <f ca="1">VLOOKUP(C:C,工单拆分!H:S,12,0)</f>
        <v>0</v>
      </c>
      <c r="AV123" s="5"/>
      <c r="AW123" s="5"/>
    </row>
    <row r="124" s="1" customFormat="1" ht="15" customHeight="1" spans="1:49">
      <c r="A124" s="5">
        <f>工单拆分!F124</f>
        <v>7210002900</v>
      </c>
      <c r="B124" s="5" t="str">
        <f>工单拆分!G124</f>
        <v>7210002900-8</v>
      </c>
      <c r="C124" s="5" t="str">
        <f>工单拆分!H124</f>
        <v>40FC835-8</v>
      </c>
      <c r="D124" s="5">
        <f>VLOOKUP(B124,工单拆分!G:I,3,0)</f>
        <v>2000</v>
      </c>
      <c r="E124" s="5">
        <f ca="1">SUMIFS(OFFSET(工单拆分!$I$2,,,2000),OFFSET(工单拆分!$F$2,,,2000),A124)</f>
        <v>48000</v>
      </c>
      <c r="F124" s="5"/>
      <c r="G124" s="10">
        <f ca="1" t="array" ref="G124">MATCH(TRUE,J124:AN124&gt;10,0)+$J$2-1</f>
        <v>43547</v>
      </c>
      <c r="H124" s="11"/>
      <c r="I124" s="11"/>
      <c r="J124" s="5">
        <f ca="1">SUMIF(总装!D$3:D$146,$B124,总装!D$6)+SUMIF(总装!E$3:E$146,$B124,总装!E$6)+SUMIF(总装!F$3:F$146,$B124,总装!F$6)</f>
        <v>0</v>
      </c>
      <c r="K124" s="12">
        <f ca="1">SUMIF(总装!G$3:G$146,$B124,总装!G$6)+SUMIF(总装!H$3:H$146,$B124,总装!H$6)+SUMIF(总装!I$3:I$146,$B124,总装!I$6)</f>
        <v>0</v>
      </c>
      <c r="L124" s="12">
        <f ca="1">SUMIF(总装!J$3:J$146,$B124,总装!J$6)+SUMIF(总装!K$3:K$146,$B124,总装!K$6)+SUMIF(总装!L$3:L$146,$B124,总装!L$6)</f>
        <v>0</v>
      </c>
      <c r="M124" s="12">
        <f ca="1">SUMIF(总装!M$3:M$146,$B124,总装!M$6)+SUMIF(总装!N$3:N$146,$B124,总装!N$6)+SUMIF(总装!O$3:O$146,$B124,总装!O$6)</f>
        <v>0</v>
      </c>
      <c r="N124" s="12">
        <f ca="1">SUMIF(总装!P$3:P$146,$B124,总装!P$6)+SUMIF(总装!Q$3:Q$146,$B124,总装!Q$6)+SUMIF(总装!R$3:R$146,$B124,总装!R$6)</f>
        <v>0</v>
      </c>
      <c r="O124" s="12">
        <f ca="1">SUMIF(总装!S$3:S$146,$B124,总装!S$6)+SUMIF(总装!T$3:T$146,$B124,总装!T$6)+SUMIF(总装!U$3:U$146,$B124,总装!U$6)</f>
        <v>0</v>
      </c>
      <c r="P124" s="12">
        <f ca="1">SUMIF(总装!V$3:V$146,$B124,总装!V$6)+SUMIF(总装!W$3:W$146,$B124,总装!W$6)+SUMIF(总装!X$3:X$146,$B124,总装!X$6)</f>
        <v>0</v>
      </c>
      <c r="Q124" s="12">
        <f ca="1">SUMIF(总装!Y$3:Y$146,$B124,总装!Y$6)+SUMIF(总装!Z$3:Z$146,$B124,总装!Z$6)+SUMIF(总装!AA$3:AA$146,$B124,总装!AA$6)</f>
        <v>0</v>
      </c>
      <c r="R124" s="5">
        <f ca="1">SUMIF(总装!AB$3:AB$146,$B124,总装!AB$6)+SUMIF(总装!AC$3:AC$146,$B124,总装!AC$6)+SUMIF(总装!AD$3:AD$146,$B124,总装!AD$6)</f>
        <v>0</v>
      </c>
      <c r="S124" s="5">
        <f ca="1">SUMIF(总装!AE$3:AE$146,$B124,总装!AE$6)+SUMIF(总装!AF$3:AF$146,$B124,总装!AF$6)+SUMIF(总装!AG$3:AG$146,$B124,总装!AG$6)</f>
        <v>0</v>
      </c>
      <c r="T124" s="5">
        <f ca="1">SUMIF(总装!AH$3:AH$146,$B124,总装!AH$6)+SUMIF(总装!AI$3:AI$146,$B124,总装!AI$6)+SUMIF(总装!AJ$3:AJ$146,$B124,总装!AJ$6)</f>
        <v>0</v>
      </c>
      <c r="U124" s="5">
        <f ca="1">SUMIF(总装!AK$3:AK$146,$B124,总装!AK$6)+SUMIF(总装!AL$3:AL$146,$B124,总装!AL$6)+SUMIF(总装!AM$3:AM$146,$B124,总装!AM$6)</f>
        <v>0</v>
      </c>
      <c r="V124" s="5">
        <f ca="1">SUMIF(总装!AN$3:AN$146,$B124,总装!AN$6)+SUMIF(总装!AO$3:AO$146,$B124,总装!AO$6)+SUMIF(总装!AP$3:AP$146,$B124,总装!AP$6)</f>
        <v>0</v>
      </c>
      <c r="W124" s="5">
        <f ca="1">SUMIF(总装!AQ$3:AQ$146,$B124,总装!AQ$6)+SUMIF(总装!AR$3:AR$146,$B124,总装!AR$6)+SUMIF(总装!AS$3:AS$146,$B124,总装!AS$6)</f>
        <v>0</v>
      </c>
      <c r="X124" s="5">
        <f ca="1">SUMIF(总装!AT$3:AT$146,$B124,总装!AT$6)+SUMIF(总装!AU$3:AU$146,$B124,总装!AU$6)+SUMIF(总装!AV$3:AV$146,$B124,总装!AV$6)</f>
        <v>0</v>
      </c>
      <c r="Y124" s="5">
        <f ca="1">SUMIF(总装!AW$3:AW$146,$B124,总装!AW$6)+SUMIF(总装!AX$3:AX$146,$B124,总装!AX$6)+SUMIF(总装!AY$3:AY$146,$B124,总装!AY$6)</f>
        <v>0</v>
      </c>
      <c r="Z124" s="5">
        <f ca="1">SUMIF(总装!AZ$3:AZ$146,$B124,总装!AZ$6)+SUMIF(总装!BA$3:BA$146,$B124,总装!BA$6)+SUMIF(总装!BB$3:BB$146,$B124,总装!BB$6)</f>
        <v>0</v>
      </c>
      <c r="AA124" s="5">
        <f ca="1">SUMIF(总装!BC$3:BC$146,$B124,总装!BC$6)+SUMIF(总装!BD$3:BD$146,$B124,总装!BD$6)+SUMIF(总装!BE$3:BE$146,$B124,总装!BE$6)</f>
        <v>0</v>
      </c>
      <c r="AB124" s="5">
        <f ca="1">SUMIF(总装!BF$3:BF$146,$B124,总装!BF$6)+SUMIF(总装!BG$3:BG$146,$B124,总装!BG$6)+SUMIF(总装!BH$3:BH$146,$B124,总装!BH$6)</f>
        <v>0</v>
      </c>
      <c r="AC124" s="5">
        <f ca="1">SUMIF(总装!BI$3:BI$146,$B124,总装!BI$6)+SUMIF(总装!BJ$3:BJ$146,$B124,总装!BJ$6)+SUMIF(总装!BK$3:BK$146,$B124,总装!BK$6)</f>
        <v>0</v>
      </c>
      <c r="AD124" s="5">
        <f ca="1">SUMIF(总装!BL$3:BL$146,$B124,总装!BL$6)+SUMIF(总装!BM$3:BM$146,$B124,总装!BM$6)+SUMIF(总装!BN$3:BN$146,$B124,总装!BN$6)</f>
        <v>0</v>
      </c>
      <c r="AE124" s="5">
        <f ca="1">SUMIF(总装!BO$3:BO$146,$B124,总装!BO$6)+SUMIF(总装!BP$3:BP$146,$B124,总装!BP$6)+SUMIF(总装!BQ$3:BQ$146,$B124,总装!BQ$6)</f>
        <v>0</v>
      </c>
      <c r="AF124" s="5">
        <f ca="1">SUMIF(总装!BR$3:BR$146,$B124,总装!BR$6)+SUMIF(总装!BS$3:BS$146,$B124,总装!BS$6)+SUMIF(总装!BT$3:BT$146,$B124,总装!BT$6)</f>
        <v>600</v>
      </c>
      <c r="AG124" s="5">
        <f ca="1">SUMIF(总装!BU$3:BU$146,$B124,总装!BU$6)+SUMIF(总装!BV$3:BV$146,$B124,总装!BV$6)+SUMIF(总装!BW$3:BW$146,$B124,总装!BW$6)</f>
        <v>1400</v>
      </c>
      <c r="AH124" s="5">
        <f ca="1">SUMIF(总装!BX$3:BX$146,$B124,总装!BX$6)+SUMIF(总装!BY$3:BY$146,$B124,总装!BY$6)+SUMIF(总装!BZ$3:BZ$146,$B124,总装!BZ$6)</f>
        <v>0</v>
      </c>
      <c r="AI124" s="5">
        <f ca="1">SUMIF(总装!CA$3:CA$146,$B124,总装!CA$6)+SUMIF(总装!CB$3:CB$146,$B124,总装!CB$6)+SUMIF(总装!CC$3:CC$146,$B124,总装!CC$6)</f>
        <v>0</v>
      </c>
      <c r="AJ124" s="5">
        <f ca="1">SUMIF(总装!CD$3:CD$146,$B124,总装!CD$6)+SUMIF(总装!CE$3:CE$146,$B124,总装!CE$6)+SUMIF(总装!CF$3:CF$146,$B124,总装!CF$6)</f>
        <v>0</v>
      </c>
      <c r="AK124" s="5">
        <f ca="1">SUMIF(总装!CG$3:CG$146,$B124,总装!CG$6)+SUMIF(总装!CH$3:CH$146,$B124,总装!CH$6)+SUMIF(总装!CI$3:CI$146,$B124,总装!CI$6)</f>
        <v>0</v>
      </c>
      <c r="AL124" s="5">
        <f ca="1">SUMIF(总装!CJ$3:CJ$146,$B124,总装!CJ$6)+SUMIF(总装!CK$3:CK$146,$B124,总装!CK$6)+SUMIF(总装!CL$3:CL$146,$B124,总装!CL$6)</f>
        <v>0</v>
      </c>
      <c r="AM124" s="5">
        <f ca="1">SUMIF(总装!CM$3:CM$146,$B124,总装!CM$6)+SUMIF(总装!CN$3:CN$146,$B124,总装!CN$6)+SUMIF(总装!CO$3:CO$146,$B124,总装!CO$6)</f>
        <v>0</v>
      </c>
      <c r="AN124" s="5">
        <f ca="1">SUMIF(总装!CP$3:CP$146,$B124,总装!CP$6)+SUMIF(总装!CQ$3:CQ$146,$B124,总装!CQ$6)+SUMIF(总装!CR$3:CR$146,$B124,总装!CR$6)</f>
        <v>0</v>
      </c>
      <c r="AO124" s="5">
        <f ca="1" t="shared" si="8"/>
        <v>2000</v>
      </c>
      <c r="AP124" s="5">
        <f>SUMIF(工单拆分!G:G,B124,工单拆分!I:I)</f>
        <v>2000</v>
      </c>
      <c r="AQ124" s="5">
        <f ca="1" t="shared" si="9"/>
        <v>0</v>
      </c>
      <c r="AS124" s="7">
        <f>VLOOKUP(日计划量!C:C,工单拆分!H:N,7,0)</f>
        <v>100851285</v>
      </c>
      <c r="AT124" s="5">
        <f ca="1">VLOOKUP(C:C,工单拆分!H:R,11,0)</f>
        <v>0</v>
      </c>
      <c r="AU124" s="5">
        <f ca="1">VLOOKUP(C:C,工单拆分!H:S,12,0)</f>
        <v>0</v>
      </c>
      <c r="AV124" s="5"/>
      <c r="AW124" s="5"/>
    </row>
    <row r="125" s="1" customFormat="1" ht="15" customHeight="1" spans="1:49">
      <c r="A125" s="5">
        <f>工单拆分!F125</f>
        <v>7210002900</v>
      </c>
      <c r="B125" s="5" t="str">
        <f>工单拆分!G125</f>
        <v>7210002900-9</v>
      </c>
      <c r="C125" s="5" t="str">
        <f>工单拆分!H125</f>
        <v>40FC835-9</v>
      </c>
      <c r="D125" s="5">
        <f>VLOOKUP(B125,工单拆分!G:I,3,0)</f>
        <v>2000</v>
      </c>
      <c r="E125" s="5">
        <f ca="1">SUMIFS(OFFSET(工单拆分!$I$2,,,2000),OFFSET(工单拆分!$F$2,,,2000),A125)</f>
        <v>48000</v>
      </c>
      <c r="F125" s="5"/>
      <c r="G125" s="10">
        <f ca="1" t="array" ref="G125">MATCH(TRUE,J125:AN125&gt;10,0)+$J$2-1</f>
        <v>43551</v>
      </c>
      <c r="H125" s="11"/>
      <c r="I125" s="11"/>
      <c r="J125" s="5">
        <f ca="1">SUMIF(总装!D$3:D$146,$B125,总装!D$6)+SUMIF(总装!E$3:E$146,$B125,总装!E$6)+SUMIF(总装!F$3:F$146,$B125,总装!F$6)</f>
        <v>0</v>
      </c>
      <c r="K125" s="12">
        <f ca="1">SUMIF(总装!G$3:G$146,$B125,总装!G$6)+SUMIF(总装!H$3:H$146,$B125,总装!H$6)+SUMIF(总装!I$3:I$146,$B125,总装!I$6)</f>
        <v>0</v>
      </c>
      <c r="L125" s="12">
        <f ca="1">SUMIF(总装!J$3:J$146,$B125,总装!J$6)+SUMIF(总装!K$3:K$146,$B125,总装!K$6)+SUMIF(总装!L$3:L$146,$B125,总装!L$6)</f>
        <v>0</v>
      </c>
      <c r="M125" s="12">
        <f ca="1">SUMIF(总装!M$3:M$146,$B125,总装!M$6)+SUMIF(总装!N$3:N$146,$B125,总装!N$6)+SUMIF(总装!O$3:O$146,$B125,总装!O$6)</f>
        <v>0</v>
      </c>
      <c r="N125" s="12">
        <f ca="1">SUMIF(总装!P$3:P$146,$B125,总装!P$6)+SUMIF(总装!Q$3:Q$146,$B125,总装!Q$6)+SUMIF(总装!R$3:R$146,$B125,总装!R$6)</f>
        <v>0</v>
      </c>
      <c r="O125" s="12">
        <f ca="1">SUMIF(总装!S$3:S$146,$B125,总装!S$6)+SUMIF(总装!T$3:T$146,$B125,总装!T$6)+SUMIF(总装!U$3:U$146,$B125,总装!U$6)</f>
        <v>0</v>
      </c>
      <c r="P125" s="12">
        <f ca="1">SUMIF(总装!V$3:V$146,$B125,总装!V$6)+SUMIF(总装!W$3:W$146,$B125,总装!W$6)+SUMIF(总装!X$3:X$146,$B125,总装!X$6)</f>
        <v>0</v>
      </c>
      <c r="Q125" s="12">
        <f ca="1">SUMIF(总装!Y$3:Y$146,$B125,总装!Y$6)+SUMIF(总装!Z$3:Z$146,$B125,总装!Z$6)+SUMIF(总装!AA$3:AA$146,$B125,总装!AA$6)</f>
        <v>0</v>
      </c>
      <c r="R125" s="5">
        <f ca="1">SUMIF(总装!AB$3:AB$146,$B125,总装!AB$6)+SUMIF(总装!AC$3:AC$146,$B125,总装!AC$6)+SUMIF(总装!AD$3:AD$146,$B125,总装!AD$6)</f>
        <v>0</v>
      </c>
      <c r="S125" s="5">
        <f ca="1">SUMIF(总装!AE$3:AE$146,$B125,总装!AE$6)+SUMIF(总装!AF$3:AF$146,$B125,总装!AF$6)+SUMIF(总装!AG$3:AG$146,$B125,总装!AG$6)</f>
        <v>0</v>
      </c>
      <c r="T125" s="5">
        <f ca="1">SUMIF(总装!AH$3:AH$146,$B125,总装!AH$6)+SUMIF(总装!AI$3:AI$146,$B125,总装!AI$6)+SUMIF(总装!AJ$3:AJ$146,$B125,总装!AJ$6)</f>
        <v>0</v>
      </c>
      <c r="U125" s="5">
        <f ca="1">SUMIF(总装!AK$3:AK$146,$B125,总装!AK$6)+SUMIF(总装!AL$3:AL$146,$B125,总装!AL$6)+SUMIF(总装!AM$3:AM$146,$B125,总装!AM$6)</f>
        <v>0</v>
      </c>
      <c r="V125" s="5">
        <f ca="1">SUMIF(总装!AN$3:AN$146,$B125,总装!AN$6)+SUMIF(总装!AO$3:AO$146,$B125,总装!AO$6)+SUMIF(总装!AP$3:AP$146,$B125,总装!AP$6)</f>
        <v>0</v>
      </c>
      <c r="W125" s="5">
        <f ca="1">SUMIF(总装!AQ$3:AQ$146,$B125,总装!AQ$6)+SUMIF(总装!AR$3:AR$146,$B125,总装!AR$6)+SUMIF(总装!AS$3:AS$146,$B125,总装!AS$6)</f>
        <v>0</v>
      </c>
      <c r="X125" s="5">
        <f ca="1">SUMIF(总装!AT$3:AT$146,$B125,总装!AT$6)+SUMIF(总装!AU$3:AU$146,$B125,总装!AU$6)+SUMIF(总装!AV$3:AV$146,$B125,总装!AV$6)</f>
        <v>0</v>
      </c>
      <c r="Y125" s="5">
        <f ca="1">SUMIF(总装!AW$3:AW$146,$B125,总装!AW$6)+SUMIF(总装!AX$3:AX$146,$B125,总装!AX$6)+SUMIF(总装!AY$3:AY$146,$B125,总装!AY$6)</f>
        <v>0</v>
      </c>
      <c r="Z125" s="5">
        <f ca="1">SUMIF(总装!AZ$3:AZ$146,$B125,总装!AZ$6)+SUMIF(总装!BA$3:BA$146,$B125,总装!BA$6)+SUMIF(总装!BB$3:BB$146,$B125,总装!BB$6)</f>
        <v>0</v>
      </c>
      <c r="AA125" s="5">
        <f ca="1">SUMIF(总装!BC$3:BC$146,$B125,总装!BC$6)+SUMIF(总装!BD$3:BD$146,$B125,总装!BD$6)+SUMIF(总装!BE$3:BE$146,$B125,总装!BE$6)</f>
        <v>0</v>
      </c>
      <c r="AB125" s="5">
        <f ca="1">SUMIF(总装!BF$3:BF$146,$B125,总装!BF$6)+SUMIF(总装!BG$3:BG$146,$B125,总装!BG$6)+SUMIF(总装!BH$3:BH$146,$B125,总装!BH$6)</f>
        <v>0</v>
      </c>
      <c r="AC125" s="5">
        <f ca="1">SUMIF(总装!BI$3:BI$146,$B125,总装!BI$6)+SUMIF(总装!BJ$3:BJ$146,$B125,总装!BJ$6)+SUMIF(总装!BK$3:BK$146,$B125,总装!BK$6)</f>
        <v>0</v>
      </c>
      <c r="AD125" s="5">
        <f ca="1">SUMIF(总装!BL$3:BL$146,$B125,总装!BL$6)+SUMIF(总装!BM$3:BM$146,$B125,总装!BM$6)+SUMIF(总装!BN$3:BN$146,$B125,总装!BN$6)</f>
        <v>0</v>
      </c>
      <c r="AE125" s="5">
        <f ca="1">SUMIF(总装!BO$3:BO$146,$B125,总装!BO$6)+SUMIF(总装!BP$3:BP$146,$B125,总装!BP$6)+SUMIF(总装!BQ$3:BQ$146,$B125,总装!BQ$6)</f>
        <v>0</v>
      </c>
      <c r="AF125" s="5">
        <f ca="1">SUMIF(总装!BR$3:BR$146,$B125,总装!BR$6)+SUMIF(总装!BS$3:BS$146,$B125,总装!BS$6)+SUMIF(总装!BT$3:BT$146,$B125,总装!BT$6)</f>
        <v>0</v>
      </c>
      <c r="AG125" s="5">
        <f ca="1">SUMIF(总装!BU$3:BU$146,$B125,总装!BU$6)+SUMIF(总装!BV$3:BV$146,$B125,总装!BV$6)+SUMIF(总装!BW$3:BW$146,$B125,总装!BW$6)</f>
        <v>0</v>
      </c>
      <c r="AH125" s="5">
        <f ca="1">SUMIF(总装!BX$3:BX$146,$B125,总装!BX$6)+SUMIF(总装!BY$3:BY$146,$B125,总装!BY$6)+SUMIF(总装!BZ$3:BZ$146,$B125,总装!BZ$6)</f>
        <v>0</v>
      </c>
      <c r="AI125" s="5">
        <f ca="1">SUMIF(总装!CA$3:CA$146,$B125,总装!CA$6)+SUMIF(总装!CB$3:CB$146,$B125,总装!CB$6)+SUMIF(总装!CC$3:CC$146,$B125,总装!CC$6)</f>
        <v>0</v>
      </c>
      <c r="AJ125" s="5">
        <f ca="1">SUMIF(总装!CD$3:CD$146,$B125,总装!CD$6)+SUMIF(总装!CE$3:CE$146,$B125,总装!CE$6)+SUMIF(总装!CF$3:CF$146,$B125,总装!CF$6)</f>
        <v>400</v>
      </c>
      <c r="AK125" s="5">
        <f ca="1">SUMIF(总装!CG$3:CG$146,$B125,总装!CG$6)+SUMIF(总装!CH$3:CH$146,$B125,总装!CH$6)+SUMIF(总装!CI$3:CI$146,$B125,总装!CI$6)</f>
        <v>1600</v>
      </c>
      <c r="AL125" s="5">
        <f ca="1">SUMIF(总装!CJ$3:CJ$146,$B125,总装!CJ$6)+SUMIF(总装!CK$3:CK$146,$B125,总装!CK$6)+SUMIF(总装!CL$3:CL$146,$B125,总装!CL$6)</f>
        <v>0</v>
      </c>
      <c r="AM125" s="5">
        <f ca="1">SUMIF(总装!CM$3:CM$146,$B125,总装!CM$6)+SUMIF(总装!CN$3:CN$146,$B125,总装!CN$6)+SUMIF(总装!CO$3:CO$146,$B125,总装!CO$6)</f>
        <v>0</v>
      </c>
      <c r="AN125" s="5">
        <f ca="1">SUMIF(总装!CP$3:CP$146,$B125,总装!CP$6)+SUMIF(总装!CQ$3:CQ$146,$B125,总装!CQ$6)+SUMIF(总装!CR$3:CR$146,$B125,总装!CR$6)</f>
        <v>0</v>
      </c>
      <c r="AO125" s="5">
        <f ca="1" t="shared" si="8"/>
        <v>2000</v>
      </c>
      <c r="AP125" s="5">
        <f>SUMIF(工单拆分!G:G,B125,工单拆分!I:I)</f>
        <v>2000</v>
      </c>
      <c r="AQ125" s="5">
        <f ca="1" t="shared" si="9"/>
        <v>0</v>
      </c>
      <c r="AS125" s="7">
        <f>VLOOKUP(日计划量!C:C,工单拆分!H:N,7,0)</f>
        <v>100852094</v>
      </c>
      <c r="AT125" s="5">
        <f ca="1">VLOOKUP(C:C,工单拆分!H:R,11,0)</f>
        <v>0</v>
      </c>
      <c r="AU125" s="5">
        <f ca="1">VLOOKUP(C:C,工单拆分!H:S,12,0)</f>
        <v>0</v>
      </c>
      <c r="AV125" s="5"/>
      <c r="AW125" s="5"/>
    </row>
    <row r="126" s="1" customFormat="1" ht="15" customHeight="1" spans="1:49">
      <c r="A126" s="5">
        <f>工单拆分!F126</f>
        <v>7210002900</v>
      </c>
      <c r="B126" s="5" t="str">
        <f>工单拆分!G126</f>
        <v>7210002900-10</v>
      </c>
      <c r="C126" s="5" t="str">
        <f>工单拆分!H126</f>
        <v>40FC835-10</v>
      </c>
      <c r="D126" s="5">
        <f>VLOOKUP(B126,工单拆分!G:I,3,0)</f>
        <v>2000</v>
      </c>
      <c r="E126" s="5">
        <f ca="1">SUMIFS(OFFSET(工单拆分!$I$2,,,2000),OFFSET(工单拆分!$F$2,,,2000),A126)</f>
        <v>48000</v>
      </c>
      <c r="F126" s="5"/>
      <c r="G126" s="10">
        <f ca="1" t="array" ref="G126">MATCH(TRUE,J126:AN126&gt;10,0)+$J$2-1</f>
        <v>43552</v>
      </c>
      <c r="H126" s="11"/>
      <c r="I126" s="11"/>
      <c r="J126" s="5">
        <f ca="1">SUMIF(总装!D$3:D$146,$B126,总装!D$6)+SUMIF(总装!E$3:E$146,$B126,总装!E$6)+SUMIF(总装!F$3:F$146,$B126,总装!F$6)</f>
        <v>0</v>
      </c>
      <c r="K126" s="12">
        <f ca="1">SUMIF(总装!G$3:G$146,$B126,总装!G$6)+SUMIF(总装!H$3:H$146,$B126,总装!H$6)+SUMIF(总装!I$3:I$146,$B126,总装!I$6)</f>
        <v>0</v>
      </c>
      <c r="L126" s="12">
        <f ca="1">SUMIF(总装!J$3:J$146,$B126,总装!J$6)+SUMIF(总装!K$3:K$146,$B126,总装!K$6)+SUMIF(总装!L$3:L$146,$B126,总装!L$6)</f>
        <v>0</v>
      </c>
      <c r="M126" s="12">
        <f ca="1">SUMIF(总装!M$3:M$146,$B126,总装!M$6)+SUMIF(总装!N$3:N$146,$B126,总装!N$6)+SUMIF(总装!O$3:O$146,$B126,总装!O$6)</f>
        <v>0</v>
      </c>
      <c r="N126" s="12">
        <f ca="1">SUMIF(总装!P$3:P$146,$B126,总装!P$6)+SUMIF(总装!Q$3:Q$146,$B126,总装!Q$6)+SUMIF(总装!R$3:R$146,$B126,总装!R$6)</f>
        <v>0</v>
      </c>
      <c r="O126" s="12">
        <f ca="1">SUMIF(总装!S$3:S$146,$B126,总装!S$6)+SUMIF(总装!T$3:T$146,$B126,总装!T$6)+SUMIF(总装!U$3:U$146,$B126,总装!U$6)</f>
        <v>0</v>
      </c>
      <c r="P126" s="12">
        <f ca="1">SUMIF(总装!V$3:V$146,$B126,总装!V$6)+SUMIF(总装!W$3:W$146,$B126,总装!W$6)+SUMIF(总装!X$3:X$146,$B126,总装!X$6)</f>
        <v>0</v>
      </c>
      <c r="Q126" s="12">
        <f ca="1">SUMIF(总装!Y$3:Y$146,$B126,总装!Y$6)+SUMIF(总装!Z$3:Z$146,$B126,总装!Z$6)+SUMIF(总装!AA$3:AA$146,$B126,总装!AA$6)</f>
        <v>0</v>
      </c>
      <c r="R126" s="5">
        <f ca="1">SUMIF(总装!AB$3:AB$146,$B126,总装!AB$6)+SUMIF(总装!AC$3:AC$146,$B126,总装!AC$6)+SUMIF(总装!AD$3:AD$146,$B126,总装!AD$6)</f>
        <v>0</v>
      </c>
      <c r="S126" s="5">
        <f ca="1">SUMIF(总装!AE$3:AE$146,$B126,总装!AE$6)+SUMIF(总装!AF$3:AF$146,$B126,总装!AF$6)+SUMIF(总装!AG$3:AG$146,$B126,总装!AG$6)</f>
        <v>0</v>
      </c>
      <c r="T126" s="5">
        <f ca="1">SUMIF(总装!AH$3:AH$146,$B126,总装!AH$6)+SUMIF(总装!AI$3:AI$146,$B126,总装!AI$6)+SUMIF(总装!AJ$3:AJ$146,$B126,总装!AJ$6)</f>
        <v>0</v>
      </c>
      <c r="U126" s="5">
        <f ca="1">SUMIF(总装!AK$3:AK$146,$B126,总装!AK$6)+SUMIF(总装!AL$3:AL$146,$B126,总装!AL$6)+SUMIF(总装!AM$3:AM$146,$B126,总装!AM$6)</f>
        <v>0</v>
      </c>
      <c r="V126" s="5">
        <f ca="1">SUMIF(总装!AN$3:AN$146,$B126,总装!AN$6)+SUMIF(总装!AO$3:AO$146,$B126,总装!AO$6)+SUMIF(总装!AP$3:AP$146,$B126,总装!AP$6)</f>
        <v>0</v>
      </c>
      <c r="W126" s="5">
        <f ca="1">SUMIF(总装!AQ$3:AQ$146,$B126,总装!AQ$6)+SUMIF(总装!AR$3:AR$146,$B126,总装!AR$6)+SUMIF(总装!AS$3:AS$146,$B126,总装!AS$6)</f>
        <v>0</v>
      </c>
      <c r="X126" s="5">
        <f ca="1">SUMIF(总装!AT$3:AT$146,$B126,总装!AT$6)+SUMIF(总装!AU$3:AU$146,$B126,总装!AU$6)+SUMIF(总装!AV$3:AV$146,$B126,总装!AV$6)</f>
        <v>0</v>
      </c>
      <c r="Y126" s="5">
        <f ca="1">SUMIF(总装!AW$3:AW$146,$B126,总装!AW$6)+SUMIF(总装!AX$3:AX$146,$B126,总装!AX$6)+SUMIF(总装!AY$3:AY$146,$B126,总装!AY$6)</f>
        <v>0</v>
      </c>
      <c r="Z126" s="5">
        <f ca="1">SUMIF(总装!AZ$3:AZ$146,$B126,总装!AZ$6)+SUMIF(总装!BA$3:BA$146,$B126,总装!BA$6)+SUMIF(总装!BB$3:BB$146,$B126,总装!BB$6)</f>
        <v>0</v>
      </c>
      <c r="AA126" s="5">
        <f ca="1">SUMIF(总装!BC$3:BC$146,$B126,总装!BC$6)+SUMIF(总装!BD$3:BD$146,$B126,总装!BD$6)+SUMIF(总装!BE$3:BE$146,$B126,总装!BE$6)</f>
        <v>0</v>
      </c>
      <c r="AB126" s="5">
        <f ca="1">SUMIF(总装!BF$3:BF$146,$B126,总装!BF$6)+SUMIF(总装!BG$3:BG$146,$B126,总装!BG$6)+SUMIF(总装!BH$3:BH$146,$B126,总装!BH$6)</f>
        <v>0</v>
      </c>
      <c r="AC126" s="5">
        <f ca="1">SUMIF(总装!BI$3:BI$146,$B126,总装!BI$6)+SUMIF(总装!BJ$3:BJ$146,$B126,总装!BJ$6)+SUMIF(总装!BK$3:BK$146,$B126,总装!BK$6)</f>
        <v>0</v>
      </c>
      <c r="AD126" s="5">
        <f ca="1">SUMIF(总装!BL$3:BL$146,$B126,总装!BL$6)+SUMIF(总装!BM$3:BM$146,$B126,总装!BM$6)+SUMIF(总装!BN$3:BN$146,$B126,总装!BN$6)</f>
        <v>0</v>
      </c>
      <c r="AE126" s="5">
        <f ca="1">SUMIF(总装!BO$3:BO$146,$B126,总装!BO$6)+SUMIF(总装!BP$3:BP$146,$B126,总装!BP$6)+SUMIF(总装!BQ$3:BQ$146,$B126,总装!BQ$6)</f>
        <v>0</v>
      </c>
      <c r="AF126" s="5">
        <f ca="1">SUMIF(总装!BR$3:BR$146,$B126,总装!BR$6)+SUMIF(总装!BS$3:BS$146,$B126,总装!BS$6)+SUMIF(总装!BT$3:BT$146,$B126,总装!BT$6)</f>
        <v>0</v>
      </c>
      <c r="AG126" s="5">
        <f ca="1">SUMIF(总装!BU$3:BU$146,$B126,总装!BU$6)+SUMIF(总装!BV$3:BV$146,$B126,总装!BV$6)+SUMIF(总装!BW$3:BW$146,$B126,总装!BW$6)</f>
        <v>0</v>
      </c>
      <c r="AH126" s="5">
        <f ca="1">SUMIF(总装!BX$3:BX$146,$B126,总装!BX$6)+SUMIF(总装!BY$3:BY$146,$B126,总装!BY$6)+SUMIF(总装!BZ$3:BZ$146,$B126,总装!BZ$6)</f>
        <v>0</v>
      </c>
      <c r="AI126" s="5">
        <f ca="1">SUMIF(总装!CA$3:CA$146,$B126,总装!CA$6)+SUMIF(总装!CB$3:CB$146,$B126,总装!CB$6)+SUMIF(总装!CC$3:CC$146,$B126,总装!CC$6)</f>
        <v>0</v>
      </c>
      <c r="AJ126" s="5">
        <f ca="1">SUMIF(总装!CD$3:CD$146,$B126,总装!CD$6)+SUMIF(总装!CE$3:CE$146,$B126,总装!CE$6)+SUMIF(总装!CF$3:CF$146,$B126,总装!CF$6)</f>
        <v>0</v>
      </c>
      <c r="AK126" s="5">
        <f ca="1">SUMIF(总装!CG$3:CG$146,$B126,总装!CG$6)+SUMIF(总装!CH$3:CH$146,$B126,总装!CH$6)+SUMIF(总装!CI$3:CI$146,$B126,总装!CI$6)</f>
        <v>400</v>
      </c>
      <c r="AL126" s="5">
        <f ca="1">SUMIF(总装!CJ$3:CJ$146,$B126,总装!CJ$6)+SUMIF(总装!CK$3:CK$146,$B126,总装!CK$6)+SUMIF(总装!CL$3:CL$146,$B126,总装!CL$6)</f>
        <v>1600</v>
      </c>
      <c r="AM126" s="5">
        <f ca="1">SUMIF(总装!CM$3:CM$146,$B126,总装!CM$6)+SUMIF(总装!CN$3:CN$146,$B126,总装!CN$6)+SUMIF(总装!CO$3:CO$146,$B126,总装!CO$6)</f>
        <v>0</v>
      </c>
      <c r="AN126" s="5">
        <f ca="1">SUMIF(总装!CP$3:CP$146,$B126,总装!CP$6)+SUMIF(总装!CQ$3:CQ$146,$B126,总装!CQ$6)+SUMIF(总装!CR$3:CR$146,$B126,总装!CR$6)</f>
        <v>0</v>
      </c>
      <c r="AO126" s="5">
        <f ca="1" t="shared" si="8"/>
        <v>2000</v>
      </c>
      <c r="AP126" s="5">
        <f>SUMIF(工单拆分!G:G,B126,工单拆分!I:I)</f>
        <v>2000</v>
      </c>
      <c r="AQ126" s="5">
        <f ca="1" t="shared" si="9"/>
        <v>0</v>
      </c>
      <c r="AS126" s="7">
        <f>VLOOKUP(日计划量!C:C,工单拆分!H:N,7,0)</f>
        <v>0</v>
      </c>
      <c r="AT126" s="5">
        <f ca="1">VLOOKUP(C:C,工单拆分!H:R,11,0)</f>
        <v>0</v>
      </c>
      <c r="AU126" s="5">
        <f ca="1">VLOOKUP(C:C,工单拆分!H:S,12,0)</f>
        <v>0</v>
      </c>
      <c r="AV126" s="5"/>
      <c r="AW126" s="5"/>
    </row>
    <row r="127" s="1" customFormat="1" ht="15" customHeight="1" spans="1:49">
      <c r="A127" s="5">
        <f>工单拆分!F127</f>
        <v>7210002900</v>
      </c>
      <c r="B127" s="5" t="str">
        <f>工单拆分!G127</f>
        <v>7210002900-11</v>
      </c>
      <c r="C127" s="5" t="str">
        <f>工单拆分!H127</f>
        <v>40FC835-11</v>
      </c>
      <c r="D127" s="5">
        <f>VLOOKUP(B127,工单拆分!G:I,3,0)</f>
        <v>2000</v>
      </c>
      <c r="E127" s="5">
        <f ca="1">SUMIFS(OFFSET(工单拆分!$I$2,,,2000),OFFSET(工单拆分!$F$2,,,2000),A127)</f>
        <v>48000</v>
      </c>
      <c r="F127" s="5"/>
      <c r="G127" s="10">
        <f ca="1" t="array" ref="G127">MATCH(TRUE,J127:AN127&gt;10,0)+$J$2-1</f>
        <v>43553</v>
      </c>
      <c r="H127" s="11"/>
      <c r="I127" s="11"/>
      <c r="J127" s="5">
        <f ca="1">SUMIF(总装!D$3:D$146,$B127,总装!D$6)+SUMIF(总装!E$3:E$146,$B127,总装!E$6)+SUMIF(总装!F$3:F$146,$B127,总装!F$6)</f>
        <v>0</v>
      </c>
      <c r="K127" s="12">
        <f ca="1">SUMIF(总装!G$3:G$146,$B127,总装!G$6)+SUMIF(总装!H$3:H$146,$B127,总装!H$6)+SUMIF(总装!I$3:I$146,$B127,总装!I$6)</f>
        <v>0</v>
      </c>
      <c r="L127" s="12">
        <f ca="1">SUMIF(总装!J$3:J$146,$B127,总装!J$6)+SUMIF(总装!K$3:K$146,$B127,总装!K$6)+SUMIF(总装!L$3:L$146,$B127,总装!L$6)</f>
        <v>0</v>
      </c>
      <c r="M127" s="12">
        <f ca="1">SUMIF(总装!M$3:M$146,$B127,总装!M$6)+SUMIF(总装!N$3:N$146,$B127,总装!N$6)+SUMIF(总装!O$3:O$146,$B127,总装!O$6)</f>
        <v>0</v>
      </c>
      <c r="N127" s="12">
        <f ca="1">SUMIF(总装!P$3:P$146,$B127,总装!P$6)+SUMIF(总装!Q$3:Q$146,$B127,总装!Q$6)+SUMIF(总装!R$3:R$146,$B127,总装!R$6)</f>
        <v>0</v>
      </c>
      <c r="O127" s="12">
        <f ca="1">SUMIF(总装!S$3:S$146,$B127,总装!S$6)+SUMIF(总装!T$3:T$146,$B127,总装!T$6)+SUMIF(总装!U$3:U$146,$B127,总装!U$6)</f>
        <v>0</v>
      </c>
      <c r="P127" s="12">
        <f ca="1">SUMIF(总装!V$3:V$146,$B127,总装!V$6)+SUMIF(总装!W$3:W$146,$B127,总装!W$6)+SUMIF(总装!X$3:X$146,$B127,总装!X$6)</f>
        <v>0</v>
      </c>
      <c r="Q127" s="12">
        <f ca="1">SUMIF(总装!Y$3:Y$146,$B127,总装!Y$6)+SUMIF(总装!Z$3:Z$146,$B127,总装!Z$6)+SUMIF(总装!AA$3:AA$146,$B127,总装!AA$6)</f>
        <v>0</v>
      </c>
      <c r="R127" s="5">
        <f ca="1">SUMIF(总装!AB$3:AB$146,$B127,总装!AB$6)+SUMIF(总装!AC$3:AC$146,$B127,总装!AC$6)+SUMIF(总装!AD$3:AD$146,$B127,总装!AD$6)</f>
        <v>0</v>
      </c>
      <c r="S127" s="5">
        <f ca="1">SUMIF(总装!AE$3:AE$146,$B127,总装!AE$6)+SUMIF(总装!AF$3:AF$146,$B127,总装!AF$6)+SUMIF(总装!AG$3:AG$146,$B127,总装!AG$6)</f>
        <v>0</v>
      </c>
      <c r="T127" s="5">
        <f ca="1">SUMIF(总装!AH$3:AH$146,$B127,总装!AH$6)+SUMIF(总装!AI$3:AI$146,$B127,总装!AI$6)+SUMIF(总装!AJ$3:AJ$146,$B127,总装!AJ$6)</f>
        <v>0</v>
      </c>
      <c r="U127" s="5">
        <f ca="1">SUMIF(总装!AK$3:AK$146,$B127,总装!AK$6)+SUMIF(总装!AL$3:AL$146,$B127,总装!AL$6)+SUMIF(总装!AM$3:AM$146,$B127,总装!AM$6)</f>
        <v>0</v>
      </c>
      <c r="V127" s="5">
        <f ca="1">SUMIF(总装!AN$3:AN$146,$B127,总装!AN$6)+SUMIF(总装!AO$3:AO$146,$B127,总装!AO$6)+SUMIF(总装!AP$3:AP$146,$B127,总装!AP$6)</f>
        <v>0</v>
      </c>
      <c r="W127" s="5">
        <f ca="1">SUMIF(总装!AQ$3:AQ$146,$B127,总装!AQ$6)+SUMIF(总装!AR$3:AR$146,$B127,总装!AR$6)+SUMIF(总装!AS$3:AS$146,$B127,总装!AS$6)</f>
        <v>0</v>
      </c>
      <c r="X127" s="5">
        <f ca="1">SUMIF(总装!AT$3:AT$146,$B127,总装!AT$6)+SUMIF(总装!AU$3:AU$146,$B127,总装!AU$6)+SUMIF(总装!AV$3:AV$146,$B127,总装!AV$6)</f>
        <v>0</v>
      </c>
      <c r="Y127" s="5">
        <f ca="1">SUMIF(总装!AW$3:AW$146,$B127,总装!AW$6)+SUMIF(总装!AX$3:AX$146,$B127,总装!AX$6)+SUMIF(总装!AY$3:AY$146,$B127,总装!AY$6)</f>
        <v>0</v>
      </c>
      <c r="Z127" s="5">
        <f ca="1">SUMIF(总装!AZ$3:AZ$146,$B127,总装!AZ$6)+SUMIF(总装!BA$3:BA$146,$B127,总装!BA$6)+SUMIF(总装!BB$3:BB$146,$B127,总装!BB$6)</f>
        <v>0</v>
      </c>
      <c r="AA127" s="5">
        <f ca="1">SUMIF(总装!BC$3:BC$146,$B127,总装!BC$6)+SUMIF(总装!BD$3:BD$146,$B127,总装!BD$6)+SUMIF(总装!BE$3:BE$146,$B127,总装!BE$6)</f>
        <v>0</v>
      </c>
      <c r="AB127" s="5">
        <f ca="1">SUMIF(总装!BF$3:BF$146,$B127,总装!BF$6)+SUMIF(总装!BG$3:BG$146,$B127,总装!BG$6)+SUMIF(总装!BH$3:BH$146,$B127,总装!BH$6)</f>
        <v>0</v>
      </c>
      <c r="AC127" s="5">
        <f ca="1">SUMIF(总装!BI$3:BI$146,$B127,总装!BI$6)+SUMIF(总装!BJ$3:BJ$146,$B127,总装!BJ$6)+SUMIF(总装!BK$3:BK$146,$B127,总装!BK$6)</f>
        <v>0</v>
      </c>
      <c r="AD127" s="5">
        <f ca="1">SUMIF(总装!BL$3:BL$146,$B127,总装!BL$6)+SUMIF(总装!BM$3:BM$146,$B127,总装!BM$6)+SUMIF(总装!BN$3:BN$146,$B127,总装!BN$6)</f>
        <v>0</v>
      </c>
      <c r="AE127" s="5">
        <f ca="1">SUMIF(总装!BO$3:BO$146,$B127,总装!BO$6)+SUMIF(总装!BP$3:BP$146,$B127,总装!BP$6)+SUMIF(总装!BQ$3:BQ$146,$B127,总装!BQ$6)</f>
        <v>0</v>
      </c>
      <c r="AF127" s="5">
        <f ca="1">SUMIF(总装!BR$3:BR$146,$B127,总装!BR$6)+SUMIF(总装!BS$3:BS$146,$B127,总装!BS$6)+SUMIF(总装!BT$3:BT$146,$B127,总装!BT$6)</f>
        <v>0</v>
      </c>
      <c r="AG127" s="5">
        <f ca="1">SUMIF(总装!BU$3:BU$146,$B127,总装!BU$6)+SUMIF(总装!BV$3:BV$146,$B127,总装!BV$6)+SUMIF(总装!BW$3:BW$146,$B127,总装!BW$6)</f>
        <v>0</v>
      </c>
      <c r="AH127" s="5">
        <f ca="1">SUMIF(总装!BX$3:BX$146,$B127,总装!BX$6)+SUMIF(总装!BY$3:BY$146,$B127,总装!BY$6)+SUMIF(总装!BZ$3:BZ$146,$B127,总装!BZ$6)</f>
        <v>0</v>
      </c>
      <c r="AI127" s="5">
        <f ca="1">SUMIF(总装!CA$3:CA$146,$B127,总装!CA$6)+SUMIF(总装!CB$3:CB$146,$B127,总装!CB$6)+SUMIF(总装!CC$3:CC$146,$B127,总装!CC$6)</f>
        <v>0</v>
      </c>
      <c r="AJ127" s="5">
        <f ca="1">SUMIF(总装!CD$3:CD$146,$B127,总装!CD$6)+SUMIF(总装!CE$3:CE$146,$B127,总装!CE$6)+SUMIF(总装!CF$3:CF$146,$B127,总装!CF$6)</f>
        <v>0</v>
      </c>
      <c r="AK127" s="5">
        <f ca="1">SUMIF(总装!CG$3:CG$146,$B127,总装!CG$6)+SUMIF(总装!CH$3:CH$146,$B127,总装!CH$6)+SUMIF(总装!CI$3:CI$146,$B127,总装!CI$6)</f>
        <v>0</v>
      </c>
      <c r="AL127" s="5">
        <f ca="1">SUMIF(总装!CJ$3:CJ$146,$B127,总装!CJ$6)+SUMIF(总装!CK$3:CK$146,$B127,总装!CK$6)+SUMIF(总装!CL$3:CL$146,$B127,总装!CL$6)</f>
        <v>400</v>
      </c>
      <c r="AM127" s="5">
        <f ca="1">SUMIF(总装!CM$3:CM$146,$B127,总装!CM$6)+SUMIF(总装!CN$3:CN$146,$B127,总装!CN$6)+SUMIF(总装!CO$3:CO$146,$B127,总装!CO$6)</f>
        <v>1600</v>
      </c>
      <c r="AN127" s="5">
        <f ca="1">SUMIF(总装!CP$3:CP$146,$B127,总装!CP$6)+SUMIF(总装!CQ$3:CQ$146,$B127,总装!CQ$6)+SUMIF(总装!CR$3:CR$146,$B127,总装!CR$6)</f>
        <v>0</v>
      </c>
      <c r="AO127" s="5">
        <f ca="1" t="shared" si="8"/>
        <v>2000</v>
      </c>
      <c r="AP127" s="5">
        <f>SUMIF(工单拆分!G:G,B127,工单拆分!I:I)</f>
        <v>2000</v>
      </c>
      <c r="AQ127" s="5">
        <f ca="1" t="shared" si="9"/>
        <v>0</v>
      </c>
      <c r="AS127" s="7">
        <f>VLOOKUP(日计划量!C:C,工单拆分!H:N,7,0)</f>
        <v>0</v>
      </c>
      <c r="AT127" s="5">
        <f ca="1">VLOOKUP(C:C,工单拆分!H:R,11,0)</f>
        <v>0</v>
      </c>
      <c r="AU127" s="5">
        <f ca="1">VLOOKUP(C:C,工单拆分!H:S,12,0)</f>
        <v>0</v>
      </c>
      <c r="AV127" s="5"/>
      <c r="AW127" s="5"/>
    </row>
    <row r="128" s="1" customFormat="1" ht="15" customHeight="1" spans="1:49">
      <c r="A128" s="5">
        <f>工单拆分!F128</f>
        <v>7210002900</v>
      </c>
      <c r="B128" s="5" t="str">
        <f>工单拆分!G128</f>
        <v>7210002900-12</v>
      </c>
      <c r="C128" s="5" t="str">
        <f>工单拆分!H128</f>
        <v>40FC835-12</v>
      </c>
      <c r="D128" s="5">
        <f>VLOOKUP(B128,工单拆分!G:I,3,0)</f>
        <v>2000</v>
      </c>
      <c r="E128" s="5">
        <f ca="1">SUMIFS(OFFSET(工单拆分!$I$2,,,2000),OFFSET(工单拆分!$F$2,,,2000),A128)</f>
        <v>48000</v>
      </c>
      <c r="F128" s="5"/>
      <c r="G128" s="10">
        <f ca="1" t="array" ref="G128">MATCH(TRUE,J128:AN128&gt;10,0)+$J$2-1</f>
        <v>43554</v>
      </c>
      <c r="H128" s="11"/>
      <c r="I128" s="11"/>
      <c r="J128" s="5">
        <f ca="1">SUMIF(总装!D$3:D$146,$B128,总装!D$6)+SUMIF(总装!E$3:E$146,$B128,总装!E$6)+SUMIF(总装!F$3:F$146,$B128,总装!F$6)</f>
        <v>0</v>
      </c>
      <c r="K128" s="12">
        <f ca="1">SUMIF(总装!G$3:G$146,$B128,总装!G$6)+SUMIF(总装!H$3:H$146,$B128,总装!H$6)+SUMIF(总装!I$3:I$146,$B128,总装!I$6)</f>
        <v>0</v>
      </c>
      <c r="L128" s="12">
        <f ca="1">SUMIF(总装!J$3:J$146,$B128,总装!J$6)+SUMIF(总装!K$3:K$146,$B128,总装!K$6)+SUMIF(总装!L$3:L$146,$B128,总装!L$6)</f>
        <v>0</v>
      </c>
      <c r="M128" s="12">
        <f ca="1">SUMIF(总装!M$3:M$146,$B128,总装!M$6)+SUMIF(总装!N$3:N$146,$B128,总装!N$6)+SUMIF(总装!O$3:O$146,$B128,总装!O$6)</f>
        <v>0</v>
      </c>
      <c r="N128" s="12">
        <f ca="1">SUMIF(总装!P$3:P$146,$B128,总装!P$6)+SUMIF(总装!Q$3:Q$146,$B128,总装!Q$6)+SUMIF(总装!R$3:R$146,$B128,总装!R$6)</f>
        <v>0</v>
      </c>
      <c r="O128" s="12">
        <f ca="1">SUMIF(总装!S$3:S$146,$B128,总装!S$6)+SUMIF(总装!T$3:T$146,$B128,总装!T$6)+SUMIF(总装!U$3:U$146,$B128,总装!U$6)</f>
        <v>0</v>
      </c>
      <c r="P128" s="12">
        <f ca="1">SUMIF(总装!V$3:V$146,$B128,总装!V$6)+SUMIF(总装!W$3:W$146,$B128,总装!W$6)+SUMIF(总装!X$3:X$146,$B128,总装!X$6)</f>
        <v>0</v>
      </c>
      <c r="Q128" s="12">
        <f ca="1">SUMIF(总装!Y$3:Y$146,$B128,总装!Y$6)+SUMIF(总装!Z$3:Z$146,$B128,总装!Z$6)+SUMIF(总装!AA$3:AA$146,$B128,总装!AA$6)</f>
        <v>0</v>
      </c>
      <c r="R128" s="5">
        <f ca="1">SUMIF(总装!AB$3:AB$146,$B128,总装!AB$6)+SUMIF(总装!AC$3:AC$146,$B128,总装!AC$6)+SUMIF(总装!AD$3:AD$146,$B128,总装!AD$6)</f>
        <v>0</v>
      </c>
      <c r="S128" s="5">
        <f ca="1">SUMIF(总装!AE$3:AE$146,$B128,总装!AE$6)+SUMIF(总装!AF$3:AF$146,$B128,总装!AF$6)+SUMIF(总装!AG$3:AG$146,$B128,总装!AG$6)</f>
        <v>0</v>
      </c>
      <c r="T128" s="5">
        <f ca="1">SUMIF(总装!AH$3:AH$146,$B128,总装!AH$6)+SUMIF(总装!AI$3:AI$146,$B128,总装!AI$6)+SUMIF(总装!AJ$3:AJ$146,$B128,总装!AJ$6)</f>
        <v>0</v>
      </c>
      <c r="U128" s="5">
        <f ca="1">SUMIF(总装!AK$3:AK$146,$B128,总装!AK$6)+SUMIF(总装!AL$3:AL$146,$B128,总装!AL$6)+SUMIF(总装!AM$3:AM$146,$B128,总装!AM$6)</f>
        <v>0</v>
      </c>
      <c r="V128" s="5">
        <f ca="1">SUMIF(总装!AN$3:AN$146,$B128,总装!AN$6)+SUMIF(总装!AO$3:AO$146,$B128,总装!AO$6)+SUMIF(总装!AP$3:AP$146,$B128,总装!AP$6)</f>
        <v>0</v>
      </c>
      <c r="W128" s="5">
        <f ca="1">SUMIF(总装!AQ$3:AQ$146,$B128,总装!AQ$6)+SUMIF(总装!AR$3:AR$146,$B128,总装!AR$6)+SUMIF(总装!AS$3:AS$146,$B128,总装!AS$6)</f>
        <v>0</v>
      </c>
      <c r="X128" s="5">
        <f ca="1">SUMIF(总装!AT$3:AT$146,$B128,总装!AT$6)+SUMIF(总装!AU$3:AU$146,$B128,总装!AU$6)+SUMIF(总装!AV$3:AV$146,$B128,总装!AV$6)</f>
        <v>0</v>
      </c>
      <c r="Y128" s="5">
        <f ca="1">SUMIF(总装!AW$3:AW$146,$B128,总装!AW$6)+SUMIF(总装!AX$3:AX$146,$B128,总装!AX$6)+SUMIF(总装!AY$3:AY$146,$B128,总装!AY$6)</f>
        <v>0</v>
      </c>
      <c r="Z128" s="5">
        <f ca="1">SUMIF(总装!AZ$3:AZ$146,$B128,总装!AZ$6)+SUMIF(总装!BA$3:BA$146,$B128,总装!BA$6)+SUMIF(总装!BB$3:BB$146,$B128,总装!BB$6)</f>
        <v>0</v>
      </c>
      <c r="AA128" s="5">
        <f ca="1">SUMIF(总装!BC$3:BC$146,$B128,总装!BC$6)+SUMIF(总装!BD$3:BD$146,$B128,总装!BD$6)+SUMIF(总装!BE$3:BE$146,$B128,总装!BE$6)</f>
        <v>0</v>
      </c>
      <c r="AB128" s="5">
        <f ca="1">SUMIF(总装!BF$3:BF$146,$B128,总装!BF$6)+SUMIF(总装!BG$3:BG$146,$B128,总装!BG$6)+SUMIF(总装!BH$3:BH$146,$B128,总装!BH$6)</f>
        <v>0</v>
      </c>
      <c r="AC128" s="5">
        <f ca="1">SUMIF(总装!BI$3:BI$146,$B128,总装!BI$6)+SUMIF(总装!BJ$3:BJ$146,$B128,总装!BJ$6)+SUMIF(总装!BK$3:BK$146,$B128,总装!BK$6)</f>
        <v>0</v>
      </c>
      <c r="AD128" s="5">
        <f ca="1">SUMIF(总装!BL$3:BL$146,$B128,总装!BL$6)+SUMIF(总装!BM$3:BM$146,$B128,总装!BM$6)+SUMIF(总装!BN$3:BN$146,$B128,总装!BN$6)</f>
        <v>0</v>
      </c>
      <c r="AE128" s="5">
        <f ca="1">SUMIF(总装!BO$3:BO$146,$B128,总装!BO$6)+SUMIF(总装!BP$3:BP$146,$B128,总装!BP$6)+SUMIF(总装!BQ$3:BQ$146,$B128,总装!BQ$6)</f>
        <v>0</v>
      </c>
      <c r="AF128" s="5">
        <f ca="1">SUMIF(总装!BR$3:BR$146,$B128,总装!BR$6)+SUMIF(总装!BS$3:BS$146,$B128,总装!BS$6)+SUMIF(总装!BT$3:BT$146,$B128,总装!BT$6)</f>
        <v>0</v>
      </c>
      <c r="AG128" s="5">
        <f ca="1">SUMIF(总装!BU$3:BU$146,$B128,总装!BU$6)+SUMIF(总装!BV$3:BV$146,$B128,总装!BV$6)+SUMIF(总装!BW$3:BW$146,$B128,总装!BW$6)</f>
        <v>0</v>
      </c>
      <c r="AH128" s="5">
        <f ca="1">SUMIF(总装!BX$3:BX$146,$B128,总装!BX$6)+SUMIF(总装!BY$3:BY$146,$B128,总装!BY$6)+SUMIF(总装!BZ$3:BZ$146,$B128,总装!BZ$6)</f>
        <v>0</v>
      </c>
      <c r="AI128" s="5">
        <f ca="1">SUMIF(总装!CA$3:CA$146,$B128,总装!CA$6)+SUMIF(总装!CB$3:CB$146,$B128,总装!CB$6)+SUMIF(总装!CC$3:CC$146,$B128,总装!CC$6)</f>
        <v>0</v>
      </c>
      <c r="AJ128" s="5">
        <f ca="1">SUMIF(总装!CD$3:CD$146,$B128,总装!CD$6)+SUMIF(总装!CE$3:CE$146,$B128,总装!CE$6)+SUMIF(总装!CF$3:CF$146,$B128,总装!CF$6)</f>
        <v>0</v>
      </c>
      <c r="AK128" s="5">
        <f ca="1">SUMIF(总装!CG$3:CG$146,$B128,总装!CG$6)+SUMIF(总装!CH$3:CH$146,$B128,总装!CH$6)+SUMIF(总装!CI$3:CI$146,$B128,总装!CI$6)</f>
        <v>0</v>
      </c>
      <c r="AL128" s="5">
        <f ca="1">SUMIF(总装!CJ$3:CJ$146,$B128,总装!CJ$6)+SUMIF(总装!CK$3:CK$146,$B128,总装!CK$6)+SUMIF(总装!CL$3:CL$146,$B128,总装!CL$6)</f>
        <v>0</v>
      </c>
      <c r="AM128" s="5">
        <f ca="1">SUMIF(总装!CM$3:CM$146,$B128,总装!CM$6)+SUMIF(总装!CN$3:CN$146,$B128,总装!CN$6)+SUMIF(总装!CO$3:CO$146,$B128,总装!CO$6)</f>
        <v>2000</v>
      </c>
      <c r="AN128" s="5">
        <f ca="1">SUMIF(总装!CP$3:CP$146,$B128,总装!CP$6)+SUMIF(总装!CQ$3:CQ$146,$B128,总装!CQ$6)+SUMIF(总装!CR$3:CR$146,$B128,总装!CR$6)</f>
        <v>0</v>
      </c>
      <c r="AO128" s="5">
        <f ca="1" t="shared" si="8"/>
        <v>2000</v>
      </c>
      <c r="AP128" s="5">
        <f>SUMIF(工单拆分!G:G,B128,工单拆分!I:I)</f>
        <v>2000</v>
      </c>
      <c r="AQ128" s="5">
        <f ca="1" t="shared" si="9"/>
        <v>0</v>
      </c>
      <c r="AS128" s="7">
        <f>VLOOKUP(日计划量!C:C,工单拆分!H:N,7,0)</f>
        <v>0</v>
      </c>
      <c r="AT128" s="5">
        <f ca="1">VLOOKUP(C:C,工单拆分!H:R,11,0)</f>
        <v>0</v>
      </c>
      <c r="AU128" s="5">
        <f ca="1">VLOOKUP(C:C,工单拆分!H:S,12,0)</f>
        <v>0</v>
      </c>
      <c r="AV128" s="5"/>
      <c r="AW128" s="5"/>
    </row>
    <row r="129" s="1" customFormat="1" ht="15" customHeight="1" spans="1:49">
      <c r="A129" s="5">
        <f>工单拆分!F129</f>
        <v>7210002900</v>
      </c>
      <c r="B129" s="5" t="str">
        <f>工单拆分!G129</f>
        <v>7210002900-13</v>
      </c>
      <c r="C129" s="5" t="str">
        <f>工单拆分!H129</f>
        <v>40FC835-13</v>
      </c>
      <c r="D129" s="5">
        <f>VLOOKUP(B129,工单拆分!G:I,3,0)</f>
        <v>2000</v>
      </c>
      <c r="E129" s="5">
        <f ca="1">SUMIFS(OFFSET(工单拆分!$I$2,,,2000),OFFSET(工单拆分!$F$2,,,2000),A129)</f>
        <v>48000</v>
      </c>
      <c r="F129" s="5"/>
      <c r="G129" s="10">
        <f ca="1" t="array" ref="G129">MATCH(TRUE,J129:AN129&gt;10,0)+$J$2-1</f>
        <v>43553</v>
      </c>
      <c r="H129" s="11"/>
      <c r="I129" s="11"/>
      <c r="J129" s="5">
        <f ca="1">SUMIF(总装!D$3:D$146,$B129,总装!D$6)+SUMIF(总装!E$3:E$146,$B129,总装!E$6)+SUMIF(总装!F$3:F$146,$B129,总装!F$6)</f>
        <v>0</v>
      </c>
      <c r="K129" s="12">
        <f ca="1">SUMIF(总装!G$3:G$146,$B129,总装!G$6)+SUMIF(总装!H$3:H$146,$B129,总装!H$6)+SUMIF(总装!I$3:I$146,$B129,总装!I$6)</f>
        <v>0</v>
      </c>
      <c r="L129" s="12">
        <f ca="1">SUMIF(总装!J$3:J$146,$B129,总装!J$6)+SUMIF(总装!K$3:K$146,$B129,总装!K$6)+SUMIF(总装!L$3:L$146,$B129,总装!L$6)</f>
        <v>0</v>
      </c>
      <c r="M129" s="12">
        <f ca="1">SUMIF(总装!M$3:M$146,$B129,总装!M$6)+SUMIF(总装!N$3:N$146,$B129,总装!N$6)+SUMIF(总装!O$3:O$146,$B129,总装!O$6)</f>
        <v>0</v>
      </c>
      <c r="N129" s="12">
        <f ca="1">SUMIF(总装!P$3:P$146,$B129,总装!P$6)+SUMIF(总装!Q$3:Q$146,$B129,总装!Q$6)+SUMIF(总装!R$3:R$146,$B129,总装!R$6)</f>
        <v>0</v>
      </c>
      <c r="O129" s="12">
        <f ca="1">SUMIF(总装!S$3:S$146,$B129,总装!S$6)+SUMIF(总装!T$3:T$146,$B129,总装!T$6)+SUMIF(总装!U$3:U$146,$B129,总装!U$6)</f>
        <v>0</v>
      </c>
      <c r="P129" s="12">
        <f ca="1">SUMIF(总装!V$3:V$146,$B129,总装!V$6)+SUMIF(总装!W$3:W$146,$B129,总装!W$6)+SUMIF(总装!X$3:X$146,$B129,总装!X$6)</f>
        <v>0</v>
      </c>
      <c r="Q129" s="12">
        <f ca="1">SUMIF(总装!Y$3:Y$146,$B129,总装!Y$6)+SUMIF(总装!Z$3:Z$146,$B129,总装!Z$6)+SUMIF(总装!AA$3:AA$146,$B129,总装!AA$6)</f>
        <v>0</v>
      </c>
      <c r="R129" s="5">
        <f ca="1">SUMIF(总装!AB$3:AB$146,$B129,总装!AB$6)+SUMIF(总装!AC$3:AC$146,$B129,总装!AC$6)+SUMIF(总装!AD$3:AD$146,$B129,总装!AD$6)</f>
        <v>0</v>
      </c>
      <c r="S129" s="5">
        <f ca="1">SUMIF(总装!AE$3:AE$146,$B129,总装!AE$6)+SUMIF(总装!AF$3:AF$146,$B129,总装!AF$6)+SUMIF(总装!AG$3:AG$146,$B129,总装!AG$6)</f>
        <v>0</v>
      </c>
      <c r="T129" s="5">
        <f ca="1">SUMIF(总装!AH$3:AH$146,$B129,总装!AH$6)+SUMIF(总装!AI$3:AI$146,$B129,总装!AI$6)+SUMIF(总装!AJ$3:AJ$146,$B129,总装!AJ$6)</f>
        <v>0</v>
      </c>
      <c r="U129" s="5">
        <f ca="1">SUMIF(总装!AK$3:AK$146,$B129,总装!AK$6)+SUMIF(总装!AL$3:AL$146,$B129,总装!AL$6)+SUMIF(总装!AM$3:AM$146,$B129,总装!AM$6)</f>
        <v>0</v>
      </c>
      <c r="V129" s="5">
        <f ca="1">SUMIF(总装!AN$3:AN$146,$B129,总装!AN$6)+SUMIF(总装!AO$3:AO$146,$B129,总装!AO$6)+SUMIF(总装!AP$3:AP$146,$B129,总装!AP$6)</f>
        <v>0</v>
      </c>
      <c r="W129" s="5">
        <f ca="1">SUMIF(总装!AQ$3:AQ$146,$B129,总装!AQ$6)+SUMIF(总装!AR$3:AR$146,$B129,总装!AR$6)+SUMIF(总装!AS$3:AS$146,$B129,总装!AS$6)</f>
        <v>0</v>
      </c>
      <c r="X129" s="5">
        <f ca="1">SUMIF(总装!AT$3:AT$146,$B129,总装!AT$6)+SUMIF(总装!AU$3:AU$146,$B129,总装!AU$6)+SUMIF(总装!AV$3:AV$146,$B129,总装!AV$6)</f>
        <v>0</v>
      </c>
      <c r="Y129" s="5">
        <f ca="1">SUMIF(总装!AW$3:AW$146,$B129,总装!AW$6)+SUMIF(总装!AX$3:AX$146,$B129,总装!AX$6)+SUMIF(总装!AY$3:AY$146,$B129,总装!AY$6)</f>
        <v>0</v>
      </c>
      <c r="Z129" s="5">
        <f ca="1">SUMIF(总装!AZ$3:AZ$146,$B129,总装!AZ$6)+SUMIF(总装!BA$3:BA$146,$B129,总装!BA$6)+SUMIF(总装!BB$3:BB$146,$B129,总装!BB$6)</f>
        <v>0</v>
      </c>
      <c r="AA129" s="5">
        <f ca="1">SUMIF(总装!BC$3:BC$146,$B129,总装!BC$6)+SUMIF(总装!BD$3:BD$146,$B129,总装!BD$6)+SUMIF(总装!BE$3:BE$146,$B129,总装!BE$6)</f>
        <v>0</v>
      </c>
      <c r="AB129" s="5">
        <f ca="1">SUMIF(总装!BF$3:BF$146,$B129,总装!BF$6)+SUMIF(总装!BG$3:BG$146,$B129,总装!BG$6)+SUMIF(总装!BH$3:BH$146,$B129,总装!BH$6)</f>
        <v>0</v>
      </c>
      <c r="AC129" s="5">
        <f ca="1">SUMIF(总装!BI$3:BI$146,$B129,总装!BI$6)+SUMIF(总装!BJ$3:BJ$146,$B129,总装!BJ$6)+SUMIF(总装!BK$3:BK$146,$B129,总装!BK$6)</f>
        <v>0</v>
      </c>
      <c r="AD129" s="5">
        <f ca="1">SUMIF(总装!BL$3:BL$146,$B129,总装!BL$6)+SUMIF(总装!BM$3:BM$146,$B129,总装!BM$6)+SUMIF(总装!BN$3:BN$146,$B129,总装!BN$6)</f>
        <v>0</v>
      </c>
      <c r="AE129" s="5">
        <f ca="1">SUMIF(总装!BO$3:BO$146,$B129,总装!BO$6)+SUMIF(总装!BP$3:BP$146,$B129,总装!BP$6)+SUMIF(总装!BQ$3:BQ$146,$B129,总装!BQ$6)</f>
        <v>0</v>
      </c>
      <c r="AF129" s="5">
        <f ca="1">SUMIF(总装!BR$3:BR$146,$B129,总装!BR$6)+SUMIF(总装!BS$3:BS$146,$B129,总装!BS$6)+SUMIF(总装!BT$3:BT$146,$B129,总装!BT$6)</f>
        <v>0</v>
      </c>
      <c r="AG129" s="5">
        <f ca="1">SUMIF(总装!BU$3:BU$146,$B129,总装!BU$6)+SUMIF(总装!BV$3:BV$146,$B129,总装!BV$6)+SUMIF(总装!BW$3:BW$146,$B129,总装!BW$6)</f>
        <v>0</v>
      </c>
      <c r="AH129" s="5">
        <f ca="1">SUMIF(总装!BX$3:BX$146,$B129,总装!BX$6)+SUMIF(总装!BY$3:BY$146,$B129,总装!BY$6)+SUMIF(总装!BZ$3:BZ$146,$B129,总装!BZ$6)</f>
        <v>0</v>
      </c>
      <c r="AI129" s="5">
        <f ca="1">SUMIF(总装!CA$3:CA$146,$B129,总装!CA$6)+SUMIF(总装!CB$3:CB$146,$B129,总装!CB$6)+SUMIF(总装!CC$3:CC$146,$B129,总装!CC$6)</f>
        <v>0</v>
      </c>
      <c r="AJ129" s="5">
        <f ca="1">SUMIF(总装!CD$3:CD$146,$B129,总装!CD$6)+SUMIF(总装!CE$3:CE$146,$B129,总装!CE$6)+SUMIF(总装!CF$3:CF$146,$B129,总装!CF$6)</f>
        <v>0</v>
      </c>
      <c r="AK129" s="5">
        <f ca="1">SUMIF(总装!CG$3:CG$146,$B129,总装!CG$6)+SUMIF(总装!CH$3:CH$146,$B129,总装!CH$6)+SUMIF(总装!CI$3:CI$146,$B129,总装!CI$6)</f>
        <v>0</v>
      </c>
      <c r="AL129" s="5">
        <f ca="1">SUMIF(总装!CJ$3:CJ$146,$B129,总装!CJ$6)+SUMIF(总装!CK$3:CK$146,$B129,总装!CK$6)+SUMIF(总装!CL$3:CL$146,$B129,总装!CL$6)</f>
        <v>1450</v>
      </c>
      <c r="AM129" s="5">
        <f ca="1">SUMIF(总装!CM$3:CM$146,$B129,总装!CM$6)+SUMIF(总装!CN$3:CN$146,$B129,总装!CN$6)+SUMIF(总装!CO$3:CO$146,$B129,总装!CO$6)</f>
        <v>550</v>
      </c>
      <c r="AN129" s="5">
        <f ca="1">SUMIF(总装!CP$3:CP$146,$B129,总装!CP$6)+SUMIF(总装!CQ$3:CQ$146,$B129,总装!CQ$6)+SUMIF(总装!CR$3:CR$146,$B129,总装!CR$6)</f>
        <v>0</v>
      </c>
      <c r="AO129" s="5">
        <f ca="1" t="shared" si="8"/>
        <v>2000</v>
      </c>
      <c r="AP129" s="5">
        <f>SUMIF(工单拆分!G:G,B129,工单拆分!I:I)</f>
        <v>2000</v>
      </c>
      <c r="AQ129" s="5">
        <f ca="1" t="shared" si="9"/>
        <v>0</v>
      </c>
      <c r="AS129" s="7">
        <f>VLOOKUP(日计划量!C:C,工单拆分!H:N,7,0)</f>
        <v>0</v>
      </c>
      <c r="AT129" s="5">
        <f ca="1">VLOOKUP(C:C,工单拆分!H:R,11,0)</f>
        <v>0</v>
      </c>
      <c r="AU129" s="5">
        <f ca="1">VLOOKUP(C:C,工单拆分!H:S,12,0)</f>
        <v>0</v>
      </c>
      <c r="AV129" s="5"/>
      <c r="AW129" s="5"/>
    </row>
    <row r="130" s="1" customFormat="1" ht="15" customHeight="1" spans="1:49">
      <c r="A130" s="5">
        <f>工单拆分!F130</f>
        <v>7210002900</v>
      </c>
      <c r="B130" s="5" t="str">
        <f>工单拆分!G130</f>
        <v>7210002900-14</v>
      </c>
      <c r="C130" s="5" t="str">
        <f>工单拆分!H130</f>
        <v>40FC835-14</v>
      </c>
      <c r="D130" s="5">
        <f>VLOOKUP(B130,工单拆分!G:I,3,0)</f>
        <v>2000</v>
      </c>
      <c r="E130" s="5">
        <f ca="1">SUMIFS(OFFSET(工单拆分!$I$2,,,2000),OFFSET(工单拆分!$F$2,,,2000),A130)</f>
        <v>48000</v>
      </c>
      <c r="F130" s="5"/>
      <c r="G130" s="10">
        <f ca="1" t="array" ref="G130">MATCH(TRUE,J130:AN130&gt;10,0)+$J$2-1</f>
        <v>43525</v>
      </c>
      <c r="H130" s="11"/>
      <c r="I130" s="11"/>
      <c r="J130" s="5">
        <f ca="1">SUMIF(总装!D$3:D$146,$B130,总装!D$6)+SUMIF(总装!E$3:E$146,$B130,总装!E$6)+SUMIF(总装!F$3:F$146,$B130,总装!F$6)</f>
        <v>1600</v>
      </c>
      <c r="K130" s="12">
        <f ca="1">SUMIF(总装!G$3:G$146,$B130,总装!G$6)+SUMIF(总装!H$3:H$146,$B130,总装!H$6)+SUMIF(总装!I$3:I$146,$B130,总装!I$6)</f>
        <v>400</v>
      </c>
      <c r="L130" s="12">
        <f ca="1">SUMIF(总装!J$3:J$146,$B130,总装!J$6)+SUMIF(总装!K$3:K$146,$B130,总装!K$6)+SUMIF(总装!L$3:L$146,$B130,总装!L$6)</f>
        <v>0</v>
      </c>
      <c r="M130" s="12">
        <f ca="1">SUMIF(总装!M$3:M$146,$B130,总装!M$6)+SUMIF(总装!N$3:N$146,$B130,总装!N$6)+SUMIF(总装!O$3:O$146,$B130,总装!O$6)</f>
        <v>0</v>
      </c>
      <c r="N130" s="12">
        <f ca="1">SUMIF(总装!P$3:P$146,$B130,总装!P$6)+SUMIF(总装!Q$3:Q$146,$B130,总装!Q$6)+SUMIF(总装!R$3:R$146,$B130,总装!R$6)</f>
        <v>0</v>
      </c>
      <c r="O130" s="12">
        <f ca="1">SUMIF(总装!S$3:S$146,$B130,总装!S$6)+SUMIF(总装!T$3:T$146,$B130,总装!T$6)+SUMIF(总装!U$3:U$146,$B130,总装!U$6)</f>
        <v>0</v>
      </c>
      <c r="P130" s="12">
        <f ca="1">SUMIF(总装!V$3:V$146,$B130,总装!V$6)+SUMIF(总装!W$3:W$146,$B130,总装!W$6)+SUMIF(总装!X$3:X$146,$B130,总装!X$6)</f>
        <v>0</v>
      </c>
      <c r="Q130" s="12">
        <f ca="1">SUMIF(总装!Y$3:Y$146,$B130,总装!Y$6)+SUMIF(总装!Z$3:Z$146,$B130,总装!Z$6)+SUMIF(总装!AA$3:AA$146,$B130,总装!AA$6)</f>
        <v>0</v>
      </c>
      <c r="R130" s="5">
        <f ca="1">SUMIF(总装!AB$3:AB$146,$B130,总装!AB$6)+SUMIF(总装!AC$3:AC$146,$B130,总装!AC$6)+SUMIF(总装!AD$3:AD$146,$B130,总装!AD$6)</f>
        <v>0</v>
      </c>
      <c r="S130" s="5">
        <f ca="1">SUMIF(总装!AE$3:AE$146,$B130,总装!AE$6)+SUMIF(总装!AF$3:AF$146,$B130,总装!AF$6)+SUMIF(总装!AG$3:AG$146,$B130,总装!AG$6)</f>
        <v>0</v>
      </c>
      <c r="T130" s="5">
        <f ca="1">SUMIF(总装!AH$3:AH$146,$B130,总装!AH$6)+SUMIF(总装!AI$3:AI$146,$B130,总装!AI$6)+SUMIF(总装!AJ$3:AJ$146,$B130,总装!AJ$6)</f>
        <v>0</v>
      </c>
      <c r="U130" s="5">
        <f ca="1">SUMIF(总装!AK$3:AK$146,$B130,总装!AK$6)+SUMIF(总装!AL$3:AL$146,$B130,总装!AL$6)+SUMIF(总装!AM$3:AM$146,$B130,总装!AM$6)</f>
        <v>0</v>
      </c>
      <c r="V130" s="5">
        <f ca="1">SUMIF(总装!AN$3:AN$146,$B130,总装!AN$6)+SUMIF(总装!AO$3:AO$146,$B130,总装!AO$6)+SUMIF(总装!AP$3:AP$146,$B130,总装!AP$6)</f>
        <v>0</v>
      </c>
      <c r="W130" s="5">
        <f ca="1">SUMIF(总装!AQ$3:AQ$146,$B130,总装!AQ$6)+SUMIF(总装!AR$3:AR$146,$B130,总装!AR$6)+SUMIF(总装!AS$3:AS$146,$B130,总装!AS$6)</f>
        <v>0</v>
      </c>
      <c r="X130" s="5">
        <f ca="1">SUMIF(总装!AT$3:AT$146,$B130,总装!AT$6)+SUMIF(总装!AU$3:AU$146,$B130,总装!AU$6)+SUMIF(总装!AV$3:AV$146,$B130,总装!AV$6)</f>
        <v>0</v>
      </c>
      <c r="Y130" s="5">
        <f ca="1">SUMIF(总装!AW$3:AW$146,$B130,总装!AW$6)+SUMIF(总装!AX$3:AX$146,$B130,总装!AX$6)+SUMIF(总装!AY$3:AY$146,$B130,总装!AY$6)</f>
        <v>0</v>
      </c>
      <c r="Z130" s="5">
        <f ca="1">SUMIF(总装!AZ$3:AZ$146,$B130,总装!AZ$6)+SUMIF(总装!BA$3:BA$146,$B130,总装!BA$6)+SUMIF(总装!BB$3:BB$146,$B130,总装!BB$6)</f>
        <v>0</v>
      </c>
      <c r="AA130" s="5">
        <f ca="1">SUMIF(总装!BC$3:BC$146,$B130,总装!BC$6)+SUMIF(总装!BD$3:BD$146,$B130,总装!BD$6)+SUMIF(总装!BE$3:BE$146,$B130,总装!BE$6)</f>
        <v>0</v>
      </c>
      <c r="AB130" s="5">
        <f ca="1">SUMIF(总装!BF$3:BF$146,$B130,总装!BF$6)+SUMIF(总装!BG$3:BG$146,$B130,总装!BG$6)+SUMIF(总装!BH$3:BH$146,$B130,总装!BH$6)</f>
        <v>0</v>
      </c>
      <c r="AC130" s="5">
        <f ca="1">SUMIF(总装!BI$3:BI$146,$B130,总装!BI$6)+SUMIF(总装!BJ$3:BJ$146,$B130,总装!BJ$6)+SUMIF(总装!BK$3:BK$146,$B130,总装!BK$6)</f>
        <v>0</v>
      </c>
      <c r="AD130" s="5">
        <f ca="1">SUMIF(总装!BL$3:BL$146,$B130,总装!BL$6)+SUMIF(总装!BM$3:BM$146,$B130,总装!BM$6)+SUMIF(总装!BN$3:BN$146,$B130,总装!BN$6)</f>
        <v>0</v>
      </c>
      <c r="AE130" s="5">
        <f ca="1">SUMIF(总装!BO$3:BO$146,$B130,总装!BO$6)+SUMIF(总装!BP$3:BP$146,$B130,总装!BP$6)+SUMIF(总装!BQ$3:BQ$146,$B130,总装!BQ$6)</f>
        <v>0</v>
      </c>
      <c r="AF130" s="5">
        <f ca="1">SUMIF(总装!BR$3:BR$146,$B130,总装!BR$6)+SUMIF(总装!BS$3:BS$146,$B130,总装!BS$6)+SUMIF(总装!BT$3:BT$146,$B130,总装!BT$6)</f>
        <v>0</v>
      </c>
      <c r="AG130" s="5">
        <f ca="1">SUMIF(总装!BU$3:BU$146,$B130,总装!BU$6)+SUMIF(总装!BV$3:BV$146,$B130,总装!BV$6)+SUMIF(总装!BW$3:BW$146,$B130,总装!BW$6)</f>
        <v>0</v>
      </c>
      <c r="AH130" s="5">
        <f ca="1">SUMIF(总装!BX$3:BX$146,$B130,总装!BX$6)+SUMIF(总装!BY$3:BY$146,$B130,总装!BY$6)+SUMIF(总装!BZ$3:BZ$146,$B130,总装!BZ$6)</f>
        <v>0</v>
      </c>
      <c r="AI130" s="5">
        <f ca="1">SUMIF(总装!CA$3:CA$146,$B130,总装!CA$6)+SUMIF(总装!CB$3:CB$146,$B130,总装!CB$6)+SUMIF(总装!CC$3:CC$146,$B130,总装!CC$6)</f>
        <v>0</v>
      </c>
      <c r="AJ130" s="5">
        <f ca="1">SUMIF(总装!CD$3:CD$146,$B130,总装!CD$6)+SUMIF(总装!CE$3:CE$146,$B130,总装!CE$6)+SUMIF(总装!CF$3:CF$146,$B130,总装!CF$6)</f>
        <v>0</v>
      </c>
      <c r="AK130" s="5">
        <f ca="1">SUMIF(总装!CG$3:CG$146,$B130,总装!CG$6)+SUMIF(总装!CH$3:CH$146,$B130,总装!CH$6)+SUMIF(总装!CI$3:CI$146,$B130,总装!CI$6)</f>
        <v>0</v>
      </c>
      <c r="AL130" s="5">
        <f ca="1">SUMIF(总装!CJ$3:CJ$146,$B130,总装!CJ$6)+SUMIF(总装!CK$3:CK$146,$B130,总装!CK$6)+SUMIF(总装!CL$3:CL$146,$B130,总装!CL$6)</f>
        <v>0</v>
      </c>
      <c r="AM130" s="5">
        <f ca="1">SUMIF(总装!CM$3:CM$146,$B130,总装!CM$6)+SUMIF(总装!CN$3:CN$146,$B130,总装!CN$6)+SUMIF(总装!CO$3:CO$146,$B130,总装!CO$6)</f>
        <v>0</v>
      </c>
      <c r="AN130" s="5">
        <f ca="1">SUMIF(总装!CP$3:CP$146,$B130,总装!CP$6)+SUMIF(总装!CQ$3:CQ$146,$B130,总装!CQ$6)+SUMIF(总装!CR$3:CR$146,$B130,总装!CR$6)</f>
        <v>0</v>
      </c>
      <c r="AO130" s="5">
        <f ca="1" t="shared" si="8"/>
        <v>2000</v>
      </c>
      <c r="AP130" s="5">
        <f>SUMIF(工单拆分!G:G,B130,工单拆分!I:I)</f>
        <v>2000</v>
      </c>
      <c r="AQ130" s="5">
        <f ca="1" t="shared" si="9"/>
        <v>0</v>
      </c>
      <c r="AS130" s="7">
        <f>VLOOKUP(日计划量!C:C,工单拆分!H:N,7,0)</f>
        <v>100842169</v>
      </c>
      <c r="AT130" s="5">
        <f ca="1">VLOOKUP(C:C,工单拆分!H:R,11,0)</f>
        <v>0</v>
      </c>
      <c r="AU130" s="5">
        <f ca="1">VLOOKUP(C:C,工单拆分!H:S,12,0)</f>
        <v>0</v>
      </c>
      <c r="AV130" s="5"/>
      <c r="AW130" s="5"/>
    </row>
    <row r="131" s="1" customFormat="1" ht="15" customHeight="1" spans="1:49">
      <c r="A131" s="5">
        <f>工单拆分!F131</f>
        <v>7210002900</v>
      </c>
      <c r="B131" s="5" t="str">
        <f>工单拆分!G131</f>
        <v>7210002900-15</v>
      </c>
      <c r="C131" s="5" t="str">
        <f>工单拆分!H131</f>
        <v>40FC835-15</v>
      </c>
      <c r="D131" s="5">
        <f>VLOOKUP(B131,工单拆分!G:I,3,0)</f>
        <v>2000</v>
      </c>
      <c r="E131" s="5">
        <f ca="1">SUMIFS(OFFSET(工单拆分!$I$2,,,2000),OFFSET(工单拆分!$F$2,,,2000),A131)</f>
        <v>48000</v>
      </c>
      <c r="F131" s="5"/>
      <c r="G131" s="10">
        <f ca="1" t="array" ref="G131">MATCH(TRUE,J131:AN131&gt;10,0)+$J$2-1</f>
        <v>43526</v>
      </c>
      <c r="H131" s="11"/>
      <c r="I131" s="11"/>
      <c r="J131" s="5">
        <f ca="1">SUMIF(总装!D$3:D$146,$B131,总装!D$6)+SUMIF(总装!E$3:E$146,$B131,总装!E$6)+SUMIF(总装!F$3:F$146,$B131,总装!F$6)</f>
        <v>0</v>
      </c>
      <c r="K131" s="12">
        <f ca="1">SUMIF(总装!G$3:G$146,$B131,总装!G$6)+SUMIF(总装!H$3:H$146,$B131,总装!H$6)+SUMIF(总装!I$3:I$146,$B131,总装!I$6)</f>
        <v>1300</v>
      </c>
      <c r="L131" s="12">
        <f ca="1">SUMIF(总装!J$3:J$146,$B131,总装!J$6)+SUMIF(总装!K$3:K$146,$B131,总装!K$6)+SUMIF(总装!L$3:L$146,$B131,总装!L$6)</f>
        <v>0</v>
      </c>
      <c r="M131" s="12">
        <f ca="1">SUMIF(总装!M$3:M$146,$B131,总装!M$6)+SUMIF(总装!N$3:N$146,$B131,总装!N$6)+SUMIF(总装!O$3:O$146,$B131,总装!O$6)</f>
        <v>700</v>
      </c>
      <c r="N131" s="12">
        <f ca="1">SUMIF(总装!P$3:P$146,$B131,总装!P$6)+SUMIF(总装!Q$3:Q$146,$B131,总装!Q$6)+SUMIF(总装!R$3:R$146,$B131,总装!R$6)</f>
        <v>0</v>
      </c>
      <c r="O131" s="12">
        <f ca="1">SUMIF(总装!S$3:S$146,$B131,总装!S$6)+SUMIF(总装!T$3:T$146,$B131,总装!T$6)+SUMIF(总装!U$3:U$146,$B131,总装!U$6)</f>
        <v>0</v>
      </c>
      <c r="P131" s="12">
        <f ca="1">SUMIF(总装!V$3:V$146,$B131,总装!V$6)+SUMIF(总装!W$3:W$146,$B131,总装!W$6)+SUMIF(总装!X$3:X$146,$B131,总装!X$6)</f>
        <v>0</v>
      </c>
      <c r="Q131" s="12">
        <f ca="1">SUMIF(总装!Y$3:Y$146,$B131,总装!Y$6)+SUMIF(总装!Z$3:Z$146,$B131,总装!Z$6)+SUMIF(总装!AA$3:AA$146,$B131,总装!AA$6)</f>
        <v>0</v>
      </c>
      <c r="R131" s="5">
        <f ca="1">SUMIF(总装!AB$3:AB$146,$B131,总装!AB$6)+SUMIF(总装!AC$3:AC$146,$B131,总装!AC$6)+SUMIF(总装!AD$3:AD$146,$B131,总装!AD$6)</f>
        <v>0</v>
      </c>
      <c r="S131" s="5">
        <f ca="1">SUMIF(总装!AE$3:AE$146,$B131,总装!AE$6)+SUMIF(总装!AF$3:AF$146,$B131,总装!AF$6)+SUMIF(总装!AG$3:AG$146,$B131,总装!AG$6)</f>
        <v>0</v>
      </c>
      <c r="T131" s="5">
        <f ca="1">SUMIF(总装!AH$3:AH$146,$B131,总装!AH$6)+SUMIF(总装!AI$3:AI$146,$B131,总装!AI$6)+SUMIF(总装!AJ$3:AJ$146,$B131,总装!AJ$6)</f>
        <v>0</v>
      </c>
      <c r="U131" s="5">
        <f ca="1">SUMIF(总装!AK$3:AK$146,$B131,总装!AK$6)+SUMIF(总装!AL$3:AL$146,$B131,总装!AL$6)+SUMIF(总装!AM$3:AM$146,$B131,总装!AM$6)</f>
        <v>0</v>
      </c>
      <c r="V131" s="5">
        <f ca="1">SUMIF(总装!AN$3:AN$146,$B131,总装!AN$6)+SUMIF(总装!AO$3:AO$146,$B131,总装!AO$6)+SUMIF(总装!AP$3:AP$146,$B131,总装!AP$6)</f>
        <v>0</v>
      </c>
      <c r="W131" s="5">
        <f ca="1">SUMIF(总装!AQ$3:AQ$146,$B131,总装!AQ$6)+SUMIF(总装!AR$3:AR$146,$B131,总装!AR$6)+SUMIF(总装!AS$3:AS$146,$B131,总装!AS$6)</f>
        <v>0</v>
      </c>
      <c r="X131" s="5">
        <f ca="1">SUMIF(总装!AT$3:AT$146,$B131,总装!AT$6)+SUMIF(总装!AU$3:AU$146,$B131,总装!AU$6)+SUMIF(总装!AV$3:AV$146,$B131,总装!AV$6)</f>
        <v>0</v>
      </c>
      <c r="Y131" s="5">
        <f ca="1">SUMIF(总装!AW$3:AW$146,$B131,总装!AW$6)+SUMIF(总装!AX$3:AX$146,$B131,总装!AX$6)+SUMIF(总装!AY$3:AY$146,$B131,总装!AY$6)</f>
        <v>0</v>
      </c>
      <c r="Z131" s="5">
        <f ca="1">SUMIF(总装!AZ$3:AZ$146,$B131,总装!AZ$6)+SUMIF(总装!BA$3:BA$146,$B131,总装!BA$6)+SUMIF(总装!BB$3:BB$146,$B131,总装!BB$6)</f>
        <v>0</v>
      </c>
      <c r="AA131" s="5">
        <f ca="1">SUMIF(总装!BC$3:BC$146,$B131,总装!BC$6)+SUMIF(总装!BD$3:BD$146,$B131,总装!BD$6)+SUMIF(总装!BE$3:BE$146,$B131,总装!BE$6)</f>
        <v>0</v>
      </c>
      <c r="AB131" s="5">
        <f ca="1">SUMIF(总装!BF$3:BF$146,$B131,总装!BF$6)+SUMIF(总装!BG$3:BG$146,$B131,总装!BG$6)+SUMIF(总装!BH$3:BH$146,$B131,总装!BH$6)</f>
        <v>0</v>
      </c>
      <c r="AC131" s="5">
        <f ca="1">SUMIF(总装!BI$3:BI$146,$B131,总装!BI$6)+SUMIF(总装!BJ$3:BJ$146,$B131,总装!BJ$6)+SUMIF(总装!BK$3:BK$146,$B131,总装!BK$6)</f>
        <v>0</v>
      </c>
      <c r="AD131" s="5">
        <f ca="1">SUMIF(总装!BL$3:BL$146,$B131,总装!BL$6)+SUMIF(总装!BM$3:BM$146,$B131,总装!BM$6)+SUMIF(总装!BN$3:BN$146,$B131,总装!BN$6)</f>
        <v>0</v>
      </c>
      <c r="AE131" s="5">
        <f ca="1">SUMIF(总装!BO$3:BO$146,$B131,总装!BO$6)+SUMIF(总装!BP$3:BP$146,$B131,总装!BP$6)+SUMIF(总装!BQ$3:BQ$146,$B131,总装!BQ$6)</f>
        <v>0</v>
      </c>
      <c r="AF131" s="5">
        <f ca="1">SUMIF(总装!BR$3:BR$146,$B131,总装!BR$6)+SUMIF(总装!BS$3:BS$146,$B131,总装!BS$6)+SUMIF(总装!BT$3:BT$146,$B131,总装!BT$6)</f>
        <v>0</v>
      </c>
      <c r="AG131" s="5">
        <f ca="1">SUMIF(总装!BU$3:BU$146,$B131,总装!BU$6)+SUMIF(总装!BV$3:BV$146,$B131,总装!BV$6)+SUMIF(总装!BW$3:BW$146,$B131,总装!BW$6)</f>
        <v>0</v>
      </c>
      <c r="AH131" s="5">
        <f ca="1">SUMIF(总装!BX$3:BX$146,$B131,总装!BX$6)+SUMIF(总装!BY$3:BY$146,$B131,总装!BY$6)+SUMIF(总装!BZ$3:BZ$146,$B131,总装!BZ$6)</f>
        <v>0</v>
      </c>
      <c r="AI131" s="5">
        <f ca="1">SUMIF(总装!CA$3:CA$146,$B131,总装!CA$6)+SUMIF(总装!CB$3:CB$146,$B131,总装!CB$6)+SUMIF(总装!CC$3:CC$146,$B131,总装!CC$6)</f>
        <v>0</v>
      </c>
      <c r="AJ131" s="5">
        <f ca="1">SUMIF(总装!CD$3:CD$146,$B131,总装!CD$6)+SUMIF(总装!CE$3:CE$146,$B131,总装!CE$6)+SUMIF(总装!CF$3:CF$146,$B131,总装!CF$6)</f>
        <v>0</v>
      </c>
      <c r="AK131" s="5">
        <f ca="1">SUMIF(总装!CG$3:CG$146,$B131,总装!CG$6)+SUMIF(总装!CH$3:CH$146,$B131,总装!CH$6)+SUMIF(总装!CI$3:CI$146,$B131,总装!CI$6)</f>
        <v>0</v>
      </c>
      <c r="AL131" s="5">
        <f ca="1">SUMIF(总装!CJ$3:CJ$146,$B131,总装!CJ$6)+SUMIF(总装!CK$3:CK$146,$B131,总装!CK$6)+SUMIF(总装!CL$3:CL$146,$B131,总装!CL$6)</f>
        <v>0</v>
      </c>
      <c r="AM131" s="5">
        <f ca="1">SUMIF(总装!CM$3:CM$146,$B131,总装!CM$6)+SUMIF(总装!CN$3:CN$146,$B131,总装!CN$6)+SUMIF(总装!CO$3:CO$146,$B131,总装!CO$6)</f>
        <v>0</v>
      </c>
      <c r="AN131" s="5">
        <f ca="1">SUMIF(总装!CP$3:CP$146,$B131,总装!CP$6)+SUMIF(总装!CQ$3:CQ$146,$B131,总装!CQ$6)+SUMIF(总装!CR$3:CR$146,$B131,总装!CR$6)</f>
        <v>0</v>
      </c>
      <c r="AO131" s="5">
        <f ca="1" t="shared" si="8"/>
        <v>2000</v>
      </c>
      <c r="AP131" s="5">
        <f>SUMIF(工单拆分!G:G,B131,工单拆分!I:I)</f>
        <v>2000</v>
      </c>
      <c r="AQ131" s="5">
        <f ca="1" t="shared" si="9"/>
        <v>0</v>
      </c>
      <c r="AS131" s="7">
        <f>VLOOKUP(日计划量!C:C,工单拆分!H:N,7,0)</f>
        <v>100842899</v>
      </c>
      <c r="AT131" s="5">
        <f ca="1">VLOOKUP(C:C,工单拆分!H:R,11,0)</f>
        <v>0</v>
      </c>
      <c r="AU131" s="5">
        <f ca="1">VLOOKUP(C:C,工单拆分!H:S,12,0)</f>
        <v>0</v>
      </c>
      <c r="AV131" s="5"/>
      <c r="AW131" s="5"/>
    </row>
    <row r="132" s="1" customFormat="1" ht="15" customHeight="1" spans="1:49">
      <c r="A132" s="5">
        <f>工单拆分!F132</f>
        <v>7210002900</v>
      </c>
      <c r="B132" s="5" t="str">
        <f>工单拆分!G132</f>
        <v>7210002900-16</v>
      </c>
      <c r="C132" s="5" t="str">
        <f>工单拆分!H132</f>
        <v>40FC835-16</v>
      </c>
      <c r="D132" s="5">
        <f>VLOOKUP(B132,工单拆分!G:I,3,0)</f>
        <v>2000</v>
      </c>
      <c r="E132" s="5">
        <f ca="1">SUMIFS(OFFSET(工单拆分!$I$2,,,2000),OFFSET(工单拆分!$F$2,,,2000),A132)</f>
        <v>48000</v>
      </c>
      <c r="F132" s="5"/>
      <c r="G132" s="10">
        <f ca="1" t="array" ref="G132">MATCH(TRUE,J132:AN132&gt;10,0)+$J$2-1</f>
        <v>43528</v>
      </c>
      <c r="H132" s="11"/>
      <c r="I132" s="11"/>
      <c r="J132" s="5">
        <f ca="1">SUMIF(总装!D$3:D$146,$B132,总装!D$6)+SUMIF(总装!E$3:E$146,$B132,总装!E$6)+SUMIF(总装!F$3:F$146,$B132,总装!F$6)</f>
        <v>0</v>
      </c>
      <c r="K132" s="12">
        <f ca="1">SUMIF(总装!G$3:G$146,$B132,总装!G$6)+SUMIF(总装!H$3:H$146,$B132,总装!H$6)+SUMIF(总装!I$3:I$146,$B132,总装!I$6)</f>
        <v>0</v>
      </c>
      <c r="L132" s="12">
        <f ca="1">SUMIF(总装!J$3:J$146,$B132,总装!J$6)+SUMIF(总装!K$3:K$146,$B132,总装!K$6)+SUMIF(总装!L$3:L$146,$B132,总装!L$6)</f>
        <v>0</v>
      </c>
      <c r="M132" s="12">
        <f ca="1">SUMIF(总装!M$3:M$146,$B132,总装!M$6)+SUMIF(总装!N$3:N$146,$B132,总装!N$6)+SUMIF(总装!O$3:O$146,$B132,总装!O$6)</f>
        <v>1050</v>
      </c>
      <c r="N132" s="12">
        <f ca="1">SUMIF(总装!P$3:P$146,$B132,总装!P$6)+SUMIF(总装!Q$3:Q$146,$B132,总装!Q$6)+SUMIF(总装!R$3:R$146,$B132,总装!R$6)</f>
        <v>950</v>
      </c>
      <c r="O132" s="12">
        <f ca="1">SUMIF(总装!S$3:S$146,$B132,总装!S$6)+SUMIF(总装!T$3:T$146,$B132,总装!T$6)+SUMIF(总装!U$3:U$146,$B132,总装!U$6)</f>
        <v>0</v>
      </c>
      <c r="P132" s="12">
        <f ca="1">SUMIF(总装!V$3:V$146,$B132,总装!V$6)+SUMIF(总装!W$3:W$146,$B132,总装!W$6)+SUMIF(总装!X$3:X$146,$B132,总装!X$6)</f>
        <v>0</v>
      </c>
      <c r="Q132" s="12">
        <f ca="1">SUMIF(总装!Y$3:Y$146,$B132,总装!Y$6)+SUMIF(总装!Z$3:Z$146,$B132,总装!Z$6)+SUMIF(总装!AA$3:AA$146,$B132,总装!AA$6)</f>
        <v>0</v>
      </c>
      <c r="R132" s="5">
        <f ca="1">SUMIF(总装!AB$3:AB$146,$B132,总装!AB$6)+SUMIF(总装!AC$3:AC$146,$B132,总装!AC$6)+SUMIF(总装!AD$3:AD$146,$B132,总装!AD$6)</f>
        <v>0</v>
      </c>
      <c r="S132" s="5">
        <f ca="1">SUMIF(总装!AE$3:AE$146,$B132,总装!AE$6)+SUMIF(总装!AF$3:AF$146,$B132,总装!AF$6)+SUMIF(总装!AG$3:AG$146,$B132,总装!AG$6)</f>
        <v>0</v>
      </c>
      <c r="T132" s="5">
        <f ca="1">SUMIF(总装!AH$3:AH$146,$B132,总装!AH$6)+SUMIF(总装!AI$3:AI$146,$B132,总装!AI$6)+SUMIF(总装!AJ$3:AJ$146,$B132,总装!AJ$6)</f>
        <v>0</v>
      </c>
      <c r="U132" s="5">
        <f ca="1">SUMIF(总装!AK$3:AK$146,$B132,总装!AK$6)+SUMIF(总装!AL$3:AL$146,$B132,总装!AL$6)+SUMIF(总装!AM$3:AM$146,$B132,总装!AM$6)</f>
        <v>0</v>
      </c>
      <c r="V132" s="5">
        <f ca="1">SUMIF(总装!AN$3:AN$146,$B132,总装!AN$6)+SUMIF(总装!AO$3:AO$146,$B132,总装!AO$6)+SUMIF(总装!AP$3:AP$146,$B132,总装!AP$6)</f>
        <v>0</v>
      </c>
      <c r="W132" s="5">
        <f ca="1">SUMIF(总装!AQ$3:AQ$146,$B132,总装!AQ$6)+SUMIF(总装!AR$3:AR$146,$B132,总装!AR$6)+SUMIF(总装!AS$3:AS$146,$B132,总装!AS$6)</f>
        <v>0</v>
      </c>
      <c r="X132" s="5">
        <f ca="1">SUMIF(总装!AT$3:AT$146,$B132,总装!AT$6)+SUMIF(总装!AU$3:AU$146,$B132,总装!AU$6)+SUMIF(总装!AV$3:AV$146,$B132,总装!AV$6)</f>
        <v>0</v>
      </c>
      <c r="Y132" s="5">
        <f ca="1">SUMIF(总装!AW$3:AW$146,$B132,总装!AW$6)+SUMIF(总装!AX$3:AX$146,$B132,总装!AX$6)+SUMIF(总装!AY$3:AY$146,$B132,总装!AY$6)</f>
        <v>0</v>
      </c>
      <c r="Z132" s="5">
        <f ca="1">SUMIF(总装!AZ$3:AZ$146,$B132,总装!AZ$6)+SUMIF(总装!BA$3:BA$146,$B132,总装!BA$6)+SUMIF(总装!BB$3:BB$146,$B132,总装!BB$6)</f>
        <v>0</v>
      </c>
      <c r="AA132" s="5">
        <f ca="1">SUMIF(总装!BC$3:BC$146,$B132,总装!BC$6)+SUMIF(总装!BD$3:BD$146,$B132,总装!BD$6)+SUMIF(总装!BE$3:BE$146,$B132,总装!BE$6)</f>
        <v>0</v>
      </c>
      <c r="AB132" s="5">
        <f ca="1">SUMIF(总装!BF$3:BF$146,$B132,总装!BF$6)+SUMIF(总装!BG$3:BG$146,$B132,总装!BG$6)+SUMIF(总装!BH$3:BH$146,$B132,总装!BH$6)</f>
        <v>0</v>
      </c>
      <c r="AC132" s="5">
        <f ca="1">SUMIF(总装!BI$3:BI$146,$B132,总装!BI$6)+SUMIF(总装!BJ$3:BJ$146,$B132,总装!BJ$6)+SUMIF(总装!BK$3:BK$146,$B132,总装!BK$6)</f>
        <v>0</v>
      </c>
      <c r="AD132" s="5">
        <f ca="1">SUMIF(总装!BL$3:BL$146,$B132,总装!BL$6)+SUMIF(总装!BM$3:BM$146,$B132,总装!BM$6)+SUMIF(总装!BN$3:BN$146,$B132,总装!BN$6)</f>
        <v>0</v>
      </c>
      <c r="AE132" s="5">
        <f ca="1">SUMIF(总装!BO$3:BO$146,$B132,总装!BO$6)+SUMIF(总装!BP$3:BP$146,$B132,总装!BP$6)+SUMIF(总装!BQ$3:BQ$146,$B132,总装!BQ$6)</f>
        <v>0</v>
      </c>
      <c r="AF132" s="5">
        <f ca="1">SUMIF(总装!BR$3:BR$146,$B132,总装!BR$6)+SUMIF(总装!BS$3:BS$146,$B132,总装!BS$6)+SUMIF(总装!BT$3:BT$146,$B132,总装!BT$6)</f>
        <v>0</v>
      </c>
      <c r="AG132" s="5">
        <f ca="1">SUMIF(总装!BU$3:BU$146,$B132,总装!BU$6)+SUMIF(总装!BV$3:BV$146,$B132,总装!BV$6)+SUMIF(总装!BW$3:BW$146,$B132,总装!BW$6)</f>
        <v>0</v>
      </c>
      <c r="AH132" s="5">
        <f ca="1">SUMIF(总装!BX$3:BX$146,$B132,总装!BX$6)+SUMIF(总装!BY$3:BY$146,$B132,总装!BY$6)+SUMIF(总装!BZ$3:BZ$146,$B132,总装!BZ$6)</f>
        <v>0</v>
      </c>
      <c r="AI132" s="5">
        <f ca="1">SUMIF(总装!CA$3:CA$146,$B132,总装!CA$6)+SUMIF(总装!CB$3:CB$146,$B132,总装!CB$6)+SUMIF(总装!CC$3:CC$146,$B132,总装!CC$6)</f>
        <v>0</v>
      </c>
      <c r="AJ132" s="5">
        <f ca="1">SUMIF(总装!CD$3:CD$146,$B132,总装!CD$6)+SUMIF(总装!CE$3:CE$146,$B132,总装!CE$6)+SUMIF(总装!CF$3:CF$146,$B132,总装!CF$6)</f>
        <v>0</v>
      </c>
      <c r="AK132" s="5">
        <f ca="1">SUMIF(总装!CG$3:CG$146,$B132,总装!CG$6)+SUMIF(总装!CH$3:CH$146,$B132,总装!CH$6)+SUMIF(总装!CI$3:CI$146,$B132,总装!CI$6)</f>
        <v>0</v>
      </c>
      <c r="AL132" s="5">
        <f ca="1">SUMIF(总装!CJ$3:CJ$146,$B132,总装!CJ$6)+SUMIF(总装!CK$3:CK$146,$B132,总装!CK$6)+SUMIF(总装!CL$3:CL$146,$B132,总装!CL$6)</f>
        <v>0</v>
      </c>
      <c r="AM132" s="5">
        <f ca="1">SUMIF(总装!CM$3:CM$146,$B132,总装!CM$6)+SUMIF(总装!CN$3:CN$146,$B132,总装!CN$6)+SUMIF(总装!CO$3:CO$146,$B132,总装!CO$6)</f>
        <v>0</v>
      </c>
      <c r="AN132" s="5">
        <f ca="1">SUMIF(总装!CP$3:CP$146,$B132,总装!CP$6)+SUMIF(总装!CQ$3:CQ$146,$B132,总装!CQ$6)+SUMIF(总装!CR$3:CR$146,$B132,总装!CR$6)</f>
        <v>0</v>
      </c>
      <c r="AO132" s="5">
        <f ca="1" t="shared" ref="AO132:AO195" si="10">SUM(J132:AN132)</f>
        <v>2000</v>
      </c>
      <c r="AP132" s="5">
        <f>SUMIF(工单拆分!G:G,B132,工单拆分!I:I)</f>
        <v>2000</v>
      </c>
      <c r="AQ132" s="5">
        <f ca="1" t="shared" ref="AQ132:AQ195" si="11">AO132-AP132</f>
        <v>0</v>
      </c>
      <c r="AS132" s="7">
        <f>VLOOKUP(日计划量!C:C,工单拆分!H:N,7,0)</f>
        <v>100843280</v>
      </c>
      <c r="AT132" s="5">
        <f ca="1">VLOOKUP(C:C,工单拆分!H:R,11,0)</f>
        <v>0</v>
      </c>
      <c r="AU132" s="5">
        <f ca="1">VLOOKUP(C:C,工单拆分!H:S,12,0)</f>
        <v>0</v>
      </c>
      <c r="AV132" s="5"/>
      <c r="AW132" s="5"/>
    </row>
    <row r="133" s="1" customFormat="1" ht="15" customHeight="1" spans="1:49">
      <c r="A133" s="5">
        <f>工单拆分!F133</f>
        <v>7210002900</v>
      </c>
      <c r="B133" s="5" t="str">
        <f>工单拆分!G133</f>
        <v>7210002900-17</v>
      </c>
      <c r="C133" s="5" t="str">
        <f>工单拆分!H133</f>
        <v>40FC835-17</v>
      </c>
      <c r="D133" s="5">
        <f>VLOOKUP(B133,工单拆分!G:I,3,0)</f>
        <v>2000</v>
      </c>
      <c r="E133" s="5">
        <f ca="1">SUMIFS(OFFSET(工单拆分!$I$2,,,2000),OFFSET(工单拆分!$F$2,,,2000),A133)</f>
        <v>48000</v>
      </c>
      <c r="F133" s="5"/>
      <c r="G133" s="10">
        <f ca="1" t="array" ref="G133">MATCH(TRUE,J133:AN133&gt;10,0)+$J$2-1</f>
        <v>43552</v>
      </c>
      <c r="H133" s="11"/>
      <c r="I133" s="11"/>
      <c r="J133" s="5">
        <f ca="1">SUMIF(总装!D$3:D$146,$B133,总装!D$6)+SUMIF(总装!E$3:E$146,$B133,总装!E$6)+SUMIF(总装!F$3:F$146,$B133,总装!F$6)</f>
        <v>0</v>
      </c>
      <c r="K133" s="12">
        <f ca="1">SUMIF(总装!G$3:G$146,$B133,总装!G$6)+SUMIF(总装!H$3:H$146,$B133,总装!H$6)+SUMIF(总装!I$3:I$146,$B133,总装!I$6)</f>
        <v>0</v>
      </c>
      <c r="L133" s="12">
        <f ca="1">SUMIF(总装!J$3:J$146,$B133,总装!J$6)+SUMIF(总装!K$3:K$146,$B133,总装!K$6)+SUMIF(总装!L$3:L$146,$B133,总装!L$6)</f>
        <v>0</v>
      </c>
      <c r="M133" s="12">
        <f ca="1">SUMIF(总装!M$3:M$146,$B133,总装!M$6)+SUMIF(总装!N$3:N$146,$B133,总装!N$6)+SUMIF(总装!O$3:O$146,$B133,总装!O$6)</f>
        <v>0</v>
      </c>
      <c r="N133" s="12">
        <f ca="1">SUMIF(总装!P$3:P$146,$B133,总装!P$6)+SUMIF(总装!Q$3:Q$146,$B133,总装!Q$6)+SUMIF(总装!R$3:R$146,$B133,总装!R$6)</f>
        <v>0</v>
      </c>
      <c r="O133" s="12">
        <f ca="1">SUMIF(总装!S$3:S$146,$B133,总装!S$6)+SUMIF(总装!T$3:T$146,$B133,总装!T$6)+SUMIF(总装!U$3:U$146,$B133,总装!U$6)</f>
        <v>0</v>
      </c>
      <c r="P133" s="12">
        <f ca="1">SUMIF(总装!V$3:V$146,$B133,总装!V$6)+SUMIF(总装!W$3:W$146,$B133,总装!W$6)+SUMIF(总装!X$3:X$146,$B133,总装!X$6)</f>
        <v>0</v>
      </c>
      <c r="Q133" s="12">
        <f ca="1">SUMIF(总装!Y$3:Y$146,$B133,总装!Y$6)+SUMIF(总装!Z$3:Z$146,$B133,总装!Z$6)+SUMIF(总装!AA$3:AA$146,$B133,总装!AA$6)</f>
        <v>0</v>
      </c>
      <c r="R133" s="5">
        <f ca="1">SUMIF(总装!AB$3:AB$146,$B133,总装!AB$6)+SUMIF(总装!AC$3:AC$146,$B133,总装!AC$6)+SUMIF(总装!AD$3:AD$146,$B133,总装!AD$6)</f>
        <v>0</v>
      </c>
      <c r="S133" s="5">
        <f ca="1">SUMIF(总装!AE$3:AE$146,$B133,总装!AE$6)+SUMIF(总装!AF$3:AF$146,$B133,总装!AF$6)+SUMIF(总装!AG$3:AG$146,$B133,总装!AG$6)</f>
        <v>0</v>
      </c>
      <c r="T133" s="5">
        <f ca="1">SUMIF(总装!AH$3:AH$146,$B133,总装!AH$6)+SUMIF(总装!AI$3:AI$146,$B133,总装!AI$6)+SUMIF(总装!AJ$3:AJ$146,$B133,总装!AJ$6)</f>
        <v>0</v>
      </c>
      <c r="U133" s="5">
        <f ca="1">SUMIF(总装!AK$3:AK$146,$B133,总装!AK$6)+SUMIF(总装!AL$3:AL$146,$B133,总装!AL$6)+SUMIF(总装!AM$3:AM$146,$B133,总装!AM$6)</f>
        <v>0</v>
      </c>
      <c r="V133" s="5">
        <f ca="1">SUMIF(总装!AN$3:AN$146,$B133,总装!AN$6)+SUMIF(总装!AO$3:AO$146,$B133,总装!AO$6)+SUMIF(总装!AP$3:AP$146,$B133,总装!AP$6)</f>
        <v>0</v>
      </c>
      <c r="W133" s="5">
        <f ca="1">SUMIF(总装!AQ$3:AQ$146,$B133,总装!AQ$6)+SUMIF(总装!AR$3:AR$146,$B133,总装!AR$6)+SUMIF(总装!AS$3:AS$146,$B133,总装!AS$6)</f>
        <v>0</v>
      </c>
      <c r="X133" s="5">
        <f ca="1">SUMIF(总装!AT$3:AT$146,$B133,总装!AT$6)+SUMIF(总装!AU$3:AU$146,$B133,总装!AU$6)+SUMIF(总装!AV$3:AV$146,$B133,总装!AV$6)</f>
        <v>0</v>
      </c>
      <c r="Y133" s="5">
        <f ca="1">SUMIF(总装!AW$3:AW$146,$B133,总装!AW$6)+SUMIF(总装!AX$3:AX$146,$B133,总装!AX$6)+SUMIF(总装!AY$3:AY$146,$B133,总装!AY$6)</f>
        <v>0</v>
      </c>
      <c r="Z133" s="5">
        <f ca="1">SUMIF(总装!AZ$3:AZ$146,$B133,总装!AZ$6)+SUMIF(总装!BA$3:BA$146,$B133,总装!BA$6)+SUMIF(总装!BB$3:BB$146,$B133,总装!BB$6)</f>
        <v>0</v>
      </c>
      <c r="AA133" s="5">
        <f ca="1">SUMIF(总装!BC$3:BC$146,$B133,总装!BC$6)+SUMIF(总装!BD$3:BD$146,$B133,总装!BD$6)+SUMIF(总装!BE$3:BE$146,$B133,总装!BE$6)</f>
        <v>0</v>
      </c>
      <c r="AB133" s="5">
        <f ca="1">SUMIF(总装!BF$3:BF$146,$B133,总装!BF$6)+SUMIF(总装!BG$3:BG$146,$B133,总装!BG$6)+SUMIF(总装!BH$3:BH$146,$B133,总装!BH$6)</f>
        <v>0</v>
      </c>
      <c r="AC133" s="5">
        <f ca="1">SUMIF(总装!BI$3:BI$146,$B133,总装!BI$6)+SUMIF(总装!BJ$3:BJ$146,$B133,总装!BJ$6)+SUMIF(总装!BK$3:BK$146,$B133,总装!BK$6)</f>
        <v>0</v>
      </c>
      <c r="AD133" s="5">
        <f ca="1">SUMIF(总装!BL$3:BL$146,$B133,总装!BL$6)+SUMIF(总装!BM$3:BM$146,$B133,总装!BM$6)+SUMIF(总装!BN$3:BN$146,$B133,总装!BN$6)</f>
        <v>0</v>
      </c>
      <c r="AE133" s="5">
        <f ca="1">SUMIF(总装!BO$3:BO$146,$B133,总装!BO$6)+SUMIF(总装!BP$3:BP$146,$B133,总装!BP$6)+SUMIF(总装!BQ$3:BQ$146,$B133,总装!BQ$6)</f>
        <v>0</v>
      </c>
      <c r="AF133" s="5">
        <f ca="1">SUMIF(总装!BR$3:BR$146,$B133,总装!BR$6)+SUMIF(总装!BS$3:BS$146,$B133,总装!BS$6)+SUMIF(总装!BT$3:BT$146,$B133,总装!BT$6)</f>
        <v>0</v>
      </c>
      <c r="AG133" s="5">
        <f ca="1">SUMIF(总装!BU$3:BU$146,$B133,总装!BU$6)+SUMIF(总装!BV$3:BV$146,$B133,总装!BV$6)+SUMIF(总装!BW$3:BW$146,$B133,总装!BW$6)</f>
        <v>0</v>
      </c>
      <c r="AH133" s="5">
        <f ca="1">SUMIF(总装!BX$3:BX$146,$B133,总装!BX$6)+SUMIF(总装!BY$3:BY$146,$B133,总装!BY$6)+SUMIF(总装!BZ$3:BZ$146,$B133,总装!BZ$6)</f>
        <v>0</v>
      </c>
      <c r="AI133" s="5">
        <f ca="1">SUMIF(总装!CA$3:CA$146,$B133,总装!CA$6)+SUMIF(总装!CB$3:CB$146,$B133,总装!CB$6)+SUMIF(总装!CC$3:CC$146,$B133,总装!CC$6)</f>
        <v>0</v>
      </c>
      <c r="AJ133" s="5">
        <f ca="1">SUMIF(总装!CD$3:CD$146,$B133,总装!CD$6)+SUMIF(总装!CE$3:CE$146,$B133,总装!CE$6)+SUMIF(总装!CF$3:CF$146,$B133,总装!CF$6)</f>
        <v>0</v>
      </c>
      <c r="AK133" s="5">
        <f ca="1">SUMIF(总装!CG$3:CG$146,$B133,总装!CG$6)+SUMIF(总装!CH$3:CH$146,$B133,总装!CH$6)+SUMIF(总装!CI$3:CI$146,$B133,总装!CI$6)</f>
        <v>1550</v>
      </c>
      <c r="AL133" s="5">
        <f ca="1">SUMIF(总装!CJ$3:CJ$146,$B133,总装!CJ$6)+SUMIF(总装!CK$3:CK$146,$B133,总装!CK$6)+SUMIF(总装!CL$3:CL$146,$B133,总装!CL$6)</f>
        <v>450</v>
      </c>
      <c r="AM133" s="5">
        <f ca="1">SUMIF(总装!CM$3:CM$146,$B133,总装!CM$6)+SUMIF(总装!CN$3:CN$146,$B133,总装!CN$6)+SUMIF(总装!CO$3:CO$146,$B133,总装!CO$6)</f>
        <v>0</v>
      </c>
      <c r="AN133" s="5">
        <f ca="1">SUMIF(总装!CP$3:CP$146,$B133,总装!CP$6)+SUMIF(总装!CQ$3:CQ$146,$B133,总装!CQ$6)+SUMIF(总装!CR$3:CR$146,$B133,总装!CR$6)</f>
        <v>0</v>
      </c>
      <c r="AO133" s="5">
        <f ca="1" t="shared" si="10"/>
        <v>2000</v>
      </c>
      <c r="AP133" s="5">
        <f>SUMIF(工单拆分!G:G,B133,工单拆分!I:I)</f>
        <v>2000</v>
      </c>
      <c r="AQ133" s="5">
        <f ca="1" t="shared" si="11"/>
        <v>0</v>
      </c>
      <c r="AS133" s="7">
        <f>VLOOKUP(日计划量!C:C,工单拆分!H:N,7,0)</f>
        <v>0</v>
      </c>
      <c r="AT133" s="5">
        <f ca="1">VLOOKUP(C:C,工单拆分!H:R,11,0)</f>
        <v>0</v>
      </c>
      <c r="AU133" s="5">
        <f ca="1">VLOOKUP(C:C,工单拆分!H:S,12,0)</f>
        <v>0</v>
      </c>
      <c r="AV133" s="5"/>
      <c r="AW133" s="5"/>
    </row>
    <row r="134" s="1" customFormat="1" ht="15" customHeight="1" spans="1:49">
      <c r="A134" s="5">
        <f>工单拆分!F134</f>
        <v>7210002900</v>
      </c>
      <c r="B134" s="5" t="str">
        <f>工单拆分!G134</f>
        <v>7210002900-18</v>
      </c>
      <c r="C134" s="5" t="str">
        <f>工单拆分!H134</f>
        <v>40FC835-18</v>
      </c>
      <c r="D134" s="5">
        <f>VLOOKUP(B134,工单拆分!G:I,3,0)</f>
        <v>1000</v>
      </c>
      <c r="E134" s="5">
        <f ca="1">SUMIFS(OFFSET(工单拆分!$I$2,,,2000),OFFSET(工单拆分!$F$2,,,2000),A134)</f>
        <v>48000</v>
      </c>
      <c r="F134" s="5"/>
      <c r="G134" s="10">
        <f ca="1" t="array" ref="G134">MATCH(TRUE,J134:AN134&gt;10,0)+$J$2-1</f>
        <v>43554</v>
      </c>
      <c r="H134" s="11"/>
      <c r="I134" s="11"/>
      <c r="J134" s="5">
        <f ca="1">SUMIF(总装!D$3:D$146,$B134,总装!D$6)+SUMIF(总装!E$3:E$146,$B134,总装!E$6)+SUMIF(总装!F$3:F$146,$B134,总装!F$6)</f>
        <v>0</v>
      </c>
      <c r="K134" s="12">
        <f ca="1">SUMIF(总装!G$3:G$146,$B134,总装!G$6)+SUMIF(总装!H$3:H$146,$B134,总装!H$6)+SUMIF(总装!I$3:I$146,$B134,总装!I$6)</f>
        <v>0</v>
      </c>
      <c r="L134" s="12">
        <f ca="1">SUMIF(总装!J$3:J$146,$B134,总装!J$6)+SUMIF(总装!K$3:K$146,$B134,总装!K$6)+SUMIF(总装!L$3:L$146,$B134,总装!L$6)</f>
        <v>0</v>
      </c>
      <c r="M134" s="12">
        <f ca="1">SUMIF(总装!M$3:M$146,$B134,总装!M$6)+SUMIF(总装!N$3:N$146,$B134,总装!N$6)+SUMIF(总装!O$3:O$146,$B134,总装!O$6)</f>
        <v>0</v>
      </c>
      <c r="N134" s="12">
        <f ca="1">SUMIF(总装!P$3:P$146,$B134,总装!P$6)+SUMIF(总装!Q$3:Q$146,$B134,总装!Q$6)+SUMIF(总装!R$3:R$146,$B134,总装!R$6)</f>
        <v>0</v>
      </c>
      <c r="O134" s="12">
        <f ca="1">SUMIF(总装!S$3:S$146,$B134,总装!S$6)+SUMIF(总装!T$3:T$146,$B134,总装!T$6)+SUMIF(总装!U$3:U$146,$B134,总装!U$6)</f>
        <v>0</v>
      </c>
      <c r="P134" s="12">
        <f ca="1">SUMIF(总装!V$3:V$146,$B134,总装!V$6)+SUMIF(总装!W$3:W$146,$B134,总装!W$6)+SUMIF(总装!X$3:X$146,$B134,总装!X$6)</f>
        <v>0</v>
      </c>
      <c r="Q134" s="12">
        <f ca="1">SUMIF(总装!Y$3:Y$146,$B134,总装!Y$6)+SUMIF(总装!Z$3:Z$146,$B134,总装!Z$6)+SUMIF(总装!AA$3:AA$146,$B134,总装!AA$6)</f>
        <v>0</v>
      </c>
      <c r="R134" s="5">
        <f ca="1">SUMIF(总装!AB$3:AB$146,$B134,总装!AB$6)+SUMIF(总装!AC$3:AC$146,$B134,总装!AC$6)+SUMIF(总装!AD$3:AD$146,$B134,总装!AD$6)</f>
        <v>0</v>
      </c>
      <c r="S134" s="5">
        <f ca="1">SUMIF(总装!AE$3:AE$146,$B134,总装!AE$6)+SUMIF(总装!AF$3:AF$146,$B134,总装!AF$6)+SUMIF(总装!AG$3:AG$146,$B134,总装!AG$6)</f>
        <v>0</v>
      </c>
      <c r="T134" s="5">
        <f ca="1">SUMIF(总装!AH$3:AH$146,$B134,总装!AH$6)+SUMIF(总装!AI$3:AI$146,$B134,总装!AI$6)+SUMIF(总装!AJ$3:AJ$146,$B134,总装!AJ$6)</f>
        <v>0</v>
      </c>
      <c r="U134" s="5">
        <f ca="1">SUMIF(总装!AK$3:AK$146,$B134,总装!AK$6)+SUMIF(总装!AL$3:AL$146,$B134,总装!AL$6)+SUMIF(总装!AM$3:AM$146,$B134,总装!AM$6)</f>
        <v>0</v>
      </c>
      <c r="V134" s="5">
        <f ca="1">SUMIF(总装!AN$3:AN$146,$B134,总装!AN$6)+SUMIF(总装!AO$3:AO$146,$B134,总装!AO$6)+SUMIF(总装!AP$3:AP$146,$B134,总装!AP$6)</f>
        <v>0</v>
      </c>
      <c r="W134" s="5">
        <f ca="1">SUMIF(总装!AQ$3:AQ$146,$B134,总装!AQ$6)+SUMIF(总装!AR$3:AR$146,$B134,总装!AR$6)+SUMIF(总装!AS$3:AS$146,$B134,总装!AS$6)</f>
        <v>0</v>
      </c>
      <c r="X134" s="5">
        <f ca="1">SUMIF(总装!AT$3:AT$146,$B134,总装!AT$6)+SUMIF(总装!AU$3:AU$146,$B134,总装!AU$6)+SUMIF(总装!AV$3:AV$146,$B134,总装!AV$6)</f>
        <v>0</v>
      </c>
      <c r="Y134" s="5">
        <f ca="1">SUMIF(总装!AW$3:AW$146,$B134,总装!AW$6)+SUMIF(总装!AX$3:AX$146,$B134,总装!AX$6)+SUMIF(总装!AY$3:AY$146,$B134,总装!AY$6)</f>
        <v>0</v>
      </c>
      <c r="Z134" s="5">
        <f ca="1">SUMIF(总装!AZ$3:AZ$146,$B134,总装!AZ$6)+SUMIF(总装!BA$3:BA$146,$B134,总装!BA$6)+SUMIF(总装!BB$3:BB$146,$B134,总装!BB$6)</f>
        <v>0</v>
      </c>
      <c r="AA134" s="5">
        <f ca="1">SUMIF(总装!BC$3:BC$146,$B134,总装!BC$6)+SUMIF(总装!BD$3:BD$146,$B134,总装!BD$6)+SUMIF(总装!BE$3:BE$146,$B134,总装!BE$6)</f>
        <v>0</v>
      </c>
      <c r="AB134" s="5">
        <f ca="1">SUMIF(总装!BF$3:BF$146,$B134,总装!BF$6)+SUMIF(总装!BG$3:BG$146,$B134,总装!BG$6)+SUMIF(总装!BH$3:BH$146,$B134,总装!BH$6)</f>
        <v>0</v>
      </c>
      <c r="AC134" s="5">
        <f ca="1">SUMIF(总装!BI$3:BI$146,$B134,总装!BI$6)+SUMIF(总装!BJ$3:BJ$146,$B134,总装!BJ$6)+SUMIF(总装!BK$3:BK$146,$B134,总装!BK$6)</f>
        <v>0</v>
      </c>
      <c r="AD134" s="5">
        <f ca="1">SUMIF(总装!BL$3:BL$146,$B134,总装!BL$6)+SUMIF(总装!BM$3:BM$146,$B134,总装!BM$6)+SUMIF(总装!BN$3:BN$146,$B134,总装!BN$6)</f>
        <v>0</v>
      </c>
      <c r="AE134" s="5">
        <f ca="1">SUMIF(总装!BO$3:BO$146,$B134,总装!BO$6)+SUMIF(总装!BP$3:BP$146,$B134,总装!BP$6)+SUMIF(总装!BQ$3:BQ$146,$B134,总装!BQ$6)</f>
        <v>0</v>
      </c>
      <c r="AF134" s="5">
        <f ca="1">SUMIF(总装!BR$3:BR$146,$B134,总装!BR$6)+SUMIF(总装!BS$3:BS$146,$B134,总装!BS$6)+SUMIF(总装!BT$3:BT$146,$B134,总装!BT$6)</f>
        <v>0</v>
      </c>
      <c r="AG134" s="5">
        <f ca="1">SUMIF(总装!BU$3:BU$146,$B134,总装!BU$6)+SUMIF(总装!BV$3:BV$146,$B134,总装!BV$6)+SUMIF(总装!BW$3:BW$146,$B134,总装!BW$6)</f>
        <v>0</v>
      </c>
      <c r="AH134" s="5">
        <f ca="1">SUMIF(总装!BX$3:BX$146,$B134,总装!BX$6)+SUMIF(总装!BY$3:BY$146,$B134,总装!BY$6)+SUMIF(总装!BZ$3:BZ$146,$B134,总装!BZ$6)</f>
        <v>0</v>
      </c>
      <c r="AI134" s="5">
        <f ca="1">SUMIF(总装!CA$3:CA$146,$B134,总装!CA$6)+SUMIF(总装!CB$3:CB$146,$B134,总装!CB$6)+SUMIF(总装!CC$3:CC$146,$B134,总装!CC$6)</f>
        <v>0</v>
      </c>
      <c r="AJ134" s="5">
        <f ca="1">SUMIF(总装!CD$3:CD$146,$B134,总装!CD$6)+SUMIF(总装!CE$3:CE$146,$B134,总装!CE$6)+SUMIF(总装!CF$3:CF$146,$B134,总装!CF$6)</f>
        <v>0</v>
      </c>
      <c r="AK134" s="5">
        <f ca="1">SUMIF(总装!CG$3:CG$146,$B134,总装!CG$6)+SUMIF(总装!CH$3:CH$146,$B134,总装!CH$6)+SUMIF(总装!CI$3:CI$146,$B134,总装!CI$6)</f>
        <v>0</v>
      </c>
      <c r="AL134" s="5">
        <f ca="1">SUMIF(总装!CJ$3:CJ$146,$B134,总装!CJ$6)+SUMIF(总装!CK$3:CK$146,$B134,总装!CK$6)+SUMIF(总装!CL$3:CL$146,$B134,总装!CL$6)</f>
        <v>0</v>
      </c>
      <c r="AM134" s="5">
        <f ca="1">SUMIF(总装!CM$3:CM$146,$B134,总装!CM$6)+SUMIF(总装!CN$3:CN$146,$B134,总装!CN$6)+SUMIF(总装!CO$3:CO$146,$B134,总装!CO$6)</f>
        <v>1000</v>
      </c>
      <c r="AN134" s="5">
        <f ca="1">SUMIF(总装!CP$3:CP$146,$B134,总装!CP$6)+SUMIF(总装!CQ$3:CQ$146,$B134,总装!CQ$6)+SUMIF(总装!CR$3:CR$146,$B134,总装!CR$6)</f>
        <v>0</v>
      </c>
      <c r="AO134" s="5">
        <f ca="1" t="shared" si="10"/>
        <v>1000</v>
      </c>
      <c r="AP134" s="5">
        <f>SUMIF(工单拆分!G:G,B134,工单拆分!I:I)</f>
        <v>1000</v>
      </c>
      <c r="AQ134" s="5">
        <f ca="1" t="shared" si="11"/>
        <v>0</v>
      </c>
      <c r="AS134" s="7">
        <f>VLOOKUP(日计划量!C:C,工单拆分!H:N,7,0)</f>
        <v>0</v>
      </c>
      <c r="AT134" s="5">
        <f ca="1">VLOOKUP(C:C,工单拆分!H:R,11,0)</f>
        <v>0</v>
      </c>
      <c r="AU134" s="5">
        <f ca="1">VLOOKUP(C:C,工单拆分!H:S,12,0)</f>
        <v>0</v>
      </c>
      <c r="AV134" s="5"/>
      <c r="AW134" s="5"/>
    </row>
    <row r="135" s="1" customFormat="1" ht="15" customHeight="1" spans="1:49">
      <c r="A135" s="5">
        <f>工单拆分!F135</f>
        <v>7210002900</v>
      </c>
      <c r="B135" s="5" t="str">
        <f>工单拆分!G135</f>
        <v>7210002900-19</v>
      </c>
      <c r="C135" s="5" t="str">
        <f>工单拆分!H135</f>
        <v>40FC835-19</v>
      </c>
      <c r="D135" s="5">
        <f>VLOOKUP(B135,工单拆分!G:I,3,0)</f>
        <v>2000</v>
      </c>
      <c r="E135" s="5">
        <f ca="1">SUMIFS(OFFSET(工单拆分!$I$2,,,2000),OFFSET(工单拆分!$F$2,,,2000),A135)</f>
        <v>48000</v>
      </c>
      <c r="F135" s="5"/>
      <c r="G135" s="10">
        <f ca="1" t="array" ref="G135">MATCH(TRUE,J135:AN135&gt;10,0)+$J$2-1</f>
        <v>43548</v>
      </c>
      <c r="H135" s="11"/>
      <c r="I135" s="11"/>
      <c r="J135" s="5">
        <f ca="1">SUMIF(总装!D$3:D$146,$B135,总装!D$6)+SUMIF(总装!E$3:E$146,$B135,总装!E$6)+SUMIF(总装!F$3:F$146,$B135,总装!F$6)</f>
        <v>0</v>
      </c>
      <c r="K135" s="12">
        <f ca="1">SUMIF(总装!G$3:G$146,$B135,总装!G$6)+SUMIF(总装!H$3:H$146,$B135,总装!H$6)+SUMIF(总装!I$3:I$146,$B135,总装!I$6)</f>
        <v>0</v>
      </c>
      <c r="L135" s="12">
        <f ca="1">SUMIF(总装!J$3:J$146,$B135,总装!J$6)+SUMIF(总装!K$3:K$146,$B135,总装!K$6)+SUMIF(总装!L$3:L$146,$B135,总装!L$6)</f>
        <v>0</v>
      </c>
      <c r="M135" s="12">
        <f ca="1">SUMIF(总装!M$3:M$146,$B135,总装!M$6)+SUMIF(总装!N$3:N$146,$B135,总装!N$6)+SUMIF(总装!O$3:O$146,$B135,总装!O$6)</f>
        <v>0</v>
      </c>
      <c r="N135" s="12">
        <f ca="1">SUMIF(总装!P$3:P$146,$B135,总装!P$6)+SUMIF(总装!Q$3:Q$146,$B135,总装!Q$6)+SUMIF(总装!R$3:R$146,$B135,总装!R$6)</f>
        <v>0</v>
      </c>
      <c r="O135" s="12">
        <f ca="1">SUMIF(总装!S$3:S$146,$B135,总装!S$6)+SUMIF(总装!T$3:T$146,$B135,总装!T$6)+SUMIF(总装!U$3:U$146,$B135,总装!U$6)</f>
        <v>0</v>
      </c>
      <c r="P135" s="12">
        <f ca="1">SUMIF(总装!V$3:V$146,$B135,总装!V$6)+SUMIF(总装!W$3:W$146,$B135,总装!W$6)+SUMIF(总装!X$3:X$146,$B135,总装!X$6)</f>
        <v>0</v>
      </c>
      <c r="Q135" s="12">
        <f ca="1">SUMIF(总装!Y$3:Y$146,$B135,总装!Y$6)+SUMIF(总装!Z$3:Z$146,$B135,总装!Z$6)+SUMIF(总装!AA$3:AA$146,$B135,总装!AA$6)</f>
        <v>0</v>
      </c>
      <c r="R135" s="5">
        <f ca="1">SUMIF(总装!AB$3:AB$146,$B135,总装!AB$6)+SUMIF(总装!AC$3:AC$146,$B135,总装!AC$6)+SUMIF(总装!AD$3:AD$146,$B135,总装!AD$6)</f>
        <v>0</v>
      </c>
      <c r="S135" s="5">
        <f ca="1">SUMIF(总装!AE$3:AE$146,$B135,总装!AE$6)+SUMIF(总装!AF$3:AF$146,$B135,总装!AF$6)+SUMIF(总装!AG$3:AG$146,$B135,总装!AG$6)</f>
        <v>0</v>
      </c>
      <c r="T135" s="5">
        <f ca="1">SUMIF(总装!AH$3:AH$146,$B135,总装!AH$6)+SUMIF(总装!AI$3:AI$146,$B135,总装!AI$6)+SUMIF(总装!AJ$3:AJ$146,$B135,总装!AJ$6)</f>
        <v>0</v>
      </c>
      <c r="U135" s="5">
        <f ca="1">SUMIF(总装!AK$3:AK$146,$B135,总装!AK$6)+SUMIF(总装!AL$3:AL$146,$B135,总装!AL$6)+SUMIF(总装!AM$3:AM$146,$B135,总装!AM$6)</f>
        <v>0</v>
      </c>
      <c r="V135" s="5">
        <f ca="1">SUMIF(总装!AN$3:AN$146,$B135,总装!AN$6)+SUMIF(总装!AO$3:AO$146,$B135,总装!AO$6)+SUMIF(总装!AP$3:AP$146,$B135,总装!AP$6)</f>
        <v>0</v>
      </c>
      <c r="W135" s="5">
        <f ca="1">SUMIF(总装!AQ$3:AQ$146,$B135,总装!AQ$6)+SUMIF(总装!AR$3:AR$146,$B135,总装!AR$6)+SUMIF(总装!AS$3:AS$146,$B135,总装!AS$6)</f>
        <v>0</v>
      </c>
      <c r="X135" s="5">
        <f ca="1">SUMIF(总装!AT$3:AT$146,$B135,总装!AT$6)+SUMIF(总装!AU$3:AU$146,$B135,总装!AU$6)+SUMIF(总装!AV$3:AV$146,$B135,总装!AV$6)</f>
        <v>0</v>
      </c>
      <c r="Y135" s="5">
        <f ca="1">SUMIF(总装!AW$3:AW$146,$B135,总装!AW$6)+SUMIF(总装!AX$3:AX$146,$B135,总装!AX$6)+SUMIF(总装!AY$3:AY$146,$B135,总装!AY$6)</f>
        <v>0</v>
      </c>
      <c r="Z135" s="5">
        <f ca="1">SUMIF(总装!AZ$3:AZ$146,$B135,总装!AZ$6)+SUMIF(总装!BA$3:BA$146,$B135,总装!BA$6)+SUMIF(总装!BB$3:BB$146,$B135,总装!BB$6)</f>
        <v>0</v>
      </c>
      <c r="AA135" s="5">
        <f ca="1">SUMIF(总装!BC$3:BC$146,$B135,总装!BC$6)+SUMIF(总装!BD$3:BD$146,$B135,总装!BD$6)+SUMIF(总装!BE$3:BE$146,$B135,总装!BE$6)</f>
        <v>0</v>
      </c>
      <c r="AB135" s="5">
        <f ca="1">SUMIF(总装!BF$3:BF$146,$B135,总装!BF$6)+SUMIF(总装!BG$3:BG$146,$B135,总装!BG$6)+SUMIF(总装!BH$3:BH$146,$B135,总装!BH$6)</f>
        <v>0</v>
      </c>
      <c r="AC135" s="5">
        <f ca="1">SUMIF(总装!BI$3:BI$146,$B135,总装!BI$6)+SUMIF(总装!BJ$3:BJ$146,$B135,总装!BJ$6)+SUMIF(总装!BK$3:BK$146,$B135,总装!BK$6)</f>
        <v>0</v>
      </c>
      <c r="AD135" s="5">
        <f ca="1">SUMIF(总装!BL$3:BL$146,$B135,总装!BL$6)+SUMIF(总装!BM$3:BM$146,$B135,总装!BM$6)+SUMIF(总装!BN$3:BN$146,$B135,总装!BN$6)</f>
        <v>0</v>
      </c>
      <c r="AE135" s="5">
        <f ca="1">SUMIF(总装!BO$3:BO$146,$B135,总装!BO$6)+SUMIF(总装!BP$3:BP$146,$B135,总装!BP$6)+SUMIF(总装!BQ$3:BQ$146,$B135,总装!BQ$6)</f>
        <v>0</v>
      </c>
      <c r="AF135" s="5">
        <f ca="1">SUMIF(总装!BR$3:BR$146,$B135,总装!BR$6)+SUMIF(总装!BS$3:BS$146,$B135,总装!BS$6)+SUMIF(总装!BT$3:BT$146,$B135,总装!BT$6)</f>
        <v>0</v>
      </c>
      <c r="AG135" s="5">
        <f ca="1">SUMIF(总装!BU$3:BU$146,$B135,总装!BU$6)+SUMIF(总装!BV$3:BV$146,$B135,总装!BV$6)+SUMIF(总装!BW$3:BW$146,$B135,总装!BW$6)</f>
        <v>1950</v>
      </c>
      <c r="AH135" s="5">
        <f ca="1">SUMIF(总装!BX$3:BX$146,$B135,总装!BX$6)+SUMIF(总装!BY$3:BY$146,$B135,总装!BY$6)+SUMIF(总装!BZ$3:BZ$146,$B135,总装!BZ$6)</f>
        <v>50</v>
      </c>
      <c r="AI135" s="5">
        <f ca="1">SUMIF(总装!CA$3:CA$146,$B135,总装!CA$6)+SUMIF(总装!CB$3:CB$146,$B135,总装!CB$6)+SUMIF(总装!CC$3:CC$146,$B135,总装!CC$6)</f>
        <v>0</v>
      </c>
      <c r="AJ135" s="5">
        <f ca="1">SUMIF(总装!CD$3:CD$146,$B135,总装!CD$6)+SUMIF(总装!CE$3:CE$146,$B135,总装!CE$6)+SUMIF(总装!CF$3:CF$146,$B135,总装!CF$6)</f>
        <v>0</v>
      </c>
      <c r="AK135" s="5">
        <f ca="1">SUMIF(总装!CG$3:CG$146,$B135,总装!CG$6)+SUMIF(总装!CH$3:CH$146,$B135,总装!CH$6)+SUMIF(总装!CI$3:CI$146,$B135,总装!CI$6)</f>
        <v>0</v>
      </c>
      <c r="AL135" s="5">
        <f ca="1">SUMIF(总装!CJ$3:CJ$146,$B135,总装!CJ$6)+SUMIF(总装!CK$3:CK$146,$B135,总装!CK$6)+SUMIF(总装!CL$3:CL$146,$B135,总装!CL$6)</f>
        <v>0</v>
      </c>
      <c r="AM135" s="5">
        <f ca="1">SUMIF(总装!CM$3:CM$146,$B135,总装!CM$6)+SUMIF(总装!CN$3:CN$146,$B135,总装!CN$6)+SUMIF(总装!CO$3:CO$146,$B135,总装!CO$6)</f>
        <v>0</v>
      </c>
      <c r="AN135" s="5">
        <f ca="1">SUMIF(总装!CP$3:CP$146,$B135,总装!CP$6)+SUMIF(总装!CQ$3:CQ$146,$B135,总装!CQ$6)+SUMIF(总装!CR$3:CR$146,$B135,总装!CR$6)</f>
        <v>0</v>
      </c>
      <c r="AO135" s="5">
        <f ca="1" t="shared" si="10"/>
        <v>2000</v>
      </c>
      <c r="AP135" s="5">
        <f>SUMIF(工单拆分!G:G,B135,工单拆分!I:I)</f>
        <v>2000</v>
      </c>
      <c r="AQ135" s="5">
        <f ca="1" t="shared" si="11"/>
        <v>0</v>
      </c>
      <c r="AS135" s="7">
        <f>VLOOKUP(日计划量!C:C,工单拆分!H:N,7,0)</f>
        <v>100851292</v>
      </c>
      <c r="AT135" s="5">
        <f ca="1">VLOOKUP(C:C,工单拆分!H:R,11,0)</f>
        <v>0</v>
      </c>
      <c r="AU135" s="5">
        <f ca="1">VLOOKUP(C:C,工单拆分!H:S,12,0)</f>
        <v>0</v>
      </c>
      <c r="AV135" s="5"/>
      <c r="AW135" s="5"/>
    </row>
    <row r="136" s="1" customFormat="1" ht="15" customHeight="1" spans="1:49">
      <c r="A136" s="5">
        <f>工单拆分!F136</f>
        <v>7210002900</v>
      </c>
      <c r="B136" s="5" t="str">
        <f>工单拆分!G136</f>
        <v>7210002900-20</v>
      </c>
      <c r="C136" s="5" t="str">
        <f>工单拆分!H136</f>
        <v>40FC835-20</v>
      </c>
      <c r="D136" s="5">
        <f>VLOOKUP(B136,工单拆分!G:I,3,0)</f>
        <v>2000</v>
      </c>
      <c r="E136" s="5">
        <f ca="1">SUMIFS(OFFSET(工单拆分!$I$2,,,2000),OFFSET(工单拆分!$F$2,,,2000),A136)</f>
        <v>48000</v>
      </c>
      <c r="F136" s="5"/>
      <c r="G136" s="10">
        <f ca="1" t="array" ref="G136">MATCH(TRUE,J136:AN136&gt;10,0)+$J$2-1</f>
        <v>43532</v>
      </c>
      <c r="H136" s="11"/>
      <c r="I136" s="11"/>
      <c r="J136" s="5">
        <f ca="1">SUMIF(总装!D$3:D$146,$B136,总装!D$6)+SUMIF(总装!E$3:E$146,$B136,总装!E$6)+SUMIF(总装!F$3:F$146,$B136,总装!F$6)</f>
        <v>0</v>
      </c>
      <c r="K136" s="12">
        <f ca="1">SUMIF(总装!G$3:G$146,$B136,总装!G$6)+SUMIF(总装!H$3:H$146,$B136,总装!H$6)+SUMIF(总装!I$3:I$146,$B136,总装!I$6)</f>
        <v>0</v>
      </c>
      <c r="L136" s="12">
        <f ca="1">SUMIF(总装!J$3:J$146,$B136,总装!J$6)+SUMIF(总装!K$3:K$146,$B136,总装!K$6)+SUMIF(总装!L$3:L$146,$B136,总装!L$6)</f>
        <v>0</v>
      </c>
      <c r="M136" s="12">
        <f ca="1">SUMIF(总装!M$3:M$146,$B136,总装!M$6)+SUMIF(总装!N$3:N$146,$B136,总装!N$6)+SUMIF(总装!O$3:O$146,$B136,总装!O$6)</f>
        <v>0</v>
      </c>
      <c r="N136" s="12">
        <f ca="1">SUMIF(总装!P$3:P$146,$B136,总装!P$6)+SUMIF(总装!Q$3:Q$146,$B136,总装!Q$6)+SUMIF(总装!R$3:R$146,$B136,总装!R$6)</f>
        <v>0</v>
      </c>
      <c r="O136" s="12">
        <f ca="1">SUMIF(总装!S$3:S$146,$B136,总装!S$6)+SUMIF(总装!T$3:T$146,$B136,总装!T$6)+SUMIF(总装!U$3:U$146,$B136,总装!U$6)</f>
        <v>0</v>
      </c>
      <c r="P136" s="12">
        <f ca="1">SUMIF(总装!V$3:V$146,$B136,总装!V$6)+SUMIF(总装!W$3:W$146,$B136,总装!W$6)+SUMIF(总装!X$3:X$146,$B136,总装!X$6)</f>
        <v>0</v>
      </c>
      <c r="Q136" s="12">
        <f ca="1">SUMIF(总装!Y$3:Y$146,$B136,总装!Y$6)+SUMIF(总装!Z$3:Z$146,$B136,总装!Z$6)+SUMIF(总装!AA$3:AA$146,$B136,总装!AA$6)</f>
        <v>20</v>
      </c>
      <c r="R136" s="5">
        <f ca="1">SUMIF(总装!AB$3:AB$146,$B136,总装!AB$6)+SUMIF(总装!AC$3:AC$146,$B136,总装!AC$6)+SUMIF(总装!AD$3:AD$146,$B136,总装!AD$6)</f>
        <v>1900</v>
      </c>
      <c r="S136" s="5">
        <f ca="1">SUMIF(总装!AE$3:AE$146,$B136,总装!AE$6)+SUMIF(总装!AF$3:AF$146,$B136,总装!AF$6)+SUMIF(总装!AG$3:AG$146,$B136,总装!AG$6)</f>
        <v>0</v>
      </c>
      <c r="T136" s="5">
        <f ca="1">SUMIF(总装!AH$3:AH$146,$B136,总装!AH$6)+SUMIF(总装!AI$3:AI$146,$B136,总装!AI$6)+SUMIF(总装!AJ$3:AJ$146,$B136,总装!AJ$6)</f>
        <v>80</v>
      </c>
      <c r="U136" s="5">
        <f ca="1">SUMIF(总装!AK$3:AK$146,$B136,总装!AK$6)+SUMIF(总装!AL$3:AL$146,$B136,总装!AL$6)+SUMIF(总装!AM$3:AM$146,$B136,总装!AM$6)</f>
        <v>0</v>
      </c>
      <c r="V136" s="5">
        <f ca="1">SUMIF(总装!AN$3:AN$146,$B136,总装!AN$6)+SUMIF(总装!AO$3:AO$146,$B136,总装!AO$6)+SUMIF(总装!AP$3:AP$146,$B136,总装!AP$6)</f>
        <v>0</v>
      </c>
      <c r="W136" s="5">
        <f ca="1">SUMIF(总装!AQ$3:AQ$146,$B136,总装!AQ$6)+SUMIF(总装!AR$3:AR$146,$B136,总装!AR$6)+SUMIF(总装!AS$3:AS$146,$B136,总装!AS$6)</f>
        <v>0</v>
      </c>
      <c r="X136" s="5">
        <f ca="1">SUMIF(总装!AT$3:AT$146,$B136,总装!AT$6)+SUMIF(总装!AU$3:AU$146,$B136,总装!AU$6)+SUMIF(总装!AV$3:AV$146,$B136,总装!AV$6)</f>
        <v>0</v>
      </c>
      <c r="Y136" s="5">
        <f ca="1">SUMIF(总装!AW$3:AW$146,$B136,总装!AW$6)+SUMIF(总装!AX$3:AX$146,$B136,总装!AX$6)+SUMIF(总装!AY$3:AY$146,$B136,总装!AY$6)</f>
        <v>0</v>
      </c>
      <c r="Z136" s="5">
        <f ca="1">SUMIF(总装!AZ$3:AZ$146,$B136,总装!AZ$6)+SUMIF(总装!BA$3:BA$146,$B136,总装!BA$6)+SUMIF(总装!BB$3:BB$146,$B136,总装!BB$6)</f>
        <v>0</v>
      </c>
      <c r="AA136" s="5">
        <f ca="1">SUMIF(总装!BC$3:BC$146,$B136,总装!BC$6)+SUMIF(总装!BD$3:BD$146,$B136,总装!BD$6)+SUMIF(总装!BE$3:BE$146,$B136,总装!BE$6)</f>
        <v>0</v>
      </c>
      <c r="AB136" s="5">
        <f ca="1">SUMIF(总装!BF$3:BF$146,$B136,总装!BF$6)+SUMIF(总装!BG$3:BG$146,$B136,总装!BG$6)+SUMIF(总装!BH$3:BH$146,$B136,总装!BH$6)</f>
        <v>0</v>
      </c>
      <c r="AC136" s="5">
        <f ca="1">SUMIF(总装!BI$3:BI$146,$B136,总装!BI$6)+SUMIF(总装!BJ$3:BJ$146,$B136,总装!BJ$6)+SUMIF(总装!BK$3:BK$146,$B136,总装!BK$6)</f>
        <v>0</v>
      </c>
      <c r="AD136" s="5">
        <f ca="1">SUMIF(总装!BL$3:BL$146,$B136,总装!BL$6)+SUMIF(总装!BM$3:BM$146,$B136,总装!BM$6)+SUMIF(总装!BN$3:BN$146,$B136,总装!BN$6)</f>
        <v>0</v>
      </c>
      <c r="AE136" s="5">
        <f ca="1">SUMIF(总装!BO$3:BO$146,$B136,总装!BO$6)+SUMIF(总装!BP$3:BP$146,$B136,总装!BP$6)+SUMIF(总装!BQ$3:BQ$146,$B136,总装!BQ$6)</f>
        <v>0</v>
      </c>
      <c r="AF136" s="5">
        <f ca="1">SUMIF(总装!BR$3:BR$146,$B136,总装!BR$6)+SUMIF(总装!BS$3:BS$146,$B136,总装!BS$6)+SUMIF(总装!BT$3:BT$146,$B136,总装!BT$6)</f>
        <v>0</v>
      </c>
      <c r="AG136" s="5">
        <f ca="1">SUMIF(总装!BU$3:BU$146,$B136,总装!BU$6)+SUMIF(总装!BV$3:BV$146,$B136,总装!BV$6)+SUMIF(总装!BW$3:BW$146,$B136,总装!BW$6)</f>
        <v>0</v>
      </c>
      <c r="AH136" s="5">
        <f ca="1">SUMIF(总装!BX$3:BX$146,$B136,总装!BX$6)+SUMIF(总装!BY$3:BY$146,$B136,总装!BY$6)+SUMIF(总装!BZ$3:BZ$146,$B136,总装!BZ$6)</f>
        <v>0</v>
      </c>
      <c r="AI136" s="5">
        <f ca="1">SUMIF(总装!CA$3:CA$146,$B136,总装!CA$6)+SUMIF(总装!CB$3:CB$146,$B136,总装!CB$6)+SUMIF(总装!CC$3:CC$146,$B136,总装!CC$6)</f>
        <v>0</v>
      </c>
      <c r="AJ136" s="5">
        <f ca="1">SUMIF(总装!CD$3:CD$146,$B136,总装!CD$6)+SUMIF(总装!CE$3:CE$146,$B136,总装!CE$6)+SUMIF(总装!CF$3:CF$146,$B136,总装!CF$6)</f>
        <v>0</v>
      </c>
      <c r="AK136" s="5">
        <f ca="1">SUMIF(总装!CG$3:CG$146,$B136,总装!CG$6)+SUMIF(总装!CH$3:CH$146,$B136,总装!CH$6)+SUMIF(总装!CI$3:CI$146,$B136,总装!CI$6)</f>
        <v>0</v>
      </c>
      <c r="AL136" s="5">
        <f ca="1">SUMIF(总装!CJ$3:CJ$146,$B136,总装!CJ$6)+SUMIF(总装!CK$3:CK$146,$B136,总装!CK$6)+SUMIF(总装!CL$3:CL$146,$B136,总装!CL$6)</f>
        <v>0</v>
      </c>
      <c r="AM136" s="5">
        <f ca="1">SUMIF(总装!CM$3:CM$146,$B136,总装!CM$6)+SUMIF(总装!CN$3:CN$146,$B136,总装!CN$6)+SUMIF(总装!CO$3:CO$146,$B136,总装!CO$6)</f>
        <v>0</v>
      </c>
      <c r="AN136" s="5">
        <f ca="1">SUMIF(总装!CP$3:CP$146,$B136,总装!CP$6)+SUMIF(总装!CQ$3:CQ$146,$B136,总装!CQ$6)+SUMIF(总装!CR$3:CR$146,$B136,总装!CR$6)</f>
        <v>0</v>
      </c>
      <c r="AO136" s="5">
        <f ca="1" t="shared" si="10"/>
        <v>2000</v>
      </c>
      <c r="AP136" s="5">
        <f>SUMIF(工单拆分!G:G,B136,工单拆分!I:I)</f>
        <v>2000</v>
      </c>
      <c r="AQ136" s="5">
        <f ca="1" t="shared" si="11"/>
        <v>0</v>
      </c>
      <c r="AS136" s="7">
        <f>VLOOKUP(日计划量!C:C,工单拆分!H:N,7,0)</f>
        <v>100846098</v>
      </c>
      <c r="AT136" s="5">
        <f ca="1">VLOOKUP(C:C,工单拆分!H:R,11,0)</f>
        <v>0</v>
      </c>
      <c r="AU136" s="5">
        <f ca="1">VLOOKUP(C:C,工单拆分!H:S,12,0)</f>
        <v>0</v>
      </c>
      <c r="AV136" s="5"/>
      <c r="AW136" s="5"/>
    </row>
    <row r="137" s="1" customFormat="1" ht="15" customHeight="1" spans="1:49">
      <c r="A137" s="5">
        <f>工单拆分!F137</f>
        <v>7210002900</v>
      </c>
      <c r="B137" s="5" t="str">
        <f>工单拆分!G137</f>
        <v>7210002900-21</v>
      </c>
      <c r="C137" s="5" t="str">
        <f>工单拆分!H137</f>
        <v>40FC835-21</v>
      </c>
      <c r="D137" s="5">
        <f>VLOOKUP(B137,工单拆分!G:I,3,0)</f>
        <v>2000</v>
      </c>
      <c r="E137" s="5">
        <f ca="1">SUMIFS(OFFSET(工单拆分!$I$2,,,2000),OFFSET(工单拆分!$F$2,,,2000),A137)</f>
        <v>48000</v>
      </c>
      <c r="F137" s="5"/>
      <c r="G137" s="10">
        <f ca="1" t="array" ref="G137">MATCH(TRUE,J137:AN137&gt;10,0)+$J$2-1</f>
        <v>43543</v>
      </c>
      <c r="H137" s="11"/>
      <c r="I137" s="11"/>
      <c r="J137" s="5">
        <f ca="1">SUMIF(总装!D$3:D$146,$B137,总装!D$6)+SUMIF(总装!E$3:E$146,$B137,总装!E$6)+SUMIF(总装!F$3:F$146,$B137,总装!F$6)</f>
        <v>0</v>
      </c>
      <c r="K137" s="12">
        <f ca="1">SUMIF(总装!G$3:G$146,$B137,总装!G$6)+SUMIF(总装!H$3:H$146,$B137,总装!H$6)+SUMIF(总装!I$3:I$146,$B137,总装!I$6)</f>
        <v>0</v>
      </c>
      <c r="L137" s="12">
        <f ca="1">SUMIF(总装!J$3:J$146,$B137,总装!J$6)+SUMIF(总装!K$3:K$146,$B137,总装!K$6)+SUMIF(总装!L$3:L$146,$B137,总装!L$6)</f>
        <v>0</v>
      </c>
      <c r="M137" s="12">
        <f ca="1">SUMIF(总装!M$3:M$146,$B137,总装!M$6)+SUMIF(总装!N$3:N$146,$B137,总装!N$6)+SUMIF(总装!O$3:O$146,$B137,总装!O$6)</f>
        <v>0</v>
      </c>
      <c r="N137" s="12">
        <f ca="1">SUMIF(总装!P$3:P$146,$B137,总装!P$6)+SUMIF(总装!Q$3:Q$146,$B137,总装!Q$6)+SUMIF(总装!R$3:R$146,$B137,总装!R$6)</f>
        <v>0</v>
      </c>
      <c r="O137" s="12">
        <f ca="1">SUMIF(总装!S$3:S$146,$B137,总装!S$6)+SUMIF(总装!T$3:T$146,$B137,总装!T$6)+SUMIF(总装!U$3:U$146,$B137,总装!U$6)</f>
        <v>0</v>
      </c>
      <c r="P137" s="12">
        <f ca="1">SUMIF(总装!V$3:V$146,$B137,总装!V$6)+SUMIF(总装!W$3:W$146,$B137,总装!W$6)+SUMIF(总装!X$3:X$146,$B137,总装!X$6)</f>
        <v>0</v>
      </c>
      <c r="Q137" s="12">
        <f ca="1">SUMIF(总装!Y$3:Y$146,$B137,总装!Y$6)+SUMIF(总装!Z$3:Z$146,$B137,总装!Z$6)+SUMIF(总装!AA$3:AA$146,$B137,总装!AA$6)</f>
        <v>0</v>
      </c>
      <c r="R137" s="5">
        <f ca="1">SUMIF(总装!AB$3:AB$146,$B137,总装!AB$6)+SUMIF(总装!AC$3:AC$146,$B137,总装!AC$6)+SUMIF(总装!AD$3:AD$146,$B137,总装!AD$6)</f>
        <v>0</v>
      </c>
      <c r="S137" s="5">
        <f ca="1">SUMIF(总装!AE$3:AE$146,$B137,总装!AE$6)+SUMIF(总装!AF$3:AF$146,$B137,总装!AF$6)+SUMIF(总装!AG$3:AG$146,$B137,总装!AG$6)</f>
        <v>0</v>
      </c>
      <c r="T137" s="5">
        <f ca="1">SUMIF(总装!AH$3:AH$146,$B137,总装!AH$6)+SUMIF(总装!AI$3:AI$146,$B137,总装!AI$6)+SUMIF(总装!AJ$3:AJ$146,$B137,总装!AJ$6)</f>
        <v>0</v>
      </c>
      <c r="U137" s="5">
        <f ca="1">SUMIF(总装!AK$3:AK$146,$B137,总装!AK$6)+SUMIF(总装!AL$3:AL$146,$B137,总装!AL$6)+SUMIF(总装!AM$3:AM$146,$B137,总装!AM$6)</f>
        <v>0</v>
      </c>
      <c r="V137" s="5">
        <f ca="1">SUMIF(总装!AN$3:AN$146,$B137,总装!AN$6)+SUMIF(总装!AO$3:AO$146,$B137,总装!AO$6)+SUMIF(总装!AP$3:AP$146,$B137,总装!AP$6)</f>
        <v>0</v>
      </c>
      <c r="W137" s="5">
        <f ca="1">SUMIF(总装!AQ$3:AQ$146,$B137,总装!AQ$6)+SUMIF(总装!AR$3:AR$146,$B137,总装!AR$6)+SUMIF(总装!AS$3:AS$146,$B137,总装!AS$6)</f>
        <v>0</v>
      </c>
      <c r="X137" s="5">
        <f ca="1">SUMIF(总装!AT$3:AT$146,$B137,总装!AT$6)+SUMIF(总装!AU$3:AU$146,$B137,总装!AU$6)+SUMIF(总装!AV$3:AV$146,$B137,总装!AV$6)</f>
        <v>0</v>
      </c>
      <c r="Y137" s="5">
        <f ca="1">SUMIF(总装!AW$3:AW$146,$B137,总装!AW$6)+SUMIF(总装!AX$3:AX$146,$B137,总装!AX$6)+SUMIF(总装!AY$3:AY$146,$B137,总装!AY$6)</f>
        <v>0</v>
      </c>
      <c r="Z137" s="5">
        <f ca="1">SUMIF(总装!AZ$3:AZ$146,$B137,总装!AZ$6)+SUMIF(总装!BA$3:BA$146,$B137,总装!BA$6)+SUMIF(总装!BB$3:BB$146,$B137,总装!BB$6)</f>
        <v>0</v>
      </c>
      <c r="AA137" s="5">
        <f ca="1">SUMIF(总装!BC$3:BC$146,$B137,总装!BC$6)+SUMIF(总装!BD$3:BD$146,$B137,总装!BD$6)+SUMIF(总装!BE$3:BE$146,$B137,总装!BE$6)</f>
        <v>0</v>
      </c>
      <c r="AB137" s="5">
        <f ca="1">SUMIF(总装!BF$3:BF$146,$B137,总装!BF$6)+SUMIF(总装!BG$3:BG$146,$B137,总装!BG$6)+SUMIF(总装!BH$3:BH$146,$B137,总装!BH$6)</f>
        <v>1500</v>
      </c>
      <c r="AC137" s="5">
        <f ca="1">SUMIF(总装!BI$3:BI$146,$B137,总装!BI$6)+SUMIF(总装!BJ$3:BJ$146,$B137,总装!BJ$6)+SUMIF(总装!BK$3:BK$146,$B137,总装!BK$6)</f>
        <v>500</v>
      </c>
      <c r="AD137" s="5">
        <f ca="1">SUMIF(总装!BL$3:BL$146,$B137,总装!BL$6)+SUMIF(总装!BM$3:BM$146,$B137,总装!BM$6)+SUMIF(总装!BN$3:BN$146,$B137,总装!BN$6)</f>
        <v>0</v>
      </c>
      <c r="AE137" s="5">
        <f ca="1">SUMIF(总装!BO$3:BO$146,$B137,总装!BO$6)+SUMIF(总装!BP$3:BP$146,$B137,总装!BP$6)+SUMIF(总装!BQ$3:BQ$146,$B137,总装!BQ$6)</f>
        <v>0</v>
      </c>
      <c r="AF137" s="5">
        <f ca="1">SUMIF(总装!BR$3:BR$146,$B137,总装!BR$6)+SUMIF(总装!BS$3:BS$146,$B137,总装!BS$6)+SUMIF(总装!BT$3:BT$146,$B137,总装!BT$6)</f>
        <v>0</v>
      </c>
      <c r="AG137" s="5">
        <f ca="1">SUMIF(总装!BU$3:BU$146,$B137,总装!BU$6)+SUMIF(总装!BV$3:BV$146,$B137,总装!BV$6)+SUMIF(总装!BW$3:BW$146,$B137,总装!BW$6)</f>
        <v>0</v>
      </c>
      <c r="AH137" s="5">
        <f ca="1">SUMIF(总装!BX$3:BX$146,$B137,总装!BX$6)+SUMIF(总装!BY$3:BY$146,$B137,总装!BY$6)+SUMIF(总装!BZ$3:BZ$146,$B137,总装!BZ$6)</f>
        <v>0</v>
      </c>
      <c r="AI137" s="5">
        <f ca="1">SUMIF(总装!CA$3:CA$146,$B137,总装!CA$6)+SUMIF(总装!CB$3:CB$146,$B137,总装!CB$6)+SUMIF(总装!CC$3:CC$146,$B137,总装!CC$6)</f>
        <v>0</v>
      </c>
      <c r="AJ137" s="5">
        <f ca="1">SUMIF(总装!CD$3:CD$146,$B137,总装!CD$6)+SUMIF(总装!CE$3:CE$146,$B137,总装!CE$6)+SUMIF(总装!CF$3:CF$146,$B137,总装!CF$6)</f>
        <v>0</v>
      </c>
      <c r="AK137" s="5">
        <f ca="1">SUMIF(总装!CG$3:CG$146,$B137,总装!CG$6)+SUMIF(总装!CH$3:CH$146,$B137,总装!CH$6)+SUMIF(总装!CI$3:CI$146,$B137,总装!CI$6)</f>
        <v>0</v>
      </c>
      <c r="AL137" s="5">
        <f ca="1">SUMIF(总装!CJ$3:CJ$146,$B137,总装!CJ$6)+SUMIF(总装!CK$3:CK$146,$B137,总装!CK$6)+SUMIF(总装!CL$3:CL$146,$B137,总装!CL$6)</f>
        <v>0</v>
      </c>
      <c r="AM137" s="5">
        <f ca="1">SUMIF(总装!CM$3:CM$146,$B137,总装!CM$6)+SUMIF(总装!CN$3:CN$146,$B137,总装!CN$6)+SUMIF(总装!CO$3:CO$146,$B137,总装!CO$6)</f>
        <v>0</v>
      </c>
      <c r="AN137" s="5">
        <f ca="1">SUMIF(总装!CP$3:CP$146,$B137,总装!CP$6)+SUMIF(总装!CQ$3:CQ$146,$B137,总装!CQ$6)+SUMIF(总装!CR$3:CR$146,$B137,总装!CR$6)</f>
        <v>0</v>
      </c>
      <c r="AO137" s="5">
        <f ca="1" t="shared" si="10"/>
        <v>2000</v>
      </c>
      <c r="AP137" s="5">
        <f>SUMIF(工单拆分!G:G,B137,工单拆分!I:I)</f>
        <v>2000</v>
      </c>
      <c r="AQ137" s="5">
        <f ca="1" t="shared" si="11"/>
        <v>0</v>
      </c>
      <c r="AS137" s="7">
        <f>VLOOKUP(日计划量!C:C,工单拆分!H:N,7,0)</f>
        <v>100848656</v>
      </c>
      <c r="AT137" s="5">
        <f ca="1">VLOOKUP(C:C,工单拆分!H:R,11,0)</f>
        <v>0</v>
      </c>
      <c r="AU137" s="5">
        <f ca="1">VLOOKUP(C:C,工单拆分!H:S,12,0)</f>
        <v>0</v>
      </c>
      <c r="AV137" s="5"/>
      <c r="AW137" s="5"/>
    </row>
    <row r="138" s="1" customFormat="1" ht="15" customHeight="1" spans="1:49">
      <c r="A138" s="5">
        <f>工单拆分!F138</f>
        <v>7210002900</v>
      </c>
      <c r="B138" s="5" t="str">
        <f>工单拆分!G138</f>
        <v>7210002900-22</v>
      </c>
      <c r="C138" s="5" t="str">
        <f>工单拆分!H138</f>
        <v>40FC835-22</v>
      </c>
      <c r="D138" s="5">
        <f>VLOOKUP(B138,工单拆分!G:I,3,0)</f>
        <v>2000</v>
      </c>
      <c r="E138" s="5">
        <f ca="1">SUMIFS(OFFSET(工单拆分!$I$2,,,2000),OFFSET(工单拆分!$F$2,,,2000),A138)</f>
        <v>48000</v>
      </c>
      <c r="F138" s="5"/>
      <c r="G138" s="10">
        <f ca="1" t="array" ref="G138">MATCH(TRUE,J138:AN138&gt;10,0)+$J$2-1</f>
        <v>43546</v>
      </c>
      <c r="H138" s="11"/>
      <c r="I138" s="11"/>
      <c r="J138" s="5">
        <f ca="1">SUMIF(总装!D$3:D$146,$B138,总装!D$6)+SUMIF(总装!E$3:E$146,$B138,总装!E$6)+SUMIF(总装!F$3:F$146,$B138,总装!F$6)</f>
        <v>0</v>
      </c>
      <c r="K138" s="12">
        <f ca="1">SUMIF(总装!G$3:G$146,$B138,总装!G$6)+SUMIF(总装!H$3:H$146,$B138,总装!H$6)+SUMIF(总装!I$3:I$146,$B138,总装!I$6)</f>
        <v>0</v>
      </c>
      <c r="L138" s="12">
        <f ca="1">SUMIF(总装!J$3:J$146,$B138,总装!J$6)+SUMIF(总装!K$3:K$146,$B138,总装!K$6)+SUMIF(总装!L$3:L$146,$B138,总装!L$6)</f>
        <v>0</v>
      </c>
      <c r="M138" s="12">
        <f ca="1">SUMIF(总装!M$3:M$146,$B138,总装!M$6)+SUMIF(总装!N$3:N$146,$B138,总装!N$6)+SUMIF(总装!O$3:O$146,$B138,总装!O$6)</f>
        <v>0</v>
      </c>
      <c r="N138" s="12">
        <f ca="1">SUMIF(总装!P$3:P$146,$B138,总装!P$6)+SUMIF(总装!Q$3:Q$146,$B138,总装!Q$6)+SUMIF(总装!R$3:R$146,$B138,总装!R$6)</f>
        <v>0</v>
      </c>
      <c r="O138" s="12">
        <f ca="1">SUMIF(总装!S$3:S$146,$B138,总装!S$6)+SUMIF(总装!T$3:T$146,$B138,总装!T$6)+SUMIF(总装!U$3:U$146,$B138,总装!U$6)</f>
        <v>0</v>
      </c>
      <c r="P138" s="12">
        <f ca="1">SUMIF(总装!V$3:V$146,$B138,总装!V$6)+SUMIF(总装!W$3:W$146,$B138,总装!W$6)+SUMIF(总装!X$3:X$146,$B138,总装!X$6)</f>
        <v>0</v>
      </c>
      <c r="Q138" s="12">
        <f ca="1">SUMIF(总装!Y$3:Y$146,$B138,总装!Y$6)+SUMIF(总装!Z$3:Z$146,$B138,总装!Z$6)+SUMIF(总装!AA$3:AA$146,$B138,总装!AA$6)</f>
        <v>0</v>
      </c>
      <c r="R138" s="5">
        <f ca="1">SUMIF(总装!AB$3:AB$146,$B138,总装!AB$6)+SUMIF(总装!AC$3:AC$146,$B138,总装!AC$6)+SUMIF(总装!AD$3:AD$146,$B138,总装!AD$6)</f>
        <v>0</v>
      </c>
      <c r="S138" s="5">
        <f ca="1">SUMIF(总装!AE$3:AE$146,$B138,总装!AE$6)+SUMIF(总装!AF$3:AF$146,$B138,总装!AF$6)+SUMIF(总装!AG$3:AG$146,$B138,总装!AG$6)</f>
        <v>0</v>
      </c>
      <c r="T138" s="5">
        <f ca="1">SUMIF(总装!AH$3:AH$146,$B138,总装!AH$6)+SUMIF(总装!AI$3:AI$146,$B138,总装!AI$6)+SUMIF(总装!AJ$3:AJ$146,$B138,总装!AJ$6)</f>
        <v>0</v>
      </c>
      <c r="U138" s="5">
        <f ca="1">SUMIF(总装!AK$3:AK$146,$B138,总装!AK$6)+SUMIF(总装!AL$3:AL$146,$B138,总装!AL$6)+SUMIF(总装!AM$3:AM$146,$B138,总装!AM$6)</f>
        <v>0</v>
      </c>
      <c r="V138" s="5">
        <f ca="1">SUMIF(总装!AN$3:AN$146,$B138,总装!AN$6)+SUMIF(总装!AO$3:AO$146,$B138,总装!AO$6)+SUMIF(总装!AP$3:AP$146,$B138,总装!AP$6)</f>
        <v>0</v>
      </c>
      <c r="W138" s="5">
        <f ca="1">SUMIF(总装!AQ$3:AQ$146,$B138,总装!AQ$6)+SUMIF(总装!AR$3:AR$146,$B138,总装!AR$6)+SUMIF(总装!AS$3:AS$146,$B138,总装!AS$6)</f>
        <v>0</v>
      </c>
      <c r="X138" s="5">
        <f ca="1">SUMIF(总装!AT$3:AT$146,$B138,总装!AT$6)+SUMIF(总装!AU$3:AU$146,$B138,总装!AU$6)+SUMIF(总装!AV$3:AV$146,$B138,总装!AV$6)</f>
        <v>0</v>
      </c>
      <c r="Y138" s="5">
        <f ca="1">SUMIF(总装!AW$3:AW$146,$B138,总装!AW$6)+SUMIF(总装!AX$3:AX$146,$B138,总装!AX$6)+SUMIF(总装!AY$3:AY$146,$B138,总装!AY$6)</f>
        <v>0</v>
      </c>
      <c r="Z138" s="5">
        <f ca="1">SUMIF(总装!AZ$3:AZ$146,$B138,总装!AZ$6)+SUMIF(总装!BA$3:BA$146,$B138,总装!BA$6)+SUMIF(总装!BB$3:BB$146,$B138,总装!BB$6)</f>
        <v>0</v>
      </c>
      <c r="AA138" s="5">
        <f ca="1">SUMIF(总装!BC$3:BC$146,$B138,总装!BC$6)+SUMIF(总装!BD$3:BD$146,$B138,总装!BD$6)+SUMIF(总装!BE$3:BE$146,$B138,总装!BE$6)</f>
        <v>0</v>
      </c>
      <c r="AB138" s="5">
        <f ca="1">SUMIF(总装!BF$3:BF$146,$B138,总装!BF$6)+SUMIF(总装!BG$3:BG$146,$B138,总装!BG$6)+SUMIF(总装!BH$3:BH$146,$B138,总装!BH$6)</f>
        <v>0</v>
      </c>
      <c r="AC138" s="5">
        <f ca="1">SUMIF(总装!BI$3:BI$146,$B138,总装!BI$6)+SUMIF(总装!BJ$3:BJ$146,$B138,总装!BJ$6)+SUMIF(总装!BK$3:BK$146,$B138,总装!BK$6)</f>
        <v>0</v>
      </c>
      <c r="AD138" s="5">
        <f ca="1">SUMIF(总装!BL$3:BL$146,$B138,总装!BL$6)+SUMIF(总装!BM$3:BM$146,$B138,总装!BM$6)+SUMIF(总装!BN$3:BN$146,$B138,总装!BN$6)</f>
        <v>0</v>
      </c>
      <c r="AE138" s="5">
        <f ca="1">SUMIF(总装!BO$3:BO$146,$B138,总装!BO$6)+SUMIF(总装!BP$3:BP$146,$B138,总装!BP$6)+SUMIF(总装!BQ$3:BQ$146,$B138,总装!BQ$6)</f>
        <v>50</v>
      </c>
      <c r="AF138" s="5">
        <f ca="1">SUMIF(总装!BR$3:BR$146,$B138,总装!BR$6)+SUMIF(总装!BS$3:BS$146,$B138,总装!BS$6)+SUMIF(总装!BT$3:BT$146,$B138,总装!BT$6)</f>
        <v>1950</v>
      </c>
      <c r="AG138" s="5">
        <f ca="1">SUMIF(总装!BU$3:BU$146,$B138,总装!BU$6)+SUMIF(总装!BV$3:BV$146,$B138,总装!BV$6)+SUMIF(总装!BW$3:BW$146,$B138,总装!BW$6)</f>
        <v>0</v>
      </c>
      <c r="AH138" s="5">
        <f ca="1">SUMIF(总装!BX$3:BX$146,$B138,总装!BX$6)+SUMIF(总装!BY$3:BY$146,$B138,总装!BY$6)+SUMIF(总装!BZ$3:BZ$146,$B138,总装!BZ$6)</f>
        <v>0</v>
      </c>
      <c r="AI138" s="5">
        <f ca="1">SUMIF(总装!CA$3:CA$146,$B138,总装!CA$6)+SUMIF(总装!CB$3:CB$146,$B138,总装!CB$6)+SUMIF(总装!CC$3:CC$146,$B138,总装!CC$6)</f>
        <v>0</v>
      </c>
      <c r="AJ138" s="5">
        <f ca="1">SUMIF(总装!CD$3:CD$146,$B138,总装!CD$6)+SUMIF(总装!CE$3:CE$146,$B138,总装!CE$6)+SUMIF(总装!CF$3:CF$146,$B138,总装!CF$6)</f>
        <v>0</v>
      </c>
      <c r="AK138" s="5">
        <f ca="1">SUMIF(总装!CG$3:CG$146,$B138,总装!CG$6)+SUMIF(总装!CH$3:CH$146,$B138,总装!CH$6)+SUMIF(总装!CI$3:CI$146,$B138,总装!CI$6)</f>
        <v>0</v>
      </c>
      <c r="AL138" s="5">
        <f ca="1">SUMIF(总装!CJ$3:CJ$146,$B138,总装!CJ$6)+SUMIF(总装!CK$3:CK$146,$B138,总装!CK$6)+SUMIF(总装!CL$3:CL$146,$B138,总装!CL$6)</f>
        <v>0</v>
      </c>
      <c r="AM138" s="5">
        <f ca="1">SUMIF(总装!CM$3:CM$146,$B138,总装!CM$6)+SUMIF(总装!CN$3:CN$146,$B138,总装!CN$6)+SUMIF(总装!CO$3:CO$146,$B138,总装!CO$6)</f>
        <v>0</v>
      </c>
      <c r="AN138" s="5">
        <f ca="1">SUMIF(总装!CP$3:CP$146,$B138,总装!CP$6)+SUMIF(总装!CQ$3:CQ$146,$B138,总装!CQ$6)+SUMIF(总装!CR$3:CR$146,$B138,总装!CR$6)</f>
        <v>0</v>
      </c>
      <c r="AO138" s="5">
        <f ca="1" t="shared" si="10"/>
        <v>2000</v>
      </c>
      <c r="AP138" s="5">
        <f>SUMIF(工单拆分!G:G,B138,工单拆分!I:I)</f>
        <v>2000</v>
      </c>
      <c r="AQ138" s="5">
        <f ca="1" t="shared" si="11"/>
        <v>0</v>
      </c>
      <c r="AS138" s="7">
        <f>VLOOKUP(日计划量!C:C,工单拆分!H:N,7,0)</f>
        <v>100850783</v>
      </c>
      <c r="AT138" s="5">
        <f ca="1">VLOOKUP(C:C,工单拆分!H:R,11,0)</f>
        <v>0</v>
      </c>
      <c r="AU138" s="5">
        <f ca="1">VLOOKUP(C:C,工单拆分!H:S,12,0)</f>
        <v>0</v>
      </c>
      <c r="AV138" s="5"/>
      <c r="AW138" s="5"/>
    </row>
    <row r="139" s="1" customFormat="1" ht="15" customHeight="1" spans="1:49">
      <c r="A139" s="5">
        <f>工单拆分!F139</f>
        <v>7210002900</v>
      </c>
      <c r="B139" s="5" t="str">
        <f>工单拆分!G139</f>
        <v>7210002900-23</v>
      </c>
      <c r="C139" s="5" t="str">
        <f>工单拆分!H139</f>
        <v>40FC835-23</v>
      </c>
      <c r="D139" s="5">
        <f>VLOOKUP(B139,工单拆分!G:I,3,0)</f>
        <v>2000</v>
      </c>
      <c r="E139" s="5">
        <f ca="1">SUMIFS(OFFSET(工单拆分!$I$2,,,2000),OFFSET(工单拆分!$F$2,,,2000),A139)</f>
        <v>48000</v>
      </c>
      <c r="F139" s="5"/>
      <c r="G139" s="10">
        <f ca="1" t="array" ref="G139">MATCH(TRUE,J139:AN139&gt;10,0)+$J$2-1</f>
        <v>43538</v>
      </c>
      <c r="H139" s="11"/>
      <c r="I139" s="11"/>
      <c r="J139" s="5">
        <f ca="1">SUMIF(总装!D$3:D$146,$B139,总装!D$6)+SUMIF(总装!E$3:E$146,$B139,总装!E$6)+SUMIF(总装!F$3:F$146,$B139,总装!F$6)</f>
        <v>0</v>
      </c>
      <c r="K139" s="12">
        <f ca="1">SUMIF(总装!G$3:G$146,$B139,总装!G$6)+SUMIF(总装!H$3:H$146,$B139,总装!H$6)+SUMIF(总装!I$3:I$146,$B139,总装!I$6)</f>
        <v>0</v>
      </c>
      <c r="L139" s="12">
        <f ca="1">SUMIF(总装!J$3:J$146,$B139,总装!J$6)+SUMIF(总装!K$3:K$146,$B139,总装!K$6)+SUMIF(总装!L$3:L$146,$B139,总装!L$6)</f>
        <v>0</v>
      </c>
      <c r="M139" s="12">
        <f ca="1">SUMIF(总装!M$3:M$146,$B139,总装!M$6)+SUMIF(总装!N$3:N$146,$B139,总装!N$6)+SUMIF(总装!O$3:O$146,$B139,总装!O$6)</f>
        <v>0</v>
      </c>
      <c r="N139" s="12">
        <f ca="1">SUMIF(总装!P$3:P$146,$B139,总装!P$6)+SUMIF(总装!Q$3:Q$146,$B139,总装!Q$6)+SUMIF(总装!R$3:R$146,$B139,总装!R$6)</f>
        <v>0</v>
      </c>
      <c r="O139" s="12">
        <f ca="1">SUMIF(总装!S$3:S$146,$B139,总装!S$6)+SUMIF(总装!T$3:T$146,$B139,总装!T$6)+SUMIF(总装!U$3:U$146,$B139,总装!U$6)</f>
        <v>0</v>
      </c>
      <c r="P139" s="12">
        <f ca="1">SUMIF(总装!V$3:V$146,$B139,总装!V$6)+SUMIF(总装!W$3:W$146,$B139,总装!W$6)+SUMIF(总装!X$3:X$146,$B139,总装!X$6)</f>
        <v>0</v>
      </c>
      <c r="Q139" s="12">
        <f ca="1">SUMIF(总装!Y$3:Y$146,$B139,总装!Y$6)+SUMIF(总装!Z$3:Z$146,$B139,总装!Z$6)+SUMIF(总装!AA$3:AA$146,$B139,总装!AA$6)</f>
        <v>0</v>
      </c>
      <c r="R139" s="5">
        <f ca="1">SUMIF(总装!AB$3:AB$146,$B139,总装!AB$6)+SUMIF(总装!AC$3:AC$146,$B139,总装!AC$6)+SUMIF(总装!AD$3:AD$146,$B139,总装!AD$6)</f>
        <v>0</v>
      </c>
      <c r="S139" s="5">
        <f ca="1">SUMIF(总装!AE$3:AE$146,$B139,总装!AE$6)+SUMIF(总装!AF$3:AF$146,$B139,总装!AF$6)+SUMIF(总装!AG$3:AG$146,$B139,总装!AG$6)</f>
        <v>0</v>
      </c>
      <c r="T139" s="5">
        <f ca="1">SUMIF(总装!AH$3:AH$146,$B139,总装!AH$6)+SUMIF(总装!AI$3:AI$146,$B139,总装!AI$6)+SUMIF(总装!AJ$3:AJ$146,$B139,总装!AJ$6)</f>
        <v>0</v>
      </c>
      <c r="U139" s="5">
        <f ca="1">SUMIF(总装!AK$3:AK$146,$B139,总装!AK$6)+SUMIF(总装!AL$3:AL$146,$B139,总装!AL$6)+SUMIF(总装!AM$3:AM$146,$B139,总装!AM$6)</f>
        <v>0</v>
      </c>
      <c r="V139" s="5">
        <f ca="1">SUMIF(总装!AN$3:AN$146,$B139,总装!AN$6)+SUMIF(总装!AO$3:AO$146,$B139,总装!AO$6)+SUMIF(总装!AP$3:AP$146,$B139,总装!AP$6)</f>
        <v>0</v>
      </c>
      <c r="W139" s="5">
        <f ca="1">SUMIF(总装!AQ$3:AQ$146,$B139,总装!AQ$6)+SUMIF(总装!AR$3:AR$146,$B139,总装!AR$6)+SUMIF(总装!AS$3:AS$146,$B139,总装!AS$6)</f>
        <v>1750</v>
      </c>
      <c r="X139" s="5">
        <f ca="1">SUMIF(总装!AT$3:AT$146,$B139,总装!AT$6)+SUMIF(总装!AU$3:AU$146,$B139,总装!AU$6)+SUMIF(总装!AV$3:AV$146,$B139,总装!AV$6)</f>
        <v>250</v>
      </c>
      <c r="Y139" s="5">
        <f ca="1">SUMIF(总装!AW$3:AW$146,$B139,总装!AW$6)+SUMIF(总装!AX$3:AX$146,$B139,总装!AX$6)+SUMIF(总装!AY$3:AY$146,$B139,总装!AY$6)</f>
        <v>0</v>
      </c>
      <c r="Z139" s="5">
        <f ca="1">SUMIF(总装!AZ$3:AZ$146,$B139,总装!AZ$6)+SUMIF(总装!BA$3:BA$146,$B139,总装!BA$6)+SUMIF(总装!BB$3:BB$146,$B139,总装!BB$6)</f>
        <v>0</v>
      </c>
      <c r="AA139" s="5">
        <f ca="1">SUMIF(总装!BC$3:BC$146,$B139,总装!BC$6)+SUMIF(总装!BD$3:BD$146,$B139,总装!BD$6)+SUMIF(总装!BE$3:BE$146,$B139,总装!BE$6)</f>
        <v>0</v>
      </c>
      <c r="AB139" s="5">
        <f ca="1">SUMIF(总装!BF$3:BF$146,$B139,总装!BF$6)+SUMIF(总装!BG$3:BG$146,$B139,总装!BG$6)+SUMIF(总装!BH$3:BH$146,$B139,总装!BH$6)</f>
        <v>0</v>
      </c>
      <c r="AC139" s="5">
        <f ca="1">SUMIF(总装!BI$3:BI$146,$B139,总装!BI$6)+SUMIF(总装!BJ$3:BJ$146,$B139,总装!BJ$6)+SUMIF(总装!BK$3:BK$146,$B139,总装!BK$6)</f>
        <v>0</v>
      </c>
      <c r="AD139" s="5">
        <f ca="1">SUMIF(总装!BL$3:BL$146,$B139,总装!BL$6)+SUMIF(总装!BM$3:BM$146,$B139,总装!BM$6)+SUMIF(总装!BN$3:BN$146,$B139,总装!BN$6)</f>
        <v>0</v>
      </c>
      <c r="AE139" s="5">
        <f ca="1">SUMIF(总装!BO$3:BO$146,$B139,总装!BO$6)+SUMIF(总装!BP$3:BP$146,$B139,总装!BP$6)+SUMIF(总装!BQ$3:BQ$146,$B139,总装!BQ$6)</f>
        <v>0</v>
      </c>
      <c r="AF139" s="5">
        <f ca="1">SUMIF(总装!BR$3:BR$146,$B139,总装!BR$6)+SUMIF(总装!BS$3:BS$146,$B139,总装!BS$6)+SUMIF(总装!BT$3:BT$146,$B139,总装!BT$6)</f>
        <v>0</v>
      </c>
      <c r="AG139" s="5">
        <f ca="1">SUMIF(总装!BU$3:BU$146,$B139,总装!BU$6)+SUMIF(总装!BV$3:BV$146,$B139,总装!BV$6)+SUMIF(总装!BW$3:BW$146,$B139,总装!BW$6)</f>
        <v>0</v>
      </c>
      <c r="AH139" s="5">
        <f ca="1">SUMIF(总装!BX$3:BX$146,$B139,总装!BX$6)+SUMIF(总装!BY$3:BY$146,$B139,总装!BY$6)+SUMIF(总装!BZ$3:BZ$146,$B139,总装!BZ$6)</f>
        <v>0</v>
      </c>
      <c r="AI139" s="5">
        <f ca="1">SUMIF(总装!CA$3:CA$146,$B139,总装!CA$6)+SUMIF(总装!CB$3:CB$146,$B139,总装!CB$6)+SUMIF(总装!CC$3:CC$146,$B139,总装!CC$6)</f>
        <v>0</v>
      </c>
      <c r="AJ139" s="5">
        <f ca="1">SUMIF(总装!CD$3:CD$146,$B139,总装!CD$6)+SUMIF(总装!CE$3:CE$146,$B139,总装!CE$6)+SUMIF(总装!CF$3:CF$146,$B139,总装!CF$6)</f>
        <v>0</v>
      </c>
      <c r="AK139" s="5">
        <f ca="1">SUMIF(总装!CG$3:CG$146,$B139,总装!CG$6)+SUMIF(总装!CH$3:CH$146,$B139,总装!CH$6)+SUMIF(总装!CI$3:CI$146,$B139,总装!CI$6)</f>
        <v>0</v>
      </c>
      <c r="AL139" s="5">
        <f ca="1">SUMIF(总装!CJ$3:CJ$146,$B139,总装!CJ$6)+SUMIF(总装!CK$3:CK$146,$B139,总装!CK$6)+SUMIF(总装!CL$3:CL$146,$B139,总装!CL$6)</f>
        <v>0</v>
      </c>
      <c r="AM139" s="5">
        <f ca="1">SUMIF(总装!CM$3:CM$146,$B139,总装!CM$6)+SUMIF(总装!CN$3:CN$146,$B139,总装!CN$6)+SUMIF(总装!CO$3:CO$146,$B139,总装!CO$6)</f>
        <v>0</v>
      </c>
      <c r="AN139" s="5">
        <f ca="1">SUMIF(总装!CP$3:CP$146,$B139,总装!CP$6)+SUMIF(总装!CQ$3:CQ$146,$B139,总装!CQ$6)+SUMIF(总装!CR$3:CR$146,$B139,总装!CR$6)</f>
        <v>0</v>
      </c>
      <c r="AO139" s="5">
        <f ca="1" t="shared" si="10"/>
        <v>2000</v>
      </c>
      <c r="AP139" s="5">
        <f>SUMIF(工单拆分!G:G,B139,工单拆分!I:I)</f>
        <v>2000</v>
      </c>
      <c r="AQ139" s="5">
        <f ca="1" t="shared" si="11"/>
        <v>0</v>
      </c>
      <c r="AS139" s="7">
        <f>VLOOKUP(日计划量!C:C,工单拆分!H:N,7,0)</f>
        <v>100847557</v>
      </c>
      <c r="AT139" s="5">
        <f ca="1">VLOOKUP(C:C,工单拆分!H:R,11,0)</f>
        <v>0</v>
      </c>
      <c r="AU139" s="5">
        <f ca="1">VLOOKUP(C:C,工单拆分!H:S,12,0)</f>
        <v>0</v>
      </c>
      <c r="AV139" s="5"/>
      <c r="AW139" s="5"/>
    </row>
    <row r="140" s="1" customFormat="1" ht="15" customHeight="1" spans="1:49">
      <c r="A140" s="5">
        <f>工单拆分!F140</f>
        <v>7210002900</v>
      </c>
      <c r="B140" s="5" t="str">
        <f>工单拆分!G140</f>
        <v>7210002900-24</v>
      </c>
      <c r="C140" s="5" t="str">
        <f>工单拆分!H140</f>
        <v>40FC835-24</v>
      </c>
      <c r="D140" s="5">
        <f>VLOOKUP(B140,工单拆分!G:I,3,0)</f>
        <v>2000</v>
      </c>
      <c r="E140" s="5">
        <f ca="1">SUMIFS(OFFSET(工单拆分!$I$2,,,2000),OFFSET(工单拆分!$F$2,,,2000),A140)</f>
        <v>48000</v>
      </c>
      <c r="F140" s="5"/>
      <c r="G140" s="10">
        <f ca="1" t="array" ref="G140">MATCH(TRUE,J140:AN140&gt;10,0)+$J$2-1</f>
        <v>43539</v>
      </c>
      <c r="H140" s="11"/>
      <c r="I140" s="11"/>
      <c r="J140" s="5">
        <f ca="1">SUMIF(总装!D$3:D$146,$B140,总装!D$6)+SUMIF(总装!E$3:E$146,$B140,总装!E$6)+SUMIF(总装!F$3:F$146,$B140,总装!F$6)</f>
        <v>0</v>
      </c>
      <c r="K140" s="12">
        <f ca="1">SUMIF(总装!G$3:G$146,$B140,总装!G$6)+SUMIF(总装!H$3:H$146,$B140,总装!H$6)+SUMIF(总装!I$3:I$146,$B140,总装!I$6)</f>
        <v>0</v>
      </c>
      <c r="L140" s="12">
        <f ca="1">SUMIF(总装!J$3:J$146,$B140,总装!J$6)+SUMIF(总装!K$3:K$146,$B140,总装!K$6)+SUMIF(总装!L$3:L$146,$B140,总装!L$6)</f>
        <v>0</v>
      </c>
      <c r="M140" s="12">
        <f ca="1">SUMIF(总装!M$3:M$146,$B140,总装!M$6)+SUMIF(总装!N$3:N$146,$B140,总装!N$6)+SUMIF(总装!O$3:O$146,$B140,总装!O$6)</f>
        <v>0</v>
      </c>
      <c r="N140" s="12">
        <f ca="1">SUMIF(总装!P$3:P$146,$B140,总装!P$6)+SUMIF(总装!Q$3:Q$146,$B140,总装!Q$6)+SUMIF(总装!R$3:R$146,$B140,总装!R$6)</f>
        <v>0</v>
      </c>
      <c r="O140" s="12">
        <f ca="1">SUMIF(总装!S$3:S$146,$B140,总装!S$6)+SUMIF(总装!T$3:T$146,$B140,总装!T$6)+SUMIF(总装!U$3:U$146,$B140,总装!U$6)</f>
        <v>0</v>
      </c>
      <c r="P140" s="12">
        <f ca="1">SUMIF(总装!V$3:V$146,$B140,总装!V$6)+SUMIF(总装!W$3:W$146,$B140,总装!W$6)+SUMIF(总装!X$3:X$146,$B140,总装!X$6)</f>
        <v>0</v>
      </c>
      <c r="Q140" s="12">
        <f ca="1">SUMIF(总装!Y$3:Y$146,$B140,总装!Y$6)+SUMIF(总装!Z$3:Z$146,$B140,总装!Z$6)+SUMIF(总装!AA$3:AA$146,$B140,总装!AA$6)</f>
        <v>0</v>
      </c>
      <c r="R140" s="5">
        <f ca="1">SUMIF(总装!AB$3:AB$146,$B140,总装!AB$6)+SUMIF(总装!AC$3:AC$146,$B140,总装!AC$6)+SUMIF(总装!AD$3:AD$146,$B140,总装!AD$6)</f>
        <v>0</v>
      </c>
      <c r="S140" s="5">
        <f ca="1">SUMIF(总装!AE$3:AE$146,$B140,总装!AE$6)+SUMIF(总装!AF$3:AF$146,$B140,总装!AF$6)+SUMIF(总装!AG$3:AG$146,$B140,总装!AG$6)</f>
        <v>0</v>
      </c>
      <c r="T140" s="5">
        <f ca="1">SUMIF(总装!AH$3:AH$146,$B140,总装!AH$6)+SUMIF(总装!AI$3:AI$146,$B140,总装!AI$6)+SUMIF(总装!AJ$3:AJ$146,$B140,总装!AJ$6)</f>
        <v>0</v>
      </c>
      <c r="U140" s="5">
        <f ca="1">SUMIF(总装!AK$3:AK$146,$B140,总装!AK$6)+SUMIF(总装!AL$3:AL$146,$B140,总装!AL$6)+SUMIF(总装!AM$3:AM$146,$B140,总装!AM$6)</f>
        <v>0</v>
      </c>
      <c r="V140" s="5">
        <f ca="1">SUMIF(总装!AN$3:AN$146,$B140,总装!AN$6)+SUMIF(总装!AO$3:AO$146,$B140,总装!AO$6)+SUMIF(总装!AP$3:AP$146,$B140,总装!AP$6)</f>
        <v>0</v>
      </c>
      <c r="W140" s="5">
        <f ca="1">SUMIF(总装!AQ$3:AQ$146,$B140,总装!AQ$6)+SUMIF(总装!AR$3:AR$146,$B140,总装!AR$6)+SUMIF(总装!AS$3:AS$146,$B140,总装!AS$6)</f>
        <v>0</v>
      </c>
      <c r="X140" s="5">
        <f ca="1">SUMIF(总装!AT$3:AT$146,$B140,总装!AT$6)+SUMIF(总装!AU$3:AU$146,$B140,总装!AU$6)+SUMIF(总装!AV$3:AV$146,$B140,总装!AV$6)</f>
        <v>1650</v>
      </c>
      <c r="Y140" s="5">
        <f ca="1">SUMIF(总装!AW$3:AW$146,$B140,总装!AW$6)+SUMIF(总装!AX$3:AX$146,$B140,总装!AX$6)+SUMIF(总装!AY$3:AY$146,$B140,总装!AY$6)</f>
        <v>0</v>
      </c>
      <c r="Z140" s="5">
        <f ca="1">SUMIF(总装!AZ$3:AZ$146,$B140,总装!AZ$6)+SUMIF(总装!BA$3:BA$146,$B140,总装!BA$6)+SUMIF(总装!BB$3:BB$146,$B140,总装!BB$6)</f>
        <v>0</v>
      </c>
      <c r="AA140" s="5">
        <f ca="1">SUMIF(总装!BC$3:BC$146,$B140,总装!BC$6)+SUMIF(总装!BD$3:BD$146,$B140,总装!BD$6)+SUMIF(总装!BE$3:BE$146,$B140,总装!BE$6)</f>
        <v>350</v>
      </c>
      <c r="AB140" s="5">
        <f ca="1">SUMIF(总装!BF$3:BF$146,$B140,总装!BF$6)+SUMIF(总装!BG$3:BG$146,$B140,总装!BG$6)+SUMIF(总装!BH$3:BH$146,$B140,总装!BH$6)</f>
        <v>0</v>
      </c>
      <c r="AC140" s="5">
        <f ca="1">SUMIF(总装!BI$3:BI$146,$B140,总装!BI$6)+SUMIF(总装!BJ$3:BJ$146,$B140,总装!BJ$6)+SUMIF(总装!BK$3:BK$146,$B140,总装!BK$6)</f>
        <v>0</v>
      </c>
      <c r="AD140" s="5">
        <f ca="1">SUMIF(总装!BL$3:BL$146,$B140,总装!BL$6)+SUMIF(总装!BM$3:BM$146,$B140,总装!BM$6)+SUMIF(总装!BN$3:BN$146,$B140,总装!BN$6)</f>
        <v>0</v>
      </c>
      <c r="AE140" s="5">
        <f ca="1">SUMIF(总装!BO$3:BO$146,$B140,总装!BO$6)+SUMIF(总装!BP$3:BP$146,$B140,总装!BP$6)+SUMIF(总装!BQ$3:BQ$146,$B140,总装!BQ$6)</f>
        <v>0</v>
      </c>
      <c r="AF140" s="5">
        <f ca="1">SUMIF(总装!BR$3:BR$146,$B140,总装!BR$6)+SUMIF(总装!BS$3:BS$146,$B140,总装!BS$6)+SUMIF(总装!BT$3:BT$146,$B140,总装!BT$6)</f>
        <v>0</v>
      </c>
      <c r="AG140" s="5">
        <f ca="1">SUMIF(总装!BU$3:BU$146,$B140,总装!BU$6)+SUMIF(总装!BV$3:BV$146,$B140,总装!BV$6)+SUMIF(总装!BW$3:BW$146,$B140,总装!BW$6)</f>
        <v>0</v>
      </c>
      <c r="AH140" s="5">
        <f ca="1">SUMIF(总装!BX$3:BX$146,$B140,总装!BX$6)+SUMIF(总装!BY$3:BY$146,$B140,总装!BY$6)+SUMIF(总装!BZ$3:BZ$146,$B140,总装!BZ$6)</f>
        <v>0</v>
      </c>
      <c r="AI140" s="5">
        <f ca="1">SUMIF(总装!CA$3:CA$146,$B140,总装!CA$6)+SUMIF(总装!CB$3:CB$146,$B140,总装!CB$6)+SUMIF(总装!CC$3:CC$146,$B140,总装!CC$6)</f>
        <v>0</v>
      </c>
      <c r="AJ140" s="5">
        <f ca="1">SUMIF(总装!CD$3:CD$146,$B140,总装!CD$6)+SUMIF(总装!CE$3:CE$146,$B140,总装!CE$6)+SUMIF(总装!CF$3:CF$146,$B140,总装!CF$6)</f>
        <v>0</v>
      </c>
      <c r="AK140" s="5">
        <f ca="1">SUMIF(总装!CG$3:CG$146,$B140,总装!CG$6)+SUMIF(总装!CH$3:CH$146,$B140,总装!CH$6)+SUMIF(总装!CI$3:CI$146,$B140,总装!CI$6)</f>
        <v>0</v>
      </c>
      <c r="AL140" s="5">
        <f ca="1">SUMIF(总装!CJ$3:CJ$146,$B140,总装!CJ$6)+SUMIF(总装!CK$3:CK$146,$B140,总装!CK$6)+SUMIF(总装!CL$3:CL$146,$B140,总装!CL$6)</f>
        <v>0</v>
      </c>
      <c r="AM140" s="5">
        <f ca="1">SUMIF(总装!CM$3:CM$146,$B140,总装!CM$6)+SUMIF(总装!CN$3:CN$146,$B140,总装!CN$6)+SUMIF(总装!CO$3:CO$146,$B140,总装!CO$6)</f>
        <v>0</v>
      </c>
      <c r="AN140" s="5">
        <f ca="1">SUMIF(总装!CP$3:CP$146,$B140,总装!CP$6)+SUMIF(总装!CQ$3:CQ$146,$B140,总装!CQ$6)+SUMIF(总装!CR$3:CR$146,$B140,总装!CR$6)</f>
        <v>0</v>
      </c>
      <c r="AO140" s="5">
        <f ca="1" t="shared" si="10"/>
        <v>2000</v>
      </c>
      <c r="AP140" s="5">
        <f>SUMIF(工单拆分!G:G,B140,工单拆分!I:I)</f>
        <v>2000</v>
      </c>
      <c r="AQ140" s="5">
        <f ca="1" t="shared" si="11"/>
        <v>0</v>
      </c>
      <c r="AS140" s="7">
        <f>VLOOKUP(日计划量!C:C,工单拆分!H:N,7,0)</f>
        <v>100847559</v>
      </c>
      <c r="AT140" s="5">
        <f ca="1">VLOOKUP(C:C,工单拆分!H:R,11,0)</f>
        <v>0</v>
      </c>
      <c r="AU140" s="5">
        <f ca="1">VLOOKUP(C:C,工单拆分!H:S,12,0)</f>
        <v>0</v>
      </c>
      <c r="AV140" s="5"/>
      <c r="AW140" s="5"/>
    </row>
    <row r="141" s="1" customFormat="1" ht="15" customHeight="1" spans="1:49">
      <c r="A141" s="5">
        <f>工单拆分!F141</f>
        <v>7210002900</v>
      </c>
      <c r="B141" s="5" t="str">
        <f>工单拆分!G141</f>
        <v>7210002900-25</v>
      </c>
      <c r="C141" s="5" t="str">
        <f>工单拆分!H141</f>
        <v>40FC835-25</v>
      </c>
      <c r="D141" s="5">
        <f>VLOOKUP(B141,工单拆分!G:I,3,0)</f>
        <v>2000</v>
      </c>
      <c r="E141" s="5">
        <f ca="1">SUMIFS(OFFSET(工单拆分!$I$2,,,2000),OFFSET(工单拆分!$F$2,,,2000),A141)</f>
        <v>48000</v>
      </c>
      <c r="F141" s="5"/>
      <c r="G141" s="10">
        <f ca="1" t="array" ref="G141">MATCH(TRUE,J141:AN141&gt;10,0)+$J$2-1</f>
        <v>43542</v>
      </c>
      <c r="H141" s="11"/>
      <c r="I141" s="11"/>
      <c r="J141" s="5">
        <f ca="1">SUMIF(总装!D$3:D$146,$B141,总装!D$6)+SUMIF(总装!E$3:E$146,$B141,总装!E$6)+SUMIF(总装!F$3:F$146,$B141,总装!F$6)</f>
        <v>0</v>
      </c>
      <c r="K141" s="12">
        <f ca="1">SUMIF(总装!G$3:G$146,$B141,总装!G$6)+SUMIF(总装!H$3:H$146,$B141,总装!H$6)+SUMIF(总装!I$3:I$146,$B141,总装!I$6)</f>
        <v>0</v>
      </c>
      <c r="L141" s="12">
        <f ca="1">SUMIF(总装!J$3:J$146,$B141,总装!J$6)+SUMIF(总装!K$3:K$146,$B141,总装!K$6)+SUMIF(总装!L$3:L$146,$B141,总装!L$6)</f>
        <v>0</v>
      </c>
      <c r="M141" s="12">
        <f ca="1">SUMIF(总装!M$3:M$146,$B141,总装!M$6)+SUMIF(总装!N$3:N$146,$B141,总装!N$6)+SUMIF(总装!O$3:O$146,$B141,总装!O$6)</f>
        <v>0</v>
      </c>
      <c r="N141" s="12">
        <f ca="1">SUMIF(总装!P$3:P$146,$B141,总装!P$6)+SUMIF(总装!Q$3:Q$146,$B141,总装!Q$6)+SUMIF(总装!R$3:R$146,$B141,总装!R$6)</f>
        <v>0</v>
      </c>
      <c r="O141" s="12">
        <f ca="1">SUMIF(总装!S$3:S$146,$B141,总装!S$6)+SUMIF(总装!T$3:T$146,$B141,总装!T$6)+SUMIF(总装!U$3:U$146,$B141,总装!U$6)</f>
        <v>0</v>
      </c>
      <c r="P141" s="12">
        <f ca="1">SUMIF(总装!V$3:V$146,$B141,总装!V$6)+SUMIF(总装!W$3:W$146,$B141,总装!W$6)+SUMIF(总装!X$3:X$146,$B141,总装!X$6)</f>
        <v>0</v>
      </c>
      <c r="Q141" s="12">
        <f ca="1">SUMIF(总装!Y$3:Y$146,$B141,总装!Y$6)+SUMIF(总装!Z$3:Z$146,$B141,总装!Z$6)+SUMIF(总装!AA$3:AA$146,$B141,总装!AA$6)</f>
        <v>0</v>
      </c>
      <c r="R141" s="5">
        <f ca="1">SUMIF(总装!AB$3:AB$146,$B141,总装!AB$6)+SUMIF(总装!AC$3:AC$146,$B141,总装!AC$6)+SUMIF(总装!AD$3:AD$146,$B141,总装!AD$6)</f>
        <v>0</v>
      </c>
      <c r="S141" s="5">
        <f ca="1">SUMIF(总装!AE$3:AE$146,$B141,总装!AE$6)+SUMIF(总装!AF$3:AF$146,$B141,总装!AF$6)+SUMIF(总装!AG$3:AG$146,$B141,总装!AG$6)</f>
        <v>0</v>
      </c>
      <c r="T141" s="5">
        <f ca="1">SUMIF(总装!AH$3:AH$146,$B141,总装!AH$6)+SUMIF(总装!AI$3:AI$146,$B141,总装!AI$6)+SUMIF(总装!AJ$3:AJ$146,$B141,总装!AJ$6)</f>
        <v>0</v>
      </c>
      <c r="U141" s="5">
        <f ca="1">SUMIF(总装!AK$3:AK$146,$B141,总装!AK$6)+SUMIF(总装!AL$3:AL$146,$B141,总装!AL$6)+SUMIF(总装!AM$3:AM$146,$B141,总装!AM$6)</f>
        <v>0</v>
      </c>
      <c r="V141" s="5">
        <f ca="1">SUMIF(总装!AN$3:AN$146,$B141,总装!AN$6)+SUMIF(总装!AO$3:AO$146,$B141,总装!AO$6)+SUMIF(总装!AP$3:AP$146,$B141,总装!AP$6)</f>
        <v>0</v>
      </c>
      <c r="W141" s="5">
        <f ca="1">SUMIF(总装!AQ$3:AQ$146,$B141,总装!AQ$6)+SUMIF(总装!AR$3:AR$146,$B141,总装!AR$6)+SUMIF(总装!AS$3:AS$146,$B141,总装!AS$6)</f>
        <v>0</v>
      </c>
      <c r="X141" s="5">
        <f ca="1">SUMIF(总装!AT$3:AT$146,$B141,总装!AT$6)+SUMIF(总装!AU$3:AU$146,$B141,总装!AU$6)+SUMIF(总装!AV$3:AV$146,$B141,总装!AV$6)</f>
        <v>0</v>
      </c>
      <c r="Y141" s="5">
        <f ca="1">SUMIF(总装!AW$3:AW$146,$B141,总装!AW$6)+SUMIF(总装!AX$3:AX$146,$B141,总装!AX$6)+SUMIF(总装!AY$3:AY$146,$B141,总装!AY$6)</f>
        <v>0</v>
      </c>
      <c r="Z141" s="5">
        <f ca="1">SUMIF(总装!AZ$3:AZ$146,$B141,总装!AZ$6)+SUMIF(总装!BA$3:BA$146,$B141,总装!BA$6)+SUMIF(总装!BB$3:BB$146,$B141,总装!BB$6)</f>
        <v>0</v>
      </c>
      <c r="AA141" s="5">
        <f ca="1">SUMIF(总装!BC$3:BC$146,$B141,总装!BC$6)+SUMIF(总装!BD$3:BD$146,$B141,总装!BD$6)+SUMIF(总装!BE$3:BE$146,$B141,总装!BE$6)</f>
        <v>1550</v>
      </c>
      <c r="AB141" s="5">
        <f ca="1">SUMIF(总装!BF$3:BF$146,$B141,总装!BF$6)+SUMIF(总装!BG$3:BG$146,$B141,总装!BG$6)+SUMIF(总装!BH$3:BH$146,$B141,总装!BH$6)</f>
        <v>450</v>
      </c>
      <c r="AC141" s="5">
        <f ca="1">SUMIF(总装!BI$3:BI$146,$B141,总装!BI$6)+SUMIF(总装!BJ$3:BJ$146,$B141,总装!BJ$6)+SUMIF(总装!BK$3:BK$146,$B141,总装!BK$6)</f>
        <v>0</v>
      </c>
      <c r="AD141" s="5">
        <f ca="1">SUMIF(总装!BL$3:BL$146,$B141,总装!BL$6)+SUMIF(总装!BM$3:BM$146,$B141,总装!BM$6)+SUMIF(总装!BN$3:BN$146,$B141,总装!BN$6)</f>
        <v>0</v>
      </c>
      <c r="AE141" s="5">
        <f ca="1">SUMIF(总装!BO$3:BO$146,$B141,总装!BO$6)+SUMIF(总装!BP$3:BP$146,$B141,总装!BP$6)+SUMIF(总装!BQ$3:BQ$146,$B141,总装!BQ$6)</f>
        <v>0</v>
      </c>
      <c r="AF141" s="5">
        <f ca="1">SUMIF(总装!BR$3:BR$146,$B141,总装!BR$6)+SUMIF(总装!BS$3:BS$146,$B141,总装!BS$6)+SUMIF(总装!BT$3:BT$146,$B141,总装!BT$6)</f>
        <v>0</v>
      </c>
      <c r="AG141" s="5">
        <f ca="1">SUMIF(总装!BU$3:BU$146,$B141,总装!BU$6)+SUMIF(总装!BV$3:BV$146,$B141,总装!BV$6)+SUMIF(总装!BW$3:BW$146,$B141,总装!BW$6)</f>
        <v>0</v>
      </c>
      <c r="AH141" s="5">
        <f ca="1">SUMIF(总装!BX$3:BX$146,$B141,总装!BX$6)+SUMIF(总装!BY$3:BY$146,$B141,总装!BY$6)+SUMIF(总装!BZ$3:BZ$146,$B141,总装!BZ$6)</f>
        <v>0</v>
      </c>
      <c r="AI141" s="5">
        <f ca="1">SUMIF(总装!CA$3:CA$146,$B141,总装!CA$6)+SUMIF(总装!CB$3:CB$146,$B141,总装!CB$6)+SUMIF(总装!CC$3:CC$146,$B141,总装!CC$6)</f>
        <v>0</v>
      </c>
      <c r="AJ141" s="5">
        <f ca="1">SUMIF(总装!CD$3:CD$146,$B141,总装!CD$6)+SUMIF(总装!CE$3:CE$146,$B141,总装!CE$6)+SUMIF(总装!CF$3:CF$146,$B141,总装!CF$6)</f>
        <v>0</v>
      </c>
      <c r="AK141" s="5">
        <f ca="1">SUMIF(总装!CG$3:CG$146,$B141,总装!CG$6)+SUMIF(总装!CH$3:CH$146,$B141,总装!CH$6)+SUMIF(总装!CI$3:CI$146,$B141,总装!CI$6)</f>
        <v>0</v>
      </c>
      <c r="AL141" s="5">
        <f ca="1">SUMIF(总装!CJ$3:CJ$146,$B141,总装!CJ$6)+SUMIF(总装!CK$3:CK$146,$B141,总装!CK$6)+SUMIF(总装!CL$3:CL$146,$B141,总装!CL$6)</f>
        <v>0</v>
      </c>
      <c r="AM141" s="5">
        <f ca="1">SUMIF(总装!CM$3:CM$146,$B141,总装!CM$6)+SUMIF(总装!CN$3:CN$146,$B141,总装!CN$6)+SUMIF(总装!CO$3:CO$146,$B141,总装!CO$6)</f>
        <v>0</v>
      </c>
      <c r="AN141" s="5">
        <f ca="1">SUMIF(总装!CP$3:CP$146,$B141,总装!CP$6)+SUMIF(总装!CQ$3:CQ$146,$B141,总装!CQ$6)+SUMIF(总装!CR$3:CR$146,$B141,总装!CR$6)</f>
        <v>0</v>
      </c>
      <c r="AO141" s="5">
        <f ca="1" t="shared" si="10"/>
        <v>2000</v>
      </c>
      <c r="AP141" s="5">
        <f>SUMIF(工单拆分!G:G,B141,工单拆分!I:I)</f>
        <v>2000</v>
      </c>
      <c r="AQ141" s="5">
        <f ca="1" t="shared" si="11"/>
        <v>0</v>
      </c>
      <c r="AS141" s="7">
        <f>VLOOKUP(日计划量!C:C,工单拆分!H:N,7,0)</f>
        <v>100848655</v>
      </c>
      <c r="AT141" s="5">
        <f ca="1">VLOOKUP(C:C,工单拆分!H:R,11,0)</f>
        <v>0</v>
      </c>
      <c r="AU141" s="5">
        <f ca="1">VLOOKUP(C:C,工单拆分!H:S,12,0)</f>
        <v>0</v>
      </c>
      <c r="AV141" s="5"/>
      <c r="AW141" s="5"/>
    </row>
    <row r="142" s="1" customFormat="1" ht="15" customHeight="1" spans="1:49">
      <c r="A142" s="5">
        <f>工单拆分!F142</f>
        <v>7210003732</v>
      </c>
      <c r="B142" s="5" t="str">
        <f>工单拆分!G142</f>
        <v>7210003732-1</v>
      </c>
      <c r="C142" s="5" t="str">
        <f>工单拆分!H142</f>
        <v>40FC8633Q-1</v>
      </c>
      <c r="D142" s="5">
        <f>VLOOKUP(B142,工单拆分!G:I,3,0)</f>
        <v>3000</v>
      </c>
      <c r="E142" s="5">
        <f ca="1">SUMIFS(OFFSET(工单拆分!$I$2,,,2000),OFFSET(工单拆分!$F$2,,,2000),A142)</f>
        <v>29000</v>
      </c>
      <c r="F142" s="5"/>
      <c r="G142" s="10">
        <f ca="1" t="array" ref="G142">MATCH(TRUE,J142:AN142&gt;10,0)+$J$2-1</f>
        <v>43525</v>
      </c>
      <c r="H142" s="11"/>
      <c r="I142" s="11"/>
      <c r="J142" s="5">
        <f ca="1">SUMIF(总装!D$3:D$146,$B142,总装!D$6)+SUMIF(总装!E$3:E$146,$B142,总装!E$6)+SUMIF(总装!F$3:F$146,$B142,总装!F$6)</f>
        <v>1000</v>
      </c>
      <c r="K142" s="12">
        <f ca="1">SUMIF(总装!G$3:G$146,$B142,总装!G$6)+SUMIF(总装!H$3:H$146,$B142,总装!H$6)+SUMIF(总装!I$3:I$146,$B142,总装!I$6)</f>
        <v>1600</v>
      </c>
      <c r="L142" s="12">
        <f ca="1">SUMIF(总装!J$3:J$146,$B142,总装!J$6)+SUMIF(总装!K$3:K$146,$B142,总装!K$6)+SUMIF(总装!L$3:L$146,$B142,总装!L$6)</f>
        <v>0</v>
      </c>
      <c r="M142" s="12">
        <f ca="1">SUMIF(总装!M$3:M$146,$B142,总装!M$6)+SUMIF(总装!N$3:N$146,$B142,总装!N$6)+SUMIF(总装!O$3:O$146,$B142,总装!O$6)</f>
        <v>400</v>
      </c>
      <c r="N142" s="12">
        <f ca="1">SUMIF(总装!P$3:P$146,$B142,总装!P$6)+SUMIF(总装!Q$3:Q$146,$B142,总装!Q$6)+SUMIF(总装!R$3:R$146,$B142,总装!R$6)</f>
        <v>0</v>
      </c>
      <c r="O142" s="12">
        <f ca="1">SUMIF(总装!S$3:S$146,$B142,总装!S$6)+SUMIF(总装!T$3:T$146,$B142,总装!T$6)+SUMIF(总装!U$3:U$146,$B142,总装!U$6)</f>
        <v>0</v>
      </c>
      <c r="P142" s="12">
        <f ca="1">SUMIF(总装!V$3:V$146,$B142,总装!V$6)+SUMIF(总装!W$3:W$146,$B142,总装!W$6)+SUMIF(总装!X$3:X$146,$B142,总装!X$6)</f>
        <v>0</v>
      </c>
      <c r="Q142" s="12">
        <f ca="1">SUMIF(总装!Y$3:Y$146,$B142,总装!Y$6)+SUMIF(总装!Z$3:Z$146,$B142,总装!Z$6)+SUMIF(总装!AA$3:AA$146,$B142,总装!AA$6)</f>
        <v>0</v>
      </c>
      <c r="R142" s="5">
        <f ca="1">SUMIF(总装!AB$3:AB$146,$B142,总装!AB$6)+SUMIF(总装!AC$3:AC$146,$B142,总装!AC$6)+SUMIF(总装!AD$3:AD$146,$B142,总装!AD$6)</f>
        <v>0</v>
      </c>
      <c r="S142" s="5">
        <f ca="1">SUMIF(总装!AE$3:AE$146,$B142,总装!AE$6)+SUMIF(总装!AF$3:AF$146,$B142,总装!AF$6)+SUMIF(总装!AG$3:AG$146,$B142,总装!AG$6)</f>
        <v>0</v>
      </c>
      <c r="T142" s="5">
        <f ca="1">SUMIF(总装!AH$3:AH$146,$B142,总装!AH$6)+SUMIF(总装!AI$3:AI$146,$B142,总装!AI$6)+SUMIF(总装!AJ$3:AJ$146,$B142,总装!AJ$6)</f>
        <v>0</v>
      </c>
      <c r="U142" s="5">
        <f ca="1">SUMIF(总装!AK$3:AK$146,$B142,总装!AK$6)+SUMIF(总装!AL$3:AL$146,$B142,总装!AL$6)+SUMIF(总装!AM$3:AM$146,$B142,总装!AM$6)</f>
        <v>0</v>
      </c>
      <c r="V142" s="5">
        <f ca="1">SUMIF(总装!AN$3:AN$146,$B142,总装!AN$6)+SUMIF(总装!AO$3:AO$146,$B142,总装!AO$6)+SUMIF(总装!AP$3:AP$146,$B142,总装!AP$6)</f>
        <v>0</v>
      </c>
      <c r="W142" s="5">
        <f ca="1">SUMIF(总装!AQ$3:AQ$146,$B142,总装!AQ$6)+SUMIF(总装!AR$3:AR$146,$B142,总装!AR$6)+SUMIF(总装!AS$3:AS$146,$B142,总装!AS$6)</f>
        <v>0</v>
      </c>
      <c r="X142" s="5">
        <f ca="1">SUMIF(总装!AT$3:AT$146,$B142,总装!AT$6)+SUMIF(总装!AU$3:AU$146,$B142,总装!AU$6)+SUMIF(总装!AV$3:AV$146,$B142,总装!AV$6)</f>
        <v>0</v>
      </c>
      <c r="Y142" s="5">
        <f ca="1">SUMIF(总装!AW$3:AW$146,$B142,总装!AW$6)+SUMIF(总装!AX$3:AX$146,$B142,总装!AX$6)+SUMIF(总装!AY$3:AY$146,$B142,总装!AY$6)</f>
        <v>0</v>
      </c>
      <c r="Z142" s="5">
        <f ca="1">SUMIF(总装!AZ$3:AZ$146,$B142,总装!AZ$6)+SUMIF(总装!BA$3:BA$146,$B142,总装!BA$6)+SUMIF(总装!BB$3:BB$146,$B142,总装!BB$6)</f>
        <v>0</v>
      </c>
      <c r="AA142" s="5">
        <f ca="1">SUMIF(总装!BC$3:BC$146,$B142,总装!BC$6)+SUMIF(总装!BD$3:BD$146,$B142,总装!BD$6)+SUMIF(总装!BE$3:BE$146,$B142,总装!BE$6)</f>
        <v>0</v>
      </c>
      <c r="AB142" s="5">
        <f ca="1">SUMIF(总装!BF$3:BF$146,$B142,总装!BF$6)+SUMIF(总装!BG$3:BG$146,$B142,总装!BG$6)+SUMIF(总装!BH$3:BH$146,$B142,总装!BH$6)</f>
        <v>0</v>
      </c>
      <c r="AC142" s="5">
        <f ca="1">SUMIF(总装!BI$3:BI$146,$B142,总装!BI$6)+SUMIF(总装!BJ$3:BJ$146,$B142,总装!BJ$6)+SUMIF(总装!BK$3:BK$146,$B142,总装!BK$6)</f>
        <v>0</v>
      </c>
      <c r="AD142" s="5">
        <f ca="1">SUMIF(总装!BL$3:BL$146,$B142,总装!BL$6)+SUMIF(总装!BM$3:BM$146,$B142,总装!BM$6)+SUMIF(总装!BN$3:BN$146,$B142,总装!BN$6)</f>
        <v>0</v>
      </c>
      <c r="AE142" s="5">
        <f ca="1">SUMIF(总装!BO$3:BO$146,$B142,总装!BO$6)+SUMIF(总装!BP$3:BP$146,$B142,总装!BP$6)+SUMIF(总装!BQ$3:BQ$146,$B142,总装!BQ$6)</f>
        <v>0</v>
      </c>
      <c r="AF142" s="5">
        <f ca="1">SUMIF(总装!BR$3:BR$146,$B142,总装!BR$6)+SUMIF(总装!BS$3:BS$146,$B142,总装!BS$6)+SUMIF(总装!BT$3:BT$146,$B142,总装!BT$6)</f>
        <v>0</v>
      </c>
      <c r="AG142" s="5">
        <f ca="1">SUMIF(总装!BU$3:BU$146,$B142,总装!BU$6)+SUMIF(总装!BV$3:BV$146,$B142,总装!BV$6)+SUMIF(总装!BW$3:BW$146,$B142,总装!BW$6)</f>
        <v>0</v>
      </c>
      <c r="AH142" s="5">
        <f ca="1">SUMIF(总装!BX$3:BX$146,$B142,总装!BX$6)+SUMIF(总装!BY$3:BY$146,$B142,总装!BY$6)+SUMIF(总装!BZ$3:BZ$146,$B142,总装!BZ$6)</f>
        <v>0</v>
      </c>
      <c r="AI142" s="5">
        <f ca="1">SUMIF(总装!CA$3:CA$146,$B142,总装!CA$6)+SUMIF(总装!CB$3:CB$146,$B142,总装!CB$6)+SUMIF(总装!CC$3:CC$146,$B142,总装!CC$6)</f>
        <v>0</v>
      </c>
      <c r="AJ142" s="5">
        <f ca="1">SUMIF(总装!CD$3:CD$146,$B142,总装!CD$6)+SUMIF(总装!CE$3:CE$146,$B142,总装!CE$6)+SUMIF(总装!CF$3:CF$146,$B142,总装!CF$6)</f>
        <v>0</v>
      </c>
      <c r="AK142" s="5">
        <f ca="1">SUMIF(总装!CG$3:CG$146,$B142,总装!CG$6)+SUMIF(总装!CH$3:CH$146,$B142,总装!CH$6)+SUMIF(总装!CI$3:CI$146,$B142,总装!CI$6)</f>
        <v>0</v>
      </c>
      <c r="AL142" s="5">
        <f ca="1">SUMIF(总装!CJ$3:CJ$146,$B142,总装!CJ$6)+SUMIF(总装!CK$3:CK$146,$B142,总装!CK$6)+SUMIF(总装!CL$3:CL$146,$B142,总装!CL$6)</f>
        <v>0</v>
      </c>
      <c r="AM142" s="5">
        <f ca="1">SUMIF(总装!CM$3:CM$146,$B142,总装!CM$6)+SUMIF(总装!CN$3:CN$146,$B142,总装!CN$6)+SUMIF(总装!CO$3:CO$146,$B142,总装!CO$6)</f>
        <v>0</v>
      </c>
      <c r="AN142" s="5">
        <f ca="1">SUMIF(总装!CP$3:CP$146,$B142,总装!CP$6)+SUMIF(总装!CQ$3:CQ$146,$B142,总装!CQ$6)+SUMIF(总装!CR$3:CR$146,$B142,总装!CR$6)</f>
        <v>0</v>
      </c>
      <c r="AO142" s="5">
        <f ca="1" t="shared" si="10"/>
        <v>3000</v>
      </c>
      <c r="AP142" s="5">
        <f>SUMIF(工单拆分!G:G,B142,工单拆分!I:I)</f>
        <v>3000</v>
      </c>
      <c r="AQ142" s="5">
        <f ca="1" t="shared" si="11"/>
        <v>0</v>
      </c>
      <c r="AS142" s="7">
        <f>VLOOKUP(日计划量!C:C,工单拆分!H:N,7,0)</f>
        <v>100842247</v>
      </c>
      <c r="AT142" s="5">
        <f ca="1">VLOOKUP(C:C,工单拆分!H:R,11,0)</f>
        <v>0</v>
      </c>
      <c r="AU142" s="5">
        <f ca="1">VLOOKUP(C:C,工单拆分!H:S,12,0)</f>
        <v>0</v>
      </c>
      <c r="AV142" s="5"/>
      <c r="AW142" s="5"/>
    </row>
    <row r="143" s="1" customFormat="1" ht="15" customHeight="1" spans="1:49">
      <c r="A143" s="5">
        <f>工单拆分!F143</f>
        <v>7210003732</v>
      </c>
      <c r="B143" s="5" t="str">
        <f>工单拆分!G143</f>
        <v>7210003732-2</v>
      </c>
      <c r="C143" s="5" t="str">
        <f>工单拆分!H143</f>
        <v>40FC8633Q-2</v>
      </c>
      <c r="D143" s="5">
        <f>VLOOKUP(B143,工单拆分!G:I,3,0)</f>
        <v>2000</v>
      </c>
      <c r="E143" s="5">
        <f ca="1">SUMIFS(OFFSET(工单拆分!$I$2,,,2000),OFFSET(工单拆分!$F$2,,,2000),A143)</f>
        <v>29000</v>
      </c>
      <c r="F143" s="5"/>
      <c r="G143" s="10">
        <f ca="1" t="array" ref="G143">MATCH(TRUE,J143:AN143&gt;10,0)+$J$2-1</f>
        <v>43528</v>
      </c>
      <c r="H143" s="11"/>
      <c r="I143" s="11"/>
      <c r="J143" s="5">
        <f ca="1">SUMIF(总装!D$3:D$146,$B143,总装!D$6)+SUMIF(总装!E$3:E$146,$B143,总装!E$6)+SUMIF(总装!F$3:F$146,$B143,总装!F$6)</f>
        <v>0</v>
      </c>
      <c r="K143" s="12">
        <f ca="1">SUMIF(总装!G$3:G$146,$B143,总装!G$6)+SUMIF(总装!H$3:H$146,$B143,总装!H$6)+SUMIF(总装!I$3:I$146,$B143,总装!I$6)</f>
        <v>0</v>
      </c>
      <c r="L143" s="12">
        <f ca="1">SUMIF(总装!J$3:J$146,$B143,总装!J$6)+SUMIF(总装!K$3:K$146,$B143,总装!K$6)+SUMIF(总装!L$3:L$146,$B143,总装!L$6)</f>
        <v>0</v>
      </c>
      <c r="M143" s="12">
        <f ca="1">SUMIF(总装!M$3:M$146,$B143,总装!M$6)+SUMIF(总装!N$3:N$146,$B143,总装!N$6)+SUMIF(总装!O$3:O$146,$B143,总装!O$6)</f>
        <v>1250</v>
      </c>
      <c r="N143" s="12">
        <f ca="1">SUMIF(总装!P$3:P$146,$B143,总装!P$6)+SUMIF(总装!Q$3:Q$146,$B143,总装!Q$6)+SUMIF(总装!R$3:R$146,$B143,总装!R$6)</f>
        <v>750</v>
      </c>
      <c r="O143" s="12">
        <f ca="1">SUMIF(总装!S$3:S$146,$B143,总装!S$6)+SUMIF(总装!T$3:T$146,$B143,总装!T$6)+SUMIF(总装!U$3:U$146,$B143,总装!U$6)</f>
        <v>0</v>
      </c>
      <c r="P143" s="12">
        <f ca="1">SUMIF(总装!V$3:V$146,$B143,总装!V$6)+SUMIF(总装!W$3:W$146,$B143,总装!W$6)+SUMIF(总装!X$3:X$146,$B143,总装!X$6)</f>
        <v>0</v>
      </c>
      <c r="Q143" s="12">
        <f ca="1">SUMIF(总装!Y$3:Y$146,$B143,总装!Y$6)+SUMIF(总装!Z$3:Z$146,$B143,总装!Z$6)+SUMIF(总装!AA$3:AA$146,$B143,总装!AA$6)</f>
        <v>0</v>
      </c>
      <c r="R143" s="5">
        <f ca="1">SUMIF(总装!AB$3:AB$146,$B143,总装!AB$6)+SUMIF(总装!AC$3:AC$146,$B143,总装!AC$6)+SUMIF(总装!AD$3:AD$146,$B143,总装!AD$6)</f>
        <v>0</v>
      </c>
      <c r="S143" s="5">
        <f ca="1">SUMIF(总装!AE$3:AE$146,$B143,总装!AE$6)+SUMIF(总装!AF$3:AF$146,$B143,总装!AF$6)+SUMIF(总装!AG$3:AG$146,$B143,总装!AG$6)</f>
        <v>0</v>
      </c>
      <c r="T143" s="5">
        <f ca="1">SUMIF(总装!AH$3:AH$146,$B143,总装!AH$6)+SUMIF(总装!AI$3:AI$146,$B143,总装!AI$6)+SUMIF(总装!AJ$3:AJ$146,$B143,总装!AJ$6)</f>
        <v>0</v>
      </c>
      <c r="U143" s="5">
        <f ca="1">SUMIF(总装!AK$3:AK$146,$B143,总装!AK$6)+SUMIF(总装!AL$3:AL$146,$B143,总装!AL$6)+SUMIF(总装!AM$3:AM$146,$B143,总装!AM$6)</f>
        <v>0</v>
      </c>
      <c r="V143" s="5">
        <f ca="1">SUMIF(总装!AN$3:AN$146,$B143,总装!AN$6)+SUMIF(总装!AO$3:AO$146,$B143,总装!AO$6)+SUMIF(总装!AP$3:AP$146,$B143,总装!AP$6)</f>
        <v>0</v>
      </c>
      <c r="W143" s="5">
        <f ca="1">SUMIF(总装!AQ$3:AQ$146,$B143,总装!AQ$6)+SUMIF(总装!AR$3:AR$146,$B143,总装!AR$6)+SUMIF(总装!AS$3:AS$146,$B143,总装!AS$6)</f>
        <v>0</v>
      </c>
      <c r="X143" s="5">
        <f ca="1">SUMIF(总装!AT$3:AT$146,$B143,总装!AT$6)+SUMIF(总装!AU$3:AU$146,$B143,总装!AU$6)+SUMIF(总装!AV$3:AV$146,$B143,总装!AV$6)</f>
        <v>0</v>
      </c>
      <c r="Y143" s="5">
        <f ca="1">SUMIF(总装!AW$3:AW$146,$B143,总装!AW$6)+SUMIF(总装!AX$3:AX$146,$B143,总装!AX$6)+SUMIF(总装!AY$3:AY$146,$B143,总装!AY$6)</f>
        <v>0</v>
      </c>
      <c r="Z143" s="5">
        <f ca="1">SUMIF(总装!AZ$3:AZ$146,$B143,总装!AZ$6)+SUMIF(总装!BA$3:BA$146,$B143,总装!BA$6)+SUMIF(总装!BB$3:BB$146,$B143,总装!BB$6)</f>
        <v>0</v>
      </c>
      <c r="AA143" s="5">
        <f ca="1">SUMIF(总装!BC$3:BC$146,$B143,总装!BC$6)+SUMIF(总装!BD$3:BD$146,$B143,总装!BD$6)+SUMIF(总装!BE$3:BE$146,$B143,总装!BE$6)</f>
        <v>0</v>
      </c>
      <c r="AB143" s="5">
        <f ca="1">SUMIF(总装!BF$3:BF$146,$B143,总装!BF$6)+SUMIF(总装!BG$3:BG$146,$B143,总装!BG$6)+SUMIF(总装!BH$3:BH$146,$B143,总装!BH$6)</f>
        <v>0</v>
      </c>
      <c r="AC143" s="5">
        <f ca="1">SUMIF(总装!BI$3:BI$146,$B143,总装!BI$6)+SUMIF(总装!BJ$3:BJ$146,$B143,总装!BJ$6)+SUMIF(总装!BK$3:BK$146,$B143,总装!BK$6)</f>
        <v>0</v>
      </c>
      <c r="AD143" s="5">
        <f ca="1">SUMIF(总装!BL$3:BL$146,$B143,总装!BL$6)+SUMIF(总装!BM$3:BM$146,$B143,总装!BM$6)+SUMIF(总装!BN$3:BN$146,$B143,总装!BN$6)</f>
        <v>0</v>
      </c>
      <c r="AE143" s="5">
        <f ca="1">SUMIF(总装!BO$3:BO$146,$B143,总装!BO$6)+SUMIF(总装!BP$3:BP$146,$B143,总装!BP$6)+SUMIF(总装!BQ$3:BQ$146,$B143,总装!BQ$6)</f>
        <v>0</v>
      </c>
      <c r="AF143" s="5">
        <f ca="1">SUMIF(总装!BR$3:BR$146,$B143,总装!BR$6)+SUMIF(总装!BS$3:BS$146,$B143,总装!BS$6)+SUMIF(总装!BT$3:BT$146,$B143,总装!BT$6)</f>
        <v>0</v>
      </c>
      <c r="AG143" s="5">
        <f ca="1">SUMIF(总装!BU$3:BU$146,$B143,总装!BU$6)+SUMIF(总装!BV$3:BV$146,$B143,总装!BV$6)+SUMIF(总装!BW$3:BW$146,$B143,总装!BW$6)</f>
        <v>0</v>
      </c>
      <c r="AH143" s="5">
        <f ca="1">SUMIF(总装!BX$3:BX$146,$B143,总装!BX$6)+SUMIF(总装!BY$3:BY$146,$B143,总装!BY$6)+SUMIF(总装!BZ$3:BZ$146,$B143,总装!BZ$6)</f>
        <v>0</v>
      </c>
      <c r="AI143" s="5">
        <f ca="1">SUMIF(总装!CA$3:CA$146,$B143,总装!CA$6)+SUMIF(总装!CB$3:CB$146,$B143,总装!CB$6)+SUMIF(总装!CC$3:CC$146,$B143,总装!CC$6)</f>
        <v>0</v>
      </c>
      <c r="AJ143" s="5">
        <f ca="1">SUMIF(总装!CD$3:CD$146,$B143,总装!CD$6)+SUMIF(总装!CE$3:CE$146,$B143,总装!CE$6)+SUMIF(总装!CF$3:CF$146,$B143,总装!CF$6)</f>
        <v>0</v>
      </c>
      <c r="AK143" s="5">
        <f ca="1">SUMIF(总装!CG$3:CG$146,$B143,总装!CG$6)+SUMIF(总装!CH$3:CH$146,$B143,总装!CH$6)+SUMIF(总装!CI$3:CI$146,$B143,总装!CI$6)</f>
        <v>0</v>
      </c>
      <c r="AL143" s="5">
        <f ca="1">SUMIF(总装!CJ$3:CJ$146,$B143,总装!CJ$6)+SUMIF(总装!CK$3:CK$146,$B143,总装!CK$6)+SUMIF(总装!CL$3:CL$146,$B143,总装!CL$6)</f>
        <v>0</v>
      </c>
      <c r="AM143" s="5">
        <f ca="1">SUMIF(总装!CM$3:CM$146,$B143,总装!CM$6)+SUMIF(总装!CN$3:CN$146,$B143,总装!CN$6)+SUMIF(总装!CO$3:CO$146,$B143,总装!CO$6)</f>
        <v>0</v>
      </c>
      <c r="AN143" s="5">
        <f ca="1">SUMIF(总装!CP$3:CP$146,$B143,总装!CP$6)+SUMIF(总装!CQ$3:CQ$146,$B143,总装!CQ$6)+SUMIF(总装!CR$3:CR$146,$B143,总装!CR$6)</f>
        <v>0</v>
      </c>
      <c r="AO143" s="5">
        <f ca="1" t="shared" si="10"/>
        <v>2000</v>
      </c>
      <c r="AP143" s="5">
        <f>SUMIF(工单拆分!G:G,B143,工单拆分!I:I)</f>
        <v>2000</v>
      </c>
      <c r="AQ143" s="5">
        <f ca="1" t="shared" si="11"/>
        <v>0</v>
      </c>
      <c r="AS143" s="7">
        <f>VLOOKUP(日计划量!C:C,工单拆分!H:N,7,0)</f>
        <v>100842950</v>
      </c>
      <c r="AT143" s="5">
        <f ca="1">VLOOKUP(C:C,工单拆分!H:R,11,0)</f>
        <v>0</v>
      </c>
      <c r="AU143" s="5">
        <f ca="1">VLOOKUP(C:C,工单拆分!H:S,12,0)</f>
        <v>0</v>
      </c>
      <c r="AV143" s="5"/>
      <c r="AW143" s="5"/>
    </row>
    <row r="144" s="1" customFormat="1" ht="15" customHeight="1" spans="1:49">
      <c r="A144" s="5">
        <f>工单拆分!F144</f>
        <v>7210003732</v>
      </c>
      <c r="B144" s="5" t="str">
        <f>工单拆分!G144</f>
        <v>7210003732-3</v>
      </c>
      <c r="C144" s="5" t="str">
        <f>工单拆分!H144</f>
        <v>40FC8633Q-3</v>
      </c>
      <c r="D144" s="5">
        <f>VLOOKUP(B144,工单拆分!G:I,3,0)</f>
        <v>2000</v>
      </c>
      <c r="E144" s="5">
        <f ca="1">SUMIFS(OFFSET(工单拆分!$I$2,,,2000),OFFSET(工单拆分!$F$2,,,2000),A144)</f>
        <v>29000</v>
      </c>
      <c r="F144" s="5"/>
      <c r="G144" s="10">
        <f ca="1" t="array" ref="G144">MATCH(TRUE,J144:AN144&gt;10,0)+$J$2-1</f>
        <v>43529</v>
      </c>
      <c r="H144" s="11"/>
      <c r="I144" s="11"/>
      <c r="J144" s="5">
        <f ca="1">SUMIF(总装!D$3:D$146,$B144,总装!D$6)+SUMIF(总装!E$3:E$146,$B144,总装!E$6)+SUMIF(总装!F$3:F$146,$B144,总装!F$6)</f>
        <v>0</v>
      </c>
      <c r="K144" s="12">
        <f ca="1">SUMIF(总装!G$3:G$146,$B144,总装!G$6)+SUMIF(总装!H$3:H$146,$B144,总装!H$6)+SUMIF(总装!I$3:I$146,$B144,总装!I$6)</f>
        <v>0</v>
      </c>
      <c r="L144" s="12">
        <f ca="1">SUMIF(总装!J$3:J$146,$B144,总装!J$6)+SUMIF(总装!K$3:K$146,$B144,总装!K$6)+SUMIF(总装!L$3:L$146,$B144,总装!L$6)</f>
        <v>0</v>
      </c>
      <c r="M144" s="12">
        <f ca="1">SUMIF(总装!M$3:M$146,$B144,总装!M$6)+SUMIF(总装!N$3:N$146,$B144,总装!N$6)+SUMIF(总装!O$3:O$146,$B144,总装!O$6)</f>
        <v>0</v>
      </c>
      <c r="N144" s="12">
        <f ca="1">SUMIF(总装!P$3:P$146,$B144,总装!P$6)+SUMIF(总装!Q$3:Q$146,$B144,总装!Q$6)+SUMIF(总装!R$3:R$146,$B144,总装!R$6)</f>
        <v>750</v>
      </c>
      <c r="O144" s="12">
        <f ca="1">SUMIF(总装!S$3:S$146,$B144,总装!S$6)+SUMIF(总装!T$3:T$146,$B144,总装!T$6)+SUMIF(总装!U$3:U$146,$B144,总装!U$6)</f>
        <v>1250</v>
      </c>
      <c r="P144" s="12">
        <f ca="1">SUMIF(总装!V$3:V$146,$B144,总装!V$6)+SUMIF(总装!W$3:W$146,$B144,总装!W$6)+SUMIF(总装!X$3:X$146,$B144,总装!X$6)</f>
        <v>0</v>
      </c>
      <c r="Q144" s="12">
        <f ca="1">SUMIF(总装!Y$3:Y$146,$B144,总装!Y$6)+SUMIF(总装!Z$3:Z$146,$B144,总装!Z$6)+SUMIF(总装!AA$3:AA$146,$B144,总装!AA$6)</f>
        <v>0</v>
      </c>
      <c r="R144" s="5">
        <f ca="1">SUMIF(总装!AB$3:AB$146,$B144,总装!AB$6)+SUMIF(总装!AC$3:AC$146,$B144,总装!AC$6)+SUMIF(总装!AD$3:AD$146,$B144,总装!AD$6)</f>
        <v>0</v>
      </c>
      <c r="S144" s="5">
        <f ca="1">SUMIF(总装!AE$3:AE$146,$B144,总装!AE$6)+SUMIF(总装!AF$3:AF$146,$B144,总装!AF$6)+SUMIF(总装!AG$3:AG$146,$B144,总装!AG$6)</f>
        <v>0</v>
      </c>
      <c r="T144" s="5">
        <f ca="1">SUMIF(总装!AH$3:AH$146,$B144,总装!AH$6)+SUMIF(总装!AI$3:AI$146,$B144,总装!AI$6)+SUMIF(总装!AJ$3:AJ$146,$B144,总装!AJ$6)</f>
        <v>0</v>
      </c>
      <c r="U144" s="5">
        <f ca="1">SUMIF(总装!AK$3:AK$146,$B144,总装!AK$6)+SUMIF(总装!AL$3:AL$146,$B144,总装!AL$6)+SUMIF(总装!AM$3:AM$146,$B144,总装!AM$6)</f>
        <v>0</v>
      </c>
      <c r="V144" s="5">
        <f ca="1">SUMIF(总装!AN$3:AN$146,$B144,总装!AN$6)+SUMIF(总装!AO$3:AO$146,$B144,总装!AO$6)+SUMIF(总装!AP$3:AP$146,$B144,总装!AP$6)</f>
        <v>0</v>
      </c>
      <c r="W144" s="5">
        <f ca="1">SUMIF(总装!AQ$3:AQ$146,$B144,总装!AQ$6)+SUMIF(总装!AR$3:AR$146,$B144,总装!AR$6)+SUMIF(总装!AS$3:AS$146,$B144,总装!AS$6)</f>
        <v>0</v>
      </c>
      <c r="X144" s="5">
        <f ca="1">SUMIF(总装!AT$3:AT$146,$B144,总装!AT$6)+SUMIF(总装!AU$3:AU$146,$B144,总装!AU$6)+SUMIF(总装!AV$3:AV$146,$B144,总装!AV$6)</f>
        <v>0</v>
      </c>
      <c r="Y144" s="5">
        <f ca="1">SUMIF(总装!AW$3:AW$146,$B144,总装!AW$6)+SUMIF(总装!AX$3:AX$146,$B144,总装!AX$6)+SUMIF(总装!AY$3:AY$146,$B144,总装!AY$6)</f>
        <v>0</v>
      </c>
      <c r="Z144" s="5">
        <f ca="1">SUMIF(总装!AZ$3:AZ$146,$B144,总装!AZ$6)+SUMIF(总装!BA$3:BA$146,$B144,总装!BA$6)+SUMIF(总装!BB$3:BB$146,$B144,总装!BB$6)</f>
        <v>0</v>
      </c>
      <c r="AA144" s="5">
        <f ca="1">SUMIF(总装!BC$3:BC$146,$B144,总装!BC$6)+SUMIF(总装!BD$3:BD$146,$B144,总装!BD$6)+SUMIF(总装!BE$3:BE$146,$B144,总装!BE$6)</f>
        <v>0</v>
      </c>
      <c r="AB144" s="5">
        <f ca="1">SUMIF(总装!BF$3:BF$146,$B144,总装!BF$6)+SUMIF(总装!BG$3:BG$146,$B144,总装!BG$6)+SUMIF(总装!BH$3:BH$146,$B144,总装!BH$6)</f>
        <v>0</v>
      </c>
      <c r="AC144" s="5">
        <f ca="1">SUMIF(总装!BI$3:BI$146,$B144,总装!BI$6)+SUMIF(总装!BJ$3:BJ$146,$B144,总装!BJ$6)+SUMIF(总装!BK$3:BK$146,$B144,总装!BK$6)</f>
        <v>0</v>
      </c>
      <c r="AD144" s="5">
        <f ca="1">SUMIF(总装!BL$3:BL$146,$B144,总装!BL$6)+SUMIF(总装!BM$3:BM$146,$B144,总装!BM$6)+SUMIF(总装!BN$3:BN$146,$B144,总装!BN$6)</f>
        <v>0</v>
      </c>
      <c r="AE144" s="5">
        <f ca="1">SUMIF(总装!BO$3:BO$146,$B144,总装!BO$6)+SUMIF(总装!BP$3:BP$146,$B144,总装!BP$6)+SUMIF(总装!BQ$3:BQ$146,$B144,总装!BQ$6)</f>
        <v>0</v>
      </c>
      <c r="AF144" s="5">
        <f ca="1">SUMIF(总装!BR$3:BR$146,$B144,总装!BR$6)+SUMIF(总装!BS$3:BS$146,$B144,总装!BS$6)+SUMIF(总装!BT$3:BT$146,$B144,总装!BT$6)</f>
        <v>0</v>
      </c>
      <c r="AG144" s="5">
        <f ca="1">SUMIF(总装!BU$3:BU$146,$B144,总装!BU$6)+SUMIF(总装!BV$3:BV$146,$B144,总装!BV$6)+SUMIF(总装!BW$3:BW$146,$B144,总装!BW$6)</f>
        <v>0</v>
      </c>
      <c r="AH144" s="5">
        <f ca="1">SUMIF(总装!BX$3:BX$146,$B144,总装!BX$6)+SUMIF(总装!BY$3:BY$146,$B144,总装!BY$6)+SUMIF(总装!BZ$3:BZ$146,$B144,总装!BZ$6)</f>
        <v>0</v>
      </c>
      <c r="AI144" s="5">
        <f ca="1">SUMIF(总装!CA$3:CA$146,$B144,总装!CA$6)+SUMIF(总装!CB$3:CB$146,$B144,总装!CB$6)+SUMIF(总装!CC$3:CC$146,$B144,总装!CC$6)</f>
        <v>0</v>
      </c>
      <c r="AJ144" s="5">
        <f ca="1">SUMIF(总装!CD$3:CD$146,$B144,总装!CD$6)+SUMIF(总装!CE$3:CE$146,$B144,总装!CE$6)+SUMIF(总装!CF$3:CF$146,$B144,总装!CF$6)</f>
        <v>0</v>
      </c>
      <c r="AK144" s="5">
        <f ca="1">SUMIF(总装!CG$3:CG$146,$B144,总装!CG$6)+SUMIF(总装!CH$3:CH$146,$B144,总装!CH$6)+SUMIF(总装!CI$3:CI$146,$B144,总装!CI$6)</f>
        <v>0</v>
      </c>
      <c r="AL144" s="5">
        <f ca="1">SUMIF(总装!CJ$3:CJ$146,$B144,总装!CJ$6)+SUMIF(总装!CK$3:CK$146,$B144,总装!CK$6)+SUMIF(总装!CL$3:CL$146,$B144,总装!CL$6)</f>
        <v>0</v>
      </c>
      <c r="AM144" s="5">
        <f ca="1">SUMIF(总装!CM$3:CM$146,$B144,总装!CM$6)+SUMIF(总装!CN$3:CN$146,$B144,总装!CN$6)+SUMIF(总装!CO$3:CO$146,$B144,总装!CO$6)</f>
        <v>0</v>
      </c>
      <c r="AN144" s="5">
        <f ca="1">SUMIF(总装!CP$3:CP$146,$B144,总装!CP$6)+SUMIF(总装!CQ$3:CQ$146,$B144,总装!CQ$6)+SUMIF(总装!CR$3:CR$146,$B144,总装!CR$6)</f>
        <v>0</v>
      </c>
      <c r="AO144" s="5">
        <f ca="1" t="shared" si="10"/>
        <v>2000</v>
      </c>
      <c r="AP144" s="5">
        <f>SUMIF(工单拆分!G:G,B144,工单拆分!I:I)</f>
        <v>2000</v>
      </c>
      <c r="AQ144" s="5">
        <f ca="1" t="shared" si="11"/>
        <v>0</v>
      </c>
      <c r="AS144" s="7">
        <f>VLOOKUP(日计划量!C:C,工单拆分!H:N,7,0)</f>
        <v>100844191</v>
      </c>
      <c r="AT144" s="5">
        <f ca="1">VLOOKUP(C:C,工单拆分!H:R,11,0)</f>
        <v>0</v>
      </c>
      <c r="AU144" s="5">
        <f ca="1">VLOOKUP(C:C,工单拆分!H:S,12,0)</f>
        <v>0</v>
      </c>
      <c r="AV144" s="5"/>
      <c r="AW144" s="5"/>
    </row>
    <row r="145" s="1" customFormat="1" ht="15" customHeight="1" spans="1:49">
      <c r="A145" s="5">
        <f>工单拆分!F145</f>
        <v>7210003732</v>
      </c>
      <c r="B145" s="5" t="str">
        <f>工单拆分!G145</f>
        <v>7210003732-4</v>
      </c>
      <c r="C145" s="5" t="str">
        <f>工单拆分!H145</f>
        <v>40FC8633Q-4</v>
      </c>
      <c r="D145" s="5">
        <f>VLOOKUP(B145,工单拆分!G:I,3,0)</f>
        <v>2000</v>
      </c>
      <c r="E145" s="5">
        <f ca="1">SUMIFS(OFFSET(工单拆分!$I$2,,,2000),OFFSET(工单拆分!$F$2,,,2000),A145)</f>
        <v>29000</v>
      </c>
      <c r="F145" s="5"/>
      <c r="G145" s="10">
        <f ca="1" t="array" ref="G145">MATCH(TRUE,J145:AN145&gt;10,0)+$J$2-1</f>
        <v>43530</v>
      </c>
      <c r="H145" s="11"/>
      <c r="I145" s="11"/>
      <c r="J145" s="5">
        <f ca="1">SUMIF(总装!D$3:D$146,$B145,总装!D$6)+SUMIF(总装!E$3:E$146,$B145,总装!E$6)+SUMIF(总装!F$3:F$146,$B145,总装!F$6)</f>
        <v>0</v>
      </c>
      <c r="K145" s="12">
        <f ca="1">SUMIF(总装!G$3:G$146,$B145,总装!G$6)+SUMIF(总装!H$3:H$146,$B145,总装!H$6)+SUMIF(总装!I$3:I$146,$B145,总装!I$6)</f>
        <v>0</v>
      </c>
      <c r="L145" s="12">
        <f ca="1">SUMIF(总装!J$3:J$146,$B145,总装!J$6)+SUMIF(总装!K$3:K$146,$B145,总装!K$6)+SUMIF(总装!L$3:L$146,$B145,总装!L$6)</f>
        <v>0</v>
      </c>
      <c r="M145" s="12">
        <f ca="1">SUMIF(总装!M$3:M$146,$B145,总装!M$6)+SUMIF(总装!N$3:N$146,$B145,总装!N$6)+SUMIF(总装!O$3:O$146,$B145,总装!O$6)</f>
        <v>0</v>
      </c>
      <c r="N145" s="12">
        <f ca="1">SUMIF(总装!P$3:P$146,$B145,总装!P$6)+SUMIF(总装!Q$3:Q$146,$B145,总装!Q$6)+SUMIF(总装!R$3:R$146,$B145,总装!R$6)</f>
        <v>0</v>
      </c>
      <c r="O145" s="12">
        <f ca="1">SUMIF(总装!S$3:S$146,$B145,总装!S$6)+SUMIF(总装!T$3:T$146,$B145,总装!T$6)+SUMIF(总装!U$3:U$146,$B145,总装!U$6)</f>
        <v>500</v>
      </c>
      <c r="P145" s="12">
        <f ca="1">SUMIF(总装!V$3:V$146,$B145,总装!V$6)+SUMIF(总装!W$3:W$146,$B145,总装!W$6)+SUMIF(总装!X$3:X$146,$B145,总装!X$6)</f>
        <v>1500</v>
      </c>
      <c r="Q145" s="12">
        <f ca="1">SUMIF(总装!Y$3:Y$146,$B145,总装!Y$6)+SUMIF(总装!Z$3:Z$146,$B145,总装!Z$6)+SUMIF(总装!AA$3:AA$146,$B145,总装!AA$6)</f>
        <v>0</v>
      </c>
      <c r="R145" s="5">
        <f ca="1">SUMIF(总装!AB$3:AB$146,$B145,总装!AB$6)+SUMIF(总装!AC$3:AC$146,$B145,总装!AC$6)+SUMIF(总装!AD$3:AD$146,$B145,总装!AD$6)</f>
        <v>0</v>
      </c>
      <c r="S145" s="5">
        <f ca="1">SUMIF(总装!AE$3:AE$146,$B145,总装!AE$6)+SUMIF(总装!AF$3:AF$146,$B145,总装!AF$6)+SUMIF(总装!AG$3:AG$146,$B145,总装!AG$6)</f>
        <v>0</v>
      </c>
      <c r="T145" s="5">
        <f ca="1">SUMIF(总装!AH$3:AH$146,$B145,总装!AH$6)+SUMIF(总装!AI$3:AI$146,$B145,总装!AI$6)+SUMIF(总装!AJ$3:AJ$146,$B145,总装!AJ$6)</f>
        <v>0</v>
      </c>
      <c r="U145" s="5">
        <f ca="1">SUMIF(总装!AK$3:AK$146,$B145,总装!AK$6)+SUMIF(总装!AL$3:AL$146,$B145,总装!AL$6)+SUMIF(总装!AM$3:AM$146,$B145,总装!AM$6)</f>
        <v>0</v>
      </c>
      <c r="V145" s="5">
        <f ca="1">SUMIF(总装!AN$3:AN$146,$B145,总装!AN$6)+SUMIF(总装!AO$3:AO$146,$B145,总装!AO$6)+SUMIF(总装!AP$3:AP$146,$B145,总装!AP$6)</f>
        <v>0</v>
      </c>
      <c r="W145" s="5">
        <f ca="1">SUMIF(总装!AQ$3:AQ$146,$B145,总装!AQ$6)+SUMIF(总装!AR$3:AR$146,$B145,总装!AR$6)+SUMIF(总装!AS$3:AS$146,$B145,总装!AS$6)</f>
        <v>0</v>
      </c>
      <c r="X145" s="5">
        <f ca="1">SUMIF(总装!AT$3:AT$146,$B145,总装!AT$6)+SUMIF(总装!AU$3:AU$146,$B145,总装!AU$6)+SUMIF(总装!AV$3:AV$146,$B145,总装!AV$6)</f>
        <v>0</v>
      </c>
      <c r="Y145" s="5">
        <f ca="1">SUMIF(总装!AW$3:AW$146,$B145,总装!AW$6)+SUMIF(总装!AX$3:AX$146,$B145,总装!AX$6)+SUMIF(总装!AY$3:AY$146,$B145,总装!AY$6)</f>
        <v>0</v>
      </c>
      <c r="Z145" s="5">
        <f ca="1">SUMIF(总装!AZ$3:AZ$146,$B145,总装!AZ$6)+SUMIF(总装!BA$3:BA$146,$B145,总装!BA$6)+SUMIF(总装!BB$3:BB$146,$B145,总装!BB$6)</f>
        <v>0</v>
      </c>
      <c r="AA145" s="5">
        <f ca="1">SUMIF(总装!BC$3:BC$146,$B145,总装!BC$6)+SUMIF(总装!BD$3:BD$146,$B145,总装!BD$6)+SUMIF(总装!BE$3:BE$146,$B145,总装!BE$6)</f>
        <v>0</v>
      </c>
      <c r="AB145" s="5">
        <f ca="1">SUMIF(总装!BF$3:BF$146,$B145,总装!BF$6)+SUMIF(总装!BG$3:BG$146,$B145,总装!BG$6)+SUMIF(总装!BH$3:BH$146,$B145,总装!BH$6)</f>
        <v>0</v>
      </c>
      <c r="AC145" s="5">
        <f ca="1">SUMIF(总装!BI$3:BI$146,$B145,总装!BI$6)+SUMIF(总装!BJ$3:BJ$146,$B145,总装!BJ$6)+SUMIF(总装!BK$3:BK$146,$B145,总装!BK$6)</f>
        <v>0</v>
      </c>
      <c r="AD145" s="5">
        <f ca="1">SUMIF(总装!BL$3:BL$146,$B145,总装!BL$6)+SUMIF(总装!BM$3:BM$146,$B145,总装!BM$6)+SUMIF(总装!BN$3:BN$146,$B145,总装!BN$6)</f>
        <v>0</v>
      </c>
      <c r="AE145" s="5">
        <f ca="1">SUMIF(总装!BO$3:BO$146,$B145,总装!BO$6)+SUMIF(总装!BP$3:BP$146,$B145,总装!BP$6)+SUMIF(总装!BQ$3:BQ$146,$B145,总装!BQ$6)</f>
        <v>0</v>
      </c>
      <c r="AF145" s="5">
        <f ca="1">SUMIF(总装!BR$3:BR$146,$B145,总装!BR$6)+SUMIF(总装!BS$3:BS$146,$B145,总装!BS$6)+SUMIF(总装!BT$3:BT$146,$B145,总装!BT$6)</f>
        <v>0</v>
      </c>
      <c r="AG145" s="5">
        <f ca="1">SUMIF(总装!BU$3:BU$146,$B145,总装!BU$6)+SUMIF(总装!BV$3:BV$146,$B145,总装!BV$6)+SUMIF(总装!BW$3:BW$146,$B145,总装!BW$6)</f>
        <v>0</v>
      </c>
      <c r="AH145" s="5">
        <f ca="1">SUMIF(总装!BX$3:BX$146,$B145,总装!BX$6)+SUMIF(总装!BY$3:BY$146,$B145,总装!BY$6)+SUMIF(总装!BZ$3:BZ$146,$B145,总装!BZ$6)</f>
        <v>0</v>
      </c>
      <c r="AI145" s="5">
        <f ca="1">SUMIF(总装!CA$3:CA$146,$B145,总装!CA$6)+SUMIF(总装!CB$3:CB$146,$B145,总装!CB$6)+SUMIF(总装!CC$3:CC$146,$B145,总装!CC$6)</f>
        <v>0</v>
      </c>
      <c r="AJ145" s="5">
        <f ca="1">SUMIF(总装!CD$3:CD$146,$B145,总装!CD$6)+SUMIF(总装!CE$3:CE$146,$B145,总装!CE$6)+SUMIF(总装!CF$3:CF$146,$B145,总装!CF$6)</f>
        <v>0</v>
      </c>
      <c r="AK145" s="5">
        <f ca="1">SUMIF(总装!CG$3:CG$146,$B145,总装!CG$6)+SUMIF(总装!CH$3:CH$146,$B145,总装!CH$6)+SUMIF(总装!CI$3:CI$146,$B145,总装!CI$6)</f>
        <v>0</v>
      </c>
      <c r="AL145" s="5">
        <f ca="1">SUMIF(总装!CJ$3:CJ$146,$B145,总装!CJ$6)+SUMIF(总装!CK$3:CK$146,$B145,总装!CK$6)+SUMIF(总装!CL$3:CL$146,$B145,总装!CL$6)</f>
        <v>0</v>
      </c>
      <c r="AM145" s="5">
        <f ca="1">SUMIF(总装!CM$3:CM$146,$B145,总装!CM$6)+SUMIF(总装!CN$3:CN$146,$B145,总装!CN$6)+SUMIF(总装!CO$3:CO$146,$B145,总装!CO$6)</f>
        <v>0</v>
      </c>
      <c r="AN145" s="5">
        <f ca="1">SUMIF(总装!CP$3:CP$146,$B145,总装!CP$6)+SUMIF(总装!CQ$3:CQ$146,$B145,总装!CQ$6)+SUMIF(总装!CR$3:CR$146,$B145,总装!CR$6)</f>
        <v>0</v>
      </c>
      <c r="AO145" s="5">
        <f ca="1" t="shared" si="10"/>
        <v>2000</v>
      </c>
      <c r="AP145" s="5">
        <f>SUMIF(工单拆分!G:G,B145,工单拆分!I:I)</f>
        <v>2000</v>
      </c>
      <c r="AQ145" s="5">
        <f ca="1" t="shared" si="11"/>
        <v>0</v>
      </c>
      <c r="AS145" s="7">
        <f>VLOOKUP(日计划量!C:C,工单拆分!H:N,7,0)</f>
        <v>100844192</v>
      </c>
      <c r="AT145" s="5">
        <f ca="1">VLOOKUP(C:C,工单拆分!H:R,11,0)</f>
        <v>0</v>
      </c>
      <c r="AU145" s="5">
        <f ca="1">VLOOKUP(C:C,工单拆分!H:S,12,0)</f>
        <v>0</v>
      </c>
      <c r="AV145" s="5"/>
      <c r="AW145" s="5"/>
    </row>
    <row r="146" s="1" customFormat="1" ht="15" customHeight="1" spans="1:49">
      <c r="A146" s="5">
        <f>工单拆分!F146</f>
        <v>7210003732</v>
      </c>
      <c r="B146" s="5" t="str">
        <f>工单拆分!G146</f>
        <v>7210003732-5</v>
      </c>
      <c r="C146" s="5" t="str">
        <f>工单拆分!H146</f>
        <v>40FC8633Q-5</v>
      </c>
      <c r="D146" s="5">
        <f>VLOOKUP(B146,工单拆分!G:I,3,0)</f>
        <v>2000</v>
      </c>
      <c r="E146" s="5">
        <f ca="1">SUMIFS(OFFSET(工单拆分!$I$2,,,2000),OFFSET(工单拆分!$F$2,,,2000),A146)</f>
        <v>29000</v>
      </c>
      <c r="F146" s="5"/>
      <c r="G146" s="10">
        <f ca="1" t="array" ref="G146">MATCH(TRUE,J146:AN146&gt;10,0)+$J$2-1</f>
        <v>43531</v>
      </c>
      <c r="H146" s="11"/>
      <c r="I146" s="11"/>
      <c r="J146" s="5">
        <f ca="1">SUMIF(总装!D$3:D$146,$B146,总装!D$6)+SUMIF(总装!E$3:E$146,$B146,总装!E$6)+SUMIF(总装!F$3:F$146,$B146,总装!F$6)</f>
        <v>0</v>
      </c>
      <c r="K146" s="12">
        <f ca="1">SUMIF(总装!G$3:G$146,$B146,总装!G$6)+SUMIF(总装!H$3:H$146,$B146,总装!H$6)+SUMIF(总装!I$3:I$146,$B146,总装!I$6)</f>
        <v>0</v>
      </c>
      <c r="L146" s="12">
        <f ca="1">SUMIF(总装!J$3:J$146,$B146,总装!J$6)+SUMIF(总装!K$3:K$146,$B146,总装!K$6)+SUMIF(总装!L$3:L$146,$B146,总装!L$6)</f>
        <v>0</v>
      </c>
      <c r="M146" s="12">
        <f ca="1">SUMIF(总装!M$3:M$146,$B146,总装!M$6)+SUMIF(总装!N$3:N$146,$B146,总装!N$6)+SUMIF(总装!O$3:O$146,$B146,总装!O$6)</f>
        <v>0</v>
      </c>
      <c r="N146" s="12">
        <f ca="1">SUMIF(总装!P$3:P$146,$B146,总装!P$6)+SUMIF(总装!Q$3:Q$146,$B146,总装!Q$6)+SUMIF(总装!R$3:R$146,$B146,总装!R$6)</f>
        <v>0</v>
      </c>
      <c r="O146" s="12">
        <f ca="1">SUMIF(总装!S$3:S$146,$B146,总装!S$6)+SUMIF(总装!T$3:T$146,$B146,总装!T$6)+SUMIF(总装!U$3:U$146,$B146,总装!U$6)</f>
        <v>0</v>
      </c>
      <c r="P146" s="12">
        <f ca="1">SUMIF(总装!V$3:V$146,$B146,总装!V$6)+SUMIF(总装!W$3:W$146,$B146,总装!W$6)+SUMIF(总装!X$3:X$146,$B146,总装!X$6)</f>
        <v>300</v>
      </c>
      <c r="Q146" s="12">
        <f ca="1">SUMIF(总装!Y$3:Y$146,$B146,总装!Y$6)+SUMIF(总装!Z$3:Z$146,$B146,总装!Z$6)+SUMIF(总装!AA$3:AA$146,$B146,总装!AA$6)</f>
        <v>1700</v>
      </c>
      <c r="R146" s="5">
        <f ca="1">SUMIF(总装!AB$3:AB$146,$B146,总装!AB$6)+SUMIF(总装!AC$3:AC$146,$B146,总装!AC$6)+SUMIF(总装!AD$3:AD$146,$B146,总装!AD$6)</f>
        <v>0</v>
      </c>
      <c r="S146" s="5">
        <f ca="1">SUMIF(总装!AE$3:AE$146,$B146,总装!AE$6)+SUMIF(总装!AF$3:AF$146,$B146,总装!AF$6)+SUMIF(总装!AG$3:AG$146,$B146,总装!AG$6)</f>
        <v>0</v>
      </c>
      <c r="T146" s="5">
        <f ca="1">SUMIF(总装!AH$3:AH$146,$B146,总装!AH$6)+SUMIF(总装!AI$3:AI$146,$B146,总装!AI$6)+SUMIF(总装!AJ$3:AJ$146,$B146,总装!AJ$6)</f>
        <v>0</v>
      </c>
      <c r="U146" s="5">
        <f ca="1">SUMIF(总装!AK$3:AK$146,$B146,总装!AK$6)+SUMIF(总装!AL$3:AL$146,$B146,总装!AL$6)+SUMIF(总装!AM$3:AM$146,$B146,总装!AM$6)</f>
        <v>0</v>
      </c>
      <c r="V146" s="5">
        <f ca="1">SUMIF(总装!AN$3:AN$146,$B146,总装!AN$6)+SUMIF(总装!AO$3:AO$146,$B146,总装!AO$6)+SUMIF(总装!AP$3:AP$146,$B146,总装!AP$6)</f>
        <v>0</v>
      </c>
      <c r="W146" s="5">
        <f ca="1">SUMIF(总装!AQ$3:AQ$146,$B146,总装!AQ$6)+SUMIF(总装!AR$3:AR$146,$B146,总装!AR$6)+SUMIF(总装!AS$3:AS$146,$B146,总装!AS$6)</f>
        <v>0</v>
      </c>
      <c r="X146" s="5">
        <f ca="1">SUMIF(总装!AT$3:AT$146,$B146,总装!AT$6)+SUMIF(总装!AU$3:AU$146,$B146,总装!AU$6)+SUMIF(总装!AV$3:AV$146,$B146,总装!AV$6)</f>
        <v>0</v>
      </c>
      <c r="Y146" s="5">
        <f ca="1">SUMIF(总装!AW$3:AW$146,$B146,总装!AW$6)+SUMIF(总装!AX$3:AX$146,$B146,总装!AX$6)+SUMIF(总装!AY$3:AY$146,$B146,总装!AY$6)</f>
        <v>0</v>
      </c>
      <c r="Z146" s="5">
        <f ca="1">SUMIF(总装!AZ$3:AZ$146,$B146,总装!AZ$6)+SUMIF(总装!BA$3:BA$146,$B146,总装!BA$6)+SUMIF(总装!BB$3:BB$146,$B146,总装!BB$6)</f>
        <v>0</v>
      </c>
      <c r="AA146" s="5">
        <f ca="1">SUMIF(总装!BC$3:BC$146,$B146,总装!BC$6)+SUMIF(总装!BD$3:BD$146,$B146,总装!BD$6)+SUMIF(总装!BE$3:BE$146,$B146,总装!BE$6)</f>
        <v>0</v>
      </c>
      <c r="AB146" s="5">
        <f ca="1">SUMIF(总装!BF$3:BF$146,$B146,总装!BF$6)+SUMIF(总装!BG$3:BG$146,$B146,总装!BG$6)+SUMIF(总装!BH$3:BH$146,$B146,总装!BH$6)</f>
        <v>0</v>
      </c>
      <c r="AC146" s="5">
        <f ca="1">SUMIF(总装!BI$3:BI$146,$B146,总装!BI$6)+SUMIF(总装!BJ$3:BJ$146,$B146,总装!BJ$6)+SUMIF(总装!BK$3:BK$146,$B146,总装!BK$6)</f>
        <v>0</v>
      </c>
      <c r="AD146" s="5">
        <f ca="1">SUMIF(总装!BL$3:BL$146,$B146,总装!BL$6)+SUMIF(总装!BM$3:BM$146,$B146,总装!BM$6)+SUMIF(总装!BN$3:BN$146,$B146,总装!BN$6)</f>
        <v>0</v>
      </c>
      <c r="AE146" s="5">
        <f ca="1">SUMIF(总装!BO$3:BO$146,$B146,总装!BO$6)+SUMIF(总装!BP$3:BP$146,$B146,总装!BP$6)+SUMIF(总装!BQ$3:BQ$146,$B146,总装!BQ$6)</f>
        <v>0</v>
      </c>
      <c r="AF146" s="5">
        <f ca="1">SUMIF(总装!BR$3:BR$146,$B146,总装!BR$6)+SUMIF(总装!BS$3:BS$146,$B146,总装!BS$6)+SUMIF(总装!BT$3:BT$146,$B146,总装!BT$6)</f>
        <v>0</v>
      </c>
      <c r="AG146" s="5">
        <f ca="1">SUMIF(总装!BU$3:BU$146,$B146,总装!BU$6)+SUMIF(总装!BV$3:BV$146,$B146,总装!BV$6)+SUMIF(总装!BW$3:BW$146,$B146,总装!BW$6)</f>
        <v>0</v>
      </c>
      <c r="AH146" s="5">
        <f ca="1">SUMIF(总装!BX$3:BX$146,$B146,总装!BX$6)+SUMIF(总装!BY$3:BY$146,$B146,总装!BY$6)+SUMIF(总装!BZ$3:BZ$146,$B146,总装!BZ$6)</f>
        <v>0</v>
      </c>
      <c r="AI146" s="5">
        <f ca="1">SUMIF(总装!CA$3:CA$146,$B146,总装!CA$6)+SUMIF(总装!CB$3:CB$146,$B146,总装!CB$6)+SUMIF(总装!CC$3:CC$146,$B146,总装!CC$6)</f>
        <v>0</v>
      </c>
      <c r="AJ146" s="5">
        <f ca="1">SUMIF(总装!CD$3:CD$146,$B146,总装!CD$6)+SUMIF(总装!CE$3:CE$146,$B146,总装!CE$6)+SUMIF(总装!CF$3:CF$146,$B146,总装!CF$6)</f>
        <v>0</v>
      </c>
      <c r="AK146" s="5">
        <f ca="1">SUMIF(总装!CG$3:CG$146,$B146,总装!CG$6)+SUMIF(总装!CH$3:CH$146,$B146,总装!CH$6)+SUMIF(总装!CI$3:CI$146,$B146,总装!CI$6)</f>
        <v>0</v>
      </c>
      <c r="AL146" s="5">
        <f ca="1">SUMIF(总装!CJ$3:CJ$146,$B146,总装!CJ$6)+SUMIF(总装!CK$3:CK$146,$B146,总装!CK$6)+SUMIF(总装!CL$3:CL$146,$B146,总装!CL$6)</f>
        <v>0</v>
      </c>
      <c r="AM146" s="5">
        <f ca="1">SUMIF(总装!CM$3:CM$146,$B146,总装!CM$6)+SUMIF(总装!CN$3:CN$146,$B146,总装!CN$6)+SUMIF(总装!CO$3:CO$146,$B146,总装!CO$6)</f>
        <v>0</v>
      </c>
      <c r="AN146" s="5">
        <f ca="1">SUMIF(总装!CP$3:CP$146,$B146,总装!CP$6)+SUMIF(总装!CQ$3:CQ$146,$B146,总装!CQ$6)+SUMIF(总装!CR$3:CR$146,$B146,总装!CR$6)</f>
        <v>0</v>
      </c>
      <c r="AO146" s="5">
        <f ca="1" t="shared" si="10"/>
        <v>2000</v>
      </c>
      <c r="AP146" s="5">
        <f>SUMIF(工单拆分!G:G,B146,工单拆分!I:I)</f>
        <v>2000</v>
      </c>
      <c r="AQ146" s="5">
        <f ca="1" t="shared" si="11"/>
        <v>0</v>
      </c>
      <c r="AS146" s="7">
        <f>VLOOKUP(日计划量!C:C,工单拆分!H:N,7,0)</f>
        <v>100844849</v>
      </c>
      <c r="AT146" s="5">
        <f ca="1">VLOOKUP(C:C,工单拆分!H:R,11,0)</f>
        <v>0</v>
      </c>
      <c r="AU146" s="5">
        <f ca="1">VLOOKUP(C:C,工单拆分!H:S,12,0)</f>
        <v>0</v>
      </c>
      <c r="AV146" s="5"/>
      <c r="AW146" s="5"/>
    </row>
    <row r="147" s="1" customFormat="1" ht="15" customHeight="1" spans="1:49">
      <c r="A147" s="5">
        <f>工单拆分!F147</f>
        <v>7210003732</v>
      </c>
      <c r="B147" s="5" t="str">
        <f>工单拆分!G147</f>
        <v>7210003732-6</v>
      </c>
      <c r="C147" s="5" t="str">
        <f>工单拆分!H147</f>
        <v>40FC8633Q-6</v>
      </c>
      <c r="D147" s="5">
        <f>VLOOKUP(B147,工单拆分!G:I,3,0)</f>
        <v>2000</v>
      </c>
      <c r="E147" s="5">
        <f ca="1">SUMIFS(OFFSET(工单拆分!$I$2,,,2000),OFFSET(工单拆分!$F$2,,,2000),A147)</f>
        <v>29000</v>
      </c>
      <c r="F147" s="5"/>
      <c r="G147" s="10">
        <f ca="1" t="array" ref="G147">MATCH(TRUE,J147:AN147&gt;10,0)+$J$2-1</f>
        <v>43532</v>
      </c>
      <c r="H147" s="11"/>
      <c r="I147" s="11"/>
      <c r="J147" s="5">
        <f ca="1">SUMIF(总装!D$3:D$146,$B147,总装!D$6)+SUMIF(总装!E$3:E$146,$B147,总装!E$6)+SUMIF(总装!F$3:F$146,$B147,总装!F$6)</f>
        <v>0</v>
      </c>
      <c r="K147" s="12">
        <f ca="1">SUMIF(总装!G$3:G$146,$B147,总装!G$6)+SUMIF(总装!H$3:H$146,$B147,总装!H$6)+SUMIF(总装!I$3:I$146,$B147,总装!I$6)</f>
        <v>0</v>
      </c>
      <c r="L147" s="12">
        <f ca="1">SUMIF(总装!J$3:J$146,$B147,总装!J$6)+SUMIF(总装!K$3:K$146,$B147,总装!K$6)+SUMIF(总装!L$3:L$146,$B147,总装!L$6)</f>
        <v>0</v>
      </c>
      <c r="M147" s="12">
        <f ca="1">SUMIF(总装!M$3:M$146,$B147,总装!M$6)+SUMIF(总装!N$3:N$146,$B147,总装!N$6)+SUMIF(总装!O$3:O$146,$B147,总装!O$6)</f>
        <v>0</v>
      </c>
      <c r="N147" s="12">
        <f ca="1">SUMIF(总装!P$3:P$146,$B147,总装!P$6)+SUMIF(总装!Q$3:Q$146,$B147,总装!Q$6)+SUMIF(总装!R$3:R$146,$B147,总装!R$6)</f>
        <v>0</v>
      </c>
      <c r="O147" s="12">
        <f ca="1">SUMIF(总装!S$3:S$146,$B147,总装!S$6)+SUMIF(总装!T$3:T$146,$B147,总装!T$6)+SUMIF(总装!U$3:U$146,$B147,总装!U$6)</f>
        <v>0</v>
      </c>
      <c r="P147" s="12">
        <f ca="1">SUMIF(总装!V$3:V$146,$B147,总装!V$6)+SUMIF(总装!W$3:W$146,$B147,总装!W$6)+SUMIF(总装!X$3:X$146,$B147,总装!X$6)</f>
        <v>0</v>
      </c>
      <c r="Q147" s="12">
        <f ca="1">SUMIF(总装!Y$3:Y$146,$B147,总装!Y$6)+SUMIF(总装!Z$3:Z$146,$B147,总装!Z$6)+SUMIF(总装!AA$3:AA$146,$B147,总装!AA$6)</f>
        <v>100</v>
      </c>
      <c r="R147" s="5">
        <f ca="1">SUMIF(总装!AB$3:AB$146,$B147,总装!AB$6)+SUMIF(总装!AC$3:AC$146,$B147,总装!AC$6)+SUMIF(总装!AD$3:AD$146,$B147,总装!AD$6)</f>
        <v>1800</v>
      </c>
      <c r="S147" s="5">
        <f ca="1">SUMIF(总装!AE$3:AE$146,$B147,总装!AE$6)+SUMIF(总装!AF$3:AF$146,$B147,总装!AF$6)+SUMIF(总装!AG$3:AG$146,$B147,总装!AG$6)</f>
        <v>0</v>
      </c>
      <c r="T147" s="5">
        <f ca="1">SUMIF(总装!AH$3:AH$146,$B147,总装!AH$6)+SUMIF(总装!AI$3:AI$146,$B147,总装!AI$6)+SUMIF(总装!AJ$3:AJ$146,$B147,总装!AJ$6)</f>
        <v>100</v>
      </c>
      <c r="U147" s="5">
        <f ca="1">SUMIF(总装!AK$3:AK$146,$B147,总装!AK$6)+SUMIF(总装!AL$3:AL$146,$B147,总装!AL$6)+SUMIF(总装!AM$3:AM$146,$B147,总装!AM$6)</f>
        <v>0</v>
      </c>
      <c r="V147" s="5">
        <f ca="1">SUMIF(总装!AN$3:AN$146,$B147,总装!AN$6)+SUMIF(总装!AO$3:AO$146,$B147,总装!AO$6)+SUMIF(总装!AP$3:AP$146,$B147,总装!AP$6)</f>
        <v>0</v>
      </c>
      <c r="W147" s="5">
        <f ca="1">SUMIF(总装!AQ$3:AQ$146,$B147,总装!AQ$6)+SUMIF(总装!AR$3:AR$146,$B147,总装!AR$6)+SUMIF(总装!AS$3:AS$146,$B147,总装!AS$6)</f>
        <v>0</v>
      </c>
      <c r="X147" s="5">
        <f ca="1">SUMIF(总装!AT$3:AT$146,$B147,总装!AT$6)+SUMIF(总装!AU$3:AU$146,$B147,总装!AU$6)+SUMIF(总装!AV$3:AV$146,$B147,总装!AV$6)</f>
        <v>0</v>
      </c>
      <c r="Y147" s="5">
        <f ca="1">SUMIF(总装!AW$3:AW$146,$B147,总装!AW$6)+SUMIF(总装!AX$3:AX$146,$B147,总装!AX$6)+SUMIF(总装!AY$3:AY$146,$B147,总装!AY$6)</f>
        <v>0</v>
      </c>
      <c r="Z147" s="5">
        <f ca="1">SUMIF(总装!AZ$3:AZ$146,$B147,总装!AZ$6)+SUMIF(总装!BA$3:BA$146,$B147,总装!BA$6)+SUMIF(总装!BB$3:BB$146,$B147,总装!BB$6)</f>
        <v>0</v>
      </c>
      <c r="AA147" s="5">
        <f ca="1">SUMIF(总装!BC$3:BC$146,$B147,总装!BC$6)+SUMIF(总装!BD$3:BD$146,$B147,总装!BD$6)+SUMIF(总装!BE$3:BE$146,$B147,总装!BE$6)</f>
        <v>0</v>
      </c>
      <c r="AB147" s="5">
        <f ca="1">SUMIF(总装!BF$3:BF$146,$B147,总装!BF$6)+SUMIF(总装!BG$3:BG$146,$B147,总装!BG$6)+SUMIF(总装!BH$3:BH$146,$B147,总装!BH$6)</f>
        <v>0</v>
      </c>
      <c r="AC147" s="5">
        <f ca="1">SUMIF(总装!BI$3:BI$146,$B147,总装!BI$6)+SUMIF(总装!BJ$3:BJ$146,$B147,总装!BJ$6)+SUMIF(总装!BK$3:BK$146,$B147,总装!BK$6)</f>
        <v>0</v>
      </c>
      <c r="AD147" s="5">
        <f ca="1">SUMIF(总装!BL$3:BL$146,$B147,总装!BL$6)+SUMIF(总装!BM$3:BM$146,$B147,总装!BM$6)+SUMIF(总装!BN$3:BN$146,$B147,总装!BN$6)</f>
        <v>0</v>
      </c>
      <c r="AE147" s="5">
        <f ca="1">SUMIF(总装!BO$3:BO$146,$B147,总装!BO$6)+SUMIF(总装!BP$3:BP$146,$B147,总装!BP$6)+SUMIF(总装!BQ$3:BQ$146,$B147,总装!BQ$6)</f>
        <v>0</v>
      </c>
      <c r="AF147" s="5">
        <f ca="1">SUMIF(总装!BR$3:BR$146,$B147,总装!BR$6)+SUMIF(总装!BS$3:BS$146,$B147,总装!BS$6)+SUMIF(总装!BT$3:BT$146,$B147,总装!BT$6)</f>
        <v>0</v>
      </c>
      <c r="AG147" s="5">
        <f ca="1">SUMIF(总装!BU$3:BU$146,$B147,总装!BU$6)+SUMIF(总装!BV$3:BV$146,$B147,总装!BV$6)+SUMIF(总装!BW$3:BW$146,$B147,总装!BW$6)</f>
        <v>0</v>
      </c>
      <c r="AH147" s="5">
        <f ca="1">SUMIF(总装!BX$3:BX$146,$B147,总装!BX$6)+SUMIF(总装!BY$3:BY$146,$B147,总装!BY$6)+SUMIF(总装!BZ$3:BZ$146,$B147,总装!BZ$6)</f>
        <v>0</v>
      </c>
      <c r="AI147" s="5">
        <f ca="1">SUMIF(总装!CA$3:CA$146,$B147,总装!CA$6)+SUMIF(总装!CB$3:CB$146,$B147,总装!CB$6)+SUMIF(总装!CC$3:CC$146,$B147,总装!CC$6)</f>
        <v>0</v>
      </c>
      <c r="AJ147" s="5">
        <f ca="1">SUMIF(总装!CD$3:CD$146,$B147,总装!CD$6)+SUMIF(总装!CE$3:CE$146,$B147,总装!CE$6)+SUMIF(总装!CF$3:CF$146,$B147,总装!CF$6)</f>
        <v>0</v>
      </c>
      <c r="AK147" s="5">
        <f ca="1">SUMIF(总装!CG$3:CG$146,$B147,总装!CG$6)+SUMIF(总装!CH$3:CH$146,$B147,总装!CH$6)+SUMIF(总装!CI$3:CI$146,$B147,总装!CI$6)</f>
        <v>0</v>
      </c>
      <c r="AL147" s="5">
        <f ca="1">SUMIF(总装!CJ$3:CJ$146,$B147,总装!CJ$6)+SUMIF(总装!CK$3:CK$146,$B147,总装!CK$6)+SUMIF(总装!CL$3:CL$146,$B147,总装!CL$6)</f>
        <v>0</v>
      </c>
      <c r="AM147" s="5">
        <f ca="1">SUMIF(总装!CM$3:CM$146,$B147,总装!CM$6)+SUMIF(总装!CN$3:CN$146,$B147,总装!CN$6)+SUMIF(总装!CO$3:CO$146,$B147,总装!CO$6)</f>
        <v>0</v>
      </c>
      <c r="AN147" s="5">
        <f ca="1">SUMIF(总装!CP$3:CP$146,$B147,总装!CP$6)+SUMIF(总装!CQ$3:CQ$146,$B147,总装!CQ$6)+SUMIF(总装!CR$3:CR$146,$B147,总装!CR$6)</f>
        <v>0</v>
      </c>
      <c r="AO147" s="5">
        <f ca="1" t="shared" si="10"/>
        <v>2000</v>
      </c>
      <c r="AP147" s="5">
        <f>SUMIF(工单拆分!G:G,B147,工单拆分!I:I)</f>
        <v>2000</v>
      </c>
      <c r="AQ147" s="5">
        <f ca="1" t="shared" si="11"/>
        <v>0</v>
      </c>
      <c r="AS147" s="7">
        <f>VLOOKUP(日计划量!C:C,工单拆分!H:N,7,0)</f>
        <v>100845382</v>
      </c>
      <c r="AT147" s="5">
        <f ca="1">VLOOKUP(C:C,工单拆分!H:R,11,0)</f>
        <v>0</v>
      </c>
      <c r="AU147" s="5">
        <f ca="1">VLOOKUP(C:C,工单拆分!H:S,12,0)</f>
        <v>0</v>
      </c>
      <c r="AV147" s="5"/>
      <c r="AW147" s="5"/>
    </row>
    <row r="148" s="1" customFormat="1" ht="15" customHeight="1" spans="1:49">
      <c r="A148" s="5">
        <f>工单拆分!F148</f>
        <v>7210003732</v>
      </c>
      <c r="B148" s="5" t="str">
        <f>工单拆分!G148</f>
        <v>7210003732-7</v>
      </c>
      <c r="C148" s="5" t="str">
        <f>工单拆分!H148</f>
        <v>40FC8633Q-7</v>
      </c>
      <c r="D148" s="5">
        <f>VLOOKUP(B148,工单拆分!G:I,3,0)</f>
        <v>2000</v>
      </c>
      <c r="E148" s="5">
        <f ca="1">SUMIFS(OFFSET(工单拆分!$I$2,,,2000),OFFSET(工单拆分!$F$2,,,2000),A148)</f>
        <v>29000</v>
      </c>
      <c r="F148" s="5"/>
      <c r="G148" s="10">
        <f ca="1" t="array" ref="G148">MATCH(TRUE,J148:AN148&gt;10,0)+$J$2-1</f>
        <v>43535</v>
      </c>
      <c r="H148" s="11"/>
      <c r="I148" s="11"/>
      <c r="J148" s="5">
        <f ca="1">SUMIF(总装!D$3:D$146,$B148,总装!D$6)+SUMIF(总装!E$3:E$146,$B148,总装!E$6)+SUMIF(总装!F$3:F$146,$B148,总装!F$6)</f>
        <v>0</v>
      </c>
      <c r="K148" s="12">
        <f ca="1">SUMIF(总装!G$3:G$146,$B148,总装!G$6)+SUMIF(总装!H$3:H$146,$B148,总装!H$6)+SUMIF(总装!I$3:I$146,$B148,总装!I$6)</f>
        <v>0</v>
      </c>
      <c r="L148" s="12">
        <f ca="1">SUMIF(总装!J$3:J$146,$B148,总装!J$6)+SUMIF(总装!K$3:K$146,$B148,总装!K$6)+SUMIF(总装!L$3:L$146,$B148,总装!L$6)</f>
        <v>0</v>
      </c>
      <c r="M148" s="12">
        <f ca="1">SUMIF(总装!M$3:M$146,$B148,总装!M$6)+SUMIF(总装!N$3:N$146,$B148,总装!N$6)+SUMIF(总装!O$3:O$146,$B148,总装!O$6)</f>
        <v>0</v>
      </c>
      <c r="N148" s="12">
        <f ca="1">SUMIF(总装!P$3:P$146,$B148,总装!P$6)+SUMIF(总装!Q$3:Q$146,$B148,总装!Q$6)+SUMIF(总装!R$3:R$146,$B148,总装!R$6)</f>
        <v>0</v>
      </c>
      <c r="O148" s="12">
        <f ca="1">SUMIF(总装!S$3:S$146,$B148,总装!S$6)+SUMIF(总装!T$3:T$146,$B148,总装!T$6)+SUMIF(总装!U$3:U$146,$B148,总装!U$6)</f>
        <v>0</v>
      </c>
      <c r="P148" s="12">
        <f ca="1">SUMIF(总装!V$3:V$146,$B148,总装!V$6)+SUMIF(总装!W$3:W$146,$B148,总装!W$6)+SUMIF(总装!X$3:X$146,$B148,总装!X$6)</f>
        <v>0</v>
      </c>
      <c r="Q148" s="12">
        <f ca="1">SUMIF(总装!Y$3:Y$146,$B148,总装!Y$6)+SUMIF(总装!Z$3:Z$146,$B148,总装!Z$6)+SUMIF(总装!AA$3:AA$146,$B148,总装!AA$6)</f>
        <v>0</v>
      </c>
      <c r="R148" s="5">
        <f ca="1">SUMIF(总装!AB$3:AB$146,$B148,总装!AB$6)+SUMIF(总装!AC$3:AC$146,$B148,总装!AC$6)+SUMIF(总装!AD$3:AD$146,$B148,总装!AD$6)</f>
        <v>0</v>
      </c>
      <c r="S148" s="5">
        <f ca="1">SUMIF(总装!AE$3:AE$146,$B148,总装!AE$6)+SUMIF(总装!AF$3:AF$146,$B148,总装!AF$6)+SUMIF(总装!AG$3:AG$146,$B148,总装!AG$6)</f>
        <v>0</v>
      </c>
      <c r="T148" s="5">
        <f ca="1">SUMIF(总装!AH$3:AH$146,$B148,总装!AH$6)+SUMIF(总装!AI$3:AI$146,$B148,总装!AI$6)+SUMIF(总装!AJ$3:AJ$146,$B148,总装!AJ$6)</f>
        <v>1700</v>
      </c>
      <c r="U148" s="5">
        <f ca="1">SUMIF(总装!AK$3:AK$146,$B148,总装!AK$6)+SUMIF(总装!AL$3:AL$146,$B148,总装!AL$6)+SUMIF(总装!AM$3:AM$146,$B148,总装!AM$6)</f>
        <v>300</v>
      </c>
      <c r="V148" s="5">
        <f ca="1">SUMIF(总装!AN$3:AN$146,$B148,总装!AN$6)+SUMIF(总装!AO$3:AO$146,$B148,总装!AO$6)+SUMIF(总装!AP$3:AP$146,$B148,总装!AP$6)</f>
        <v>0</v>
      </c>
      <c r="W148" s="5">
        <f ca="1">SUMIF(总装!AQ$3:AQ$146,$B148,总装!AQ$6)+SUMIF(总装!AR$3:AR$146,$B148,总装!AR$6)+SUMIF(总装!AS$3:AS$146,$B148,总装!AS$6)</f>
        <v>0</v>
      </c>
      <c r="X148" s="5">
        <f ca="1">SUMIF(总装!AT$3:AT$146,$B148,总装!AT$6)+SUMIF(总装!AU$3:AU$146,$B148,总装!AU$6)+SUMIF(总装!AV$3:AV$146,$B148,总装!AV$6)</f>
        <v>0</v>
      </c>
      <c r="Y148" s="5">
        <f ca="1">SUMIF(总装!AW$3:AW$146,$B148,总装!AW$6)+SUMIF(总装!AX$3:AX$146,$B148,总装!AX$6)+SUMIF(总装!AY$3:AY$146,$B148,总装!AY$6)</f>
        <v>0</v>
      </c>
      <c r="Z148" s="5">
        <f ca="1">SUMIF(总装!AZ$3:AZ$146,$B148,总装!AZ$6)+SUMIF(总装!BA$3:BA$146,$B148,总装!BA$6)+SUMIF(总装!BB$3:BB$146,$B148,总装!BB$6)</f>
        <v>0</v>
      </c>
      <c r="AA148" s="5">
        <f ca="1">SUMIF(总装!BC$3:BC$146,$B148,总装!BC$6)+SUMIF(总装!BD$3:BD$146,$B148,总装!BD$6)+SUMIF(总装!BE$3:BE$146,$B148,总装!BE$6)</f>
        <v>0</v>
      </c>
      <c r="AB148" s="5">
        <f ca="1">SUMIF(总装!BF$3:BF$146,$B148,总装!BF$6)+SUMIF(总装!BG$3:BG$146,$B148,总装!BG$6)+SUMIF(总装!BH$3:BH$146,$B148,总装!BH$6)</f>
        <v>0</v>
      </c>
      <c r="AC148" s="5">
        <f ca="1">SUMIF(总装!BI$3:BI$146,$B148,总装!BI$6)+SUMIF(总装!BJ$3:BJ$146,$B148,总装!BJ$6)+SUMIF(总装!BK$3:BK$146,$B148,总装!BK$6)</f>
        <v>0</v>
      </c>
      <c r="AD148" s="5">
        <f ca="1">SUMIF(总装!BL$3:BL$146,$B148,总装!BL$6)+SUMIF(总装!BM$3:BM$146,$B148,总装!BM$6)+SUMIF(总装!BN$3:BN$146,$B148,总装!BN$6)</f>
        <v>0</v>
      </c>
      <c r="AE148" s="5">
        <f ca="1">SUMIF(总装!BO$3:BO$146,$B148,总装!BO$6)+SUMIF(总装!BP$3:BP$146,$B148,总装!BP$6)+SUMIF(总装!BQ$3:BQ$146,$B148,总装!BQ$6)</f>
        <v>0</v>
      </c>
      <c r="AF148" s="5">
        <f ca="1">SUMIF(总装!BR$3:BR$146,$B148,总装!BR$6)+SUMIF(总装!BS$3:BS$146,$B148,总装!BS$6)+SUMIF(总装!BT$3:BT$146,$B148,总装!BT$6)</f>
        <v>0</v>
      </c>
      <c r="AG148" s="5">
        <f ca="1">SUMIF(总装!BU$3:BU$146,$B148,总装!BU$6)+SUMIF(总装!BV$3:BV$146,$B148,总装!BV$6)+SUMIF(总装!BW$3:BW$146,$B148,总装!BW$6)</f>
        <v>0</v>
      </c>
      <c r="AH148" s="5">
        <f ca="1">SUMIF(总装!BX$3:BX$146,$B148,总装!BX$6)+SUMIF(总装!BY$3:BY$146,$B148,总装!BY$6)+SUMIF(总装!BZ$3:BZ$146,$B148,总装!BZ$6)</f>
        <v>0</v>
      </c>
      <c r="AI148" s="5">
        <f ca="1">SUMIF(总装!CA$3:CA$146,$B148,总装!CA$6)+SUMIF(总装!CB$3:CB$146,$B148,总装!CB$6)+SUMIF(总装!CC$3:CC$146,$B148,总装!CC$6)</f>
        <v>0</v>
      </c>
      <c r="AJ148" s="5">
        <f ca="1">SUMIF(总装!CD$3:CD$146,$B148,总装!CD$6)+SUMIF(总装!CE$3:CE$146,$B148,总装!CE$6)+SUMIF(总装!CF$3:CF$146,$B148,总装!CF$6)</f>
        <v>0</v>
      </c>
      <c r="AK148" s="5">
        <f ca="1">SUMIF(总装!CG$3:CG$146,$B148,总装!CG$6)+SUMIF(总装!CH$3:CH$146,$B148,总装!CH$6)+SUMIF(总装!CI$3:CI$146,$B148,总装!CI$6)</f>
        <v>0</v>
      </c>
      <c r="AL148" s="5">
        <f ca="1">SUMIF(总装!CJ$3:CJ$146,$B148,总装!CJ$6)+SUMIF(总装!CK$3:CK$146,$B148,总装!CK$6)+SUMIF(总装!CL$3:CL$146,$B148,总装!CL$6)</f>
        <v>0</v>
      </c>
      <c r="AM148" s="5">
        <f ca="1">SUMIF(总装!CM$3:CM$146,$B148,总装!CM$6)+SUMIF(总装!CN$3:CN$146,$B148,总装!CN$6)+SUMIF(总装!CO$3:CO$146,$B148,总装!CO$6)</f>
        <v>0</v>
      </c>
      <c r="AN148" s="5">
        <f ca="1">SUMIF(总装!CP$3:CP$146,$B148,总装!CP$6)+SUMIF(总装!CQ$3:CQ$146,$B148,总装!CQ$6)+SUMIF(总装!CR$3:CR$146,$B148,总装!CR$6)</f>
        <v>0</v>
      </c>
      <c r="AO148" s="5">
        <f ca="1" t="shared" si="10"/>
        <v>2000</v>
      </c>
      <c r="AP148" s="5">
        <f>SUMIF(工单拆分!G:G,B148,工单拆分!I:I)</f>
        <v>2000</v>
      </c>
      <c r="AQ148" s="5">
        <f ca="1" t="shared" si="11"/>
        <v>0</v>
      </c>
      <c r="AS148" s="7">
        <f>VLOOKUP(日计划量!C:C,工单拆分!H:N,7,0)</f>
        <v>100845383</v>
      </c>
      <c r="AT148" s="5">
        <f ca="1">VLOOKUP(C:C,工单拆分!H:R,11,0)</f>
        <v>0</v>
      </c>
      <c r="AU148" s="5">
        <f ca="1">VLOOKUP(C:C,工单拆分!H:S,12,0)</f>
        <v>0</v>
      </c>
      <c r="AV148" s="5"/>
      <c r="AW148" s="5"/>
    </row>
    <row r="149" s="1" customFormat="1" ht="15" customHeight="1" spans="1:49">
      <c r="A149" s="5">
        <f>工单拆分!F149</f>
        <v>7210003732</v>
      </c>
      <c r="B149" s="5" t="str">
        <f>工单拆分!G149</f>
        <v>7210003732-8</v>
      </c>
      <c r="C149" s="5" t="str">
        <f>工单拆分!H149</f>
        <v>40FC8633Q-8</v>
      </c>
      <c r="D149" s="5">
        <f>VLOOKUP(B149,工单拆分!G:I,3,0)</f>
        <v>2000</v>
      </c>
      <c r="E149" s="5">
        <f ca="1">SUMIFS(OFFSET(工单拆分!$I$2,,,2000),OFFSET(工单拆分!$F$2,,,2000),A149)</f>
        <v>29000</v>
      </c>
      <c r="F149" s="5"/>
      <c r="G149" s="10">
        <f ca="1" t="array" ref="G149">MATCH(TRUE,J149:AN149&gt;10,0)+$J$2-1</f>
        <v>43544</v>
      </c>
      <c r="H149" s="11"/>
      <c r="I149" s="11"/>
      <c r="J149" s="5">
        <f ca="1">SUMIF(总装!D$3:D$146,$B149,总装!D$6)+SUMIF(总装!E$3:E$146,$B149,总装!E$6)+SUMIF(总装!F$3:F$146,$B149,总装!F$6)</f>
        <v>0</v>
      </c>
      <c r="K149" s="12">
        <f ca="1">SUMIF(总装!G$3:G$146,$B149,总装!G$6)+SUMIF(总装!H$3:H$146,$B149,总装!H$6)+SUMIF(总装!I$3:I$146,$B149,总装!I$6)</f>
        <v>0</v>
      </c>
      <c r="L149" s="12">
        <f ca="1">SUMIF(总装!J$3:J$146,$B149,总装!J$6)+SUMIF(总装!K$3:K$146,$B149,总装!K$6)+SUMIF(总装!L$3:L$146,$B149,总装!L$6)</f>
        <v>0</v>
      </c>
      <c r="M149" s="12">
        <f ca="1">SUMIF(总装!M$3:M$146,$B149,总装!M$6)+SUMIF(总装!N$3:N$146,$B149,总装!N$6)+SUMIF(总装!O$3:O$146,$B149,总装!O$6)</f>
        <v>0</v>
      </c>
      <c r="N149" s="12">
        <f ca="1">SUMIF(总装!P$3:P$146,$B149,总装!P$6)+SUMIF(总装!Q$3:Q$146,$B149,总装!Q$6)+SUMIF(总装!R$3:R$146,$B149,总装!R$6)</f>
        <v>0</v>
      </c>
      <c r="O149" s="12">
        <f ca="1">SUMIF(总装!S$3:S$146,$B149,总装!S$6)+SUMIF(总装!T$3:T$146,$B149,总装!T$6)+SUMIF(总装!U$3:U$146,$B149,总装!U$6)</f>
        <v>0</v>
      </c>
      <c r="P149" s="12">
        <f ca="1">SUMIF(总装!V$3:V$146,$B149,总装!V$6)+SUMIF(总装!W$3:W$146,$B149,总装!W$6)+SUMIF(总装!X$3:X$146,$B149,总装!X$6)</f>
        <v>0</v>
      </c>
      <c r="Q149" s="12">
        <f ca="1">SUMIF(总装!Y$3:Y$146,$B149,总装!Y$6)+SUMIF(总装!Z$3:Z$146,$B149,总装!Z$6)+SUMIF(总装!AA$3:AA$146,$B149,总装!AA$6)</f>
        <v>0</v>
      </c>
      <c r="R149" s="5">
        <f ca="1">SUMIF(总装!AB$3:AB$146,$B149,总装!AB$6)+SUMIF(总装!AC$3:AC$146,$B149,总装!AC$6)+SUMIF(总装!AD$3:AD$146,$B149,总装!AD$6)</f>
        <v>0</v>
      </c>
      <c r="S149" s="5">
        <f ca="1">SUMIF(总装!AE$3:AE$146,$B149,总装!AE$6)+SUMIF(总装!AF$3:AF$146,$B149,总装!AF$6)+SUMIF(总装!AG$3:AG$146,$B149,总装!AG$6)</f>
        <v>0</v>
      </c>
      <c r="T149" s="5">
        <f ca="1">SUMIF(总装!AH$3:AH$146,$B149,总装!AH$6)+SUMIF(总装!AI$3:AI$146,$B149,总装!AI$6)+SUMIF(总装!AJ$3:AJ$146,$B149,总装!AJ$6)</f>
        <v>0</v>
      </c>
      <c r="U149" s="5">
        <f ca="1">SUMIF(总装!AK$3:AK$146,$B149,总装!AK$6)+SUMIF(总装!AL$3:AL$146,$B149,总装!AL$6)+SUMIF(总装!AM$3:AM$146,$B149,总装!AM$6)</f>
        <v>0</v>
      </c>
      <c r="V149" s="5">
        <f ca="1">SUMIF(总装!AN$3:AN$146,$B149,总装!AN$6)+SUMIF(总装!AO$3:AO$146,$B149,总装!AO$6)+SUMIF(总装!AP$3:AP$146,$B149,总装!AP$6)</f>
        <v>0</v>
      </c>
      <c r="W149" s="5">
        <f ca="1">SUMIF(总装!AQ$3:AQ$146,$B149,总装!AQ$6)+SUMIF(总装!AR$3:AR$146,$B149,总装!AR$6)+SUMIF(总装!AS$3:AS$146,$B149,总装!AS$6)</f>
        <v>0</v>
      </c>
      <c r="X149" s="5">
        <f ca="1">SUMIF(总装!AT$3:AT$146,$B149,总装!AT$6)+SUMIF(总装!AU$3:AU$146,$B149,总装!AU$6)+SUMIF(总装!AV$3:AV$146,$B149,总装!AV$6)</f>
        <v>0</v>
      </c>
      <c r="Y149" s="5">
        <f ca="1">SUMIF(总装!AW$3:AW$146,$B149,总装!AW$6)+SUMIF(总装!AX$3:AX$146,$B149,总装!AX$6)+SUMIF(总装!AY$3:AY$146,$B149,总装!AY$6)</f>
        <v>0</v>
      </c>
      <c r="Z149" s="5">
        <f ca="1">SUMIF(总装!AZ$3:AZ$146,$B149,总装!AZ$6)+SUMIF(总装!BA$3:BA$146,$B149,总装!BA$6)+SUMIF(总装!BB$3:BB$146,$B149,总装!BB$6)</f>
        <v>0</v>
      </c>
      <c r="AA149" s="5">
        <f ca="1">SUMIF(总装!BC$3:BC$146,$B149,总装!BC$6)+SUMIF(总装!BD$3:BD$146,$B149,总装!BD$6)+SUMIF(总装!BE$3:BE$146,$B149,总装!BE$6)</f>
        <v>0</v>
      </c>
      <c r="AB149" s="5">
        <f ca="1">SUMIF(总装!BF$3:BF$146,$B149,总装!BF$6)+SUMIF(总装!BG$3:BG$146,$B149,总装!BG$6)+SUMIF(总装!BH$3:BH$146,$B149,总装!BH$6)</f>
        <v>0</v>
      </c>
      <c r="AC149" s="5">
        <f ca="1">SUMIF(总装!BI$3:BI$146,$B149,总装!BI$6)+SUMIF(总装!BJ$3:BJ$146,$B149,总装!BJ$6)+SUMIF(总装!BK$3:BK$146,$B149,总装!BK$6)</f>
        <v>250</v>
      </c>
      <c r="AD149" s="5">
        <f ca="1">SUMIF(总装!BL$3:BL$146,$B149,总装!BL$6)+SUMIF(总装!BM$3:BM$146,$B149,总装!BM$6)+SUMIF(总装!BN$3:BN$146,$B149,总装!BN$6)</f>
        <v>1750</v>
      </c>
      <c r="AE149" s="5">
        <f ca="1">SUMIF(总装!BO$3:BO$146,$B149,总装!BO$6)+SUMIF(总装!BP$3:BP$146,$B149,总装!BP$6)+SUMIF(总装!BQ$3:BQ$146,$B149,总装!BQ$6)</f>
        <v>0</v>
      </c>
      <c r="AF149" s="5">
        <f ca="1">SUMIF(总装!BR$3:BR$146,$B149,总装!BR$6)+SUMIF(总装!BS$3:BS$146,$B149,总装!BS$6)+SUMIF(总装!BT$3:BT$146,$B149,总装!BT$6)</f>
        <v>0</v>
      </c>
      <c r="AG149" s="5">
        <f ca="1">SUMIF(总装!BU$3:BU$146,$B149,总装!BU$6)+SUMIF(总装!BV$3:BV$146,$B149,总装!BV$6)+SUMIF(总装!BW$3:BW$146,$B149,总装!BW$6)</f>
        <v>0</v>
      </c>
      <c r="AH149" s="5">
        <f ca="1">SUMIF(总装!BX$3:BX$146,$B149,总装!BX$6)+SUMIF(总装!BY$3:BY$146,$B149,总装!BY$6)+SUMIF(总装!BZ$3:BZ$146,$B149,总装!BZ$6)</f>
        <v>0</v>
      </c>
      <c r="AI149" s="5">
        <f ca="1">SUMIF(总装!CA$3:CA$146,$B149,总装!CA$6)+SUMIF(总装!CB$3:CB$146,$B149,总装!CB$6)+SUMIF(总装!CC$3:CC$146,$B149,总装!CC$6)</f>
        <v>0</v>
      </c>
      <c r="AJ149" s="5">
        <f ca="1">SUMIF(总装!CD$3:CD$146,$B149,总装!CD$6)+SUMIF(总装!CE$3:CE$146,$B149,总装!CE$6)+SUMIF(总装!CF$3:CF$146,$B149,总装!CF$6)</f>
        <v>0</v>
      </c>
      <c r="AK149" s="5">
        <f ca="1">SUMIF(总装!CG$3:CG$146,$B149,总装!CG$6)+SUMIF(总装!CH$3:CH$146,$B149,总装!CH$6)+SUMIF(总装!CI$3:CI$146,$B149,总装!CI$6)</f>
        <v>0</v>
      </c>
      <c r="AL149" s="5">
        <f ca="1">SUMIF(总装!CJ$3:CJ$146,$B149,总装!CJ$6)+SUMIF(总装!CK$3:CK$146,$B149,总装!CK$6)+SUMIF(总装!CL$3:CL$146,$B149,总装!CL$6)</f>
        <v>0</v>
      </c>
      <c r="AM149" s="5">
        <f ca="1">SUMIF(总装!CM$3:CM$146,$B149,总装!CM$6)+SUMIF(总装!CN$3:CN$146,$B149,总装!CN$6)+SUMIF(总装!CO$3:CO$146,$B149,总装!CO$6)</f>
        <v>0</v>
      </c>
      <c r="AN149" s="5">
        <f ca="1">SUMIF(总装!CP$3:CP$146,$B149,总装!CP$6)+SUMIF(总装!CQ$3:CQ$146,$B149,总装!CQ$6)+SUMIF(总装!CR$3:CR$146,$B149,总装!CR$6)</f>
        <v>0</v>
      </c>
      <c r="AO149" s="5">
        <f ca="1" t="shared" si="10"/>
        <v>2000</v>
      </c>
      <c r="AP149" s="5">
        <f>SUMIF(工单拆分!G:G,B149,工单拆分!I:I)</f>
        <v>2000</v>
      </c>
      <c r="AQ149" s="5">
        <f ca="1" t="shared" si="11"/>
        <v>0</v>
      </c>
      <c r="AS149" s="7">
        <f>VLOOKUP(日计划量!C:C,工单拆分!H:N,7,0)</f>
        <v>100849836</v>
      </c>
      <c r="AT149" s="5">
        <f ca="1">VLOOKUP(C:C,工单拆分!H:R,11,0)</f>
        <v>0</v>
      </c>
      <c r="AU149" s="5">
        <f ca="1">VLOOKUP(C:C,工单拆分!H:S,12,0)</f>
        <v>0</v>
      </c>
      <c r="AV149" s="5"/>
      <c r="AW149" s="5"/>
    </row>
    <row r="150" s="1" customFormat="1" ht="15" customHeight="1" spans="1:49">
      <c r="A150" s="5">
        <f>工单拆分!F150</f>
        <v>7210003732</v>
      </c>
      <c r="B150" s="5" t="str">
        <f>工单拆分!G150</f>
        <v>7210003732-9</v>
      </c>
      <c r="C150" s="5" t="str">
        <f>工单拆分!H150</f>
        <v>40FC8633Q-9</v>
      </c>
      <c r="D150" s="5">
        <f>VLOOKUP(B150,工单拆分!G:I,3,0)</f>
        <v>2000</v>
      </c>
      <c r="E150" s="5">
        <f ca="1">SUMIFS(OFFSET(工单拆分!$I$2,,,2000),OFFSET(工单拆分!$F$2,,,2000),A150)</f>
        <v>29000</v>
      </c>
      <c r="F150" s="5"/>
      <c r="G150" s="10">
        <f ca="1" t="array" ref="G150">MATCH(TRUE,J150:AN150&gt;10,0)+$J$2-1</f>
        <v>43546</v>
      </c>
      <c r="H150" s="11"/>
      <c r="I150" s="11"/>
      <c r="J150" s="5">
        <f ca="1">SUMIF(总装!D$3:D$146,$B150,总装!D$6)+SUMIF(总装!E$3:E$146,$B150,总装!E$6)+SUMIF(总装!F$3:F$146,$B150,总装!F$6)</f>
        <v>0</v>
      </c>
      <c r="K150" s="12">
        <f ca="1">SUMIF(总装!G$3:G$146,$B150,总装!G$6)+SUMIF(总装!H$3:H$146,$B150,总装!H$6)+SUMIF(总装!I$3:I$146,$B150,总装!I$6)</f>
        <v>0</v>
      </c>
      <c r="L150" s="12">
        <f ca="1">SUMIF(总装!J$3:J$146,$B150,总装!J$6)+SUMIF(总装!K$3:K$146,$B150,总装!K$6)+SUMIF(总装!L$3:L$146,$B150,总装!L$6)</f>
        <v>0</v>
      </c>
      <c r="M150" s="12">
        <f ca="1">SUMIF(总装!M$3:M$146,$B150,总装!M$6)+SUMIF(总装!N$3:N$146,$B150,总装!N$6)+SUMIF(总装!O$3:O$146,$B150,总装!O$6)</f>
        <v>0</v>
      </c>
      <c r="N150" s="12">
        <f ca="1">SUMIF(总装!P$3:P$146,$B150,总装!P$6)+SUMIF(总装!Q$3:Q$146,$B150,总装!Q$6)+SUMIF(总装!R$3:R$146,$B150,总装!R$6)</f>
        <v>0</v>
      </c>
      <c r="O150" s="12">
        <f ca="1">SUMIF(总装!S$3:S$146,$B150,总装!S$6)+SUMIF(总装!T$3:T$146,$B150,总装!T$6)+SUMIF(总装!U$3:U$146,$B150,总装!U$6)</f>
        <v>0</v>
      </c>
      <c r="P150" s="12">
        <f ca="1">SUMIF(总装!V$3:V$146,$B150,总装!V$6)+SUMIF(总装!W$3:W$146,$B150,总装!W$6)+SUMIF(总装!X$3:X$146,$B150,总装!X$6)</f>
        <v>0</v>
      </c>
      <c r="Q150" s="12">
        <f ca="1">SUMIF(总装!Y$3:Y$146,$B150,总装!Y$6)+SUMIF(总装!Z$3:Z$146,$B150,总装!Z$6)+SUMIF(总装!AA$3:AA$146,$B150,总装!AA$6)</f>
        <v>0</v>
      </c>
      <c r="R150" s="5">
        <f ca="1">SUMIF(总装!AB$3:AB$146,$B150,总装!AB$6)+SUMIF(总装!AC$3:AC$146,$B150,总装!AC$6)+SUMIF(总装!AD$3:AD$146,$B150,总装!AD$6)</f>
        <v>0</v>
      </c>
      <c r="S150" s="5">
        <f ca="1">SUMIF(总装!AE$3:AE$146,$B150,总装!AE$6)+SUMIF(总装!AF$3:AF$146,$B150,总装!AF$6)+SUMIF(总装!AG$3:AG$146,$B150,总装!AG$6)</f>
        <v>0</v>
      </c>
      <c r="T150" s="5">
        <f ca="1">SUMIF(总装!AH$3:AH$146,$B150,总装!AH$6)+SUMIF(总装!AI$3:AI$146,$B150,总装!AI$6)+SUMIF(总装!AJ$3:AJ$146,$B150,总装!AJ$6)</f>
        <v>0</v>
      </c>
      <c r="U150" s="5">
        <f ca="1">SUMIF(总装!AK$3:AK$146,$B150,总装!AK$6)+SUMIF(总装!AL$3:AL$146,$B150,总装!AL$6)+SUMIF(总装!AM$3:AM$146,$B150,总装!AM$6)</f>
        <v>0</v>
      </c>
      <c r="V150" s="5">
        <f ca="1">SUMIF(总装!AN$3:AN$146,$B150,总装!AN$6)+SUMIF(总装!AO$3:AO$146,$B150,总装!AO$6)+SUMIF(总装!AP$3:AP$146,$B150,总装!AP$6)</f>
        <v>0</v>
      </c>
      <c r="W150" s="5">
        <f ca="1">SUMIF(总装!AQ$3:AQ$146,$B150,总装!AQ$6)+SUMIF(总装!AR$3:AR$146,$B150,总装!AR$6)+SUMIF(总装!AS$3:AS$146,$B150,总装!AS$6)</f>
        <v>0</v>
      </c>
      <c r="X150" s="5">
        <f ca="1">SUMIF(总装!AT$3:AT$146,$B150,总装!AT$6)+SUMIF(总装!AU$3:AU$146,$B150,总装!AU$6)+SUMIF(总装!AV$3:AV$146,$B150,总装!AV$6)</f>
        <v>0</v>
      </c>
      <c r="Y150" s="5">
        <f ca="1">SUMIF(总装!AW$3:AW$146,$B150,总装!AW$6)+SUMIF(总装!AX$3:AX$146,$B150,总装!AX$6)+SUMIF(总装!AY$3:AY$146,$B150,总装!AY$6)</f>
        <v>0</v>
      </c>
      <c r="Z150" s="5">
        <f ca="1">SUMIF(总装!AZ$3:AZ$146,$B150,总装!AZ$6)+SUMIF(总装!BA$3:BA$146,$B150,总装!BA$6)+SUMIF(总装!BB$3:BB$146,$B150,总装!BB$6)</f>
        <v>0</v>
      </c>
      <c r="AA150" s="5">
        <f ca="1">SUMIF(总装!BC$3:BC$146,$B150,总装!BC$6)+SUMIF(总装!BD$3:BD$146,$B150,总装!BD$6)+SUMIF(总装!BE$3:BE$146,$B150,总装!BE$6)</f>
        <v>0</v>
      </c>
      <c r="AB150" s="5">
        <f ca="1">SUMIF(总装!BF$3:BF$146,$B150,总装!BF$6)+SUMIF(总装!BG$3:BG$146,$B150,总装!BG$6)+SUMIF(总装!BH$3:BH$146,$B150,总装!BH$6)</f>
        <v>0</v>
      </c>
      <c r="AC150" s="5">
        <f ca="1">SUMIF(总装!BI$3:BI$146,$B150,总装!BI$6)+SUMIF(总装!BJ$3:BJ$146,$B150,总装!BJ$6)+SUMIF(总装!BK$3:BK$146,$B150,总装!BK$6)</f>
        <v>0</v>
      </c>
      <c r="AD150" s="5">
        <f ca="1">SUMIF(总装!BL$3:BL$146,$B150,总装!BL$6)+SUMIF(总装!BM$3:BM$146,$B150,总装!BM$6)+SUMIF(总装!BN$3:BN$146,$B150,总装!BN$6)</f>
        <v>0</v>
      </c>
      <c r="AE150" s="5">
        <f ca="1">SUMIF(总装!BO$3:BO$146,$B150,总装!BO$6)+SUMIF(总装!BP$3:BP$146,$B150,总装!BP$6)+SUMIF(总装!BQ$3:BQ$146,$B150,总装!BQ$6)</f>
        <v>1850</v>
      </c>
      <c r="AF150" s="5">
        <f ca="1">SUMIF(总装!BR$3:BR$146,$B150,总装!BR$6)+SUMIF(总装!BS$3:BS$146,$B150,总装!BS$6)+SUMIF(总装!BT$3:BT$146,$B150,总装!BT$6)</f>
        <v>150</v>
      </c>
      <c r="AG150" s="5">
        <f ca="1">SUMIF(总装!BU$3:BU$146,$B150,总装!BU$6)+SUMIF(总装!BV$3:BV$146,$B150,总装!BV$6)+SUMIF(总装!BW$3:BW$146,$B150,总装!BW$6)</f>
        <v>0</v>
      </c>
      <c r="AH150" s="5">
        <f ca="1">SUMIF(总装!BX$3:BX$146,$B150,总装!BX$6)+SUMIF(总装!BY$3:BY$146,$B150,总装!BY$6)+SUMIF(总装!BZ$3:BZ$146,$B150,总装!BZ$6)</f>
        <v>0</v>
      </c>
      <c r="AI150" s="5">
        <f ca="1">SUMIF(总装!CA$3:CA$146,$B150,总装!CA$6)+SUMIF(总装!CB$3:CB$146,$B150,总装!CB$6)+SUMIF(总装!CC$3:CC$146,$B150,总装!CC$6)</f>
        <v>0</v>
      </c>
      <c r="AJ150" s="5">
        <f ca="1">SUMIF(总装!CD$3:CD$146,$B150,总装!CD$6)+SUMIF(总装!CE$3:CE$146,$B150,总装!CE$6)+SUMIF(总装!CF$3:CF$146,$B150,总装!CF$6)</f>
        <v>0</v>
      </c>
      <c r="AK150" s="5">
        <f ca="1">SUMIF(总装!CG$3:CG$146,$B150,总装!CG$6)+SUMIF(总装!CH$3:CH$146,$B150,总装!CH$6)+SUMIF(总装!CI$3:CI$146,$B150,总装!CI$6)</f>
        <v>0</v>
      </c>
      <c r="AL150" s="5">
        <f ca="1">SUMIF(总装!CJ$3:CJ$146,$B150,总装!CJ$6)+SUMIF(总装!CK$3:CK$146,$B150,总装!CK$6)+SUMIF(总装!CL$3:CL$146,$B150,总装!CL$6)</f>
        <v>0</v>
      </c>
      <c r="AM150" s="5">
        <f ca="1">SUMIF(总装!CM$3:CM$146,$B150,总装!CM$6)+SUMIF(总装!CN$3:CN$146,$B150,总装!CN$6)+SUMIF(总装!CO$3:CO$146,$B150,总装!CO$6)</f>
        <v>0</v>
      </c>
      <c r="AN150" s="5">
        <f ca="1">SUMIF(总装!CP$3:CP$146,$B150,总装!CP$6)+SUMIF(总装!CQ$3:CQ$146,$B150,总装!CQ$6)+SUMIF(总装!CR$3:CR$146,$B150,总装!CR$6)</f>
        <v>0</v>
      </c>
      <c r="AO150" s="5">
        <f ca="1" t="shared" si="10"/>
        <v>2000</v>
      </c>
      <c r="AP150" s="5">
        <f>SUMIF(工单拆分!G:G,B150,工单拆分!I:I)</f>
        <v>2000</v>
      </c>
      <c r="AQ150" s="5">
        <f ca="1" t="shared" si="11"/>
        <v>0</v>
      </c>
      <c r="AS150" s="7">
        <f>VLOOKUP(日计划量!C:C,工单拆分!H:N,7,0)</f>
        <v>100849837</v>
      </c>
      <c r="AT150" s="5">
        <f ca="1">VLOOKUP(C:C,工单拆分!H:R,11,0)</f>
        <v>0</v>
      </c>
      <c r="AU150" s="5">
        <f ca="1">VLOOKUP(C:C,工单拆分!H:S,12,0)</f>
        <v>0</v>
      </c>
      <c r="AV150" s="5"/>
      <c r="AW150" s="5"/>
    </row>
    <row r="151" s="1" customFormat="1" ht="15" customHeight="1" spans="1:49">
      <c r="A151" s="5">
        <f>工单拆分!F151</f>
        <v>7210003732</v>
      </c>
      <c r="B151" s="5" t="str">
        <f>工单拆分!G151</f>
        <v>7210003732-10</v>
      </c>
      <c r="C151" s="5" t="str">
        <f>工单拆分!H151</f>
        <v>40FC8633Q-10</v>
      </c>
      <c r="D151" s="5">
        <f>VLOOKUP(B151,工单拆分!G:I,3,0)</f>
        <v>2000</v>
      </c>
      <c r="E151" s="5">
        <f ca="1">SUMIFS(OFFSET(工单拆分!$I$2,,,2000),OFFSET(工单拆分!$F$2,,,2000),A151)</f>
        <v>29000</v>
      </c>
      <c r="F151" s="5"/>
      <c r="G151" s="10">
        <f ca="1" t="array" ref="G151">MATCH(TRUE,J151:AN151&gt;10,0)+$J$2-1</f>
        <v>43547</v>
      </c>
      <c r="H151" s="11"/>
      <c r="I151" s="11"/>
      <c r="J151" s="5">
        <f ca="1">SUMIF(总装!D$3:D$146,$B151,总装!D$6)+SUMIF(总装!E$3:E$146,$B151,总装!E$6)+SUMIF(总装!F$3:F$146,$B151,总装!F$6)</f>
        <v>0</v>
      </c>
      <c r="K151" s="12">
        <f ca="1">SUMIF(总装!G$3:G$146,$B151,总装!G$6)+SUMIF(总装!H$3:H$146,$B151,总装!H$6)+SUMIF(总装!I$3:I$146,$B151,总装!I$6)</f>
        <v>0</v>
      </c>
      <c r="L151" s="12">
        <f ca="1">SUMIF(总装!J$3:J$146,$B151,总装!J$6)+SUMIF(总装!K$3:K$146,$B151,总装!K$6)+SUMIF(总装!L$3:L$146,$B151,总装!L$6)</f>
        <v>0</v>
      </c>
      <c r="M151" s="12">
        <f ca="1">SUMIF(总装!M$3:M$146,$B151,总装!M$6)+SUMIF(总装!N$3:N$146,$B151,总装!N$6)+SUMIF(总装!O$3:O$146,$B151,总装!O$6)</f>
        <v>0</v>
      </c>
      <c r="N151" s="12">
        <f ca="1">SUMIF(总装!P$3:P$146,$B151,总装!P$6)+SUMIF(总装!Q$3:Q$146,$B151,总装!Q$6)+SUMIF(总装!R$3:R$146,$B151,总装!R$6)</f>
        <v>0</v>
      </c>
      <c r="O151" s="12">
        <f ca="1">SUMIF(总装!S$3:S$146,$B151,总装!S$6)+SUMIF(总装!T$3:T$146,$B151,总装!T$6)+SUMIF(总装!U$3:U$146,$B151,总装!U$6)</f>
        <v>0</v>
      </c>
      <c r="P151" s="12">
        <f ca="1">SUMIF(总装!V$3:V$146,$B151,总装!V$6)+SUMIF(总装!W$3:W$146,$B151,总装!W$6)+SUMIF(总装!X$3:X$146,$B151,总装!X$6)</f>
        <v>0</v>
      </c>
      <c r="Q151" s="12">
        <f ca="1">SUMIF(总装!Y$3:Y$146,$B151,总装!Y$6)+SUMIF(总装!Z$3:Z$146,$B151,总装!Z$6)+SUMIF(总装!AA$3:AA$146,$B151,总装!AA$6)</f>
        <v>0</v>
      </c>
      <c r="R151" s="5">
        <f ca="1">SUMIF(总装!AB$3:AB$146,$B151,总装!AB$6)+SUMIF(总装!AC$3:AC$146,$B151,总装!AC$6)+SUMIF(总装!AD$3:AD$146,$B151,总装!AD$6)</f>
        <v>0</v>
      </c>
      <c r="S151" s="5">
        <f ca="1">SUMIF(总装!AE$3:AE$146,$B151,总装!AE$6)+SUMIF(总装!AF$3:AF$146,$B151,总装!AF$6)+SUMIF(总装!AG$3:AG$146,$B151,总装!AG$6)</f>
        <v>0</v>
      </c>
      <c r="T151" s="5">
        <f ca="1">SUMIF(总装!AH$3:AH$146,$B151,总装!AH$6)+SUMIF(总装!AI$3:AI$146,$B151,总装!AI$6)+SUMIF(总装!AJ$3:AJ$146,$B151,总装!AJ$6)</f>
        <v>0</v>
      </c>
      <c r="U151" s="5">
        <f ca="1">SUMIF(总装!AK$3:AK$146,$B151,总装!AK$6)+SUMIF(总装!AL$3:AL$146,$B151,总装!AL$6)+SUMIF(总装!AM$3:AM$146,$B151,总装!AM$6)</f>
        <v>0</v>
      </c>
      <c r="V151" s="5">
        <f ca="1">SUMIF(总装!AN$3:AN$146,$B151,总装!AN$6)+SUMIF(总装!AO$3:AO$146,$B151,总装!AO$6)+SUMIF(总装!AP$3:AP$146,$B151,总装!AP$6)</f>
        <v>0</v>
      </c>
      <c r="W151" s="5">
        <f ca="1">SUMIF(总装!AQ$3:AQ$146,$B151,总装!AQ$6)+SUMIF(总装!AR$3:AR$146,$B151,总装!AR$6)+SUMIF(总装!AS$3:AS$146,$B151,总装!AS$6)</f>
        <v>0</v>
      </c>
      <c r="X151" s="5">
        <f ca="1">SUMIF(总装!AT$3:AT$146,$B151,总装!AT$6)+SUMIF(总装!AU$3:AU$146,$B151,总装!AU$6)+SUMIF(总装!AV$3:AV$146,$B151,总装!AV$6)</f>
        <v>0</v>
      </c>
      <c r="Y151" s="5">
        <f ca="1">SUMIF(总装!AW$3:AW$146,$B151,总装!AW$6)+SUMIF(总装!AX$3:AX$146,$B151,总装!AX$6)+SUMIF(总装!AY$3:AY$146,$B151,总装!AY$6)</f>
        <v>0</v>
      </c>
      <c r="Z151" s="5">
        <f ca="1">SUMIF(总装!AZ$3:AZ$146,$B151,总装!AZ$6)+SUMIF(总装!BA$3:BA$146,$B151,总装!BA$6)+SUMIF(总装!BB$3:BB$146,$B151,总装!BB$6)</f>
        <v>0</v>
      </c>
      <c r="AA151" s="5">
        <f ca="1">SUMIF(总装!BC$3:BC$146,$B151,总装!BC$6)+SUMIF(总装!BD$3:BD$146,$B151,总装!BD$6)+SUMIF(总装!BE$3:BE$146,$B151,总装!BE$6)</f>
        <v>0</v>
      </c>
      <c r="AB151" s="5">
        <f ca="1">SUMIF(总装!BF$3:BF$146,$B151,总装!BF$6)+SUMIF(总装!BG$3:BG$146,$B151,总装!BG$6)+SUMIF(总装!BH$3:BH$146,$B151,总装!BH$6)</f>
        <v>0</v>
      </c>
      <c r="AC151" s="5">
        <f ca="1">SUMIF(总装!BI$3:BI$146,$B151,总装!BI$6)+SUMIF(总装!BJ$3:BJ$146,$B151,总装!BJ$6)+SUMIF(总装!BK$3:BK$146,$B151,总装!BK$6)</f>
        <v>0</v>
      </c>
      <c r="AD151" s="5">
        <f ca="1">SUMIF(总装!BL$3:BL$146,$B151,总装!BL$6)+SUMIF(总装!BM$3:BM$146,$B151,总装!BM$6)+SUMIF(总装!BN$3:BN$146,$B151,总装!BN$6)</f>
        <v>0</v>
      </c>
      <c r="AE151" s="5">
        <f ca="1">SUMIF(总装!BO$3:BO$146,$B151,总装!BO$6)+SUMIF(总装!BP$3:BP$146,$B151,总装!BP$6)+SUMIF(总装!BQ$3:BQ$146,$B151,总装!BQ$6)</f>
        <v>0</v>
      </c>
      <c r="AF151" s="5">
        <f ca="1">SUMIF(总装!BR$3:BR$146,$B151,总装!BR$6)+SUMIF(总装!BS$3:BS$146,$B151,总装!BS$6)+SUMIF(总装!BT$3:BT$146,$B151,总装!BT$6)</f>
        <v>1700</v>
      </c>
      <c r="AG151" s="5">
        <f ca="1">SUMIF(总装!BU$3:BU$146,$B151,总装!BU$6)+SUMIF(总装!BV$3:BV$146,$B151,总装!BV$6)+SUMIF(总装!BW$3:BW$146,$B151,总装!BW$6)</f>
        <v>300</v>
      </c>
      <c r="AH151" s="5">
        <f ca="1">SUMIF(总装!BX$3:BX$146,$B151,总装!BX$6)+SUMIF(总装!BY$3:BY$146,$B151,总装!BY$6)+SUMIF(总装!BZ$3:BZ$146,$B151,总装!BZ$6)</f>
        <v>0</v>
      </c>
      <c r="AI151" s="5">
        <f ca="1">SUMIF(总装!CA$3:CA$146,$B151,总装!CA$6)+SUMIF(总装!CB$3:CB$146,$B151,总装!CB$6)+SUMIF(总装!CC$3:CC$146,$B151,总装!CC$6)</f>
        <v>0</v>
      </c>
      <c r="AJ151" s="5">
        <f ca="1">SUMIF(总装!CD$3:CD$146,$B151,总装!CD$6)+SUMIF(总装!CE$3:CE$146,$B151,总装!CE$6)+SUMIF(总装!CF$3:CF$146,$B151,总装!CF$6)</f>
        <v>0</v>
      </c>
      <c r="AK151" s="5">
        <f ca="1">SUMIF(总装!CG$3:CG$146,$B151,总装!CG$6)+SUMIF(总装!CH$3:CH$146,$B151,总装!CH$6)+SUMIF(总装!CI$3:CI$146,$B151,总装!CI$6)</f>
        <v>0</v>
      </c>
      <c r="AL151" s="5">
        <f ca="1">SUMIF(总装!CJ$3:CJ$146,$B151,总装!CJ$6)+SUMIF(总装!CK$3:CK$146,$B151,总装!CK$6)+SUMIF(总装!CL$3:CL$146,$B151,总装!CL$6)</f>
        <v>0</v>
      </c>
      <c r="AM151" s="5">
        <f ca="1">SUMIF(总装!CM$3:CM$146,$B151,总装!CM$6)+SUMIF(总装!CN$3:CN$146,$B151,总装!CN$6)+SUMIF(总装!CO$3:CO$146,$B151,总装!CO$6)</f>
        <v>0</v>
      </c>
      <c r="AN151" s="5">
        <f ca="1">SUMIF(总装!CP$3:CP$146,$B151,总装!CP$6)+SUMIF(总装!CQ$3:CQ$146,$B151,总装!CQ$6)+SUMIF(总装!CR$3:CR$146,$B151,总装!CR$6)</f>
        <v>0</v>
      </c>
      <c r="AO151" s="5">
        <f ca="1" t="shared" si="10"/>
        <v>2000</v>
      </c>
      <c r="AP151" s="5">
        <f>SUMIF(工单拆分!G:G,B151,工单拆分!I:I)</f>
        <v>2000</v>
      </c>
      <c r="AQ151" s="5">
        <f ca="1" t="shared" si="11"/>
        <v>0</v>
      </c>
      <c r="AS151" s="7">
        <f>VLOOKUP(日计划量!C:C,工单拆分!H:N,7,0)</f>
        <v>100850845</v>
      </c>
      <c r="AT151" s="5">
        <f ca="1">VLOOKUP(C:C,工单拆分!H:R,11,0)</f>
        <v>0</v>
      </c>
      <c r="AU151" s="5">
        <f ca="1">VLOOKUP(C:C,工单拆分!H:S,12,0)</f>
        <v>0</v>
      </c>
      <c r="AV151" s="5"/>
      <c r="AW151" s="5"/>
    </row>
    <row r="152" s="1" customFormat="1" ht="15" customHeight="1" spans="1:49">
      <c r="A152" s="5">
        <f>工单拆分!F152</f>
        <v>7210003732</v>
      </c>
      <c r="B152" s="5" t="str">
        <f>工单拆分!G152</f>
        <v>7210003732-11</v>
      </c>
      <c r="C152" s="5" t="str">
        <f>工单拆分!H152</f>
        <v>40FC8633Q-11</v>
      </c>
      <c r="D152" s="5">
        <f>VLOOKUP(B152,工单拆分!G:I,3,0)</f>
        <v>2000</v>
      </c>
      <c r="E152" s="5">
        <f ca="1">SUMIFS(OFFSET(工单拆分!$I$2,,,2000),OFFSET(工单拆分!$F$2,,,2000),A152)</f>
        <v>29000</v>
      </c>
      <c r="F152" s="5"/>
      <c r="G152" s="10">
        <f ca="1" t="array" ref="G152">MATCH(TRUE,J152:AN152&gt;10,0)+$J$2-1</f>
        <v>43548</v>
      </c>
      <c r="H152" s="11"/>
      <c r="I152" s="11"/>
      <c r="J152" s="5">
        <f ca="1">SUMIF(总装!D$3:D$146,$B152,总装!D$6)+SUMIF(总装!E$3:E$146,$B152,总装!E$6)+SUMIF(总装!F$3:F$146,$B152,总装!F$6)</f>
        <v>0</v>
      </c>
      <c r="K152" s="12">
        <f ca="1">SUMIF(总装!G$3:G$146,$B152,总装!G$6)+SUMIF(总装!H$3:H$146,$B152,总装!H$6)+SUMIF(总装!I$3:I$146,$B152,总装!I$6)</f>
        <v>0</v>
      </c>
      <c r="L152" s="12">
        <f ca="1">SUMIF(总装!J$3:J$146,$B152,总装!J$6)+SUMIF(总装!K$3:K$146,$B152,总装!K$6)+SUMIF(总装!L$3:L$146,$B152,总装!L$6)</f>
        <v>0</v>
      </c>
      <c r="M152" s="12">
        <f ca="1">SUMIF(总装!M$3:M$146,$B152,总装!M$6)+SUMIF(总装!N$3:N$146,$B152,总装!N$6)+SUMIF(总装!O$3:O$146,$B152,总装!O$6)</f>
        <v>0</v>
      </c>
      <c r="N152" s="12">
        <f ca="1">SUMIF(总装!P$3:P$146,$B152,总装!P$6)+SUMIF(总装!Q$3:Q$146,$B152,总装!Q$6)+SUMIF(总装!R$3:R$146,$B152,总装!R$6)</f>
        <v>0</v>
      </c>
      <c r="O152" s="12">
        <f ca="1">SUMIF(总装!S$3:S$146,$B152,总装!S$6)+SUMIF(总装!T$3:T$146,$B152,总装!T$6)+SUMIF(总装!U$3:U$146,$B152,总装!U$6)</f>
        <v>0</v>
      </c>
      <c r="P152" s="12">
        <f ca="1">SUMIF(总装!V$3:V$146,$B152,总装!V$6)+SUMIF(总装!W$3:W$146,$B152,总装!W$6)+SUMIF(总装!X$3:X$146,$B152,总装!X$6)</f>
        <v>0</v>
      </c>
      <c r="Q152" s="12">
        <f ca="1">SUMIF(总装!Y$3:Y$146,$B152,总装!Y$6)+SUMIF(总装!Z$3:Z$146,$B152,总装!Z$6)+SUMIF(总装!AA$3:AA$146,$B152,总装!AA$6)</f>
        <v>0</v>
      </c>
      <c r="R152" s="5">
        <f ca="1">SUMIF(总装!AB$3:AB$146,$B152,总装!AB$6)+SUMIF(总装!AC$3:AC$146,$B152,总装!AC$6)+SUMIF(总装!AD$3:AD$146,$B152,总装!AD$6)</f>
        <v>0</v>
      </c>
      <c r="S152" s="5">
        <f ca="1">SUMIF(总装!AE$3:AE$146,$B152,总装!AE$6)+SUMIF(总装!AF$3:AF$146,$B152,总装!AF$6)+SUMIF(总装!AG$3:AG$146,$B152,总装!AG$6)</f>
        <v>0</v>
      </c>
      <c r="T152" s="5">
        <f ca="1">SUMIF(总装!AH$3:AH$146,$B152,总装!AH$6)+SUMIF(总装!AI$3:AI$146,$B152,总装!AI$6)+SUMIF(总装!AJ$3:AJ$146,$B152,总装!AJ$6)</f>
        <v>0</v>
      </c>
      <c r="U152" s="5">
        <f ca="1">SUMIF(总装!AK$3:AK$146,$B152,总装!AK$6)+SUMIF(总装!AL$3:AL$146,$B152,总装!AL$6)+SUMIF(总装!AM$3:AM$146,$B152,总装!AM$6)</f>
        <v>0</v>
      </c>
      <c r="V152" s="5">
        <f ca="1">SUMIF(总装!AN$3:AN$146,$B152,总装!AN$6)+SUMIF(总装!AO$3:AO$146,$B152,总装!AO$6)+SUMIF(总装!AP$3:AP$146,$B152,总装!AP$6)</f>
        <v>0</v>
      </c>
      <c r="W152" s="5">
        <f ca="1">SUMIF(总装!AQ$3:AQ$146,$B152,总装!AQ$6)+SUMIF(总装!AR$3:AR$146,$B152,总装!AR$6)+SUMIF(总装!AS$3:AS$146,$B152,总装!AS$6)</f>
        <v>0</v>
      </c>
      <c r="X152" s="5">
        <f ca="1">SUMIF(总装!AT$3:AT$146,$B152,总装!AT$6)+SUMIF(总装!AU$3:AU$146,$B152,总装!AU$6)+SUMIF(总装!AV$3:AV$146,$B152,总装!AV$6)</f>
        <v>0</v>
      </c>
      <c r="Y152" s="5">
        <f ca="1">SUMIF(总装!AW$3:AW$146,$B152,总装!AW$6)+SUMIF(总装!AX$3:AX$146,$B152,总装!AX$6)+SUMIF(总装!AY$3:AY$146,$B152,总装!AY$6)</f>
        <v>0</v>
      </c>
      <c r="Z152" s="5">
        <f ca="1">SUMIF(总装!AZ$3:AZ$146,$B152,总装!AZ$6)+SUMIF(总装!BA$3:BA$146,$B152,总装!BA$6)+SUMIF(总装!BB$3:BB$146,$B152,总装!BB$6)</f>
        <v>0</v>
      </c>
      <c r="AA152" s="5">
        <f ca="1">SUMIF(总装!BC$3:BC$146,$B152,总装!BC$6)+SUMIF(总装!BD$3:BD$146,$B152,总装!BD$6)+SUMIF(总装!BE$3:BE$146,$B152,总装!BE$6)</f>
        <v>0</v>
      </c>
      <c r="AB152" s="5">
        <f ca="1">SUMIF(总装!BF$3:BF$146,$B152,总装!BF$6)+SUMIF(总装!BG$3:BG$146,$B152,总装!BG$6)+SUMIF(总装!BH$3:BH$146,$B152,总装!BH$6)</f>
        <v>0</v>
      </c>
      <c r="AC152" s="5">
        <f ca="1">SUMIF(总装!BI$3:BI$146,$B152,总装!BI$6)+SUMIF(总装!BJ$3:BJ$146,$B152,总装!BJ$6)+SUMIF(总装!BK$3:BK$146,$B152,总装!BK$6)</f>
        <v>0</v>
      </c>
      <c r="AD152" s="5">
        <f ca="1">SUMIF(总装!BL$3:BL$146,$B152,总装!BL$6)+SUMIF(总装!BM$3:BM$146,$B152,总装!BM$6)+SUMIF(总装!BN$3:BN$146,$B152,总装!BN$6)</f>
        <v>0</v>
      </c>
      <c r="AE152" s="5">
        <f ca="1">SUMIF(总装!BO$3:BO$146,$B152,总装!BO$6)+SUMIF(总装!BP$3:BP$146,$B152,总装!BP$6)+SUMIF(总装!BQ$3:BQ$146,$B152,总装!BQ$6)</f>
        <v>0</v>
      </c>
      <c r="AF152" s="5">
        <f ca="1">SUMIF(总装!BR$3:BR$146,$B152,总装!BR$6)+SUMIF(总装!BS$3:BS$146,$B152,总装!BS$6)+SUMIF(总装!BT$3:BT$146,$B152,总装!BT$6)</f>
        <v>0</v>
      </c>
      <c r="AG152" s="5">
        <f ca="1">SUMIF(总装!BU$3:BU$146,$B152,总装!BU$6)+SUMIF(总装!BV$3:BV$146,$B152,总装!BV$6)+SUMIF(总装!BW$3:BW$146,$B152,总装!BW$6)</f>
        <v>1600</v>
      </c>
      <c r="AH152" s="5">
        <f ca="1">SUMIF(总装!BX$3:BX$146,$B152,总装!BX$6)+SUMIF(总装!BY$3:BY$146,$B152,总装!BY$6)+SUMIF(总装!BZ$3:BZ$146,$B152,总装!BZ$6)</f>
        <v>400</v>
      </c>
      <c r="AI152" s="5">
        <f ca="1">SUMIF(总装!CA$3:CA$146,$B152,总装!CA$6)+SUMIF(总装!CB$3:CB$146,$B152,总装!CB$6)+SUMIF(总装!CC$3:CC$146,$B152,总装!CC$6)</f>
        <v>0</v>
      </c>
      <c r="AJ152" s="5">
        <f ca="1">SUMIF(总装!CD$3:CD$146,$B152,总装!CD$6)+SUMIF(总装!CE$3:CE$146,$B152,总装!CE$6)+SUMIF(总装!CF$3:CF$146,$B152,总装!CF$6)</f>
        <v>0</v>
      </c>
      <c r="AK152" s="5">
        <f ca="1">SUMIF(总装!CG$3:CG$146,$B152,总装!CG$6)+SUMIF(总装!CH$3:CH$146,$B152,总装!CH$6)+SUMIF(总装!CI$3:CI$146,$B152,总装!CI$6)</f>
        <v>0</v>
      </c>
      <c r="AL152" s="5">
        <f ca="1">SUMIF(总装!CJ$3:CJ$146,$B152,总装!CJ$6)+SUMIF(总装!CK$3:CK$146,$B152,总装!CK$6)+SUMIF(总装!CL$3:CL$146,$B152,总装!CL$6)</f>
        <v>0</v>
      </c>
      <c r="AM152" s="5">
        <f ca="1">SUMIF(总装!CM$3:CM$146,$B152,总装!CM$6)+SUMIF(总装!CN$3:CN$146,$B152,总装!CN$6)+SUMIF(总装!CO$3:CO$146,$B152,总装!CO$6)</f>
        <v>0</v>
      </c>
      <c r="AN152" s="5">
        <f ca="1">SUMIF(总装!CP$3:CP$146,$B152,总装!CP$6)+SUMIF(总装!CQ$3:CQ$146,$B152,总装!CQ$6)+SUMIF(总装!CR$3:CR$146,$B152,总装!CR$6)</f>
        <v>0</v>
      </c>
      <c r="AO152" s="5">
        <f ca="1" t="shared" si="10"/>
        <v>2000</v>
      </c>
      <c r="AP152" s="5">
        <f>SUMIF(工单拆分!G:G,B152,工单拆分!I:I)</f>
        <v>2000</v>
      </c>
      <c r="AQ152" s="5">
        <f ca="1" t="shared" si="11"/>
        <v>0</v>
      </c>
      <c r="AS152" s="7">
        <f>VLOOKUP(日计划量!C:C,工单拆分!H:N,7,0)</f>
        <v>100852055</v>
      </c>
      <c r="AT152" s="5">
        <f ca="1">VLOOKUP(C:C,工单拆分!H:R,11,0)</f>
        <v>0</v>
      </c>
      <c r="AU152" s="5">
        <f ca="1">VLOOKUP(C:C,工单拆分!H:S,12,0)</f>
        <v>0</v>
      </c>
      <c r="AV152" s="5"/>
      <c r="AW152" s="5"/>
    </row>
    <row r="153" s="1" customFormat="1" ht="15" customHeight="1" spans="1:49">
      <c r="A153" s="5">
        <f>工单拆分!F153</f>
        <v>7210003732</v>
      </c>
      <c r="B153" s="5" t="str">
        <f>工单拆分!G153</f>
        <v>7210003732-12</v>
      </c>
      <c r="C153" s="5" t="str">
        <f>工单拆分!H153</f>
        <v>40FC8633Q-12</v>
      </c>
      <c r="D153" s="5">
        <f>VLOOKUP(B153,工单拆分!G:I,3,0)</f>
        <v>2000</v>
      </c>
      <c r="E153" s="5">
        <f ca="1">SUMIFS(OFFSET(工单拆分!$I$2,,,2000),OFFSET(工单拆分!$F$2,,,2000),A153)</f>
        <v>29000</v>
      </c>
      <c r="F153" s="5"/>
      <c r="G153" s="10">
        <f ca="1" t="array" ref="G153">MATCH(TRUE,J153:AN153&gt;10,0)+$J$2-1</f>
        <v>43549</v>
      </c>
      <c r="H153" s="11"/>
      <c r="I153" s="11"/>
      <c r="J153" s="5">
        <f ca="1">SUMIF(总装!D$3:D$146,$B153,总装!D$6)+SUMIF(总装!E$3:E$146,$B153,总装!E$6)+SUMIF(总装!F$3:F$146,$B153,总装!F$6)</f>
        <v>0</v>
      </c>
      <c r="K153" s="12">
        <f ca="1">SUMIF(总装!G$3:G$146,$B153,总装!G$6)+SUMIF(总装!H$3:H$146,$B153,总装!H$6)+SUMIF(总装!I$3:I$146,$B153,总装!I$6)</f>
        <v>0</v>
      </c>
      <c r="L153" s="12">
        <f ca="1">SUMIF(总装!J$3:J$146,$B153,总装!J$6)+SUMIF(总装!K$3:K$146,$B153,总装!K$6)+SUMIF(总装!L$3:L$146,$B153,总装!L$6)</f>
        <v>0</v>
      </c>
      <c r="M153" s="12">
        <f ca="1">SUMIF(总装!M$3:M$146,$B153,总装!M$6)+SUMIF(总装!N$3:N$146,$B153,总装!N$6)+SUMIF(总装!O$3:O$146,$B153,总装!O$6)</f>
        <v>0</v>
      </c>
      <c r="N153" s="12">
        <f ca="1">SUMIF(总装!P$3:P$146,$B153,总装!P$6)+SUMIF(总装!Q$3:Q$146,$B153,总装!Q$6)+SUMIF(总装!R$3:R$146,$B153,总装!R$6)</f>
        <v>0</v>
      </c>
      <c r="O153" s="12">
        <f ca="1">SUMIF(总装!S$3:S$146,$B153,总装!S$6)+SUMIF(总装!T$3:T$146,$B153,总装!T$6)+SUMIF(总装!U$3:U$146,$B153,总装!U$6)</f>
        <v>0</v>
      </c>
      <c r="P153" s="12">
        <f ca="1">SUMIF(总装!V$3:V$146,$B153,总装!V$6)+SUMIF(总装!W$3:W$146,$B153,总装!W$6)+SUMIF(总装!X$3:X$146,$B153,总装!X$6)</f>
        <v>0</v>
      </c>
      <c r="Q153" s="12">
        <f ca="1">SUMIF(总装!Y$3:Y$146,$B153,总装!Y$6)+SUMIF(总装!Z$3:Z$146,$B153,总装!Z$6)+SUMIF(总装!AA$3:AA$146,$B153,总装!AA$6)</f>
        <v>0</v>
      </c>
      <c r="R153" s="5">
        <f ca="1">SUMIF(总装!AB$3:AB$146,$B153,总装!AB$6)+SUMIF(总装!AC$3:AC$146,$B153,总装!AC$6)+SUMIF(总装!AD$3:AD$146,$B153,总装!AD$6)</f>
        <v>0</v>
      </c>
      <c r="S153" s="5">
        <f ca="1">SUMIF(总装!AE$3:AE$146,$B153,总装!AE$6)+SUMIF(总装!AF$3:AF$146,$B153,总装!AF$6)+SUMIF(总装!AG$3:AG$146,$B153,总装!AG$6)</f>
        <v>0</v>
      </c>
      <c r="T153" s="5">
        <f ca="1">SUMIF(总装!AH$3:AH$146,$B153,总装!AH$6)+SUMIF(总装!AI$3:AI$146,$B153,总装!AI$6)+SUMIF(总装!AJ$3:AJ$146,$B153,总装!AJ$6)</f>
        <v>0</v>
      </c>
      <c r="U153" s="5">
        <f ca="1">SUMIF(总装!AK$3:AK$146,$B153,总装!AK$6)+SUMIF(总装!AL$3:AL$146,$B153,总装!AL$6)+SUMIF(总装!AM$3:AM$146,$B153,总装!AM$6)</f>
        <v>0</v>
      </c>
      <c r="V153" s="5">
        <f ca="1">SUMIF(总装!AN$3:AN$146,$B153,总装!AN$6)+SUMIF(总装!AO$3:AO$146,$B153,总装!AO$6)+SUMIF(总装!AP$3:AP$146,$B153,总装!AP$6)</f>
        <v>0</v>
      </c>
      <c r="W153" s="5">
        <f ca="1">SUMIF(总装!AQ$3:AQ$146,$B153,总装!AQ$6)+SUMIF(总装!AR$3:AR$146,$B153,总装!AR$6)+SUMIF(总装!AS$3:AS$146,$B153,总装!AS$6)</f>
        <v>0</v>
      </c>
      <c r="X153" s="5">
        <f ca="1">SUMIF(总装!AT$3:AT$146,$B153,总装!AT$6)+SUMIF(总装!AU$3:AU$146,$B153,总装!AU$6)+SUMIF(总装!AV$3:AV$146,$B153,总装!AV$6)</f>
        <v>0</v>
      </c>
      <c r="Y153" s="5">
        <f ca="1">SUMIF(总装!AW$3:AW$146,$B153,总装!AW$6)+SUMIF(总装!AX$3:AX$146,$B153,总装!AX$6)+SUMIF(总装!AY$3:AY$146,$B153,总装!AY$6)</f>
        <v>0</v>
      </c>
      <c r="Z153" s="5">
        <f ca="1">SUMIF(总装!AZ$3:AZ$146,$B153,总装!AZ$6)+SUMIF(总装!BA$3:BA$146,$B153,总装!BA$6)+SUMIF(总装!BB$3:BB$146,$B153,总装!BB$6)</f>
        <v>0</v>
      </c>
      <c r="AA153" s="5">
        <f ca="1">SUMIF(总装!BC$3:BC$146,$B153,总装!BC$6)+SUMIF(总装!BD$3:BD$146,$B153,总装!BD$6)+SUMIF(总装!BE$3:BE$146,$B153,总装!BE$6)</f>
        <v>0</v>
      </c>
      <c r="AB153" s="5">
        <f ca="1">SUMIF(总装!BF$3:BF$146,$B153,总装!BF$6)+SUMIF(总装!BG$3:BG$146,$B153,总装!BG$6)+SUMIF(总装!BH$3:BH$146,$B153,总装!BH$6)</f>
        <v>0</v>
      </c>
      <c r="AC153" s="5">
        <f ca="1">SUMIF(总装!BI$3:BI$146,$B153,总装!BI$6)+SUMIF(总装!BJ$3:BJ$146,$B153,总装!BJ$6)+SUMIF(总装!BK$3:BK$146,$B153,总装!BK$6)</f>
        <v>0</v>
      </c>
      <c r="AD153" s="5">
        <f ca="1">SUMIF(总装!BL$3:BL$146,$B153,总装!BL$6)+SUMIF(总装!BM$3:BM$146,$B153,总装!BM$6)+SUMIF(总装!BN$3:BN$146,$B153,总装!BN$6)</f>
        <v>0</v>
      </c>
      <c r="AE153" s="5">
        <f ca="1">SUMIF(总装!BO$3:BO$146,$B153,总装!BO$6)+SUMIF(总装!BP$3:BP$146,$B153,总装!BP$6)+SUMIF(总装!BQ$3:BQ$146,$B153,总装!BQ$6)</f>
        <v>0</v>
      </c>
      <c r="AF153" s="5">
        <f ca="1">SUMIF(总装!BR$3:BR$146,$B153,总装!BR$6)+SUMIF(总装!BS$3:BS$146,$B153,总装!BS$6)+SUMIF(总装!BT$3:BT$146,$B153,总装!BT$6)</f>
        <v>0</v>
      </c>
      <c r="AG153" s="5">
        <f ca="1">SUMIF(总装!BU$3:BU$146,$B153,总装!BU$6)+SUMIF(总装!BV$3:BV$146,$B153,总装!BV$6)+SUMIF(总装!BW$3:BW$146,$B153,总装!BW$6)</f>
        <v>0</v>
      </c>
      <c r="AH153" s="5">
        <f ca="1">SUMIF(总装!BX$3:BX$146,$B153,总装!BX$6)+SUMIF(总装!BY$3:BY$146,$B153,总装!BY$6)+SUMIF(总装!BZ$3:BZ$146,$B153,总装!BZ$6)</f>
        <v>1450</v>
      </c>
      <c r="AI153" s="5">
        <f ca="1">SUMIF(总装!CA$3:CA$146,$B153,总装!CA$6)+SUMIF(总装!CB$3:CB$146,$B153,总装!CB$6)+SUMIF(总装!CC$3:CC$146,$B153,总装!CC$6)</f>
        <v>550</v>
      </c>
      <c r="AJ153" s="5">
        <f ca="1">SUMIF(总装!CD$3:CD$146,$B153,总装!CD$6)+SUMIF(总装!CE$3:CE$146,$B153,总装!CE$6)+SUMIF(总装!CF$3:CF$146,$B153,总装!CF$6)</f>
        <v>0</v>
      </c>
      <c r="AK153" s="5">
        <f ca="1">SUMIF(总装!CG$3:CG$146,$B153,总装!CG$6)+SUMIF(总装!CH$3:CH$146,$B153,总装!CH$6)+SUMIF(总装!CI$3:CI$146,$B153,总装!CI$6)</f>
        <v>0</v>
      </c>
      <c r="AL153" s="5">
        <f ca="1">SUMIF(总装!CJ$3:CJ$146,$B153,总装!CJ$6)+SUMIF(总装!CK$3:CK$146,$B153,总装!CK$6)+SUMIF(总装!CL$3:CL$146,$B153,总装!CL$6)</f>
        <v>0</v>
      </c>
      <c r="AM153" s="5">
        <f ca="1">SUMIF(总装!CM$3:CM$146,$B153,总装!CM$6)+SUMIF(总装!CN$3:CN$146,$B153,总装!CN$6)+SUMIF(总装!CO$3:CO$146,$B153,总装!CO$6)</f>
        <v>0</v>
      </c>
      <c r="AN153" s="5">
        <f ca="1">SUMIF(总装!CP$3:CP$146,$B153,总装!CP$6)+SUMIF(总装!CQ$3:CQ$146,$B153,总装!CQ$6)+SUMIF(总装!CR$3:CR$146,$B153,总装!CR$6)</f>
        <v>0</v>
      </c>
      <c r="AO153" s="5">
        <f ca="1" t="shared" si="10"/>
        <v>2000</v>
      </c>
      <c r="AP153" s="5">
        <f>SUMIF(工单拆分!G:G,B153,工单拆分!I:I)</f>
        <v>2000</v>
      </c>
      <c r="AQ153" s="5">
        <f ca="1" t="shared" si="11"/>
        <v>0</v>
      </c>
      <c r="AS153" s="7">
        <f>VLOOKUP(日计划量!C:C,工单拆分!H:N,7,0)</f>
        <v>100852056</v>
      </c>
      <c r="AT153" s="5">
        <f ca="1">VLOOKUP(C:C,工单拆分!H:R,11,0)</f>
        <v>0</v>
      </c>
      <c r="AU153" s="5">
        <f ca="1">VLOOKUP(C:C,工单拆分!H:S,12,0)</f>
        <v>0</v>
      </c>
      <c r="AV153" s="5"/>
      <c r="AW153" s="5"/>
    </row>
    <row r="154" s="1" customFormat="1" ht="15" customHeight="1" spans="1:49">
      <c r="A154" s="5">
        <f>工单拆分!F154</f>
        <v>7210003732</v>
      </c>
      <c r="B154" s="5" t="str">
        <f>工单拆分!G154</f>
        <v>7210003732-13</v>
      </c>
      <c r="C154" s="5" t="str">
        <f>工单拆分!H154</f>
        <v>40FC8633Q-13</v>
      </c>
      <c r="D154" s="5">
        <f>VLOOKUP(B154,工单拆分!G:I,3,0)</f>
        <v>2000</v>
      </c>
      <c r="E154" s="5">
        <f ca="1">SUMIFS(OFFSET(工单拆分!$I$2,,,2000),OFFSET(工单拆分!$F$2,,,2000),A154)</f>
        <v>29000</v>
      </c>
      <c r="F154" s="5"/>
      <c r="G154" s="10">
        <f ca="1" t="array" ref="G154">MATCH(TRUE,J154:AN154&gt;10,0)+$J$2-1</f>
        <v>43550</v>
      </c>
      <c r="H154" s="11"/>
      <c r="I154" s="11"/>
      <c r="J154" s="5">
        <f ca="1">SUMIF(总装!D$3:D$146,$B154,总装!D$6)+SUMIF(总装!E$3:E$146,$B154,总装!E$6)+SUMIF(总装!F$3:F$146,$B154,总装!F$6)</f>
        <v>0</v>
      </c>
      <c r="K154" s="12">
        <f ca="1">SUMIF(总装!G$3:G$146,$B154,总装!G$6)+SUMIF(总装!H$3:H$146,$B154,总装!H$6)+SUMIF(总装!I$3:I$146,$B154,总装!I$6)</f>
        <v>0</v>
      </c>
      <c r="L154" s="12">
        <f ca="1">SUMIF(总装!J$3:J$146,$B154,总装!J$6)+SUMIF(总装!K$3:K$146,$B154,总装!K$6)+SUMIF(总装!L$3:L$146,$B154,总装!L$6)</f>
        <v>0</v>
      </c>
      <c r="M154" s="12">
        <f ca="1">SUMIF(总装!M$3:M$146,$B154,总装!M$6)+SUMIF(总装!N$3:N$146,$B154,总装!N$6)+SUMIF(总装!O$3:O$146,$B154,总装!O$6)</f>
        <v>0</v>
      </c>
      <c r="N154" s="12">
        <f ca="1">SUMIF(总装!P$3:P$146,$B154,总装!P$6)+SUMIF(总装!Q$3:Q$146,$B154,总装!Q$6)+SUMIF(总装!R$3:R$146,$B154,总装!R$6)</f>
        <v>0</v>
      </c>
      <c r="O154" s="12">
        <f ca="1">SUMIF(总装!S$3:S$146,$B154,总装!S$6)+SUMIF(总装!T$3:T$146,$B154,总装!T$6)+SUMIF(总装!U$3:U$146,$B154,总装!U$6)</f>
        <v>0</v>
      </c>
      <c r="P154" s="12">
        <f ca="1">SUMIF(总装!V$3:V$146,$B154,总装!V$6)+SUMIF(总装!W$3:W$146,$B154,总装!W$6)+SUMIF(总装!X$3:X$146,$B154,总装!X$6)</f>
        <v>0</v>
      </c>
      <c r="Q154" s="12">
        <f ca="1">SUMIF(总装!Y$3:Y$146,$B154,总装!Y$6)+SUMIF(总装!Z$3:Z$146,$B154,总装!Z$6)+SUMIF(总装!AA$3:AA$146,$B154,总装!AA$6)</f>
        <v>0</v>
      </c>
      <c r="R154" s="5">
        <f ca="1">SUMIF(总装!AB$3:AB$146,$B154,总装!AB$6)+SUMIF(总装!AC$3:AC$146,$B154,总装!AC$6)+SUMIF(总装!AD$3:AD$146,$B154,总装!AD$6)</f>
        <v>0</v>
      </c>
      <c r="S154" s="5">
        <f ca="1">SUMIF(总装!AE$3:AE$146,$B154,总装!AE$6)+SUMIF(总装!AF$3:AF$146,$B154,总装!AF$6)+SUMIF(总装!AG$3:AG$146,$B154,总装!AG$6)</f>
        <v>0</v>
      </c>
      <c r="T154" s="5">
        <f ca="1">SUMIF(总装!AH$3:AH$146,$B154,总装!AH$6)+SUMIF(总装!AI$3:AI$146,$B154,总装!AI$6)+SUMIF(总装!AJ$3:AJ$146,$B154,总装!AJ$6)</f>
        <v>0</v>
      </c>
      <c r="U154" s="5">
        <f ca="1">SUMIF(总装!AK$3:AK$146,$B154,总装!AK$6)+SUMIF(总装!AL$3:AL$146,$B154,总装!AL$6)+SUMIF(总装!AM$3:AM$146,$B154,总装!AM$6)</f>
        <v>0</v>
      </c>
      <c r="V154" s="5">
        <f ca="1">SUMIF(总装!AN$3:AN$146,$B154,总装!AN$6)+SUMIF(总装!AO$3:AO$146,$B154,总装!AO$6)+SUMIF(总装!AP$3:AP$146,$B154,总装!AP$6)</f>
        <v>0</v>
      </c>
      <c r="W154" s="5">
        <f ca="1">SUMIF(总装!AQ$3:AQ$146,$B154,总装!AQ$6)+SUMIF(总装!AR$3:AR$146,$B154,总装!AR$6)+SUMIF(总装!AS$3:AS$146,$B154,总装!AS$6)</f>
        <v>0</v>
      </c>
      <c r="X154" s="5">
        <f ca="1">SUMIF(总装!AT$3:AT$146,$B154,总装!AT$6)+SUMIF(总装!AU$3:AU$146,$B154,总装!AU$6)+SUMIF(总装!AV$3:AV$146,$B154,总装!AV$6)</f>
        <v>0</v>
      </c>
      <c r="Y154" s="5">
        <f ca="1">SUMIF(总装!AW$3:AW$146,$B154,总装!AW$6)+SUMIF(总装!AX$3:AX$146,$B154,总装!AX$6)+SUMIF(总装!AY$3:AY$146,$B154,总装!AY$6)</f>
        <v>0</v>
      </c>
      <c r="Z154" s="5">
        <f ca="1">SUMIF(总装!AZ$3:AZ$146,$B154,总装!AZ$6)+SUMIF(总装!BA$3:BA$146,$B154,总装!BA$6)+SUMIF(总装!BB$3:BB$146,$B154,总装!BB$6)</f>
        <v>0</v>
      </c>
      <c r="AA154" s="5">
        <f ca="1">SUMIF(总装!BC$3:BC$146,$B154,总装!BC$6)+SUMIF(总装!BD$3:BD$146,$B154,总装!BD$6)+SUMIF(总装!BE$3:BE$146,$B154,总装!BE$6)</f>
        <v>0</v>
      </c>
      <c r="AB154" s="5">
        <f ca="1">SUMIF(总装!BF$3:BF$146,$B154,总装!BF$6)+SUMIF(总装!BG$3:BG$146,$B154,总装!BG$6)+SUMIF(总装!BH$3:BH$146,$B154,总装!BH$6)</f>
        <v>0</v>
      </c>
      <c r="AC154" s="5">
        <f ca="1">SUMIF(总装!BI$3:BI$146,$B154,总装!BI$6)+SUMIF(总装!BJ$3:BJ$146,$B154,总装!BJ$6)+SUMIF(总装!BK$3:BK$146,$B154,总装!BK$6)</f>
        <v>0</v>
      </c>
      <c r="AD154" s="5">
        <f ca="1">SUMIF(总装!BL$3:BL$146,$B154,总装!BL$6)+SUMIF(总装!BM$3:BM$146,$B154,总装!BM$6)+SUMIF(总装!BN$3:BN$146,$B154,总装!BN$6)</f>
        <v>0</v>
      </c>
      <c r="AE154" s="5">
        <f ca="1">SUMIF(总装!BO$3:BO$146,$B154,总装!BO$6)+SUMIF(总装!BP$3:BP$146,$B154,总装!BP$6)+SUMIF(总装!BQ$3:BQ$146,$B154,总装!BQ$6)</f>
        <v>0</v>
      </c>
      <c r="AF154" s="5">
        <f ca="1">SUMIF(总装!BR$3:BR$146,$B154,总装!BR$6)+SUMIF(总装!BS$3:BS$146,$B154,总装!BS$6)+SUMIF(总装!BT$3:BT$146,$B154,总装!BT$6)</f>
        <v>0</v>
      </c>
      <c r="AG154" s="5">
        <f ca="1">SUMIF(总装!BU$3:BU$146,$B154,总装!BU$6)+SUMIF(总装!BV$3:BV$146,$B154,总装!BV$6)+SUMIF(总装!BW$3:BW$146,$B154,总装!BW$6)</f>
        <v>0</v>
      </c>
      <c r="AH154" s="5">
        <f ca="1">SUMIF(总装!BX$3:BX$146,$B154,总装!BX$6)+SUMIF(总装!BY$3:BY$146,$B154,总装!BY$6)+SUMIF(总装!BZ$3:BZ$146,$B154,总装!BZ$6)</f>
        <v>0</v>
      </c>
      <c r="AI154" s="5">
        <f ca="1">SUMIF(总装!CA$3:CA$146,$B154,总装!CA$6)+SUMIF(总装!CB$3:CB$146,$B154,总装!CB$6)+SUMIF(总装!CC$3:CC$146,$B154,总装!CC$6)</f>
        <v>1300</v>
      </c>
      <c r="AJ154" s="5">
        <f ca="1">SUMIF(总装!CD$3:CD$146,$B154,总装!CD$6)+SUMIF(总装!CE$3:CE$146,$B154,总装!CE$6)+SUMIF(总装!CF$3:CF$146,$B154,总装!CF$6)</f>
        <v>700</v>
      </c>
      <c r="AK154" s="5">
        <f ca="1">SUMIF(总装!CG$3:CG$146,$B154,总装!CG$6)+SUMIF(总装!CH$3:CH$146,$B154,总装!CH$6)+SUMIF(总装!CI$3:CI$146,$B154,总装!CI$6)</f>
        <v>0</v>
      </c>
      <c r="AL154" s="5">
        <f ca="1">SUMIF(总装!CJ$3:CJ$146,$B154,总装!CJ$6)+SUMIF(总装!CK$3:CK$146,$B154,总装!CK$6)+SUMIF(总装!CL$3:CL$146,$B154,总装!CL$6)</f>
        <v>0</v>
      </c>
      <c r="AM154" s="5">
        <f ca="1">SUMIF(总装!CM$3:CM$146,$B154,总装!CM$6)+SUMIF(总装!CN$3:CN$146,$B154,总装!CN$6)+SUMIF(总装!CO$3:CO$146,$B154,总装!CO$6)</f>
        <v>0</v>
      </c>
      <c r="AN154" s="5">
        <f ca="1">SUMIF(总装!CP$3:CP$146,$B154,总装!CP$6)+SUMIF(总装!CQ$3:CQ$146,$B154,总装!CQ$6)+SUMIF(总装!CR$3:CR$146,$B154,总装!CR$6)</f>
        <v>0</v>
      </c>
      <c r="AO154" s="5">
        <f ca="1" t="shared" si="10"/>
        <v>2000</v>
      </c>
      <c r="AP154" s="5">
        <f>SUMIF(工单拆分!G:G,B154,工单拆分!I:I)</f>
        <v>2000</v>
      </c>
      <c r="AQ154" s="5">
        <f ca="1" t="shared" si="11"/>
        <v>0</v>
      </c>
      <c r="AS154" s="7">
        <f>VLOOKUP(日计划量!C:C,工单拆分!H:N,7,0)</f>
        <v>100852058</v>
      </c>
      <c r="AT154" s="5">
        <f ca="1">VLOOKUP(C:C,工单拆分!H:R,11,0)</f>
        <v>0</v>
      </c>
      <c r="AU154" s="5">
        <f ca="1">VLOOKUP(C:C,工单拆分!H:S,12,0)</f>
        <v>0</v>
      </c>
      <c r="AV154" s="5"/>
      <c r="AW154" s="5"/>
    </row>
    <row r="155" s="1" customFormat="1" ht="15" customHeight="1" spans="1:49">
      <c r="A155" s="5">
        <f>工单拆分!F155</f>
        <v>7210003732</v>
      </c>
      <c r="B155" s="5" t="str">
        <f>工单拆分!G155</f>
        <v>7210003732-14</v>
      </c>
      <c r="C155" s="5" t="str">
        <f>工单拆分!H155</f>
        <v>40FC8633Q-14</v>
      </c>
      <c r="D155" s="5">
        <f>VLOOKUP(B155,工单拆分!G:I,3,0)</f>
        <v>2000</v>
      </c>
      <c r="E155" s="5">
        <f ca="1">SUMIFS(OFFSET(工单拆分!$I$2,,,2000),OFFSET(工单拆分!$F$2,,,2000),A155)</f>
        <v>29000</v>
      </c>
      <c r="F155" s="5"/>
      <c r="G155" s="10">
        <f ca="1" t="array" ref="G155">MATCH(TRUE,J155:AN155&gt;10,0)+$J$2-1</f>
        <v>43551</v>
      </c>
      <c r="H155" s="11"/>
      <c r="I155" s="11"/>
      <c r="J155" s="5">
        <f ca="1">SUMIF(总装!D$3:D$146,$B155,总装!D$6)+SUMIF(总装!E$3:E$146,$B155,总装!E$6)+SUMIF(总装!F$3:F$146,$B155,总装!F$6)</f>
        <v>0</v>
      </c>
      <c r="K155" s="12">
        <f ca="1">SUMIF(总装!G$3:G$146,$B155,总装!G$6)+SUMIF(总装!H$3:H$146,$B155,总装!H$6)+SUMIF(总装!I$3:I$146,$B155,总装!I$6)</f>
        <v>0</v>
      </c>
      <c r="L155" s="12">
        <f ca="1">SUMIF(总装!J$3:J$146,$B155,总装!J$6)+SUMIF(总装!K$3:K$146,$B155,总装!K$6)+SUMIF(总装!L$3:L$146,$B155,总装!L$6)</f>
        <v>0</v>
      </c>
      <c r="M155" s="12">
        <f ca="1">SUMIF(总装!M$3:M$146,$B155,总装!M$6)+SUMIF(总装!N$3:N$146,$B155,总装!N$6)+SUMIF(总装!O$3:O$146,$B155,总装!O$6)</f>
        <v>0</v>
      </c>
      <c r="N155" s="12">
        <f ca="1">SUMIF(总装!P$3:P$146,$B155,总装!P$6)+SUMIF(总装!Q$3:Q$146,$B155,总装!Q$6)+SUMIF(总装!R$3:R$146,$B155,总装!R$6)</f>
        <v>0</v>
      </c>
      <c r="O155" s="12">
        <f ca="1">SUMIF(总装!S$3:S$146,$B155,总装!S$6)+SUMIF(总装!T$3:T$146,$B155,总装!T$6)+SUMIF(总装!U$3:U$146,$B155,总装!U$6)</f>
        <v>0</v>
      </c>
      <c r="P155" s="12">
        <f ca="1">SUMIF(总装!V$3:V$146,$B155,总装!V$6)+SUMIF(总装!W$3:W$146,$B155,总装!W$6)+SUMIF(总装!X$3:X$146,$B155,总装!X$6)</f>
        <v>0</v>
      </c>
      <c r="Q155" s="12">
        <f ca="1">SUMIF(总装!Y$3:Y$146,$B155,总装!Y$6)+SUMIF(总装!Z$3:Z$146,$B155,总装!Z$6)+SUMIF(总装!AA$3:AA$146,$B155,总装!AA$6)</f>
        <v>0</v>
      </c>
      <c r="R155" s="5">
        <f ca="1">SUMIF(总装!AB$3:AB$146,$B155,总装!AB$6)+SUMIF(总装!AC$3:AC$146,$B155,总装!AC$6)+SUMIF(总装!AD$3:AD$146,$B155,总装!AD$6)</f>
        <v>0</v>
      </c>
      <c r="S155" s="5">
        <f ca="1">SUMIF(总装!AE$3:AE$146,$B155,总装!AE$6)+SUMIF(总装!AF$3:AF$146,$B155,总装!AF$6)+SUMIF(总装!AG$3:AG$146,$B155,总装!AG$6)</f>
        <v>0</v>
      </c>
      <c r="T155" s="5">
        <f ca="1">SUMIF(总装!AH$3:AH$146,$B155,总装!AH$6)+SUMIF(总装!AI$3:AI$146,$B155,总装!AI$6)+SUMIF(总装!AJ$3:AJ$146,$B155,总装!AJ$6)</f>
        <v>0</v>
      </c>
      <c r="U155" s="5">
        <f ca="1">SUMIF(总装!AK$3:AK$146,$B155,总装!AK$6)+SUMIF(总装!AL$3:AL$146,$B155,总装!AL$6)+SUMIF(总装!AM$3:AM$146,$B155,总装!AM$6)</f>
        <v>0</v>
      </c>
      <c r="V155" s="5">
        <f ca="1">SUMIF(总装!AN$3:AN$146,$B155,总装!AN$6)+SUMIF(总装!AO$3:AO$146,$B155,总装!AO$6)+SUMIF(总装!AP$3:AP$146,$B155,总装!AP$6)</f>
        <v>0</v>
      </c>
      <c r="W155" s="5">
        <f ca="1">SUMIF(总装!AQ$3:AQ$146,$B155,总装!AQ$6)+SUMIF(总装!AR$3:AR$146,$B155,总装!AR$6)+SUMIF(总装!AS$3:AS$146,$B155,总装!AS$6)</f>
        <v>0</v>
      </c>
      <c r="X155" s="5">
        <f ca="1">SUMIF(总装!AT$3:AT$146,$B155,总装!AT$6)+SUMIF(总装!AU$3:AU$146,$B155,总装!AU$6)+SUMIF(总装!AV$3:AV$146,$B155,总装!AV$6)</f>
        <v>0</v>
      </c>
      <c r="Y155" s="5">
        <f ca="1">SUMIF(总装!AW$3:AW$146,$B155,总装!AW$6)+SUMIF(总装!AX$3:AX$146,$B155,总装!AX$6)+SUMIF(总装!AY$3:AY$146,$B155,总装!AY$6)</f>
        <v>0</v>
      </c>
      <c r="Z155" s="5">
        <f ca="1">SUMIF(总装!AZ$3:AZ$146,$B155,总装!AZ$6)+SUMIF(总装!BA$3:BA$146,$B155,总装!BA$6)+SUMIF(总装!BB$3:BB$146,$B155,总装!BB$6)</f>
        <v>0</v>
      </c>
      <c r="AA155" s="5">
        <f ca="1">SUMIF(总装!BC$3:BC$146,$B155,总装!BC$6)+SUMIF(总装!BD$3:BD$146,$B155,总装!BD$6)+SUMIF(总装!BE$3:BE$146,$B155,总装!BE$6)</f>
        <v>0</v>
      </c>
      <c r="AB155" s="5">
        <f ca="1">SUMIF(总装!BF$3:BF$146,$B155,总装!BF$6)+SUMIF(总装!BG$3:BG$146,$B155,总装!BG$6)+SUMIF(总装!BH$3:BH$146,$B155,总装!BH$6)</f>
        <v>0</v>
      </c>
      <c r="AC155" s="5">
        <f ca="1">SUMIF(总装!BI$3:BI$146,$B155,总装!BI$6)+SUMIF(总装!BJ$3:BJ$146,$B155,总装!BJ$6)+SUMIF(总装!BK$3:BK$146,$B155,总装!BK$6)</f>
        <v>0</v>
      </c>
      <c r="AD155" s="5">
        <f ca="1">SUMIF(总装!BL$3:BL$146,$B155,总装!BL$6)+SUMIF(总装!BM$3:BM$146,$B155,总装!BM$6)+SUMIF(总装!BN$3:BN$146,$B155,总装!BN$6)</f>
        <v>0</v>
      </c>
      <c r="AE155" s="5">
        <f ca="1">SUMIF(总装!BO$3:BO$146,$B155,总装!BO$6)+SUMIF(总装!BP$3:BP$146,$B155,总装!BP$6)+SUMIF(总装!BQ$3:BQ$146,$B155,总装!BQ$6)</f>
        <v>0</v>
      </c>
      <c r="AF155" s="5">
        <f ca="1">SUMIF(总装!BR$3:BR$146,$B155,总装!BR$6)+SUMIF(总装!BS$3:BS$146,$B155,总装!BS$6)+SUMIF(总装!BT$3:BT$146,$B155,总装!BT$6)</f>
        <v>0</v>
      </c>
      <c r="AG155" s="5">
        <f ca="1">SUMIF(总装!BU$3:BU$146,$B155,总装!BU$6)+SUMIF(总装!BV$3:BV$146,$B155,总装!BV$6)+SUMIF(总装!BW$3:BW$146,$B155,总装!BW$6)</f>
        <v>0</v>
      </c>
      <c r="AH155" s="5">
        <f ca="1">SUMIF(总装!BX$3:BX$146,$B155,总装!BX$6)+SUMIF(总装!BY$3:BY$146,$B155,总装!BY$6)+SUMIF(总装!BZ$3:BZ$146,$B155,总装!BZ$6)</f>
        <v>0</v>
      </c>
      <c r="AI155" s="5">
        <f ca="1">SUMIF(总装!CA$3:CA$146,$B155,总装!CA$6)+SUMIF(总装!CB$3:CB$146,$B155,总装!CB$6)+SUMIF(总装!CC$3:CC$146,$B155,总装!CC$6)</f>
        <v>0</v>
      </c>
      <c r="AJ155" s="5">
        <f ca="1">SUMIF(总装!CD$3:CD$146,$B155,总装!CD$6)+SUMIF(总装!CE$3:CE$146,$B155,总装!CE$6)+SUMIF(总装!CF$3:CF$146,$B155,总装!CF$6)</f>
        <v>1150</v>
      </c>
      <c r="AK155" s="5">
        <f ca="1">SUMIF(总装!CG$3:CG$146,$B155,总装!CG$6)+SUMIF(总装!CH$3:CH$146,$B155,总装!CH$6)+SUMIF(总装!CI$3:CI$146,$B155,总装!CI$6)</f>
        <v>850</v>
      </c>
      <c r="AL155" s="5">
        <f ca="1">SUMIF(总装!CJ$3:CJ$146,$B155,总装!CJ$6)+SUMIF(总装!CK$3:CK$146,$B155,总装!CK$6)+SUMIF(总装!CL$3:CL$146,$B155,总装!CL$6)</f>
        <v>0</v>
      </c>
      <c r="AM155" s="5">
        <f ca="1">SUMIF(总装!CM$3:CM$146,$B155,总装!CM$6)+SUMIF(总装!CN$3:CN$146,$B155,总装!CN$6)+SUMIF(总装!CO$3:CO$146,$B155,总装!CO$6)</f>
        <v>0</v>
      </c>
      <c r="AN155" s="5">
        <f ca="1">SUMIF(总装!CP$3:CP$146,$B155,总装!CP$6)+SUMIF(总装!CQ$3:CQ$146,$B155,总装!CQ$6)+SUMIF(总装!CR$3:CR$146,$B155,总装!CR$6)</f>
        <v>0</v>
      </c>
      <c r="AO155" s="5">
        <f ca="1" t="shared" si="10"/>
        <v>2000</v>
      </c>
      <c r="AP155" s="5">
        <f>SUMIF(工单拆分!G:G,B155,工单拆分!I:I)</f>
        <v>2000</v>
      </c>
      <c r="AQ155" s="5">
        <f ca="1" t="shared" si="11"/>
        <v>0</v>
      </c>
      <c r="AS155" s="7">
        <f>VLOOKUP(日计划量!C:C,工单拆分!H:N,7,0)</f>
        <v>0</v>
      </c>
      <c r="AT155" s="5">
        <f ca="1">VLOOKUP(C:C,工单拆分!H:R,11,0)</f>
        <v>0</v>
      </c>
      <c r="AU155" s="5">
        <f ca="1">VLOOKUP(C:C,工单拆分!H:S,12,0)</f>
        <v>0</v>
      </c>
      <c r="AV155" s="5"/>
      <c r="AW155" s="5"/>
    </row>
    <row r="156" s="1" customFormat="1" ht="15" customHeight="1" spans="1:49">
      <c r="A156" s="5">
        <f>工单拆分!F156</f>
        <v>7210003932</v>
      </c>
      <c r="B156" s="5" t="str">
        <f>工单拆分!G156</f>
        <v>7210003932-1</v>
      </c>
      <c r="C156" s="5" t="str">
        <f>工单拆分!H156</f>
        <v>40FC9033Q-1</v>
      </c>
      <c r="D156" s="5">
        <f>VLOOKUP(B156,工单拆分!G:I,3,0)</f>
        <v>2000</v>
      </c>
      <c r="E156" s="5">
        <f ca="1">SUMIFS(OFFSET(工单拆分!$I$2,,,2000),OFFSET(工单拆分!$F$2,,,2000),A156)</f>
        <v>47000</v>
      </c>
      <c r="F156" s="5"/>
      <c r="G156" s="10">
        <f ca="1" t="array" ref="G156">MATCH(TRUE,J156:AN156&gt;10,0)+$J$2-1</f>
        <v>43525</v>
      </c>
      <c r="H156" s="11"/>
      <c r="I156" s="11"/>
      <c r="J156" s="5">
        <f ca="1">SUMIF(总装!D$3:D$146,$B156,总装!D$6)+SUMIF(总装!E$3:E$146,$B156,总装!E$6)+SUMIF(总装!F$3:F$146,$B156,总装!F$6)</f>
        <v>1850</v>
      </c>
      <c r="K156" s="12">
        <f ca="1">SUMIF(总装!G$3:G$146,$B156,总装!G$6)+SUMIF(总装!H$3:H$146,$B156,总装!H$6)+SUMIF(总装!I$3:I$146,$B156,总装!I$6)</f>
        <v>150</v>
      </c>
      <c r="L156" s="12">
        <f ca="1">SUMIF(总装!J$3:J$146,$B156,总装!J$6)+SUMIF(总装!K$3:K$146,$B156,总装!K$6)+SUMIF(总装!L$3:L$146,$B156,总装!L$6)</f>
        <v>0</v>
      </c>
      <c r="M156" s="12">
        <f ca="1">SUMIF(总装!M$3:M$146,$B156,总装!M$6)+SUMIF(总装!N$3:N$146,$B156,总装!N$6)+SUMIF(总装!O$3:O$146,$B156,总装!O$6)</f>
        <v>0</v>
      </c>
      <c r="N156" s="12">
        <f ca="1">SUMIF(总装!P$3:P$146,$B156,总装!P$6)+SUMIF(总装!Q$3:Q$146,$B156,总装!Q$6)+SUMIF(总装!R$3:R$146,$B156,总装!R$6)</f>
        <v>0</v>
      </c>
      <c r="O156" s="12">
        <f ca="1">SUMIF(总装!S$3:S$146,$B156,总装!S$6)+SUMIF(总装!T$3:T$146,$B156,总装!T$6)+SUMIF(总装!U$3:U$146,$B156,总装!U$6)</f>
        <v>0</v>
      </c>
      <c r="P156" s="12">
        <f ca="1">SUMIF(总装!V$3:V$146,$B156,总装!V$6)+SUMIF(总装!W$3:W$146,$B156,总装!W$6)+SUMIF(总装!X$3:X$146,$B156,总装!X$6)</f>
        <v>0</v>
      </c>
      <c r="Q156" s="12">
        <f ca="1">SUMIF(总装!Y$3:Y$146,$B156,总装!Y$6)+SUMIF(总装!Z$3:Z$146,$B156,总装!Z$6)+SUMIF(总装!AA$3:AA$146,$B156,总装!AA$6)</f>
        <v>0</v>
      </c>
      <c r="R156" s="5">
        <f ca="1">SUMIF(总装!AB$3:AB$146,$B156,总装!AB$6)+SUMIF(总装!AC$3:AC$146,$B156,总装!AC$6)+SUMIF(总装!AD$3:AD$146,$B156,总装!AD$6)</f>
        <v>0</v>
      </c>
      <c r="S156" s="5">
        <f ca="1">SUMIF(总装!AE$3:AE$146,$B156,总装!AE$6)+SUMIF(总装!AF$3:AF$146,$B156,总装!AF$6)+SUMIF(总装!AG$3:AG$146,$B156,总装!AG$6)</f>
        <v>0</v>
      </c>
      <c r="T156" s="5">
        <f ca="1">SUMIF(总装!AH$3:AH$146,$B156,总装!AH$6)+SUMIF(总装!AI$3:AI$146,$B156,总装!AI$6)+SUMIF(总装!AJ$3:AJ$146,$B156,总装!AJ$6)</f>
        <v>0</v>
      </c>
      <c r="U156" s="5">
        <f ca="1">SUMIF(总装!AK$3:AK$146,$B156,总装!AK$6)+SUMIF(总装!AL$3:AL$146,$B156,总装!AL$6)+SUMIF(总装!AM$3:AM$146,$B156,总装!AM$6)</f>
        <v>0</v>
      </c>
      <c r="V156" s="5">
        <f ca="1">SUMIF(总装!AN$3:AN$146,$B156,总装!AN$6)+SUMIF(总装!AO$3:AO$146,$B156,总装!AO$6)+SUMIF(总装!AP$3:AP$146,$B156,总装!AP$6)</f>
        <v>0</v>
      </c>
      <c r="W156" s="5">
        <f ca="1">SUMIF(总装!AQ$3:AQ$146,$B156,总装!AQ$6)+SUMIF(总装!AR$3:AR$146,$B156,总装!AR$6)+SUMIF(总装!AS$3:AS$146,$B156,总装!AS$6)</f>
        <v>0</v>
      </c>
      <c r="X156" s="5">
        <f ca="1">SUMIF(总装!AT$3:AT$146,$B156,总装!AT$6)+SUMIF(总装!AU$3:AU$146,$B156,总装!AU$6)+SUMIF(总装!AV$3:AV$146,$B156,总装!AV$6)</f>
        <v>0</v>
      </c>
      <c r="Y156" s="5">
        <f ca="1">SUMIF(总装!AW$3:AW$146,$B156,总装!AW$6)+SUMIF(总装!AX$3:AX$146,$B156,总装!AX$6)+SUMIF(总装!AY$3:AY$146,$B156,总装!AY$6)</f>
        <v>0</v>
      </c>
      <c r="Z156" s="5">
        <f ca="1">SUMIF(总装!AZ$3:AZ$146,$B156,总装!AZ$6)+SUMIF(总装!BA$3:BA$146,$B156,总装!BA$6)+SUMIF(总装!BB$3:BB$146,$B156,总装!BB$6)</f>
        <v>0</v>
      </c>
      <c r="AA156" s="5">
        <f ca="1">SUMIF(总装!BC$3:BC$146,$B156,总装!BC$6)+SUMIF(总装!BD$3:BD$146,$B156,总装!BD$6)+SUMIF(总装!BE$3:BE$146,$B156,总装!BE$6)</f>
        <v>0</v>
      </c>
      <c r="AB156" s="5">
        <f ca="1">SUMIF(总装!BF$3:BF$146,$B156,总装!BF$6)+SUMIF(总装!BG$3:BG$146,$B156,总装!BG$6)+SUMIF(总装!BH$3:BH$146,$B156,总装!BH$6)</f>
        <v>0</v>
      </c>
      <c r="AC156" s="5">
        <f ca="1">SUMIF(总装!BI$3:BI$146,$B156,总装!BI$6)+SUMIF(总装!BJ$3:BJ$146,$B156,总装!BJ$6)+SUMIF(总装!BK$3:BK$146,$B156,总装!BK$6)</f>
        <v>0</v>
      </c>
      <c r="AD156" s="5">
        <f ca="1">SUMIF(总装!BL$3:BL$146,$B156,总装!BL$6)+SUMIF(总装!BM$3:BM$146,$B156,总装!BM$6)+SUMIF(总装!BN$3:BN$146,$B156,总装!BN$6)</f>
        <v>0</v>
      </c>
      <c r="AE156" s="5">
        <f ca="1">SUMIF(总装!BO$3:BO$146,$B156,总装!BO$6)+SUMIF(总装!BP$3:BP$146,$B156,总装!BP$6)+SUMIF(总装!BQ$3:BQ$146,$B156,总装!BQ$6)</f>
        <v>0</v>
      </c>
      <c r="AF156" s="5">
        <f ca="1">SUMIF(总装!BR$3:BR$146,$B156,总装!BR$6)+SUMIF(总装!BS$3:BS$146,$B156,总装!BS$6)+SUMIF(总装!BT$3:BT$146,$B156,总装!BT$6)</f>
        <v>0</v>
      </c>
      <c r="AG156" s="5">
        <f ca="1">SUMIF(总装!BU$3:BU$146,$B156,总装!BU$6)+SUMIF(总装!BV$3:BV$146,$B156,总装!BV$6)+SUMIF(总装!BW$3:BW$146,$B156,总装!BW$6)</f>
        <v>0</v>
      </c>
      <c r="AH156" s="5">
        <f ca="1">SUMIF(总装!BX$3:BX$146,$B156,总装!BX$6)+SUMIF(总装!BY$3:BY$146,$B156,总装!BY$6)+SUMIF(总装!BZ$3:BZ$146,$B156,总装!BZ$6)</f>
        <v>0</v>
      </c>
      <c r="AI156" s="5">
        <f ca="1">SUMIF(总装!CA$3:CA$146,$B156,总装!CA$6)+SUMIF(总装!CB$3:CB$146,$B156,总装!CB$6)+SUMIF(总装!CC$3:CC$146,$B156,总装!CC$6)</f>
        <v>0</v>
      </c>
      <c r="AJ156" s="5">
        <f ca="1">SUMIF(总装!CD$3:CD$146,$B156,总装!CD$6)+SUMIF(总装!CE$3:CE$146,$B156,总装!CE$6)+SUMIF(总装!CF$3:CF$146,$B156,总装!CF$6)</f>
        <v>0</v>
      </c>
      <c r="AK156" s="5">
        <f ca="1">SUMIF(总装!CG$3:CG$146,$B156,总装!CG$6)+SUMIF(总装!CH$3:CH$146,$B156,总装!CH$6)+SUMIF(总装!CI$3:CI$146,$B156,总装!CI$6)</f>
        <v>0</v>
      </c>
      <c r="AL156" s="5">
        <f ca="1">SUMIF(总装!CJ$3:CJ$146,$B156,总装!CJ$6)+SUMIF(总装!CK$3:CK$146,$B156,总装!CK$6)+SUMIF(总装!CL$3:CL$146,$B156,总装!CL$6)</f>
        <v>0</v>
      </c>
      <c r="AM156" s="5">
        <f ca="1">SUMIF(总装!CM$3:CM$146,$B156,总装!CM$6)+SUMIF(总装!CN$3:CN$146,$B156,总装!CN$6)+SUMIF(总装!CO$3:CO$146,$B156,总装!CO$6)</f>
        <v>0</v>
      </c>
      <c r="AN156" s="5">
        <f ca="1">SUMIF(总装!CP$3:CP$146,$B156,总装!CP$6)+SUMIF(总装!CQ$3:CQ$146,$B156,总装!CQ$6)+SUMIF(总装!CR$3:CR$146,$B156,总装!CR$6)</f>
        <v>0</v>
      </c>
      <c r="AO156" s="5">
        <f ca="1" t="shared" si="10"/>
        <v>2000</v>
      </c>
      <c r="AP156" s="5">
        <f>SUMIF(工单拆分!G:G,B156,工单拆分!I:I)</f>
        <v>2000</v>
      </c>
      <c r="AQ156" s="5">
        <f ca="1" t="shared" si="11"/>
        <v>0</v>
      </c>
      <c r="AS156" s="7">
        <f>VLOOKUP(日计划量!C:C,工单拆分!H:N,7,0)</f>
        <v>100842245</v>
      </c>
      <c r="AT156" s="5">
        <f ca="1">VLOOKUP(C:C,工单拆分!H:R,11,0)</f>
        <v>0</v>
      </c>
      <c r="AU156" s="5">
        <f ca="1">VLOOKUP(C:C,工单拆分!H:S,12,0)</f>
        <v>0</v>
      </c>
      <c r="AV156" s="5"/>
      <c r="AW156" s="5"/>
    </row>
    <row r="157" s="1" customFormat="1" ht="15" customHeight="1" spans="1:49">
      <c r="A157" s="5">
        <f>工单拆分!F157</f>
        <v>7210003932</v>
      </c>
      <c r="B157" s="5" t="str">
        <f>工单拆分!G157</f>
        <v>7210003932-2</v>
      </c>
      <c r="C157" s="5" t="str">
        <f>工单拆分!H157</f>
        <v>40FC9033Q-2</v>
      </c>
      <c r="D157" s="5">
        <f>VLOOKUP(B157,工单拆分!G:I,3,0)</f>
        <v>2000</v>
      </c>
      <c r="E157" s="5">
        <f ca="1">SUMIFS(OFFSET(工单拆分!$I$2,,,2000),OFFSET(工单拆分!$F$2,,,2000),A157)</f>
        <v>47000</v>
      </c>
      <c r="F157" s="5"/>
      <c r="G157" s="10">
        <f ca="1" t="array" ref="G157">MATCH(TRUE,J157:AN157&gt;10,0)+$J$2-1</f>
        <v>43526</v>
      </c>
      <c r="H157" s="11"/>
      <c r="I157" s="11"/>
      <c r="J157" s="5">
        <f ca="1">SUMIF(总装!D$3:D$146,$B157,总装!D$6)+SUMIF(总装!E$3:E$146,$B157,总装!E$6)+SUMIF(总装!F$3:F$146,$B157,总装!F$6)</f>
        <v>0</v>
      </c>
      <c r="K157" s="12">
        <f ca="1">SUMIF(总装!G$3:G$146,$B157,总装!G$6)+SUMIF(总装!H$3:H$146,$B157,总装!H$6)+SUMIF(总装!I$3:I$146,$B157,总装!I$6)</f>
        <v>1700</v>
      </c>
      <c r="L157" s="12">
        <f ca="1">SUMIF(总装!J$3:J$146,$B157,总装!J$6)+SUMIF(总装!K$3:K$146,$B157,总装!K$6)+SUMIF(总装!L$3:L$146,$B157,总装!L$6)</f>
        <v>0</v>
      </c>
      <c r="M157" s="12">
        <f ca="1">SUMIF(总装!M$3:M$146,$B157,总装!M$6)+SUMIF(总装!N$3:N$146,$B157,总装!N$6)+SUMIF(总装!O$3:O$146,$B157,总装!O$6)</f>
        <v>300</v>
      </c>
      <c r="N157" s="12">
        <f ca="1">SUMIF(总装!P$3:P$146,$B157,总装!P$6)+SUMIF(总装!Q$3:Q$146,$B157,总装!Q$6)+SUMIF(总装!R$3:R$146,$B157,总装!R$6)</f>
        <v>0</v>
      </c>
      <c r="O157" s="12">
        <f ca="1">SUMIF(总装!S$3:S$146,$B157,总装!S$6)+SUMIF(总装!T$3:T$146,$B157,总装!T$6)+SUMIF(总装!U$3:U$146,$B157,总装!U$6)</f>
        <v>0</v>
      </c>
      <c r="P157" s="12">
        <f ca="1">SUMIF(总装!V$3:V$146,$B157,总装!V$6)+SUMIF(总装!W$3:W$146,$B157,总装!W$6)+SUMIF(总装!X$3:X$146,$B157,总装!X$6)</f>
        <v>0</v>
      </c>
      <c r="Q157" s="12">
        <f ca="1">SUMIF(总装!Y$3:Y$146,$B157,总装!Y$6)+SUMIF(总装!Z$3:Z$146,$B157,总装!Z$6)+SUMIF(总装!AA$3:AA$146,$B157,总装!AA$6)</f>
        <v>0</v>
      </c>
      <c r="R157" s="5">
        <f ca="1">SUMIF(总装!AB$3:AB$146,$B157,总装!AB$6)+SUMIF(总装!AC$3:AC$146,$B157,总装!AC$6)+SUMIF(总装!AD$3:AD$146,$B157,总装!AD$6)</f>
        <v>0</v>
      </c>
      <c r="S157" s="5">
        <f ca="1">SUMIF(总装!AE$3:AE$146,$B157,总装!AE$6)+SUMIF(总装!AF$3:AF$146,$B157,总装!AF$6)+SUMIF(总装!AG$3:AG$146,$B157,总装!AG$6)</f>
        <v>0</v>
      </c>
      <c r="T157" s="5">
        <f ca="1">SUMIF(总装!AH$3:AH$146,$B157,总装!AH$6)+SUMIF(总装!AI$3:AI$146,$B157,总装!AI$6)+SUMIF(总装!AJ$3:AJ$146,$B157,总装!AJ$6)</f>
        <v>0</v>
      </c>
      <c r="U157" s="5">
        <f ca="1">SUMIF(总装!AK$3:AK$146,$B157,总装!AK$6)+SUMIF(总装!AL$3:AL$146,$B157,总装!AL$6)+SUMIF(总装!AM$3:AM$146,$B157,总装!AM$6)</f>
        <v>0</v>
      </c>
      <c r="V157" s="5">
        <f ca="1">SUMIF(总装!AN$3:AN$146,$B157,总装!AN$6)+SUMIF(总装!AO$3:AO$146,$B157,总装!AO$6)+SUMIF(总装!AP$3:AP$146,$B157,总装!AP$6)</f>
        <v>0</v>
      </c>
      <c r="W157" s="5">
        <f ca="1">SUMIF(总装!AQ$3:AQ$146,$B157,总装!AQ$6)+SUMIF(总装!AR$3:AR$146,$B157,总装!AR$6)+SUMIF(总装!AS$3:AS$146,$B157,总装!AS$6)</f>
        <v>0</v>
      </c>
      <c r="X157" s="5">
        <f ca="1">SUMIF(总装!AT$3:AT$146,$B157,总装!AT$6)+SUMIF(总装!AU$3:AU$146,$B157,总装!AU$6)+SUMIF(总装!AV$3:AV$146,$B157,总装!AV$6)</f>
        <v>0</v>
      </c>
      <c r="Y157" s="5">
        <f ca="1">SUMIF(总装!AW$3:AW$146,$B157,总装!AW$6)+SUMIF(总装!AX$3:AX$146,$B157,总装!AX$6)+SUMIF(总装!AY$3:AY$146,$B157,总装!AY$6)</f>
        <v>0</v>
      </c>
      <c r="Z157" s="5">
        <f ca="1">SUMIF(总装!AZ$3:AZ$146,$B157,总装!AZ$6)+SUMIF(总装!BA$3:BA$146,$B157,总装!BA$6)+SUMIF(总装!BB$3:BB$146,$B157,总装!BB$6)</f>
        <v>0</v>
      </c>
      <c r="AA157" s="5">
        <f ca="1">SUMIF(总装!BC$3:BC$146,$B157,总装!BC$6)+SUMIF(总装!BD$3:BD$146,$B157,总装!BD$6)+SUMIF(总装!BE$3:BE$146,$B157,总装!BE$6)</f>
        <v>0</v>
      </c>
      <c r="AB157" s="5">
        <f ca="1">SUMIF(总装!BF$3:BF$146,$B157,总装!BF$6)+SUMIF(总装!BG$3:BG$146,$B157,总装!BG$6)+SUMIF(总装!BH$3:BH$146,$B157,总装!BH$6)</f>
        <v>0</v>
      </c>
      <c r="AC157" s="5">
        <f ca="1">SUMIF(总装!BI$3:BI$146,$B157,总装!BI$6)+SUMIF(总装!BJ$3:BJ$146,$B157,总装!BJ$6)+SUMIF(总装!BK$3:BK$146,$B157,总装!BK$6)</f>
        <v>0</v>
      </c>
      <c r="AD157" s="5">
        <f ca="1">SUMIF(总装!BL$3:BL$146,$B157,总装!BL$6)+SUMIF(总装!BM$3:BM$146,$B157,总装!BM$6)+SUMIF(总装!BN$3:BN$146,$B157,总装!BN$6)</f>
        <v>0</v>
      </c>
      <c r="AE157" s="5">
        <f ca="1">SUMIF(总装!BO$3:BO$146,$B157,总装!BO$6)+SUMIF(总装!BP$3:BP$146,$B157,总装!BP$6)+SUMIF(总装!BQ$3:BQ$146,$B157,总装!BQ$6)</f>
        <v>0</v>
      </c>
      <c r="AF157" s="5">
        <f ca="1">SUMIF(总装!BR$3:BR$146,$B157,总装!BR$6)+SUMIF(总装!BS$3:BS$146,$B157,总装!BS$6)+SUMIF(总装!BT$3:BT$146,$B157,总装!BT$6)</f>
        <v>0</v>
      </c>
      <c r="AG157" s="5">
        <f ca="1">SUMIF(总装!BU$3:BU$146,$B157,总装!BU$6)+SUMIF(总装!BV$3:BV$146,$B157,总装!BV$6)+SUMIF(总装!BW$3:BW$146,$B157,总装!BW$6)</f>
        <v>0</v>
      </c>
      <c r="AH157" s="5">
        <f ca="1">SUMIF(总装!BX$3:BX$146,$B157,总装!BX$6)+SUMIF(总装!BY$3:BY$146,$B157,总装!BY$6)+SUMIF(总装!BZ$3:BZ$146,$B157,总装!BZ$6)</f>
        <v>0</v>
      </c>
      <c r="AI157" s="5">
        <f ca="1">SUMIF(总装!CA$3:CA$146,$B157,总装!CA$6)+SUMIF(总装!CB$3:CB$146,$B157,总装!CB$6)+SUMIF(总装!CC$3:CC$146,$B157,总装!CC$6)</f>
        <v>0</v>
      </c>
      <c r="AJ157" s="5">
        <f ca="1">SUMIF(总装!CD$3:CD$146,$B157,总装!CD$6)+SUMIF(总装!CE$3:CE$146,$B157,总装!CE$6)+SUMIF(总装!CF$3:CF$146,$B157,总装!CF$6)</f>
        <v>0</v>
      </c>
      <c r="AK157" s="5">
        <f ca="1">SUMIF(总装!CG$3:CG$146,$B157,总装!CG$6)+SUMIF(总装!CH$3:CH$146,$B157,总装!CH$6)+SUMIF(总装!CI$3:CI$146,$B157,总装!CI$6)</f>
        <v>0</v>
      </c>
      <c r="AL157" s="5">
        <f ca="1">SUMIF(总装!CJ$3:CJ$146,$B157,总装!CJ$6)+SUMIF(总装!CK$3:CK$146,$B157,总装!CK$6)+SUMIF(总装!CL$3:CL$146,$B157,总装!CL$6)</f>
        <v>0</v>
      </c>
      <c r="AM157" s="5">
        <f ca="1">SUMIF(总装!CM$3:CM$146,$B157,总装!CM$6)+SUMIF(总装!CN$3:CN$146,$B157,总装!CN$6)+SUMIF(总装!CO$3:CO$146,$B157,总装!CO$6)</f>
        <v>0</v>
      </c>
      <c r="AN157" s="5">
        <f ca="1">SUMIF(总装!CP$3:CP$146,$B157,总装!CP$6)+SUMIF(总装!CQ$3:CQ$146,$B157,总装!CQ$6)+SUMIF(总装!CR$3:CR$146,$B157,总装!CR$6)</f>
        <v>0</v>
      </c>
      <c r="AO157" s="5">
        <f ca="1" t="shared" si="10"/>
        <v>2000</v>
      </c>
      <c r="AP157" s="5">
        <f>SUMIF(工单拆分!G:G,B157,工单拆分!I:I)</f>
        <v>2000</v>
      </c>
      <c r="AQ157" s="5">
        <f ca="1" t="shared" si="11"/>
        <v>0</v>
      </c>
      <c r="AS157" s="7">
        <f>VLOOKUP(日计划量!C:C,工单拆分!H:N,7,0)</f>
        <v>100842948</v>
      </c>
      <c r="AT157" s="5">
        <f ca="1">VLOOKUP(C:C,工单拆分!H:R,11,0)</f>
        <v>0</v>
      </c>
      <c r="AU157" s="5">
        <f ca="1">VLOOKUP(C:C,工单拆分!H:S,12,0)</f>
        <v>0</v>
      </c>
      <c r="AV157" s="5"/>
      <c r="AW157" s="5"/>
    </row>
    <row r="158" s="1" customFormat="1" ht="15" customHeight="1" spans="1:49">
      <c r="A158" s="5">
        <f>工单拆分!F158</f>
        <v>7210003932</v>
      </c>
      <c r="B158" s="5" t="str">
        <f>工单拆分!G158</f>
        <v>7210003932-3</v>
      </c>
      <c r="C158" s="5" t="str">
        <f>工单拆分!H158</f>
        <v>40FC9033Q-3</v>
      </c>
      <c r="D158" s="5">
        <f>VLOOKUP(B158,工单拆分!G:I,3,0)</f>
        <v>2000</v>
      </c>
      <c r="E158" s="5">
        <f ca="1">SUMIFS(OFFSET(工单拆分!$I$2,,,2000),OFFSET(工单拆分!$F$2,,,2000),A158)</f>
        <v>47000</v>
      </c>
      <c r="F158" s="5"/>
      <c r="G158" s="10">
        <f ca="1" t="array" ref="G158">MATCH(TRUE,J158:AN158&gt;10,0)+$J$2-1</f>
        <v>43528</v>
      </c>
      <c r="H158" s="11"/>
      <c r="I158" s="11"/>
      <c r="J158" s="5">
        <f ca="1">SUMIF(总装!D$3:D$146,$B158,总装!D$6)+SUMIF(总装!E$3:E$146,$B158,总装!E$6)+SUMIF(总装!F$3:F$146,$B158,总装!F$6)</f>
        <v>0</v>
      </c>
      <c r="K158" s="12">
        <f ca="1">SUMIF(总装!G$3:G$146,$B158,总装!G$6)+SUMIF(总装!H$3:H$146,$B158,总装!H$6)+SUMIF(总装!I$3:I$146,$B158,总装!I$6)</f>
        <v>0</v>
      </c>
      <c r="L158" s="12">
        <f ca="1">SUMIF(总装!J$3:J$146,$B158,总装!J$6)+SUMIF(总装!K$3:K$146,$B158,总装!K$6)+SUMIF(总装!L$3:L$146,$B158,总装!L$6)</f>
        <v>0</v>
      </c>
      <c r="M158" s="12">
        <f ca="1">SUMIF(总装!M$3:M$146,$B158,总装!M$6)+SUMIF(总装!N$3:N$146,$B158,总装!N$6)+SUMIF(总装!O$3:O$146,$B158,总装!O$6)</f>
        <v>1700</v>
      </c>
      <c r="N158" s="12">
        <f ca="1">SUMIF(总装!P$3:P$146,$B158,总装!P$6)+SUMIF(总装!Q$3:Q$146,$B158,总装!Q$6)+SUMIF(总装!R$3:R$146,$B158,总装!R$6)</f>
        <v>300</v>
      </c>
      <c r="O158" s="12">
        <f ca="1">SUMIF(总装!S$3:S$146,$B158,总装!S$6)+SUMIF(总装!T$3:T$146,$B158,总装!T$6)+SUMIF(总装!U$3:U$146,$B158,总装!U$6)</f>
        <v>0</v>
      </c>
      <c r="P158" s="12">
        <f ca="1">SUMIF(总装!V$3:V$146,$B158,总装!V$6)+SUMIF(总装!W$3:W$146,$B158,总装!W$6)+SUMIF(总装!X$3:X$146,$B158,总装!X$6)</f>
        <v>0</v>
      </c>
      <c r="Q158" s="12">
        <f ca="1">SUMIF(总装!Y$3:Y$146,$B158,总装!Y$6)+SUMIF(总装!Z$3:Z$146,$B158,总装!Z$6)+SUMIF(总装!AA$3:AA$146,$B158,总装!AA$6)</f>
        <v>0</v>
      </c>
      <c r="R158" s="5">
        <f ca="1">SUMIF(总装!AB$3:AB$146,$B158,总装!AB$6)+SUMIF(总装!AC$3:AC$146,$B158,总装!AC$6)+SUMIF(总装!AD$3:AD$146,$B158,总装!AD$6)</f>
        <v>0</v>
      </c>
      <c r="S158" s="5">
        <f ca="1">SUMIF(总装!AE$3:AE$146,$B158,总装!AE$6)+SUMIF(总装!AF$3:AF$146,$B158,总装!AF$6)+SUMIF(总装!AG$3:AG$146,$B158,总装!AG$6)</f>
        <v>0</v>
      </c>
      <c r="T158" s="5">
        <f ca="1">SUMIF(总装!AH$3:AH$146,$B158,总装!AH$6)+SUMIF(总装!AI$3:AI$146,$B158,总装!AI$6)+SUMIF(总装!AJ$3:AJ$146,$B158,总装!AJ$6)</f>
        <v>0</v>
      </c>
      <c r="U158" s="5">
        <f ca="1">SUMIF(总装!AK$3:AK$146,$B158,总装!AK$6)+SUMIF(总装!AL$3:AL$146,$B158,总装!AL$6)+SUMIF(总装!AM$3:AM$146,$B158,总装!AM$6)</f>
        <v>0</v>
      </c>
      <c r="V158" s="5">
        <f ca="1">SUMIF(总装!AN$3:AN$146,$B158,总装!AN$6)+SUMIF(总装!AO$3:AO$146,$B158,总装!AO$6)+SUMIF(总装!AP$3:AP$146,$B158,总装!AP$6)</f>
        <v>0</v>
      </c>
      <c r="W158" s="5">
        <f ca="1">SUMIF(总装!AQ$3:AQ$146,$B158,总装!AQ$6)+SUMIF(总装!AR$3:AR$146,$B158,总装!AR$6)+SUMIF(总装!AS$3:AS$146,$B158,总装!AS$6)</f>
        <v>0</v>
      </c>
      <c r="X158" s="5">
        <f ca="1">SUMIF(总装!AT$3:AT$146,$B158,总装!AT$6)+SUMIF(总装!AU$3:AU$146,$B158,总装!AU$6)+SUMIF(总装!AV$3:AV$146,$B158,总装!AV$6)</f>
        <v>0</v>
      </c>
      <c r="Y158" s="5">
        <f ca="1">SUMIF(总装!AW$3:AW$146,$B158,总装!AW$6)+SUMIF(总装!AX$3:AX$146,$B158,总装!AX$6)+SUMIF(总装!AY$3:AY$146,$B158,总装!AY$6)</f>
        <v>0</v>
      </c>
      <c r="Z158" s="5">
        <f ca="1">SUMIF(总装!AZ$3:AZ$146,$B158,总装!AZ$6)+SUMIF(总装!BA$3:BA$146,$B158,总装!BA$6)+SUMIF(总装!BB$3:BB$146,$B158,总装!BB$6)</f>
        <v>0</v>
      </c>
      <c r="AA158" s="5">
        <f ca="1">SUMIF(总装!BC$3:BC$146,$B158,总装!BC$6)+SUMIF(总装!BD$3:BD$146,$B158,总装!BD$6)+SUMIF(总装!BE$3:BE$146,$B158,总装!BE$6)</f>
        <v>0</v>
      </c>
      <c r="AB158" s="5">
        <f ca="1">SUMIF(总装!BF$3:BF$146,$B158,总装!BF$6)+SUMIF(总装!BG$3:BG$146,$B158,总装!BG$6)+SUMIF(总装!BH$3:BH$146,$B158,总装!BH$6)</f>
        <v>0</v>
      </c>
      <c r="AC158" s="5">
        <f ca="1">SUMIF(总装!BI$3:BI$146,$B158,总装!BI$6)+SUMIF(总装!BJ$3:BJ$146,$B158,总装!BJ$6)+SUMIF(总装!BK$3:BK$146,$B158,总装!BK$6)</f>
        <v>0</v>
      </c>
      <c r="AD158" s="5">
        <f ca="1">SUMIF(总装!BL$3:BL$146,$B158,总装!BL$6)+SUMIF(总装!BM$3:BM$146,$B158,总装!BM$6)+SUMIF(总装!BN$3:BN$146,$B158,总装!BN$6)</f>
        <v>0</v>
      </c>
      <c r="AE158" s="5">
        <f ca="1">SUMIF(总装!BO$3:BO$146,$B158,总装!BO$6)+SUMIF(总装!BP$3:BP$146,$B158,总装!BP$6)+SUMIF(总装!BQ$3:BQ$146,$B158,总装!BQ$6)</f>
        <v>0</v>
      </c>
      <c r="AF158" s="5">
        <f ca="1">SUMIF(总装!BR$3:BR$146,$B158,总装!BR$6)+SUMIF(总装!BS$3:BS$146,$B158,总装!BS$6)+SUMIF(总装!BT$3:BT$146,$B158,总装!BT$6)</f>
        <v>0</v>
      </c>
      <c r="AG158" s="5">
        <f ca="1">SUMIF(总装!BU$3:BU$146,$B158,总装!BU$6)+SUMIF(总装!BV$3:BV$146,$B158,总装!BV$6)+SUMIF(总装!BW$3:BW$146,$B158,总装!BW$6)</f>
        <v>0</v>
      </c>
      <c r="AH158" s="5">
        <f ca="1">SUMIF(总装!BX$3:BX$146,$B158,总装!BX$6)+SUMIF(总装!BY$3:BY$146,$B158,总装!BY$6)+SUMIF(总装!BZ$3:BZ$146,$B158,总装!BZ$6)</f>
        <v>0</v>
      </c>
      <c r="AI158" s="5">
        <f ca="1">SUMIF(总装!CA$3:CA$146,$B158,总装!CA$6)+SUMIF(总装!CB$3:CB$146,$B158,总装!CB$6)+SUMIF(总装!CC$3:CC$146,$B158,总装!CC$6)</f>
        <v>0</v>
      </c>
      <c r="AJ158" s="5">
        <f ca="1">SUMIF(总装!CD$3:CD$146,$B158,总装!CD$6)+SUMIF(总装!CE$3:CE$146,$B158,总装!CE$6)+SUMIF(总装!CF$3:CF$146,$B158,总装!CF$6)</f>
        <v>0</v>
      </c>
      <c r="AK158" s="5">
        <f ca="1">SUMIF(总装!CG$3:CG$146,$B158,总装!CG$6)+SUMIF(总装!CH$3:CH$146,$B158,总装!CH$6)+SUMIF(总装!CI$3:CI$146,$B158,总装!CI$6)</f>
        <v>0</v>
      </c>
      <c r="AL158" s="5">
        <f ca="1">SUMIF(总装!CJ$3:CJ$146,$B158,总装!CJ$6)+SUMIF(总装!CK$3:CK$146,$B158,总装!CK$6)+SUMIF(总装!CL$3:CL$146,$B158,总装!CL$6)</f>
        <v>0</v>
      </c>
      <c r="AM158" s="5">
        <f ca="1">SUMIF(总装!CM$3:CM$146,$B158,总装!CM$6)+SUMIF(总装!CN$3:CN$146,$B158,总装!CN$6)+SUMIF(总装!CO$3:CO$146,$B158,总装!CO$6)</f>
        <v>0</v>
      </c>
      <c r="AN158" s="5">
        <f ca="1">SUMIF(总装!CP$3:CP$146,$B158,总装!CP$6)+SUMIF(总装!CQ$3:CQ$146,$B158,总装!CQ$6)+SUMIF(总装!CR$3:CR$146,$B158,总装!CR$6)</f>
        <v>0</v>
      </c>
      <c r="AO158" s="5">
        <f ca="1" t="shared" si="10"/>
        <v>2000</v>
      </c>
      <c r="AP158" s="5">
        <f>SUMIF(工单拆分!G:G,B158,工单拆分!I:I)</f>
        <v>2000</v>
      </c>
      <c r="AQ158" s="5">
        <f ca="1" t="shared" si="11"/>
        <v>0</v>
      </c>
      <c r="AS158" s="7">
        <f>VLOOKUP(日计划量!C:C,工单拆分!H:N,7,0)</f>
        <v>100843509</v>
      </c>
      <c r="AT158" s="5">
        <f ca="1">VLOOKUP(C:C,工单拆分!H:R,11,0)</f>
        <v>0</v>
      </c>
      <c r="AU158" s="5">
        <f ca="1">VLOOKUP(C:C,工单拆分!H:S,12,0)</f>
        <v>0</v>
      </c>
      <c r="AV158" s="5"/>
      <c r="AW158" s="5"/>
    </row>
    <row r="159" s="1" customFormat="1" ht="15" customHeight="1" spans="1:49">
      <c r="A159" s="5">
        <f>工单拆分!F159</f>
        <v>7210003932</v>
      </c>
      <c r="B159" s="5" t="str">
        <f>工单拆分!G159</f>
        <v>7210003932-4</v>
      </c>
      <c r="C159" s="5" t="str">
        <f>工单拆分!H159</f>
        <v>40FC9033Q-4</v>
      </c>
      <c r="D159" s="5">
        <f>VLOOKUP(B159,工单拆分!G:I,3,0)</f>
        <v>2000</v>
      </c>
      <c r="E159" s="5">
        <f ca="1">SUMIFS(OFFSET(工单拆分!$I$2,,,2000),OFFSET(工单拆分!$F$2,,,2000),A159)</f>
        <v>47000</v>
      </c>
      <c r="F159" s="5"/>
      <c r="G159" s="10">
        <f ca="1" t="array" ref="G159">MATCH(TRUE,J159:AN159&gt;10,0)+$J$2-1</f>
        <v>43529</v>
      </c>
      <c r="H159" s="11"/>
      <c r="I159" s="11"/>
      <c r="J159" s="5">
        <f ca="1">SUMIF(总装!D$3:D$146,$B159,总装!D$6)+SUMIF(总装!E$3:E$146,$B159,总装!E$6)+SUMIF(总装!F$3:F$146,$B159,总装!F$6)</f>
        <v>0</v>
      </c>
      <c r="K159" s="12">
        <f ca="1">SUMIF(总装!G$3:G$146,$B159,总装!G$6)+SUMIF(总装!H$3:H$146,$B159,总装!H$6)+SUMIF(总装!I$3:I$146,$B159,总装!I$6)</f>
        <v>0</v>
      </c>
      <c r="L159" s="12">
        <f ca="1">SUMIF(总装!J$3:J$146,$B159,总装!J$6)+SUMIF(总装!K$3:K$146,$B159,总装!K$6)+SUMIF(总装!L$3:L$146,$B159,总装!L$6)</f>
        <v>0</v>
      </c>
      <c r="M159" s="12">
        <f ca="1">SUMIF(总装!M$3:M$146,$B159,总装!M$6)+SUMIF(总装!N$3:N$146,$B159,总装!N$6)+SUMIF(总装!O$3:O$146,$B159,总装!O$6)</f>
        <v>0</v>
      </c>
      <c r="N159" s="12">
        <f ca="1">SUMIF(总装!P$3:P$146,$B159,总装!P$6)+SUMIF(总装!Q$3:Q$146,$B159,总装!Q$6)+SUMIF(总装!R$3:R$146,$B159,总装!R$6)</f>
        <v>1650</v>
      </c>
      <c r="O159" s="12">
        <f ca="1">SUMIF(总装!S$3:S$146,$B159,总装!S$6)+SUMIF(总装!T$3:T$146,$B159,总装!T$6)+SUMIF(总装!U$3:U$146,$B159,总装!U$6)</f>
        <v>350</v>
      </c>
      <c r="P159" s="12">
        <f ca="1">SUMIF(总装!V$3:V$146,$B159,总装!V$6)+SUMIF(总装!W$3:W$146,$B159,总装!W$6)+SUMIF(总装!X$3:X$146,$B159,总装!X$6)</f>
        <v>0</v>
      </c>
      <c r="Q159" s="12">
        <f ca="1">SUMIF(总装!Y$3:Y$146,$B159,总装!Y$6)+SUMIF(总装!Z$3:Z$146,$B159,总装!Z$6)+SUMIF(总装!AA$3:AA$146,$B159,总装!AA$6)</f>
        <v>0</v>
      </c>
      <c r="R159" s="5">
        <f ca="1">SUMIF(总装!AB$3:AB$146,$B159,总装!AB$6)+SUMIF(总装!AC$3:AC$146,$B159,总装!AC$6)+SUMIF(总装!AD$3:AD$146,$B159,总装!AD$6)</f>
        <v>0</v>
      </c>
      <c r="S159" s="5">
        <f ca="1">SUMIF(总装!AE$3:AE$146,$B159,总装!AE$6)+SUMIF(总装!AF$3:AF$146,$B159,总装!AF$6)+SUMIF(总装!AG$3:AG$146,$B159,总装!AG$6)</f>
        <v>0</v>
      </c>
      <c r="T159" s="5">
        <f ca="1">SUMIF(总装!AH$3:AH$146,$B159,总装!AH$6)+SUMIF(总装!AI$3:AI$146,$B159,总装!AI$6)+SUMIF(总装!AJ$3:AJ$146,$B159,总装!AJ$6)</f>
        <v>0</v>
      </c>
      <c r="U159" s="5">
        <f ca="1">SUMIF(总装!AK$3:AK$146,$B159,总装!AK$6)+SUMIF(总装!AL$3:AL$146,$B159,总装!AL$6)+SUMIF(总装!AM$3:AM$146,$B159,总装!AM$6)</f>
        <v>0</v>
      </c>
      <c r="V159" s="5">
        <f ca="1">SUMIF(总装!AN$3:AN$146,$B159,总装!AN$6)+SUMIF(总装!AO$3:AO$146,$B159,总装!AO$6)+SUMIF(总装!AP$3:AP$146,$B159,总装!AP$6)</f>
        <v>0</v>
      </c>
      <c r="W159" s="5">
        <f ca="1">SUMIF(总装!AQ$3:AQ$146,$B159,总装!AQ$6)+SUMIF(总装!AR$3:AR$146,$B159,总装!AR$6)+SUMIF(总装!AS$3:AS$146,$B159,总装!AS$6)</f>
        <v>0</v>
      </c>
      <c r="X159" s="5">
        <f ca="1">SUMIF(总装!AT$3:AT$146,$B159,总装!AT$6)+SUMIF(总装!AU$3:AU$146,$B159,总装!AU$6)+SUMIF(总装!AV$3:AV$146,$B159,总装!AV$6)</f>
        <v>0</v>
      </c>
      <c r="Y159" s="5">
        <f ca="1">SUMIF(总装!AW$3:AW$146,$B159,总装!AW$6)+SUMIF(总装!AX$3:AX$146,$B159,总装!AX$6)+SUMIF(总装!AY$3:AY$146,$B159,总装!AY$6)</f>
        <v>0</v>
      </c>
      <c r="Z159" s="5">
        <f ca="1">SUMIF(总装!AZ$3:AZ$146,$B159,总装!AZ$6)+SUMIF(总装!BA$3:BA$146,$B159,总装!BA$6)+SUMIF(总装!BB$3:BB$146,$B159,总装!BB$6)</f>
        <v>0</v>
      </c>
      <c r="AA159" s="5">
        <f ca="1">SUMIF(总装!BC$3:BC$146,$B159,总装!BC$6)+SUMIF(总装!BD$3:BD$146,$B159,总装!BD$6)+SUMIF(总装!BE$3:BE$146,$B159,总装!BE$6)</f>
        <v>0</v>
      </c>
      <c r="AB159" s="5">
        <f ca="1">SUMIF(总装!BF$3:BF$146,$B159,总装!BF$6)+SUMIF(总装!BG$3:BG$146,$B159,总装!BG$6)+SUMIF(总装!BH$3:BH$146,$B159,总装!BH$6)</f>
        <v>0</v>
      </c>
      <c r="AC159" s="5">
        <f ca="1">SUMIF(总装!BI$3:BI$146,$B159,总装!BI$6)+SUMIF(总装!BJ$3:BJ$146,$B159,总装!BJ$6)+SUMIF(总装!BK$3:BK$146,$B159,总装!BK$6)</f>
        <v>0</v>
      </c>
      <c r="AD159" s="5">
        <f ca="1">SUMIF(总装!BL$3:BL$146,$B159,总装!BL$6)+SUMIF(总装!BM$3:BM$146,$B159,总装!BM$6)+SUMIF(总装!BN$3:BN$146,$B159,总装!BN$6)</f>
        <v>0</v>
      </c>
      <c r="AE159" s="5">
        <f ca="1">SUMIF(总装!BO$3:BO$146,$B159,总装!BO$6)+SUMIF(总装!BP$3:BP$146,$B159,总装!BP$6)+SUMIF(总装!BQ$3:BQ$146,$B159,总装!BQ$6)</f>
        <v>0</v>
      </c>
      <c r="AF159" s="5">
        <f ca="1">SUMIF(总装!BR$3:BR$146,$B159,总装!BR$6)+SUMIF(总装!BS$3:BS$146,$B159,总装!BS$6)+SUMIF(总装!BT$3:BT$146,$B159,总装!BT$6)</f>
        <v>0</v>
      </c>
      <c r="AG159" s="5">
        <f ca="1">SUMIF(总装!BU$3:BU$146,$B159,总装!BU$6)+SUMIF(总装!BV$3:BV$146,$B159,总装!BV$6)+SUMIF(总装!BW$3:BW$146,$B159,总装!BW$6)</f>
        <v>0</v>
      </c>
      <c r="AH159" s="5">
        <f ca="1">SUMIF(总装!BX$3:BX$146,$B159,总装!BX$6)+SUMIF(总装!BY$3:BY$146,$B159,总装!BY$6)+SUMIF(总装!BZ$3:BZ$146,$B159,总装!BZ$6)</f>
        <v>0</v>
      </c>
      <c r="AI159" s="5">
        <f ca="1">SUMIF(总装!CA$3:CA$146,$B159,总装!CA$6)+SUMIF(总装!CB$3:CB$146,$B159,总装!CB$6)+SUMIF(总装!CC$3:CC$146,$B159,总装!CC$6)</f>
        <v>0</v>
      </c>
      <c r="AJ159" s="5">
        <f ca="1">SUMIF(总装!CD$3:CD$146,$B159,总装!CD$6)+SUMIF(总装!CE$3:CE$146,$B159,总装!CE$6)+SUMIF(总装!CF$3:CF$146,$B159,总装!CF$6)</f>
        <v>0</v>
      </c>
      <c r="AK159" s="5">
        <f ca="1">SUMIF(总装!CG$3:CG$146,$B159,总装!CG$6)+SUMIF(总装!CH$3:CH$146,$B159,总装!CH$6)+SUMIF(总装!CI$3:CI$146,$B159,总装!CI$6)</f>
        <v>0</v>
      </c>
      <c r="AL159" s="5">
        <f ca="1">SUMIF(总装!CJ$3:CJ$146,$B159,总装!CJ$6)+SUMIF(总装!CK$3:CK$146,$B159,总装!CK$6)+SUMIF(总装!CL$3:CL$146,$B159,总装!CL$6)</f>
        <v>0</v>
      </c>
      <c r="AM159" s="5">
        <f ca="1">SUMIF(总装!CM$3:CM$146,$B159,总装!CM$6)+SUMIF(总装!CN$3:CN$146,$B159,总装!CN$6)+SUMIF(总装!CO$3:CO$146,$B159,总装!CO$6)</f>
        <v>0</v>
      </c>
      <c r="AN159" s="5">
        <f ca="1">SUMIF(总装!CP$3:CP$146,$B159,总装!CP$6)+SUMIF(总装!CQ$3:CQ$146,$B159,总装!CQ$6)+SUMIF(总装!CR$3:CR$146,$B159,总装!CR$6)</f>
        <v>0</v>
      </c>
      <c r="AO159" s="5">
        <f ca="1" t="shared" si="10"/>
        <v>2000</v>
      </c>
      <c r="AP159" s="5">
        <f>SUMIF(工单拆分!G:G,B159,工单拆分!I:I)</f>
        <v>2000</v>
      </c>
      <c r="AQ159" s="5">
        <f ca="1" t="shared" si="11"/>
        <v>0</v>
      </c>
      <c r="AS159" s="7">
        <f>VLOOKUP(日计划量!C:C,工单拆分!H:N,7,0)</f>
        <v>100844183</v>
      </c>
      <c r="AT159" s="5">
        <f ca="1">VLOOKUP(C:C,工单拆分!H:R,11,0)</f>
        <v>0</v>
      </c>
      <c r="AU159" s="5">
        <f ca="1">VLOOKUP(C:C,工单拆分!H:S,12,0)</f>
        <v>0</v>
      </c>
      <c r="AV159" s="5"/>
      <c r="AW159" s="5"/>
    </row>
    <row r="160" s="1" customFormat="1" ht="15" customHeight="1" spans="1:49">
      <c r="A160" s="5">
        <f>工单拆分!F160</f>
        <v>7210003932</v>
      </c>
      <c r="B160" s="5" t="str">
        <f>工单拆分!G160</f>
        <v>7210003932-5</v>
      </c>
      <c r="C160" s="5" t="str">
        <f>工单拆分!H160</f>
        <v>40FC9033Q-5</v>
      </c>
      <c r="D160" s="5">
        <f>VLOOKUP(B160,工单拆分!G:I,3,0)</f>
        <v>2000</v>
      </c>
      <c r="E160" s="5">
        <f ca="1">SUMIFS(OFFSET(工单拆分!$I$2,,,2000),OFFSET(工单拆分!$F$2,,,2000),A160)</f>
        <v>47000</v>
      </c>
      <c r="F160" s="5"/>
      <c r="G160" s="10">
        <f ca="1" t="array" ref="G160">MATCH(TRUE,J160:AN160&gt;10,0)+$J$2-1</f>
        <v>43530</v>
      </c>
      <c r="H160" s="11"/>
      <c r="I160" s="11"/>
      <c r="J160" s="5">
        <f ca="1">SUMIF(总装!D$3:D$146,$B160,总装!D$6)+SUMIF(总装!E$3:E$146,$B160,总装!E$6)+SUMIF(总装!F$3:F$146,$B160,总装!F$6)</f>
        <v>0</v>
      </c>
      <c r="K160" s="12">
        <f ca="1">SUMIF(总装!G$3:G$146,$B160,总装!G$6)+SUMIF(总装!H$3:H$146,$B160,总装!H$6)+SUMIF(总装!I$3:I$146,$B160,总装!I$6)</f>
        <v>0</v>
      </c>
      <c r="L160" s="12">
        <f ca="1">SUMIF(总装!J$3:J$146,$B160,总装!J$6)+SUMIF(总装!K$3:K$146,$B160,总装!K$6)+SUMIF(总装!L$3:L$146,$B160,总装!L$6)</f>
        <v>0</v>
      </c>
      <c r="M160" s="12">
        <f ca="1">SUMIF(总装!M$3:M$146,$B160,总装!M$6)+SUMIF(总装!N$3:N$146,$B160,总装!N$6)+SUMIF(总装!O$3:O$146,$B160,总装!O$6)</f>
        <v>0</v>
      </c>
      <c r="N160" s="12">
        <f ca="1">SUMIF(总装!P$3:P$146,$B160,总装!P$6)+SUMIF(总装!Q$3:Q$146,$B160,总装!Q$6)+SUMIF(总装!R$3:R$146,$B160,总装!R$6)</f>
        <v>0</v>
      </c>
      <c r="O160" s="12">
        <f ca="1">SUMIF(总装!S$3:S$146,$B160,总装!S$6)+SUMIF(总装!T$3:T$146,$B160,总装!T$6)+SUMIF(总装!U$3:U$146,$B160,总装!U$6)</f>
        <v>1700</v>
      </c>
      <c r="P160" s="12">
        <f ca="1">SUMIF(总装!V$3:V$146,$B160,总装!V$6)+SUMIF(总装!W$3:W$146,$B160,总装!W$6)+SUMIF(总装!X$3:X$146,$B160,总装!X$6)</f>
        <v>300</v>
      </c>
      <c r="Q160" s="12">
        <f ca="1">SUMIF(总装!Y$3:Y$146,$B160,总装!Y$6)+SUMIF(总装!Z$3:Z$146,$B160,总装!Z$6)+SUMIF(总装!AA$3:AA$146,$B160,总装!AA$6)</f>
        <v>0</v>
      </c>
      <c r="R160" s="5">
        <f ca="1">SUMIF(总装!AB$3:AB$146,$B160,总装!AB$6)+SUMIF(总装!AC$3:AC$146,$B160,总装!AC$6)+SUMIF(总装!AD$3:AD$146,$B160,总装!AD$6)</f>
        <v>0</v>
      </c>
      <c r="S160" s="5">
        <f ca="1">SUMIF(总装!AE$3:AE$146,$B160,总装!AE$6)+SUMIF(总装!AF$3:AF$146,$B160,总装!AF$6)+SUMIF(总装!AG$3:AG$146,$B160,总装!AG$6)</f>
        <v>0</v>
      </c>
      <c r="T160" s="5">
        <f ca="1">SUMIF(总装!AH$3:AH$146,$B160,总装!AH$6)+SUMIF(总装!AI$3:AI$146,$B160,总装!AI$6)+SUMIF(总装!AJ$3:AJ$146,$B160,总装!AJ$6)</f>
        <v>0</v>
      </c>
      <c r="U160" s="5">
        <f ca="1">SUMIF(总装!AK$3:AK$146,$B160,总装!AK$6)+SUMIF(总装!AL$3:AL$146,$B160,总装!AL$6)+SUMIF(总装!AM$3:AM$146,$B160,总装!AM$6)</f>
        <v>0</v>
      </c>
      <c r="V160" s="5">
        <f ca="1">SUMIF(总装!AN$3:AN$146,$B160,总装!AN$6)+SUMIF(总装!AO$3:AO$146,$B160,总装!AO$6)+SUMIF(总装!AP$3:AP$146,$B160,总装!AP$6)</f>
        <v>0</v>
      </c>
      <c r="W160" s="5">
        <f ca="1">SUMIF(总装!AQ$3:AQ$146,$B160,总装!AQ$6)+SUMIF(总装!AR$3:AR$146,$B160,总装!AR$6)+SUMIF(总装!AS$3:AS$146,$B160,总装!AS$6)</f>
        <v>0</v>
      </c>
      <c r="X160" s="5">
        <f ca="1">SUMIF(总装!AT$3:AT$146,$B160,总装!AT$6)+SUMIF(总装!AU$3:AU$146,$B160,总装!AU$6)+SUMIF(总装!AV$3:AV$146,$B160,总装!AV$6)</f>
        <v>0</v>
      </c>
      <c r="Y160" s="5">
        <f ca="1">SUMIF(总装!AW$3:AW$146,$B160,总装!AW$6)+SUMIF(总装!AX$3:AX$146,$B160,总装!AX$6)+SUMIF(总装!AY$3:AY$146,$B160,总装!AY$6)</f>
        <v>0</v>
      </c>
      <c r="Z160" s="5">
        <f ca="1">SUMIF(总装!AZ$3:AZ$146,$B160,总装!AZ$6)+SUMIF(总装!BA$3:BA$146,$B160,总装!BA$6)+SUMIF(总装!BB$3:BB$146,$B160,总装!BB$6)</f>
        <v>0</v>
      </c>
      <c r="AA160" s="5">
        <f ca="1">SUMIF(总装!BC$3:BC$146,$B160,总装!BC$6)+SUMIF(总装!BD$3:BD$146,$B160,总装!BD$6)+SUMIF(总装!BE$3:BE$146,$B160,总装!BE$6)</f>
        <v>0</v>
      </c>
      <c r="AB160" s="5">
        <f ca="1">SUMIF(总装!BF$3:BF$146,$B160,总装!BF$6)+SUMIF(总装!BG$3:BG$146,$B160,总装!BG$6)+SUMIF(总装!BH$3:BH$146,$B160,总装!BH$6)</f>
        <v>0</v>
      </c>
      <c r="AC160" s="5">
        <f ca="1">SUMIF(总装!BI$3:BI$146,$B160,总装!BI$6)+SUMIF(总装!BJ$3:BJ$146,$B160,总装!BJ$6)+SUMIF(总装!BK$3:BK$146,$B160,总装!BK$6)</f>
        <v>0</v>
      </c>
      <c r="AD160" s="5">
        <f ca="1">SUMIF(总装!BL$3:BL$146,$B160,总装!BL$6)+SUMIF(总装!BM$3:BM$146,$B160,总装!BM$6)+SUMIF(总装!BN$3:BN$146,$B160,总装!BN$6)</f>
        <v>0</v>
      </c>
      <c r="AE160" s="5">
        <f ca="1">SUMIF(总装!BO$3:BO$146,$B160,总装!BO$6)+SUMIF(总装!BP$3:BP$146,$B160,总装!BP$6)+SUMIF(总装!BQ$3:BQ$146,$B160,总装!BQ$6)</f>
        <v>0</v>
      </c>
      <c r="AF160" s="5">
        <f ca="1">SUMIF(总装!BR$3:BR$146,$B160,总装!BR$6)+SUMIF(总装!BS$3:BS$146,$B160,总装!BS$6)+SUMIF(总装!BT$3:BT$146,$B160,总装!BT$6)</f>
        <v>0</v>
      </c>
      <c r="AG160" s="5">
        <f ca="1">SUMIF(总装!BU$3:BU$146,$B160,总装!BU$6)+SUMIF(总装!BV$3:BV$146,$B160,总装!BV$6)+SUMIF(总装!BW$3:BW$146,$B160,总装!BW$6)</f>
        <v>0</v>
      </c>
      <c r="AH160" s="5">
        <f ca="1">SUMIF(总装!BX$3:BX$146,$B160,总装!BX$6)+SUMIF(总装!BY$3:BY$146,$B160,总装!BY$6)+SUMIF(总装!BZ$3:BZ$146,$B160,总装!BZ$6)</f>
        <v>0</v>
      </c>
      <c r="AI160" s="5">
        <f ca="1">SUMIF(总装!CA$3:CA$146,$B160,总装!CA$6)+SUMIF(总装!CB$3:CB$146,$B160,总装!CB$6)+SUMIF(总装!CC$3:CC$146,$B160,总装!CC$6)</f>
        <v>0</v>
      </c>
      <c r="AJ160" s="5">
        <f ca="1">SUMIF(总装!CD$3:CD$146,$B160,总装!CD$6)+SUMIF(总装!CE$3:CE$146,$B160,总装!CE$6)+SUMIF(总装!CF$3:CF$146,$B160,总装!CF$6)</f>
        <v>0</v>
      </c>
      <c r="AK160" s="5">
        <f ca="1">SUMIF(总装!CG$3:CG$146,$B160,总装!CG$6)+SUMIF(总装!CH$3:CH$146,$B160,总装!CH$6)+SUMIF(总装!CI$3:CI$146,$B160,总装!CI$6)</f>
        <v>0</v>
      </c>
      <c r="AL160" s="5">
        <f ca="1">SUMIF(总装!CJ$3:CJ$146,$B160,总装!CJ$6)+SUMIF(总装!CK$3:CK$146,$B160,总装!CK$6)+SUMIF(总装!CL$3:CL$146,$B160,总装!CL$6)</f>
        <v>0</v>
      </c>
      <c r="AM160" s="5">
        <f ca="1">SUMIF(总装!CM$3:CM$146,$B160,总装!CM$6)+SUMIF(总装!CN$3:CN$146,$B160,总装!CN$6)+SUMIF(总装!CO$3:CO$146,$B160,总装!CO$6)</f>
        <v>0</v>
      </c>
      <c r="AN160" s="5">
        <f ca="1">SUMIF(总装!CP$3:CP$146,$B160,总装!CP$6)+SUMIF(总装!CQ$3:CQ$146,$B160,总装!CQ$6)+SUMIF(总装!CR$3:CR$146,$B160,总装!CR$6)</f>
        <v>0</v>
      </c>
      <c r="AO160" s="5">
        <f ca="1" t="shared" si="10"/>
        <v>2000</v>
      </c>
      <c r="AP160" s="5">
        <f>SUMIF(工单拆分!G:G,B160,工单拆分!I:I)</f>
        <v>2000</v>
      </c>
      <c r="AQ160" s="5">
        <f ca="1" t="shared" si="11"/>
        <v>0</v>
      </c>
      <c r="AS160" s="7">
        <f>VLOOKUP(日计划量!C:C,工单拆分!H:N,7,0)</f>
        <v>100844184</v>
      </c>
      <c r="AT160" s="5">
        <f ca="1">VLOOKUP(C:C,工单拆分!H:R,11,0)</f>
        <v>0</v>
      </c>
      <c r="AU160" s="5">
        <f ca="1">VLOOKUP(C:C,工单拆分!H:S,12,0)</f>
        <v>0</v>
      </c>
      <c r="AV160" s="5"/>
      <c r="AW160" s="5"/>
    </row>
    <row r="161" s="1" customFormat="1" ht="15" customHeight="1" spans="1:49">
      <c r="A161" s="5">
        <f>工单拆分!F161</f>
        <v>7210003932</v>
      </c>
      <c r="B161" s="5" t="str">
        <f>工单拆分!G161</f>
        <v>7210003932-6</v>
      </c>
      <c r="C161" s="5" t="str">
        <f>工单拆分!H161</f>
        <v>40FC9033Q-6</v>
      </c>
      <c r="D161" s="5">
        <f>VLOOKUP(B161,工单拆分!G:I,3,0)</f>
        <v>2000</v>
      </c>
      <c r="E161" s="5">
        <f ca="1">SUMIFS(OFFSET(工单拆分!$I$2,,,2000),OFFSET(工单拆分!$F$2,,,2000),A161)</f>
        <v>47000</v>
      </c>
      <c r="F161" s="5"/>
      <c r="G161" s="10">
        <f ca="1" t="array" ref="G161">MATCH(TRUE,J161:AN161&gt;10,0)+$J$2-1</f>
        <v>43531</v>
      </c>
      <c r="H161" s="11"/>
      <c r="I161" s="11"/>
      <c r="J161" s="5">
        <f ca="1">SUMIF(总装!D$3:D$146,$B161,总装!D$6)+SUMIF(总装!E$3:E$146,$B161,总装!E$6)+SUMIF(总装!F$3:F$146,$B161,总装!F$6)</f>
        <v>0</v>
      </c>
      <c r="K161" s="12">
        <f ca="1">SUMIF(总装!G$3:G$146,$B161,总装!G$6)+SUMIF(总装!H$3:H$146,$B161,总装!H$6)+SUMIF(总装!I$3:I$146,$B161,总装!I$6)</f>
        <v>0</v>
      </c>
      <c r="L161" s="12">
        <f ca="1">SUMIF(总装!J$3:J$146,$B161,总装!J$6)+SUMIF(总装!K$3:K$146,$B161,总装!K$6)+SUMIF(总装!L$3:L$146,$B161,总装!L$6)</f>
        <v>0</v>
      </c>
      <c r="M161" s="12">
        <f ca="1">SUMIF(总装!M$3:M$146,$B161,总装!M$6)+SUMIF(总装!N$3:N$146,$B161,总装!N$6)+SUMIF(总装!O$3:O$146,$B161,总装!O$6)</f>
        <v>0</v>
      </c>
      <c r="N161" s="12">
        <f ca="1">SUMIF(总装!P$3:P$146,$B161,总装!P$6)+SUMIF(总装!Q$3:Q$146,$B161,总装!Q$6)+SUMIF(总装!R$3:R$146,$B161,总装!R$6)</f>
        <v>0</v>
      </c>
      <c r="O161" s="12">
        <f ca="1">SUMIF(总装!S$3:S$146,$B161,总装!S$6)+SUMIF(总装!T$3:T$146,$B161,总装!T$6)+SUMIF(总装!U$3:U$146,$B161,总装!U$6)</f>
        <v>0</v>
      </c>
      <c r="P161" s="12">
        <f ca="1">SUMIF(总装!V$3:V$146,$B161,总装!V$6)+SUMIF(总装!W$3:W$146,$B161,总装!W$6)+SUMIF(总装!X$3:X$146,$B161,总装!X$6)</f>
        <v>1700</v>
      </c>
      <c r="Q161" s="12">
        <f ca="1">SUMIF(总装!Y$3:Y$146,$B161,总装!Y$6)+SUMIF(总装!Z$3:Z$146,$B161,总装!Z$6)+SUMIF(总装!AA$3:AA$146,$B161,总装!AA$6)</f>
        <v>300</v>
      </c>
      <c r="R161" s="5">
        <f ca="1">SUMIF(总装!AB$3:AB$146,$B161,总装!AB$6)+SUMIF(总装!AC$3:AC$146,$B161,总装!AC$6)+SUMIF(总装!AD$3:AD$146,$B161,总装!AD$6)</f>
        <v>0</v>
      </c>
      <c r="S161" s="5">
        <f ca="1">SUMIF(总装!AE$3:AE$146,$B161,总装!AE$6)+SUMIF(总装!AF$3:AF$146,$B161,总装!AF$6)+SUMIF(总装!AG$3:AG$146,$B161,总装!AG$6)</f>
        <v>0</v>
      </c>
      <c r="T161" s="5">
        <f ca="1">SUMIF(总装!AH$3:AH$146,$B161,总装!AH$6)+SUMIF(总装!AI$3:AI$146,$B161,总装!AI$6)+SUMIF(总装!AJ$3:AJ$146,$B161,总装!AJ$6)</f>
        <v>0</v>
      </c>
      <c r="U161" s="5">
        <f ca="1">SUMIF(总装!AK$3:AK$146,$B161,总装!AK$6)+SUMIF(总装!AL$3:AL$146,$B161,总装!AL$6)+SUMIF(总装!AM$3:AM$146,$B161,总装!AM$6)</f>
        <v>0</v>
      </c>
      <c r="V161" s="5">
        <f ca="1">SUMIF(总装!AN$3:AN$146,$B161,总装!AN$6)+SUMIF(总装!AO$3:AO$146,$B161,总装!AO$6)+SUMIF(总装!AP$3:AP$146,$B161,总装!AP$6)</f>
        <v>0</v>
      </c>
      <c r="W161" s="5">
        <f ca="1">SUMIF(总装!AQ$3:AQ$146,$B161,总装!AQ$6)+SUMIF(总装!AR$3:AR$146,$B161,总装!AR$6)+SUMIF(总装!AS$3:AS$146,$B161,总装!AS$6)</f>
        <v>0</v>
      </c>
      <c r="X161" s="5">
        <f ca="1">SUMIF(总装!AT$3:AT$146,$B161,总装!AT$6)+SUMIF(总装!AU$3:AU$146,$B161,总装!AU$6)+SUMIF(总装!AV$3:AV$146,$B161,总装!AV$6)</f>
        <v>0</v>
      </c>
      <c r="Y161" s="5">
        <f ca="1">SUMIF(总装!AW$3:AW$146,$B161,总装!AW$6)+SUMIF(总装!AX$3:AX$146,$B161,总装!AX$6)+SUMIF(总装!AY$3:AY$146,$B161,总装!AY$6)</f>
        <v>0</v>
      </c>
      <c r="Z161" s="5">
        <f ca="1">SUMIF(总装!AZ$3:AZ$146,$B161,总装!AZ$6)+SUMIF(总装!BA$3:BA$146,$B161,总装!BA$6)+SUMIF(总装!BB$3:BB$146,$B161,总装!BB$6)</f>
        <v>0</v>
      </c>
      <c r="AA161" s="5">
        <f ca="1">SUMIF(总装!BC$3:BC$146,$B161,总装!BC$6)+SUMIF(总装!BD$3:BD$146,$B161,总装!BD$6)+SUMIF(总装!BE$3:BE$146,$B161,总装!BE$6)</f>
        <v>0</v>
      </c>
      <c r="AB161" s="5">
        <f ca="1">SUMIF(总装!BF$3:BF$146,$B161,总装!BF$6)+SUMIF(总装!BG$3:BG$146,$B161,总装!BG$6)+SUMIF(总装!BH$3:BH$146,$B161,总装!BH$6)</f>
        <v>0</v>
      </c>
      <c r="AC161" s="5">
        <f ca="1">SUMIF(总装!BI$3:BI$146,$B161,总装!BI$6)+SUMIF(总装!BJ$3:BJ$146,$B161,总装!BJ$6)+SUMIF(总装!BK$3:BK$146,$B161,总装!BK$6)</f>
        <v>0</v>
      </c>
      <c r="AD161" s="5">
        <f ca="1">SUMIF(总装!BL$3:BL$146,$B161,总装!BL$6)+SUMIF(总装!BM$3:BM$146,$B161,总装!BM$6)+SUMIF(总装!BN$3:BN$146,$B161,总装!BN$6)</f>
        <v>0</v>
      </c>
      <c r="AE161" s="5">
        <f ca="1">SUMIF(总装!BO$3:BO$146,$B161,总装!BO$6)+SUMIF(总装!BP$3:BP$146,$B161,总装!BP$6)+SUMIF(总装!BQ$3:BQ$146,$B161,总装!BQ$6)</f>
        <v>0</v>
      </c>
      <c r="AF161" s="5">
        <f ca="1">SUMIF(总装!BR$3:BR$146,$B161,总装!BR$6)+SUMIF(总装!BS$3:BS$146,$B161,总装!BS$6)+SUMIF(总装!BT$3:BT$146,$B161,总装!BT$6)</f>
        <v>0</v>
      </c>
      <c r="AG161" s="5">
        <f ca="1">SUMIF(总装!BU$3:BU$146,$B161,总装!BU$6)+SUMIF(总装!BV$3:BV$146,$B161,总装!BV$6)+SUMIF(总装!BW$3:BW$146,$B161,总装!BW$6)</f>
        <v>0</v>
      </c>
      <c r="AH161" s="5">
        <f ca="1">SUMIF(总装!BX$3:BX$146,$B161,总装!BX$6)+SUMIF(总装!BY$3:BY$146,$B161,总装!BY$6)+SUMIF(总装!BZ$3:BZ$146,$B161,总装!BZ$6)</f>
        <v>0</v>
      </c>
      <c r="AI161" s="5">
        <f ca="1">SUMIF(总装!CA$3:CA$146,$B161,总装!CA$6)+SUMIF(总装!CB$3:CB$146,$B161,总装!CB$6)+SUMIF(总装!CC$3:CC$146,$B161,总装!CC$6)</f>
        <v>0</v>
      </c>
      <c r="AJ161" s="5">
        <f ca="1">SUMIF(总装!CD$3:CD$146,$B161,总装!CD$6)+SUMIF(总装!CE$3:CE$146,$B161,总装!CE$6)+SUMIF(总装!CF$3:CF$146,$B161,总装!CF$6)</f>
        <v>0</v>
      </c>
      <c r="AK161" s="5">
        <f ca="1">SUMIF(总装!CG$3:CG$146,$B161,总装!CG$6)+SUMIF(总装!CH$3:CH$146,$B161,总装!CH$6)+SUMIF(总装!CI$3:CI$146,$B161,总装!CI$6)</f>
        <v>0</v>
      </c>
      <c r="AL161" s="5">
        <f ca="1">SUMIF(总装!CJ$3:CJ$146,$B161,总装!CJ$6)+SUMIF(总装!CK$3:CK$146,$B161,总装!CK$6)+SUMIF(总装!CL$3:CL$146,$B161,总装!CL$6)</f>
        <v>0</v>
      </c>
      <c r="AM161" s="5">
        <f ca="1">SUMIF(总装!CM$3:CM$146,$B161,总装!CM$6)+SUMIF(总装!CN$3:CN$146,$B161,总装!CN$6)+SUMIF(总装!CO$3:CO$146,$B161,总装!CO$6)</f>
        <v>0</v>
      </c>
      <c r="AN161" s="5">
        <f ca="1">SUMIF(总装!CP$3:CP$146,$B161,总装!CP$6)+SUMIF(总装!CQ$3:CQ$146,$B161,总装!CQ$6)+SUMIF(总装!CR$3:CR$146,$B161,总装!CR$6)</f>
        <v>0</v>
      </c>
      <c r="AO161" s="5">
        <f ca="1" t="shared" si="10"/>
        <v>2000</v>
      </c>
      <c r="AP161" s="5">
        <f>SUMIF(工单拆分!G:G,B161,工单拆分!I:I)</f>
        <v>2000</v>
      </c>
      <c r="AQ161" s="5">
        <f ca="1" t="shared" si="11"/>
        <v>0</v>
      </c>
      <c r="AS161" s="7">
        <f>VLOOKUP(日计划量!C:C,工单拆分!H:N,7,0)</f>
        <v>100844847</v>
      </c>
      <c r="AT161" s="5">
        <f ca="1">VLOOKUP(C:C,工单拆分!H:R,11,0)</f>
        <v>0</v>
      </c>
      <c r="AU161" s="5">
        <f ca="1">VLOOKUP(C:C,工单拆分!H:S,12,0)</f>
        <v>0</v>
      </c>
      <c r="AV161" s="5"/>
      <c r="AW161" s="5"/>
    </row>
    <row r="162" s="1" customFormat="1" ht="15" customHeight="1" spans="1:49">
      <c r="A162" s="5">
        <f>工单拆分!F162</f>
        <v>7210003932</v>
      </c>
      <c r="B162" s="5" t="str">
        <f>工单拆分!G162</f>
        <v>7210003932-7</v>
      </c>
      <c r="C162" s="5" t="str">
        <f>工单拆分!H162</f>
        <v>40FC9033Q-7</v>
      </c>
      <c r="D162" s="5">
        <f>VLOOKUP(B162,工单拆分!G:I,3,0)</f>
        <v>2000</v>
      </c>
      <c r="E162" s="5">
        <f ca="1">SUMIFS(OFFSET(工单拆分!$I$2,,,2000),OFFSET(工单拆分!$F$2,,,2000),A162)</f>
        <v>47000</v>
      </c>
      <c r="F162" s="5"/>
      <c r="G162" s="10">
        <f ca="1" t="array" ref="G162">MATCH(TRUE,J162:AN162&gt;10,0)+$J$2-1</f>
        <v>43532</v>
      </c>
      <c r="H162" s="11"/>
      <c r="I162" s="11"/>
      <c r="J162" s="5">
        <f ca="1">SUMIF(总装!D$3:D$146,$B162,总装!D$6)+SUMIF(总装!E$3:E$146,$B162,总装!E$6)+SUMIF(总装!F$3:F$146,$B162,总装!F$6)</f>
        <v>0</v>
      </c>
      <c r="K162" s="12">
        <f ca="1">SUMIF(总装!G$3:G$146,$B162,总装!G$6)+SUMIF(总装!H$3:H$146,$B162,总装!H$6)+SUMIF(总装!I$3:I$146,$B162,总装!I$6)</f>
        <v>0</v>
      </c>
      <c r="L162" s="12">
        <f ca="1">SUMIF(总装!J$3:J$146,$B162,总装!J$6)+SUMIF(总装!K$3:K$146,$B162,总装!K$6)+SUMIF(总装!L$3:L$146,$B162,总装!L$6)</f>
        <v>0</v>
      </c>
      <c r="M162" s="12">
        <f ca="1">SUMIF(总装!M$3:M$146,$B162,总装!M$6)+SUMIF(总装!N$3:N$146,$B162,总装!N$6)+SUMIF(总装!O$3:O$146,$B162,总装!O$6)</f>
        <v>0</v>
      </c>
      <c r="N162" s="12">
        <f ca="1">SUMIF(总装!P$3:P$146,$B162,总装!P$6)+SUMIF(总装!Q$3:Q$146,$B162,总装!Q$6)+SUMIF(总装!R$3:R$146,$B162,总装!R$6)</f>
        <v>0</v>
      </c>
      <c r="O162" s="12">
        <f ca="1">SUMIF(总装!S$3:S$146,$B162,总装!S$6)+SUMIF(总装!T$3:T$146,$B162,总装!T$6)+SUMIF(总装!U$3:U$146,$B162,总装!U$6)</f>
        <v>0</v>
      </c>
      <c r="P162" s="12">
        <f ca="1">SUMIF(总装!V$3:V$146,$B162,总装!V$6)+SUMIF(总装!W$3:W$146,$B162,总装!W$6)+SUMIF(总装!X$3:X$146,$B162,总装!X$6)</f>
        <v>0</v>
      </c>
      <c r="Q162" s="12">
        <f ca="1">SUMIF(总装!Y$3:Y$146,$B162,总装!Y$6)+SUMIF(总装!Z$3:Z$146,$B162,总装!Z$6)+SUMIF(总装!AA$3:AA$146,$B162,总装!AA$6)</f>
        <v>1700</v>
      </c>
      <c r="R162" s="5">
        <f ca="1">SUMIF(总装!AB$3:AB$146,$B162,总装!AB$6)+SUMIF(总装!AC$3:AC$146,$B162,总装!AC$6)+SUMIF(总装!AD$3:AD$146,$B162,总装!AD$6)</f>
        <v>300</v>
      </c>
      <c r="S162" s="5">
        <f ca="1">SUMIF(总装!AE$3:AE$146,$B162,总装!AE$6)+SUMIF(总装!AF$3:AF$146,$B162,总装!AF$6)+SUMIF(总装!AG$3:AG$146,$B162,总装!AG$6)</f>
        <v>0</v>
      </c>
      <c r="T162" s="5">
        <f ca="1">SUMIF(总装!AH$3:AH$146,$B162,总装!AH$6)+SUMIF(总装!AI$3:AI$146,$B162,总装!AI$6)+SUMIF(总装!AJ$3:AJ$146,$B162,总装!AJ$6)</f>
        <v>0</v>
      </c>
      <c r="U162" s="5">
        <f ca="1">SUMIF(总装!AK$3:AK$146,$B162,总装!AK$6)+SUMIF(总装!AL$3:AL$146,$B162,总装!AL$6)+SUMIF(总装!AM$3:AM$146,$B162,总装!AM$6)</f>
        <v>0</v>
      </c>
      <c r="V162" s="5">
        <f ca="1">SUMIF(总装!AN$3:AN$146,$B162,总装!AN$6)+SUMIF(总装!AO$3:AO$146,$B162,总装!AO$6)+SUMIF(总装!AP$3:AP$146,$B162,总装!AP$6)</f>
        <v>0</v>
      </c>
      <c r="W162" s="5">
        <f ca="1">SUMIF(总装!AQ$3:AQ$146,$B162,总装!AQ$6)+SUMIF(总装!AR$3:AR$146,$B162,总装!AR$6)+SUMIF(总装!AS$3:AS$146,$B162,总装!AS$6)</f>
        <v>0</v>
      </c>
      <c r="X162" s="5">
        <f ca="1">SUMIF(总装!AT$3:AT$146,$B162,总装!AT$6)+SUMIF(总装!AU$3:AU$146,$B162,总装!AU$6)+SUMIF(总装!AV$3:AV$146,$B162,总装!AV$6)</f>
        <v>0</v>
      </c>
      <c r="Y162" s="5">
        <f ca="1">SUMIF(总装!AW$3:AW$146,$B162,总装!AW$6)+SUMIF(总装!AX$3:AX$146,$B162,总装!AX$6)+SUMIF(总装!AY$3:AY$146,$B162,总装!AY$6)</f>
        <v>0</v>
      </c>
      <c r="Z162" s="5">
        <f ca="1">SUMIF(总装!AZ$3:AZ$146,$B162,总装!AZ$6)+SUMIF(总装!BA$3:BA$146,$B162,总装!BA$6)+SUMIF(总装!BB$3:BB$146,$B162,总装!BB$6)</f>
        <v>0</v>
      </c>
      <c r="AA162" s="5">
        <f ca="1">SUMIF(总装!BC$3:BC$146,$B162,总装!BC$6)+SUMIF(总装!BD$3:BD$146,$B162,总装!BD$6)+SUMIF(总装!BE$3:BE$146,$B162,总装!BE$6)</f>
        <v>0</v>
      </c>
      <c r="AB162" s="5">
        <f ca="1">SUMIF(总装!BF$3:BF$146,$B162,总装!BF$6)+SUMIF(总装!BG$3:BG$146,$B162,总装!BG$6)+SUMIF(总装!BH$3:BH$146,$B162,总装!BH$6)</f>
        <v>0</v>
      </c>
      <c r="AC162" s="5">
        <f ca="1">SUMIF(总装!BI$3:BI$146,$B162,总装!BI$6)+SUMIF(总装!BJ$3:BJ$146,$B162,总装!BJ$6)+SUMIF(总装!BK$3:BK$146,$B162,总装!BK$6)</f>
        <v>0</v>
      </c>
      <c r="AD162" s="5">
        <f ca="1">SUMIF(总装!BL$3:BL$146,$B162,总装!BL$6)+SUMIF(总装!BM$3:BM$146,$B162,总装!BM$6)+SUMIF(总装!BN$3:BN$146,$B162,总装!BN$6)</f>
        <v>0</v>
      </c>
      <c r="AE162" s="5">
        <f ca="1">SUMIF(总装!BO$3:BO$146,$B162,总装!BO$6)+SUMIF(总装!BP$3:BP$146,$B162,总装!BP$6)+SUMIF(总装!BQ$3:BQ$146,$B162,总装!BQ$6)</f>
        <v>0</v>
      </c>
      <c r="AF162" s="5">
        <f ca="1">SUMIF(总装!BR$3:BR$146,$B162,总装!BR$6)+SUMIF(总装!BS$3:BS$146,$B162,总装!BS$6)+SUMIF(总装!BT$3:BT$146,$B162,总装!BT$6)</f>
        <v>0</v>
      </c>
      <c r="AG162" s="5">
        <f ca="1">SUMIF(总装!BU$3:BU$146,$B162,总装!BU$6)+SUMIF(总装!BV$3:BV$146,$B162,总装!BV$6)+SUMIF(总装!BW$3:BW$146,$B162,总装!BW$6)</f>
        <v>0</v>
      </c>
      <c r="AH162" s="5">
        <f ca="1">SUMIF(总装!BX$3:BX$146,$B162,总装!BX$6)+SUMIF(总装!BY$3:BY$146,$B162,总装!BY$6)+SUMIF(总装!BZ$3:BZ$146,$B162,总装!BZ$6)</f>
        <v>0</v>
      </c>
      <c r="AI162" s="5">
        <f ca="1">SUMIF(总装!CA$3:CA$146,$B162,总装!CA$6)+SUMIF(总装!CB$3:CB$146,$B162,总装!CB$6)+SUMIF(总装!CC$3:CC$146,$B162,总装!CC$6)</f>
        <v>0</v>
      </c>
      <c r="AJ162" s="5">
        <f ca="1">SUMIF(总装!CD$3:CD$146,$B162,总装!CD$6)+SUMIF(总装!CE$3:CE$146,$B162,总装!CE$6)+SUMIF(总装!CF$3:CF$146,$B162,总装!CF$6)</f>
        <v>0</v>
      </c>
      <c r="AK162" s="5">
        <f ca="1">SUMIF(总装!CG$3:CG$146,$B162,总装!CG$6)+SUMIF(总装!CH$3:CH$146,$B162,总装!CH$6)+SUMIF(总装!CI$3:CI$146,$B162,总装!CI$6)</f>
        <v>0</v>
      </c>
      <c r="AL162" s="5">
        <f ca="1">SUMIF(总装!CJ$3:CJ$146,$B162,总装!CJ$6)+SUMIF(总装!CK$3:CK$146,$B162,总装!CK$6)+SUMIF(总装!CL$3:CL$146,$B162,总装!CL$6)</f>
        <v>0</v>
      </c>
      <c r="AM162" s="5">
        <f ca="1">SUMIF(总装!CM$3:CM$146,$B162,总装!CM$6)+SUMIF(总装!CN$3:CN$146,$B162,总装!CN$6)+SUMIF(总装!CO$3:CO$146,$B162,总装!CO$6)</f>
        <v>0</v>
      </c>
      <c r="AN162" s="5">
        <f ca="1">SUMIF(总装!CP$3:CP$146,$B162,总装!CP$6)+SUMIF(总装!CQ$3:CQ$146,$B162,总装!CQ$6)+SUMIF(总装!CR$3:CR$146,$B162,总装!CR$6)</f>
        <v>0</v>
      </c>
      <c r="AO162" s="5">
        <f ca="1" t="shared" si="10"/>
        <v>2000</v>
      </c>
      <c r="AP162" s="5">
        <f>SUMIF(工单拆分!G:G,B162,工单拆分!I:I)</f>
        <v>2000</v>
      </c>
      <c r="AQ162" s="5">
        <f ca="1" t="shared" si="11"/>
        <v>0</v>
      </c>
      <c r="AS162" s="7">
        <f>VLOOKUP(日计划量!C:C,工单拆分!H:N,7,0)</f>
        <v>100845378</v>
      </c>
      <c r="AT162" s="5">
        <f ca="1">VLOOKUP(C:C,工单拆分!H:R,11,0)</f>
        <v>0</v>
      </c>
      <c r="AU162" s="5">
        <f ca="1">VLOOKUP(C:C,工单拆分!H:S,12,0)</f>
        <v>0</v>
      </c>
      <c r="AV162" s="5"/>
      <c r="AW162" s="5"/>
    </row>
    <row r="163" s="1" customFormat="1" ht="15" customHeight="1" spans="1:49">
      <c r="A163" s="5">
        <f>工单拆分!F163</f>
        <v>7210003932</v>
      </c>
      <c r="B163" s="5" t="str">
        <f>工单拆分!G163</f>
        <v>7210003932-8</v>
      </c>
      <c r="C163" s="5" t="str">
        <f>工单拆分!H163</f>
        <v>40FC9033Q-8</v>
      </c>
      <c r="D163" s="5">
        <f>VLOOKUP(B163,工单拆分!G:I,3,0)</f>
        <v>2000</v>
      </c>
      <c r="E163" s="5">
        <f ca="1">SUMIFS(OFFSET(工单拆分!$I$2,,,2000),OFFSET(工单拆分!$F$2,,,2000),A163)</f>
        <v>47000</v>
      </c>
      <c r="F163" s="5"/>
      <c r="G163" s="10">
        <f ca="1" t="array" ref="G163">MATCH(TRUE,J163:AN163&gt;10,0)+$J$2-1</f>
        <v>43533</v>
      </c>
      <c r="H163" s="11"/>
      <c r="I163" s="11"/>
      <c r="J163" s="5">
        <f ca="1">SUMIF(总装!D$3:D$146,$B163,总装!D$6)+SUMIF(总装!E$3:E$146,$B163,总装!E$6)+SUMIF(总装!F$3:F$146,$B163,总装!F$6)</f>
        <v>0</v>
      </c>
      <c r="K163" s="12">
        <f ca="1">SUMIF(总装!G$3:G$146,$B163,总装!G$6)+SUMIF(总装!H$3:H$146,$B163,总装!H$6)+SUMIF(总装!I$3:I$146,$B163,总装!I$6)</f>
        <v>0</v>
      </c>
      <c r="L163" s="12">
        <f ca="1">SUMIF(总装!J$3:J$146,$B163,总装!J$6)+SUMIF(总装!K$3:K$146,$B163,总装!K$6)+SUMIF(总装!L$3:L$146,$B163,总装!L$6)</f>
        <v>0</v>
      </c>
      <c r="M163" s="12">
        <f ca="1">SUMIF(总装!M$3:M$146,$B163,总装!M$6)+SUMIF(总装!N$3:N$146,$B163,总装!N$6)+SUMIF(总装!O$3:O$146,$B163,总装!O$6)</f>
        <v>0</v>
      </c>
      <c r="N163" s="12">
        <f ca="1">SUMIF(总装!P$3:P$146,$B163,总装!P$6)+SUMIF(总装!Q$3:Q$146,$B163,总装!Q$6)+SUMIF(总装!R$3:R$146,$B163,总装!R$6)</f>
        <v>0</v>
      </c>
      <c r="O163" s="12">
        <f ca="1">SUMIF(总装!S$3:S$146,$B163,总装!S$6)+SUMIF(总装!T$3:T$146,$B163,总装!T$6)+SUMIF(总装!U$3:U$146,$B163,总装!U$6)</f>
        <v>0</v>
      </c>
      <c r="P163" s="12">
        <f ca="1">SUMIF(总装!V$3:V$146,$B163,总装!V$6)+SUMIF(总装!W$3:W$146,$B163,总装!W$6)+SUMIF(总装!X$3:X$146,$B163,总装!X$6)</f>
        <v>0</v>
      </c>
      <c r="Q163" s="12">
        <f ca="1">SUMIF(总装!Y$3:Y$146,$B163,总装!Y$6)+SUMIF(总装!Z$3:Z$146,$B163,总装!Z$6)+SUMIF(总装!AA$3:AA$146,$B163,总装!AA$6)</f>
        <v>0</v>
      </c>
      <c r="R163" s="5">
        <f ca="1">SUMIF(总装!AB$3:AB$146,$B163,总装!AB$6)+SUMIF(总装!AC$3:AC$146,$B163,总装!AC$6)+SUMIF(总装!AD$3:AD$146,$B163,总装!AD$6)</f>
        <v>1700</v>
      </c>
      <c r="S163" s="5">
        <f ca="1">SUMIF(总装!AE$3:AE$146,$B163,总装!AE$6)+SUMIF(总装!AF$3:AF$146,$B163,总装!AF$6)+SUMIF(总装!AG$3:AG$146,$B163,总装!AG$6)</f>
        <v>0</v>
      </c>
      <c r="T163" s="5">
        <f ca="1">SUMIF(总装!AH$3:AH$146,$B163,总装!AH$6)+SUMIF(总装!AI$3:AI$146,$B163,总装!AI$6)+SUMIF(总装!AJ$3:AJ$146,$B163,总装!AJ$6)</f>
        <v>300</v>
      </c>
      <c r="U163" s="5">
        <f ca="1">SUMIF(总装!AK$3:AK$146,$B163,总装!AK$6)+SUMIF(总装!AL$3:AL$146,$B163,总装!AL$6)+SUMIF(总装!AM$3:AM$146,$B163,总装!AM$6)</f>
        <v>0</v>
      </c>
      <c r="V163" s="5">
        <f ca="1">SUMIF(总装!AN$3:AN$146,$B163,总装!AN$6)+SUMIF(总装!AO$3:AO$146,$B163,总装!AO$6)+SUMIF(总装!AP$3:AP$146,$B163,总装!AP$6)</f>
        <v>0</v>
      </c>
      <c r="W163" s="5">
        <f ca="1">SUMIF(总装!AQ$3:AQ$146,$B163,总装!AQ$6)+SUMIF(总装!AR$3:AR$146,$B163,总装!AR$6)+SUMIF(总装!AS$3:AS$146,$B163,总装!AS$6)</f>
        <v>0</v>
      </c>
      <c r="X163" s="5">
        <f ca="1">SUMIF(总装!AT$3:AT$146,$B163,总装!AT$6)+SUMIF(总装!AU$3:AU$146,$B163,总装!AU$6)+SUMIF(总装!AV$3:AV$146,$B163,总装!AV$6)</f>
        <v>0</v>
      </c>
      <c r="Y163" s="5">
        <f ca="1">SUMIF(总装!AW$3:AW$146,$B163,总装!AW$6)+SUMIF(总装!AX$3:AX$146,$B163,总装!AX$6)+SUMIF(总装!AY$3:AY$146,$B163,总装!AY$6)</f>
        <v>0</v>
      </c>
      <c r="Z163" s="5">
        <f ca="1">SUMIF(总装!AZ$3:AZ$146,$B163,总装!AZ$6)+SUMIF(总装!BA$3:BA$146,$B163,总装!BA$6)+SUMIF(总装!BB$3:BB$146,$B163,总装!BB$6)</f>
        <v>0</v>
      </c>
      <c r="AA163" s="5">
        <f ca="1">SUMIF(总装!BC$3:BC$146,$B163,总装!BC$6)+SUMIF(总装!BD$3:BD$146,$B163,总装!BD$6)+SUMIF(总装!BE$3:BE$146,$B163,总装!BE$6)</f>
        <v>0</v>
      </c>
      <c r="AB163" s="5">
        <f ca="1">SUMIF(总装!BF$3:BF$146,$B163,总装!BF$6)+SUMIF(总装!BG$3:BG$146,$B163,总装!BG$6)+SUMIF(总装!BH$3:BH$146,$B163,总装!BH$6)</f>
        <v>0</v>
      </c>
      <c r="AC163" s="5">
        <f ca="1">SUMIF(总装!BI$3:BI$146,$B163,总装!BI$6)+SUMIF(总装!BJ$3:BJ$146,$B163,总装!BJ$6)+SUMIF(总装!BK$3:BK$146,$B163,总装!BK$6)</f>
        <v>0</v>
      </c>
      <c r="AD163" s="5">
        <f ca="1">SUMIF(总装!BL$3:BL$146,$B163,总装!BL$6)+SUMIF(总装!BM$3:BM$146,$B163,总装!BM$6)+SUMIF(总装!BN$3:BN$146,$B163,总装!BN$6)</f>
        <v>0</v>
      </c>
      <c r="AE163" s="5">
        <f ca="1">SUMIF(总装!BO$3:BO$146,$B163,总装!BO$6)+SUMIF(总装!BP$3:BP$146,$B163,总装!BP$6)+SUMIF(总装!BQ$3:BQ$146,$B163,总装!BQ$6)</f>
        <v>0</v>
      </c>
      <c r="AF163" s="5">
        <f ca="1">SUMIF(总装!BR$3:BR$146,$B163,总装!BR$6)+SUMIF(总装!BS$3:BS$146,$B163,总装!BS$6)+SUMIF(总装!BT$3:BT$146,$B163,总装!BT$6)</f>
        <v>0</v>
      </c>
      <c r="AG163" s="5">
        <f ca="1">SUMIF(总装!BU$3:BU$146,$B163,总装!BU$6)+SUMIF(总装!BV$3:BV$146,$B163,总装!BV$6)+SUMIF(总装!BW$3:BW$146,$B163,总装!BW$6)</f>
        <v>0</v>
      </c>
      <c r="AH163" s="5">
        <f ca="1">SUMIF(总装!BX$3:BX$146,$B163,总装!BX$6)+SUMIF(总装!BY$3:BY$146,$B163,总装!BY$6)+SUMIF(总装!BZ$3:BZ$146,$B163,总装!BZ$6)</f>
        <v>0</v>
      </c>
      <c r="AI163" s="5">
        <f ca="1">SUMIF(总装!CA$3:CA$146,$B163,总装!CA$6)+SUMIF(总装!CB$3:CB$146,$B163,总装!CB$6)+SUMIF(总装!CC$3:CC$146,$B163,总装!CC$6)</f>
        <v>0</v>
      </c>
      <c r="AJ163" s="5">
        <f ca="1">SUMIF(总装!CD$3:CD$146,$B163,总装!CD$6)+SUMIF(总装!CE$3:CE$146,$B163,总装!CE$6)+SUMIF(总装!CF$3:CF$146,$B163,总装!CF$6)</f>
        <v>0</v>
      </c>
      <c r="AK163" s="5">
        <f ca="1">SUMIF(总装!CG$3:CG$146,$B163,总装!CG$6)+SUMIF(总装!CH$3:CH$146,$B163,总装!CH$6)+SUMIF(总装!CI$3:CI$146,$B163,总装!CI$6)</f>
        <v>0</v>
      </c>
      <c r="AL163" s="5">
        <f ca="1">SUMIF(总装!CJ$3:CJ$146,$B163,总装!CJ$6)+SUMIF(总装!CK$3:CK$146,$B163,总装!CK$6)+SUMIF(总装!CL$3:CL$146,$B163,总装!CL$6)</f>
        <v>0</v>
      </c>
      <c r="AM163" s="5">
        <f ca="1">SUMIF(总装!CM$3:CM$146,$B163,总装!CM$6)+SUMIF(总装!CN$3:CN$146,$B163,总装!CN$6)+SUMIF(总装!CO$3:CO$146,$B163,总装!CO$6)</f>
        <v>0</v>
      </c>
      <c r="AN163" s="5">
        <f ca="1">SUMIF(总装!CP$3:CP$146,$B163,总装!CP$6)+SUMIF(总装!CQ$3:CQ$146,$B163,总装!CQ$6)+SUMIF(总装!CR$3:CR$146,$B163,总装!CR$6)</f>
        <v>0</v>
      </c>
      <c r="AO163" s="5">
        <f ca="1" t="shared" si="10"/>
        <v>2000</v>
      </c>
      <c r="AP163" s="5">
        <f>SUMIF(工单拆分!G:G,B163,工单拆分!I:I)</f>
        <v>2000</v>
      </c>
      <c r="AQ163" s="5">
        <f ca="1" t="shared" si="11"/>
        <v>0</v>
      </c>
      <c r="AS163" s="7">
        <f>VLOOKUP(日计划量!C:C,工单拆分!H:N,7,0)</f>
        <v>100845379</v>
      </c>
      <c r="AT163" s="5">
        <f ca="1">VLOOKUP(C:C,工单拆分!H:R,11,0)</f>
        <v>0</v>
      </c>
      <c r="AU163" s="5">
        <f ca="1">VLOOKUP(C:C,工单拆分!H:S,12,0)</f>
        <v>0</v>
      </c>
      <c r="AV163" s="5"/>
      <c r="AW163" s="5"/>
    </row>
    <row r="164" s="1" customFormat="1" ht="15" customHeight="1" spans="1:49">
      <c r="A164" s="5">
        <f>工单拆分!F164</f>
        <v>7210003932</v>
      </c>
      <c r="B164" s="5" t="str">
        <f>工单拆分!G164</f>
        <v>7210003932-9</v>
      </c>
      <c r="C164" s="5" t="str">
        <f>工单拆分!H164</f>
        <v>40FC9033Q-9</v>
      </c>
      <c r="D164" s="5">
        <f>VLOOKUP(B164,工单拆分!G:I,3,0)</f>
        <v>2000</v>
      </c>
      <c r="E164" s="5">
        <f ca="1">SUMIFS(OFFSET(工单拆分!$I$2,,,2000),OFFSET(工单拆分!$F$2,,,2000),A164)</f>
        <v>47000</v>
      </c>
      <c r="F164" s="5"/>
      <c r="G164" s="10">
        <f ca="1" t="array" ref="G164">MATCH(TRUE,J164:AN164&gt;10,0)+$J$2-1</f>
        <v>43535</v>
      </c>
      <c r="H164" s="11"/>
      <c r="I164" s="11"/>
      <c r="J164" s="5">
        <f ca="1">SUMIF(总装!D$3:D$146,$B164,总装!D$6)+SUMIF(总装!E$3:E$146,$B164,总装!E$6)+SUMIF(总装!F$3:F$146,$B164,总装!F$6)</f>
        <v>0</v>
      </c>
      <c r="K164" s="12">
        <f ca="1">SUMIF(总装!G$3:G$146,$B164,总装!G$6)+SUMIF(总装!H$3:H$146,$B164,总装!H$6)+SUMIF(总装!I$3:I$146,$B164,总装!I$6)</f>
        <v>0</v>
      </c>
      <c r="L164" s="12">
        <f ca="1">SUMIF(总装!J$3:J$146,$B164,总装!J$6)+SUMIF(总装!K$3:K$146,$B164,总装!K$6)+SUMIF(总装!L$3:L$146,$B164,总装!L$6)</f>
        <v>0</v>
      </c>
      <c r="M164" s="12">
        <f ca="1">SUMIF(总装!M$3:M$146,$B164,总装!M$6)+SUMIF(总装!N$3:N$146,$B164,总装!N$6)+SUMIF(总装!O$3:O$146,$B164,总装!O$6)</f>
        <v>0</v>
      </c>
      <c r="N164" s="12">
        <f ca="1">SUMIF(总装!P$3:P$146,$B164,总装!P$6)+SUMIF(总装!Q$3:Q$146,$B164,总装!Q$6)+SUMIF(总装!R$3:R$146,$B164,总装!R$6)</f>
        <v>0</v>
      </c>
      <c r="O164" s="12">
        <f ca="1">SUMIF(总装!S$3:S$146,$B164,总装!S$6)+SUMIF(总装!T$3:T$146,$B164,总装!T$6)+SUMIF(总装!U$3:U$146,$B164,总装!U$6)</f>
        <v>0</v>
      </c>
      <c r="P164" s="12">
        <f ca="1">SUMIF(总装!V$3:V$146,$B164,总装!V$6)+SUMIF(总装!W$3:W$146,$B164,总装!W$6)+SUMIF(总装!X$3:X$146,$B164,总装!X$6)</f>
        <v>0</v>
      </c>
      <c r="Q164" s="12">
        <f ca="1">SUMIF(总装!Y$3:Y$146,$B164,总装!Y$6)+SUMIF(总装!Z$3:Z$146,$B164,总装!Z$6)+SUMIF(总装!AA$3:AA$146,$B164,总装!AA$6)</f>
        <v>0</v>
      </c>
      <c r="R164" s="5">
        <f ca="1">SUMIF(总装!AB$3:AB$146,$B164,总装!AB$6)+SUMIF(总装!AC$3:AC$146,$B164,总装!AC$6)+SUMIF(总装!AD$3:AD$146,$B164,总装!AD$6)</f>
        <v>0</v>
      </c>
      <c r="S164" s="5">
        <f ca="1">SUMIF(总装!AE$3:AE$146,$B164,总装!AE$6)+SUMIF(总装!AF$3:AF$146,$B164,总装!AF$6)+SUMIF(总装!AG$3:AG$146,$B164,总装!AG$6)</f>
        <v>0</v>
      </c>
      <c r="T164" s="5">
        <f ca="1">SUMIF(总装!AH$3:AH$146,$B164,总装!AH$6)+SUMIF(总装!AI$3:AI$146,$B164,总装!AI$6)+SUMIF(总装!AJ$3:AJ$146,$B164,总装!AJ$6)</f>
        <v>1700</v>
      </c>
      <c r="U164" s="5">
        <f ca="1">SUMIF(总装!AK$3:AK$146,$B164,总装!AK$6)+SUMIF(总装!AL$3:AL$146,$B164,总装!AL$6)+SUMIF(总装!AM$3:AM$146,$B164,总装!AM$6)</f>
        <v>300</v>
      </c>
      <c r="V164" s="5">
        <f ca="1">SUMIF(总装!AN$3:AN$146,$B164,总装!AN$6)+SUMIF(总装!AO$3:AO$146,$B164,总装!AO$6)+SUMIF(总装!AP$3:AP$146,$B164,总装!AP$6)</f>
        <v>0</v>
      </c>
      <c r="W164" s="5">
        <f ca="1">SUMIF(总装!AQ$3:AQ$146,$B164,总装!AQ$6)+SUMIF(总装!AR$3:AR$146,$B164,总装!AR$6)+SUMIF(总装!AS$3:AS$146,$B164,总装!AS$6)</f>
        <v>0</v>
      </c>
      <c r="X164" s="5">
        <f ca="1">SUMIF(总装!AT$3:AT$146,$B164,总装!AT$6)+SUMIF(总装!AU$3:AU$146,$B164,总装!AU$6)+SUMIF(总装!AV$3:AV$146,$B164,总装!AV$6)</f>
        <v>0</v>
      </c>
      <c r="Y164" s="5">
        <f ca="1">SUMIF(总装!AW$3:AW$146,$B164,总装!AW$6)+SUMIF(总装!AX$3:AX$146,$B164,总装!AX$6)+SUMIF(总装!AY$3:AY$146,$B164,总装!AY$6)</f>
        <v>0</v>
      </c>
      <c r="Z164" s="5">
        <f ca="1">SUMIF(总装!AZ$3:AZ$146,$B164,总装!AZ$6)+SUMIF(总装!BA$3:BA$146,$B164,总装!BA$6)+SUMIF(总装!BB$3:BB$146,$B164,总装!BB$6)</f>
        <v>0</v>
      </c>
      <c r="AA164" s="5">
        <f ca="1">SUMIF(总装!BC$3:BC$146,$B164,总装!BC$6)+SUMIF(总装!BD$3:BD$146,$B164,总装!BD$6)+SUMIF(总装!BE$3:BE$146,$B164,总装!BE$6)</f>
        <v>0</v>
      </c>
      <c r="AB164" s="5">
        <f ca="1">SUMIF(总装!BF$3:BF$146,$B164,总装!BF$6)+SUMIF(总装!BG$3:BG$146,$B164,总装!BG$6)+SUMIF(总装!BH$3:BH$146,$B164,总装!BH$6)</f>
        <v>0</v>
      </c>
      <c r="AC164" s="5">
        <f ca="1">SUMIF(总装!BI$3:BI$146,$B164,总装!BI$6)+SUMIF(总装!BJ$3:BJ$146,$B164,总装!BJ$6)+SUMIF(总装!BK$3:BK$146,$B164,总装!BK$6)</f>
        <v>0</v>
      </c>
      <c r="AD164" s="5">
        <f ca="1">SUMIF(总装!BL$3:BL$146,$B164,总装!BL$6)+SUMIF(总装!BM$3:BM$146,$B164,总装!BM$6)+SUMIF(总装!BN$3:BN$146,$B164,总装!BN$6)</f>
        <v>0</v>
      </c>
      <c r="AE164" s="5">
        <f ca="1">SUMIF(总装!BO$3:BO$146,$B164,总装!BO$6)+SUMIF(总装!BP$3:BP$146,$B164,总装!BP$6)+SUMIF(总装!BQ$3:BQ$146,$B164,总装!BQ$6)</f>
        <v>0</v>
      </c>
      <c r="AF164" s="5">
        <f ca="1">SUMIF(总装!BR$3:BR$146,$B164,总装!BR$6)+SUMIF(总装!BS$3:BS$146,$B164,总装!BS$6)+SUMIF(总装!BT$3:BT$146,$B164,总装!BT$6)</f>
        <v>0</v>
      </c>
      <c r="AG164" s="5">
        <f ca="1">SUMIF(总装!BU$3:BU$146,$B164,总装!BU$6)+SUMIF(总装!BV$3:BV$146,$B164,总装!BV$6)+SUMIF(总装!BW$3:BW$146,$B164,总装!BW$6)</f>
        <v>0</v>
      </c>
      <c r="AH164" s="5">
        <f ca="1">SUMIF(总装!BX$3:BX$146,$B164,总装!BX$6)+SUMIF(总装!BY$3:BY$146,$B164,总装!BY$6)+SUMIF(总装!BZ$3:BZ$146,$B164,总装!BZ$6)</f>
        <v>0</v>
      </c>
      <c r="AI164" s="5">
        <f ca="1">SUMIF(总装!CA$3:CA$146,$B164,总装!CA$6)+SUMIF(总装!CB$3:CB$146,$B164,总装!CB$6)+SUMIF(总装!CC$3:CC$146,$B164,总装!CC$6)</f>
        <v>0</v>
      </c>
      <c r="AJ164" s="5">
        <f ca="1">SUMIF(总装!CD$3:CD$146,$B164,总装!CD$6)+SUMIF(总装!CE$3:CE$146,$B164,总装!CE$6)+SUMIF(总装!CF$3:CF$146,$B164,总装!CF$6)</f>
        <v>0</v>
      </c>
      <c r="AK164" s="5">
        <f ca="1">SUMIF(总装!CG$3:CG$146,$B164,总装!CG$6)+SUMIF(总装!CH$3:CH$146,$B164,总装!CH$6)+SUMIF(总装!CI$3:CI$146,$B164,总装!CI$6)</f>
        <v>0</v>
      </c>
      <c r="AL164" s="5">
        <f ca="1">SUMIF(总装!CJ$3:CJ$146,$B164,总装!CJ$6)+SUMIF(总装!CK$3:CK$146,$B164,总装!CK$6)+SUMIF(总装!CL$3:CL$146,$B164,总装!CL$6)</f>
        <v>0</v>
      </c>
      <c r="AM164" s="5">
        <f ca="1">SUMIF(总装!CM$3:CM$146,$B164,总装!CM$6)+SUMIF(总装!CN$3:CN$146,$B164,总装!CN$6)+SUMIF(总装!CO$3:CO$146,$B164,总装!CO$6)</f>
        <v>0</v>
      </c>
      <c r="AN164" s="5">
        <f ca="1">SUMIF(总装!CP$3:CP$146,$B164,总装!CP$6)+SUMIF(总装!CQ$3:CQ$146,$B164,总装!CQ$6)+SUMIF(总装!CR$3:CR$146,$B164,总装!CR$6)</f>
        <v>0</v>
      </c>
      <c r="AO164" s="5">
        <f ca="1" t="shared" si="10"/>
        <v>2000</v>
      </c>
      <c r="AP164" s="5">
        <f>SUMIF(工单拆分!G:G,B164,工单拆分!I:I)</f>
        <v>2000</v>
      </c>
      <c r="AQ164" s="5">
        <f ca="1" t="shared" si="11"/>
        <v>0</v>
      </c>
      <c r="AS164" s="7">
        <f>VLOOKUP(日计划量!C:C,工单拆分!H:N,7,0)</f>
        <v>100845984</v>
      </c>
      <c r="AT164" s="5">
        <f ca="1">VLOOKUP(C:C,工单拆分!H:R,11,0)</f>
        <v>0</v>
      </c>
      <c r="AU164" s="5">
        <f ca="1">VLOOKUP(C:C,工单拆分!H:S,12,0)</f>
        <v>0</v>
      </c>
      <c r="AV164" s="5"/>
      <c r="AW164" s="5"/>
    </row>
    <row r="165" s="1" customFormat="1" ht="15" customHeight="1" spans="1:49">
      <c r="A165" s="5">
        <f>工单拆分!F165</f>
        <v>7210003932</v>
      </c>
      <c r="B165" s="5" t="str">
        <f>工单拆分!G165</f>
        <v>7210003932-10</v>
      </c>
      <c r="C165" s="5" t="str">
        <f>工单拆分!H165</f>
        <v>40FC9033Q-10</v>
      </c>
      <c r="D165" s="5">
        <f>VLOOKUP(B165,工单拆分!G:I,3,0)</f>
        <v>2000</v>
      </c>
      <c r="E165" s="5">
        <f ca="1">SUMIFS(OFFSET(工单拆分!$I$2,,,2000),OFFSET(工单拆分!$F$2,,,2000),A165)</f>
        <v>47000</v>
      </c>
      <c r="F165" s="5"/>
      <c r="G165" s="10">
        <f ca="1" t="array" ref="G165">MATCH(TRUE,J165:AN165&gt;10,0)+$J$2-1</f>
        <v>43536</v>
      </c>
      <c r="H165" s="11"/>
      <c r="I165" s="11"/>
      <c r="J165" s="5">
        <f ca="1">SUMIF(总装!D$3:D$146,$B165,总装!D$6)+SUMIF(总装!E$3:E$146,$B165,总装!E$6)+SUMIF(总装!F$3:F$146,$B165,总装!F$6)</f>
        <v>0</v>
      </c>
      <c r="K165" s="12">
        <f ca="1">SUMIF(总装!G$3:G$146,$B165,总装!G$6)+SUMIF(总装!H$3:H$146,$B165,总装!H$6)+SUMIF(总装!I$3:I$146,$B165,总装!I$6)</f>
        <v>0</v>
      </c>
      <c r="L165" s="12">
        <f ca="1">SUMIF(总装!J$3:J$146,$B165,总装!J$6)+SUMIF(总装!K$3:K$146,$B165,总装!K$6)+SUMIF(总装!L$3:L$146,$B165,总装!L$6)</f>
        <v>0</v>
      </c>
      <c r="M165" s="12">
        <f ca="1">SUMIF(总装!M$3:M$146,$B165,总装!M$6)+SUMIF(总装!N$3:N$146,$B165,总装!N$6)+SUMIF(总装!O$3:O$146,$B165,总装!O$6)</f>
        <v>0</v>
      </c>
      <c r="N165" s="12">
        <f ca="1">SUMIF(总装!P$3:P$146,$B165,总装!P$6)+SUMIF(总装!Q$3:Q$146,$B165,总装!Q$6)+SUMIF(总装!R$3:R$146,$B165,总装!R$6)</f>
        <v>0</v>
      </c>
      <c r="O165" s="12">
        <f ca="1">SUMIF(总装!S$3:S$146,$B165,总装!S$6)+SUMIF(总装!T$3:T$146,$B165,总装!T$6)+SUMIF(总装!U$3:U$146,$B165,总装!U$6)</f>
        <v>0</v>
      </c>
      <c r="P165" s="12">
        <f ca="1">SUMIF(总装!V$3:V$146,$B165,总装!V$6)+SUMIF(总装!W$3:W$146,$B165,总装!W$6)+SUMIF(总装!X$3:X$146,$B165,总装!X$6)</f>
        <v>0</v>
      </c>
      <c r="Q165" s="12">
        <f ca="1">SUMIF(总装!Y$3:Y$146,$B165,总装!Y$6)+SUMIF(总装!Z$3:Z$146,$B165,总装!Z$6)+SUMIF(总装!AA$3:AA$146,$B165,总装!AA$6)</f>
        <v>0</v>
      </c>
      <c r="R165" s="5">
        <f ca="1">SUMIF(总装!AB$3:AB$146,$B165,总装!AB$6)+SUMIF(总装!AC$3:AC$146,$B165,总装!AC$6)+SUMIF(总装!AD$3:AD$146,$B165,总装!AD$6)</f>
        <v>0</v>
      </c>
      <c r="S165" s="5">
        <f ca="1">SUMIF(总装!AE$3:AE$146,$B165,总装!AE$6)+SUMIF(总装!AF$3:AF$146,$B165,总装!AF$6)+SUMIF(总装!AG$3:AG$146,$B165,总装!AG$6)</f>
        <v>0</v>
      </c>
      <c r="T165" s="5">
        <f ca="1">SUMIF(总装!AH$3:AH$146,$B165,总装!AH$6)+SUMIF(总装!AI$3:AI$146,$B165,总装!AI$6)+SUMIF(总装!AJ$3:AJ$146,$B165,总装!AJ$6)</f>
        <v>0</v>
      </c>
      <c r="U165" s="5">
        <f ca="1">SUMIF(总装!AK$3:AK$146,$B165,总装!AK$6)+SUMIF(总装!AL$3:AL$146,$B165,总装!AL$6)+SUMIF(总装!AM$3:AM$146,$B165,总装!AM$6)</f>
        <v>1700</v>
      </c>
      <c r="V165" s="5">
        <f ca="1">SUMIF(总装!AN$3:AN$146,$B165,总装!AN$6)+SUMIF(总装!AO$3:AO$146,$B165,总装!AO$6)+SUMIF(总装!AP$3:AP$146,$B165,总装!AP$6)</f>
        <v>300</v>
      </c>
      <c r="W165" s="5">
        <f ca="1">SUMIF(总装!AQ$3:AQ$146,$B165,总装!AQ$6)+SUMIF(总装!AR$3:AR$146,$B165,总装!AR$6)+SUMIF(总装!AS$3:AS$146,$B165,总装!AS$6)</f>
        <v>0</v>
      </c>
      <c r="X165" s="5">
        <f ca="1">SUMIF(总装!AT$3:AT$146,$B165,总装!AT$6)+SUMIF(总装!AU$3:AU$146,$B165,总装!AU$6)+SUMIF(总装!AV$3:AV$146,$B165,总装!AV$6)</f>
        <v>0</v>
      </c>
      <c r="Y165" s="5">
        <f ca="1">SUMIF(总装!AW$3:AW$146,$B165,总装!AW$6)+SUMIF(总装!AX$3:AX$146,$B165,总装!AX$6)+SUMIF(总装!AY$3:AY$146,$B165,总装!AY$6)</f>
        <v>0</v>
      </c>
      <c r="Z165" s="5">
        <f ca="1">SUMIF(总装!AZ$3:AZ$146,$B165,总装!AZ$6)+SUMIF(总装!BA$3:BA$146,$B165,总装!BA$6)+SUMIF(总装!BB$3:BB$146,$B165,总装!BB$6)</f>
        <v>0</v>
      </c>
      <c r="AA165" s="5">
        <f ca="1">SUMIF(总装!BC$3:BC$146,$B165,总装!BC$6)+SUMIF(总装!BD$3:BD$146,$B165,总装!BD$6)+SUMIF(总装!BE$3:BE$146,$B165,总装!BE$6)</f>
        <v>0</v>
      </c>
      <c r="AB165" s="5">
        <f ca="1">SUMIF(总装!BF$3:BF$146,$B165,总装!BF$6)+SUMIF(总装!BG$3:BG$146,$B165,总装!BG$6)+SUMIF(总装!BH$3:BH$146,$B165,总装!BH$6)</f>
        <v>0</v>
      </c>
      <c r="AC165" s="5">
        <f ca="1">SUMIF(总装!BI$3:BI$146,$B165,总装!BI$6)+SUMIF(总装!BJ$3:BJ$146,$B165,总装!BJ$6)+SUMIF(总装!BK$3:BK$146,$B165,总装!BK$6)</f>
        <v>0</v>
      </c>
      <c r="AD165" s="5">
        <f ca="1">SUMIF(总装!BL$3:BL$146,$B165,总装!BL$6)+SUMIF(总装!BM$3:BM$146,$B165,总装!BM$6)+SUMIF(总装!BN$3:BN$146,$B165,总装!BN$6)</f>
        <v>0</v>
      </c>
      <c r="AE165" s="5">
        <f ca="1">SUMIF(总装!BO$3:BO$146,$B165,总装!BO$6)+SUMIF(总装!BP$3:BP$146,$B165,总装!BP$6)+SUMIF(总装!BQ$3:BQ$146,$B165,总装!BQ$6)</f>
        <v>0</v>
      </c>
      <c r="AF165" s="5">
        <f ca="1">SUMIF(总装!BR$3:BR$146,$B165,总装!BR$6)+SUMIF(总装!BS$3:BS$146,$B165,总装!BS$6)+SUMIF(总装!BT$3:BT$146,$B165,总装!BT$6)</f>
        <v>0</v>
      </c>
      <c r="AG165" s="5">
        <f ca="1">SUMIF(总装!BU$3:BU$146,$B165,总装!BU$6)+SUMIF(总装!BV$3:BV$146,$B165,总装!BV$6)+SUMIF(总装!BW$3:BW$146,$B165,总装!BW$6)</f>
        <v>0</v>
      </c>
      <c r="AH165" s="5">
        <f ca="1">SUMIF(总装!BX$3:BX$146,$B165,总装!BX$6)+SUMIF(总装!BY$3:BY$146,$B165,总装!BY$6)+SUMIF(总装!BZ$3:BZ$146,$B165,总装!BZ$6)</f>
        <v>0</v>
      </c>
      <c r="AI165" s="5">
        <f ca="1">SUMIF(总装!CA$3:CA$146,$B165,总装!CA$6)+SUMIF(总装!CB$3:CB$146,$B165,总装!CB$6)+SUMIF(总装!CC$3:CC$146,$B165,总装!CC$6)</f>
        <v>0</v>
      </c>
      <c r="AJ165" s="5">
        <f ca="1">SUMIF(总装!CD$3:CD$146,$B165,总装!CD$6)+SUMIF(总装!CE$3:CE$146,$B165,总装!CE$6)+SUMIF(总装!CF$3:CF$146,$B165,总装!CF$6)</f>
        <v>0</v>
      </c>
      <c r="AK165" s="5">
        <f ca="1">SUMIF(总装!CG$3:CG$146,$B165,总装!CG$6)+SUMIF(总装!CH$3:CH$146,$B165,总装!CH$6)+SUMIF(总装!CI$3:CI$146,$B165,总装!CI$6)</f>
        <v>0</v>
      </c>
      <c r="AL165" s="5">
        <f ca="1">SUMIF(总装!CJ$3:CJ$146,$B165,总装!CJ$6)+SUMIF(总装!CK$3:CK$146,$B165,总装!CK$6)+SUMIF(总装!CL$3:CL$146,$B165,总装!CL$6)</f>
        <v>0</v>
      </c>
      <c r="AM165" s="5">
        <f ca="1">SUMIF(总装!CM$3:CM$146,$B165,总装!CM$6)+SUMIF(总装!CN$3:CN$146,$B165,总装!CN$6)+SUMIF(总装!CO$3:CO$146,$B165,总装!CO$6)</f>
        <v>0</v>
      </c>
      <c r="AN165" s="5">
        <f ca="1">SUMIF(总装!CP$3:CP$146,$B165,总装!CP$6)+SUMIF(总装!CQ$3:CQ$146,$B165,总装!CQ$6)+SUMIF(总装!CR$3:CR$146,$B165,总装!CR$6)</f>
        <v>0</v>
      </c>
      <c r="AO165" s="5">
        <f ca="1" t="shared" si="10"/>
        <v>2000</v>
      </c>
      <c r="AP165" s="5">
        <f>SUMIF(工单拆分!G:G,B165,工单拆分!I:I)</f>
        <v>2000</v>
      </c>
      <c r="AQ165" s="5">
        <f ca="1" t="shared" si="11"/>
        <v>0</v>
      </c>
      <c r="AS165" s="7">
        <f>VLOOKUP(日计划量!C:C,工单拆分!H:N,7,0)</f>
        <v>100845986</v>
      </c>
      <c r="AT165" s="5">
        <f ca="1">VLOOKUP(C:C,工单拆分!H:R,11,0)</f>
        <v>0</v>
      </c>
      <c r="AU165" s="5">
        <f ca="1">VLOOKUP(C:C,工单拆分!H:S,12,0)</f>
        <v>0</v>
      </c>
      <c r="AV165" s="5"/>
      <c r="AW165" s="5"/>
    </row>
    <row r="166" s="1" customFormat="1" ht="15" customHeight="1" spans="1:49">
      <c r="A166" s="5">
        <f>工单拆分!F166</f>
        <v>7210003932</v>
      </c>
      <c r="B166" s="5" t="str">
        <f>工单拆分!G166</f>
        <v>7210003932-11</v>
      </c>
      <c r="C166" s="5" t="str">
        <f>工单拆分!H166</f>
        <v>40FC9033Q-11</v>
      </c>
      <c r="D166" s="5">
        <f>VLOOKUP(B166,工单拆分!G:I,3,0)</f>
        <v>2000</v>
      </c>
      <c r="E166" s="5">
        <f ca="1">SUMIFS(OFFSET(工单拆分!$I$2,,,2000),OFFSET(工单拆分!$F$2,,,2000),A166)</f>
        <v>47000</v>
      </c>
      <c r="F166" s="5"/>
      <c r="G166" s="10">
        <f ca="1" t="array" ref="G166">MATCH(TRUE,J166:AN166&gt;10,0)+$J$2-1</f>
        <v>43537</v>
      </c>
      <c r="H166" s="11"/>
      <c r="I166" s="11"/>
      <c r="J166" s="5">
        <f ca="1">SUMIF(总装!D$3:D$146,$B166,总装!D$6)+SUMIF(总装!E$3:E$146,$B166,总装!E$6)+SUMIF(总装!F$3:F$146,$B166,总装!F$6)</f>
        <v>0</v>
      </c>
      <c r="K166" s="12">
        <f ca="1">SUMIF(总装!G$3:G$146,$B166,总装!G$6)+SUMIF(总装!H$3:H$146,$B166,总装!H$6)+SUMIF(总装!I$3:I$146,$B166,总装!I$6)</f>
        <v>0</v>
      </c>
      <c r="L166" s="12">
        <f ca="1">SUMIF(总装!J$3:J$146,$B166,总装!J$6)+SUMIF(总装!K$3:K$146,$B166,总装!K$6)+SUMIF(总装!L$3:L$146,$B166,总装!L$6)</f>
        <v>0</v>
      </c>
      <c r="M166" s="12">
        <f ca="1">SUMIF(总装!M$3:M$146,$B166,总装!M$6)+SUMIF(总装!N$3:N$146,$B166,总装!N$6)+SUMIF(总装!O$3:O$146,$B166,总装!O$6)</f>
        <v>0</v>
      </c>
      <c r="N166" s="12">
        <f ca="1">SUMIF(总装!P$3:P$146,$B166,总装!P$6)+SUMIF(总装!Q$3:Q$146,$B166,总装!Q$6)+SUMIF(总装!R$3:R$146,$B166,总装!R$6)</f>
        <v>0</v>
      </c>
      <c r="O166" s="12">
        <f ca="1">SUMIF(总装!S$3:S$146,$B166,总装!S$6)+SUMIF(总装!T$3:T$146,$B166,总装!T$6)+SUMIF(总装!U$3:U$146,$B166,总装!U$6)</f>
        <v>0</v>
      </c>
      <c r="P166" s="12">
        <f ca="1">SUMIF(总装!V$3:V$146,$B166,总装!V$6)+SUMIF(总装!W$3:W$146,$B166,总装!W$6)+SUMIF(总装!X$3:X$146,$B166,总装!X$6)</f>
        <v>0</v>
      </c>
      <c r="Q166" s="12">
        <f ca="1">SUMIF(总装!Y$3:Y$146,$B166,总装!Y$6)+SUMIF(总装!Z$3:Z$146,$B166,总装!Z$6)+SUMIF(总装!AA$3:AA$146,$B166,总装!AA$6)</f>
        <v>0</v>
      </c>
      <c r="R166" s="5">
        <f ca="1">SUMIF(总装!AB$3:AB$146,$B166,总装!AB$6)+SUMIF(总装!AC$3:AC$146,$B166,总装!AC$6)+SUMIF(总装!AD$3:AD$146,$B166,总装!AD$6)</f>
        <v>0</v>
      </c>
      <c r="S166" s="5">
        <f ca="1">SUMIF(总装!AE$3:AE$146,$B166,总装!AE$6)+SUMIF(总装!AF$3:AF$146,$B166,总装!AF$6)+SUMIF(总装!AG$3:AG$146,$B166,总装!AG$6)</f>
        <v>0</v>
      </c>
      <c r="T166" s="5">
        <f ca="1">SUMIF(总装!AH$3:AH$146,$B166,总装!AH$6)+SUMIF(总装!AI$3:AI$146,$B166,总装!AI$6)+SUMIF(总装!AJ$3:AJ$146,$B166,总装!AJ$6)</f>
        <v>0</v>
      </c>
      <c r="U166" s="5">
        <f ca="1">SUMIF(总装!AK$3:AK$146,$B166,总装!AK$6)+SUMIF(总装!AL$3:AL$146,$B166,总装!AL$6)+SUMIF(总装!AM$3:AM$146,$B166,总装!AM$6)</f>
        <v>0</v>
      </c>
      <c r="V166" s="5">
        <f ca="1">SUMIF(总装!AN$3:AN$146,$B166,总装!AN$6)+SUMIF(总装!AO$3:AO$146,$B166,总装!AO$6)+SUMIF(总装!AP$3:AP$146,$B166,总装!AP$6)</f>
        <v>1700</v>
      </c>
      <c r="W166" s="5">
        <f ca="1">SUMIF(总装!AQ$3:AQ$146,$B166,总装!AQ$6)+SUMIF(总装!AR$3:AR$146,$B166,总装!AR$6)+SUMIF(总装!AS$3:AS$146,$B166,总装!AS$6)</f>
        <v>300</v>
      </c>
      <c r="X166" s="5">
        <f ca="1">SUMIF(总装!AT$3:AT$146,$B166,总装!AT$6)+SUMIF(总装!AU$3:AU$146,$B166,总装!AU$6)+SUMIF(总装!AV$3:AV$146,$B166,总装!AV$6)</f>
        <v>0</v>
      </c>
      <c r="Y166" s="5">
        <f ca="1">SUMIF(总装!AW$3:AW$146,$B166,总装!AW$6)+SUMIF(总装!AX$3:AX$146,$B166,总装!AX$6)+SUMIF(总装!AY$3:AY$146,$B166,总装!AY$6)</f>
        <v>0</v>
      </c>
      <c r="Z166" s="5">
        <f ca="1">SUMIF(总装!AZ$3:AZ$146,$B166,总装!AZ$6)+SUMIF(总装!BA$3:BA$146,$B166,总装!BA$6)+SUMIF(总装!BB$3:BB$146,$B166,总装!BB$6)</f>
        <v>0</v>
      </c>
      <c r="AA166" s="5">
        <f ca="1">SUMIF(总装!BC$3:BC$146,$B166,总装!BC$6)+SUMIF(总装!BD$3:BD$146,$B166,总装!BD$6)+SUMIF(总装!BE$3:BE$146,$B166,总装!BE$6)</f>
        <v>0</v>
      </c>
      <c r="AB166" s="5">
        <f ca="1">SUMIF(总装!BF$3:BF$146,$B166,总装!BF$6)+SUMIF(总装!BG$3:BG$146,$B166,总装!BG$6)+SUMIF(总装!BH$3:BH$146,$B166,总装!BH$6)</f>
        <v>0</v>
      </c>
      <c r="AC166" s="5">
        <f ca="1">SUMIF(总装!BI$3:BI$146,$B166,总装!BI$6)+SUMIF(总装!BJ$3:BJ$146,$B166,总装!BJ$6)+SUMIF(总装!BK$3:BK$146,$B166,总装!BK$6)</f>
        <v>0</v>
      </c>
      <c r="AD166" s="5">
        <f ca="1">SUMIF(总装!BL$3:BL$146,$B166,总装!BL$6)+SUMIF(总装!BM$3:BM$146,$B166,总装!BM$6)+SUMIF(总装!BN$3:BN$146,$B166,总装!BN$6)</f>
        <v>0</v>
      </c>
      <c r="AE166" s="5">
        <f ca="1">SUMIF(总装!BO$3:BO$146,$B166,总装!BO$6)+SUMIF(总装!BP$3:BP$146,$B166,总装!BP$6)+SUMIF(总装!BQ$3:BQ$146,$B166,总装!BQ$6)</f>
        <v>0</v>
      </c>
      <c r="AF166" s="5">
        <f ca="1">SUMIF(总装!BR$3:BR$146,$B166,总装!BR$6)+SUMIF(总装!BS$3:BS$146,$B166,总装!BS$6)+SUMIF(总装!BT$3:BT$146,$B166,总装!BT$6)</f>
        <v>0</v>
      </c>
      <c r="AG166" s="5">
        <f ca="1">SUMIF(总装!BU$3:BU$146,$B166,总装!BU$6)+SUMIF(总装!BV$3:BV$146,$B166,总装!BV$6)+SUMIF(总装!BW$3:BW$146,$B166,总装!BW$6)</f>
        <v>0</v>
      </c>
      <c r="AH166" s="5">
        <f ca="1">SUMIF(总装!BX$3:BX$146,$B166,总装!BX$6)+SUMIF(总装!BY$3:BY$146,$B166,总装!BY$6)+SUMIF(总装!BZ$3:BZ$146,$B166,总装!BZ$6)</f>
        <v>0</v>
      </c>
      <c r="AI166" s="5">
        <f ca="1">SUMIF(总装!CA$3:CA$146,$B166,总装!CA$6)+SUMIF(总装!CB$3:CB$146,$B166,总装!CB$6)+SUMIF(总装!CC$3:CC$146,$B166,总装!CC$6)</f>
        <v>0</v>
      </c>
      <c r="AJ166" s="5">
        <f ca="1">SUMIF(总装!CD$3:CD$146,$B166,总装!CD$6)+SUMIF(总装!CE$3:CE$146,$B166,总装!CE$6)+SUMIF(总装!CF$3:CF$146,$B166,总装!CF$6)</f>
        <v>0</v>
      </c>
      <c r="AK166" s="5">
        <f ca="1">SUMIF(总装!CG$3:CG$146,$B166,总装!CG$6)+SUMIF(总装!CH$3:CH$146,$B166,总装!CH$6)+SUMIF(总装!CI$3:CI$146,$B166,总装!CI$6)</f>
        <v>0</v>
      </c>
      <c r="AL166" s="5">
        <f ca="1">SUMIF(总装!CJ$3:CJ$146,$B166,总装!CJ$6)+SUMIF(总装!CK$3:CK$146,$B166,总装!CK$6)+SUMIF(总装!CL$3:CL$146,$B166,总装!CL$6)</f>
        <v>0</v>
      </c>
      <c r="AM166" s="5">
        <f ca="1">SUMIF(总装!CM$3:CM$146,$B166,总装!CM$6)+SUMIF(总装!CN$3:CN$146,$B166,总装!CN$6)+SUMIF(总装!CO$3:CO$146,$B166,总装!CO$6)</f>
        <v>0</v>
      </c>
      <c r="AN166" s="5">
        <f ca="1">SUMIF(总装!CP$3:CP$146,$B166,总装!CP$6)+SUMIF(总装!CQ$3:CQ$146,$B166,总装!CQ$6)+SUMIF(总装!CR$3:CR$146,$B166,总装!CR$6)</f>
        <v>0</v>
      </c>
      <c r="AO166" s="5">
        <f ca="1" t="shared" si="10"/>
        <v>2000</v>
      </c>
      <c r="AP166" s="5">
        <f>SUMIF(工单拆分!G:G,B166,工单拆分!I:I)</f>
        <v>2000</v>
      </c>
      <c r="AQ166" s="5">
        <f ca="1" t="shared" si="11"/>
        <v>0</v>
      </c>
      <c r="AS166" s="7">
        <f>VLOOKUP(日计划量!C:C,工单拆分!H:N,7,0)</f>
        <v>100847165</v>
      </c>
      <c r="AT166" s="5">
        <f ca="1">VLOOKUP(C:C,工单拆分!H:R,11,0)</f>
        <v>0</v>
      </c>
      <c r="AU166" s="5">
        <f ca="1">VLOOKUP(C:C,工单拆分!H:S,12,0)</f>
        <v>0</v>
      </c>
      <c r="AV166" s="5"/>
      <c r="AW166" s="5"/>
    </row>
    <row r="167" s="1" customFormat="1" ht="15" customHeight="1" spans="1:49">
      <c r="A167" s="5">
        <f>工单拆分!F167</f>
        <v>7210003932</v>
      </c>
      <c r="B167" s="5" t="str">
        <f>工单拆分!G167</f>
        <v>7210003932-12</v>
      </c>
      <c r="C167" s="5" t="str">
        <f>工单拆分!H167</f>
        <v>40FC9033Q-12</v>
      </c>
      <c r="D167" s="5">
        <f>VLOOKUP(B167,工单拆分!G:I,3,0)</f>
        <v>2000</v>
      </c>
      <c r="E167" s="5">
        <f ca="1">SUMIFS(OFFSET(工单拆分!$I$2,,,2000),OFFSET(工单拆分!$F$2,,,2000),A167)</f>
        <v>47000</v>
      </c>
      <c r="F167" s="5"/>
      <c r="G167" s="10">
        <f ca="1" t="array" ref="G167">MATCH(TRUE,J167:AN167&gt;10,0)+$J$2-1</f>
        <v>43538</v>
      </c>
      <c r="H167" s="11"/>
      <c r="I167" s="11"/>
      <c r="J167" s="5">
        <f ca="1">SUMIF(总装!D$3:D$146,$B167,总装!D$6)+SUMIF(总装!E$3:E$146,$B167,总装!E$6)+SUMIF(总装!F$3:F$146,$B167,总装!F$6)</f>
        <v>0</v>
      </c>
      <c r="K167" s="12">
        <f ca="1">SUMIF(总装!G$3:G$146,$B167,总装!G$6)+SUMIF(总装!H$3:H$146,$B167,总装!H$6)+SUMIF(总装!I$3:I$146,$B167,总装!I$6)</f>
        <v>0</v>
      </c>
      <c r="L167" s="12">
        <f ca="1">SUMIF(总装!J$3:J$146,$B167,总装!J$6)+SUMIF(总装!K$3:K$146,$B167,总装!K$6)+SUMIF(总装!L$3:L$146,$B167,总装!L$6)</f>
        <v>0</v>
      </c>
      <c r="M167" s="12">
        <f ca="1">SUMIF(总装!M$3:M$146,$B167,总装!M$6)+SUMIF(总装!N$3:N$146,$B167,总装!N$6)+SUMIF(总装!O$3:O$146,$B167,总装!O$6)</f>
        <v>0</v>
      </c>
      <c r="N167" s="12">
        <f ca="1">SUMIF(总装!P$3:P$146,$B167,总装!P$6)+SUMIF(总装!Q$3:Q$146,$B167,总装!Q$6)+SUMIF(总装!R$3:R$146,$B167,总装!R$6)</f>
        <v>0</v>
      </c>
      <c r="O167" s="12">
        <f ca="1">SUMIF(总装!S$3:S$146,$B167,总装!S$6)+SUMIF(总装!T$3:T$146,$B167,总装!T$6)+SUMIF(总装!U$3:U$146,$B167,总装!U$6)</f>
        <v>0</v>
      </c>
      <c r="P167" s="12">
        <f ca="1">SUMIF(总装!V$3:V$146,$B167,总装!V$6)+SUMIF(总装!W$3:W$146,$B167,总装!W$6)+SUMIF(总装!X$3:X$146,$B167,总装!X$6)</f>
        <v>0</v>
      </c>
      <c r="Q167" s="12">
        <f ca="1">SUMIF(总装!Y$3:Y$146,$B167,总装!Y$6)+SUMIF(总装!Z$3:Z$146,$B167,总装!Z$6)+SUMIF(总装!AA$3:AA$146,$B167,总装!AA$6)</f>
        <v>0</v>
      </c>
      <c r="R167" s="5">
        <f ca="1">SUMIF(总装!AB$3:AB$146,$B167,总装!AB$6)+SUMIF(总装!AC$3:AC$146,$B167,总装!AC$6)+SUMIF(总装!AD$3:AD$146,$B167,总装!AD$6)</f>
        <v>0</v>
      </c>
      <c r="S167" s="5">
        <f ca="1">SUMIF(总装!AE$3:AE$146,$B167,总装!AE$6)+SUMIF(总装!AF$3:AF$146,$B167,总装!AF$6)+SUMIF(总装!AG$3:AG$146,$B167,总装!AG$6)</f>
        <v>0</v>
      </c>
      <c r="T167" s="5">
        <f ca="1">SUMIF(总装!AH$3:AH$146,$B167,总装!AH$6)+SUMIF(总装!AI$3:AI$146,$B167,总装!AI$6)+SUMIF(总装!AJ$3:AJ$146,$B167,总装!AJ$6)</f>
        <v>0</v>
      </c>
      <c r="U167" s="5">
        <f ca="1">SUMIF(总装!AK$3:AK$146,$B167,总装!AK$6)+SUMIF(总装!AL$3:AL$146,$B167,总装!AL$6)+SUMIF(总装!AM$3:AM$146,$B167,总装!AM$6)</f>
        <v>0</v>
      </c>
      <c r="V167" s="5">
        <f ca="1">SUMIF(总装!AN$3:AN$146,$B167,总装!AN$6)+SUMIF(总装!AO$3:AO$146,$B167,总装!AO$6)+SUMIF(总装!AP$3:AP$146,$B167,总装!AP$6)</f>
        <v>0</v>
      </c>
      <c r="W167" s="5">
        <f ca="1">SUMIF(总装!AQ$3:AQ$146,$B167,总装!AQ$6)+SUMIF(总装!AR$3:AR$146,$B167,总装!AR$6)+SUMIF(总装!AS$3:AS$146,$B167,总装!AS$6)</f>
        <v>1700</v>
      </c>
      <c r="X167" s="5">
        <f ca="1">SUMIF(总装!AT$3:AT$146,$B167,总装!AT$6)+SUMIF(总装!AU$3:AU$146,$B167,总装!AU$6)+SUMIF(总装!AV$3:AV$146,$B167,总装!AV$6)</f>
        <v>300</v>
      </c>
      <c r="Y167" s="5">
        <f ca="1">SUMIF(总装!AW$3:AW$146,$B167,总装!AW$6)+SUMIF(总装!AX$3:AX$146,$B167,总装!AX$6)+SUMIF(总装!AY$3:AY$146,$B167,总装!AY$6)</f>
        <v>0</v>
      </c>
      <c r="Z167" s="5">
        <f ca="1">SUMIF(总装!AZ$3:AZ$146,$B167,总装!AZ$6)+SUMIF(总装!BA$3:BA$146,$B167,总装!BA$6)+SUMIF(总装!BB$3:BB$146,$B167,总装!BB$6)</f>
        <v>0</v>
      </c>
      <c r="AA167" s="5">
        <f ca="1">SUMIF(总装!BC$3:BC$146,$B167,总装!BC$6)+SUMIF(总装!BD$3:BD$146,$B167,总装!BD$6)+SUMIF(总装!BE$3:BE$146,$B167,总装!BE$6)</f>
        <v>0</v>
      </c>
      <c r="AB167" s="5">
        <f ca="1">SUMIF(总装!BF$3:BF$146,$B167,总装!BF$6)+SUMIF(总装!BG$3:BG$146,$B167,总装!BG$6)+SUMIF(总装!BH$3:BH$146,$B167,总装!BH$6)</f>
        <v>0</v>
      </c>
      <c r="AC167" s="5">
        <f ca="1">SUMIF(总装!BI$3:BI$146,$B167,总装!BI$6)+SUMIF(总装!BJ$3:BJ$146,$B167,总装!BJ$6)+SUMIF(总装!BK$3:BK$146,$B167,总装!BK$6)</f>
        <v>0</v>
      </c>
      <c r="AD167" s="5">
        <f ca="1">SUMIF(总装!BL$3:BL$146,$B167,总装!BL$6)+SUMIF(总装!BM$3:BM$146,$B167,总装!BM$6)+SUMIF(总装!BN$3:BN$146,$B167,总装!BN$6)</f>
        <v>0</v>
      </c>
      <c r="AE167" s="5">
        <f ca="1">SUMIF(总装!BO$3:BO$146,$B167,总装!BO$6)+SUMIF(总装!BP$3:BP$146,$B167,总装!BP$6)+SUMIF(总装!BQ$3:BQ$146,$B167,总装!BQ$6)</f>
        <v>0</v>
      </c>
      <c r="AF167" s="5">
        <f ca="1">SUMIF(总装!BR$3:BR$146,$B167,总装!BR$6)+SUMIF(总装!BS$3:BS$146,$B167,总装!BS$6)+SUMIF(总装!BT$3:BT$146,$B167,总装!BT$6)</f>
        <v>0</v>
      </c>
      <c r="AG167" s="5">
        <f ca="1">SUMIF(总装!BU$3:BU$146,$B167,总装!BU$6)+SUMIF(总装!BV$3:BV$146,$B167,总装!BV$6)+SUMIF(总装!BW$3:BW$146,$B167,总装!BW$6)</f>
        <v>0</v>
      </c>
      <c r="AH167" s="5">
        <f ca="1">SUMIF(总装!BX$3:BX$146,$B167,总装!BX$6)+SUMIF(总装!BY$3:BY$146,$B167,总装!BY$6)+SUMIF(总装!BZ$3:BZ$146,$B167,总装!BZ$6)</f>
        <v>0</v>
      </c>
      <c r="AI167" s="5">
        <f ca="1">SUMIF(总装!CA$3:CA$146,$B167,总装!CA$6)+SUMIF(总装!CB$3:CB$146,$B167,总装!CB$6)+SUMIF(总装!CC$3:CC$146,$B167,总装!CC$6)</f>
        <v>0</v>
      </c>
      <c r="AJ167" s="5">
        <f ca="1">SUMIF(总装!CD$3:CD$146,$B167,总装!CD$6)+SUMIF(总装!CE$3:CE$146,$B167,总装!CE$6)+SUMIF(总装!CF$3:CF$146,$B167,总装!CF$6)</f>
        <v>0</v>
      </c>
      <c r="AK167" s="5">
        <f ca="1">SUMIF(总装!CG$3:CG$146,$B167,总装!CG$6)+SUMIF(总装!CH$3:CH$146,$B167,总装!CH$6)+SUMIF(总装!CI$3:CI$146,$B167,总装!CI$6)</f>
        <v>0</v>
      </c>
      <c r="AL167" s="5">
        <f ca="1">SUMIF(总装!CJ$3:CJ$146,$B167,总装!CJ$6)+SUMIF(总装!CK$3:CK$146,$B167,总装!CK$6)+SUMIF(总装!CL$3:CL$146,$B167,总装!CL$6)</f>
        <v>0</v>
      </c>
      <c r="AM167" s="5">
        <f ca="1">SUMIF(总装!CM$3:CM$146,$B167,总装!CM$6)+SUMIF(总装!CN$3:CN$146,$B167,总装!CN$6)+SUMIF(总装!CO$3:CO$146,$B167,总装!CO$6)</f>
        <v>0</v>
      </c>
      <c r="AN167" s="5">
        <f ca="1">SUMIF(总装!CP$3:CP$146,$B167,总装!CP$6)+SUMIF(总装!CQ$3:CQ$146,$B167,总装!CQ$6)+SUMIF(总装!CR$3:CR$146,$B167,总装!CR$6)</f>
        <v>0</v>
      </c>
      <c r="AO167" s="5">
        <f ca="1" t="shared" si="10"/>
        <v>2000</v>
      </c>
      <c r="AP167" s="5">
        <f>SUMIF(工单拆分!G:G,B167,工单拆分!I:I)</f>
        <v>2000</v>
      </c>
      <c r="AQ167" s="5">
        <f ca="1" t="shared" si="11"/>
        <v>0</v>
      </c>
      <c r="AS167" s="7">
        <f>VLOOKUP(日计划量!C:C,工单拆分!H:N,7,0)</f>
        <v>100847605</v>
      </c>
      <c r="AT167" s="5">
        <f ca="1">VLOOKUP(C:C,工单拆分!H:R,11,0)</f>
        <v>0</v>
      </c>
      <c r="AU167" s="5">
        <f ca="1">VLOOKUP(C:C,工单拆分!H:S,12,0)</f>
        <v>0</v>
      </c>
      <c r="AV167" s="5"/>
      <c r="AW167" s="5"/>
    </row>
    <row r="168" s="1" customFormat="1" ht="15" customHeight="1" spans="1:49">
      <c r="A168" s="5">
        <f>工单拆分!F168</f>
        <v>7210003932</v>
      </c>
      <c r="B168" s="5" t="str">
        <f>工单拆分!G168</f>
        <v>7210003932-13</v>
      </c>
      <c r="C168" s="5" t="str">
        <f>工单拆分!H168</f>
        <v>40FC9033Q-13</v>
      </c>
      <c r="D168" s="5">
        <f>VLOOKUP(B168,工单拆分!G:I,3,0)</f>
        <v>2000</v>
      </c>
      <c r="E168" s="5">
        <f ca="1">SUMIFS(OFFSET(工单拆分!$I$2,,,2000),OFFSET(工单拆分!$F$2,,,2000),A168)</f>
        <v>47000</v>
      </c>
      <c r="F168" s="5"/>
      <c r="G168" s="10">
        <f ca="1" t="array" ref="G168">MATCH(TRUE,J168:AN168&gt;10,0)+$J$2-1</f>
        <v>43539</v>
      </c>
      <c r="H168" s="11"/>
      <c r="I168" s="11"/>
      <c r="J168" s="5">
        <f ca="1">SUMIF(总装!D$3:D$146,$B168,总装!D$6)+SUMIF(总装!E$3:E$146,$B168,总装!E$6)+SUMIF(总装!F$3:F$146,$B168,总装!F$6)</f>
        <v>0</v>
      </c>
      <c r="K168" s="12">
        <f ca="1">SUMIF(总装!G$3:G$146,$B168,总装!G$6)+SUMIF(总装!H$3:H$146,$B168,总装!H$6)+SUMIF(总装!I$3:I$146,$B168,总装!I$6)</f>
        <v>0</v>
      </c>
      <c r="L168" s="12">
        <f ca="1">SUMIF(总装!J$3:J$146,$B168,总装!J$6)+SUMIF(总装!K$3:K$146,$B168,总装!K$6)+SUMIF(总装!L$3:L$146,$B168,总装!L$6)</f>
        <v>0</v>
      </c>
      <c r="M168" s="12">
        <f ca="1">SUMIF(总装!M$3:M$146,$B168,总装!M$6)+SUMIF(总装!N$3:N$146,$B168,总装!N$6)+SUMIF(总装!O$3:O$146,$B168,总装!O$6)</f>
        <v>0</v>
      </c>
      <c r="N168" s="12">
        <f ca="1">SUMIF(总装!P$3:P$146,$B168,总装!P$6)+SUMIF(总装!Q$3:Q$146,$B168,总装!Q$6)+SUMIF(总装!R$3:R$146,$B168,总装!R$6)</f>
        <v>0</v>
      </c>
      <c r="O168" s="12">
        <f ca="1">SUMIF(总装!S$3:S$146,$B168,总装!S$6)+SUMIF(总装!T$3:T$146,$B168,总装!T$6)+SUMIF(总装!U$3:U$146,$B168,总装!U$6)</f>
        <v>0</v>
      </c>
      <c r="P168" s="12">
        <f ca="1">SUMIF(总装!V$3:V$146,$B168,总装!V$6)+SUMIF(总装!W$3:W$146,$B168,总装!W$6)+SUMIF(总装!X$3:X$146,$B168,总装!X$6)</f>
        <v>0</v>
      </c>
      <c r="Q168" s="12">
        <f ca="1">SUMIF(总装!Y$3:Y$146,$B168,总装!Y$6)+SUMIF(总装!Z$3:Z$146,$B168,总装!Z$6)+SUMIF(总装!AA$3:AA$146,$B168,总装!AA$6)</f>
        <v>0</v>
      </c>
      <c r="R168" s="5">
        <f ca="1">SUMIF(总装!AB$3:AB$146,$B168,总装!AB$6)+SUMIF(总装!AC$3:AC$146,$B168,总装!AC$6)+SUMIF(总装!AD$3:AD$146,$B168,总装!AD$6)</f>
        <v>0</v>
      </c>
      <c r="S168" s="5">
        <f ca="1">SUMIF(总装!AE$3:AE$146,$B168,总装!AE$6)+SUMIF(总装!AF$3:AF$146,$B168,总装!AF$6)+SUMIF(总装!AG$3:AG$146,$B168,总装!AG$6)</f>
        <v>0</v>
      </c>
      <c r="T168" s="5">
        <f ca="1">SUMIF(总装!AH$3:AH$146,$B168,总装!AH$6)+SUMIF(总装!AI$3:AI$146,$B168,总装!AI$6)+SUMIF(总装!AJ$3:AJ$146,$B168,总装!AJ$6)</f>
        <v>0</v>
      </c>
      <c r="U168" s="5">
        <f ca="1">SUMIF(总装!AK$3:AK$146,$B168,总装!AK$6)+SUMIF(总装!AL$3:AL$146,$B168,总装!AL$6)+SUMIF(总装!AM$3:AM$146,$B168,总装!AM$6)</f>
        <v>0</v>
      </c>
      <c r="V168" s="5">
        <f ca="1">SUMIF(总装!AN$3:AN$146,$B168,总装!AN$6)+SUMIF(总装!AO$3:AO$146,$B168,总装!AO$6)+SUMIF(总装!AP$3:AP$146,$B168,总装!AP$6)</f>
        <v>0</v>
      </c>
      <c r="W168" s="5">
        <f ca="1">SUMIF(总装!AQ$3:AQ$146,$B168,总装!AQ$6)+SUMIF(总装!AR$3:AR$146,$B168,总装!AR$6)+SUMIF(总装!AS$3:AS$146,$B168,总装!AS$6)</f>
        <v>0</v>
      </c>
      <c r="X168" s="5">
        <f ca="1">SUMIF(总装!AT$3:AT$146,$B168,总装!AT$6)+SUMIF(总装!AU$3:AU$146,$B168,总装!AU$6)+SUMIF(总装!AV$3:AV$146,$B168,总装!AV$6)</f>
        <v>1700</v>
      </c>
      <c r="Y168" s="5">
        <f ca="1">SUMIF(总装!AW$3:AW$146,$B168,总装!AW$6)+SUMIF(总装!AX$3:AX$146,$B168,总装!AX$6)+SUMIF(总装!AY$3:AY$146,$B168,总装!AY$6)</f>
        <v>0</v>
      </c>
      <c r="Z168" s="5">
        <f ca="1">SUMIF(总装!AZ$3:AZ$146,$B168,总装!AZ$6)+SUMIF(总装!BA$3:BA$146,$B168,总装!BA$6)+SUMIF(总装!BB$3:BB$146,$B168,总装!BB$6)</f>
        <v>0</v>
      </c>
      <c r="AA168" s="5">
        <f ca="1">SUMIF(总装!BC$3:BC$146,$B168,总装!BC$6)+SUMIF(总装!BD$3:BD$146,$B168,总装!BD$6)+SUMIF(总装!BE$3:BE$146,$B168,总装!BE$6)</f>
        <v>300</v>
      </c>
      <c r="AB168" s="5">
        <f ca="1">SUMIF(总装!BF$3:BF$146,$B168,总装!BF$6)+SUMIF(总装!BG$3:BG$146,$B168,总装!BG$6)+SUMIF(总装!BH$3:BH$146,$B168,总装!BH$6)</f>
        <v>0</v>
      </c>
      <c r="AC168" s="5">
        <f ca="1">SUMIF(总装!BI$3:BI$146,$B168,总装!BI$6)+SUMIF(总装!BJ$3:BJ$146,$B168,总装!BJ$6)+SUMIF(总装!BK$3:BK$146,$B168,总装!BK$6)</f>
        <v>0</v>
      </c>
      <c r="AD168" s="5">
        <f ca="1">SUMIF(总装!BL$3:BL$146,$B168,总装!BL$6)+SUMIF(总装!BM$3:BM$146,$B168,总装!BM$6)+SUMIF(总装!BN$3:BN$146,$B168,总装!BN$6)</f>
        <v>0</v>
      </c>
      <c r="AE168" s="5">
        <f ca="1">SUMIF(总装!BO$3:BO$146,$B168,总装!BO$6)+SUMIF(总装!BP$3:BP$146,$B168,总装!BP$6)+SUMIF(总装!BQ$3:BQ$146,$B168,总装!BQ$6)</f>
        <v>0</v>
      </c>
      <c r="AF168" s="5">
        <f ca="1">SUMIF(总装!BR$3:BR$146,$B168,总装!BR$6)+SUMIF(总装!BS$3:BS$146,$B168,总装!BS$6)+SUMIF(总装!BT$3:BT$146,$B168,总装!BT$6)</f>
        <v>0</v>
      </c>
      <c r="AG168" s="5">
        <f ca="1">SUMIF(总装!BU$3:BU$146,$B168,总装!BU$6)+SUMIF(总装!BV$3:BV$146,$B168,总装!BV$6)+SUMIF(总装!BW$3:BW$146,$B168,总装!BW$6)</f>
        <v>0</v>
      </c>
      <c r="AH168" s="5">
        <f ca="1">SUMIF(总装!BX$3:BX$146,$B168,总装!BX$6)+SUMIF(总装!BY$3:BY$146,$B168,总装!BY$6)+SUMIF(总装!BZ$3:BZ$146,$B168,总装!BZ$6)</f>
        <v>0</v>
      </c>
      <c r="AI168" s="5">
        <f ca="1">SUMIF(总装!CA$3:CA$146,$B168,总装!CA$6)+SUMIF(总装!CB$3:CB$146,$B168,总装!CB$6)+SUMIF(总装!CC$3:CC$146,$B168,总装!CC$6)</f>
        <v>0</v>
      </c>
      <c r="AJ168" s="5">
        <f ca="1">SUMIF(总装!CD$3:CD$146,$B168,总装!CD$6)+SUMIF(总装!CE$3:CE$146,$B168,总装!CE$6)+SUMIF(总装!CF$3:CF$146,$B168,总装!CF$6)</f>
        <v>0</v>
      </c>
      <c r="AK168" s="5">
        <f ca="1">SUMIF(总装!CG$3:CG$146,$B168,总装!CG$6)+SUMIF(总装!CH$3:CH$146,$B168,总装!CH$6)+SUMIF(总装!CI$3:CI$146,$B168,总装!CI$6)</f>
        <v>0</v>
      </c>
      <c r="AL168" s="5">
        <f ca="1">SUMIF(总装!CJ$3:CJ$146,$B168,总装!CJ$6)+SUMIF(总装!CK$3:CK$146,$B168,总装!CK$6)+SUMIF(总装!CL$3:CL$146,$B168,总装!CL$6)</f>
        <v>0</v>
      </c>
      <c r="AM168" s="5">
        <f ca="1">SUMIF(总装!CM$3:CM$146,$B168,总装!CM$6)+SUMIF(总装!CN$3:CN$146,$B168,总装!CN$6)+SUMIF(总装!CO$3:CO$146,$B168,总装!CO$6)</f>
        <v>0</v>
      </c>
      <c r="AN168" s="5">
        <f ca="1">SUMIF(总装!CP$3:CP$146,$B168,总装!CP$6)+SUMIF(总装!CQ$3:CQ$146,$B168,总装!CQ$6)+SUMIF(总装!CR$3:CR$146,$B168,总装!CR$6)</f>
        <v>0</v>
      </c>
      <c r="AO168" s="5">
        <f ca="1" t="shared" si="10"/>
        <v>2000</v>
      </c>
      <c r="AP168" s="5">
        <f>SUMIF(工单拆分!G:G,B168,工单拆分!I:I)</f>
        <v>2000</v>
      </c>
      <c r="AQ168" s="5">
        <f ca="1" t="shared" si="11"/>
        <v>0</v>
      </c>
      <c r="AS168" s="7">
        <f>VLOOKUP(日计划量!C:C,工单拆分!H:N,7,0)</f>
        <v>100847606</v>
      </c>
      <c r="AT168" s="5">
        <f ca="1">VLOOKUP(C:C,工单拆分!H:R,11,0)</f>
        <v>0</v>
      </c>
      <c r="AU168" s="5">
        <f ca="1">VLOOKUP(C:C,工单拆分!H:S,12,0)</f>
        <v>0</v>
      </c>
      <c r="AV168" s="5"/>
      <c r="AW168" s="5"/>
    </row>
    <row r="169" s="1" customFormat="1" ht="15" customHeight="1" spans="1:49">
      <c r="A169" s="5">
        <f>工单拆分!F169</f>
        <v>7210003932</v>
      </c>
      <c r="B169" s="5" t="str">
        <f>工单拆分!G169</f>
        <v>7210003932-14</v>
      </c>
      <c r="C169" s="5" t="str">
        <f>工单拆分!H169</f>
        <v>40FC9033Q-14</v>
      </c>
      <c r="D169" s="5">
        <f>VLOOKUP(B169,工单拆分!G:I,3,0)</f>
        <v>2000</v>
      </c>
      <c r="E169" s="5">
        <f ca="1">SUMIFS(OFFSET(工单拆分!$I$2,,,2000),OFFSET(工单拆分!$F$2,,,2000),A169)</f>
        <v>47000</v>
      </c>
      <c r="F169" s="5"/>
      <c r="G169" s="10">
        <f ca="1" t="array" ref="G169">MATCH(TRUE,J169:AN169&gt;10,0)+$J$2-1</f>
        <v>43542</v>
      </c>
      <c r="H169" s="11"/>
      <c r="I169" s="11"/>
      <c r="J169" s="5">
        <f ca="1">SUMIF(总装!D$3:D$146,$B169,总装!D$6)+SUMIF(总装!E$3:E$146,$B169,总装!E$6)+SUMIF(总装!F$3:F$146,$B169,总装!F$6)</f>
        <v>0</v>
      </c>
      <c r="K169" s="12">
        <f ca="1">SUMIF(总装!G$3:G$146,$B169,总装!G$6)+SUMIF(总装!H$3:H$146,$B169,总装!H$6)+SUMIF(总装!I$3:I$146,$B169,总装!I$6)</f>
        <v>0</v>
      </c>
      <c r="L169" s="12">
        <f ca="1">SUMIF(总装!J$3:J$146,$B169,总装!J$6)+SUMIF(总装!K$3:K$146,$B169,总装!K$6)+SUMIF(总装!L$3:L$146,$B169,总装!L$6)</f>
        <v>0</v>
      </c>
      <c r="M169" s="12">
        <f ca="1">SUMIF(总装!M$3:M$146,$B169,总装!M$6)+SUMIF(总装!N$3:N$146,$B169,总装!N$6)+SUMIF(总装!O$3:O$146,$B169,总装!O$6)</f>
        <v>0</v>
      </c>
      <c r="N169" s="12">
        <f ca="1">SUMIF(总装!P$3:P$146,$B169,总装!P$6)+SUMIF(总装!Q$3:Q$146,$B169,总装!Q$6)+SUMIF(总装!R$3:R$146,$B169,总装!R$6)</f>
        <v>0</v>
      </c>
      <c r="O169" s="12">
        <f ca="1">SUMIF(总装!S$3:S$146,$B169,总装!S$6)+SUMIF(总装!T$3:T$146,$B169,总装!T$6)+SUMIF(总装!U$3:U$146,$B169,总装!U$6)</f>
        <v>0</v>
      </c>
      <c r="P169" s="12">
        <f ca="1">SUMIF(总装!V$3:V$146,$B169,总装!V$6)+SUMIF(总装!W$3:W$146,$B169,总装!W$6)+SUMIF(总装!X$3:X$146,$B169,总装!X$6)</f>
        <v>0</v>
      </c>
      <c r="Q169" s="12">
        <f ca="1">SUMIF(总装!Y$3:Y$146,$B169,总装!Y$6)+SUMIF(总装!Z$3:Z$146,$B169,总装!Z$6)+SUMIF(总装!AA$3:AA$146,$B169,总装!AA$6)</f>
        <v>0</v>
      </c>
      <c r="R169" s="5">
        <f ca="1">SUMIF(总装!AB$3:AB$146,$B169,总装!AB$6)+SUMIF(总装!AC$3:AC$146,$B169,总装!AC$6)+SUMIF(总装!AD$3:AD$146,$B169,总装!AD$6)</f>
        <v>0</v>
      </c>
      <c r="S169" s="5">
        <f ca="1">SUMIF(总装!AE$3:AE$146,$B169,总装!AE$6)+SUMIF(总装!AF$3:AF$146,$B169,总装!AF$6)+SUMIF(总装!AG$3:AG$146,$B169,总装!AG$6)</f>
        <v>0</v>
      </c>
      <c r="T169" s="5">
        <f ca="1">SUMIF(总装!AH$3:AH$146,$B169,总装!AH$6)+SUMIF(总装!AI$3:AI$146,$B169,总装!AI$6)+SUMIF(总装!AJ$3:AJ$146,$B169,总装!AJ$6)</f>
        <v>0</v>
      </c>
      <c r="U169" s="5">
        <f ca="1">SUMIF(总装!AK$3:AK$146,$B169,总装!AK$6)+SUMIF(总装!AL$3:AL$146,$B169,总装!AL$6)+SUMIF(总装!AM$3:AM$146,$B169,总装!AM$6)</f>
        <v>0</v>
      </c>
      <c r="V169" s="5">
        <f ca="1">SUMIF(总装!AN$3:AN$146,$B169,总装!AN$6)+SUMIF(总装!AO$3:AO$146,$B169,总装!AO$6)+SUMIF(总装!AP$3:AP$146,$B169,总装!AP$6)</f>
        <v>0</v>
      </c>
      <c r="W169" s="5">
        <f ca="1">SUMIF(总装!AQ$3:AQ$146,$B169,总装!AQ$6)+SUMIF(总装!AR$3:AR$146,$B169,总装!AR$6)+SUMIF(总装!AS$3:AS$146,$B169,总装!AS$6)</f>
        <v>0</v>
      </c>
      <c r="X169" s="5">
        <f ca="1">SUMIF(总装!AT$3:AT$146,$B169,总装!AT$6)+SUMIF(总装!AU$3:AU$146,$B169,总装!AU$6)+SUMIF(总装!AV$3:AV$146,$B169,总装!AV$6)</f>
        <v>0</v>
      </c>
      <c r="Y169" s="5">
        <f ca="1">SUMIF(总装!AW$3:AW$146,$B169,总装!AW$6)+SUMIF(总装!AX$3:AX$146,$B169,总装!AX$6)+SUMIF(总装!AY$3:AY$146,$B169,总装!AY$6)</f>
        <v>0</v>
      </c>
      <c r="Z169" s="5">
        <f ca="1">SUMIF(总装!AZ$3:AZ$146,$B169,总装!AZ$6)+SUMIF(总装!BA$3:BA$146,$B169,总装!BA$6)+SUMIF(总装!BB$3:BB$146,$B169,总装!BB$6)</f>
        <v>0</v>
      </c>
      <c r="AA169" s="5">
        <f ca="1">SUMIF(总装!BC$3:BC$146,$B169,总装!BC$6)+SUMIF(总装!BD$3:BD$146,$B169,总装!BD$6)+SUMIF(总装!BE$3:BE$146,$B169,总装!BE$6)</f>
        <v>1750</v>
      </c>
      <c r="AB169" s="5">
        <f ca="1">SUMIF(总装!BF$3:BF$146,$B169,总装!BF$6)+SUMIF(总装!BG$3:BG$146,$B169,总装!BG$6)+SUMIF(总装!BH$3:BH$146,$B169,总装!BH$6)</f>
        <v>250</v>
      </c>
      <c r="AC169" s="5">
        <f ca="1">SUMIF(总装!BI$3:BI$146,$B169,总装!BI$6)+SUMIF(总装!BJ$3:BJ$146,$B169,总装!BJ$6)+SUMIF(总装!BK$3:BK$146,$B169,总装!BK$6)</f>
        <v>0</v>
      </c>
      <c r="AD169" s="5">
        <f ca="1">SUMIF(总装!BL$3:BL$146,$B169,总装!BL$6)+SUMIF(总装!BM$3:BM$146,$B169,总装!BM$6)+SUMIF(总装!BN$3:BN$146,$B169,总装!BN$6)</f>
        <v>0</v>
      </c>
      <c r="AE169" s="5">
        <f ca="1">SUMIF(总装!BO$3:BO$146,$B169,总装!BO$6)+SUMIF(总装!BP$3:BP$146,$B169,总装!BP$6)+SUMIF(总装!BQ$3:BQ$146,$B169,总装!BQ$6)</f>
        <v>0</v>
      </c>
      <c r="AF169" s="5">
        <f ca="1">SUMIF(总装!BR$3:BR$146,$B169,总装!BR$6)+SUMIF(总装!BS$3:BS$146,$B169,总装!BS$6)+SUMIF(总装!BT$3:BT$146,$B169,总装!BT$6)</f>
        <v>0</v>
      </c>
      <c r="AG169" s="5">
        <f ca="1">SUMIF(总装!BU$3:BU$146,$B169,总装!BU$6)+SUMIF(总装!BV$3:BV$146,$B169,总装!BV$6)+SUMIF(总装!BW$3:BW$146,$B169,总装!BW$6)</f>
        <v>0</v>
      </c>
      <c r="AH169" s="5">
        <f ca="1">SUMIF(总装!BX$3:BX$146,$B169,总装!BX$6)+SUMIF(总装!BY$3:BY$146,$B169,总装!BY$6)+SUMIF(总装!BZ$3:BZ$146,$B169,总装!BZ$6)</f>
        <v>0</v>
      </c>
      <c r="AI169" s="5">
        <f ca="1">SUMIF(总装!CA$3:CA$146,$B169,总装!CA$6)+SUMIF(总装!CB$3:CB$146,$B169,总装!CB$6)+SUMIF(总装!CC$3:CC$146,$B169,总装!CC$6)</f>
        <v>0</v>
      </c>
      <c r="AJ169" s="5">
        <f ca="1">SUMIF(总装!CD$3:CD$146,$B169,总装!CD$6)+SUMIF(总装!CE$3:CE$146,$B169,总装!CE$6)+SUMIF(总装!CF$3:CF$146,$B169,总装!CF$6)</f>
        <v>0</v>
      </c>
      <c r="AK169" s="5">
        <f ca="1">SUMIF(总装!CG$3:CG$146,$B169,总装!CG$6)+SUMIF(总装!CH$3:CH$146,$B169,总装!CH$6)+SUMIF(总装!CI$3:CI$146,$B169,总装!CI$6)</f>
        <v>0</v>
      </c>
      <c r="AL169" s="5">
        <f ca="1">SUMIF(总装!CJ$3:CJ$146,$B169,总装!CJ$6)+SUMIF(总装!CK$3:CK$146,$B169,总装!CK$6)+SUMIF(总装!CL$3:CL$146,$B169,总装!CL$6)</f>
        <v>0</v>
      </c>
      <c r="AM169" s="5">
        <f ca="1">SUMIF(总装!CM$3:CM$146,$B169,总装!CM$6)+SUMIF(总装!CN$3:CN$146,$B169,总装!CN$6)+SUMIF(总装!CO$3:CO$146,$B169,总装!CO$6)</f>
        <v>0</v>
      </c>
      <c r="AN169" s="5">
        <f ca="1">SUMIF(总装!CP$3:CP$146,$B169,总装!CP$6)+SUMIF(总装!CQ$3:CQ$146,$B169,总装!CQ$6)+SUMIF(总装!CR$3:CR$146,$B169,总装!CR$6)</f>
        <v>0</v>
      </c>
      <c r="AO169" s="5">
        <f ca="1" t="shared" si="10"/>
        <v>2000</v>
      </c>
      <c r="AP169" s="5">
        <f>SUMIF(工单拆分!G:G,B169,工单拆分!I:I)</f>
        <v>2000</v>
      </c>
      <c r="AQ169" s="5">
        <f ca="1" t="shared" si="11"/>
        <v>0</v>
      </c>
      <c r="AS169" s="7">
        <f>VLOOKUP(日计划量!C:C,工单拆分!H:N,7,0)</f>
        <v>100848724</v>
      </c>
      <c r="AT169" s="5">
        <f ca="1">VLOOKUP(C:C,工单拆分!H:R,11,0)</f>
        <v>0</v>
      </c>
      <c r="AU169" s="5">
        <f ca="1">VLOOKUP(C:C,工单拆分!H:S,12,0)</f>
        <v>0</v>
      </c>
      <c r="AV169" s="5"/>
      <c r="AW169" s="5"/>
    </row>
    <row r="170" s="1" customFormat="1" ht="15" customHeight="1" spans="1:49">
      <c r="A170" s="5">
        <f>工单拆分!F170</f>
        <v>7210003932</v>
      </c>
      <c r="B170" s="5" t="str">
        <f>工单拆分!G170</f>
        <v>7210003932-15</v>
      </c>
      <c r="C170" s="5" t="str">
        <f>工单拆分!H170</f>
        <v>40FC9033Q-15</v>
      </c>
      <c r="D170" s="5">
        <f>VLOOKUP(B170,工单拆分!G:I,3,0)</f>
        <v>2000</v>
      </c>
      <c r="E170" s="5">
        <f ca="1">SUMIFS(OFFSET(工单拆分!$I$2,,,2000),OFFSET(工单拆分!$F$2,,,2000),A170)</f>
        <v>47000</v>
      </c>
      <c r="F170" s="5"/>
      <c r="G170" s="10">
        <f ca="1" t="array" ref="G170">MATCH(TRUE,J170:AN170&gt;10,0)+$J$2-1</f>
        <v>43543</v>
      </c>
      <c r="H170" s="11"/>
      <c r="I170" s="11"/>
      <c r="J170" s="5">
        <f ca="1">SUMIF(总装!D$3:D$146,$B170,总装!D$6)+SUMIF(总装!E$3:E$146,$B170,总装!E$6)+SUMIF(总装!F$3:F$146,$B170,总装!F$6)</f>
        <v>0</v>
      </c>
      <c r="K170" s="12">
        <f ca="1">SUMIF(总装!G$3:G$146,$B170,总装!G$6)+SUMIF(总装!H$3:H$146,$B170,总装!H$6)+SUMIF(总装!I$3:I$146,$B170,总装!I$6)</f>
        <v>0</v>
      </c>
      <c r="L170" s="12">
        <f ca="1">SUMIF(总装!J$3:J$146,$B170,总装!J$6)+SUMIF(总装!K$3:K$146,$B170,总装!K$6)+SUMIF(总装!L$3:L$146,$B170,总装!L$6)</f>
        <v>0</v>
      </c>
      <c r="M170" s="12">
        <f ca="1">SUMIF(总装!M$3:M$146,$B170,总装!M$6)+SUMIF(总装!N$3:N$146,$B170,总装!N$6)+SUMIF(总装!O$3:O$146,$B170,总装!O$6)</f>
        <v>0</v>
      </c>
      <c r="N170" s="12">
        <f ca="1">SUMIF(总装!P$3:P$146,$B170,总装!P$6)+SUMIF(总装!Q$3:Q$146,$B170,总装!Q$6)+SUMIF(总装!R$3:R$146,$B170,总装!R$6)</f>
        <v>0</v>
      </c>
      <c r="O170" s="12">
        <f ca="1">SUMIF(总装!S$3:S$146,$B170,总装!S$6)+SUMIF(总装!T$3:T$146,$B170,总装!T$6)+SUMIF(总装!U$3:U$146,$B170,总装!U$6)</f>
        <v>0</v>
      </c>
      <c r="P170" s="12">
        <f ca="1">SUMIF(总装!V$3:V$146,$B170,总装!V$6)+SUMIF(总装!W$3:W$146,$B170,总装!W$6)+SUMIF(总装!X$3:X$146,$B170,总装!X$6)</f>
        <v>0</v>
      </c>
      <c r="Q170" s="12">
        <f ca="1">SUMIF(总装!Y$3:Y$146,$B170,总装!Y$6)+SUMIF(总装!Z$3:Z$146,$B170,总装!Z$6)+SUMIF(总装!AA$3:AA$146,$B170,总装!AA$6)</f>
        <v>0</v>
      </c>
      <c r="R170" s="5">
        <f ca="1">SUMIF(总装!AB$3:AB$146,$B170,总装!AB$6)+SUMIF(总装!AC$3:AC$146,$B170,总装!AC$6)+SUMIF(总装!AD$3:AD$146,$B170,总装!AD$6)</f>
        <v>0</v>
      </c>
      <c r="S170" s="5">
        <f ca="1">SUMIF(总装!AE$3:AE$146,$B170,总装!AE$6)+SUMIF(总装!AF$3:AF$146,$B170,总装!AF$6)+SUMIF(总装!AG$3:AG$146,$B170,总装!AG$6)</f>
        <v>0</v>
      </c>
      <c r="T170" s="5">
        <f ca="1">SUMIF(总装!AH$3:AH$146,$B170,总装!AH$6)+SUMIF(总装!AI$3:AI$146,$B170,总装!AI$6)+SUMIF(总装!AJ$3:AJ$146,$B170,总装!AJ$6)</f>
        <v>0</v>
      </c>
      <c r="U170" s="5">
        <f ca="1">SUMIF(总装!AK$3:AK$146,$B170,总装!AK$6)+SUMIF(总装!AL$3:AL$146,$B170,总装!AL$6)+SUMIF(总装!AM$3:AM$146,$B170,总装!AM$6)</f>
        <v>0</v>
      </c>
      <c r="V170" s="5">
        <f ca="1">SUMIF(总装!AN$3:AN$146,$B170,总装!AN$6)+SUMIF(总装!AO$3:AO$146,$B170,总装!AO$6)+SUMIF(总装!AP$3:AP$146,$B170,总装!AP$6)</f>
        <v>0</v>
      </c>
      <c r="W170" s="5">
        <f ca="1">SUMIF(总装!AQ$3:AQ$146,$B170,总装!AQ$6)+SUMIF(总装!AR$3:AR$146,$B170,总装!AR$6)+SUMIF(总装!AS$3:AS$146,$B170,总装!AS$6)</f>
        <v>0</v>
      </c>
      <c r="X170" s="5">
        <f ca="1">SUMIF(总装!AT$3:AT$146,$B170,总装!AT$6)+SUMIF(总装!AU$3:AU$146,$B170,总装!AU$6)+SUMIF(总装!AV$3:AV$146,$B170,总装!AV$6)</f>
        <v>0</v>
      </c>
      <c r="Y170" s="5">
        <f ca="1">SUMIF(总装!AW$3:AW$146,$B170,总装!AW$6)+SUMIF(总装!AX$3:AX$146,$B170,总装!AX$6)+SUMIF(总装!AY$3:AY$146,$B170,总装!AY$6)</f>
        <v>0</v>
      </c>
      <c r="Z170" s="5">
        <f ca="1">SUMIF(总装!AZ$3:AZ$146,$B170,总装!AZ$6)+SUMIF(总装!BA$3:BA$146,$B170,总装!BA$6)+SUMIF(总装!BB$3:BB$146,$B170,总装!BB$6)</f>
        <v>0</v>
      </c>
      <c r="AA170" s="5">
        <f ca="1">SUMIF(总装!BC$3:BC$146,$B170,总装!BC$6)+SUMIF(总装!BD$3:BD$146,$B170,总装!BD$6)+SUMIF(总装!BE$3:BE$146,$B170,总装!BE$6)</f>
        <v>0</v>
      </c>
      <c r="AB170" s="5">
        <f ca="1">SUMIF(总装!BF$3:BF$146,$B170,总装!BF$6)+SUMIF(总装!BG$3:BG$146,$B170,总装!BG$6)+SUMIF(总装!BH$3:BH$146,$B170,总装!BH$6)</f>
        <v>1800</v>
      </c>
      <c r="AC170" s="5">
        <f ca="1">SUMIF(总装!BI$3:BI$146,$B170,总装!BI$6)+SUMIF(总装!BJ$3:BJ$146,$B170,总装!BJ$6)+SUMIF(总装!BK$3:BK$146,$B170,总装!BK$6)</f>
        <v>200</v>
      </c>
      <c r="AD170" s="5">
        <f ca="1">SUMIF(总装!BL$3:BL$146,$B170,总装!BL$6)+SUMIF(总装!BM$3:BM$146,$B170,总装!BM$6)+SUMIF(总装!BN$3:BN$146,$B170,总装!BN$6)</f>
        <v>0</v>
      </c>
      <c r="AE170" s="5">
        <f ca="1">SUMIF(总装!BO$3:BO$146,$B170,总装!BO$6)+SUMIF(总装!BP$3:BP$146,$B170,总装!BP$6)+SUMIF(总装!BQ$3:BQ$146,$B170,总装!BQ$6)</f>
        <v>0</v>
      </c>
      <c r="AF170" s="5">
        <f ca="1">SUMIF(总装!BR$3:BR$146,$B170,总装!BR$6)+SUMIF(总装!BS$3:BS$146,$B170,总装!BS$6)+SUMIF(总装!BT$3:BT$146,$B170,总装!BT$6)</f>
        <v>0</v>
      </c>
      <c r="AG170" s="5">
        <f ca="1">SUMIF(总装!BU$3:BU$146,$B170,总装!BU$6)+SUMIF(总装!BV$3:BV$146,$B170,总装!BV$6)+SUMIF(总装!BW$3:BW$146,$B170,总装!BW$6)</f>
        <v>0</v>
      </c>
      <c r="AH170" s="5">
        <f ca="1">SUMIF(总装!BX$3:BX$146,$B170,总装!BX$6)+SUMIF(总装!BY$3:BY$146,$B170,总装!BY$6)+SUMIF(总装!BZ$3:BZ$146,$B170,总装!BZ$6)</f>
        <v>0</v>
      </c>
      <c r="AI170" s="5">
        <f ca="1">SUMIF(总装!CA$3:CA$146,$B170,总装!CA$6)+SUMIF(总装!CB$3:CB$146,$B170,总装!CB$6)+SUMIF(总装!CC$3:CC$146,$B170,总装!CC$6)</f>
        <v>0</v>
      </c>
      <c r="AJ170" s="5">
        <f ca="1">SUMIF(总装!CD$3:CD$146,$B170,总装!CD$6)+SUMIF(总装!CE$3:CE$146,$B170,总装!CE$6)+SUMIF(总装!CF$3:CF$146,$B170,总装!CF$6)</f>
        <v>0</v>
      </c>
      <c r="AK170" s="5">
        <f ca="1">SUMIF(总装!CG$3:CG$146,$B170,总装!CG$6)+SUMIF(总装!CH$3:CH$146,$B170,总装!CH$6)+SUMIF(总装!CI$3:CI$146,$B170,总装!CI$6)</f>
        <v>0</v>
      </c>
      <c r="AL170" s="5">
        <f ca="1">SUMIF(总装!CJ$3:CJ$146,$B170,总装!CJ$6)+SUMIF(总装!CK$3:CK$146,$B170,总装!CK$6)+SUMIF(总装!CL$3:CL$146,$B170,总装!CL$6)</f>
        <v>0</v>
      </c>
      <c r="AM170" s="5">
        <f ca="1">SUMIF(总装!CM$3:CM$146,$B170,总装!CM$6)+SUMIF(总装!CN$3:CN$146,$B170,总装!CN$6)+SUMIF(总装!CO$3:CO$146,$B170,总装!CO$6)</f>
        <v>0</v>
      </c>
      <c r="AN170" s="5">
        <f ca="1">SUMIF(总装!CP$3:CP$146,$B170,总装!CP$6)+SUMIF(总装!CQ$3:CQ$146,$B170,总装!CQ$6)+SUMIF(总装!CR$3:CR$146,$B170,总装!CR$6)</f>
        <v>0</v>
      </c>
      <c r="AO170" s="5">
        <f ca="1" t="shared" si="10"/>
        <v>2000</v>
      </c>
      <c r="AP170" s="5">
        <f>SUMIF(工单拆分!G:G,B170,工单拆分!I:I)</f>
        <v>2000</v>
      </c>
      <c r="AQ170" s="5">
        <f ca="1" t="shared" si="11"/>
        <v>0</v>
      </c>
      <c r="AS170" s="7">
        <f>VLOOKUP(日计划量!C:C,工单拆分!H:N,7,0)</f>
        <v>100848725</v>
      </c>
      <c r="AT170" s="5">
        <f ca="1">VLOOKUP(C:C,工单拆分!H:R,11,0)</f>
        <v>0</v>
      </c>
      <c r="AU170" s="5">
        <f ca="1">VLOOKUP(C:C,工单拆分!H:S,12,0)</f>
        <v>0</v>
      </c>
      <c r="AV170" s="5"/>
      <c r="AW170" s="5"/>
    </row>
    <row r="171" s="1" customFormat="1" ht="15" customHeight="1" spans="1:49">
      <c r="A171" s="5">
        <f>工单拆分!F171</f>
        <v>7210003932</v>
      </c>
      <c r="B171" s="5" t="str">
        <f>工单拆分!G171</f>
        <v>7210003932-16</v>
      </c>
      <c r="C171" s="5" t="str">
        <f>工单拆分!H171</f>
        <v>40FC9033Q-16</v>
      </c>
      <c r="D171" s="5">
        <f>VLOOKUP(B171,工单拆分!G:I,3,0)</f>
        <v>2000</v>
      </c>
      <c r="E171" s="5">
        <f ca="1">SUMIFS(OFFSET(工单拆分!$I$2,,,2000),OFFSET(工单拆分!$F$2,,,2000),A171)</f>
        <v>47000</v>
      </c>
      <c r="F171" s="5"/>
      <c r="G171" s="10">
        <f ca="1" t="array" ref="G171">MATCH(TRUE,J171:AN171&gt;10,0)+$J$2-1</f>
        <v>43544</v>
      </c>
      <c r="H171" s="11"/>
      <c r="I171" s="11"/>
      <c r="J171" s="5">
        <f ca="1">SUMIF(总装!D$3:D$146,$B171,总装!D$6)+SUMIF(总装!E$3:E$146,$B171,总装!E$6)+SUMIF(总装!F$3:F$146,$B171,总装!F$6)</f>
        <v>0</v>
      </c>
      <c r="K171" s="12">
        <f ca="1">SUMIF(总装!G$3:G$146,$B171,总装!G$6)+SUMIF(总装!H$3:H$146,$B171,总装!H$6)+SUMIF(总装!I$3:I$146,$B171,总装!I$6)</f>
        <v>0</v>
      </c>
      <c r="L171" s="12">
        <f ca="1">SUMIF(总装!J$3:J$146,$B171,总装!J$6)+SUMIF(总装!K$3:K$146,$B171,总装!K$6)+SUMIF(总装!L$3:L$146,$B171,总装!L$6)</f>
        <v>0</v>
      </c>
      <c r="M171" s="12">
        <f ca="1">SUMIF(总装!M$3:M$146,$B171,总装!M$6)+SUMIF(总装!N$3:N$146,$B171,总装!N$6)+SUMIF(总装!O$3:O$146,$B171,总装!O$6)</f>
        <v>0</v>
      </c>
      <c r="N171" s="12">
        <f ca="1">SUMIF(总装!P$3:P$146,$B171,总装!P$6)+SUMIF(总装!Q$3:Q$146,$B171,总装!Q$6)+SUMIF(总装!R$3:R$146,$B171,总装!R$6)</f>
        <v>0</v>
      </c>
      <c r="O171" s="12">
        <f ca="1">SUMIF(总装!S$3:S$146,$B171,总装!S$6)+SUMIF(总装!T$3:T$146,$B171,总装!T$6)+SUMIF(总装!U$3:U$146,$B171,总装!U$6)</f>
        <v>0</v>
      </c>
      <c r="P171" s="12">
        <f ca="1">SUMIF(总装!V$3:V$146,$B171,总装!V$6)+SUMIF(总装!W$3:W$146,$B171,总装!W$6)+SUMIF(总装!X$3:X$146,$B171,总装!X$6)</f>
        <v>0</v>
      </c>
      <c r="Q171" s="12">
        <f ca="1">SUMIF(总装!Y$3:Y$146,$B171,总装!Y$6)+SUMIF(总装!Z$3:Z$146,$B171,总装!Z$6)+SUMIF(总装!AA$3:AA$146,$B171,总装!AA$6)</f>
        <v>0</v>
      </c>
      <c r="R171" s="5">
        <f ca="1">SUMIF(总装!AB$3:AB$146,$B171,总装!AB$6)+SUMIF(总装!AC$3:AC$146,$B171,总装!AC$6)+SUMIF(总装!AD$3:AD$146,$B171,总装!AD$6)</f>
        <v>0</v>
      </c>
      <c r="S171" s="5">
        <f ca="1">SUMIF(总装!AE$3:AE$146,$B171,总装!AE$6)+SUMIF(总装!AF$3:AF$146,$B171,总装!AF$6)+SUMIF(总装!AG$3:AG$146,$B171,总装!AG$6)</f>
        <v>0</v>
      </c>
      <c r="T171" s="5">
        <f ca="1">SUMIF(总装!AH$3:AH$146,$B171,总装!AH$6)+SUMIF(总装!AI$3:AI$146,$B171,总装!AI$6)+SUMIF(总装!AJ$3:AJ$146,$B171,总装!AJ$6)</f>
        <v>0</v>
      </c>
      <c r="U171" s="5">
        <f ca="1">SUMIF(总装!AK$3:AK$146,$B171,总装!AK$6)+SUMIF(总装!AL$3:AL$146,$B171,总装!AL$6)+SUMIF(总装!AM$3:AM$146,$B171,总装!AM$6)</f>
        <v>0</v>
      </c>
      <c r="V171" s="5">
        <f ca="1">SUMIF(总装!AN$3:AN$146,$B171,总装!AN$6)+SUMIF(总装!AO$3:AO$146,$B171,总装!AO$6)+SUMIF(总装!AP$3:AP$146,$B171,总装!AP$6)</f>
        <v>0</v>
      </c>
      <c r="W171" s="5">
        <f ca="1">SUMIF(总装!AQ$3:AQ$146,$B171,总装!AQ$6)+SUMIF(总装!AR$3:AR$146,$B171,总装!AR$6)+SUMIF(总装!AS$3:AS$146,$B171,总装!AS$6)</f>
        <v>0</v>
      </c>
      <c r="X171" s="5">
        <f ca="1">SUMIF(总装!AT$3:AT$146,$B171,总装!AT$6)+SUMIF(总装!AU$3:AU$146,$B171,总装!AU$6)+SUMIF(总装!AV$3:AV$146,$B171,总装!AV$6)</f>
        <v>0</v>
      </c>
      <c r="Y171" s="5">
        <f ca="1">SUMIF(总装!AW$3:AW$146,$B171,总装!AW$6)+SUMIF(总装!AX$3:AX$146,$B171,总装!AX$6)+SUMIF(总装!AY$3:AY$146,$B171,总装!AY$6)</f>
        <v>0</v>
      </c>
      <c r="Z171" s="5">
        <f ca="1">SUMIF(总装!AZ$3:AZ$146,$B171,总装!AZ$6)+SUMIF(总装!BA$3:BA$146,$B171,总装!BA$6)+SUMIF(总装!BB$3:BB$146,$B171,总装!BB$6)</f>
        <v>0</v>
      </c>
      <c r="AA171" s="5">
        <f ca="1">SUMIF(总装!BC$3:BC$146,$B171,总装!BC$6)+SUMIF(总装!BD$3:BD$146,$B171,总装!BD$6)+SUMIF(总装!BE$3:BE$146,$B171,总装!BE$6)</f>
        <v>0</v>
      </c>
      <c r="AB171" s="5">
        <f ca="1">SUMIF(总装!BF$3:BF$146,$B171,总装!BF$6)+SUMIF(总装!BG$3:BG$146,$B171,总装!BG$6)+SUMIF(总装!BH$3:BH$146,$B171,总装!BH$6)</f>
        <v>0</v>
      </c>
      <c r="AC171" s="5">
        <f ca="1">SUMIF(总装!BI$3:BI$146,$B171,总装!BI$6)+SUMIF(总装!BJ$3:BJ$146,$B171,总装!BJ$6)+SUMIF(总装!BK$3:BK$146,$B171,总装!BK$6)</f>
        <v>1550</v>
      </c>
      <c r="AD171" s="5">
        <f ca="1">SUMIF(总装!BL$3:BL$146,$B171,总装!BL$6)+SUMIF(总装!BM$3:BM$146,$B171,总装!BM$6)+SUMIF(总装!BN$3:BN$146,$B171,总装!BN$6)</f>
        <v>450</v>
      </c>
      <c r="AE171" s="5">
        <f ca="1">SUMIF(总装!BO$3:BO$146,$B171,总装!BO$6)+SUMIF(总装!BP$3:BP$146,$B171,总装!BP$6)+SUMIF(总装!BQ$3:BQ$146,$B171,总装!BQ$6)</f>
        <v>0</v>
      </c>
      <c r="AF171" s="5">
        <f ca="1">SUMIF(总装!BR$3:BR$146,$B171,总装!BR$6)+SUMIF(总装!BS$3:BS$146,$B171,总装!BS$6)+SUMIF(总装!BT$3:BT$146,$B171,总装!BT$6)</f>
        <v>0</v>
      </c>
      <c r="AG171" s="5">
        <f ca="1">SUMIF(总装!BU$3:BU$146,$B171,总装!BU$6)+SUMIF(总装!BV$3:BV$146,$B171,总装!BV$6)+SUMIF(总装!BW$3:BW$146,$B171,总装!BW$6)</f>
        <v>0</v>
      </c>
      <c r="AH171" s="5">
        <f ca="1">SUMIF(总装!BX$3:BX$146,$B171,总装!BX$6)+SUMIF(总装!BY$3:BY$146,$B171,总装!BY$6)+SUMIF(总装!BZ$3:BZ$146,$B171,总装!BZ$6)</f>
        <v>0</v>
      </c>
      <c r="AI171" s="5">
        <f ca="1">SUMIF(总装!CA$3:CA$146,$B171,总装!CA$6)+SUMIF(总装!CB$3:CB$146,$B171,总装!CB$6)+SUMIF(总装!CC$3:CC$146,$B171,总装!CC$6)</f>
        <v>0</v>
      </c>
      <c r="AJ171" s="5">
        <f ca="1">SUMIF(总装!CD$3:CD$146,$B171,总装!CD$6)+SUMIF(总装!CE$3:CE$146,$B171,总装!CE$6)+SUMIF(总装!CF$3:CF$146,$B171,总装!CF$6)</f>
        <v>0</v>
      </c>
      <c r="AK171" s="5">
        <f ca="1">SUMIF(总装!CG$3:CG$146,$B171,总装!CG$6)+SUMIF(总装!CH$3:CH$146,$B171,总装!CH$6)+SUMIF(总装!CI$3:CI$146,$B171,总装!CI$6)</f>
        <v>0</v>
      </c>
      <c r="AL171" s="5">
        <f ca="1">SUMIF(总装!CJ$3:CJ$146,$B171,总装!CJ$6)+SUMIF(总装!CK$3:CK$146,$B171,总装!CK$6)+SUMIF(总装!CL$3:CL$146,$B171,总装!CL$6)</f>
        <v>0</v>
      </c>
      <c r="AM171" s="5">
        <f ca="1">SUMIF(总装!CM$3:CM$146,$B171,总装!CM$6)+SUMIF(总装!CN$3:CN$146,$B171,总装!CN$6)+SUMIF(总装!CO$3:CO$146,$B171,总装!CO$6)</f>
        <v>0</v>
      </c>
      <c r="AN171" s="5">
        <f ca="1">SUMIF(总装!CP$3:CP$146,$B171,总装!CP$6)+SUMIF(总装!CQ$3:CQ$146,$B171,总装!CQ$6)+SUMIF(总装!CR$3:CR$146,$B171,总装!CR$6)</f>
        <v>0</v>
      </c>
      <c r="AO171" s="5">
        <f ca="1" t="shared" si="10"/>
        <v>2000</v>
      </c>
      <c r="AP171" s="5">
        <f>SUMIF(工单拆分!G:G,B171,工单拆分!I:I)</f>
        <v>2000</v>
      </c>
      <c r="AQ171" s="5">
        <f ca="1" t="shared" si="11"/>
        <v>0</v>
      </c>
      <c r="AS171" s="7">
        <f>VLOOKUP(日计划量!C:C,工单拆分!H:N,7,0)</f>
        <v>100849830</v>
      </c>
      <c r="AT171" s="5">
        <f ca="1">VLOOKUP(C:C,工单拆分!H:R,11,0)</f>
        <v>0</v>
      </c>
      <c r="AU171" s="5">
        <f ca="1">VLOOKUP(C:C,工单拆分!H:S,12,0)</f>
        <v>0</v>
      </c>
      <c r="AV171" s="5"/>
      <c r="AW171" s="5"/>
    </row>
    <row r="172" s="1" customFormat="1" ht="15" customHeight="1" spans="1:49">
      <c r="A172" s="5">
        <f>工单拆分!F172</f>
        <v>7210003932</v>
      </c>
      <c r="B172" s="5" t="str">
        <f>工单拆分!G172</f>
        <v>7210003932-17</v>
      </c>
      <c r="C172" s="5" t="str">
        <f>工单拆分!H172</f>
        <v>40FC9033Q-17</v>
      </c>
      <c r="D172" s="5">
        <f>VLOOKUP(B172,工单拆分!G:I,3,0)</f>
        <v>2000</v>
      </c>
      <c r="E172" s="5">
        <f ca="1">SUMIFS(OFFSET(工单拆分!$I$2,,,2000),OFFSET(工单拆分!$F$2,,,2000),A172)</f>
        <v>47000</v>
      </c>
      <c r="F172" s="5"/>
      <c r="G172" s="10">
        <f ca="1" t="array" ref="G172">MATCH(TRUE,J172:AN172&gt;10,0)+$J$2-1</f>
        <v>43545</v>
      </c>
      <c r="H172" s="11"/>
      <c r="I172" s="11"/>
      <c r="J172" s="5">
        <f ca="1">SUMIF(总装!D$3:D$146,$B172,总装!D$6)+SUMIF(总装!E$3:E$146,$B172,总装!E$6)+SUMIF(总装!F$3:F$146,$B172,总装!F$6)</f>
        <v>0</v>
      </c>
      <c r="K172" s="12">
        <f ca="1">SUMIF(总装!G$3:G$146,$B172,总装!G$6)+SUMIF(总装!H$3:H$146,$B172,总装!H$6)+SUMIF(总装!I$3:I$146,$B172,总装!I$6)</f>
        <v>0</v>
      </c>
      <c r="L172" s="12">
        <f ca="1">SUMIF(总装!J$3:J$146,$B172,总装!J$6)+SUMIF(总装!K$3:K$146,$B172,总装!K$6)+SUMIF(总装!L$3:L$146,$B172,总装!L$6)</f>
        <v>0</v>
      </c>
      <c r="M172" s="12">
        <f ca="1">SUMIF(总装!M$3:M$146,$B172,总装!M$6)+SUMIF(总装!N$3:N$146,$B172,总装!N$6)+SUMIF(总装!O$3:O$146,$B172,总装!O$6)</f>
        <v>0</v>
      </c>
      <c r="N172" s="12">
        <f ca="1">SUMIF(总装!P$3:P$146,$B172,总装!P$6)+SUMIF(总装!Q$3:Q$146,$B172,总装!Q$6)+SUMIF(总装!R$3:R$146,$B172,总装!R$6)</f>
        <v>0</v>
      </c>
      <c r="O172" s="12">
        <f ca="1">SUMIF(总装!S$3:S$146,$B172,总装!S$6)+SUMIF(总装!T$3:T$146,$B172,总装!T$6)+SUMIF(总装!U$3:U$146,$B172,总装!U$6)</f>
        <v>0</v>
      </c>
      <c r="P172" s="12">
        <f ca="1">SUMIF(总装!V$3:V$146,$B172,总装!V$6)+SUMIF(总装!W$3:W$146,$B172,总装!W$6)+SUMIF(总装!X$3:X$146,$B172,总装!X$6)</f>
        <v>0</v>
      </c>
      <c r="Q172" s="12">
        <f ca="1">SUMIF(总装!Y$3:Y$146,$B172,总装!Y$6)+SUMIF(总装!Z$3:Z$146,$B172,总装!Z$6)+SUMIF(总装!AA$3:AA$146,$B172,总装!AA$6)</f>
        <v>0</v>
      </c>
      <c r="R172" s="5">
        <f ca="1">SUMIF(总装!AB$3:AB$146,$B172,总装!AB$6)+SUMIF(总装!AC$3:AC$146,$B172,总装!AC$6)+SUMIF(总装!AD$3:AD$146,$B172,总装!AD$6)</f>
        <v>0</v>
      </c>
      <c r="S172" s="5">
        <f ca="1">SUMIF(总装!AE$3:AE$146,$B172,总装!AE$6)+SUMIF(总装!AF$3:AF$146,$B172,总装!AF$6)+SUMIF(总装!AG$3:AG$146,$B172,总装!AG$6)</f>
        <v>0</v>
      </c>
      <c r="T172" s="5">
        <f ca="1">SUMIF(总装!AH$3:AH$146,$B172,总装!AH$6)+SUMIF(总装!AI$3:AI$146,$B172,总装!AI$6)+SUMIF(总装!AJ$3:AJ$146,$B172,总装!AJ$6)</f>
        <v>0</v>
      </c>
      <c r="U172" s="5">
        <f ca="1">SUMIF(总装!AK$3:AK$146,$B172,总装!AK$6)+SUMIF(总装!AL$3:AL$146,$B172,总装!AL$6)+SUMIF(总装!AM$3:AM$146,$B172,总装!AM$6)</f>
        <v>0</v>
      </c>
      <c r="V172" s="5">
        <f ca="1">SUMIF(总装!AN$3:AN$146,$B172,总装!AN$6)+SUMIF(总装!AO$3:AO$146,$B172,总装!AO$6)+SUMIF(总装!AP$3:AP$146,$B172,总装!AP$6)</f>
        <v>0</v>
      </c>
      <c r="W172" s="5">
        <f ca="1">SUMIF(总装!AQ$3:AQ$146,$B172,总装!AQ$6)+SUMIF(总装!AR$3:AR$146,$B172,总装!AR$6)+SUMIF(总装!AS$3:AS$146,$B172,总装!AS$6)</f>
        <v>0</v>
      </c>
      <c r="X172" s="5">
        <f ca="1">SUMIF(总装!AT$3:AT$146,$B172,总装!AT$6)+SUMIF(总装!AU$3:AU$146,$B172,总装!AU$6)+SUMIF(总装!AV$3:AV$146,$B172,总装!AV$6)</f>
        <v>0</v>
      </c>
      <c r="Y172" s="5">
        <f ca="1">SUMIF(总装!AW$3:AW$146,$B172,总装!AW$6)+SUMIF(总装!AX$3:AX$146,$B172,总装!AX$6)+SUMIF(总装!AY$3:AY$146,$B172,总装!AY$6)</f>
        <v>0</v>
      </c>
      <c r="Z172" s="5">
        <f ca="1">SUMIF(总装!AZ$3:AZ$146,$B172,总装!AZ$6)+SUMIF(总装!BA$3:BA$146,$B172,总装!BA$6)+SUMIF(总装!BB$3:BB$146,$B172,总装!BB$6)</f>
        <v>0</v>
      </c>
      <c r="AA172" s="5">
        <f ca="1">SUMIF(总装!BC$3:BC$146,$B172,总装!BC$6)+SUMIF(总装!BD$3:BD$146,$B172,总装!BD$6)+SUMIF(总装!BE$3:BE$146,$B172,总装!BE$6)</f>
        <v>0</v>
      </c>
      <c r="AB172" s="5">
        <f ca="1">SUMIF(总装!BF$3:BF$146,$B172,总装!BF$6)+SUMIF(总装!BG$3:BG$146,$B172,总装!BG$6)+SUMIF(总装!BH$3:BH$146,$B172,总装!BH$6)</f>
        <v>0</v>
      </c>
      <c r="AC172" s="5">
        <f ca="1">SUMIF(总装!BI$3:BI$146,$B172,总装!BI$6)+SUMIF(总装!BJ$3:BJ$146,$B172,总装!BJ$6)+SUMIF(总装!BK$3:BK$146,$B172,总装!BK$6)</f>
        <v>0</v>
      </c>
      <c r="AD172" s="5">
        <f ca="1">SUMIF(总装!BL$3:BL$146,$B172,总装!BL$6)+SUMIF(总装!BM$3:BM$146,$B172,总装!BM$6)+SUMIF(总装!BN$3:BN$146,$B172,总装!BN$6)</f>
        <v>1600</v>
      </c>
      <c r="AE172" s="5">
        <f ca="1">SUMIF(总装!BO$3:BO$146,$B172,总装!BO$6)+SUMIF(总装!BP$3:BP$146,$B172,总装!BP$6)+SUMIF(总装!BQ$3:BQ$146,$B172,总装!BQ$6)</f>
        <v>400</v>
      </c>
      <c r="AF172" s="5">
        <f ca="1">SUMIF(总装!BR$3:BR$146,$B172,总装!BR$6)+SUMIF(总装!BS$3:BS$146,$B172,总装!BS$6)+SUMIF(总装!BT$3:BT$146,$B172,总装!BT$6)</f>
        <v>0</v>
      </c>
      <c r="AG172" s="5">
        <f ca="1">SUMIF(总装!BU$3:BU$146,$B172,总装!BU$6)+SUMIF(总装!BV$3:BV$146,$B172,总装!BV$6)+SUMIF(总装!BW$3:BW$146,$B172,总装!BW$6)</f>
        <v>0</v>
      </c>
      <c r="AH172" s="5">
        <f ca="1">SUMIF(总装!BX$3:BX$146,$B172,总装!BX$6)+SUMIF(总装!BY$3:BY$146,$B172,总装!BY$6)+SUMIF(总装!BZ$3:BZ$146,$B172,总装!BZ$6)</f>
        <v>0</v>
      </c>
      <c r="AI172" s="5">
        <f ca="1">SUMIF(总装!CA$3:CA$146,$B172,总装!CA$6)+SUMIF(总装!CB$3:CB$146,$B172,总装!CB$6)+SUMIF(总装!CC$3:CC$146,$B172,总装!CC$6)</f>
        <v>0</v>
      </c>
      <c r="AJ172" s="5">
        <f ca="1">SUMIF(总装!CD$3:CD$146,$B172,总装!CD$6)+SUMIF(总装!CE$3:CE$146,$B172,总装!CE$6)+SUMIF(总装!CF$3:CF$146,$B172,总装!CF$6)</f>
        <v>0</v>
      </c>
      <c r="AK172" s="5">
        <f ca="1">SUMIF(总装!CG$3:CG$146,$B172,总装!CG$6)+SUMIF(总装!CH$3:CH$146,$B172,总装!CH$6)+SUMIF(总装!CI$3:CI$146,$B172,总装!CI$6)</f>
        <v>0</v>
      </c>
      <c r="AL172" s="5">
        <f ca="1">SUMIF(总装!CJ$3:CJ$146,$B172,总装!CJ$6)+SUMIF(总装!CK$3:CK$146,$B172,总装!CK$6)+SUMIF(总装!CL$3:CL$146,$B172,总装!CL$6)</f>
        <v>0</v>
      </c>
      <c r="AM172" s="5">
        <f ca="1">SUMIF(总装!CM$3:CM$146,$B172,总装!CM$6)+SUMIF(总装!CN$3:CN$146,$B172,总装!CN$6)+SUMIF(总装!CO$3:CO$146,$B172,总装!CO$6)</f>
        <v>0</v>
      </c>
      <c r="AN172" s="5">
        <f ca="1">SUMIF(总装!CP$3:CP$146,$B172,总装!CP$6)+SUMIF(总装!CQ$3:CQ$146,$B172,总装!CQ$6)+SUMIF(总装!CR$3:CR$146,$B172,总装!CR$6)</f>
        <v>0</v>
      </c>
      <c r="AO172" s="5">
        <f ca="1" t="shared" si="10"/>
        <v>2000</v>
      </c>
      <c r="AP172" s="5">
        <f>SUMIF(工单拆分!G:G,B172,工单拆分!I:I)</f>
        <v>2000</v>
      </c>
      <c r="AQ172" s="5">
        <f ca="1" t="shared" si="11"/>
        <v>0</v>
      </c>
      <c r="AS172" s="7">
        <f>VLOOKUP(日计划量!C:C,工单拆分!H:N,7,0)</f>
        <v>100849831</v>
      </c>
      <c r="AT172" s="5">
        <f ca="1">VLOOKUP(C:C,工单拆分!H:R,11,0)</f>
        <v>0</v>
      </c>
      <c r="AU172" s="5">
        <f ca="1">VLOOKUP(C:C,工单拆分!H:S,12,0)</f>
        <v>0</v>
      </c>
      <c r="AV172" s="5"/>
      <c r="AW172" s="5"/>
    </row>
    <row r="173" s="1" customFormat="1" ht="15" customHeight="1" spans="1:49">
      <c r="A173" s="5">
        <f>工单拆分!F173</f>
        <v>7210003932</v>
      </c>
      <c r="B173" s="5" t="str">
        <f>工单拆分!G173</f>
        <v>7210003932-18</v>
      </c>
      <c r="C173" s="5" t="str">
        <f>工单拆分!H173</f>
        <v>40FC9033Q-18</v>
      </c>
      <c r="D173" s="5">
        <f>VLOOKUP(B173,工单拆分!G:I,3,0)</f>
        <v>2000</v>
      </c>
      <c r="E173" s="5">
        <f ca="1">SUMIFS(OFFSET(工单拆分!$I$2,,,2000),OFFSET(工单拆分!$F$2,,,2000),A173)</f>
        <v>47000</v>
      </c>
      <c r="F173" s="5"/>
      <c r="G173" s="10">
        <f ca="1" t="array" ref="G173">MATCH(TRUE,J173:AN173&gt;10,0)+$J$2-1</f>
        <v>43546</v>
      </c>
      <c r="H173" s="11"/>
      <c r="I173" s="11"/>
      <c r="J173" s="5">
        <f ca="1">SUMIF(总装!D$3:D$146,$B173,总装!D$6)+SUMIF(总装!E$3:E$146,$B173,总装!E$6)+SUMIF(总装!F$3:F$146,$B173,总装!F$6)</f>
        <v>0</v>
      </c>
      <c r="K173" s="12">
        <f ca="1">SUMIF(总装!G$3:G$146,$B173,总装!G$6)+SUMIF(总装!H$3:H$146,$B173,总装!H$6)+SUMIF(总装!I$3:I$146,$B173,总装!I$6)</f>
        <v>0</v>
      </c>
      <c r="L173" s="12">
        <f ca="1">SUMIF(总装!J$3:J$146,$B173,总装!J$6)+SUMIF(总装!K$3:K$146,$B173,总装!K$6)+SUMIF(总装!L$3:L$146,$B173,总装!L$6)</f>
        <v>0</v>
      </c>
      <c r="M173" s="12">
        <f ca="1">SUMIF(总装!M$3:M$146,$B173,总装!M$6)+SUMIF(总装!N$3:N$146,$B173,总装!N$6)+SUMIF(总装!O$3:O$146,$B173,总装!O$6)</f>
        <v>0</v>
      </c>
      <c r="N173" s="12">
        <f ca="1">SUMIF(总装!P$3:P$146,$B173,总装!P$6)+SUMIF(总装!Q$3:Q$146,$B173,总装!Q$6)+SUMIF(总装!R$3:R$146,$B173,总装!R$6)</f>
        <v>0</v>
      </c>
      <c r="O173" s="12">
        <f ca="1">SUMIF(总装!S$3:S$146,$B173,总装!S$6)+SUMIF(总装!T$3:T$146,$B173,总装!T$6)+SUMIF(总装!U$3:U$146,$B173,总装!U$6)</f>
        <v>0</v>
      </c>
      <c r="P173" s="12">
        <f ca="1">SUMIF(总装!V$3:V$146,$B173,总装!V$6)+SUMIF(总装!W$3:W$146,$B173,总装!W$6)+SUMIF(总装!X$3:X$146,$B173,总装!X$6)</f>
        <v>0</v>
      </c>
      <c r="Q173" s="12">
        <f ca="1">SUMIF(总装!Y$3:Y$146,$B173,总装!Y$6)+SUMIF(总装!Z$3:Z$146,$B173,总装!Z$6)+SUMIF(总装!AA$3:AA$146,$B173,总装!AA$6)</f>
        <v>0</v>
      </c>
      <c r="R173" s="5">
        <f ca="1">SUMIF(总装!AB$3:AB$146,$B173,总装!AB$6)+SUMIF(总装!AC$3:AC$146,$B173,总装!AC$6)+SUMIF(总装!AD$3:AD$146,$B173,总装!AD$6)</f>
        <v>0</v>
      </c>
      <c r="S173" s="5">
        <f ca="1">SUMIF(总装!AE$3:AE$146,$B173,总装!AE$6)+SUMIF(总装!AF$3:AF$146,$B173,总装!AF$6)+SUMIF(总装!AG$3:AG$146,$B173,总装!AG$6)</f>
        <v>0</v>
      </c>
      <c r="T173" s="5">
        <f ca="1">SUMIF(总装!AH$3:AH$146,$B173,总装!AH$6)+SUMIF(总装!AI$3:AI$146,$B173,总装!AI$6)+SUMIF(总装!AJ$3:AJ$146,$B173,总装!AJ$6)</f>
        <v>0</v>
      </c>
      <c r="U173" s="5">
        <f ca="1">SUMIF(总装!AK$3:AK$146,$B173,总装!AK$6)+SUMIF(总装!AL$3:AL$146,$B173,总装!AL$6)+SUMIF(总装!AM$3:AM$146,$B173,总装!AM$6)</f>
        <v>0</v>
      </c>
      <c r="V173" s="5">
        <f ca="1">SUMIF(总装!AN$3:AN$146,$B173,总装!AN$6)+SUMIF(总装!AO$3:AO$146,$B173,总装!AO$6)+SUMIF(总装!AP$3:AP$146,$B173,总装!AP$6)</f>
        <v>0</v>
      </c>
      <c r="W173" s="5">
        <f ca="1">SUMIF(总装!AQ$3:AQ$146,$B173,总装!AQ$6)+SUMIF(总装!AR$3:AR$146,$B173,总装!AR$6)+SUMIF(总装!AS$3:AS$146,$B173,总装!AS$6)</f>
        <v>0</v>
      </c>
      <c r="X173" s="5">
        <f ca="1">SUMIF(总装!AT$3:AT$146,$B173,总装!AT$6)+SUMIF(总装!AU$3:AU$146,$B173,总装!AU$6)+SUMIF(总装!AV$3:AV$146,$B173,总装!AV$6)</f>
        <v>0</v>
      </c>
      <c r="Y173" s="5">
        <f ca="1">SUMIF(总装!AW$3:AW$146,$B173,总装!AW$6)+SUMIF(总装!AX$3:AX$146,$B173,总装!AX$6)+SUMIF(总装!AY$3:AY$146,$B173,总装!AY$6)</f>
        <v>0</v>
      </c>
      <c r="Z173" s="5">
        <f ca="1">SUMIF(总装!AZ$3:AZ$146,$B173,总装!AZ$6)+SUMIF(总装!BA$3:BA$146,$B173,总装!BA$6)+SUMIF(总装!BB$3:BB$146,$B173,总装!BB$6)</f>
        <v>0</v>
      </c>
      <c r="AA173" s="5">
        <f ca="1">SUMIF(总装!BC$3:BC$146,$B173,总装!BC$6)+SUMIF(总装!BD$3:BD$146,$B173,总装!BD$6)+SUMIF(总装!BE$3:BE$146,$B173,总装!BE$6)</f>
        <v>0</v>
      </c>
      <c r="AB173" s="5">
        <f ca="1">SUMIF(总装!BF$3:BF$146,$B173,总装!BF$6)+SUMIF(总装!BG$3:BG$146,$B173,总装!BG$6)+SUMIF(总装!BH$3:BH$146,$B173,总装!BH$6)</f>
        <v>0</v>
      </c>
      <c r="AC173" s="5">
        <f ca="1">SUMIF(总装!BI$3:BI$146,$B173,总装!BI$6)+SUMIF(总装!BJ$3:BJ$146,$B173,总装!BJ$6)+SUMIF(总装!BK$3:BK$146,$B173,总装!BK$6)</f>
        <v>0</v>
      </c>
      <c r="AD173" s="5">
        <f ca="1">SUMIF(总装!BL$3:BL$146,$B173,总装!BL$6)+SUMIF(总装!BM$3:BM$146,$B173,总装!BM$6)+SUMIF(总装!BN$3:BN$146,$B173,总装!BN$6)</f>
        <v>0</v>
      </c>
      <c r="AE173" s="5">
        <f ca="1">SUMIF(总装!BO$3:BO$146,$B173,总装!BO$6)+SUMIF(总装!BP$3:BP$146,$B173,总装!BP$6)+SUMIF(总装!BQ$3:BQ$146,$B173,总装!BQ$6)</f>
        <v>1650</v>
      </c>
      <c r="AF173" s="5">
        <f ca="1">SUMIF(总装!BR$3:BR$146,$B173,总装!BR$6)+SUMIF(总装!BS$3:BS$146,$B173,总装!BS$6)+SUMIF(总装!BT$3:BT$146,$B173,总装!BT$6)</f>
        <v>350</v>
      </c>
      <c r="AG173" s="5">
        <f ca="1">SUMIF(总装!BU$3:BU$146,$B173,总装!BU$6)+SUMIF(总装!BV$3:BV$146,$B173,总装!BV$6)+SUMIF(总装!BW$3:BW$146,$B173,总装!BW$6)</f>
        <v>0</v>
      </c>
      <c r="AH173" s="5">
        <f ca="1">SUMIF(总装!BX$3:BX$146,$B173,总装!BX$6)+SUMIF(总装!BY$3:BY$146,$B173,总装!BY$6)+SUMIF(总装!BZ$3:BZ$146,$B173,总装!BZ$6)</f>
        <v>0</v>
      </c>
      <c r="AI173" s="5">
        <f ca="1">SUMIF(总装!CA$3:CA$146,$B173,总装!CA$6)+SUMIF(总装!CB$3:CB$146,$B173,总装!CB$6)+SUMIF(总装!CC$3:CC$146,$B173,总装!CC$6)</f>
        <v>0</v>
      </c>
      <c r="AJ173" s="5">
        <f ca="1">SUMIF(总装!CD$3:CD$146,$B173,总装!CD$6)+SUMIF(总装!CE$3:CE$146,$B173,总装!CE$6)+SUMIF(总装!CF$3:CF$146,$B173,总装!CF$6)</f>
        <v>0</v>
      </c>
      <c r="AK173" s="5">
        <f ca="1">SUMIF(总装!CG$3:CG$146,$B173,总装!CG$6)+SUMIF(总装!CH$3:CH$146,$B173,总装!CH$6)+SUMIF(总装!CI$3:CI$146,$B173,总装!CI$6)</f>
        <v>0</v>
      </c>
      <c r="AL173" s="5">
        <f ca="1">SUMIF(总装!CJ$3:CJ$146,$B173,总装!CJ$6)+SUMIF(总装!CK$3:CK$146,$B173,总装!CK$6)+SUMIF(总装!CL$3:CL$146,$B173,总装!CL$6)</f>
        <v>0</v>
      </c>
      <c r="AM173" s="5">
        <f ca="1">SUMIF(总装!CM$3:CM$146,$B173,总装!CM$6)+SUMIF(总装!CN$3:CN$146,$B173,总装!CN$6)+SUMIF(总装!CO$3:CO$146,$B173,总装!CO$6)</f>
        <v>0</v>
      </c>
      <c r="AN173" s="5">
        <f ca="1">SUMIF(总装!CP$3:CP$146,$B173,总装!CP$6)+SUMIF(总装!CQ$3:CQ$146,$B173,总装!CQ$6)+SUMIF(总装!CR$3:CR$146,$B173,总装!CR$6)</f>
        <v>0</v>
      </c>
      <c r="AO173" s="5">
        <f ca="1" t="shared" si="10"/>
        <v>2000</v>
      </c>
      <c r="AP173" s="5">
        <f>SUMIF(工单拆分!G:G,B173,工单拆分!I:I)</f>
        <v>2000</v>
      </c>
      <c r="AQ173" s="5">
        <f ca="1" t="shared" si="11"/>
        <v>0</v>
      </c>
      <c r="AS173" s="7">
        <f>VLOOKUP(日计划量!C:C,工单拆分!H:N,7,0)</f>
        <v>100850839</v>
      </c>
      <c r="AT173" s="5">
        <f ca="1">VLOOKUP(C:C,工单拆分!H:R,11,0)</f>
        <v>0</v>
      </c>
      <c r="AU173" s="5">
        <f ca="1">VLOOKUP(C:C,工单拆分!H:S,12,0)</f>
        <v>0</v>
      </c>
      <c r="AV173" s="5"/>
      <c r="AW173" s="5"/>
    </row>
    <row r="174" s="1" customFormat="1" ht="15" customHeight="1" spans="1:49">
      <c r="A174" s="5">
        <f>工单拆分!F174</f>
        <v>7210003932</v>
      </c>
      <c r="B174" s="5" t="str">
        <f>工单拆分!G174</f>
        <v>7210003932-19</v>
      </c>
      <c r="C174" s="5" t="str">
        <f>工单拆分!H174</f>
        <v>40FC9033Q-19</v>
      </c>
      <c r="D174" s="5">
        <f>VLOOKUP(B174,工单拆分!G:I,3,0)</f>
        <v>2000</v>
      </c>
      <c r="E174" s="5">
        <f ca="1">SUMIFS(OFFSET(工单拆分!$I$2,,,2000),OFFSET(工单拆分!$F$2,,,2000),A174)</f>
        <v>47000</v>
      </c>
      <c r="F174" s="5"/>
      <c r="G174" s="10">
        <f ca="1" t="array" ref="G174">MATCH(TRUE,J174:AN174&gt;10,0)+$J$2-1</f>
        <v>43547</v>
      </c>
      <c r="H174" s="11"/>
      <c r="I174" s="11"/>
      <c r="J174" s="5">
        <f ca="1">SUMIF(总装!D$3:D$146,$B174,总装!D$6)+SUMIF(总装!E$3:E$146,$B174,总装!E$6)+SUMIF(总装!F$3:F$146,$B174,总装!F$6)</f>
        <v>0</v>
      </c>
      <c r="K174" s="12">
        <f ca="1">SUMIF(总装!G$3:G$146,$B174,总装!G$6)+SUMIF(总装!H$3:H$146,$B174,总装!H$6)+SUMIF(总装!I$3:I$146,$B174,总装!I$6)</f>
        <v>0</v>
      </c>
      <c r="L174" s="12">
        <f ca="1">SUMIF(总装!J$3:J$146,$B174,总装!J$6)+SUMIF(总装!K$3:K$146,$B174,总装!K$6)+SUMIF(总装!L$3:L$146,$B174,总装!L$6)</f>
        <v>0</v>
      </c>
      <c r="M174" s="12">
        <f ca="1">SUMIF(总装!M$3:M$146,$B174,总装!M$6)+SUMIF(总装!N$3:N$146,$B174,总装!N$6)+SUMIF(总装!O$3:O$146,$B174,总装!O$6)</f>
        <v>0</v>
      </c>
      <c r="N174" s="12">
        <f ca="1">SUMIF(总装!P$3:P$146,$B174,总装!P$6)+SUMIF(总装!Q$3:Q$146,$B174,总装!Q$6)+SUMIF(总装!R$3:R$146,$B174,总装!R$6)</f>
        <v>0</v>
      </c>
      <c r="O174" s="12">
        <f ca="1">SUMIF(总装!S$3:S$146,$B174,总装!S$6)+SUMIF(总装!T$3:T$146,$B174,总装!T$6)+SUMIF(总装!U$3:U$146,$B174,总装!U$6)</f>
        <v>0</v>
      </c>
      <c r="P174" s="12">
        <f ca="1">SUMIF(总装!V$3:V$146,$B174,总装!V$6)+SUMIF(总装!W$3:W$146,$B174,总装!W$6)+SUMIF(总装!X$3:X$146,$B174,总装!X$6)</f>
        <v>0</v>
      </c>
      <c r="Q174" s="12">
        <f ca="1">SUMIF(总装!Y$3:Y$146,$B174,总装!Y$6)+SUMIF(总装!Z$3:Z$146,$B174,总装!Z$6)+SUMIF(总装!AA$3:AA$146,$B174,总装!AA$6)</f>
        <v>0</v>
      </c>
      <c r="R174" s="5">
        <f ca="1">SUMIF(总装!AB$3:AB$146,$B174,总装!AB$6)+SUMIF(总装!AC$3:AC$146,$B174,总装!AC$6)+SUMIF(总装!AD$3:AD$146,$B174,总装!AD$6)</f>
        <v>0</v>
      </c>
      <c r="S174" s="5">
        <f ca="1">SUMIF(总装!AE$3:AE$146,$B174,总装!AE$6)+SUMIF(总装!AF$3:AF$146,$B174,总装!AF$6)+SUMIF(总装!AG$3:AG$146,$B174,总装!AG$6)</f>
        <v>0</v>
      </c>
      <c r="T174" s="5">
        <f ca="1">SUMIF(总装!AH$3:AH$146,$B174,总装!AH$6)+SUMIF(总装!AI$3:AI$146,$B174,总装!AI$6)+SUMIF(总装!AJ$3:AJ$146,$B174,总装!AJ$6)</f>
        <v>0</v>
      </c>
      <c r="U174" s="5">
        <f ca="1">SUMIF(总装!AK$3:AK$146,$B174,总装!AK$6)+SUMIF(总装!AL$3:AL$146,$B174,总装!AL$6)+SUMIF(总装!AM$3:AM$146,$B174,总装!AM$6)</f>
        <v>0</v>
      </c>
      <c r="V174" s="5">
        <f ca="1">SUMIF(总装!AN$3:AN$146,$B174,总装!AN$6)+SUMIF(总装!AO$3:AO$146,$B174,总装!AO$6)+SUMIF(总装!AP$3:AP$146,$B174,总装!AP$6)</f>
        <v>0</v>
      </c>
      <c r="W174" s="5">
        <f ca="1">SUMIF(总装!AQ$3:AQ$146,$B174,总装!AQ$6)+SUMIF(总装!AR$3:AR$146,$B174,总装!AR$6)+SUMIF(总装!AS$3:AS$146,$B174,总装!AS$6)</f>
        <v>0</v>
      </c>
      <c r="X174" s="5">
        <f ca="1">SUMIF(总装!AT$3:AT$146,$B174,总装!AT$6)+SUMIF(总装!AU$3:AU$146,$B174,总装!AU$6)+SUMIF(总装!AV$3:AV$146,$B174,总装!AV$6)</f>
        <v>0</v>
      </c>
      <c r="Y174" s="5">
        <f ca="1">SUMIF(总装!AW$3:AW$146,$B174,总装!AW$6)+SUMIF(总装!AX$3:AX$146,$B174,总装!AX$6)+SUMIF(总装!AY$3:AY$146,$B174,总装!AY$6)</f>
        <v>0</v>
      </c>
      <c r="Z174" s="5">
        <f ca="1">SUMIF(总装!AZ$3:AZ$146,$B174,总装!AZ$6)+SUMIF(总装!BA$3:BA$146,$B174,总装!BA$6)+SUMIF(总装!BB$3:BB$146,$B174,总装!BB$6)</f>
        <v>0</v>
      </c>
      <c r="AA174" s="5">
        <f ca="1">SUMIF(总装!BC$3:BC$146,$B174,总装!BC$6)+SUMIF(总装!BD$3:BD$146,$B174,总装!BD$6)+SUMIF(总装!BE$3:BE$146,$B174,总装!BE$6)</f>
        <v>0</v>
      </c>
      <c r="AB174" s="5">
        <f ca="1">SUMIF(总装!BF$3:BF$146,$B174,总装!BF$6)+SUMIF(总装!BG$3:BG$146,$B174,总装!BG$6)+SUMIF(总装!BH$3:BH$146,$B174,总装!BH$6)</f>
        <v>0</v>
      </c>
      <c r="AC174" s="5">
        <f ca="1">SUMIF(总装!BI$3:BI$146,$B174,总装!BI$6)+SUMIF(总装!BJ$3:BJ$146,$B174,总装!BJ$6)+SUMIF(总装!BK$3:BK$146,$B174,总装!BK$6)</f>
        <v>0</v>
      </c>
      <c r="AD174" s="5">
        <f ca="1">SUMIF(总装!BL$3:BL$146,$B174,总装!BL$6)+SUMIF(总装!BM$3:BM$146,$B174,总装!BM$6)+SUMIF(总装!BN$3:BN$146,$B174,总装!BN$6)</f>
        <v>0</v>
      </c>
      <c r="AE174" s="5">
        <f ca="1">SUMIF(总装!BO$3:BO$146,$B174,总装!BO$6)+SUMIF(总装!BP$3:BP$146,$B174,总装!BP$6)+SUMIF(总装!BQ$3:BQ$146,$B174,总装!BQ$6)</f>
        <v>0</v>
      </c>
      <c r="AF174" s="5">
        <f ca="1">SUMIF(总装!BR$3:BR$146,$B174,总装!BR$6)+SUMIF(总装!BS$3:BS$146,$B174,总装!BS$6)+SUMIF(总装!BT$3:BT$146,$B174,总装!BT$6)</f>
        <v>1700</v>
      </c>
      <c r="AG174" s="5">
        <f ca="1">SUMIF(总装!BU$3:BU$146,$B174,总装!BU$6)+SUMIF(总装!BV$3:BV$146,$B174,总装!BV$6)+SUMIF(总装!BW$3:BW$146,$B174,总装!BW$6)</f>
        <v>300</v>
      </c>
      <c r="AH174" s="5">
        <f ca="1">SUMIF(总装!BX$3:BX$146,$B174,总装!BX$6)+SUMIF(总装!BY$3:BY$146,$B174,总装!BY$6)+SUMIF(总装!BZ$3:BZ$146,$B174,总装!BZ$6)</f>
        <v>0</v>
      </c>
      <c r="AI174" s="5">
        <f ca="1">SUMIF(总装!CA$3:CA$146,$B174,总装!CA$6)+SUMIF(总装!CB$3:CB$146,$B174,总装!CB$6)+SUMIF(总装!CC$3:CC$146,$B174,总装!CC$6)</f>
        <v>0</v>
      </c>
      <c r="AJ174" s="5">
        <f ca="1">SUMIF(总装!CD$3:CD$146,$B174,总装!CD$6)+SUMIF(总装!CE$3:CE$146,$B174,总装!CE$6)+SUMIF(总装!CF$3:CF$146,$B174,总装!CF$6)</f>
        <v>0</v>
      </c>
      <c r="AK174" s="5">
        <f ca="1">SUMIF(总装!CG$3:CG$146,$B174,总装!CG$6)+SUMIF(总装!CH$3:CH$146,$B174,总装!CH$6)+SUMIF(总装!CI$3:CI$146,$B174,总装!CI$6)</f>
        <v>0</v>
      </c>
      <c r="AL174" s="5">
        <f ca="1">SUMIF(总装!CJ$3:CJ$146,$B174,总装!CJ$6)+SUMIF(总装!CK$3:CK$146,$B174,总装!CK$6)+SUMIF(总装!CL$3:CL$146,$B174,总装!CL$6)</f>
        <v>0</v>
      </c>
      <c r="AM174" s="5">
        <f ca="1">SUMIF(总装!CM$3:CM$146,$B174,总装!CM$6)+SUMIF(总装!CN$3:CN$146,$B174,总装!CN$6)+SUMIF(总装!CO$3:CO$146,$B174,总装!CO$6)</f>
        <v>0</v>
      </c>
      <c r="AN174" s="5">
        <f ca="1">SUMIF(总装!CP$3:CP$146,$B174,总装!CP$6)+SUMIF(总装!CQ$3:CQ$146,$B174,总装!CQ$6)+SUMIF(总装!CR$3:CR$146,$B174,总装!CR$6)</f>
        <v>0</v>
      </c>
      <c r="AO174" s="5">
        <f ca="1" t="shared" si="10"/>
        <v>2000</v>
      </c>
      <c r="AP174" s="5">
        <f>SUMIF(工单拆分!G:G,B174,工单拆分!I:I)</f>
        <v>2000</v>
      </c>
      <c r="AQ174" s="5">
        <f ca="1" t="shared" si="11"/>
        <v>0</v>
      </c>
      <c r="AS174" s="7">
        <f>VLOOKUP(日计划量!C:C,工单拆分!H:N,7,0)</f>
        <v>100850840</v>
      </c>
      <c r="AT174" s="5">
        <f ca="1">VLOOKUP(C:C,工单拆分!H:R,11,0)</f>
        <v>0</v>
      </c>
      <c r="AU174" s="5">
        <f ca="1">VLOOKUP(C:C,工单拆分!H:S,12,0)</f>
        <v>0</v>
      </c>
      <c r="AV174" s="5"/>
      <c r="AW174" s="5"/>
    </row>
    <row r="175" s="1" customFormat="1" ht="15" customHeight="1" spans="1:49">
      <c r="A175" s="5">
        <f>工单拆分!F175</f>
        <v>7210003932</v>
      </c>
      <c r="B175" s="5" t="str">
        <f>工单拆分!G175</f>
        <v>7210003932-20</v>
      </c>
      <c r="C175" s="5" t="str">
        <f>工单拆分!H175</f>
        <v>40FC9033Q-20</v>
      </c>
      <c r="D175" s="5">
        <f>VLOOKUP(B175,工单拆分!G:I,3,0)</f>
        <v>2000</v>
      </c>
      <c r="E175" s="5">
        <f ca="1">SUMIFS(OFFSET(工单拆分!$I$2,,,2000),OFFSET(工单拆分!$F$2,,,2000),A175)</f>
        <v>47000</v>
      </c>
      <c r="F175" s="5"/>
      <c r="G175" s="10">
        <f ca="1" t="array" ref="G175">MATCH(TRUE,J175:AN175&gt;10,0)+$J$2-1</f>
        <v>43549</v>
      </c>
      <c r="H175" s="11"/>
      <c r="I175" s="11"/>
      <c r="J175" s="5">
        <f ca="1">SUMIF(总装!D$3:D$146,$B175,总装!D$6)+SUMIF(总装!E$3:E$146,$B175,总装!E$6)+SUMIF(总装!F$3:F$146,$B175,总装!F$6)</f>
        <v>0</v>
      </c>
      <c r="K175" s="12">
        <f ca="1">SUMIF(总装!G$3:G$146,$B175,总装!G$6)+SUMIF(总装!H$3:H$146,$B175,总装!H$6)+SUMIF(总装!I$3:I$146,$B175,总装!I$6)</f>
        <v>0</v>
      </c>
      <c r="L175" s="12">
        <f ca="1">SUMIF(总装!J$3:J$146,$B175,总装!J$6)+SUMIF(总装!K$3:K$146,$B175,总装!K$6)+SUMIF(总装!L$3:L$146,$B175,总装!L$6)</f>
        <v>0</v>
      </c>
      <c r="M175" s="12">
        <f ca="1">SUMIF(总装!M$3:M$146,$B175,总装!M$6)+SUMIF(总装!N$3:N$146,$B175,总装!N$6)+SUMIF(总装!O$3:O$146,$B175,总装!O$6)</f>
        <v>0</v>
      </c>
      <c r="N175" s="12">
        <f ca="1">SUMIF(总装!P$3:P$146,$B175,总装!P$6)+SUMIF(总装!Q$3:Q$146,$B175,总装!Q$6)+SUMIF(总装!R$3:R$146,$B175,总装!R$6)</f>
        <v>0</v>
      </c>
      <c r="O175" s="12">
        <f ca="1">SUMIF(总装!S$3:S$146,$B175,总装!S$6)+SUMIF(总装!T$3:T$146,$B175,总装!T$6)+SUMIF(总装!U$3:U$146,$B175,总装!U$6)</f>
        <v>0</v>
      </c>
      <c r="P175" s="12">
        <f ca="1">SUMIF(总装!V$3:V$146,$B175,总装!V$6)+SUMIF(总装!W$3:W$146,$B175,总装!W$6)+SUMIF(总装!X$3:X$146,$B175,总装!X$6)</f>
        <v>0</v>
      </c>
      <c r="Q175" s="12">
        <f ca="1">SUMIF(总装!Y$3:Y$146,$B175,总装!Y$6)+SUMIF(总装!Z$3:Z$146,$B175,总装!Z$6)+SUMIF(总装!AA$3:AA$146,$B175,总装!AA$6)</f>
        <v>0</v>
      </c>
      <c r="R175" s="5">
        <f ca="1">SUMIF(总装!AB$3:AB$146,$B175,总装!AB$6)+SUMIF(总装!AC$3:AC$146,$B175,总装!AC$6)+SUMIF(总装!AD$3:AD$146,$B175,总装!AD$6)</f>
        <v>0</v>
      </c>
      <c r="S175" s="5">
        <f ca="1">SUMIF(总装!AE$3:AE$146,$B175,总装!AE$6)+SUMIF(总装!AF$3:AF$146,$B175,总装!AF$6)+SUMIF(总装!AG$3:AG$146,$B175,总装!AG$6)</f>
        <v>0</v>
      </c>
      <c r="T175" s="5">
        <f ca="1">SUMIF(总装!AH$3:AH$146,$B175,总装!AH$6)+SUMIF(总装!AI$3:AI$146,$B175,总装!AI$6)+SUMIF(总装!AJ$3:AJ$146,$B175,总装!AJ$6)</f>
        <v>0</v>
      </c>
      <c r="U175" s="5">
        <f ca="1">SUMIF(总装!AK$3:AK$146,$B175,总装!AK$6)+SUMIF(总装!AL$3:AL$146,$B175,总装!AL$6)+SUMIF(总装!AM$3:AM$146,$B175,总装!AM$6)</f>
        <v>0</v>
      </c>
      <c r="V175" s="5">
        <f ca="1">SUMIF(总装!AN$3:AN$146,$B175,总装!AN$6)+SUMIF(总装!AO$3:AO$146,$B175,总装!AO$6)+SUMIF(总装!AP$3:AP$146,$B175,总装!AP$6)</f>
        <v>0</v>
      </c>
      <c r="W175" s="5">
        <f ca="1">SUMIF(总装!AQ$3:AQ$146,$B175,总装!AQ$6)+SUMIF(总装!AR$3:AR$146,$B175,总装!AR$6)+SUMIF(总装!AS$3:AS$146,$B175,总装!AS$6)</f>
        <v>0</v>
      </c>
      <c r="X175" s="5">
        <f ca="1">SUMIF(总装!AT$3:AT$146,$B175,总装!AT$6)+SUMIF(总装!AU$3:AU$146,$B175,总装!AU$6)+SUMIF(总装!AV$3:AV$146,$B175,总装!AV$6)</f>
        <v>0</v>
      </c>
      <c r="Y175" s="5">
        <f ca="1">SUMIF(总装!AW$3:AW$146,$B175,总装!AW$6)+SUMIF(总装!AX$3:AX$146,$B175,总装!AX$6)+SUMIF(总装!AY$3:AY$146,$B175,总装!AY$6)</f>
        <v>0</v>
      </c>
      <c r="Z175" s="5">
        <f ca="1">SUMIF(总装!AZ$3:AZ$146,$B175,总装!AZ$6)+SUMIF(总装!BA$3:BA$146,$B175,总装!BA$6)+SUMIF(总装!BB$3:BB$146,$B175,总装!BB$6)</f>
        <v>0</v>
      </c>
      <c r="AA175" s="5">
        <f ca="1">SUMIF(总装!BC$3:BC$146,$B175,总装!BC$6)+SUMIF(总装!BD$3:BD$146,$B175,总装!BD$6)+SUMIF(总装!BE$3:BE$146,$B175,总装!BE$6)</f>
        <v>0</v>
      </c>
      <c r="AB175" s="5">
        <f ca="1">SUMIF(总装!BF$3:BF$146,$B175,总装!BF$6)+SUMIF(总装!BG$3:BG$146,$B175,总装!BG$6)+SUMIF(总装!BH$3:BH$146,$B175,总装!BH$6)</f>
        <v>0</v>
      </c>
      <c r="AC175" s="5">
        <f ca="1">SUMIF(总装!BI$3:BI$146,$B175,总装!BI$6)+SUMIF(总装!BJ$3:BJ$146,$B175,总装!BJ$6)+SUMIF(总装!BK$3:BK$146,$B175,总装!BK$6)</f>
        <v>0</v>
      </c>
      <c r="AD175" s="5">
        <f ca="1">SUMIF(总装!BL$3:BL$146,$B175,总装!BL$6)+SUMIF(总装!BM$3:BM$146,$B175,总装!BM$6)+SUMIF(总装!BN$3:BN$146,$B175,总装!BN$6)</f>
        <v>0</v>
      </c>
      <c r="AE175" s="5">
        <f ca="1">SUMIF(总装!BO$3:BO$146,$B175,总装!BO$6)+SUMIF(总装!BP$3:BP$146,$B175,总装!BP$6)+SUMIF(总装!BQ$3:BQ$146,$B175,总装!BQ$6)</f>
        <v>0</v>
      </c>
      <c r="AF175" s="5">
        <f ca="1">SUMIF(总装!BR$3:BR$146,$B175,总装!BR$6)+SUMIF(总装!BS$3:BS$146,$B175,总装!BS$6)+SUMIF(总装!BT$3:BT$146,$B175,总装!BT$6)</f>
        <v>0</v>
      </c>
      <c r="AG175" s="5">
        <f ca="1">SUMIF(总装!BU$3:BU$146,$B175,总装!BU$6)+SUMIF(总装!BV$3:BV$146,$B175,总装!BV$6)+SUMIF(总装!BW$3:BW$146,$B175,总装!BW$6)</f>
        <v>0</v>
      </c>
      <c r="AH175" s="5">
        <f ca="1">SUMIF(总装!BX$3:BX$146,$B175,总装!BX$6)+SUMIF(总装!BY$3:BY$146,$B175,总装!BY$6)+SUMIF(总装!BZ$3:BZ$146,$B175,总装!BZ$6)</f>
        <v>1850</v>
      </c>
      <c r="AI175" s="5">
        <f ca="1">SUMIF(总装!CA$3:CA$146,$B175,总装!CA$6)+SUMIF(总装!CB$3:CB$146,$B175,总装!CB$6)+SUMIF(总装!CC$3:CC$146,$B175,总装!CC$6)</f>
        <v>150</v>
      </c>
      <c r="AJ175" s="5">
        <f ca="1">SUMIF(总装!CD$3:CD$146,$B175,总装!CD$6)+SUMIF(总装!CE$3:CE$146,$B175,总装!CE$6)+SUMIF(总装!CF$3:CF$146,$B175,总装!CF$6)</f>
        <v>0</v>
      </c>
      <c r="AK175" s="5">
        <f ca="1">SUMIF(总装!CG$3:CG$146,$B175,总装!CG$6)+SUMIF(总装!CH$3:CH$146,$B175,总装!CH$6)+SUMIF(总装!CI$3:CI$146,$B175,总装!CI$6)</f>
        <v>0</v>
      </c>
      <c r="AL175" s="5">
        <f ca="1">SUMIF(总装!CJ$3:CJ$146,$B175,总装!CJ$6)+SUMIF(总装!CK$3:CK$146,$B175,总装!CK$6)+SUMIF(总装!CL$3:CL$146,$B175,总装!CL$6)</f>
        <v>0</v>
      </c>
      <c r="AM175" s="5">
        <f ca="1">SUMIF(总装!CM$3:CM$146,$B175,总装!CM$6)+SUMIF(总装!CN$3:CN$146,$B175,总装!CN$6)+SUMIF(总装!CO$3:CO$146,$B175,总装!CO$6)</f>
        <v>0</v>
      </c>
      <c r="AN175" s="5">
        <f ca="1">SUMIF(总装!CP$3:CP$146,$B175,总装!CP$6)+SUMIF(总装!CQ$3:CQ$146,$B175,总装!CQ$6)+SUMIF(总装!CR$3:CR$146,$B175,总装!CR$6)</f>
        <v>0</v>
      </c>
      <c r="AO175" s="5">
        <f ca="1" t="shared" si="10"/>
        <v>2000</v>
      </c>
      <c r="AP175" s="5">
        <f>SUMIF(工单拆分!G:G,B175,工单拆分!I:I)</f>
        <v>2000</v>
      </c>
      <c r="AQ175" s="5">
        <f ca="1" t="shared" si="11"/>
        <v>0</v>
      </c>
      <c r="AS175" s="7">
        <f>VLOOKUP(日计划量!C:C,工单拆分!H:N,7,0)</f>
        <v>100852006</v>
      </c>
      <c r="AT175" s="5">
        <f ca="1">VLOOKUP(C:C,工单拆分!H:R,11,0)</f>
        <v>0</v>
      </c>
      <c r="AU175" s="5">
        <f ca="1">VLOOKUP(C:C,工单拆分!H:S,12,0)</f>
        <v>0</v>
      </c>
      <c r="AV175" s="5"/>
      <c r="AW175" s="5"/>
    </row>
    <row r="176" s="1" customFormat="1" ht="15" customHeight="1" spans="1:49">
      <c r="A176" s="5">
        <f>工单拆分!F176</f>
        <v>7210003932</v>
      </c>
      <c r="B176" s="5" t="str">
        <f>工单拆分!G176</f>
        <v>7210003932-21</v>
      </c>
      <c r="C176" s="5" t="str">
        <f>工单拆分!H176</f>
        <v>40FC9033Q-21</v>
      </c>
      <c r="D176" s="5">
        <f>VLOOKUP(B176,工单拆分!G:I,3,0)</f>
        <v>2000</v>
      </c>
      <c r="E176" s="5">
        <f ca="1">SUMIFS(OFFSET(工单拆分!$I$2,,,2000),OFFSET(工单拆分!$F$2,,,2000),A176)</f>
        <v>47000</v>
      </c>
      <c r="F176" s="5"/>
      <c r="G176" s="10">
        <f ca="1" t="array" ref="G176">MATCH(TRUE,J176:AN176&gt;10,0)+$J$2-1</f>
        <v>43548</v>
      </c>
      <c r="H176" s="11"/>
      <c r="I176" s="11"/>
      <c r="J176" s="5">
        <f ca="1">SUMIF(总装!D$3:D$146,$B176,总装!D$6)+SUMIF(总装!E$3:E$146,$B176,总装!E$6)+SUMIF(总装!F$3:F$146,$B176,总装!F$6)</f>
        <v>0</v>
      </c>
      <c r="K176" s="12">
        <f ca="1">SUMIF(总装!G$3:G$146,$B176,总装!G$6)+SUMIF(总装!H$3:H$146,$B176,总装!H$6)+SUMIF(总装!I$3:I$146,$B176,总装!I$6)</f>
        <v>0</v>
      </c>
      <c r="L176" s="12">
        <f ca="1">SUMIF(总装!J$3:J$146,$B176,总装!J$6)+SUMIF(总装!K$3:K$146,$B176,总装!K$6)+SUMIF(总装!L$3:L$146,$B176,总装!L$6)</f>
        <v>0</v>
      </c>
      <c r="M176" s="12">
        <f ca="1">SUMIF(总装!M$3:M$146,$B176,总装!M$6)+SUMIF(总装!N$3:N$146,$B176,总装!N$6)+SUMIF(总装!O$3:O$146,$B176,总装!O$6)</f>
        <v>0</v>
      </c>
      <c r="N176" s="12">
        <f ca="1">SUMIF(总装!P$3:P$146,$B176,总装!P$6)+SUMIF(总装!Q$3:Q$146,$B176,总装!Q$6)+SUMIF(总装!R$3:R$146,$B176,总装!R$6)</f>
        <v>0</v>
      </c>
      <c r="O176" s="12">
        <f ca="1">SUMIF(总装!S$3:S$146,$B176,总装!S$6)+SUMIF(总装!T$3:T$146,$B176,总装!T$6)+SUMIF(总装!U$3:U$146,$B176,总装!U$6)</f>
        <v>0</v>
      </c>
      <c r="P176" s="12">
        <f ca="1">SUMIF(总装!V$3:V$146,$B176,总装!V$6)+SUMIF(总装!W$3:W$146,$B176,总装!W$6)+SUMIF(总装!X$3:X$146,$B176,总装!X$6)</f>
        <v>0</v>
      </c>
      <c r="Q176" s="12">
        <f ca="1">SUMIF(总装!Y$3:Y$146,$B176,总装!Y$6)+SUMIF(总装!Z$3:Z$146,$B176,总装!Z$6)+SUMIF(总装!AA$3:AA$146,$B176,总装!AA$6)</f>
        <v>0</v>
      </c>
      <c r="R176" s="5">
        <f ca="1">SUMIF(总装!AB$3:AB$146,$B176,总装!AB$6)+SUMIF(总装!AC$3:AC$146,$B176,总装!AC$6)+SUMIF(总装!AD$3:AD$146,$B176,总装!AD$6)</f>
        <v>0</v>
      </c>
      <c r="S176" s="5">
        <f ca="1">SUMIF(总装!AE$3:AE$146,$B176,总装!AE$6)+SUMIF(总装!AF$3:AF$146,$B176,总装!AF$6)+SUMIF(总装!AG$3:AG$146,$B176,总装!AG$6)</f>
        <v>0</v>
      </c>
      <c r="T176" s="5">
        <f ca="1">SUMIF(总装!AH$3:AH$146,$B176,总装!AH$6)+SUMIF(总装!AI$3:AI$146,$B176,总装!AI$6)+SUMIF(总装!AJ$3:AJ$146,$B176,总装!AJ$6)</f>
        <v>0</v>
      </c>
      <c r="U176" s="5">
        <f ca="1">SUMIF(总装!AK$3:AK$146,$B176,总装!AK$6)+SUMIF(总装!AL$3:AL$146,$B176,总装!AL$6)+SUMIF(总装!AM$3:AM$146,$B176,总装!AM$6)</f>
        <v>0</v>
      </c>
      <c r="V176" s="5">
        <f ca="1">SUMIF(总装!AN$3:AN$146,$B176,总装!AN$6)+SUMIF(总装!AO$3:AO$146,$B176,总装!AO$6)+SUMIF(总装!AP$3:AP$146,$B176,总装!AP$6)</f>
        <v>0</v>
      </c>
      <c r="W176" s="5">
        <f ca="1">SUMIF(总装!AQ$3:AQ$146,$B176,总装!AQ$6)+SUMIF(总装!AR$3:AR$146,$B176,总装!AR$6)+SUMIF(总装!AS$3:AS$146,$B176,总装!AS$6)</f>
        <v>0</v>
      </c>
      <c r="X176" s="5">
        <f ca="1">SUMIF(总装!AT$3:AT$146,$B176,总装!AT$6)+SUMIF(总装!AU$3:AU$146,$B176,总装!AU$6)+SUMIF(总装!AV$3:AV$146,$B176,总装!AV$6)</f>
        <v>0</v>
      </c>
      <c r="Y176" s="5">
        <f ca="1">SUMIF(总装!AW$3:AW$146,$B176,总装!AW$6)+SUMIF(总装!AX$3:AX$146,$B176,总装!AX$6)+SUMIF(总装!AY$3:AY$146,$B176,总装!AY$6)</f>
        <v>0</v>
      </c>
      <c r="Z176" s="5">
        <f ca="1">SUMIF(总装!AZ$3:AZ$146,$B176,总装!AZ$6)+SUMIF(总装!BA$3:BA$146,$B176,总装!BA$6)+SUMIF(总装!BB$3:BB$146,$B176,总装!BB$6)</f>
        <v>0</v>
      </c>
      <c r="AA176" s="5">
        <f ca="1">SUMIF(总装!BC$3:BC$146,$B176,总装!BC$6)+SUMIF(总装!BD$3:BD$146,$B176,总装!BD$6)+SUMIF(总装!BE$3:BE$146,$B176,总装!BE$6)</f>
        <v>0</v>
      </c>
      <c r="AB176" s="5">
        <f ca="1">SUMIF(总装!BF$3:BF$146,$B176,总装!BF$6)+SUMIF(总装!BG$3:BG$146,$B176,总装!BG$6)+SUMIF(总装!BH$3:BH$146,$B176,总装!BH$6)</f>
        <v>0</v>
      </c>
      <c r="AC176" s="5">
        <f ca="1">SUMIF(总装!BI$3:BI$146,$B176,总装!BI$6)+SUMIF(总装!BJ$3:BJ$146,$B176,总装!BJ$6)+SUMIF(总装!BK$3:BK$146,$B176,总装!BK$6)</f>
        <v>0</v>
      </c>
      <c r="AD176" s="5">
        <f ca="1">SUMIF(总装!BL$3:BL$146,$B176,总装!BL$6)+SUMIF(总装!BM$3:BM$146,$B176,总装!BM$6)+SUMIF(总装!BN$3:BN$146,$B176,总装!BN$6)</f>
        <v>0</v>
      </c>
      <c r="AE176" s="5">
        <f ca="1">SUMIF(总装!BO$3:BO$146,$B176,总装!BO$6)+SUMIF(总装!BP$3:BP$146,$B176,总装!BP$6)+SUMIF(总装!BQ$3:BQ$146,$B176,总装!BQ$6)</f>
        <v>0</v>
      </c>
      <c r="AF176" s="5">
        <f ca="1">SUMIF(总装!BR$3:BR$146,$B176,总装!BR$6)+SUMIF(总装!BS$3:BS$146,$B176,总装!BS$6)+SUMIF(总装!BT$3:BT$146,$B176,总装!BT$6)</f>
        <v>0</v>
      </c>
      <c r="AG176" s="5">
        <f ca="1">SUMIF(总装!BU$3:BU$146,$B176,总装!BU$6)+SUMIF(总装!BV$3:BV$146,$B176,总装!BV$6)+SUMIF(总装!BW$3:BW$146,$B176,总装!BW$6)</f>
        <v>1750</v>
      </c>
      <c r="AH176" s="5">
        <f ca="1">SUMIF(总装!BX$3:BX$146,$B176,总装!BX$6)+SUMIF(总装!BY$3:BY$146,$B176,总装!BY$6)+SUMIF(总装!BZ$3:BZ$146,$B176,总装!BZ$6)</f>
        <v>250</v>
      </c>
      <c r="AI176" s="5">
        <f ca="1">SUMIF(总装!CA$3:CA$146,$B176,总装!CA$6)+SUMIF(总装!CB$3:CB$146,$B176,总装!CB$6)+SUMIF(总装!CC$3:CC$146,$B176,总装!CC$6)</f>
        <v>0</v>
      </c>
      <c r="AJ176" s="5">
        <f ca="1">SUMIF(总装!CD$3:CD$146,$B176,总装!CD$6)+SUMIF(总装!CE$3:CE$146,$B176,总装!CE$6)+SUMIF(总装!CF$3:CF$146,$B176,总装!CF$6)</f>
        <v>0</v>
      </c>
      <c r="AK176" s="5">
        <f ca="1">SUMIF(总装!CG$3:CG$146,$B176,总装!CG$6)+SUMIF(总装!CH$3:CH$146,$B176,总装!CH$6)+SUMIF(总装!CI$3:CI$146,$B176,总装!CI$6)</f>
        <v>0</v>
      </c>
      <c r="AL176" s="5">
        <f ca="1">SUMIF(总装!CJ$3:CJ$146,$B176,总装!CJ$6)+SUMIF(总装!CK$3:CK$146,$B176,总装!CK$6)+SUMIF(总装!CL$3:CL$146,$B176,总装!CL$6)</f>
        <v>0</v>
      </c>
      <c r="AM176" s="5">
        <f ca="1">SUMIF(总装!CM$3:CM$146,$B176,总装!CM$6)+SUMIF(总装!CN$3:CN$146,$B176,总装!CN$6)+SUMIF(总装!CO$3:CO$146,$B176,总装!CO$6)</f>
        <v>0</v>
      </c>
      <c r="AN176" s="5">
        <f ca="1">SUMIF(总装!CP$3:CP$146,$B176,总装!CP$6)+SUMIF(总装!CQ$3:CQ$146,$B176,总装!CQ$6)+SUMIF(总装!CR$3:CR$146,$B176,总装!CR$6)</f>
        <v>0</v>
      </c>
      <c r="AO176" s="5">
        <f ca="1" t="shared" si="10"/>
        <v>2000</v>
      </c>
      <c r="AP176" s="5">
        <f>SUMIF(工单拆分!G:G,B176,工单拆分!I:I)</f>
        <v>2000</v>
      </c>
      <c r="AQ176" s="5">
        <f ca="1" t="shared" si="11"/>
        <v>0</v>
      </c>
      <c r="AS176" s="7">
        <f>VLOOKUP(日计划量!C:C,工单拆分!H:N,7,0)</f>
        <v>100852007</v>
      </c>
      <c r="AT176" s="5">
        <f ca="1">VLOOKUP(C:C,工单拆分!H:R,11,0)</f>
        <v>0</v>
      </c>
      <c r="AU176" s="5">
        <f ca="1">VLOOKUP(C:C,工单拆分!H:S,12,0)</f>
        <v>0</v>
      </c>
      <c r="AV176" s="5"/>
      <c r="AW176" s="5"/>
    </row>
    <row r="177" s="1" customFormat="1" ht="15" customHeight="1" spans="1:49">
      <c r="A177" s="5">
        <f>工单拆分!F177</f>
        <v>7210003932</v>
      </c>
      <c r="B177" s="5" t="str">
        <f>工单拆分!G177</f>
        <v>7210003932-22</v>
      </c>
      <c r="C177" s="5" t="str">
        <f>工单拆分!H177</f>
        <v>40FC9033Q-22</v>
      </c>
      <c r="D177" s="5">
        <f>VLOOKUP(B177,工单拆分!G:I,3,0)</f>
        <v>2000</v>
      </c>
      <c r="E177" s="5">
        <f ca="1">SUMIFS(OFFSET(工单拆分!$I$2,,,2000),OFFSET(工单拆分!$F$2,,,2000),A177)</f>
        <v>47000</v>
      </c>
      <c r="F177" s="5"/>
      <c r="G177" s="10">
        <f ca="1" t="array" ref="G177">MATCH(TRUE,J177:AN177&gt;10,0)+$J$2-1</f>
        <v>43550</v>
      </c>
      <c r="H177" s="11"/>
      <c r="I177" s="11"/>
      <c r="J177" s="5">
        <f ca="1">SUMIF(总装!D$3:D$146,$B177,总装!D$6)+SUMIF(总装!E$3:E$146,$B177,总装!E$6)+SUMIF(总装!F$3:F$146,$B177,总装!F$6)</f>
        <v>0</v>
      </c>
      <c r="K177" s="12">
        <f ca="1">SUMIF(总装!G$3:G$146,$B177,总装!G$6)+SUMIF(总装!H$3:H$146,$B177,总装!H$6)+SUMIF(总装!I$3:I$146,$B177,总装!I$6)</f>
        <v>0</v>
      </c>
      <c r="L177" s="12">
        <f ca="1">SUMIF(总装!J$3:J$146,$B177,总装!J$6)+SUMIF(总装!K$3:K$146,$B177,总装!K$6)+SUMIF(总装!L$3:L$146,$B177,总装!L$6)</f>
        <v>0</v>
      </c>
      <c r="M177" s="12">
        <f ca="1">SUMIF(总装!M$3:M$146,$B177,总装!M$6)+SUMIF(总装!N$3:N$146,$B177,总装!N$6)+SUMIF(总装!O$3:O$146,$B177,总装!O$6)</f>
        <v>0</v>
      </c>
      <c r="N177" s="12">
        <f ca="1">SUMIF(总装!P$3:P$146,$B177,总装!P$6)+SUMIF(总装!Q$3:Q$146,$B177,总装!Q$6)+SUMIF(总装!R$3:R$146,$B177,总装!R$6)</f>
        <v>0</v>
      </c>
      <c r="O177" s="12">
        <f ca="1">SUMIF(总装!S$3:S$146,$B177,总装!S$6)+SUMIF(总装!T$3:T$146,$B177,总装!T$6)+SUMIF(总装!U$3:U$146,$B177,总装!U$6)</f>
        <v>0</v>
      </c>
      <c r="P177" s="12">
        <f ca="1">SUMIF(总装!V$3:V$146,$B177,总装!V$6)+SUMIF(总装!W$3:W$146,$B177,总装!W$6)+SUMIF(总装!X$3:X$146,$B177,总装!X$6)</f>
        <v>0</v>
      </c>
      <c r="Q177" s="12">
        <f ca="1">SUMIF(总装!Y$3:Y$146,$B177,总装!Y$6)+SUMIF(总装!Z$3:Z$146,$B177,总装!Z$6)+SUMIF(总装!AA$3:AA$146,$B177,总装!AA$6)</f>
        <v>0</v>
      </c>
      <c r="R177" s="5">
        <f ca="1">SUMIF(总装!AB$3:AB$146,$B177,总装!AB$6)+SUMIF(总装!AC$3:AC$146,$B177,总装!AC$6)+SUMIF(总装!AD$3:AD$146,$B177,总装!AD$6)</f>
        <v>0</v>
      </c>
      <c r="S177" s="5">
        <f ca="1">SUMIF(总装!AE$3:AE$146,$B177,总装!AE$6)+SUMIF(总装!AF$3:AF$146,$B177,总装!AF$6)+SUMIF(总装!AG$3:AG$146,$B177,总装!AG$6)</f>
        <v>0</v>
      </c>
      <c r="T177" s="5">
        <f ca="1">SUMIF(总装!AH$3:AH$146,$B177,总装!AH$6)+SUMIF(总装!AI$3:AI$146,$B177,总装!AI$6)+SUMIF(总装!AJ$3:AJ$146,$B177,总装!AJ$6)</f>
        <v>0</v>
      </c>
      <c r="U177" s="5">
        <f ca="1">SUMIF(总装!AK$3:AK$146,$B177,总装!AK$6)+SUMIF(总装!AL$3:AL$146,$B177,总装!AL$6)+SUMIF(总装!AM$3:AM$146,$B177,总装!AM$6)</f>
        <v>0</v>
      </c>
      <c r="V177" s="5">
        <f ca="1">SUMIF(总装!AN$3:AN$146,$B177,总装!AN$6)+SUMIF(总装!AO$3:AO$146,$B177,总装!AO$6)+SUMIF(总装!AP$3:AP$146,$B177,总装!AP$6)</f>
        <v>0</v>
      </c>
      <c r="W177" s="5">
        <f ca="1">SUMIF(总装!AQ$3:AQ$146,$B177,总装!AQ$6)+SUMIF(总装!AR$3:AR$146,$B177,总装!AR$6)+SUMIF(总装!AS$3:AS$146,$B177,总装!AS$6)</f>
        <v>0</v>
      </c>
      <c r="X177" s="5">
        <f ca="1">SUMIF(总装!AT$3:AT$146,$B177,总装!AT$6)+SUMIF(总装!AU$3:AU$146,$B177,总装!AU$6)+SUMIF(总装!AV$3:AV$146,$B177,总装!AV$6)</f>
        <v>0</v>
      </c>
      <c r="Y177" s="5">
        <f ca="1">SUMIF(总装!AW$3:AW$146,$B177,总装!AW$6)+SUMIF(总装!AX$3:AX$146,$B177,总装!AX$6)+SUMIF(总装!AY$3:AY$146,$B177,总装!AY$6)</f>
        <v>0</v>
      </c>
      <c r="Z177" s="5">
        <f ca="1">SUMIF(总装!AZ$3:AZ$146,$B177,总装!AZ$6)+SUMIF(总装!BA$3:BA$146,$B177,总装!BA$6)+SUMIF(总装!BB$3:BB$146,$B177,总装!BB$6)</f>
        <v>0</v>
      </c>
      <c r="AA177" s="5">
        <f ca="1">SUMIF(总装!BC$3:BC$146,$B177,总装!BC$6)+SUMIF(总装!BD$3:BD$146,$B177,总装!BD$6)+SUMIF(总装!BE$3:BE$146,$B177,总装!BE$6)</f>
        <v>0</v>
      </c>
      <c r="AB177" s="5">
        <f ca="1">SUMIF(总装!BF$3:BF$146,$B177,总装!BF$6)+SUMIF(总装!BG$3:BG$146,$B177,总装!BG$6)+SUMIF(总装!BH$3:BH$146,$B177,总装!BH$6)</f>
        <v>0</v>
      </c>
      <c r="AC177" s="5">
        <f ca="1">SUMIF(总装!BI$3:BI$146,$B177,总装!BI$6)+SUMIF(总装!BJ$3:BJ$146,$B177,总装!BJ$6)+SUMIF(总装!BK$3:BK$146,$B177,总装!BK$6)</f>
        <v>0</v>
      </c>
      <c r="AD177" s="5">
        <f ca="1">SUMIF(总装!BL$3:BL$146,$B177,总装!BL$6)+SUMIF(总装!BM$3:BM$146,$B177,总装!BM$6)+SUMIF(总装!BN$3:BN$146,$B177,总装!BN$6)</f>
        <v>0</v>
      </c>
      <c r="AE177" s="5">
        <f ca="1">SUMIF(总装!BO$3:BO$146,$B177,总装!BO$6)+SUMIF(总装!BP$3:BP$146,$B177,总装!BP$6)+SUMIF(总装!BQ$3:BQ$146,$B177,总装!BQ$6)</f>
        <v>0</v>
      </c>
      <c r="AF177" s="5">
        <f ca="1">SUMIF(总装!BR$3:BR$146,$B177,总装!BR$6)+SUMIF(总装!BS$3:BS$146,$B177,总装!BS$6)+SUMIF(总装!BT$3:BT$146,$B177,总装!BT$6)</f>
        <v>0</v>
      </c>
      <c r="AG177" s="5">
        <f ca="1">SUMIF(总装!BU$3:BU$146,$B177,总装!BU$6)+SUMIF(总装!BV$3:BV$146,$B177,总装!BV$6)+SUMIF(总装!BW$3:BW$146,$B177,总装!BW$6)</f>
        <v>0</v>
      </c>
      <c r="AH177" s="5">
        <f ca="1">SUMIF(总装!BX$3:BX$146,$B177,总装!BX$6)+SUMIF(总装!BY$3:BY$146,$B177,总装!BY$6)+SUMIF(总装!BZ$3:BZ$146,$B177,总装!BZ$6)</f>
        <v>0</v>
      </c>
      <c r="AI177" s="5">
        <f ca="1">SUMIF(总装!CA$3:CA$146,$B177,总装!CA$6)+SUMIF(总装!CB$3:CB$146,$B177,总装!CB$6)+SUMIF(总装!CC$3:CC$146,$B177,总装!CC$6)</f>
        <v>1950</v>
      </c>
      <c r="AJ177" s="5">
        <f ca="1">SUMIF(总装!CD$3:CD$146,$B177,总装!CD$6)+SUMIF(总装!CE$3:CE$146,$B177,总装!CE$6)+SUMIF(总装!CF$3:CF$146,$B177,总装!CF$6)</f>
        <v>50</v>
      </c>
      <c r="AK177" s="5">
        <f ca="1">SUMIF(总装!CG$3:CG$146,$B177,总装!CG$6)+SUMIF(总装!CH$3:CH$146,$B177,总装!CH$6)+SUMIF(总装!CI$3:CI$146,$B177,总装!CI$6)</f>
        <v>0</v>
      </c>
      <c r="AL177" s="5">
        <f ca="1">SUMIF(总装!CJ$3:CJ$146,$B177,总装!CJ$6)+SUMIF(总装!CK$3:CK$146,$B177,总装!CK$6)+SUMIF(总装!CL$3:CL$146,$B177,总装!CL$6)</f>
        <v>0</v>
      </c>
      <c r="AM177" s="5">
        <f ca="1">SUMIF(总装!CM$3:CM$146,$B177,总装!CM$6)+SUMIF(总装!CN$3:CN$146,$B177,总装!CN$6)+SUMIF(总装!CO$3:CO$146,$B177,总装!CO$6)</f>
        <v>0</v>
      </c>
      <c r="AN177" s="5">
        <f ca="1">SUMIF(总装!CP$3:CP$146,$B177,总装!CP$6)+SUMIF(总装!CQ$3:CQ$146,$B177,总装!CQ$6)+SUMIF(总装!CR$3:CR$146,$B177,总装!CR$6)</f>
        <v>0</v>
      </c>
      <c r="AO177" s="5">
        <f ca="1" t="shared" si="10"/>
        <v>2000</v>
      </c>
      <c r="AP177" s="5">
        <f>SUMIF(工单拆分!G:G,B177,工单拆分!I:I)</f>
        <v>2000</v>
      </c>
      <c r="AQ177" s="5">
        <f ca="1" t="shared" si="11"/>
        <v>0</v>
      </c>
      <c r="AS177" s="7">
        <f>VLOOKUP(日计划量!C:C,工单拆分!H:N,7,0)</f>
        <v>100852008</v>
      </c>
      <c r="AT177" s="5">
        <f ca="1">VLOOKUP(C:C,工单拆分!H:R,11,0)</f>
        <v>0</v>
      </c>
      <c r="AU177" s="5">
        <f ca="1">VLOOKUP(C:C,工单拆分!H:S,12,0)</f>
        <v>0</v>
      </c>
      <c r="AV177" s="5"/>
      <c r="AW177" s="5"/>
    </row>
    <row r="178" s="1" customFormat="1" ht="15" customHeight="1" spans="1:49">
      <c r="A178" s="5">
        <f>工单拆分!F178</f>
        <v>7210003932</v>
      </c>
      <c r="B178" s="5" t="str">
        <f>工单拆分!G178</f>
        <v>7210003932-23</v>
      </c>
      <c r="C178" s="5" t="str">
        <f>工单拆分!H178</f>
        <v>40FC9033Q-23</v>
      </c>
      <c r="D178" s="5">
        <f>VLOOKUP(B178,工单拆分!G:I,3,0)</f>
        <v>3000</v>
      </c>
      <c r="E178" s="5">
        <f ca="1">SUMIFS(OFFSET(工单拆分!$I$2,,,2000),OFFSET(工单拆分!$F$2,,,2000),A178)</f>
        <v>47000</v>
      </c>
      <c r="F178" s="5"/>
      <c r="G178" s="10">
        <f ca="1" t="array" ref="G178">MATCH(TRUE,J178:AN178&gt;10,0)+$J$2-1</f>
        <v>43551</v>
      </c>
      <c r="H178" s="11"/>
      <c r="I178" s="11"/>
      <c r="J178" s="5">
        <f ca="1">SUMIF(总装!D$3:D$146,$B178,总装!D$6)+SUMIF(总装!E$3:E$146,$B178,总装!E$6)+SUMIF(总装!F$3:F$146,$B178,总装!F$6)</f>
        <v>0</v>
      </c>
      <c r="K178" s="12">
        <f ca="1">SUMIF(总装!G$3:G$146,$B178,总装!G$6)+SUMIF(总装!H$3:H$146,$B178,总装!H$6)+SUMIF(总装!I$3:I$146,$B178,总装!I$6)</f>
        <v>0</v>
      </c>
      <c r="L178" s="12">
        <f ca="1">SUMIF(总装!J$3:J$146,$B178,总装!J$6)+SUMIF(总装!K$3:K$146,$B178,总装!K$6)+SUMIF(总装!L$3:L$146,$B178,总装!L$6)</f>
        <v>0</v>
      </c>
      <c r="M178" s="12">
        <f ca="1">SUMIF(总装!M$3:M$146,$B178,总装!M$6)+SUMIF(总装!N$3:N$146,$B178,总装!N$6)+SUMIF(总装!O$3:O$146,$B178,总装!O$6)</f>
        <v>0</v>
      </c>
      <c r="N178" s="12">
        <f ca="1">SUMIF(总装!P$3:P$146,$B178,总装!P$6)+SUMIF(总装!Q$3:Q$146,$B178,总装!Q$6)+SUMIF(总装!R$3:R$146,$B178,总装!R$6)</f>
        <v>0</v>
      </c>
      <c r="O178" s="12">
        <f ca="1">SUMIF(总装!S$3:S$146,$B178,总装!S$6)+SUMIF(总装!T$3:T$146,$B178,总装!T$6)+SUMIF(总装!U$3:U$146,$B178,总装!U$6)</f>
        <v>0</v>
      </c>
      <c r="P178" s="12">
        <f ca="1">SUMIF(总装!V$3:V$146,$B178,总装!V$6)+SUMIF(总装!W$3:W$146,$B178,总装!W$6)+SUMIF(总装!X$3:X$146,$B178,总装!X$6)</f>
        <v>0</v>
      </c>
      <c r="Q178" s="12">
        <f ca="1">SUMIF(总装!Y$3:Y$146,$B178,总装!Y$6)+SUMIF(总装!Z$3:Z$146,$B178,总装!Z$6)+SUMIF(总装!AA$3:AA$146,$B178,总装!AA$6)</f>
        <v>0</v>
      </c>
      <c r="R178" s="5">
        <f ca="1">SUMIF(总装!AB$3:AB$146,$B178,总装!AB$6)+SUMIF(总装!AC$3:AC$146,$B178,总装!AC$6)+SUMIF(总装!AD$3:AD$146,$B178,总装!AD$6)</f>
        <v>0</v>
      </c>
      <c r="S178" s="5">
        <f ca="1">SUMIF(总装!AE$3:AE$146,$B178,总装!AE$6)+SUMIF(总装!AF$3:AF$146,$B178,总装!AF$6)+SUMIF(总装!AG$3:AG$146,$B178,总装!AG$6)</f>
        <v>0</v>
      </c>
      <c r="T178" s="5">
        <f ca="1">SUMIF(总装!AH$3:AH$146,$B178,总装!AH$6)+SUMIF(总装!AI$3:AI$146,$B178,总装!AI$6)+SUMIF(总装!AJ$3:AJ$146,$B178,总装!AJ$6)</f>
        <v>0</v>
      </c>
      <c r="U178" s="5">
        <f ca="1">SUMIF(总装!AK$3:AK$146,$B178,总装!AK$6)+SUMIF(总装!AL$3:AL$146,$B178,总装!AL$6)+SUMIF(总装!AM$3:AM$146,$B178,总装!AM$6)</f>
        <v>0</v>
      </c>
      <c r="V178" s="5">
        <f ca="1">SUMIF(总装!AN$3:AN$146,$B178,总装!AN$6)+SUMIF(总装!AO$3:AO$146,$B178,总装!AO$6)+SUMIF(总装!AP$3:AP$146,$B178,总装!AP$6)</f>
        <v>0</v>
      </c>
      <c r="W178" s="5">
        <f ca="1">SUMIF(总装!AQ$3:AQ$146,$B178,总装!AQ$6)+SUMIF(总装!AR$3:AR$146,$B178,总装!AR$6)+SUMIF(总装!AS$3:AS$146,$B178,总装!AS$6)</f>
        <v>0</v>
      </c>
      <c r="X178" s="5">
        <f ca="1">SUMIF(总装!AT$3:AT$146,$B178,总装!AT$6)+SUMIF(总装!AU$3:AU$146,$B178,总装!AU$6)+SUMIF(总装!AV$3:AV$146,$B178,总装!AV$6)</f>
        <v>0</v>
      </c>
      <c r="Y178" s="5">
        <f ca="1">SUMIF(总装!AW$3:AW$146,$B178,总装!AW$6)+SUMIF(总装!AX$3:AX$146,$B178,总装!AX$6)+SUMIF(总装!AY$3:AY$146,$B178,总装!AY$6)</f>
        <v>0</v>
      </c>
      <c r="Z178" s="5">
        <f ca="1">SUMIF(总装!AZ$3:AZ$146,$B178,总装!AZ$6)+SUMIF(总装!BA$3:BA$146,$B178,总装!BA$6)+SUMIF(总装!BB$3:BB$146,$B178,总装!BB$6)</f>
        <v>0</v>
      </c>
      <c r="AA178" s="5">
        <f ca="1">SUMIF(总装!BC$3:BC$146,$B178,总装!BC$6)+SUMIF(总装!BD$3:BD$146,$B178,总装!BD$6)+SUMIF(总装!BE$3:BE$146,$B178,总装!BE$6)</f>
        <v>0</v>
      </c>
      <c r="AB178" s="5">
        <f ca="1">SUMIF(总装!BF$3:BF$146,$B178,总装!BF$6)+SUMIF(总装!BG$3:BG$146,$B178,总装!BG$6)+SUMIF(总装!BH$3:BH$146,$B178,总装!BH$6)</f>
        <v>0</v>
      </c>
      <c r="AC178" s="5">
        <f ca="1">SUMIF(总装!BI$3:BI$146,$B178,总装!BI$6)+SUMIF(总装!BJ$3:BJ$146,$B178,总装!BJ$6)+SUMIF(总装!BK$3:BK$146,$B178,总装!BK$6)</f>
        <v>0</v>
      </c>
      <c r="AD178" s="5">
        <f ca="1">SUMIF(总装!BL$3:BL$146,$B178,总装!BL$6)+SUMIF(总装!BM$3:BM$146,$B178,总装!BM$6)+SUMIF(总装!BN$3:BN$146,$B178,总装!BN$6)</f>
        <v>0</v>
      </c>
      <c r="AE178" s="5">
        <f ca="1">SUMIF(总装!BO$3:BO$146,$B178,总装!BO$6)+SUMIF(总装!BP$3:BP$146,$B178,总装!BP$6)+SUMIF(总装!BQ$3:BQ$146,$B178,总装!BQ$6)</f>
        <v>0</v>
      </c>
      <c r="AF178" s="5">
        <f ca="1">SUMIF(总装!BR$3:BR$146,$B178,总装!BR$6)+SUMIF(总装!BS$3:BS$146,$B178,总装!BS$6)+SUMIF(总装!BT$3:BT$146,$B178,总装!BT$6)</f>
        <v>0</v>
      </c>
      <c r="AG178" s="5">
        <f ca="1">SUMIF(总装!BU$3:BU$146,$B178,总装!BU$6)+SUMIF(总装!BV$3:BV$146,$B178,总装!BV$6)+SUMIF(总装!BW$3:BW$146,$B178,总装!BW$6)</f>
        <v>0</v>
      </c>
      <c r="AH178" s="5">
        <f ca="1">SUMIF(总装!BX$3:BX$146,$B178,总装!BX$6)+SUMIF(总装!BY$3:BY$146,$B178,总装!BY$6)+SUMIF(总装!BZ$3:BZ$146,$B178,总装!BZ$6)</f>
        <v>0</v>
      </c>
      <c r="AI178" s="5">
        <f ca="1">SUMIF(总装!CA$3:CA$146,$B178,总装!CA$6)+SUMIF(总装!CB$3:CB$146,$B178,总装!CB$6)+SUMIF(总装!CC$3:CC$146,$B178,总装!CC$6)</f>
        <v>0</v>
      </c>
      <c r="AJ178" s="5">
        <f ca="1">SUMIF(总装!CD$3:CD$146,$B178,总装!CD$6)+SUMIF(总装!CE$3:CE$146,$B178,总装!CE$6)+SUMIF(总装!CF$3:CF$146,$B178,总装!CF$6)</f>
        <v>2050</v>
      </c>
      <c r="AK178" s="5">
        <f ca="1">SUMIF(总装!CG$3:CG$146,$B178,总装!CG$6)+SUMIF(总装!CH$3:CH$146,$B178,总装!CH$6)+SUMIF(总装!CI$3:CI$146,$B178,总装!CI$6)</f>
        <v>950</v>
      </c>
      <c r="AL178" s="5">
        <f ca="1">SUMIF(总装!CJ$3:CJ$146,$B178,总装!CJ$6)+SUMIF(总装!CK$3:CK$146,$B178,总装!CK$6)+SUMIF(总装!CL$3:CL$146,$B178,总装!CL$6)</f>
        <v>0</v>
      </c>
      <c r="AM178" s="5">
        <f ca="1">SUMIF(总装!CM$3:CM$146,$B178,总装!CM$6)+SUMIF(总装!CN$3:CN$146,$B178,总装!CN$6)+SUMIF(总装!CO$3:CO$146,$B178,总装!CO$6)</f>
        <v>0</v>
      </c>
      <c r="AN178" s="5">
        <f ca="1">SUMIF(总装!CP$3:CP$146,$B178,总装!CP$6)+SUMIF(总装!CQ$3:CQ$146,$B178,总装!CQ$6)+SUMIF(总装!CR$3:CR$146,$B178,总装!CR$6)</f>
        <v>0</v>
      </c>
      <c r="AO178" s="5">
        <f ca="1" t="shared" si="10"/>
        <v>3000</v>
      </c>
      <c r="AP178" s="5">
        <f>SUMIF(工单拆分!G:G,B178,工单拆分!I:I)</f>
        <v>3000</v>
      </c>
      <c r="AQ178" s="5">
        <f ca="1" t="shared" si="11"/>
        <v>0</v>
      </c>
      <c r="AS178" s="7">
        <f>VLOOKUP(日计划量!C:C,工单拆分!H:N,7,0)</f>
        <v>0</v>
      </c>
      <c r="AT178" s="5">
        <f ca="1">VLOOKUP(C:C,工单拆分!H:R,11,0)</f>
        <v>0</v>
      </c>
      <c r="AU178" s="5">
        <f ca="1">VLOOKUP(C:C,工单拆分!H:S,12,0)</f>
        <v>0</v>
      </c>
      <c r="AV178" s="5"/>
      <c r="AW178" s="5"/>
    </row>
    <row r="179" s="1" customFormat="1" ht="15" customHeight="1" spans="1:49">
      <c r="A179" s="5">
        <f>工单拆分!F179</f>
        <v>7210003933</v>
      </c>
      <c r="B179" s="5" t="str">
        <f>工单拆分!G179</f>
        <v>7210003933-1</v>
      </c>
      <c r="C179" s="5" t="str">
        <f>工单拆分!H179</f>
        <v>50FC9133Q-1</v>
      </c>
      <c r="D179" s="5">
        <f>VLOOKUP(B179,工单拆分!G:I,3,0)</f>
        <v>2000</v>
      </c>
      <c r="E179" s="5">
        <f ca="1">SUMIFS(OFFSET(工单拆分!$I$2,,,2000),OFFSET(工单拆分!$F$2,,,2000),A179)</f>
        <v>40000</v>
      </c>
      <c r="F179" s="5"/>
      <c r="G179" s="10">
        <f ca="1" t="array" ref="G179">MATCH(TRUE,J179:AN179&gt;10,0)+$J$2-1</f>
        <v>43525</v>
      </c>
      <c r="H179" s="11"/>
      <c r="I179" s="11"/>
      <c r="J179" s="5">
        <f ca="1">SUMIF(总装!D$3:D$146,$B179,总装!D$6)+SUMIF(总装!E$3:E$146,$B179,总装!E$6)+SUMIF(总装!F$3:F$146,$B179,总装!F$6)</f>
        <v>1400</v>
      </c>
      <c r="K179" s="12">
        <f ca="1">SUMIF(总装!G$3:G$146,$B179,总装!G$6)+SUMIF(总装!H$3:H$146,$B179,总装!H$6)+SUMIF(总装!I$3:I$146,$B179,总装!I$6)</f>
        <v>600</v>
      </c>
      <c r="L179" s="12">
        <f ca="1">SUMIF(总装!J$3:J$146,$B179,总装!J$6)+SUMIF(总装!K$3:K$146,$B179,总装!K$6)+SUMIF(总装!L$3:L$146,$B179,总装!L$6)</f>
        <v>0</v>
      </c>
      <c r="M179" s="12">
        <f ca="1">SUMIF(总装!M$3:M$146,$B179,总装!M$6)+SUMIF(总装!N$3:N$146,$B179,总装!N$6)+SUMIF(总装!O$3:O$146,$B179,总装!O$6)</f>
        <v>0</v>
      </c>
      <c r="N179" s="12">
        <f ca="1">SUMIF(总装!P$3:P$146,$B179,总装!P$6)+SUMIF(总装!Q$3:Q$146,$B179,总装!Q$6)+SUMIF(总装!R$3:R$146,$B179,总装!R$6)</f>
        <v>0</v>
      </c>
      <c r="O179" s="12">
        <f ca="1">SUMIF(总装!S$3:S$146,$B179,总装!S$6)+SUMIF(总装!T$3:T$146,$B179,总装!T$6)+SUMIF(总装!U$3:U$146,$B179,总装!U$6)</f>
        <v>0</v>
      </c>
      <c r="P179" s="12">
        <f ca="1">SUMIF(总装!V$3:V$146,$B179,总装!V$6)+SUMIF(总装!W$3:W$146,$B179,总装!W$6)+SUMIF(总装!X$3:X$146,$B179,总装!X$6)</f>
        <v>0</v>
      </c>
      <c r="Q179" s="12">
        <f ca="1">SUMIF(总装!Y$3:Y$146,$B179,总装!Y$6)+SUMIF(总装!Z$3:Z$146,$B179,总装!Z$6)+SUMIF(总装!AA$3:AA$146,$B179,总装!AA$6)</f>
        <v>0</v>
      </c>
      <c r="R179" s="5">
        <f ca="1">SUMIF(总装!AB$3:AB$146,$B179,总装!AB$6)+SUMIF(总装!AC$3:AC$146,$B179,总装!AC$6)+SUMIF(总装!AD$3:AD$146,$B179,总装!AD$6)</f>
        <v>0</v>
      </c>
      <c r="S179" s="5">
        <f ca="1">SUMIF(总装!AE$3:AE$146,$B179,总装!AE$6)+SUMIF(总装!AF$3:AF$146,$B179,总装!AF$6)+SUMIF(总装!AG$3:AG$146,$B179,总装!AG$6)</f>
        <v>0</v>
      </c>
      <c r="T179" s="5">
        <f ca="1">SUMIF(总装!AH$3:AH$146,$B179,总装!AH$6)+SUMIF(总装!AI$3:AI$146,$B179,总装!AI$6)+SUMIF(总装!AJ$3:AJ$146,$B179,总装!AJ$6)</f>
        <v>0</v>
      </c>
      <c r="U179" s="5">
        <f ca="1">SUMIF(总装!AK$3:AK$146,$B179,总装!AK$6)+SUMIF(总装!AL$3:AL$146,$B179,总装!AL$6)+SUMIF(总装!AM$3:AM$146,$B179,总装!AM$6)</f>
        <v>0</v>
      </c>
      <c r="V179" s="5">
        <f ca="1">SUMIF(总装!AN$3:AN$146,$B179,总装!AN$6)+SUMIF(总装!AO$3:AO$146,$B179,总装!AO$6)+SUMIF(总装!AP$3:AP$146,$B179,总装!AP$6)</f>
        <v>0</v>
      </c>
      <c r="W179" s="5">
        <f ca="1">SUMIF(总装!AQ$3:AQ$146,$B179,总装!AQ$6)+SUMIF(总装!AR$3:AR$146,$B179,总装!AR$6)+SUMIF(总装!AS$3:AS$146,$B179,总装!AS$6)</f>
        <v>0</v>
      </c>
      <c r="X179" s="5">
        <f ca="1">SUMIF(总装!AT$3:AT$146,$B179,总装!AT$6)+SUMIF(总装!AU$3:AU$146,$B179,总装!AU$6)+SUMIF(总装!AV$3:AV$146,$B179,总装!AV$6)</f>
        <v>0</v>
      </c>
      <c r="Y179" s="5">
        <f ca="1">SUMIF(总装!AW$3:AW$146,$B179,总装!AW$6)+SUMIF(总装!AX$3:AX$146,$B179,总装!AX$6)+SUMIF(总装!AY$3:AY$146,$B179,总装!AY$6)</f>
        <v>0</v>
      </c>
      <c r="Z179" s="5">
        <f ca="1">SUMIF(总装!AZ$3:AZ$146,$B179,总装!AZ$6)+SUMIF(总装!BA$3:BA$146,$B179,总装!BA$6)+SUMIF(总装!BB$3:BB$146,$B179,总装!BB$6)</f>
        <v>0</v>
      </c>
      <c r="AA179" s="5">
        <f ca="1">SUMIF(总装!BC$3:BC$146,$B179,总装!BC$6)+SUMIF(总装!BD$3:BD$146,$B179,总装!BD$6)+SUMIF(总装!BE$3:BE$146,$B179,总装!BE$6)</f>
        <v>0</v>
      </c>
      <c r="AB179" s="5">
        <f ca="1">SUMIF(总装!BF$3:BF$146,$B179,总装!BF$6)+SUMIF(总装!BG$3:BG$146,$B179,总装!BG$6)+SUMIF(总装!BH$3:BH$146,$B179,总装!BH$6)</f>
        <v>0</v>
      </c>
      <c r="AC179" s="5">
        <f ca="1">SUMIF(总装!BI$3:BI$146,$B179,总装!BI$6)+SUMIF(总装!BJ$3:BJ$146,$B179,总装!BJ$6)+SUMIF(总装!BK$3:BK$146,$B179,总装!BK$6)</f>
        <v>0</v>
      </c>
      <c r="AD179" s="5">
        <f ca="1">SUMIF(总装!BL$3:BL$146,$B179,总装!BL$6)+SUMIF(总装!BM$3:BM$146,$B179,总装!BM$6)+SUMIF(总装!BN$3:BN$146,$B179,总装!BN$6)</f>
        <v>0</v>
      </c>
      <c r="AE179" s="5">
        <f ca="1">SUMIF(总装!BO$3:BO$146,$B179,总装!BO$6)+SUMIF(总装!BP$3:BP$146,$B179,总装!BP$6)+SUMIF(总装!BQ$3:BQ$146,$B179,总装!BQ$6)</f>
        <v>0</v>
      </c>
      <c r="AF179" s="5">
        <f ca="1">SUMIF(总装!BR$3:BR$146,$B179,总装!BR$6)+SUMIF(总装!BS$3:BS$146,$B179,总装!BS$6)+SUMIF(总装!BT$3:BT$146,$B179,总装!BT$6)</f>
        <v>0</v>
      </c>
      <c r="AG179" s="5">
        <f ca="1">SUMIF(总装!BU$3:BU$146,$B179,总装!BU$6)+SUMIF(总装!BV$3:BV$146,$B179,总装!BV$6)+SUMIF(总装!BW$3:BW$146,$B179,总装!BW$6)</f>
        <v>0</v>
      </c>
      <c r="AH179" s="5">
        <f ca="1">SUMIF(总装!BX$3:BX$146,$B179,总装!BX$6)+SUMIF(总装!BY$3:BY$146,$B179,总装!BY$6)+SUMIF(总装!BZ$3:BZ$146,$B179,总装!BZ$6)</f>
        <v>0</v>
      </c>
      <c r="AI179" s="5">
        <f ca="1">SUMIF(总装!CA$3:CA$146,$B179,总装!CA$6)+SUMIF(总装!CB$3:CB$146,$B179,总装!CB$6)+SUMIF(总装!CC$3:CC$146,$B179,总装!CC$6)</f>
        <v>0</v>
      </c>
      <c r="AJ179" s="5">
        <f ca="1">SUMIF(总装!CD$3:CD$146,$B179,总装!CD$6)+SUMIF(总装!CE$3:CE$146,$B179,总装!CE$6)+SUMIF(总装!CF$3:CF$146,$B179,总装!CF$6)</f>
        <v>0</v>
      </c>
      <c r="AK179" s="5">
        <f ca="1">SUMIF(总装!CG$3:CG$146,$B179,总装!CG$6)+SUMIF(总装!CH$3:CH$146,$B179,总装!CH$6)+SUMIF(总装!CI$3:CI$146,$B179,总装!CI$6)</f>
        <v>0</v>
      </c>
      <c r="AL179" s="5">
        <f ca="1">SUMIF(总装!CJ$3:CJ$146,$B179,总装!CJ$6)+SUMIF(总装!CK$3:CK$146,$B179,总装!CK$6)+SUMIF(总装!CL$3:CL$146,$B179,总装!CL$6)</f>
        <v>0</v>
      </c>
      <c r="AM179" s="5">
        <f ca="1">SUMIF(总装!CM$3:CM$146,$B179,总装!CM$6)+SUMIF(总装!CN$3:CN$146,$B179,总装!CN$6)+SUMIF(总装!CO$3:CO$146,$B179,总装!CO$6)</f>
        <v>0</v>
      </c>
      <c r="AN179" s="5">
        <f ca="1">SUMIF(总装!CP$3:CP$146,$B179,总装!CP$6)+SUMIF(总装!CQ$3:CQ$146,$B179,总装!CQ$6)+SUMIF(总装!CR$3:CR$146,$B179,总装!CR$6)</f>
        <v>0</v>
      </c>
      <c r="AO179" s="5">
        <f ca="1" t="shared" si="10"/>
        <v>2000</v>
      </c>
      <c r="AP179" s="5">
        <f>SUMIF(工单拆分!G:G,B179,工单拆分!I:I)</f>
        <v>2000</v>
      </c>
      <c r="AQ179" s="5">
        <f ca="1" t="shared" si="11"/>
        <v>0</v>
      </c>
      <c r="AS179" s="7">
        <f>VLOOKUP(日计划量!C:C,工单拆分!H:N,7,0)</f>
        <v>100842246</v>
      </c>
      <c r="AT179" s="5">
        <f ca="1">VLOOKUP(C:C,工单拆分!H:R,11,0)</f>
        <v>0</v>
      </c>
      <c r="AU179" s="5">
        <f ca="1">VLOOKUP(C:C,工单拆分!H:S,12,0)</f>
        <v>0</v>
      </c>
      <c r="AV179" s="5"/>
      <c r="AW179" s="5"/>
    </row>
    <row r="180" s="1" customFormat="1" ht="15" customHeight="1" spans="1:49">
      <c r="A180" s="5">
        <f>工单拆分!F180</f>
        <v>7210003933</v>
      </c>
      <c r="B180" s="5" t="str">
        <f>工单拆分!G180</f>
        <v>7210003933-2</v>
      </c>
      <c r="C180" s="5" t="str">
        <f>工单拆分!H180</f>
        <v>50FC9133Q-2</v>
      </c>
      <c r="D180" s="5">
        <f>VLOOKUP(B180,工单拆分!G:I,3,0)</f>
        <v>2000</v>
      </c>
      <c r="E180" s="5">
        <f ca="1">SUMIFS(OFFSET(工单拆分!$I$2,,,2000),OFFSET(工单拆分!$F$2,,,2000),A180)</f>
        <v>40000</v>
      </c>
      <c r="F180" s="5"/>
      <c r="G180" s="10">
        <f ca="1" t="array" ref="G180">MATCH(TRUE,J180:AN180&gt;10,0)+$J$2-1</f>
        <v>43526</v>
      </c>
      <c r="H180" s="11"/>
      <c r="I180" s="11"/>
      <c r="J180" s="5">
        <f ca="1">SUMIF(总装!D$3:D$146,$B180,总装!D$6)+SUMIF(总装!E$3:E$146,$B180,总装!E$6)+SUMIF(总装!F$3:F$146,$B180,总装!F$6)</f>
        <v>0</v>
      </c>
      <c r="K180" s="12">
        <f ca="1">SUMIF(总装!G$3:G$146,$B180,总装!G$6)+SUMIF(总装!H$3:H$146,$B180,总装!H$6)+SUMIF(总装!I$3:I$146,$B180,总装!I$6)</f>
        <v>850</v>
      </c>
      <c r="L180" s="12">
        <f ca="1">SUMIF(总装!J$3:J$146,$B180,总装!J$6)+SUMIF(总装!K$3:K$146,$B180,总装!K$6)+SUMIF(总装!L$3:L$146,$B180,总装!L$6)</f>
        <v>0</v>
      </c>
      <c r="M180" s="12">
        <f ca="1">SUMIF(总装!M$3:M$146,$B180,总装!M$6)+SUMIF(总装!N$3:N$146,$B180,总装!N$6)+SUMIF(总装!O$3:O$146,$B180,总装!O$6)</f>
        <v>1150</v>
      </c>
      <c r="N180" s="12">
        <f ca="1">SUMIF(总装!P$3:P$146,$B180,总装!P$6)+SUMIF(总装!Q$3:Q$146,$B180,总装!Q$6)+SUMIF(总装!R$3:R$146,$B180,总装!R$6)</f>
        <v>0</v>
      </c>
      <c r="O180" s="12">
        <f ca="1">SUMIF(总装!S$3:S$146,$B180,总装!S$6)+SUMIF(总装!T$3:T$146,$B180,总装!T$6)+SUMIF(总装!U$3:U$146,$B180,总装!U$6)</f>
        <v>0</v>
      </c>
      <c r="P180" s="12">
        <f ca="1">SUMIF(总装!V$3:V$146,$B180,总装!V$6)+SUMIF(总装!W$3:W$146,$B180,总装!W$6)+SUMIF(总装!X$3:X$146,$B180,总装!X$6)</f>
        <v>0</v>
      </c>
      <c r="Q180" s="12">
        <f ca="1">SUMIF(总装!Y$3:Y$146,$B180,总装!Y$6)+SUMIF(总装!Z$3:Z$146,$B180,总装!Z$6)+SUMIF(总装!AA$3:AA$146,$B180,总装!AA$6)</f>
        <v>0</v>
      </c>
      <c r="R180" s="5">
        <f ca="1">SUMIF(总装!AB$3:AB$146,$B180,总装!AB$6)+SUMIF(总装!AC$3:AC$146,$B180,总装!AC$6)+SUMIF(总装!AD$3:AD$146,$B180,总装!AD$6)</f>
        <v>0</v>
      </c>
      <c r="S180" s="5">
        <f ca="1">SUMIF(总装!AE$3:AE$146,$B180,总装!AE$6)+SUMIF(总装!AF$3:AF$146,$B180,总装!AF$6)+SUMIF(总装!AG$3:AG$146,$B180,总装!AG$6)</f>
        <v>0</v>
      </c>
      <c r="T180" s="5">
        <f ca="1">SUMIF(总装!AH$3:AH$146,$B180,总装!AH$6)+SUMIF(总装!AI$3:AI$146,$B180,总装!AI$6)+SUMIF(总装!AJ$3:AJ$146,$B180,总装!AJ$6)</f>
        <v>0</v>
      </c>
      <c r="U180" s="5">
        <f ca="1">SUMIF(总装!AK$3:AK$146,$B180,总装!AK$6)+SUMIF(总装!AL$3:AL$146,$B180,总装!AL$6)+SUMIF(总装!AM$3:AM$146,$B180,总装!AM$6)</f>
        <v>0</v>
      </c>
      <c r="V180" s="5">
        <f ca="1">SUMIF(总装!AN$3:AN$146,$B180,总装!AN$6)+SUMIF(总装!AO$3:AO$146,$B180,总装!AO$6)+SUMIF(总装!AP$3:AP$146,$B180,总装!AP$6)</f>
        <v>0</v>
      </c>
      <c r="W180" s="5">
        <f ca="1">SUMIF(总装!AQ$3:AQ$146,$B180,总装!AQ$6)+SUMIF(总装!AR$3:AR$146,$B180,总装!AR$6)+SUMIF(总装!AS$3:AS$146,$B180,总装!AS$6)</f>
        <v>0</v>
      </c>
      <c r="X180" s="5">
        <f ca="1">SUMIF(总装!AT$3:AT$146,$B180,总装!AT$6)+SUMIF(总装!AU$3:AU$146,$B180,总装!AU$6)+SUMIF(总装!AV$3:AV$146,$B180,总装!AV$6)</f>
        <v>0</v>
      </c>
      <c r="Y180" s="5">
        <f ca="1">SUMIF(总装!AW$3:AW$146,$B180,总装!AW$6)+SUMIF(总装!AX$3:AX$146,$B180,总装!AX$6)+SUMIF(总装!AY$3:AY$146,$B180,总装!AY$6)</f>
        <v>0</v>
      </c>
      <c r="Z180" s="5">
        <f ca="1">SUMIF(总装!AZ$3:AZ$146,$B180,总装!AZ$6)+SUMIF(总装!BA$3:BA$146,$B180,总装!BA$6)+SUMIF(总装!BB$3:BB$146,$B180,总装!BB$6)</f>
        <v>0</v>
      </c>
      <c r="AA180" s="5">
        <f ca="1">SUMIF(总装!BC$3:BC$146,$B180,总装!BC$6)+SUMIF(总装!BD$3:BD$146,$B180,总装!BD$6)+SUMIF(总装!BE$3:BE$146,$B180,总装!BE$6)</f>
        <v>0</v>
      </c>
      <c r="AB180" s="5">
        <f ca="1">SUMIF(总装!BF$3:BF$146,$B180,总装!BF$6)+SUMIF(总装!BG$3:BG$146,$B180,总装!BG$6)+SUMIF(总装!BH$3:BH$146,$B180,总装!BH$6)</f>
        <v>0</v>
      </c>
      <c r="AC180" s="5">
        <f ca="1">SUMIF(总装!BI$3:BI$146,$B180,总装!BI$6)+SUMIF(总装!BJ$3:BJ$146,$B180,总装!BJ$6)+SUMIF(总装!BK$3:BK$146,$B180,总装!BK$6)</f>
        <v>0</v>
      </c>
      <c r="AD180" s="5">
        <f ca="1">SUMIF(总装!BL$3:BL$146,$B180,总装!BL$6)+SUMIF(总装!BM$3:BM$146,$B180,总装!BM$6)+SUMIF(总装!BN$3:BN$146,$B180,总装!BN$6)</f>
        <v>0</v>
      </c>
      <c r="AE180" s="5">
        <f ca="1">SUMIF(总装!BO$3:BO$146,$B180,总装!BO$6)+SUMIF(总装!BP$3:BP$146,$B180,总装!BP$6)+SUMIF(总装!BQ$3:BQ$146,$B180,总装!BQ$6)</f>
        <v>0</v>
      </c>
      <c r="AF180" s="5">
        <f ca="1">SUMIF(总装!BR$3:BR$146,$B180,总装!BR$6)+SUMIF(总装!BS$3:BS$146,$B180,总装!BS$6)+SUMIF(总装!BT$3:BT$146,$B180,总装!BT$6)</f>
        <v>0</v>
      </c>
      <c r="AG180" s="5">
        <f ca="1">SUMIF(总装!BU$3:BU$146,$B180,总装!BU$6)+SUMIF(总装!BV$3:BV$146,$B180,总装!BV$6)+SUMIF(总装!BW$3:BW$146,$B180,总装!BW$6)</f>
        <v>0</v>
      </c>
      <c r="AH180" s="5">
        <f ca="1">SUMIF(总装!BX$3:BX$146,$B180,总装!BX$6)+SUMIF(总装!BY$3:BY$146,$B180,总装!BY$6)+SUMIF(总装!BZ$3:BZ$146,$B180,总装!BZ$6)</f>
        <v>0</v>
      </c>
      <c r="AI180" s="5">
        <f ca="1">SUMIF(总装!CA$3:CA$146,$B180,总装!CA$6)+SUMIF(总装!CB$3:CB$146,$B180,总装!CB$6)+SUMIF(总装!CC$3:CC$146,$B180,总装!CC$6)</f>
        <v>0</v>
      </c>
      <c r="AJ180" s="5">
        <f ca="1">SUMIF(总装!CD$3:CD$146,$B180,总装!CD$6)+SUMIF(总装!CE$3:CE$146,$B180,总装!CE$6)+SUMIF(总装!CF$3:CF$146,$B180,总装!CF$6)</f>
        <v>0</v>
      </c>
      <c r="AK180" s="5">
        <f ca="1">SUMIF(总装!CG$3:CG$146,$B180,总装!CG$6)+SUMIF(总装!CH$3:CH$146,$B180,总装!CH$6)+SUMIF(总装!CI$3:CI$146,$B180,总装!CI$6)</f>
        <v>0</v>
      </c>
      <c r="AL180" s="5">
        <f ca="1">SUMIF(总装!CJ$3:CJ$146,$B180,总装!CJ$6)+SUMIF(总装!CK$3:CK$146,$B180,总装!CK$6)+SUMIF(总装!CL$3:CL$146,$B180,总装!CL$6)</f>
        <v>0</v>
      </c>
      <c r="AM180" s="5">
        <f ca="1">SUMIF(总装!CM$3:CM$146,$B180,总装!CM$6)+SUMIF(总装!CN$3:CN$146,$B180,总装!CN$6)+SUMIF(总装!CO$3:CO$146,$B180,总装!CO$6)</f>
        <v>0</v>
      </c>
      <c r="AN180" s="5">
        <f ca="1">SUMIF(总装!CP$3:CP$146,$B180,总装!CP$6)+SUMIF(总装!CQ$3:CQ$146,$B180,总装!CQ$6)+SUMIF(总装!CR$3:CR$146,$B180,总装!CR$6)</f>
        <v>0</v>
      </c>
      <c r="AO180" s="5">
        <f ca="1" t="shared" si="10"/>
        <v>2000</v>
      </c>
      <c r="AP180" s="5">
        <f>SUMIF(工单拆分!G:G,B180,工单拆分!I:I)</f>
        <v>2000</v>
      </c>
      <c r="AQ180" s="5">
        <f ca="1" t="shared" si="11"/>
        <v>0</v>
      </c>
      <c r="AS180" s="7">
        <f>VLOOKUP(日计划量!C:C,工单拆分!H:N,7,0)</f>
        <v>100842949</v>
      </c>
      <c r="AT180" s="5">
        <f ca="1">VLOOKUP(C:C,工单拆分!H:R,11,0)</f>
        <v>0</v>
      </c>
      <c r="AU180" s="5">
        <f ca="1">VLOOKUP(C:C,工单拆分!H:S,12,0)</f>
        <v>0</v>
      </c>
      <c r="AV180" s="5"/>
      <c r="AW180" s="5"/>
    </row>
    <row r="181" s="1" customFormat="1" ht="15" customHeight="1" spans="1:49">
      <c r="A181" s="5">
        <f>工单拆分!F181</f>
        <v>7210003933</v>
      </c>
      <c r="B181" s="5" t="str">
        <f>工单拆分!G181</f>
        <v>7210003933-3</v>
      </c>
      <c r="C181" s="5" t="str">
        <f>工单拆分!H181</f>
        <v>50FC9133Q-3</v>
      </c>
      <c r="D181" s="5">
        <f>VLOOKUP(B181,工单拆分!G:I,3,0)</f>
        <v>2000</v>
      </c>
      <c r="E181" s="5">
        <f ca="1">SUMIFS(OFFSET(工单拆分!$I$2,,,2000),OFFSET(工单拆分!$F$2,,,2000),A181)</f>
        <v>40000</v>
      </c>
      <c r="F181" s="5"/>
      <c r="G181" s="10">
        <f ca="1" t="array" ref="G181">MATCH(TRUE,J181:AN181&gt;10,0)+$J$2-1</f>
        <v>43528</v>
      </c>
      <c r="H181" s="11"/>
      <c r="I181" s="11"/>
      <c r="J181" s="5">
        <f ca="1">SUMIF(总装!D$3:D$146,$B181,总装!D$6)+SUMIF(总装!E$3:E$146,$B181,总装!E$6)+SUMIF(总装!F$3:F$146,$B181,总装!F$6)</f>
        <v>0</v>
      </c>
      <c r="K181" s="12">
        <f ca="1">SUMIF(总装!G$3:G$146,$B181,总装!G$6)+SUMIF(总装!H$3:H$146,$B181,总装!H$6)+SUMIF(总装!I$3:I$146,$B181,总装!I$6)</f>
        <v>0</v>
      </c>
      <c r="L181" s="12">
        <f ca="1">SUMIF(总装!J$3:J$146,$B181,总装!J$6)+SUMIF(总装!K$3:K$146,$B181,总装!K$6)+SUMIF(总装!L$3:L$146,$B181,总装!L$6)</f>
        <v>0</v>
      </c>
      <c r="M181" s="12">
        <f ca="1">SUMIF(总装!M$3:M$146,$B181,总装!M$6)+SUMIF(总装!N$3:N$146,$B181,总装!N$6)+SUMIF(总装!O$3:O$146,$B181,总装!O$6)</f>
        <v>450</v>
      </c>
      <c r="N181" s="12">
        <f ca="1">SUMIF(总装!P$3:P$146,$B181,总装!P$6)+SUMIF(总装!Q$3:Q$146,$B181,总装!Q$6)+SUMIF(总装!R$3:R$146,$B181,总装!R$6)</f>
        <v>1550</v>
      </c>
      <c r="O181" s="12">
        <f ca="1">SUMIF(总装!S$3:S$146,$B181,总装!S$6)+SUMIF(总装!T$3:T$146,$B181,总装!T$6)+SUMIF(总装!U$3:U$146,$B181,总装!U$6)</f>
        <v>0</v>
      </c>
      <c r="P181" s="12">
        <f ca="1">SUMIF(总装!V$3:V$146,$B181,总装!V$6)+SUMIF(总装!W$3:W$146,$B181,总装!W$6)+SUMIF(总装!X$3:X$146,$B181,总装!X$6)</f>
        <v>0</v>
      </c>
      <c r="Q181" s="12">
        <f ca="1">SUMIF(总装!Y$3:Y$146,$B181,总装!Y$6)+SUMIF(总装!Z$3:Z$146,$B181,总装!Z$6)+SUMIF(总装!AA$3:AA$146,$B181,总装!AA$6)</f>
        <v>0</v>
      </c>
      <c r="R181" s="5">
        <f ca="1">SUMIF(总装!AB$3:AB$146,$B181,总装!AB$6)+SUMIF(总装!AC$3:AC$146,$B181,总装!AC$6)+SUMIF(总装!AD$3:AD$146,$B181,总装!AD$6)</f>
        <v>0</v>
      </c>
      <c r="S181" s="5">
        <f ca="1">SUMIF(总装!AE$3:AE$146,$B181,总装!AE$6)+SUMIF(总装!AF$3:AF$146,$B181,总装!AF$6)+SUMIF(总装!AG$3:AG$146,$B181,总装!AG$6)</f>
        <v>0</v>
      </c>
      <c r="T181" s="5">
        <f ca="1">SUMIF(总装!AH$3:AH$146,$B181,总装!AH$6)+SUMIF(总装!AI$3:AI$146,$B181,总装!AI$6)+SUMIF(总装!AJ$3:AJ$146,$B181,总装!AJ$6)</f>
        <v>0</v>
      </c>
      <c r="U181" s="5">
        <f ca="1">SUMIF(总装!AK$3:AK$146,$B181,总装!AK$6)+SUMIF(总装!AL$3:AL$146,$B181,总装!AL$6)+SUMIF(总装!AM$3:AM$146,$B181,总装!AM$6)</f>
        <v>0</v>
      </c>
      <c r="V181" s="5">
        <f ca="1">SUMIF(总装!AN$3:AN$146,$B181,总装!AN$6)+SUMIF(总装!AO$3:AO$146,$B181,总装!AO$6)+SUMIF(总装!AP$3:AP$146,$B181,总装!AP$6)</f>
        <v>0</v>
      </c>
      <c r="W181" s="5">
        <f ca="1">SUMIF(总装!AQ$3:AQ$146,$B181,总装!AQ$6)+SUMIF(总装!AR$3:AR$146,$B181,总装!AR$6)+SUMIF(总装!AS$3:AS$146,$B181,总装!AS$6)</f>
        <v>0</v>
      </c>
      <c r="X181" s="5">
        <f ca="1">SUMIF(总装!AT$3:AT$146,$B181,总装!AT$6)+SUMIF(总装!AU$3:AU$146,$B181,总装!AU$6)+SUMIF(总装!AV$3:AV$146,$B181,总装!AV$6)</f>
        <v>0</v>
      </c>
      <c r="Y181" s="5">
        <f ca="1">SUMIF(总装!AW$3:AW$146,$B181,总装!AW$6)+SUMIF(总装!AX$3:AX$146,$B181,总装!AX$6)+SUMIF(总装!AY$3:AY$146,$B181,总装!AY$6)</f>
        <v>0</v>
      </c>
      <c r="Z181" s="5">
        <f ca="1">SUMIF(总装!AZ$3:AZ$146,$B181,总装!AZ$6)+SUMIF(总装!BA$3:BA$146,$B181,总装!BA$6)+SUMIF(总装!BB$3:BB$146,$B181,总装!BB$6)</f>
        <v>0</v>
      </c>
      <c r="AA181" s="5">
        <f ca="1">SUMIF(总装!BC$3:BC$146,$B181,总装!BC$6)+SUMIF(总装!BD$3:BD$146,$B181,总装!BD$6)+SUMIF(总装!BE$3:BE$146,$B181,总装!BE$6)</f>
        <v>0</v>
      </c>
      <c r="AB181" s="5">
        <f ca="1">SUMIF(总装!BF$3:BF$146,$B181,总装!BF$6)+SUMIF(总装!BG$3:BG$146,$B181,总装!BG$6)+SUMIF(总装!BH$3:BH$146,$B181,总装!BH$6)</f>
        <v>0</v>
      </c>
      <c r="AC181" s="5">
        <f ca="1">SUMIF(总装!BI$3:BI$146,$B181,总装!BI$6)+SUMIF(总装!BJ$3:BJ$146,$B181,总装!BJ$6)+SUMIF(总装!BK$3:BK$146,$B181,总装!BK$6)</f>
        <v>0</v>
      </c>
      <c r="AD181" s="5">
        <f ca="1">SUMIF(总装!BL$3:BL$146,$B181,总装!BL$6)+SUMIF(总装!BM$3:BM$146,$B181,总装!BM$6)+SUMIF(总装!BN$3:BN$146,$B181,总装!BN$6)</f>
        <v>0</v>
      </c>
      <c r="AE181" s="5">
        <f ca="1">SUMIF(总装!BO$3:BO$146,$B181,总装!BO$6)+SUMIF(总装!BP$3:BP$146,$B181,总装!BP$6)+SUMIF(总装!BQ$3:BQ$146,$B181,总装!BQ$6)</f>
        <v>0</v>
      </c>
      <c r="AF181" s="5">
        <f ca="1">SUMIF(总装!BR$3:BR$146,$B181,总装!BR$6)+SUMIF(总装!BS$3:BS$146,$B181,总装!BS$6)+SUMIF(总装!BT$3:BT$146,$B181,总装!BT$6)</f>
        <v>0</v>
      </c>
      <c r="AG181" s="5">
        <f ca="1">SUMIF(总装!BU$3:BU$146,$B181,总装!BU$6)+SUMIF(总装!BV$3:BV$146,$B181,总装!BV$6)+SUMIF(总装!BW$3:BW$146,$B181,总装!BW$6)</f>
        <v>0</v>
      </c>
      <c r="AH181" s="5">
        <f ca="1">SUMIF(总装!BX$3:BX$146,$B181,总装!BX$6)+SUMIF(总装!BY$3:BY$146,$B181,总装!BY$6)+SUMIF(总装!BZ$3:BZ$146,$B181,总装!BZ$6)</f>
        <v>0</v>
      </c>
      <c r="AI181" s="5">
        <f ca="1">SUMIF(总装!CA$3:CA$146,$B181,总装!CA$6)+SUMIF(总装!CB$3:CB$146,$B181,总装!CB$6)+SUMIF(总装!CC$3:CC$146,$B181,总装!CC$6)</f>
        <v>0</v>
      </c>
      <c r="AJ181" s="5">
        <f ca="1">SUMIF(总装!CD$3:CD$146,$B181,总装!CD$6)+SUMIF(总装!CE$3:CE$146,$B181,总装!CE$6)+SUMIF(总装!CF$3:CF$146,$B181,总装!CF$6)</f>
        <v>0</v>
      </c>
      <c r="AK181" s="5">
        <f ca="1">SUMIF(总装!CG$3:CG$146,$B181,总装!CG$6)+SUMIF(总装!CH$3:CH$146,$B181,总装!CH$6)+SUMIF(总装!CI$3:CI$146,$B181,总装!CI$6)</f>
        <v>0</v>
      </c>
      <c r="AL181" s="5">
        <f ca="1">SUMIF(总装!CJ$3:CJ$146,$B181,总装!CJ$6)+SUMIF(总装!CK$3:CK$146,$B181,总装!CK$6)+SUMIF(总装!CL$3:CL$146,$B181,总装!CL$6)</f>
        <v>0</v>
      </c>
      <c r="AM181" s="5">
        <f ca="1">SUMIF(总装!CM$3:CM$146,$B181,总装!CM$6)+SUMIF(总装!CN$3:CN$146,$B181,总装!CN$6)+SUMIF(总装!CO$3:CO$146,$B181,总装!CO$6)</f>
        <v>0</v>
      </c>
      <c r="AN181" s="5">
        <f ca="1">SUMIF(总装!CP$3:CP$146,$B181,总装!CP$6)+SUMIF(总装!CQ$3:CQ$146,$B181,总装!CQ$6)+SUMIF(总装!CR$3:CR$146,$B181,总装!CR$6)</f>
        <v>0</v>
      </c>
      <c r="AO181" s="5">
        <f ca="1" t="shared" si="10"/>
        <v>2000</v>
      </c>
      <c r="AP181" s="5">
        <f>SUMIF(工单拆分!G:G,B181,工单拆分!I:I)</f>
        <v>2000</v>
      </c>
      <c r="AQ181" s="5">
        <f ca="1" t="shared" si="11"/>
        <v>0</v>
      </c>
      <c r="AS181" s="7">
        <f>VLOOKUP(日计划量!C:C,工单拆分!H:N,7,0)</f>
        <v>100843510</v>
      </c>
      <c r="AT181" s="5">
        <f ca="1">VLOOKUP(C:C,工单拆分!H:R,11,0)</f>
        <v>0</v>
      </c>
      <c r="AU181" s="5">
        <f ca="1">VLOOKUP(C:C,工单拆分!H:S,12,0)</f>
        <v>0</v>
      </c>
      <c r="AV181" s="5"/>
      <c r="AW181" s="5"/>
    </row>
    <row r="182" s="1" customFormat="1" ht="15" customHeight="1" spans="1:49">
      <c r="A182" s="5">
        <f>工单拆分!F182</f>
        <v>7210003933</v>
      </c>
      <c r="B182" s="5" t="str">
        <f>工单拆分!G182</f>
        <v>7210003933-4</v>
      </c>
      <c r="C182" s="5" t="str">
        <f>工单拆分!H182</f>
        <v>50FC9133Q-4</v>
      </c>
      <c r="D182" s="5">
        <f>VLOOKUP(B182,工单拆分!G:I,3,0)</f>
        <v>2000</v>
      </c>
      <c r="E182" s="5">
        <f ca="1">SUMIFS(OFFSET(工单拆分!$I$2,,,2000),OFFSET(工单拆分!$F$2,,,2000),A182)</f>
        <v>40000</v>
      </c>
      <c r="F182" s="5"/>
      <c r="G182" s="10">
        <f ca="1" t="array" ref="G182">MATCH(TRUE,J182:AN182&gt;10,0)+$J$2-1</f>
        <v>43529</v>
      </c>
      <c r="H182" s="11"/>
      <c r="I182" s="11"/>
      <c r="J182" s="5">
        <f ca="1">SUMIF(总装!D$3:D$146,$B182,总装!D$6)+SUMIF(总装!E$3:E$146,$B182,总装!E$6)+SUMIF(总装!F$3:F$146,$B182,总装!F$6)</f>
        <v>0</v>
      </c>
      <c r="K182" s="12">
        <f ca="1">SUMIF(总装!G$3:G$146,$B182,总装!G$6)+SUMIF(总装!H$3:H$146,$B182,总装!H$6)+SUMIF(总装!I$3:I$146,$B182,总装!I$6)</f>
        <v>0</v>
      </c>
      <c r="L182" s="12">
        <f ca="1">SUMIF(总装!J$3:J$146,$B182,总装!J$6)+SUMIF(总装!K$3:K$146,$B182,总装!K$6)+SUMIF(总装!L$3:L$146,$B182,总装!L$6)</f>
        <v>0</v>
      </c>
      <c r="M182" s="12">
        <f ca="1">SUMIF(总装!M$3:M$146,$B182,总装!M$6)+SUMIF(总装!N$3:N$146,$B182,总装!N$6)+SUMIF(总装!O$3:O$146,$B182,总装!O$6)</f>
        <v>0</v>
      </c>
      <c r="N182" s="12">
        <f ca="1">SUMIF(总装!P$3:P$146,$B182,总装!P$6)+SUMIF(总装!Q$3:Q$146,$B182,总装!Q$6)+SUMIF(总装!R$3:R$146,$B182,总装!R$6)</f>
        <v>100</v>
      </c>
      <c r="O182" s="12">
        <f ca="1">SUMIF(总装!S$3:S$146,$B182,总装!S$6)+SUMIF(总装!T$3:T$146,$B182,总装!T$6)+SUMIF(总装!U$3:U$146,$B182,总装!U$6)</f>
        <v>1750</v>
      </c>
      <c r="P182" s="12">
        <f ca="1">SUMIF(总装!V$3:V$146,$B182,总装!V$6)+SUMIF(总装!W$3:W$146,$B182,总装!W$6)+SUMIF(总装!X$3:X$146,$B182,总装!X$6)</f>
        <v>150</v>
      </c>
      <c r="Q182" s="12">
        <f ca="1">SUMIF(总装!Y$3:Y$146,$B182,总装!Y$6)+SUMIF(总装!Z$3:Z$146,$B182,总装!Z$6)+SUMIF(总装!AA$3:AA$146,$B182,总装!AA$6)</f>
        <v>0</v>
      </c>
      <c r="R182" s="5">
        <f ca="1">SUMIF(总装!AB$3:AB$146,$B182,总装!AB$6)+SUMIF(总装!AC$3:AC$146,$B182,总装!AC$6)+SUMIF(总装!AD$3:AD$146,$B182,总装!AD$6)</f>
        <v>0</v>
      </c>
      <c r="S182" s="5">
        <f ca="1">SUMIF(总装!AE$3:AE$146,$B182,总装!AE$6)+SUMIF(总装!AF$3:AF$146,$B182,总装!AF$6)+SUMIF(总装!AG$3:AG$146,$B182,总装!AG$6)</f>
        <v>0</v>
      </c>
      <c r="T182" s="5">
        <f ca="1">SUMIF(总装!AH$3:AH$146,$B182,总装!AH$6)+SUMIF(总装!AI$3:AI$146,$B182,总装!AI$6)+SUMIF(总装!AJ$3:AJ$146,$B182,总装!AJ$6)</f>
        <v>0</v>
      </c>
      <c r="U182" s="5">
        <f ca="1">SUMIF(总装!AK$3:AK$146,$B182,总装!AK$6)+SUMIF(总装!AL$3:AL$146,$B182,总装!AL$6)+SUMIF(总装!AM$3:AM$146,$B182,总装!AM$6)</f>
        <v>0</v>
      </c>
      <c r="V182" s="5">
        <f ca="1">SUMIF(总装!AN$3:AN$146,$B182,总装!AN$6)+SUMIF(总装!AO$3:AO$146,$B182,总装!AO$6)+SUMIF(总装!AP$3:AP$146,$B182,总装!AP$6)</f>
        <v>0</v>
      </c>
      <c r="W182" s="5">
        <f ca="1">SUMIF(总装!AQ$3:AQ$146,$B182,总装!AQ$6)+SUMIF(总装!AR$3:AR$146,$B182,总装!AR$6)+SUMIF(总装!AS$3:AS$146,$B182,总装!AS$6)</f>
        <v>0</v>
      </c>
      <c r="X182" s="5">
        <f ca="1">SUMIF(总装!AT$3:AT$146,$B182,总装!AT$6)+SUMIF(总装!AU$3:AU$146,$B182,总装!AU$6)+SUMIF(总装!AV$3:AV$146,$B182,总装!AV$6)</f>
        <v>0</v>
      </c>
      <c r="Y182" s="5">
        <f ca="1">SUMIF(总装!AW$3:AW$146,$B182,总装!AW$6)+SUMIF(总装!AX$3:AX$146,$B182,总装!AX$6)+SUMIF(总装!AY$3:AY$146,$B182,总装!AY$6)</f>
        <v>0</v>
      </c>
      <c r="Z182" s="5">
        <f ca="1">SUMIF(总装!AZ$3:AZ$146,$B182,总装!AZ$6)+SUMIF(总装!BA$3:BA$146,$B182,总装!BA$6)+SUMIF(总装!BB$3:BB$146,$B182,总装!BB$6)</f>
        <v>0</v>
      </c>
      <c r="AA182" s="5">
        <f ca="1">SUMIF(总装!BC$3:BC$146,$B182,总装!BC$6)+SUMIF(总装!BD$3:BD$146,$B182,总装!BD$6)+SUMIF(总装!BE$3:BE$146,$B182,总装!BE$6)</f>
        <v>0</v>
      </c>
      <c r="AB182" s="5">
        <f ca="1">SUMIF(总装!BF$3:BF$146,$B182,总装!BF$6)+SUMIF(总装!BG$3:BG$146,$B182,总装!BG$6)+SUMIF(总装!BH$3:BH$146,$B182,总装!BH$6)</f>
        <v>0</v>
      </c>
      <c r="AC182" s="5">
        <f ca="1">SUMIF(总装!BI$3:BI$146,$B182,总装!BI$6)+SUMIF(总装!BJ$3:BJ$146,$B182,总装!BJ$6)+SUMIF(总装!BK$3:BK$146,$B182,总装!BK$6)</f>
        <v>0</v>
      </c>
      <c r="AD182" s="5">
        <f ca="1">SUMIF(总装!BL$3:BL$146,$B182,总装!BL$6)+SUMIF(总装!BM$3:BM$146,$B182,总装!BM$6)+SUMIF(总装!BN$3:BN$146,$B182,总装!BN$6)</f>
        <v>0</v>
      </c>
      <c r="AE182" s="5">
        <f ca="1">SUMIF(总装!BO$3:BO$146,$B182,总装!BO$6)+SUMIF(总装!BP$3:BP$146,$B182,总装!BP$6)+SUMIF(总装!BQ$3:BQ$146,$B182,总装!BQ$6)</f>
        <v>0</v>
      </c>
      <c r="AF182" s="5">
        <f ca="1">SUMIF(总装!BR$3:BR$146,$B182,总装!BR$6)+SUMIF(总装!BS$3:BS$146,$B182,总装!BS$6)+SUMIF(总装!BT$3:BT$146,$B182,总装!BT$6)</f>
        <v>0</v>
      </c>
      <c r="AG182" s="5">
        <f ca="1">SUMIF(总装!BU$3:BU$146,$B182,总装!BU$6)+SUMIF(总装!BV$3:BV$146,$B182,总装!BV$6)+SUMIF(总装!BW$3:BW$146,$B182,总装!BW$6)</f>
        <v>0</v>
      </c>
      <c r="AH182" s="5">
        <f ca="1">SUMIF(总装!BX$3:BX$146,$B182,总装!BX$6)+SUMIF(总装!BY$3:BY$146,$B182,总装!BY$6)+SUMIF(总装!BZ$3:BZ$146,$B182,总装!BZ$6)</f>
        <v>0</v>
      </c>
      <c r="AI182" s="5">
        <f ca="1">SUMIF(总装!CA$3:CA$146,$B182,总装!CA$6)+SUMIF(总装!CB$3:CB$146,$B182,总装!CB$6)+SUMIF(总装!CC$3:CC$146,$B182,总装!CC$6)</f>
        <v>0</v>
      </c>
      <c r="AJ182" s="5">
        <f ca="1">SUMIF(总装!CD$3:CD$146,$B182,总装!CD$6)+SUMIF(总装!CE$3:CE$146,$B182,总装!CE$6)+SUMIF(总装!CF$3:CF$146,$B182,总装!CF$6)</f>
        <v>0</v>
      </c>
      <c r="AK182" s="5">
        <f ca="1">SUMIF(总装!CG$3:CG$146,$B182,总装!CG$6)+SUMIF(总装!CH$3:CH$146,$B182,总装!CH$6)+SUMIF(总装!CI$3:CI$146,$B182,总装!CI$6)</f>
        <v>0</v>
      </c>
      <c r="AL182" s="5">
        <f ca="1">SUMIF(总装!CJ$3:CJ$146,$B182,总装!CJ$6)+SUMIF(总装!CK$3:CK$146,$B182,总装!CK$6)+SUMIF(总装!CL$3:CL$146,$B182,总装!CL$6)</f>
        <v>0</v>
      </c>
      <c r="AM182" s="5">
        <f ca="1">SUMIF(总装!CM$3:CM$146,$B182,总装!CM$6)+SUMIF(总装!CN$3:CN$146,$B182,总装!CN$6)+SUMIF(总装!CO$3:CO$146,$B182,总装!CO$6)</f>
        <v>0</v>
      </c>
      <c r="AN182" s="5">
        <f ca="1">SUMIF(总装!CP$3:CP$146,$B182,总装!CP$6)+SUMIF(总装!CQ$3:CQ$146,$B182,总装!CQ$6)+SUMIF(总装!CR$3:CR$146,$B182,总装!CR$6)</f>
        <v>0</v>
      </c>
      <c r="AO182" s="5">
        <f ca="1" t="shared" si="10"/>
        <v>2000</v>
      </c>
      <c r="AP182" s="5">
        <f>SUMIF(工单拆分!G:G,B182,工单拆分!I:I)</f>
        <v>2000</v>
      </c>
      <c r="AQ182" s="5">
        <f ca="1" t="shared" si="11"/>
        <v>0</v>
      </c>
      <c r="AS182" s="7">
        <f>VLOOKUP(日计划量!C:C,工单拆分!H:N,7,0)</f>
        <v>100844189</v>
      </c>
      <c r="AT182" s="5">
        <f ca="1">VLOOKUP(C:C,工单拆分!H:R,11,0)</f>
        <v>0</v>
      </c>
      <c r="AU182" s="5">
        <f ca="1">VLOOKUP(C:C,工单拆分!H:S,12,0)</f>
        <v>0</v>
      </c>
      <c r="AV182" s="5"/>
      <c r="AW182" s="5"/>
    </row>
    <row r="183" s="1" customFormat="1" ht="15" customHeight="1" spans="1:49">
      <c r="A183" s="5">
        <f>工单拆分!F183</f>
        <v>7210003933</v>
      </c>
      <c r="B183" s="5" t="str">
        <f>工单拆分!G183</f>
        <v>7210003933-5</v>
      </c>
      <c r="C183" s="5" t="str">
        <f>工单拆分!H183</f>
        <v>50FC9133Q-5</v>
      </c>
      <c r="D183" s="5">
        <f>VLOOKUP(B183,工单拆分!G:I,3,0)</f>
        <v>2000</v>
      </c>
      <c r="E183" s="5">
        <f ca="1">SUMIFS(OFFSET(工单拆分!$I$2,,,2000),OFFSET(工单拆分!$F$2,,,2000),A183)</f>
        <v>40000</v>
      </c>
      <c r="F183" s="5"/>
      <c r="G183" s="10">
        <f ca="1" t="array" ref="G183">MATCH(TRUE,J183:AN183&gt;10,0)+$J$2-1</f>
        <v>43531</v>
      </c>
      <c r="H183" s="11"/>
      <c r="I183" s="11"/>
      <c r="J183" s="5">
        <f ca="1">SUMIF(总装!D$3:D$146,$B183,总装!D$6)+SUMIF(总装!E$3:E$146,$B183,总装!E$6)+SUMIF(总装!F$3:F$146,$B183,总装!F$6)</f>
        <v>0</v>
      </c>
      <c r="K183" s="12">
        <f ca="1">SUMIF(总装!G$3:G$146,$B183,总装!G$6)+SUMIF(总装!H$3:H$146,$B183,总装!H$6)+SUMIF(总装!I$3:I$146,$B183,总装!I$6)</f>
        <v>0</v>
      </c>
      <c r="L183" s="12">
        <f ca="1">SUMIF(总装!J$3:J$146,$B183,总装!J$6)+SUMIF(总装!K$3:K$146,$B183,总装!K$6)+SUMIF(总装!L$3:L$146,$B183,总装!L$6)</f>
        <v>0</v>
      </c>
      <c r="M183" s="12">
        <f ca="1">SUMIF(总装!M$3:M$146,$B183,总装!M$6)+SUMIF(总装!N$3:N$146,$B183,总装!N$6)+SUMIF(总装!O$3:O$146,$B183,总装!O$6)</f>
        <v>0</v>
      </c>
      <c r="N183" s="12">
        <f ca="1">SUMIF(总装!P$3:P$146,$B183,总装!P$6)+SUMIF(总装!Q$3:Q$146,$B183,总装!Q$6)+SUMIF(总装!R$3:R$146,$B183,总装!R$6)</f>
        <v>0</v>
      </c>
      <c r="O183" s="12">
        <f ca="1">SUMIF(总装!S$3:S$146,$B183,总装!S$6)+SUMIF(总装!T$3:T$146,$B183,总装!T$6)+SUMIF(总装!U$3:U$146,$B183,总装!U$6)</f>
        <v>0</v>
      </c>
      <c r="P183" s="12">
        <f ca="1">SUMIF(总装!V$3:V$146,$B183,总装!V$6)+SUMIF(总装!W$3:W$146,$B183,总装!W$6)+SUMIF(总装!X$3:X$146,$B183,总装!X$6)</f>
        <v>1650</v>
      </c>
      <c r="Q183" s="12">
        <f ca="1">SUMIF(总装!Y$3:Y$146,$B183,总装!Y$6)+SUMIF(总装!Z$3:Z$146,$B183,总装!Z$6)+SUMIF(总装!AA$3:AA$146,$B183,总装!AA$6)</f>
        <v>350</v>
      </c>
      <c r="R183" s="5">
        <f ca="1">SUMIF(总装!AB$3:AB$146,$B183,总装!AB$6)+SUMIF(总装!AC$3:AC$146,$B183,总装!AC$6)+SUMIF(总装!AD$3:AD$146,$B183,总装!AD$6)</f>
        <v>0</v>
      </c>
      <c r="S183" s="5">
        <f ca="1">SUMIF(总装!AE$3:AE$146,$B183,总装!AE$6)+SUMIF(总装!AF$3:AF$146,$B183,总装!AF$6)+SUMIF(总装!AG$3:AG$146,$B183,总装!AG$6)</f>
        <v>0</v>
      </c>
      <c r="T183" s="5">
        <f ca="1">SUMIF(总装!AH$3:AH$146,$B183,总装!AH$6)+SUMIF(总装!AI$3:AI$146,$B183,总装!AI$6)+SUMIF(总装!AJ$3:AJ$146,$B183,总装!AJ$6)</f>
        <v>0</v>
      </c>
      <c r="U183" s="5">
        <f ca="1">SUMIF(总装!AK$3:AK$146,$B183,总装!AK$6)+SUMIF(总装!AL$3:AL$146,$B183,总装!AL$6)+SUMIF(总装!AM$3:AM$146,$B183,总装!AM$6)</f>
        <v>0</v>
      </c>
      <c r="V183" s="5">
        <f ca="1">SUMIF(总装!AN$3:AN$146,$B183,总装!AN$6)+SUMIF(总装!AO$3:AO$146,$B183,总装!AO$6)+SUMIF(总装!AP$3:AP$146,$B183,总装!AP$6)</f>
        <v>0</v>
      </c>
      <c r="W183" s="5">
        <f ca="1">SUMIF(总装!AQ$3:AQ$146,$B183,总装!AQ$6)+SUMIF(总装!AR$3:AR$146,$B183,总装!AR$6)+SUMIF(总装!AS$3:AS$146,$B183,总装!AS$6)</f>
        <v>0</v>
      </c>
      <c r="X183" s="5">
        <f ca="1">SUMIF(总装!AT$3:AT$146,$B183,总装!AT$6)+SUMIF(总装!AU$3:AU$146,$B183,总装!AU$6)+SUMIF(总装!AV$3:AV$146,$B183,总装!AV$6)</f>
        <v>0</v>
      </c>
      <c r="Y183" s="5">
        <f ca="1">SUMIF(总装!AW$3:AW$146,$B183,总装!AW$6)+SUMIF(总装!AX$3:AX$146,$B183,总装!AX$6)+SUMIF(总装!AY$3:AY$146,$B183,总装!AY$6)</f>
        <v>0</v>
      </c>
      <c r="Z183" s="5">
        <f ca="1">SUMIF(总装!AZ$3:AZ$146,$B183,总装!AZ$6)+SUMIF(总装!BA$3:BA$146,$B183,总装!BA$6)+SUMIF(总装!BB$3:BB$146,$B183,总装!BB$6)</f>
        <v>0</v>
      </c>
      <c r="AA183" s="5">
        <f ca="1">SUMIF(总装!BC$3:BC$146,$B183,总装!BC$6)+SUMIF(总装!BD$3:BD$146,$B183,总装!BD$6)+SUMIF(总装!BE$3:BE$146,$B183,总装!BE$6)</f>
        <v>0</v>
      </c>
      <c r="AB183" s="5">
        <f ca="1">SUMIF(总装!BF$3:BF$146,$B183,总装!BF$6)+SUMIF(总装!BG$3:BG$146,$B183,总装!BG$6)+SUMIF(总装!BH$3:BH$146,$B183,总装!BH$6)</f>
        <v>0</v>
      </c>
      <c r="AC183" s="5">
        <f ca="1">SUMIF(总装!BI$3:BI$146,$B183,总装!BI$6)+SUMIF(总装!BJ$3:BJ$146,$B183,总装!BJ$6)+SUMIF(总装!BK$3:BK$146,$B183,总装!BK$6)</f>
        <v>0</v>
      </c>
      <c r="AD183" s="5">
        <f ca="1">SUMIF(总装!BL$3:BL$146,$B183,总装!BL$6)+SUMIF(总装!BM$3:BM$146,$B183,总装!BM$6)+SUMIF(总装!BN$3:BN$146,$B183,总装!BN$6)</f>
        <v>0</v>
      </c>
      <c r="AE183" s="5">
        <f ca="1">SUMIF(总装!BO$3:BO$146,$B183,总装!BO$6)+SUMIF(总装!BP$3:BP$146,$B183,总装!BP$6)+SUMIF(总装!BQ$3:BQ$146,$B183,总装!BQ$6)</f>
        <v>0</v>
      </c>
      <c r="AF183" s="5">
        <f ca="1">SUMIF(总装!BR$3:BR$146,$B183,总装!BR$6)+SUMIF(总装!BS$3:BS$146,$B183,总装!BS$6)+SUMIF(总装!BT$3:BT$146,$B183,总装!BT$6)</f>
        <v>0</v>
      </c>
      <c r="AG183" s="5">
        <f ca="1">SUMIF(总装!BU$3:BU$146,$B183,总装!BU$6)+SUMIF(总装!BV$3:BV$146,$B183,总装!BV$6)+SUMIF(总装!BW$3:BW$146,$B183,总装!BW$6)</f>
        <v>0</v>
      </c>
      <c r="AH183" s="5">
        <f ca="1">SUMIF(总装!BX$3:BX$146,$B183,总装!BX$6)+SUMIF(总装!BY$3:BY$146,$B183,总装!BY$6)+SUMIF(总装!BZ$3:BZ$146,$B183,总装!BZ$6)</f>
        <v>0</v>
      </c>
      <c r="AI183" s="5">
        <f ca="1">SUMIF(总装!CA$3:CA$146,$B183,总装!CA$6)+SUMIF(总装!CB$3:CB$146,$B183,总装!CB$6)+SUMIF(总装!CC$3:CC$146,$B183,总装!CC$6)</f>
        <v>0</v>
      </c>
      <c r="AJ183" s="5">
        <f ca="1">SUMIF(总装!CD$3:CD$146,$B183,总装!CD$6)+SUMIF(总装!CE$3:CE$146,$B183,总装!CE$6)+SUMIF(总装!CF$3:CF$146,$B183,总装!CF$6)</f>
        <v>0</v>
      </c>
      <c r="AK183" s="5">
        <f ca="1">SUMIF(总装!CG$3:CG$146,$B183,总装!CG$6)+SUMIF(总装!CH$3:CH$146,$B183,总装!CH$6)+SUMIF(总装!CI$3:CI$146,$B183,总装!CI$6)</f>
        <v>0</v>
      </c>
      <c r="AL183" s="5">
        <f ca="1">SUMIF(总装!CJ$3:CJ$146,$B183,总装!CJ$6)+SUMIF(总装!CK$3:CK$146,$B183,总装!CK$6)+SUMIF(总装!CL$3:CL$146,$B183,总装!CL$6)</f>
        <v>0</v>
      </c>
      <c r="AM183" s="5">
        <f ca="1">SUMIF(总装!CM$3:CM$146,$B183,总装!CM$6)+SUMIF(总装!CN$3:CN$146,$B183,总装!CN$6)+SUMIF(总装!CO$3:CO$146,$B183,总装!CO$6)</f>
        <v>0</v>
      </c>
      <c r="AN183" s="5">
        <f ca="1">SUMIF(总装!CP$3:CP$146,$B183,总装!CP$6)+SUMIF(总装!CQ$3:CQ$146,$B183,总装!CQ$6)+SUMIF(总装!CR$3:CR$146,$B183,总装!CR$6)</f>
        <v>0</v>
      </c>
      <c r="AO183" s="5">
        <f ca="1" t="shared" si="10"/>
        <v>2000</v>
      </c>
      <c r="AP183" s="5">
        <f>SUMIF(工单拆分!G:G,B183,工单拆分!I:I)</f>
        <v>2000</v>
      </c>
      <c r="AQ183" s="5">
        <f ca="1" t="shared" si="11"/>
        <v>0</v>
      </c>
      <c r="AS183" s="7">
        <f>VLOOKUP(日计划量!C:C,工单拆分!H:N,7,0)</f>
        <v>100844190</v>
      </c>
      <c r="AT183" s="5">
        <f ca="1">VLOOKUP(C:C,工单拆分!H:R,11,0)</f>
        <v>0</v>
      </c>
      <c r="AU183" s="5">
        <f ca="1">VLOOKUP(C:C,工单拆分!H:S,12,0)</f>
        <v>0</v>
      </c>
      <c r="AV183" s="5"/>
      <c r="AW183" s="5"/>
    </row>
    <row r="184" s="1" customFormat="1" ht="15" customHeight="1" spans="1:49">
      <c r="A184" s="5">
        <f>工单拆分!F184</f>
        <v>7210003933</v>
      </c>
      <c r="B184" s="5" t="str">
        <f>工单拆分!G184</f>
        <v>7210003933-6</v>
      </c>
      <c r="C184" s="5" t="str">
        <f>工单拆分!H184</f>
        <v>50FC9133Q-6</v>
      </c>
      <c r="D184" s="5">
        <f>VLOOKUP(B184,工单拆分!G:I,3,0)</f>
        <v>2000</v>
      </c>
      <c r="E184" s="5">
        <f ca="1">SUMIFS(OFFSET(工单拆分!$I$2,,,2000),OFFSET(工单拆分!$F$2,,,2000),A184)</f>
        <v>40000</v>
      </c>
      <c r="F184" s="5"/>
      <c r="G184" s="10">
        <f ca="1" t="array" ref="G184">MATCH(TRUE,J184:AN184&gt;10,0)+$J$2-1</f>
        <v>43532</v>
      </c>
      <c r="H184" s="11"/>
      <c r="I184" s="11"/>
      <c r="J184" s="5">
        <f ca="1">SUMIF(总装!D$3:D$146,$B184,总装!D$6)+SUMIF(总装!E$3:E$146,$B184,总装!E$6)+SUMIF(总装!F$3:F$146,$B184,总装!F$6)</f>
        <v>0</v>
      </c>
      <c r="K184" s="12">
        <f ca="1">SUMIF(总装!G$3:G$146,$B184,总装!G$6)+SUMIF(总装!H$3:H$146,$B184,总装!H$6)+SUMIF(总装!I$3:I$146,$B184,总装!I$6)</f>
        <v>0</v>
      </c>
      <c r="L184" s="12">
        <f ca="1">SUMIF(总装!J$3:J$146,$B184,总装!J$6)+SUMIF(总装!K$3:K$146,$B184,总装!K$6)+SUMIF(总装!L$3:L$146,$B184,总装!L$6)</f>
        <v>0</v>
      </c>
      <c r="M184" s="12">
        <f ca="1">SUMIF(总装!M$3:M$146,$B184,总装!M$6)+SUMIF(总装!N$3:N$146,$B184,总装!N$6)+SUMIF(总装!O$3:O$146,$B184,总装!O$6)</f>
        <v>0</v>
      </c>
      <c r="N184" s="12">
        <f ca="1">SUMIF(总装!P$3:P$146,$B184,总装!P$6)+SUMIF(总装!Q$3:Q$146,$B184,总装!Q$6)+SUMIF(总装!R$3:R$146,$B184,总装!R$6)</f>
        <v>0</v>
      </c>
      <c r="O184" s="12">
        <f ca="1">SUMIF(总装!S$3:S$146,$B184,总装!S$6)+SUMIF(总装!T$3:T$146,$B184,总装!T$6)+SUMIF(总装!U$3:U$146,$B184,总装!U$6)</f>
        <v>0</v>
      </c>
      <c r="P184" s="12">
        <f ca="1">SUMIF(总装!V$3:V$146,$B184,总装!V$6)+SUMIF(总装!W$3:W$146,$B184,总装!W$6)+SUMIF(总装!X$3:X$146,$B184,总装!X$6)</f>
        <v>0</v>
      </c>
      <c r="Q184" s="12">
        <f ca="1">SUMIF(总装!Y$3:Y$146,$B184,总装!Y$6)+SUMIF(总装!Z$3:Z$146,$B184,总装!Z$6)+SUMIF(总装!AA$3:AA$146,$B184,总装!AA$6)</f>
        <v>1350</v>
      </c>
      <c r="R184" s="5">
        <f ca="1">SUMIF(总装!AB$3:AB$146,$B184,总装!AB$6)+SUMIF(总装!AC$3:AC$146,$B184,总装!AC$6)+SUMIF(总装!AD$3:AD$146,$B184,总装!AD$6)</f>
        <v>650</v>
      </c>
      <c r="S184" s="5">
        <f ca="1">SUMIF(总装!AE$3:AE$146,$B184,总装!AE$6)+SUMIF(总装!AF$3:AF$146,$B184,总装!AF$6)+SUMIF(总装!AG$3:AG$146,$B184,总装!AG$6)</f>
        <v>0</v>
      </c>
      <c r="T184" s="5">
        <f ca="1">SUMIF(总装!AH$3:AH$146,$B184,总装!AH$6)+SUMIF(总装!AI$3:AI$146,$B184,总装!AI$6)+SUMIF(总装!AJ$3:AJ$146,$B184,总装!AJ$6)</f>
        <v>0</v>
      </c>
      <c r="U184" s="5">
        <f ca="1">SUMIF(总装!AK$3:AK$146,$B184,总装!AK$6)+SUMIF(总装!AL$3:AL$146,$B184,总装!AL$6)+SUMIF(总装!AM$3:AM$146,$B184,总装!AM$6)</f>
        <v>0</v>
      </c>
      <c r="V184" s="5">
        <f ca="1">SUMIF(总装!AN$3:AN$146,$B184,总装!AN$6)+SUMIF(总装!AO$3:AO$146,$B184,总装!AO$6)+SUMIF(总装!AP$3:AP$146,$B184,总装!AP$6)</f>
        <v>0</v>
      </c>
      <c r="W184" s="5">
        <f ca="1">SUMIF(总装!AQ$3:AQ$146,$B184,总装!AQ$6)+SUMIF(总装!AR$3:AR$146,$B184,总装!AR$6)+SUMIF(总装!AS$3:AS$146,$B184,总装!AS$6)</f>
        <v>0</v>
      </c>
      <c r="X184" s="5">
        <f ca="1">SUMIF(总装!AT$3:AT$146,$B184,总装!AT$6)+SUMIF(总装!AU$3:AU$146,$B184,总装!AU$6)+SUMIF(总装!AV$3:AV$146,$B184,总装!AV$6)</f>
        <v>0</v>
      </c>
      <c r="Y184" s="5">
        <f ca="1">SUMIF(总装!AW$3:AW$146,$B184,总装!AW$6)+SUMIF(总装!AX$3:AX$146,$B184,总装!AX$6)+SUMIF(总装!AY$3:AY$146,$B184,总装!AY$6)</f>
        <v>0</v>
      </c>
      <c r="Z184" s="5">
        <f ca="1">SUMIF(总装!AZ$3:AZ$146,$B184,总装!AZ$6)+SUMIF(总装!BA$3:BA$146,$B184,总装!BA$6)+SUMIF(总装!BB$3:BB$146,$B184,总装!BB$6)</f>
        <v>0</v>
      </c>
      <c r="AA184" s="5">
        <f ca="1">SUMIF(总装!BC$3:BC$146,$B184,总装!BC$6)+SUMIF(总装!BD$3:BD$146,$B184,总装!BD$6)+SUMIF(总装!BE$3:BE$146,$B184,总装!BE$6)</f>
        <v>0</v>
      </c>
      <c r="AB184" s="5">
        <f ca="1">SUMIF(总装!BF$3:BF$146,$B184,总装!BF$6)+SUMIF(总装!BG$3:BG$146,$B184,总装!BG$6)+SUMIF(总装!BH$3:BH$146,$B184,总装!BH$6)</f>
        <v>0</v>
      </c>
      <c r="AC184" s="5">
        <f ca="1">SUMIF(总装!BI$3:BI$146,$B184,总装!BI$6)+SUMIF(总装!BJ$3:BJ$146,$B184,总装!BJ$6)+SUMIF(总装!BK$3:BK$146,$B184,总装!BK$6)</f>
        <v>0</v>
      </c>
      <c r="AD184" s="5">
        <f ca="1">SUMIF(总装!BL$3:BL$146,$B184,总装!BL$6)+SUMIF(总装!BM$3:BM$146,$B184,总装!BM$6)+SUMIF(总装!BN$3:BN$146,$B184,总装!BN$6)</f>
        <v>0</v>
      </c>
      <c r="AE184" s="5">
        <f ca="1">SUMIF(总装!BO$3:BO$146,$B184,总装!BO$6)+SUMIF(总装!BP$3:BP$146,$B184,总装!BP$6)+SUMIF(总装!BQ$3:BQ$146,$B184,总装!BQ$6)</f>
        <v>0</v>
      </c>
      <c r="AF184" s="5">
        <f ca="1">SUMIF(总装!BR$3:BR$146,$B184,总装!BR$6)+SUMIF(总装!BS$3:BS$146,$B184,总装!BS$6)+SUMIF(总装!BT$3:BT$146,$B184,总装!BT$6)</f>
        <v>0</v>
      </c>
      <c r="AG184" s="5">
        <f ca="1">SUMIF(总装!BU$3:BU$146,$B184,总装!BU$6)+SUMIF(总装!BV$3:BV$146,$B184,总装!BV$6)+SUMIF(总装!BW$3:BW$146,$B184,总装!BW$6)</f>
        <v>0</v>
      </c>
      <c r="AH184" s="5">
        <f ca="1">SUMIF(总装!BX$3:BX$146,$B184,总装!BX$6)+SUMIF(总装!BY$3:BY$146,$B184,总装!BY$6)+SUMIF(总装!BZ$3:BZ$146,$B184,总装!BZ$6)</f>
        <v>0</v>
      </c>
      <c r="AI184" s="5">
        <f ca="1">SUMIF(总装!CA$3:CA$146,$B184,总装!CA$6)+SUMIF(总装!CB$3:CB$146,$B184,总装!CB$6)+SUMIF(总装!CC$3:CC$146,$B184,总装!CC$6)</f>
        <v>0</v>
      </c>
      <c r="AJ184" s="5">
        <f ca="1">SUMIF(总装!CD$3:CD$146,$B184,总装!CD$6)+SUMIF(总装!CE$3:CE$146,$B184,总装!CE$6)+SUMIF(总装!CF$3:CF$146,$B184,总装!CF$6)</f>
        <v>0</v>
      </c>
      <c r="AK184" s="5">
        <f ca="1">SUMIF(总装!CG$3:CG$146,$B184,总装!CG$6)+SUMIF(总装!CH$3:CH$146,$B184,总装!CH$6)+SUMIF(总装!CI$3:CI$146,$B184,总装!CI$6)</f>
        <v>0</v>
      </c>
      <c r="AL184" s="5">
        <f ca="1">SUMIF(总装!CJ$3:CJ$146,$B184,总装!CJ$6)+SUMIF(总装!CK$3:CK$146,$B184,总装!CK$6)+SUMIF(总装!CL$3:CL$146,$B184,总装!CL$6)</f>
        <v>0</v>
      </c>
      <c r="AM184" s="5">
        <f ca="1">SUMIF(总装!CM$3:CM$146,$B184,总装!CM$6)+SUMIF(总装!CN$3:CN$146,$B184,总装!CN$6)+SUMIF(总装!CO$3:CO$146,$B184,总装!CO$6)</f>
        <v>0</v>
      </c>
      <c r="AN184" s="5">
        <f ca="1">SUMIF(总装!CP$3:CP$146,$B184,总装!CP$6)+SUMIF(总装!CQ$3:CQ$146,$B184,总装!CQ$6)+SUMIF(总装!CR$3:CR$146,$B184,总装!CR$6)</f>
        <v>0</v>
      </c>
      <c r="AO184" s="5">
        <f ca="1" t="shared" si="10"/>
        <v>2000</v>
      </c>
      <c r="AP184" s="5">
        <f>SUMIF(工单拆分!G:G,B184,工单拆分!I:I)</f>
        <v>2000</v>
      </c>
      <c r="AQ184" s="5">
        <f ca="1" t="shared" si="11"/>
        <v>0</v>
      </c>
      <c r="AS184" s="7">
        <f>VLOOKUP(日计划量!C:C,工单拆分!H:N,7,0)</f>
        <v>100844848</v>
      </c>
      <c r="AT184" s="5">
        <f ca="1">VLOOKUP(C:C,工单拆分!H:R,11,0)</f>
        <v>0</v>
      </c>
      <c r="AU184" s="5">
        <f ca="1">VLOOKUP(C:C,工单拆分!H:S,12,0)</f>
        <v>0</v>
      </c>
      <c r="AV184" s="5"/>
      <c r="AW184" s="5"/>
    </row>
    <row r="185" s="1" customFormat="1" ht="15" customHeight="1" spans="1:49">
      <c r="A185" s="5">
        <f>工单拆分!F185</f>
        <v>7210003933</v>
      </c>
      <c r="B185" s="5" t="str">
        <f>工单拆分!G185</f>
        <v>7210003933-7</v>
      </c>
      <c r="C185" s="5" t="str">
        <f>工单拆分!H185</f>
        <v>50FC9133Q-7</v>
      </c>
      <c r="D185" s="5">
        <f>VLOOKUP(B185,工单拆分!G:I,3,0)</f>
        <v>2000</v>
      </c>
      <c r="E185" s="5">
        <f ca="1">SUMIFS(OFFSET(工单拆分!$I$2,,,2000),OFFSET(工单拆分!$F$2,,,2000),A185)</f>
        <v>40000</v>
      </c>
      <c r="F185" s="5"/>
      <c r="G185" s="10">
        <f ca="1" t="array" ref="G185">MATCH(TRUE,J185:AN185&gt;10,0)+$J$2-1</f>
        <v>43533</v>
      </c>
      <c r="H185" s="11"/>
      <c r="I185" s="11"/>
      <c r="J185" s="5">
        <f ca="1">SUMIF(总装!D$3:D$146,$B185,总装!D$6)+SUMIF(总装!E$3:E$146,$B185,总装!E$6)+SUMIF(总装!F$3:F$146,$B185,总装!F$6)</f>
        <v>0</v>
      </c>
      <c r="K185" s="12">
        <f ca="1">SUMIF(总装!G$3:G$146,$B185,总装!G$6)+SUMIF(总装!H$3:H$146,$B185,总装!H$6)+SUMIF(总装!I$3:I$146,$B185,总装!I$6)</f>
        <v>0</v>
      </c>
      <c r="L185" s="12">
        <f ca="1">SUMIF(总装!J$3:J$146,$B185,总装!J$6)+SUMIF(总装!K$3:K$146,$B185,总装!K$6)+SUMIF(总装!L$3:L$146,$B185,总装!L$6)</f>
        <v>0</v>
      </c>
      <c r="M185" s="12">
        <f ca="1">SUMIF(总装!M$3:M$146,$B185,总装!M$6)+SUMIF(总装!N$3:N$146,$B185,总装!N$6)+SUMIF(总装!O$3:O$146,$B185,总装!O$6)</f>
        <v>0</v>
      </c>
      <c r="N185" s="12">
        <f ca="1">SUMIF(总装!P$3:P$146,$B185,总装!P$6)+SUMIF(总装!Q$3:Q$146,$B185,总装!Q$6)+SUMIF(总装!R$3:R$146,$B185,总装!R$6)</f>
        <v>0</v>
      </c>
      <c r="O185" s="12">
        <f ca="1">SUMIF(总装!S$3:S$146,$B185,总装!S$6)+SUMIF(总装!T$3:T$146,$B185,总装!T$6)+SUMIF(总装!U$3:U$146,$B185,总装!U$6)</f>
        <v>0</v>
      </c>
      <c r="P185" s="12">
        <f ca="1">SUMIF(总装!V$3:V$146,$B185,总装!V$6)+SUMIF(总装!W$3:W$146,$B185,总装!W$6)+SUMIF(总装!X$3:X$146,$B185,总装!X$6)</f>
        <v>0</v>
      </c>
      <c r="Q185" s="12">
        <f ca="1">SUMIF(总装!Y$3:Y$146,$B185,总装!Y$6)+SUMIF(总装!Z$3:Z$146,$B185,总装!Z$6)+SUMIF(总装!AA$3:AA$146,$B185,总装!AA$6)</f>
        <v>0</v>
      </c>
      <c r="R185" s="5">
        <f ca="1">SUMIF(总装!AB$3:AB$146,$B185,总装!AB$6)+SUMIF(总装!AC$3:AC$146,$B185,总装!AC$6)+SUMIF(总装!AD$3:AD$146,$B185,总装!AD$6)</f>
        <v>1000</v>
      </c>
      <c r="S185" s="5">
        <f ca="1">SUMIF(总装!AE$3:AE$146,$B185,总装!AE$6)+SUMIF(总装!AF$3:AF$146,$B185,总装!AF$6)+SUMIF(总装!AG$3:AG$146,$B185,总装!AG$6)</f>
        <v>0</v>
      </c>
      <c r="T185" s="5">
        <f ca="1">SUMIF(总装!AH$3:AH$146,$B185,总装!AH$6)+SUMIF(总装!AI$3:AI$146,$B185,总装!AI$6)+SUMIF(总装!AJ$3:AJ$146,$B185,总装!AJ$6)</f>
        <v>1000</v>
      </c>
      <c r="U185" s="5">
        <f ca="1">SUMIF(总装!AK$3:AK$146,$B185,总装!AK$6)+SUMIF(总装!AL$3:AL$146,$B185,总装!AL$6)+SUMIF(总装!AM$3:AM$146,$B185,总装!AM$6)</f>
        <v>0</v>
      </c>
      <c r="V185" s="5">
        <f ca="1">SUMIF(总装!AN$3:AN$146,$B185,总装!AN$6)+SUMIF(总装!AO$3:AO$146,$B185,总装!AO$6)+SUMIF(总装!AP$3:AP$146,$B185,总装!AP$6)</f>
        <v>0</v>
      </c>
      <c r="W185" s="5">
        <f ca="1">SUMIF(总装!AQ$3:AQ$146,$B185,总装!AQ$6)+SUMIF(总装!AR$3:AR$146,$B185,总装!AR$6)+SUMIF(总装!AS$3:AS$146,$B185,总装!AS$6)</f>
        <v>0</v>
      </c>
      <c r="X185" s="5">
        <f ca="1">SUMIF(总装!AT$3:AT$146,$B185,总装!AT$6)+SUMIF(总装!AU$3:AU$146,$B185,总装!AU$6)+SUMIF(总装!AV$3:AV$146,$B185,总装!AV$6)</f>
        <v>0</v>
      </c>
      <c r="Y185" s="5">
        <f ca="1">SUMIF(总装!AW$3:AW$146,$B185,总装!AW$6)+SUMIF(总装!AX$3:AX$146,$B185,总装!AX$6)+SUMIF(总装!AY$3:AY$146,$B185,总装!AY$6)</f>
        <v>0</v>
      </c>
      <c r="Z185" s="5">
        <f ca="1">SUMIF(总装!AZ$3:AZ$146,$B185,总装!AZ$6)+SUMIF(总装!BA$3:BA$146,$B185,总装!BA$6)+SUMIF(总装!BB$3:BB$146,$B185,总装!BB$6)</f>
        <v>0</v>
      </c>
      <c r="AA185" s="5">
        <f ca="1">SUMIF(总装!BC$3:BC$146,$B185,总装!BC$6)+SUMIF(总装!BD$3:BD$146,$B185,总装!BD$6)+SUMIF(总装!BE$3:BE$146,$B185,总装!BE$6)</f>
        <v>0</v>
      </c>
      <c r="AB185" s="5">
        <f ca="1">SUMIF(总装!BF$3:BF$146,$B185,总装!BF$6)+SUMIF(总装!BG$3:BG$146,$B185,总装!BG$6)+SUMIF(总装!BH$3:BH$146,$B185,总装!BH$6)</f>
        <v>0</v>
      </c>
      <c r="AC185" s="5">
        <f ca="1">SUMIF(总装!BI$3:BI$146,$B185,总装!BI$6)+SUMIF(总装!BJ$3:BJ$146,$B185,总装!BJ$6)+SUMIF(总装!BK$3:BK$146,$B185,总装!BK$6)</f>
        <v>0</v>
      </c>
      <c r="AD185" s="5">
        <f ca="1">SUMIF(总装!BL$3:BL$146,$B185,总装!BL$6)+SUMIF(总装!BM$3:BM$146,$B185,总装!BM$6)+SUMIF(总装!BN$3:BN$146,$B185,总装!BN$6)</f>
        <v>0</v>
      </c>
      <c r="AE185" s="5">
        <f ca="1">SUMIF(总装!BO$3:BO$146,$B185,总装!BO$6)+SUMIF(总装!BP$3:BP$146,$B185,总装!BP$6)+SUMIF(总装!BQ$3:BQ$146,$B185,总装!BQ$6)</f>
        <v>0</v>
      </c>
      <c r="AF185" s="5">
        <f ca="1">SUMIF(总装!BR$3:BR$146,$B185,总装!BR$6)+SUMIF(总装!BS$3:BS$146,$B185,总装!BS$6)+SUMIF(总装!BT$3:BT$146,$B185,总装!BT$6)</f>
        <v>0</v>
      </c>
      <c r="AG185" s="5">
        <f ca="1">SUMIF(总装!BU$3:BU$146,$B185,总装!BU$6)+SUMIF(总装!BV$3:BV$146,$B185,总装!BV$6)+SUMIF(总装!BW$3:BW$146,$B185,总装!BW$6)</f>
        <v>0</v>
      </c>
      <c r="AH185" s="5">
        <f ca="1">SUMIF(总装!BX$3:BX$146,$B185,总装!BX$6)+SUMIF(总装!BY$3:BY$146,$B185,总装!BY$6)+SUMIF(总装!BZ$3:BZ$146,$B185,总装!BZ$6)</f>
        <v>0</v>
      </c>
      <c r="AI185" s="5">
        <f ca="1">SUMIF(总装!CA$3:CA$146,$B185,总装!CA$6)+SUMIF(总装!CB$3:CB$146,$B185,总装!CB$6)+SUMIF(总装!CC$3:CC$146,$B185,总装!CC$6)</f>
        <v>0</v>
      </c>
      <c r="AJ185" s="5">
        <f ca="1">SUMIF(总装!CD$3:CD$146,$B185,总装!CD$6)+SUMIF(总装!CE$3:CE$146,$B185,总装!CE$6)+SUMIF(总装!CF$3:CF$146,$B185,总装!CF$6)</f>
        <v>0</v>
      </c>
      <c r="AK185" s="5">
        <f ca="1">SUMIF(总装!CG$3:CG$146,$B185,总装!CG$6)+SUMIF(总装!CH$3:CH$146,$B185,总装!CH$6)+SUMIF(总装!CI$3:CI$146,$B185,总装!CI$6)</f>
        <v>0</v>
      </c>
      <c r="AL185" s="5">
        <f ca="1">SUMIF(总装!CJ$3:CJ$146,$B185,总装!CJ$6)+SUMIF(总装!CK$3:CK$146,$B185,总装!CK$6)+SUMIF(总装!CL$3:CL$146,$B185,总装!CL$6)</f>
        <v>0</v>
      </c>
      <c r="AM185" s="5">
        <f ca="1">SUMIF(总装!CM$3:CM$146,$B185,总装!CM$6)+SUMIF(总装!CN$3:CN$146,$B185,总装!CN$6)+SUMIF(总装!CO$3:CO$146,$B185,总装!CO$6)</f>
        <v>0</v>
      </c>
      <c r="AN185" s="5">
        <f ca="1">SUMIF(总装!CP$3:CP$146,$B185,总装!CP$6)+SUMIF(总装!CQ$3:CQ$146,$B185,总装!CQ$6)+SUMIF(总装!CR$3:CR$146,$B185,总装!CR$6)</f>
        <v>0</v>
      </c>
      <c r="AO185" s="5">
        <f ca="1" t="shared" si="10"/>
        <v>2000</v>
      </c>
      <c r="AP185" s="5">
        <f>SUMIF(工单拆分!G:G,B185,工单拆分!I:I)</f>
        <v>2000</v>
      </c>
      <c r="AQ185" s="5">
        <f ca="1" t="shared" si="11"/>
        <v>0</v>
      </c>
      <c r="AS185" s="7">
        <f>VLOOKUP(日计划量!C:C,工单拆分!H:N,7,0)</f>
        <v>100845381</v>
      </c>
      <c r="AT185" s="5">
        <f ca="1">VLOOKUP(C:C,工单拆分!H:R,11,0)</f>
        <v>0</v>
      </c>
      <c r="AU185" s="5">
        <f ca="1">VLOOKUP(C:C,工单拆分!H:S,12,0)</f>
        <v>0</v>
      </c>
      <c r="AV185" s="5"/>
      <c r="AW185" s="5"/>
    </row>
    <row r="186" s="1" customFormat="1" ht="15" customHeight="1" spans="1:49">
      <c r="A186" s="5">
        <f>工单拆分!F186</f>
        <v>7210003933</v>
      </c>
      <c r="B186" s="5" t="str">
        <f>工单拆分!G186</f>
        <v>7210003933-8</v>
      </c>
      <c r="C186" s="5" t="str">
        <f>工单拆分!H186</f>
        <v>50FC9133Q-8</v>
      </c>
      <c r="D186" s="5">
        <f>VLOOKUP(B186,工单拆分!G:I,3,0)</f>
        <v>2000</v>
      </c>
      <c r="E186" s="5">
        <f ca="1">SUMIFS(OFFSET(工单拆分!$I$2,,,2000),OFFSET(工单拆分!$F$2,,,2000),A186)</f>
        <v>40000</v>
      </c>
      <c r="F186" s="5"/>
      <c r="G186" s="10">
        <f ca="1" t="array" ref="G186">MATCH(TRUE,J186:AN186&gt;10,0)+$J$2-1</f>
        <v>43535</v>
      </c>
      <c r="H186" s="11"/>
      <c r="I186" s="11"/>
      <c r="J186" s="5">
        <f ca="1">SUMIF(总装!D$3:D$146,$B186,总装!D$6)+SUMIF(总装!E$3:E$146,$B186,总装!E$6)+SUMIF(总装!F$3:F$146,$B186,总装!F$6)</f>
        <v>0</v>
      </c>
      <c r="K186" s="12">
        <f ca="1">SUMIF(总装!G$3:G$146,$B186,总装!G$6)+SUMIF(总装!H$3:H$146,$B186,总装!H$6)+SUMIF(总装!I$3:I$146,$B186,总装!I$6)</f>
        <v>0</v>
      </c>
      <c r="L186" s="12">
        <f ca="1">SUMIF(总装!J$3:J$146,$B186,总装!J$6)+SUMIF(总装!K$3:K$146,$B186,总装!K$6)+SUMIF(总装!L$3:L$146,$B186,总装!L$6)</f>
        <v>0</v>
      </c>
      <c r="M186" s="12">
        <f ca="1">SUMIF(总装!M$3:M$146,$B186,总装!M$6)+SUMIF(总装!N$3:N$146,$B186,总装!N$6)+SUMIF(总装!O$3:O$146,$B186,总装!O$6)</f>
        <v>0</v>
      </c>
      <c r="N186" s="12">
        <f ca="1">SUMIF(总装!P$3:P$146,$B186,总装!P$6)+SUMIF(总装!Q$3:Q$146,$B186,总装!Q$6)+SUMIF(总装!R$3:R$146,$B186,总装!R$6)</f>
        <v>0</v>
      </c>
      <c r="O186" s="12">
        <f ca="1">SUMIF(总装!S$3:S$146,$B186,总装!S$6)+SUMIF(总装!T$3:T$146,$B186,总装!T$6)+SUMIF(总装!U$3:U$146,$B186,总装!U$6)</f>
        <v>0</v>
      </c>
      <c r="P186" s="12">
        <f ca="1">SUMIF(总装!V$3:V$146,$B186,总装!V$6)+SUMIF(总装!W$3:W$146,$B186,总装!W$6)+SUMIF(总装!X$3:X$146,$B186,总装!X$6)</f>
        <v>0</v>
      </c>
      <c r="Q186" s="12">
        <f ca="1">SUMIF(总装!Y$3:Y$146,$B186,总装!Y$6)+SUMIF(总装!Z$3:Z$146,$B186,总装!Z$6)+SUMIF(总装!AA$3:AA$146,$B186,总装!AA$6)</f>
        <v>0</v>
      </c>
      <c r="R186" s="5">
        <f ca="1">SUMIF(总装!AB$3:AB$146,$B186,总装!AB$6)+SUMIF(总装!AC$3:AC$146,$B186,总装!AC$6)+SUMIF(总装!AD$3:AD$146,$B186,总装!AD$6)</f>
        <v>0</v>
      </c>
      <c r="S186" s="5">
        <f ca="1">SUMIF(总装!AE$3:AE$146,$B186,总装!AE$6)+SUMIF(总装!AF$3:AF$146,$B186,总装!AF$6)+SUMIF(总装!AG$3:AG$146,$B186,总装!AG$6)</f>
        <v>0</v>
      </c>
      <c r="T186" s="5">
        <f ca="1">SUMIF(总装!AH$3:AH$146,$B186,总装!AH$6)+SUMIF(总装!AI$3:AI$146,$B186,总装!AI$6)+SUMIF(总装!AJ$3:AJ$146,$B186,总装!AJ$6)</f>
        <v>800</v>
      </c>
      <c r="U186" s="5">
        <f ca="1">SUMIF(总装!AK$3:AK$146,$B186,总装!AK$6)+SUMIF(总装!AL$3:AL$146,$B186,总装!AL$6)+SUMIF(总装!AM$3:AM$146,$B186,总装!AM$6)</f>
        <v>1200</v>
      </c>
      <c r="V186" s="5">
        <f ca="1">SUMIF(总装!AN$3:AN$146,$B186,总装!AN$6)+SUMIF(总装!AO$3:AO$146,$B186,总装!AO$6)+SUMIF(总装!AP$3:AP$146,$B186,总装!AP$6)</f>
        <v>0</v>
      </c>
      <c r="W186" s="5">
        <f ca="1">SUMIF(总装!AQ$3:AQ$146,$B186,总装!AQ$6)+SUMIF(总装!AR$3:AR$146,$B186,总装!AR$6)+SUMIF(总装!AS$3:AS$146,$B186,总装!AS$6)</f>
        <v>0</v>
      </c>
      <c r="X186" s="5">
        <f ca="1">SUMIF(总装!AT$3:AT$146,$B186,总装!AT$6)+SUMIF(总装!AU$3:AU$146,$B186,总装!AU$6)+SUMIF(总装!AV$3:AV$146,$B186,总装!AV$6)</f>
        <v>0</v>
      </c>
      <c r="Y186" s="5">
        <f ca="1">SUMIF(总装!AW$3:AW$146,$B186,总装!AW$6)+SUMIF(总装!AX$3:AX$146,$B186,总装!AX$6)+SUMIF(总装!AY$3:AY$146,$B186,总装!AY$6)</f>
        <v>0</v>
      </c>
      <c r="Z186" s="5">
        <f ca="1">SUMIF(总装!AZ$3:AZ$146,$B186,总装!AZ$6)+SUMIF(总装!BA$3:BA$146,$B186,总装!BA$6)+SUMIF(总装!BB$3:BB$146,$B186,总装!BB$6)</f>
        <v>0</v>
      </c>
      <c r="AA186" s="5">
        <f ca="1">SUMIF(总装!BC$3:BC$146,$B186,总装!BC$6)+SUMIF(总装!BD$3:BD$146,$B186,总装!BD$6)+SUMIF(总装!BE$3:BE$146,$B186,总装!BE$6)</f>
        <v>0</v>
      </c>
      <c r="AB186" s="5">
        <f ca="1">SUMIF(总装!BF$3:BF$146,$B186,总装!BF$6)+SUMIF(总装!BG$3:BG$146,$B186,总装!BG$6)+SUMIF(总装!BH$3:BH$146,$B186,总装!BH$6)</f>
        <v>0</v>
      </c>
      <c r="AC186" s="5">
        <f ca="1">SUMIF(总装!BI$3:BI$146,$B186,总装!BI$6)+SUMIF(总装!BJ$3:BJ$146,$B186,总装!BJ$6)+SUMIF(总装!BK$3:BK$146,$B186,总装!BK$6)</f>
        <v>0</v>
      </c>
      <c r="AD186" s="5">
        <f ca="1">SUMIF(总装!BL$3:BL$146,$B186,总装!BL$6)+SUMIF(总装!BM$3:BM$146,$B186,总装!BM$6)+SUMIF(总装!BN$3:BN$146,$B186,总装!BN$6)</f>
        <v>0</v>
      </c>
      <c r="AE186" s="5">
        <f ca="1">SUMIF(总装!BO$3:BO$146,$B186,总装!BO$6)+SUMIF(总装!BP$3:BP$146,$B186,总装!BP$6)+SUMIF(总装!BQ$3:BQ$146,$B186,总装!BQ$6)</f>
        <v>0</v>
      </c>
      <c r="AF186" s="5">
        <f ca="1">SUMIF(总装!BR$3:BR$146,$B186,总装!BR$6)+SUMIF(总装!BS$3:BS$146,$B186,总装!BS$6)+SUMIF(总装!BT$3:BT$146,$B186,总装!BT$6)</f>
        <v>0</v>
      </c>
      <c r="AG186" s="5">
        <f ca="1">SUMIF(总装!BU$3:BU$146,$B186,总装!BU$6)+SUMIF(总装!BV$3:BV$146,$B186,总装!BV$6)+SUMIF(总装!BW$3:BW$146,$B186,总装!BW$6)</f>
        <v>0</v>
      </c>
      <c r="AH186" s="5">
        <f ca="1">SUMIF(总装!BX$3:BX$146,$B186,总装!BX$6)+SUMIF(总装!BY$3:BY$146,$B186,总装!BY$6)+SUMIF(总装!BZ$3:BZ$146,$B186,总装!BZ$6)</f>
        <v>0</v>
      </c>
      <c r="AI186" s="5">
        <f ca="1">SUMIF(总装!CA$3:CA$146,$B186,总装!CA$6)+SUMIF(总装!CB$3:CB$146,$B186,总装!CB$6)+SUMIF(总装!CC$3:CC$146,$B186,总装!CC$6)</f>
        <v>0</v>
      </c>
      <c r="AJ186" s="5">
        <f ca="1">SUMIF(总装!CD$3:CD$146,$B186,总装!CD$6)+SUMIF(总装!CE$3:CE$146,$B186,总装!CE$6)+SUMIF(总装!CF$3:CF$146,$B186,总装!CF$6)</f>
        <v>0</v>
      </c>
      <c r="AK186" s="5">
        <f ca="1">SUMIF(总装!CG$3:CG$146,$B186,总装!CG$6)+SUMIF(总装!CH$3:CH$146,$B186,总装!CH$6)+SUMIF(总装!CI$3:CI$146,$B186,总装!CI$6)</f>
        <v>0</v>
      </c>
      <c r="AL186" s="5">
        <f ca="1">SUMIF(总装!CJ$3:CJ$146,$B186,总装!CJ$6)+SUMIF(总装!CK$3:CK$146,$B186,总装!CK$6)+SUMIF(总装!CL$3:CL$146,$B186,总装!CL$6)</f>
        <v>0</v>
      </c>
      <c r="AM186" s="5">
        <f ca="1">SUMIF(总装!CM$3:CM$146,$B186,总装!CM$6)+SUMIF(总装!CN$3:CN$146,$B186,总装!CN$6)+SUMIF(总装!CO$3:CO$146,$B186,总装!CO$6)</f>
        <v>0</v>
      </c>
      <c r="AN186" s="5">
        <f ca="1">SUMIF(总装!CP$3:CP$146,$B186,总装!CP$6)+SUMIF(总装!CQ$3:CQ$146,$B186,总装!CQ$6)+SUMIF(总装!CR$3:CR$146,$B186,总装!CR$6)</f>
        <v>0</v>
      </c>
      <c r="AO186" s="5">
        <f ca="1" t="shared" si="10"/>
        <v>2000</v>
      </c>
      <c r="AP186" s="5">
        <f>SUMIF(工单拆分!G:G,B186,工单拆分!I:I)</f>
        <v>2000</v>
      </c>
      <c r="AQ186" s="5">
        <f ca="1" t="shared" si="11"/>
        <v>0</v>
      </c>
      <c r="AS186" s="7">
        <f>VLOOKUP(日计划量!C:C,工单拆分!H:N,7,0)</f>
        <v>100845987</v>
      </c>
      <c r="AT186" s="5">
        <f ca="1">VLOOKUP(C:C,工单拆分!H:R,11,0)</f>
        <v>0</v>
      </c>
      <c r="AU186" s="5">
        <f ca="1">VLOOKUP(C:C,工单拆分!H:S,12,0)</f>
        <v>0</v>
      </c>
      <c r="AV186" s="5"/>
      <c r="AW186" s="5"/>
    </row>
    <row r="187" s="1" customFormat="1" ht="15" customHeight="1" spans="1:49">
      <c r="A187" s="5">
        <f>工单拆分!F187</f>
        <v>7210003933</v>
      </c>
      <c r="B187" s="5" t="str">
        <f>工单拆分!G187</f>
        <v>7210003933-9</v>
      </c>
      <c r="C187" s="5" t="str">
        <f>工单拆分!H187</f>
        <v>50FC9133Q-9</v>
      </c>
      <c r="D187" s="5">
        <f>VLOOKUP(B187,工单拆分!G:I,3,0)</f>
        <v>2000</v>
      </c>
      <c r="E187" s="5">
        <f ca="1">SUMIFS(OFFSET(工单拆分!$I$2,,,2000),OFFSET(工单拆分!$F$2,,,2000),A187)</f>
        <v>40000</v>
      </c>
      <c r="F187" s="5"/>
      <c r="G187" s="10">
        <f ca="1" t="array" ref="G187">MATCH(TRUE,J187:AN187&gt;10,0)+$J$2-1</f>
        <v>43536</v>
      </c>
      <c r="H187" s="11"/>
      <c r="I187" s="11"/>
      <c r="J187" s="5">
        <f ca="1">SUMIF(总装!D$3:D$146,$B187,总装!D$6)+SUMIF(总装!E$3:E$146,$B187,总装!E$6)+SUMIF(总装!F$3:F$146,$B187,总装!F$6)</f>
        <v>0</v>
      </c>
      <c r="K187" s="12">
        <f ca="1">SUMIF(总装!G$3:G$146,$B187,总装!G$6)+SUMIF(总装!H$3:H$146,$B187,总装!H$6)+SUMIF(总装!I$3:I$146,$B187,总装!I$6)</f>
        <v>0</v>
      </c>
      <c r="L187" s="12">
        <f ca="1">SUMIF(总装!J$3:J$146,$B187,总装!J$6)+SUMIF(总装!K$3:K$146,$B187,总装!K$6)+SUMIF(总装!L$3:L$146,$B187,总装!L$6)</f>
        <v>0</v>
      </c>
      <c r="M187" s="12">
        <f ca="1">SUMIF(总装!M$3:M$146,$B187,总装!M$6)+SUMIF(总装!N$3:N$146,$B187,总装!N$6)+SUMIF(总装!O$3:O$146,$B187,总装!O$6)</f>
        <v>0</v>
      </c>
      <c r="N187" s="12">
        <f ca="1">SUMIF(总装!P$3:P$146,$B187,总装!P$6)+SUMIF(总装!Q$3:Q$146,$B187,总装!Q$6)+SUMIF(总装!R$3:R$146,$B187,总装!R$6)</f>
        <v>0</v>
      </c>
      <c r="O187" s="12">
        <f ca="1">SUMIF(总装!S$3:S$146,$B187,总装!S$6)+SUMIF(总装!T$3:T$146,$B187,总装!T$6)+SUMIF(总装!U$3:U$146,$B187,总装!U$6)</f>
        <v>0</v>
      </c>
      <c r="P187" s="12">
        <f ca="1">SUMIF(总装!V$3:V$146,$B187,总装!V$6)+SUMIF(总装!W$3:W$146,$B187,总装!W$6)+SUMIF(总装!X$3:X$146,$B187,总装!X$6)</f>
        <v>0</v>
      </c>
      <c r="Q187" s="12">
        <f ca="1">SUMIF(总装!Y$3:Y$146,$B187,总装!Y$6)+SUMIF(总装!Z$3:Z$146,$B187,总装!Z$6)+SUMIF(总装!AA$3:AA$146,$B187,总装!AA$6)</f>
        <v>0</v>
      </c>
      <c r="R187" s="5">
        <f ca="1">SUMIF(总装!AB$3:AB$146,$B187,总装!AB$6)+SUMIF(总装!AC$3:AC$146,$B187,总装!AC$6)+SUMIF(总装!AD$3:AD$146,$B187,总装!AD$6)</f>
        <v>0</v>
      </c>
      <c r="S187" s="5">
        <f ca="1">SUMIF(总装!AE$3:AE$146,$B187,总装!AE$6)+SUMIF(总装!AF$3:AF$146,$B187,总装!AF$6)+SUMIF(总装!AG$3:AG$146,$B187,总装!AG$6)</f>
        <v>0</v>
      </c>
      <c r="T187" s="5">
        <f ca="1">SUMIF(总装!AH$3:AH$146,$B187,总装!AH$6)+SUMIF(总装!AI$3:AI$146,$B187,总装!AI$6)+SUMIF(总装!AJ$3:AJ$146,$B187,总装!AJ$6)</f>
        <v>0</v>
      </c>
      <c r="U187" s="5">
        <f ca="1">SUMIF(总装!AK$3:AK$146,$B187,总装!AK$6)+SUMIF(总装!AL$3:AL$146,$B187,总装!AL$6)+SUMIF(总装!AM$3:AM$146,$B187,总装!AM$6)</f>
        <v>600</v>
      </c>
      <c r="V187" s="5">
        <f ca="1">SUMIF(总装!AN$3:AN$146,$B187,总装!AN$6)+SUMIF(总装!AO$3:AO$146,$B187,总装!AO$6)+SUMIF(总装!AP$3:AP$146,$B187,总装!AP$6)</f>
        <v>1400</v>
      </c>
      <c r="W187" s="5">
        <f ca="1">SUMIF(总装!AQ$3:AQ$146,$B187,总装!AQ$6)+SUMIF(总装!AR$3:AR$146,$B187,总装!AR$6)+SUMIF(总装!AS$3:AS$146,$B187,总装!AS$6)</f>
        <v>0</v>
      </c>
      <c r="X187" s="5">
        <f ca="1">SUMIF(总装!AT$3:AT$146,$B187,总装!AT$6)+SUMIF(总装!AU$3:AU$146,$B187,总装!AU$6)+SUMIF(总装!AV$3:AV$146,$B187,总装!AV$6)</f>
        <v>0</v>
      </c>
      <c r="Y187" s="5">
        <f ca="1">SUMIF(总装!AW$3:AW$146,$B187,总装!AW$6)+SUMIF(总装!AX$3:AX$146,$B187,总装!AX$6)+SUMIF(总装!AY$3:AY$146,$B187,总装!AY$6)</f>
        <v>0</v>
      </c>
      <c r="Z187" s="5">
        <f ca="1">SUMIF(总装!AZ$3:AZ$146,$B187,总装!AZ$6)+SUMIF(总装!BA$3:BA$146,$B187,总装!BA$6)+SUMIF(总装!BB$3:BB$146,$B187,总装!BB$6)</f>
        <v>0</v>
      </c>
      <c r="AA187" s="5">
        <f ca="1">SUMIF(总装!BC$3:BC$146,$B187,总装!BC$6)+SUMIF(总装!BD$3:BD$146,$B187,总装!BD$6)+SUMIF(总装!BE$3:BE$146,$B187,总装!BE$6)</f>
        <v>0</v>
      </c>
      <c r="AB187" s="5">
        <f ca="1">SUMIF(总装!BF$3:BF$146,$B187,总装!BF$6)+SUMIF(总装!BG$3:BG$146,$B187,总装!BG$6)+SUMIF(总装!BH$3:BH$146,$B187,总装!BH$6)</f>
        <v>0</v>
      </c>
      <c r="AC187" s="5">
        <f ca="1">SUMIF(总装!BI$3:BI$146,$B187,总装!BI$6)+SUMIF(总装!BJ$3:BJ$146,$B187,总装!BJ$6)+SUMIF(总装!BK$3:BK$146,$B187,总装!BK$6)</f>
        <v>0</v>
      </c>
      <c r="AD187" s="5">
        <f ca="1">SUMIF(总装!BL$3:BL$146,$B187,总装!BL$6)+SUMIF(总装!BM$3:BM$146,$B187,总装!BM$6)+SUMIF(总装!BN$3:BN$146,$B187,总装!BN$6)</f>
        <v>0</v>
      </c>
      <c r="AE187" s="5">
        <f ca="1">SUMIF(总装!BO$3:BO$146,$B187,总装!BO$6)+SUMIF(总装!BP$3:BP$146,$B187,总装!BP$6)+SUMIF(总装!BQ$3:BQ$146,$B187,总装!BQ$6)</f>
        <v>0</v>
      </c>
      <c r="AF187" s="5">
        <f ca="1">SUMIF(总装!BR$3:BR$146,$B187,总装!BR$6)+SUMIF(总装!BS$3:BS$146,$B187,总装!BS$6)+SUMIF(总装!BT$3:BT$146,$B187,总装!BT$6)</f>
        <v>0</v>
      </c>
      <c r="AG187" s="5">
        <f ca="1">SUMIF(总装!BU$3:BU$146,$B187,总装!BU$6)+SUMIF(总装!BV$3:BV$146,$B187,总装!BV$6)+SUMIF(总装!BW$3:BW$146,$B187,总装!BW$6)</f>
        <v>0</v>
      </c>
      <c r="AH187" s="5">
        <f ca="1">SUMIF(总装!BX$3:BX$146,$B187,总装!BX$6)+SUMIF(总装!BY$3:BY$146,$B187,总装!BY$6)+SUMIF(总装!BZ$3:BZ$146,$B187,总装!BZ$6)</f>
        <v>0</v>
      </c>
      <c r="AI187" s="5">
        <f ca="1">SUMIF(总装!CA$3:CA$146,$B187,总装!CA$6)+SUMIF(总装!CB$3:CB$146,$B187,总装!CB$6)+SUMIF(总装!CC$3:CC$146,$B187,总装!CC$6)</f>
        <v>0</v>
      </c>
      <c r="AJ187" s="5">
        <f ca="1">SUMIF(总装!CD$3:CD$146,$B187,总装!CD$6)+SUMIF(总装!CE$3:CE$146,$B187,总装!CE$6)+SUMIF(总装!CF$3:CF$146,$B187,总装!CF$6)</f>
        <v>0</v>
      </c>
      <c r="AK187" s="5">
        <f ca="1">SUMIF(总装!CG$3:CG$146,$B187,总装!CG$6)+SUMIF(总装!CH$3:CH$146,$B187,总装!CH$6)+SUMIF(总装!CI$3:CI$146,$B187,总装!CI$6)</f>
        <v>0</v>
      </c>
      <c r="AL187" s="5">
        <f ca="1">SUMIF(总装!CJ$3:CJ$146,$B187,总装!CJ$6)+SUMIF(总装!CK$3:CK$146,$B187,总装!CK$6)+SUMIF(总装!CL$3:CL$146,$B187,总装!CL$6)</f>
        <v>0</v>
      </c>
      <c r="AM187" s="5">
        <f ca="1">SUMIF(总装!CM$3:CM$146,$B187,总装!CM$6)+SUMIF(总装!CN$3:CN$146,$B187,总装!CN$6)+SUMIF(总装!CO$3:CO$146,$B187,总装!CO$6)</f>
        <v>0</v>
      </c>
      <c r="AN187" s="5">
        <f ca="1">SUMIF(总装!CP$3:CP$146,$B187,总装!CP$6)+SUMIF(总装!CQ$3:CQ$146,$B187,总装!CQ$6)+SUMIF(总装!CR$3:CR$146,$B187,总装!CR$6)</f>
        <v>0</v>
      </c>
      <c r="AO187" s="5">
        <f ca="1" t="shared" si="10"/>
        <v>2000</v>
      </c>
      <c r="AP187" s="5">
        <f>SUMIF(工单拆分!G:G,B187,工单拆分!I:I)</f>
        <v>2000</v>
      </c>
      <c r="AQ187" s="5">
        <f ca="1" t="shared" si="11"/>
        <v>0</v>
      </c>
      <c r="AS187" s="7">
        <f>VLOOKUP(日计划量!C:C,工单拆分!H:N,7,0)</f>
        <v>100845988</v>
      </c>
      <c r="AT187" s="5">
        <f ca="1">VLOOKUP(C:C,工单拆分!H:R,11,0)</f>
        <v>0</v>
      </c>
      <c r="AU187" s="5">
        <f ca="1">VLOOKUP(C:C,工单拆分!H:S,12,0)</f>
        <v>0</v>
      </c>
      <c r="AV187" s="5"/>
      <c r="AW187" s="5"/>
    </row>
    <row r="188" s="1" customFormat="1" ht="15" customHeight="1" spans="1:49">
      <c r="A188" s="5">
        <f>工单拆分!F188</f>
        <v>7210003933</v>
      </c>
      <c r="B188" s="5" t="str">
        <f>工单拆分!G188</f>
        <v>7210003933-10</v>
      </c>
      <c r="C188" s="5" t="str">
        <f>工单拆分!H188</f>
        <v>50FC9133Q-10</v>
      </c>
      <c r="D188" s="5">
        <f>VLOOKUP(B188,工单拆分!G:I,3,0)</f>
        <v>2000</v>
      </c>
      <c r="E188" s="5">
        <f ca="1">SUMIFS(OFFSET(工单拆分!$I$2,,,2000),OFFSET(工单拆分!$F$2,,,2000),A188)</f>
        <v>40000</v>
      </c>
      <c r="F188" s="5"/>
      <c r="G188" s="10">
        <f ca="1" t="array" ref="G188">MATCH(TRUE,J188:AN188&gt;10,0)+$J$2-1</f>
        <v>43537</v>
      </c>
      <c r="H188" s="11"/>
      <c r="I188" s="11"/>
      <c r="J188" s="5">
        <f ca="1">SUMIF(总装!D$3:D$146,$B188,总装!D$6)+SUMIF(总装!E$3:E$146,$B188,总装!E$6)+SUMIF(总装!F$3:F$146,$B188,总装!F$6)</f>
        <v>0</v>
      </c>
      <c r="K188" s="12">
        <f ca="1">SUMIF(总装!G$3:G$146,$B188,总装!G$6)+SUMIF(总装!H$3:H$146,$B188,总装!H$6)+SUMIF(总装!I$3:I$146,$B188,总装!I$6)</f>
        <v>0</v>
      </c>
      <c r="L188" s="12">
        <f ca="1">SUMIF(总装!J$3:J$146,$B188,总装!J$6)+SUMIF(总装!K$3:K$146,$B188,总装!K$6)+SUMIF(总装!L$3:L$146,$B188,总装!L$6)</f>
        <v>0</v>
      </c>
      <c r="M188" s="12">
        <f ca="1">SUMIF(总装!M$3:M$146,$B188,总装!M$6)+SUMIF(总装!N$3:N$146,$B188,总装!N$6)+SUMIF(总装!O$3:O$146,$B188,总装!O$6)</f>
        <v>0</v>
      </c>
      <c r="N188" s="12">
        <f ca="1">SUMIF(总装!P$3:P$146,$B188,总装!P$6)+SUMIF(总装!Q$3:Q$146,$B188,总装!Q$6)+SUMIF(总装!R$3:R$146,$B188,总装!R$6)</f>
        <v>0</v>
      </c>
      <c r="O188" s="12">
        <f ca="1">SUMIF(总装!S$3:S$146,$B188,总装!S$6)+SUMIF(总装!T$3:T$146,$B188,总装!T$6)+SUMIF(总装!U$3:U$146,$B188,总装!U$6)</f>
        <v>0</v>
      </c>
      <c r="P188" s="12">
        <f ca="1">SUMIF(总装!V$3:V$146,$B188,总装!V$6)+SUMIF(总装!W$3:W$146,$B188,总装!W$6)+SUMIF(总装!X$3:X$146,$B188,总装!X$6)</f>
        <v>0</v>
      </c>
      <c r="Q188" s="12">
        <f ca="1">SUMIF(总装!Y$3:Y$146,$B188,总装!Y$6)+SUMIF(总装!Z$3:Z$146,$B188,总装!Z$6)+SUMIF(总装!AA$3:AA$146,$B188,总装!AA$6)</f>
        <v>0</v>
      </c>
      <c r="R188" s="5">
        <f ca="1">SUMIF(总装!AB$3:AB$146,$B188,总装!AB$6)+SUMIF(总装!AC$3:AC$146,$B188,总装!AC$6)+SUMIF(总装!AD$3:AD$146,$B188,总装!AD$6)</f>
        <v>0</v>
      </c>
      <c r="S188" s="5">
        <f ca="1">SUMIF(总装!AE$3:AE$146,$B188,总装!AE$6)+SUMIF(总装!AF$3:AF$146,$B188,总装!AF$6)+SUMIF(总装!AG$3:AG$146,$B188,总装!AG$6)</f>
        <v>0</v>
      </c>
      <c r="T188" s="5">
        <f ca="1">SUMIF(总装!AH$3:AH$146,$B188,总装!AH$6)+SUMIF(总装!AI$3:AI$146,$B188,总装!AI$6)+SUMIF(总装!AJ$3:AJ$146,$B188,总装!AJ$6)</f>
        <v>0</v>
      </c>
      <c r="U188" s="5">
        <f ca="1">SUMIF(总装!AK$3:AK$146,$B188,总装!AK$6)+SUMIF(总装!AL$3:AL$146,$B188,总装!AL$6)+SUMIF(总装!AM$3:AM$146,$B188,总装!AM$6)</f>
        <v>0</v>
      </c>
      <c r="V188" s="5">
        <f ca="1">SUMIF(总装!AN$3:AN$146,$B188,总装!AN$6)+SUMIF(总装!AO$3:AO$146,$B188,总装!AO$6)+SUMIF(总装!AP$3:AP$146,$B188,总装!AP$6)</f>
        <v>400</v>
      </c>
      <c r="W188" s="5">
        <f ca="1">SUMIF(总装!AQ$3:AQ$146,$B188,总装!AQ$6)+SUMIF(总装!AR$3:AR$146,$B188,总装!AR$6)+SUMIF(总装!AS$3:AS$146,$B188,总装!AS$6)</f>
        <v>1600</v>
      </c>
      <c r="X188" s="5">
        <f ca="1">SUMIF(总装!AT$3:AT$146,$B188,总装!AT$6)+SUMIF(总装!AU$3:AU$146,$B188,总装!AU$6)+SUMIF(总装!AV$3:AV$146,$B188,总装!AV$6)</f>
        <v>0</v>
      </c>
      <c r="Y188" s="5">
        <f ca="1">SUMIF(总装!AW$3:AW$146,$B188,总装!AW$6)+SUMIF(总装!AX$3:AX$146,$B188,总装!AX$6)+SUMIF(总装!AY$3:AY$146,$B188,总装!AY$6)</f>
        <v>0</v>
      </c>
      <c r="Z188" s="5">
        <f ca="1">SUMIF(总装!AZ$3:AZ$146,$B188,总装!AZ$6)+SUMIF(总装!BA$3:BA$146,$B188,总装!BA$6)+SUMIF(总装!BB$3:BB$146,$B188,总装!BB$6)</f>
        <v>0</v>
      </c>
      <c r="AA188" s="5">
        <f ca="1">SUMIF(总装!BC$3:BC$146,$B188,总装!BC$6)+SUMIF(总装!BD$3:BD$146,$B188,总装!BD$6)+SUMIF(总装!BE$3:BE$146,$B188,总装!BE$6)</f>
        <v>0</v>
      </c>
      <c r="AB188" s="5">
        <f ca="1">SUMIF(总装!BF$3:BF$146,$B188,总装!BF$6)+SUMIF(总装!BG$3:BG$146,$B188,总装!BG$6)+SUMIF(总装!BH$3:BH$146,$B188,总装!BH$6)</f>
        <v>0</v>
      </c>
      <c r="AC188" s="5">
        <f ca="1">SUMIF(总装!BI$3:BI$146,$B188,总装!BI$6)+SUMIF(总装!BJ$3:BJ$146,$B188,总装!BJ$6)+SUMIF(总装!BK$3:BK$146,$B188,总装!BK$6)</f>
        <v>0</v>
      </c>
      <c r="AD188" s="5">
        <f ca="1">SUMIF(总装!BL$3:BL$146,$B188,总装!BL$6)+SUMIF(总装!BM$3:BM$146,$B188,总装!BM$6)+SUMIF(总装!BN$3:BN$146,$B188,总装!BN$6)</f>
        <v>0</v>
      </c>
      <c r="AE188" s="5">
        <f ca="1">SUMIF(总装!BO$3:BO$146,$B188,总装!BO$6)+SUMIF(总装!BP$3:BP$146,$B188,总装!BP$6)+SUMIF(总装!BQ$3:BQ$146,$B188,总装!BQ$6)</f>
        <v>0</v>
      </c>
      <c r="AF188" s="5">
        <f ca="1">SUMIF(总装!BR$3:BR$146,$B188,总装!BR$6)+SUMIF(总装!BS$3:BS$146,$B188,总装!BS$6)+SUMIF(总装!BT$3:BT$146,$B188,总装!BT$6)</f>
        <v>0</v>
      </c>
      <c r="AG188" s="5">
        <f ca="1">SUMIF(总装!BU$3:BU$146,$B188,总装!BU$6)+SUMIF(总装!BV$3:BV$146,$B188,总装!BV$6)+SUMIF(总装!BW$3:BW$146,$B188,总装!BW$6)</f>
        <v>0</v>
      </c>
      <c r="AH188" s="5">
        <f ca="1">SUMIF(总装!BX$3:BX$146,$B188,总装!BX$6)+SUMIF(总装!BY$3:BY$146,$B188,总装!BY$6)+SUMIF(总装!BZ$3:BZ$146,$B188,总装!BZ$6)</f>
        <v>0</v>
      </c>
      <c r="AI188" s="5">
        <f ca="1">SUMIF(总装!CA$3:CA$146,$B188,总装!CA$6)+SUMIF(总装!CB$3:CB$146,$B188,总装!CB$6)+SUMIF(总装!CC$3:CC$146,$B188,总装!CC$6)</f>
        <v>0</v>
      </c>
      <c r="AJ188" s="5">
        <f ca="1">SUMIF(总装!CD$3:CD$146,$B188,总装!CD$6)+SUMIF(总装!CE$3:CE$146,$B188,总装!CE$6)+SUMIF(总装!CF$3:CF$146,$B188,总装!CF$6)</f>
        <v>0</v>
      </c>
      <c r="AK188" s="5">
        <f ca="1">SUMIF(总装!CG$3:CG$146,$B188,总装!CG$6)+SUMIF(总装!CH$3:CH$146,$B188,总装!CH$6)+SUMIF(总装!CI$3:CI$146,$B188,总装!CI$6)</f>
        <v>0</v>
      </c>
      <c r="AL188" s="5">
        <f ca="1">SUMIF(总装!CJ$3:CJ$146,$B188,总装!CJ$6)+SUMIF(总装!CK$3:CK$146,$B188,总装!CK$6)+SUMIF(总装!CL$3:CL$146,$B188,总装!CL$6)</f>
        <v>0</v>
      </c>
      <c r="AM188" s="5">
        <f ca="1">SUMIF(总装!CM$3:CM$146,$B188,总装!CM$6)+SUMIF(总装!CN$3:CN$146,$B188,总装!CN$6)+SUMIF(总装!CO$3:CO$146,$B188,总装!CO$6)</f>
        <v>0</v>
      </c>
      <c r="AN188" s="5">
        <f ca="1">SUMIF(总装!CP$3:CP$146,$B188,总装!CP$6)+SUMIF(总装!CQ$3:CQ$146,$B188,总装!CQ$6)+SUMIF(总装!CR$3:CR$146,$B188,总装!CR$6)</f>
        <v>0</v>
      </c>
      <c r="AO188" s="5">
        <f ca="1" t="shared" si="10"/>
        <v>2000</v>
      </c>
      <c r="AP188" s="5">
        <f>SUMIF(工单拆分!G:G,B188,工单拆分!I:I)</f>
        <v>2000</v>
      </c>
      <c r="AQ188" s="5">
        <f ca="1" t="shared" si="11"/>
        <v>0</v>
      </c>
      <c r="AS188" s="7">
        <f>VLOOKUP(日计划量!C:C,工单拆分!H:N,7,0)</f>
        <v>100847166</v>
      </c>
      <c r="AT188" s="5">
        <f ca="1">VLOOKUP(C:C,工单拆分!H:R,11,0)</f>
        <v>0</v>
      </c>
      <c r="AU188" s="5">
        <f ca="1">VLOOKUP(C:C,工单拆分!H:S,12,0)</f>
        <v>0</v>
      </c>
      <c r="AV188" s="5"/>
      <c r="AW188" s="5"/>
    </row>
    <row r="189" s="1" customFormat="1" ht="15" customHeight="1" spans="1:49">
      <c r="A189" s="5">
        <f>工单拆分!F189</f>
        <v>7210003933</v>
      </c>
      <c r="B189" s="5" t="str">
        <f>工单拆分!G189</f>
        <v>7210003933-11</v>
      </c>
      <c r="C189" s="5" t="str">
        <f>工单拆分!H189</f>
        <v>50FC9133Q-11</v>
      </c>
      <c r="D189" s="5">
        <f>VLOOKUP(B189,工单拆分!G:I,3,0)</f>
        <v>2000</v>
      </c>
      <c r="E189" s="5">
        <f ca="1">SUMIFS(OFFSET(工单拆分!$I$2,,,2000),OFFSET(工单拆分!$F$2,,,2000),A189)</f>
        <v>40000</v>
      </c>
      <c r="F189" s="5"/>
      <c r="G189" s="10">
        <f ca="1" t="array" ref="G189">MATCH(TRUE,J189:AN189&gt;10,0)+$J$2-1</f>
        <v>43538</v>
      </c>
      <c r="H189" s="11"/>
      <c r="I189" s="11"/>
      <c r="J189" s="5">
        <f ca="1">SUMIF(总装!D$3:D$146,$B189,总装!D$6)+SUMIF(总装!E$3:E$146,$B189,总装!E$6)+SUMIF(总装!F$3:F$146,$B189,总装!F$6)</f>
        <v>0</v>
      </c>
      <c r="K189" s="12">
        <f ca="1">SUMIF(总装!G$3:G$146,$B189,总装!G$6)+SUMIF(总装!H$3:H$146,$B189,总装!H$6)+SUMIF(总装!I$3:I$146,$B189,总装!I$6)</f>
        <v>0</v>
      </c>
      <c r="L189" s="12">
        <f ca="1">SUMIF(总装!J$3:J$146,$B189,总装!J$6)+SUMIF(总装!K$3:K$146,$B189,总装!K$6)+SUMIF(总装!L$3:L$146,$B189,总装!L$6)</f>
        <v>0</v>
      </c>
      <c r="M189" s="12">
        <f ca="1">SUMIF(总装!M$3:M$146,$B189,总装!M$6)+SUMIF(总装!N$3:N$146,$B189,总装!N$6)+SUMIF(总装!O$3:O$146,$B189,总装!O$6)</f>
        <v>0</v>
      </c>
      <c r="N189" s="12">
        <f ca="1">SUMIF(总装!P$3:P$146,$B189,总装!P$6)+SUMIF(总装!Q$3:Q$146,$B189,总装!Q$6)+SUMIF(总装!R$3:R$146,$B189,总装!R$6)</f>
        <v>0</v>
      </c>
      <c r="O189" s="12">
        <f ca="1">SUMIF(总装!S$3:S$146,$B189,总装!S$6)+SUMIF(总装!T$3:T$146,$B189,总装!T$6)+SUMIF(总装!U$3:U$146,$B189,总装!U$6)</f>
        <v>0</v>
      </c>
      <c r="P189" s="12">
        <f ca="1">SUMIF(总装!V$3:V$146,$B189,总装!V$6)+SUMIF(总装!W$3:W$146,$B189,总装!W$6)+SUMIF(总装!X$3:X$146,$B189,总装!X$6)</f>
        <v>0</v>
      </c>
      <c r="Q189" s="12">
        <f ca="1">SUMIF(总装!Y$3:Y$146,$B189,总装!Y$6)+SUMIF(总装!Z$3:Z$146,$B189,总装!Z$6)+SUMIF(总装!AA$3:AA$146,$B189,总装!AA$6)</f>
        <v>0</v>
      </c>
      <c r="R189" s="5">
        <f ca="1">SUMIF(总装!AB$3:AB$146,$B189,总装!AB$6)+SUMIF(总装!AC$3:AC$146,$B189,总装!AC$6)+SUMIF(总装!AD$3:AD$146,$B189,总装!AD$6)</f>
        <v>0</v>
      </c>
      <c r="S189" s="5">
        <f ca="1">SUMIF(总装!AE$3:AE$146,$B189,总装!AE$6)+SUMIF(总装!AF$3:AF$146,$B189,总装!AF$6)+SUMIF(总装!AG$3:AG$146,$B189,总装!AG$6)</f>
        <v>0</v>
      </c>
      <c r="T189" s="5">
        <f ca="1">SUMIF(总装!AH$3:AH$146,$B189,总装!AH$6)+SUMIF(总装!AI$3:AI$146,$B189,总装!AI$6)+SUMIF(总装!AJ$3:AJ$146,$B189,总装!AJ$6)</f>
        <v>0</v>
      </c>
      <c r="U189" s="5">
        <f ca="1">SUMIF(总装!AK$3:AK$146,$B189,总装!AK$6)+SUMIF(总装!AL$3:AL$146,$B189,总装!AL$6)+SUMIF(总装!AM$3:AM$146,$B189,总装!AM$6)</f>
        <v>0</v>
      </c>
      <c r="V189" s="5">
        <f ca="1">SUMIF(总装!AN$3:AN$146,$B189,总装!AN$6)+SUMIF(总装!AO$3:AO$146,$B189,总装!AO$6)+SUMIF(总装!AP$3:AP$146,$B189,总装!AP$6)</f>
        <v>0</v>
      </c>
      <c r="W189" s="5">
        <f ca="1">SUMIF(总装!AQ$3:AQ$146,$B189,总装!AQ$6)+SUMIF(总装!AR$3:AR$146,$B189,总装!AR$6)+SUMIF(总装!AS$3:AS$146,$B189,总装!AS$6)</f>
        <v>200</v>
      </c>
      <c r="X189" s="5">
        <f ca="1">SUMIF(总装!AT$3:AT$146,$B189,总装!AT$6)+SUMIF(总装!AU$3:AU$146,$B189,总装!AU$6)+SUMIF(总装!AV$3:AV$146,$B189,总装!AV$6)</f>
        <v>1800</v>
      </c>
      <c r="Y189" s="5">
        <f ca="1">SUMIF(总装!AW$3:AW$146,$B189,总装!AW$6)+SUMIF(总装!AX$3:AX$146,$B189,总装!AX$6)+SUMIF(总装!AY$3:AY$146,$B189,总装!AY$6)</f>
        <v>0</v>
      </c>
      <c r="Z189" s="5">
        <f ca="1">SUMIF(总装!AZ$3:AZ$146,$B189,总装!AZ$6)+SUMIF(总装!BA$3:BA$146,$B189,总装!BA$6)+SUMIF(总装!BB$3:BB$146,$B189,总装!BB$6)</f>
        <v>0</v>
      </c>
      <c r="AA189" s="5">
        <f ca="1">SUMIF(总装!BC$3:BC$146,$B189,总装!BC$6)+SUMIF(总装!BD$3:BD$146,$B189,总装!BD$6)+SUMIF(总装!BE$3:BE$146,$B189,总装!BE$6)</f>
        <v>0</v>
      </c>
      <c r="AB189" s="5">
        <f ca="1">SUMIF(总装!BF$3:BF$146,$B189,总装!BF$6)+SUMIF(总装!BG$3:BG$146,$B189,总装!BG$6)+SUMIF(总装!BH$3:BH$146,$B189,总装!BH$6)</f>
        <v>0</v>
      </c>
      <c r="AC189" s="5">
        <f ca="1">SUMIF(总装!BI$3:BI$146,$B189,总装!BI$6)+SUMIF(总装!BJ$3:BJ$146,$B189,总装!BJ$6)+SUMIF(总装!BK$3:BK$146,$B189,总装!BK$6)</f>
        <v>0</v>
      </c>
      <c r="AD189" s="5">
        <f ca="1">SUMIF(总装!BL$3:BL$146,$B189,总装!BL$6)+SUMIF(总装!BM$3:BM$146,$B189,总装!BM$6)+SUMIF(总装!BN$3:BN$146,$B189,总装!BN$6)</f>
        <v>0</v>
      </c>
      <c r="AE189" s="5">
        <f ca="1">SUMIF(总装!BO$3:BO$146,$B189,总装!BO$6)+SUMIF(总装!BP$3:BP$146,$B189,总装!BP$6)+SUMIF(总装!BQ$3:BQ$146,$B189,总装!BQ$6)</f>
        <v>0</v>
      </c>
      <c r="AF189" s="5">
        <f ca="1">SUMIF(总装!BR$3:BR$146,$B189,总装!BR$6)+SUMIF(总装!BS$3:BS$146,$B189,总装!BS$6)+SUMIF(总装!BT$3:BT$146,$B189,总装!BT$6)</f>
        <v>0</v>
      </c>
      <c r="AG189" s="5">
        <f ca="1">SUMIF(总装!BU$3:BU$146,$B189,总装!BU$6)+SUMIF(总装!BV$3:BV$146,$B189,总装!BV$6)+SUMIF(总装!BW$3:BW$146,$B189,总装!BW$6)</f>
        <v>0</v>
      </c>
      <c r="AH189" s="5">
        <f ca="1">SUMIF(总装!BX$3:BX$146,$B189,总装!BX$6)+SUMIF(总装!BY$3:BY$146,$B189,总装!BY$6)+SUMIF(总装!BZ$3:BZ$146,$B189,总装!BZ$6)</f>
        <v>0</v>
      </c>
      <c r="AI189" s="5">
        <f ca="1">SUMIF(总装!CA$3:CA$146,$B189,总装!CA$6)+SUMIF(总装!CB$3:CB$146,$B189,总装!CB$6)+SUMIF(总装!CC$3:CC$146,$B189,总装!CC$6)</f>
        <v>0</v>
      </c>
      <c r="AJ189" s="5">
        <f ca="1">SUMIF(总装!CD$3:CD$146,$B189,总装!CD$6)+SUMIF(总装!CE$3:CE$146,$B189,总装!CE$6)+SUMIF(总装!CF$3:CF$146,$B189,总装!CF$6)</f>
        <v>0</v>
      </c>
      <c r="AK189" s="5">
        <f ca="1">SUMIF(总装!CG$3:CG$146,$B189,总装!CG$6)+SUMIF(总装!CH$3:CH$146,$B189,总装!CH$6)+SUMIF(总装!CI$3:CI$146,$B189,总装!CI$6)</f>
        <v>0</v>
      </c>
      <c r="AL189" s="5">
        <f ca="1">SUMIF(总装!CJ$3:CJ$146,$B189,总装!CJ$6)+SUMIF(总装!CK$3:CK$146,$B189,总装!CK$6)+SUMIF(总装!CL$3:CL$146,$B189,总装!CL$6)</f>
        <v>0</v>
      </c>
      <c r="AM189" s="5">
        <f ca="1">SUMIF(总装!CM$3:CM$146,$B189,总装!CM$6)+SUMIF(总装!CN$3:CN$146,$B189,总装!CN$6)+SUMIF(总装!CO$3:CO$146,$B189,总装!CO$6)</f>
        <v>0</v>
      </c>
      <c r="AN189" s="5">
        <f ca="1">SUMIF(总装!CP$3:CP$146,$B189,总装!CP$6)+SUMIF(总装!CQ$3:CQ$146,$B189,总装!CQ$6)+SUMIF(总装!CR$3:CR$146,$B189,总装!CR$6)</f>
        <v>0</v>
      </c>
      <c r="AO189" s="5">
        <f ca="1" t="shared" si="10"/>
        <v>2000</v>
      </c>
      <c r="AP189" s="5">
        <f>SUMIF(工单拆分!G:G,B189,工单拆分!I:I)</f>
        <v>2000</v>
      </c>
      <c r="AQ189" s="5">
        <f ca="1" t="shared" si="11"/>
        <v>0</v>
      </c>
      <c r="AS189" s="7">
        <f>VLOOKUP(日计划量!C:C,工单拆分!H:N,7,0)</f>
        <v>100847167</v>
      </c>
      <c r="AT189" s="5">
        <f ca="1">VLOOKUP(C:C,工单拆分!H:R,11,0)</f>
        <v>0</v>
      </c>
      <c r="AU189" s="5">
        <f ca="1">VLOOKUP(C:C,工单拆分!H:S,12,0)</f>
        <v>0</v>
      </c>
      <c r="AV189" s="5"/>
      <c r="AW189" s="5"/>
    </row>
    <row r="190" s="1" customFormat="1" ht="15" customHeight="1" spans="1:49">
      <c r="A190" s="5">
        <f>工单拆分!F190</f>
        <v>7210003933</v>
      </c>
      <c r="B190" s="5" t="str">
        <f>工单拆分!G190</f>
        <v>7210003933-12</v>
      </c>
      <c r="C190" s="5" t="str">
        <f>工单拆分!H190</f>
        <v>50FC9133Q-12</v>
      </c>
      <c r="D190" s="5">
        <f>VLOOKUP(B190,工单拆分!G:I,3,0)</f>
        <v>2000</v>
      </c>
      <c r="E190" s="5">
        <f ca="1">SUMIFS(OFFSET(工单拆分!$I$2,,,2000),OFFSET(工单拆分!$F$2,,,2000),A190)</f>
        <v>40000</v>
      </c>
      <c r="F190" s="5"/>
      <c r="G190" s="10">
        <f ca="1" t="array" ref="G190">MATCH(TRUE,J190:AN190&gt;10,0)+$J$2-1</f>
        <v>43542</v>
      </c>
      <c r="H190" s="11"/>
      <c r="I190" s="11"/>
      <c r="J190" s="5">
        <f ca="1">SUMIF(总装!D$3:D$146,$B190,总装!D$6)+SUMIF(总装!E$3:E$146,$B190,总装!E$6)+SUMIF(总装!F$3:F$146,$B190,总装!F$6)</f>
        <v>0</v>
      </c>
      <c r="K190" s="12">
        <f ca="1">SUMIF(总装!G$3:G$146,$B190,总装!G$6)+SUMIF(总装!H$3:H$146,$B190,总装!H$6)+SUMIF(总装!I$3:I$146,$B190,总装!I$6)</f>
        <v>0</v>
      </c>
      <c r="L190" s="12">
        <f ca="1">SUMIF(总装!J$3:J$146,$B190,总装!J$6)+SUMIF(总装!K$3:K$146,$B190,总装!K$6)+SUMIF(总装!L$3:L$146,$B190,总装!L$6)</f>
        <v>0</v>
      </c>
      <c r="M190" s="12">
        <f ca="1">SUMIF(总装!M$3:M$146,$B190,总装!M$6)+SUMIF(总装!N$3:N$146,$B190,总装!N$6)+SUMIF(总装!O$3:O$146,$B190,总装!O$6)</f>
        <v>0</v>
      </c>
      <c r="N190" s="12">
        <f ca="1">SUMIF(总装!P$3:P$146,$B190,总装!P$6)+SUMIF(总装!Q$3:Q$146,$B190,总装!Q$6)+SUMIF(总装!R$3:R$146,$B190,总装!R$6)</f>
        <v>0</v>
      </c>
      <c r="O190" s="12">
        <f ca="1">SUMIF(总装!S$3:S$146,$B190,总装!S$6)+SUMIF(总装!T$3:T$146,$B190,总装!T$6)+SUMIF(总装!U$3:U$146,$B190,总装!U$6)</f>
        <v>0</v>
      </c>
      <c r="P190" s="12">
        <f ca="1">SUMIF(总装!V$3:V$146,$B190,总装!V$6)+SUMIF(总装!W$3:W$146,$B190,总装!W$6)+SUMIF(总装!X$3:X$146,$B190,总装!X$6)</f>
        <v>0</v>
      </c>
      <c r="Q190" s="12">
        <f ca="1">SUMIF(总装!Y$3:Y$146,$B190,总装!Y$6)+SUMIF(总装!Z$3:Z$146,$B190,总装!Z$6)+SUMIF(总装!AA$3:AA$146,$B190,总装!AA$6)</f>
        <v>0</v>
      </c>
      <c r="R190" s="5">
        <f ca="1">SUMIF(总装!AB$3:AB$146,$B190,总装!AB$6)+SUMIF(总装!AC$3:AC$146,$B190,总装!AC$6)+SUMIF(总装!AD$3:AD$146,$B190,总装!AD$6)</f>
        <v>0</v>
      </c>
      <c r="S190" s="5">
        <f ca="1">SUMIF(总装!AE$3:AE$146,$B190,总装!AE$6)+SUMIF(总装!AF$3:AF$146,$B190,总装!AF$6)+SUMIF(总装!AG$3:AG$146,$B190,总装!AG$6)</f>
        <v>0</v>
      </c>
      <c r="T190" s="5">
        <f ca="1">SUMIF(总装!AH$3:AH$146,$B190,总装!AH$6)+SUMIF(总装!AI$3:AI$146,$B190,总装!AI$6)+SUMIF(总装!AJ$3:AJ$146,$B190,总装!AJ$6)</f>
        <v>0</v>
      </c>
      <c r="U190" s="5">
        <f ca="1">SUMIF(总装!AK$3:AK$146,$B190,总装!AK$6)+SUMIF(总装!AL$3:AL$146,$B190,总装!AL$6)+SUMIF(总装!AM$3:AM$146,$B190,总装!AM$6)</f>
        <v>0</v>
      </c>
      <c r="V190" s="5">
        <f ca="1">SUMIF(总装!AN$3:AN$146,$B190,总装!AN$6)+SUMIF(总装!AO$3:AO$146,$B190,总装!AO$6)+SUMIF(总装!AP$3:AP$146,$B190,总装!AP$6)</f>
        <v>0</v>
      </c>
      <c r="W190" s="5">
        <f ca="1">SUMIF(总装!AQ$3:AQ$146,$B190,总装!AQ$6)+SUMIF(总装!AR$3:AR$146,$B190,总装!AR$6)+SUMIF(总装!AS$3:AS$146,$B190,总装!AS$6)</f>
        <v>0</v>
      </c>
      <c r="X190" s="5">
        <f ca="1">SUMIF(总装!AT$3:AT$146,$B190,总装!AT$6)+SUMIF(总装!AU$3:AU$146,$B190,总装!AU$6)+SUMIF(总装!AV$3:AV$146,$B190,总装!AV$6)</f>
        <v>0</v>
      </c>
      <c r="Y190" s="5">
        <f ca="1">SUMIF(总装!AW$3:AW$146,$B190,总装!AW$6)+SUMIF(总装!AX$3:AX$146,$B190,总装!AX$6)+SUMIF(总装!AY$3:AY$146,$B190,总装!AY$6)</f>
        <v>0</v>
      </c>
      <c r="Z190" s="5">
        <f ca="1">SUMIF(总装!AZ$3:AZ$146,$B190,总装!AZ$6)+SUMIF(总装!BA$3:BA$146,$B190,总装!BA$6)+SUMIF(总装!BB$3:BB$146,$B190,总装!BB$6)</f>
        <v>0</v>
      </c>
      <c r="AA190" s="5">
        <f ca="1">SUMIF(总装!BC$3:BC$146,$B190,总装!BC$6)+SUMIF(总装!BD$3:BD$146,$B190,总装!BD$6)+SUMIF(总装!BE$3:BE$146,$B190,总装!BE$6)</f>
        <v>1850</v>
      </c>
      <c r="AB190" s="5">
        <f ca="1">SUMIF(总装!BF$3:BF$146,$B190,总装!BF$6)+SUMIF(总装!BG$3:BG$146,$B190,总装!BG$6)+SUMIF(总装!BH$3:BH$146,$B190,总装!BH$6)</f>
        <v>150</v>
      </c>
      <c r="AC190" s="5">
        <f ca="1">SUMIF(总装!BI$3:BI$146,$B190,总装!BI$6)+SUMIF(总装!BJ$3:BJ$146,$B190,总装!BJ$6)+SUMIF(总装!BK$3:BK$146,$B190,总装!BK$6)</f>
        <v>0</v>
      </c>
      <c r="AD190" s="5">
        <f ca="1">SUMIF(总装!BL$3:BL$146,$B190,总装!BL$6)+SUMIF(总装!BM$3:BM$146,$B190,总装!BM$6)+SUMIF(总装!BN$3:BN$146,$B190,总装!BN$6)</f>
        <v>0</v>
      </c>
      <c r="AE190" s="5">
        <f ca="1">SUMIF(总装!BO$3:BO$146,$B190,总装!BO$6)+SUMIF(总装!BP$3:BP$146,$B190,总装!BP$6)+SUMIF(总装!BQ$3:BQ$146,$B190,总装!BQ$6)</f>
        <v>0</v>
      </c>
      <c r="AF190" s="5">
        <f ca="1">SUMIF(总装!BR$3:BR$146,$B190,总装!BR$6)+SUMIF(总装!BS$3:BS$146,$B190,总装!BS$6)+SUMIF(总装!BT$3:BT$146,$B190,总装!BT$6)</f>
        <v>0</v>
      </c>
      <c r="AG190" s="5">
        <f ca="1">SUMIF(总装!BU$3:BU$146,$B190,总装!BU$6)+SUMIF(总装!BV$3:BV$146,$B190,总装!BV$6)+SUMIF(总装!BW$3:BW$146,$B190,总装!BW$6)</f>
        <v>0</v>
      </c>
      <c r="AH190" s="5">
        <f ca="1">SUMIF(总装!BX$3:BX$146,$B190,总装!BX$6)+SUMIF(总装!BY$3:BY$146,$B190,总装!BY$6)+SUMIF(总装!BZ$3:BZ$146,$B190,总装!BZ$6)</f>
        <v>0</v>
      </c>
      <c r="AI190" s="5">
        <f ca="1">SUMIF(总装!CA$3:CA$146,$B190,总装!CA$6)+SUMIF(总装!CB$3:CB$146,$B190,总装!CB$6)+SUMIF(总装!CC$3:CC$146,$B190,总装!CC$6)</f>
        <v>0</v>
      </c>
      <c r="AJ190" s="5">
        <f ca="1">SUMIF(总装!CD$3:CD$146,$B190,总装!CD$6)+SUMIF(总装!CE$3:CE$146,$B190,总装!CE$6)+SUMIF(总装!CF$3:CF$146,$B190,总装!CF$6)</f>
        <v>0</v>
      </c>
      <c r="AK190" s="5">
        <f ca="1">SUMIF(总装!CG$3:CG$146,$B190,总装!CG$6)+SUMIF(总装!CH$3:CH$146,$B190,总装!CH$6)+SUMIF(总装!CI$3:CI$146,$B190,总装!CI$6)</f>
        <v>0</v>
      </c>
      <c r="AL190" s="5">
        <f ca="1">SUMIF(总装!CJ$3:CJ$146,$B190,总装!CJ$6)+SUMIF(总装!CK$3:CK$146,$B190,总装!CK$6)+SUMIF(总装!CL$3:CL$146,$B190,总装!CL$6)</f>
        <v>0</v>
      </c>
      <c r="AM190" s="5">
        <f ca="1">SUMIF(总装!CM$3:CM$146,$B190,总装!CM$6)+SUMIF(总装!CN$3:CN$146,$B190,总装!CN$6)+SUMIF(总装!CO$3:CO$146,$B190,总装!CO$6)</f>
        <v>0</v>
      </c>
      <c r="AN190" s="5">
        <f ca="1">SUMIF(总装!CP$3:CP$146,$B190,总装!CP$6)+SUMIF(总装!CQ$3:CQ$146,$B190,总装!CQ$6)+SUMIF(总装!CR$3:CR$146,$B190,总装!CR$6)</f>
        <v>0</v>
      </c>
      <c r="AO190" s="5">
        <f ca="1" t="shared" si="10"/>
        <v>2000</v>
      </c>
      <c r="AP190" s="5">
        <f>SUMIF(工单拆分!G:G,B190,工单拆分!I:I)</f>
        <v>2000</v>
      </c>
      <c r="AQ190" s="5">
        <f ca="1" t="shared" si="11"/>
        <v>0</v>
      </c>
      <c r="AS190" s="7">
        <f>VLOOKUP(日计划量!C:C,工单拆分!H:N,7,0)</f>
        <v>100847608</v>
      </c>
      <c r="AT190" s="5">
        <f ca="1">VLOOKUP(C:C,工单拆分!H:R,11,0)</f>
        <v>0</v>
      </c>
      <c r="AU190" s="5">
        <f ca="1">VLOOKUP(C:C,工单拆分!H:S,12,0)</f>
        <v>0</v>
      </c>
      <c r="AV190" s="5"/>
      <c r="AW190" s="5"/>
    </row>
    <row r="191" s="1" customFormat="1" ht="15" customHeight="1" spans="1:49">
      <c r="A191" s="5">
        <f>工单拆分!F191</f>
        <v>7210003933</v>
      </c>
      <c r="B191" s="5" t="str">
        <f>工单拆分!G191</f>
        <v>7210003933-13</v>
      </c>
      <c r="C191" s="5" t="str">
        <f>工单拆分!H191</f>
        <v>50FC9133Q-13</v>
      </c>
      <c r="D191" s="5">
        <f>VLOOKUP(B191,工单拆分!G:I,3,0)</f>
        <v>2000</v>
      </c>
      <c r="E191" s="5">
        <f ca="1">SUMIFS(OFFSET(工单拆分!$I$2,,,2000),OFFSET(工单拆分!$F$2,,,2000),A191)</f>
        <v>40000</v>
      </c>
      <c r="F191" s="5"/>
      <c r="G191" s="10">
        <f ca="1" t="array" ref="G191">MATCH(TRUE,J191:AN191&gt;10,0)+$J$2-1</f>
        <v>43543</v>
      </c>
      <c r="H191" s="11"/>
      <c r="I191" s="11"/>
      <c r="J191" s="5">
        <f ca="1">SUMIF(总装!D$3:D$146,$B191,总装!D$6)+SUMIF(总装!E$3:E$146,$B191,总装!E$6)+SUMIF(总装!F$3:F$146,$B191,总装!F$6)</f>
        <v>0</v>
      </c>
      <c r="K191" s="12">
        <f ca="1">SUMIF(总装!G$3:G$146,$B191,总装!G$6)+SUMIF(总装!H$3:H$146,$B191,总装!H$6)+SUMIF(总装!I$3:I$146,$B191,总装!I$6)</f>
        <v>0</v>
      </c>
      <c r="L191" s="12">
        <f ca="1">SUMIF(总装!J$3:J$146,$B191,总装!J$6)+SUMIF(总装!K$3:K$146,$B191,总装!K$6)+SUMIF(总装!L$3:L$146,$B191,总装!L$6)</f>
        <v>0</v>
      </c>
      <c r="M191" s="12">
        <f ca="1">SUMIF(总装!M$3:M$146,$B191,总装!M$6)+SUMIF(总装!N$3:N$146,$B191,总装!N$6)+SUMIF(总装!O$3:O$146,$B191,总装!O$6)</f>
        <v>0</v>
      </c>
      <c r="N191" s="12">
        <f ca="1">SUMIF(总装!P$3:P$146,$B191,总装!P$6)+SUMIF(总装!Q$3:Q$146,$B191,总装!Q$6)+SUMIF(总装!R$3:R$146,$B191,总装!R$6)</f>
        <v>0</v>
      </c>
      <c r="O191" s="12">
        <f ca="1">SUMIF(总装!S$3:S$146,$B191,总装!S$6)+SUMIF(总装!T$3:T$146,$B191,总装!T$6)+SUMIF(总装!U$3:U$146,$B191,总装!U$6)</f>
        <v>0</v>
      </c>
      <c r="P191" s="12">
        <f ca="1">SUMIF(总装!V$3:V$146,$B191,总装!V$6)+SUMIF(总装!W$3:W$146,$B191,总装!W$6)+SUMIF(总装!X$3:X$146,$B191,总装!X$6)</f>
        <v>0</v>
      </c>
      <c r="Q191" s="12">
        <f ca="1">SUMIF(总装!Y$3:Y$146,$B191,总装!Y$6)+SUMIF(总装!Z$3:Z$146,$B191,总装!Z$6)+SUMIF(总装!AA$3:AA$146,$B191,总装!AA$6)</f>
        <v>0</v>
      </c>
      <c r="R191" s="5">
        <f ca="1">SUMIF(总装!AB$3:AB$146,$B191,总装!AB$6)+SUMIF(总装!AC$3:AC$146,$B191,总装!AC$6)+SUMIF(总装!AD$3:AD$146,$B191,总装!AD$6)</f>
        <v>0</v>
      </c>
      <c r="S191" s="5">
        <f ca="1">SUMIF(总装!AE$3:AE$146,$B191,总装!AE$6)+SUMIF(总装!AF$3:AF$146,$B191,总装!AF$6)+SUMIF(总装!AG$3:AG$146,$B191,总装!AG$6)</f>
        <v>0</v>
      </c>
      <c r="T191" s="5">
        <f ca="1">SUMIF(总装!AH$3:AH$146,$B191,总装!AH$6)+SUMIF(总装!AI$3:AI$146,$B191,总装!AI$6)+SUMIF(总装!AJ$3:AJ$146,$B191,总装!AJ$6)</f>
        <v>0</v>
      </c>
      <c r="U191" s="5">
        <f ca="1">SUMIF(总装!AK$3:AK$146,$B191,总装!AK$6)+SUMIF(总装!AL$3:AL$146,$B191,总装!AL$6)+SUMIF(总装!AM$3:AM$146,$B191,总装!AM$6)</f>
        <v>0</v>
      </c>
      <c r="V191" s="5">
        <f ca="1">SUMIF(总装!AN$3:AN$146,$B191,总装!AN$6)+SUMIF(总装!AO$3:AO$146,$B191,总装!AO$6)+SUMIF(总装!AP$3:AP$146,$B191,总装!AP$6)</f>
        <v>0</v>
      </c>
      <c r="W191" s="5">
        <f ca="1">SUMIF(总装!AQ$3:AQ$146,$B191,总装!AQ$6)+SUMIF(总装!AR$3:AR$146,$B191,总装!AR$6)+SUMIF(总装!AS$3:AS$146,$B191,总装!AS$6)</f>
        <v>0</v>
      </c>
      <c r="X191" s="5">
        <f ca="1">SUMIF(总装!AT$3:AT$146,$B191,总装!AT$6)+SUMIF(总装!AU$3:AU$146,$B191,总装!AU$6)+SUMIF(总装!AV$3:AV$146,$B191,总装!AV$6)</f>
        <v>0</v>
      </c>
      <c r="Y191" s="5">
        <f ca="1">SUMIF(总装!AW$3:AW$146,$B191,总装!AW$6)+SUMIF(总装!AX$3:AX$146,$B191,总装!AX$6)+SUMIF(总装!AY$3:AY$146,$B191,总装!AY$6)</f>
        <v>0</v>
      </c>
      <c r="Z191" s="5">
        <f ca="1">SUMIF(总装!AZ$3:AZ$146,$B191,总装!AZ$6)+SUMIF(总装!BA$3:BA$146,$B191,总装!BA$6)+SUMIF(总装!BB$3:BB$146,$B191,总装!BB$6)</f>
        <v>0</v>
      </c>
      <c r="AA191" s="5">
        <f ca="1">SUMIF(总装!BC$3:BC$146,$B191,总装!BC$6)+SUMIF(总装!BD$3:BD$146,$B191,总装!BD$6)+SUMIF(总装!BE$3:BE$146,$B191,总装!BE$6)</f>
        <v>0</v>
      </c>
      <c r="AB191" s="5">
        <f ca="1">SUMIF(总装!BF$3:BF$146,$B191,总装!BF$6)+SUMIF(总装!BG$3:BG$146,$B191,总装!BG$6)+SUMIF(总装!BH$3:BH$146,$B191,总装!BH$6)</f>
        <v>1650</v>
      </c>
      <c r="AC191" s="5">
        <f ca="1">SUMIF(总装!BI$3:BI$146,$B191,总装!BI$6)+SUMIF(总装!BJ$3:BJ$146,$B191,总装!BJ$6)+SUMIF(总装!BK$3:BK$146,$B191,总装!BK$6)</f>
        <v>350</v>
      </c>
      <c r="AD191" s="5">
        <f ca="1">SUMIF(总装!BL$3:BL$146,$B191,总装!BL$6)+SUMIF(总装!BM$3:BM$146,$B191,总装!BM$6)+SUMIF(总装!BN$3:BN$146,$B191,总装!BN$6)</f>
        <v>0</v>
      </c>
      <c r="AE191" s="5">
        <f ca="1">SUMIF(总装!BO$3:BO$146,$B191,总装!BO$6)+SUMIF(总装!BP$3:BP$146,$B191,总装!BP$6)+SUMIF(总装!BQ$3:BQ$146,$B191,总装!BQ$6)</f>
        <v>0</v>
      </c>
      <c r="AF191" s="5">
        <f ca="1">SUMIF(总装!BR$3:BR$146,$B191,总装!BR$6)+SUMIF(总装!BS$3:BS$146,$B191,总装!BS$6)+SUMIF(总装!BT$3:BT$146,$B191,总装!BT$6)</f>
        <v>0</v>
      </c>
      <c r="AG191" s="5">
        <f ca="1">SUMIF(总装!BU$3:BU$146,$B191,总装!BU$6)+SUMIF(总装!BV$3:BV$146,$B191,总装!BV$6)+SUMIF(总装!BW$3:BW$146,$B191,总装!BW$6)</f>
        <v>0</v>
      </c>
      <c r="AH191" s="5">
        <f ca="1">SUMIF(总装!BX$3:BX$146,$B191,总装!BX$6)+SUMIF(总装!BY$3:BY$146,$B191,总装!BY$6)+SUMIF(总装!BZ$3:BZ$146,$B191,总装!BZ$6)</f>
        <v>0</v>
      </c>
      <c r="AI191" s="5">
        <f ca="1">SUMIF(总装!CA$3:CA$146,$B191,总装!CA$6)+SUMIF(总装!CB$3:CB$146,$B191,总装!CB$6)+SUMIF(总装!CC$3:CC$146,$B191,总装!CC$6)</f>
        <v>0</v>
      </c>
      <c r="AJ191" s="5">
        <f ca="1">SUMIF(总装!CD$3:CD$146,$B191,总装!CD$6)+SUMIF(总装!CE$3:CE$146,$B191,总装!CE$6)+SUMIF(总装!CF$3:CF$146,$B191,总装!CF$6)</f>
        <v>0</v>
      </c>
      <c r="AK191" s="5">
        <f ca="1">SUMIF(总装!CG$3:CG$146,$B191,总装!CG$6)+SUMIF(总装!CH$3:CH$146,$B191,总装!CH$6)+SUMIF(总装!CI$3:CI$146,$B191,总装!CI$6)</f>
        <v>0</v>
      </c>
      <c r="AL191" s="5">
        <f ca="1">SUMIF(总装!CJ$3:CJ$146,$B191,总装!CJ$6)+SUMIF(总装!CK$3:CK$146,$B191,总装!CK$6)+SUMIF(总装!CL$3:CL$146,$B191,总装!CL$6)</f>
        <v>0</v>
      </c>
      <c r="AM191" s="5">
        <f ca="1">SUMIF(总装!CM$3:CM$146,$B191,总装!CM$6)+SUMIF(总装!CN$3:CN$146,$B191,总装!CN$6)+SUMIF(总装!CO$3:CO$146,$B191,总装!CO$6)</f>
        <v>0</v>
      </c>
      <c r="AN191" s="5">
        <f ca="1">SUMIF(总装!CP$3:CP$146,$B191,总装!CP$6)+SUMIF(总装!CQ$3:CQ$146,$B191,总装!CQ$6)+SUMIF(总装!CR$3:CR$146,$B191,总装!CR$6)</f>
        <v>0</v>
      </c>
      <c r="AO191" s="5">
        <f ca="1" t="shared" si="10"/>
        <v>2000</v>
      </c>
      <c r="AP191" s="5">
        <f>SUMIF(工单拆分!G:G,B191,工单拆分!I:I)</f>
        <v>2000</v>
      </c>
      <c r="AQ191" s="5">
        <f ca="1" t="shared" si="11"/>
        <v>0</v>
      </c>
      <c r="AS191" s="7">
        <f>VLOOKUP(日计划量!C:C,工单拆分!H:N,7,0)</f>
        <v>100849313</v>
      </c>
      <c r="AT191" s="5">
        <f ca="1">VLOOKUP(C:C,工单拆分!H:R,11,0)</f>
        <v>0</v>
      </c>
      <c r="AU191" s="5">
        <f ca="1">VLOOKUP(C:C,工单拆分!H:S,12,0)</f>
        <v>0</v>
      </c>
      <c r="AV191" s="5"/>
      <c r="AW191" s="5"/>
    </row>
    <row r="192" s="1" customFormat="1" ht="15" customHeight="1" spans="1:49">
      <c r="A192" s="5">
        <f>工单拆分!F192</f>
        <v>7210003933</v>
      </c>
      <c r="B192" s="5" t="str">
        <f>工单拆分!G192</f>
        <v>7210003933-14</v>
      </c>
      <c r="C192" s="5" t="str">
        <f>工单拆分!H192</f>
        <v>50FC9133Q-14</v>
      </c>
      <c r="D192" s="5">
        <f>VLOOKUP(B192,工单拆分!G:I,3,0)</f>
        <v>2000</v>
      </c>
      <c r="E192" s="5">
        <f ca="1">SUMIFS(OFFSET(工单拆分!$I$2,,,2000),OFFSET(工单拆分!$F$2,,,2000),A192)</f>
        <v>40000</v>
      </c>
      <c r="F192" s="5"/>
      <c r="G192" s="10">
        <f ca="1" t="array" ref="G192">MATCH(TRUE,J192:AN192&gt;10,0)+$J$2-1</f>
        <v>43544</v>
      </c>
      <c r="H192" s="11"/>
      <c r="I192" s="11"/>
      <c r="J192" s="5">
        <f ca="1">SUMIF(总装!D$3:D$146,$B192,总装!D$6)+SUMIF(总装!E$3:E$146,$B192,总装!E$6)+SUMIF(总装!F$3:F$146,$B192,总装!F$6)</f>
        <v>0</v>
      </c>
      <c r="K192" s="12">
        <f ca="1">SUMIF(总装!G$3:G$146,$B192,总装!G$6)+SUMIF(总装!H$3:H$146,$B192,总装!H$6)+SUMIF(总装!I$3:I$146,$B192,总装!I$6)</f>
        <v>0</v>
      </c>
      <c r="L192" s="12">
        <f ca="1">SUMIF(总装!J$3:J$146,$B192,总装!J$6)+SUMIF(总装!K$3:K$146,$B192,总装!K$6)+SUMIF(总装!L$3:L$146,$B192,总装!L$6)</f>
        <v>0</v>
      </c>
      <c r="M192" s="12">
        <f ca="1">SUMIF(总装!M$3:M$146,$B192,总装!M$6)+SUMIF(总装!N$3:N$146,$B192,总装!N$6)+SUMIF(总装!O$3:O$146,$B192,总装!O$6)</f>
        <v>0</v>
      </c>
      <c r="N192" s="12">
        <f ca="1">SUMIF(总装!P$3:P$146,$B192,总装!P$6)+SUMIF(总装!Q$3:Q$146,$B192,总装!Q$6)+SUMIF(总装!R$3:R$146,$B192,总装!R$6)</f>
        <v>0</v>
      </c>
      <c r="O192" s="12">
        <f ca="1">SUMIF(总装!S$3:S$146,$B192,总装!S$6)+SUMIF(总装!T$3:T$146,$B192,总装!T$6)+SUMIF(总装!U$3:U$146,$B192,总装!U$6)</f>
        <v>0</v>
      </c>
      <c r="P192" s="12">
        <f ca="1">SUMIF(总装!V$3:V$146,$B192,总装!V$6)+SUMIF(总装!W$3:W$146,$B192,总装!W$6)+SUMIF(总装!X$3:X$146,$B192,总装!X$6)</f>
        <v>0</v>
      </c>
      <c r="Q192" s="12">
        <f ca="1">SUMIF(总装!Y$3:Y$146,$B192,总装!Y$6)+SUMIF(总装!Z$3:Z$146,$B192,总装!Z$6)+SUMIF(总装!AA$3:AA$146,$B192,总装!AA$6)</f>
        <v>0</v>
      </c>
      <c r="R192" s="5">
        <f ca="1">SUMIF(总装!AB$3:AB$146,$B192,总装!AB$6)+SUMIF(总装!AC$3:AC$146,$B192,总装!AC$6)+SUMIF(总装!AD$3:AD$146,$B192,总装!AD$6)</f>
        <v>0</v>
      </c>
      <c r="S192" s="5">
        <f ca="1">SUMIF(总装!AE$3:AE$146,$B192,总装!AE$6)+SUMIF(总装!AF$3:AF$146,$B192,总装!AF$6)+SUMIF(总装!AG$3:AG$146,$B192,总装!AG$6)</f>
        <v>0</v>
      </c>
      <c r="T192" s="5">
        <f ca="1">SUMIF(总装!AH$3:AH$146,$B192,总装!AH$6)+SUMIF(总装!AI$3:AI$146,$B192,总装!AI$6)+SUMIF(总装!AJ$3:AJ$146,$B192,总装!AJ$6)</f>
        <v>0</v>
      </c>
      <c r="U192" s="5">
        <f ca="1">SUMIF(总装!AK$3:AK$146,$B192,总装!AK$6)+SUMIF(总装!AL$3:AL$146,$B192,总装!AL$6)+SUMIF(总装!AM$3:AM$146,$B192,总装!AM$6)</f>
        <v>0</v>
      </c>
      <c r="V192" s="5">
        <f ca="1">SUMIF(总装!AN$3:AN$146,$B192,总装!AN$6)+SUMIF(总装!AO$3:AO$146,$B192,总装!AO$6)+SUMIF(总装!AP$3:AP$146,$B192,总装!AP$6)</f>
        <v>0</v>
      </c>
      <c r="W192" s="5">
        <f ca="1">SUMIF(总装!AQ$3:AQ$146,$B192,总装!AQ$6)+SUMIF(总装!AR$3:AR$146,$B192,总装!AR$6)+SUMIF(总装!AS$3:AS$146,$B192,总装!AS$6)</f>
        <v>0</v>
      </c>
      <c r="X192" s="5">
        <f ca="1">SUMIF(总装!AT$3:AT$146,$B192,总装!AT$6)+SUMIF(总装!AU$3:AU$146,$B192,总装!AU$6)+SUMIF(总装!AV$3:AV$146,$B192,总装!AV$6)</f>
        <v>0</v>
      </c>
      <c r="Y192" s="5">
        <f ca="1">SUMIF(总装!AW$3:AW$146,$B192,总装!AW$6)+SUMIF(总装!AX$3:AX$146,$B192,总装!AX$6)+SUMIF(总装!AY$3:AY$146,$B192,总装!AY$6)</f>
        <v>0</v>
      </c>
      <c r="Z192" s="5">
        <f ca="1">SUMIF(总装!AZ$3:AZ$146,$B192,总装!AZ$6)+SUMIF(总装!BA$3:BA$146,$B192,总装!BA$6)+SUMIF(总装!BB$3:BB$146,$B192,总装!BB$6)</f>
        <v>0</v>
      </c>
      <c r="AA192" s="5">
        <f ca="1">SUMIF(总装!BC$3:BC$146,$B192,总装!BC$6)+SUMIF(总装!BD$3:BD$146,$B192,总装!BD$6)+SUMIF(总装!BE$3:BE$146,$B192,总装!BE$6)</f>
        <v>0</v>
      </c>
      <c r="AB192" s="5">
        <f ca="1">SUMIF(总装!BF$3:BF$146,$B192,总装!BF$6)+SUMIF(总装!BG$3:BG$146,$B192,总装!BG$6)+SUMIF(总装!BH$3:BH$146,$B192,总装!BH$6)</f>
        <v>0</v>
      </c>
      <c r="AC192" s="5">
        <f ca="1">SUMIF(总装!BI$3:BI$146,$B192,总装!BI$6)+SUMIF(总装!BJ$3:BJ$146,$B192,总装!BJ$6)+SUMIF(总装!BK$3:BK$146,$B192,总装!BK$6)</f>
        <v>1500</v>
      </c>
      <c r="AD192" s="5">
        <f ca="1">SUMIF(总装!BL$3:BL$146,$B192,总装!BL$6)+SUMIF(总装!BM$3:BM$146,$B192,总装!BM$6)+SUMIF(总装!BN$3:BN$146,$B192,总装!BN$6)</f>
        <v>500</v>
      </c>
      <c r="AE192" s="5">
        <f ca="1">SUMIF(总装!BO$3:BO$146,$B192,总装!BO$6)+SUMIF(总装!BP$3:BP$146,$B192,总装!BP$6)+SUMIF(总装!BQ$3:BQ$146,$B192,总装!BQ$6)</f>
        <v>0</v>
      </c>
      <c r="AF192" s="5">
        <f ca="1">SUMIF(总装!BR$3:BR$146,$B192,总装!BR$6)+SUMIF(总装!BS$3:BS$146,$B192,总装!BS$6)+SUMIF(总装!BT$3:BT$146,$B192,总装!BT$6)</f>
        <v>0</v>
      </c>
      <c r="AG192" s="5">
        <f ca="1">SUMIF(总装!BU$3:BU$146,$B192,总装!BU$6)+SUMIF(总装!BV$3:BV$146,$B192,总装!BV$6)+SUMIF(总装!BW$3:BW$146,$B192,总装!BW$6)</f>
        <v>0</v>
      </c>
      <c r="AH192" s="5">
        <f ca="1">SUMIF(总装!BX$3:BX$146,$B192,总装!BX$6)+SUMIF(总装!BY$3:BY$146,$B192,总装!BY$6)+SUMIF(总装!BZ$3:BZ$146,$B192,总装!BZ$6)</f>
        <v>0</v>
      </c>
      <c r="AI192" s="5">
        <f ca="1">SUMIF(总装!CA$3:CA$146,$B192,总装!CA$6)+SUMIF(总装!CB$3:CB$146,$B192,总装!CB$6)+SUMIF(总装!CC$3:CC$146,$B192,总装!CC$6)</f>
        <v>0</v>
      </c>
      <c r="AJ192" s="5">
        <f ca="1">SUMIF(总装!CD$3:CD$146,$B192,总装!CD$6)+SUMIF(总装!CE$3:CE$146,$B192,总装!CE$6)+SUMIF(总装!CF$3:CF$146,$B192,总装!CF$6)</f>
        <v>0</v>
      </c>
      <c r="AK192" s="5">
        <f ca="1">SUMIF(总装!CG$3:CG$146,$B192,总装!CG$6)+SUMIF(总装!CH$3:CH$146,$B192,总装!CH$6)+SUMIF(总装!CI$3:CI$146,$B192,总装!CI$6)</f>
        <v>0</v>
      </c>
      <c r="AL192" s="5">
        <f ca="1">SUMIF(总装!CJ$3:CJ$146,$B192,总装!CJ$6)+SUMIF(总装!CK$3:CK$146,$B192,总装!CK$6)+SUMIF(总装!CL$3:CL$146,$B192,总装!CL$6)</f>
        <v>0</v>
      </c>
      <c r="AM192" s="5">
        <f ca="1">SUMIF(总装!CM$3:CM$146,$B192,总装!CM$6)+SUMIF(总装!CN$3:CN$146,$B192,总装!CN$6)+SUMIF(总装!CO$3:CO$146,$B192,总装!CO$6)</f>
        <v>0</v>
      </c>
      <c r="AN192" s="5">
        <f ca="1">SUMIF(总装!CP$3:CP$146,$B192,总装!CP$6)+SUMIF(总装!CQ$3:CQ$146,$B192,总装!CQ$6)+SUMIF(总装!CR$3:CR$146,$B192,总装!CR$6)</f>
        <v>0</v>
      </c>
      <c r="AO192" s="5">
        <f ca="1" t="shared" si="10"/>
        <v>2000</v>
      </c>
      <c r="AP192" s="5">
        <f>SUMIF(工单拆分!G:G,B192,工单拆分!I:I)</f>
        <v>2000</v>
      </c>
      <c r="AQ192" s="5">
        <f ca="1" t="shared" si="11"/>
        <v>0</v>
      </c>
      <c r="AS192" s="7">
        <f>VLOOKUP(日计划量!C:C,工单拆分!H:N,7,0)</f>
        <v>100849832</v>
      </c>
      <c r="AT192" s="5">
        <f ca="1">VLOOKUP(C:C,工单拆分!H:R,11,0)</f>
        <v>0</v>
      </c>
      <c r="AU192" s="5">
        <f ca="1">VLOOKUP(C:C,工单拆分!H:S,12,0)</f>
        <v>0</v>
      </c>
      <c r="AV192" s="5"/>
      <c r="AW192" s="5"/>
    </row>
    <row r="193" s="1" customFormat="1" ht="15" customHeight="1" spans="1:49">
      <c r="A193" s="5">
        <f>工单拆分!F193</f>
        <v>7210003933</v>
      </c>
      <c r="B193" s="5" t="str">
        <f>工单拆分!G193</f>
        <v>7210003933-15</v>
      </c>
      <c r="C193" s="5" t="str">
        <f>工单拆分!H193</f>
        <v>50FC9133Q-15</v>
      </c>
      <c r="D193" s="5">
        <f>VLOOKUP(B193,工单拆分!G:I,3,0)</f>
        <v>2000</v>
      </c>
      <c r="E193" s="5">
        <f ca="1">SUMIFS(OFFSET(工单拆分!$I$2,,,2000),OFFSET(工单拆分!$F$2,,,2000),A193)</f>
        <v>40000</v>
      </c>
      <c r="F193" s="5"/>
      <c r="G193" s="10">
        <f ca="1" t="array" ref="G193">MATCH(TRUE,J193:AN193&gt;10,0)+$J$2-1</f>
        <v>43545</v>
      </c>
      <c r="H193" s="11"/>
      <c r="I193" s="11"/>
      <c r="J193" s="5">
        <f ca="1">SUMIF(总装!D$3:D$146,$B193,总装!D$6)+SUMIF(总装!E$3:E$146,$B193,总装!E$6)+SUMIF(总装!F$3:F$146,$B193,总装!F$6)</f>
        <v>0</v>
      </c>
      <c r="K193" s="12">
        <f ca="1">SUMIF(总装!G$3:G$146,$B193,总装!G$6)+SUMIF(总装!H$3:H$146,$B193,总装!H$6)+SUMIF(总装!I$3:I$146,$B193,总装!I$6)</f>
        <v>0</v>
      </c>
      <c r="L193" s="12">
        <f ca="1">SUMIF(总装!J$3:J$146,$B193,总装!J$6)+SUMIF(总装!K$3:K$146,$B193,总装!K$6)+SUMIF(总装!L$3:L$146,$B193,总装!L$6)</f>
        <v>0</v>
      </c>
      <c r="M193" s="12">
        <f ca="1">SUMIF(总装!M$3:M$146,$B193,总装!M$6)+SUMIF(总装!N$3:N$146,$B193,总装!N$6)+SUMIF(总装!O$3:O$146,$B193,总装!O$6)</f>
        <v>0</v>
      </c>
      <c r="N193" s="12">
        <f ca="1">SUMIF(总装!P$3:P$146,$B193,总装!P$6)+SUMIF(总装!Q$3:Q$146,$B193,总装!Q$6)+SUMIF(总装!R$3:R$146,$B193,总装!R$6)</f>
        <v>0</v>
      </c>
      <c r="O193" s="12">
        <f ca="1">SUMIF(总装!S$3:S$146,$B193,总装!S$6)+SUMIF(总装!T$3:T$146,$B193,总装!T$6)+SUMIF(总装!U$3:U$146,$B193,总装!U$6)</f>
        <v>0</v>
      </c>
      <c r="P193" s="12">
        <f ca="1">SUMIF(总装!V$3:V$146,$B193,总装!V$6)+SUMIF(总装!W$3:W$146,$B193,总装!W$6)+SUMIF(总装!X$3:X$146,$B193,总装!X$6)</f>
        <v>0</v>
      </c>
      <c r="Q193" s="12">
        <f ca="1">SUMIF(总装!Y$3:Y$146,$B193,总装!Y$6)+SUMIF(总装!Z$3:Z$146,$B193,总装!Z$6)+SUMIF(总装!AA$3:AA$146,$B193,总装!AA$6)</f>
        <v>0</v>
      </c>
      <c r="R193" s="5">
        <f ca="1">SUMIF(总装!AB$3:AB$146,$B193,总装!AB$6)+SUMIF(总装!AC$3:AC$146,$B193,总装!AC$6)+SUMIF(总装!AD$3:AD$146,$B193,总装!AD$6)</f>
        <v>0</v>
      </c>
      <c r="S193" s="5">
        <f ca="1">SUMIF(总装!AE$3:AE$146,$B193,总装!AE$6)+SUMIF(总装!AF$3:AF$146,$B193,总装!AF$6)+SUMIF(总装!AG$3:AG$146,$B193,总装!AG$6)</f>
        <v>0</v>
      </c>
      <c r="T193" s="5">
        <f ca="1">SUMIF(总装!AH$3:AH$146,$B193,总装!AH$6)+SUMIF(总装!AI$3:AI$146,$B193,总装!AI$6)+SUMIF(总装!AJ$3:AJ$146,$B193,总装!AJ$6)</f>
        <v>0</v>
      </c>
      <c r="U193" s="5">
        <f ca="1">SUMIF(总装!AK$3:AK$146,$B193,总装!AK$6)+SUMIF(总装!AL$3:AL$146,$B193,总装!AL$6)+SUMIF(总装!AM$3:AM$146,$B193,总装!AM$6)</f>
        <v>0</v>
      </c>
      <c r="V193" s="5">
        <f ca="1">SUMIF(总装!AN$3:AN$146,$B193,总装!AN$6)+SUMIF(总装!AO$3:AO$146,$B193,总装!AO$6)+SUMIF(总装!AP$3:AP$146,$B193,总装!AP$6)</f>
        <v>0</v>
      </c>
      <c r="W193" s="5">
        <f ca="1">SUMIF(总装!AQ$3:AQ$146,$B193,总装!AQ$6)+SUMIF(总装!AR$3:AR$146,$B193,总装!AR$6)+SUMIF(总装!AS$3:AS$146,$B193,总装!AS$6)</f>
        <v>0</v>
      </c>
      <c r="X193" s="5">
        <f ca="1">SUMIF(总装!AT$3:AT$146,$B193,总装!AT$6)+SUMIF(总装!AU$3:AU$146,$B193,总装!AU$6)+SUMIF(总装!AV$3:AV$146,$B193,总装!AV$6)</f>
        <v>0</v>
      </c>
      <c r="Y193" s="5">
        <f ca="1">SUMIF(总装!AW$3:AW$146,$B193,总装!AW$6)+SUMIF(总装!AX$3:AX$146,$B193,总装!AX$6)+SUMIF(总装!AY$3:AY$146,$B193,总装!AY$6)</f>
        <v>0</v>
      </c>
      <c r="Z193" s="5">
        <f ca="1">SUMIF(总装!AZ$3:AZ$146,$B193,总装!AZ$6)+SUMIF(总装!BA$3:BA$146,$B193,总装!BA$6)+SUMIF(总装!BB$3:BB$146,$B193,总装!BB$6)</f>
        <v>0</v>
      </c>
      <c r="AA193" s="5">
        <f ca="1">SUMIF(总装!BC$3:BC$146,$B193,总装!BC$6)+SUMIF(总装!BD$3:BD$146,$B193,总装!BD$6)+SUMIF(总装!BE$3:BE$146,$B193,总装!BE$6)</f>
        <v>0</v>
      </c>
      <c r="AB193" s="5">
        <f ca="1">SUMIF(总装!BF$3:BF$146,$B193,总装!BF$6)+SUMIF(总装!BG$3:BG$146,$B193,总装!BG$6)+SUMIF(总装!BH$3:BH$146,$B193,总装!BH$6)</f>
        <v>0</v>
      </c>
      <c r="AC193" s="5">
        <f ca="1">SUMIF(总装!BI$3:BI$146,$B193,总装!BI$6)+SUMIF(总装!BJ$3:BJ$146,$B193,总装!BJ$6)+SUMIF(总装!BK$3:BK$146,$B193,总装!BK$6)</f>
        <v>0</v>
      </c>
      <c r="AD193" s="5">
        <f ca="1">SUMIF(总装!BL$3:BL$146,$B193,总装!BL$6)+SUMIF(总装!BM$3:BM$146,$B193,总装!BM$6)+SUMIF(总装!BN$3:BN$146,$B193,总装!BN$6)</f>
        <v>1300</v>
      </c>
      <c r="AE193" s="5">
        <f ca="1">SUMIF(总装!BO$3:BO$146,$B193,总装!BO$6)+SUMIF(总装!BP$3:BP$146,$B193,总装!BP$6)+SUMIF(总装!BQ$3:BQ$146,$B193,总装!BQ$6)</f>
        <v>700</v>
      </c>
      <c r="AF193" s="5">
        <f ca="1">SUMIF(总装!BR$3:BR$146,$B193,总装!BR$6)+SUMIF(总装!BS$3:BS$146,$B193,总装!BS$6)+SUMIF(总装!BT$3:BT$146,$B193,总装!BT$6)</f>
        <v>0</v>
      </c>
      <c r="AG193" s="5">
        <f ca="1">SUMIF(总装!BU$3:BU$146,$B193,总装!BU$6)+SUMIF(总装!BV$3:BV$146,$B193,总装!BV$6)+SUMIF(总装!BW$3:BW$146,$B193,总装!BW$6)</f>
        <v>0</v>
      </c>
      <c r="AH193" s="5">
        <f ca="1">SUMIF(总装!BX$3:BX$146,$B193,总装!BX$6)+SUMIF(总装!BY$3:BY$146,$B193,总装!BY$6)+SUMIF(总装!BZ$3:BZ$146,$B193,总装!BZ$6)</f>
        <v>0</v>
      </c>
      <c r="AI193" s="5">
        <f ca="1">SUMIF(总装!CA$3:CA$146,$B193,总装!CA$6)+SUMIF(总装!CB$3:CB$146,$B193,总装!CB$6)+SUMIF(总装!CC$3:CC$146,$B193,总装!CC$6)</f>
        <v>0</v>
      </c>
      <c r="AJ193" s="5">
        <f ca="1">SUMIF(总装!CD$3:CD$146,$B193,总装!CD$6)+SUMIF(总装!CE$3:CE$146,$B193,总装!CE$6)+SUMIF(总装!CF$3:CF$146,$B193,总装!CF$6)</f>
        <v>0</v>
      </c>
      <c r="AK193" s="5">
        <f ca="1">SUMIF(总装!CG$3:CG$146,$B193,总装!CG$6)+SUMIF(总装!CH$3:CH$146,$B193,总装!CH$6)+SUMIF(总装!CI$3:CI$146,$B193,总装!CI$6)</f>
        <v>0</v>
      </c>
      <c r="AL193" s="5">
        <f ca="1">SUMIF(总装!CJ$3:CJ$146,$B193,总装!CJ$6)+SUMIF(总装!CK$3:CK$146,$B193,总装!CK$6)+SUMIF(总装!CL$3:CL$146,$B193,总装!CL$6)</f>
        <v>0</v>
      </c>
      <c r="AM193" s="5">
        <f ca="1">SUMIF(总装!CM$3:CM$146,$B193,总装!CM$6)+SUMIF(总装!CN$3:CN$146,$B193,总装!CN$6)+SUMIF(总装!CO$3:CO$146,$B193,总装!CO$6)</f>
        <v>0</v>
      </c>
      <c r="AN193" s="5">
        <f ca="1">SUMIF(总装!CP$3:CP$146,$B193,总装!CP$6)+SUMIF(总装!CQ$3:CQ$146,$B193,总装!CQ$6)+SUMIF(总装!CR$3:CR$146,$B193,总装!CR$6)</f>
        <v>0</v>
      </c>
      <c r="AO193" s="5">
        <f ca="1" t="shared" si="10"/>
        <v>2000</v>
      </c>
      <c r="AP193" s="5">
        <f>SUMIF(工单拆分!G:G,B193,工单拆分!I:I)</f>
        <v>2000</v>
      </c>
      <c r="AQ193" s="5">
        <f ca="1" t="shared" si="11"/>
        <v>0</v>
      </c>
      <c r="AS193" s="7">
        <f>VLOOKUP(日计划量!C:C,工单拆分!H:N,7,0)</f>
        <v>100849833</v>
      </c>
      <c r="AT193" s="5">
        <f ca="1">VLOOKUP(C:C,工单拆分!H:R,11,0)</f>
        <v>0</v>
      </c>
      <c r="AU193" s="5">
        <f ca="1">VLOOKUP(C:C,工单拆分!H:S,12,0)</f>
        <v>0</v>
      </c>
      <c r="AV193" s="5"/>
      <c r="AW193" s="5"/>
    </row>
    <row r="194" s="1" customFormat="1" ht="15" customHeight="1" spans="1:49">
      <c r="A194" s="5">
        <f>工单拆分!F194</f>
        <v>7210003933</v>
      </c>
      <c r="B194" s="5" t="str">
        <f>工单拆分!G194</f>
        <v>7210003933-16</v>
      </c>
      <c r="C194" s="5" t="str">
        <f>工单拆分!H194</f>
        <v>50FC9133Q-16</v>
      </c>
      <c r="D194" s="5">
        <f>VLOOKUP(B194,工单拆分!G:I,3,0)</f>
        <v>2000</v>
      </c>
      <c r="E194" s="5">
        <f ca="1">SUMIFS(OFFSET(工单拆分!$I$2,,,2000),OFFSET(工单拆分!$F$2,,,2000),A194)</f>
        <v>40000</v>
      </c>
      <c r="F194" s="5"/>
      <c r="G194" s="10">
        <f ca="1" t="array" ref="G194">MATCH(TRUE,J194:AN194&gt;10,0)+$J$2-1</f>
        <v>43546</v>
      </c>
      <c r="H194" s="11"/>
      <c r="I194" s="11"/>
      <c r="J194" s="5">
        <f ca="1">SUMIF(总装!D$3:D$146,$B194,总装!D$6)+SUMIF(总装!E$3:E$146,$B194,总装!E$6)+SUMIF(总装!F$3:F$146,$B194,总装!F$6)</f>
        <v>0</v>
      </c>
      <c r="K194" s="12">
        <f ca="1">SUMIF(总装!G$3:G$146,$B194,总装!G$6)+SUMIF(总装!H$3:H$146,$B194,总装!H$6)+SUMIF(总装!I$3:I$146,$B194,总装!I$6)</f>
        <v>0</v>
      </c>
      <c r="L194" s="12">
        <f ca="1">SUMIF(总装!J$3:J$146,$B194,总装!J$6)+SUMIF(总装!K$3:K$146,$B194,总装!K$6)+SUMIF(总装!L$3:L$146,$B194,总装!L$6)</f>
        <v>0</v>
      </c>
      <c r="M194" s="12">
        <f ca="1">SUMIF(总装!M$3:M$146,$B194,总装!M$6)+SUMIF(总装!N$3:N$146,$B194,总装!N$6)+SUMIF(总装!O$3:O$146,$B194,总装!O$6)</f>
        <v>0</v>
      </c>
      <c r="N194" s="12">
        <f ca="1">SUMIF(总装!P$3:P$146,$B194,总装!P$6)+SUMIF(总装!Q$3:Q$146,$B194,总装!Q$6)+SUMIF(总装!R$3:R$146,$B194,总装!R$6)</f>
        <v>0</v>
      </c>
      <c r="O194" s="12">
        <f ca="1">SUMIF(总装!S$3:S$146,$B194,总装!S$6)+SUMIF(总装!T$3:T$146,$B194,总装!T$6)+SUMIF(总装!U$3:U$146,$B194,总装!U$6)</f>
        <v>0</v>
      </c>
      <c r="P194" s="12">
        <f ca="1">SUMIF(总装!V$3:V$146,$B194,总装!V$6)+SUMIF(总装!W$3:W$146,$B194,总装!W$6)+SUMIF(总装!X$3:X$146,$B194,总装!X$6)</f>
        <v>0</v>
      </c>
      <c r="Q194" s="12">
        <f ca="1">SUMIF(总装!Y$3:Y$146,$B194,总装!Y$6)+SUMIF(总装!Z$3:Z$146,$B194,总装!Z$6)+SUMIF(总装!AA$3:AA$146,$B194,总装!AA$6)</f>
        <v>0</v>
      </c>
      <c r="R194" s="5">
        <f ca="1">SUMIF(总装!AB$3:AB$146,$B194,总装!AB$6)+SUMIF(总装!AC$3:AC$146,$B194,总装!AC$6)+SUMIF(总装!AD$3:AD$146,$B194,总装!AD$6)</f>
        <v>0</v>
      </c>
      <c r="S194" s="5">
        <f ca="1">SUMIF(总装!AE$3:AE$146,$B194,总装!AE$6)+SUMIF(总装!AF$3:AF$146,$B194,总装!AF$6)+SUMIF(总装!AG$3:AG$146,$B194,总装!AG$6)</f>
        <v>0</v>
      </c>
      <c r="T194" s="5">
        <f ca="1">SUMIF(总装!AH$3:AH$146,$B194,总装!AH$6)+SUMIF(总装!AI$3:AI$146,$B194,总装!AI$6)+SUMIF(总装!AJ$3:AJ$146,$B194,总装!AJ$6)</f>
        <v>0</v>
      </c>
      <c r="U194" s="5">
        <f ca="1">SUMIF(总装!AK$3:AK$146,$B194,总装!AK$6)+SUMIF(总装!AL$3:AL$146,$B194,总装!AL$6)+SUMIF(总装!AM$3:AM$146,$B194,总装!AM$6)</f>
        <v>0</v>
      </c>
      <c r="V194" s="5">
        <f ca="1">SUMIF(总装!AN$3:AN$146,$B194,总装!AN$6)+SUMIF(总装!AO$3:AO$146,$B194,总装!AO$6)+SUMIF(总装!AP$3:AP$146,$B194,总装!AP$6)</f>
        <v>0</v>
      </c>
      <c r="W194" s="5">
        <f ca="1">SUMIF(总装!AQ$3:AQ$146,$B194,总装!AQ$6)+SUMIF(总装!AR$3:AR$146,$B194,总装!AR$6)+SUMIF(总装!AS$3:AS$146,$B194,总装!AS$6)</f>
        <v>0</v>
      </c>
      <c r="X194" s="5">
        <f ca="1">SUMIF(总装!AT$3:AT$146,$B194,总装!AT$6)+SUMIF(总装!AU$3:AU$146,$B194,总装!AU$6)+SUMIF(总装!AV$3:AV$146,$B194,总装!AV$6)</f>
        <v>0</v>
      </c>
      <c r="Y194" s="5">
        <f ca="1">SUMIF(总装!AW$3:AW$146,$B194,总装!AW$6)+SUMIF(总装!AX$3:AX$146,$B194,总装!AX$6)+SUMIF(总装!AY$3:AY$146,$B194,总装!AY$6)</f>
        <v>0</v>
      </c>
      <c r="Z194" s="5">
        <f ca="1">SUMIF(总装!AZ$3:AZ$146,$B194,总装!AZ$6)+SUMIF(总装!BA$3:BA$146,$B194,总装!BA$6)+SUMIF(总装!BB$3:BB$146,$B194,总装!BB$6)</f>
        <v>0</v>
      </c>
      <c r="AA194" s="5">
        <f ca="1">SUMIF(总装!BC$3:BC$146,$B194,总装!BC$6)+SUMIF(总装!BD$3:BD$146,$B194,总装!BD$6)+SUMIF(总装!BE$3:BE$146,$B194,总装!BE$6)</f>
        <v>0</v>
      </c>
      <c r="AB194" s="5">
        <f ca="1">SUMIF(总装!BF$3:BF$146,$B194,总装!BF$6)+SUMIF(总装!BG$3:BG$146,$B194,总装!BG$6)+SUMIF(总装!BH$3:BH$146,$B194,总装!BH$6)</f>
        <v>0</v>
      </c>
      <c r="AC194" s="5">
        <f ca="1">SUMIF(总装!BI$3:BI$146,$B194,总装!BI$6)+SUMIF(总装!BJ$3:BJ$146,$B194,总装!BJ$6)+SUMIF(总装!BK$3:BK$146,$B194,总装!BK$6)</f>
        <v>0</v>
      </c>
      <c r="AD194" s="5">
        <f ca="1">SUMIF(总装!BL$3:BL$146,$B194,总装!BL$6)+SUMIF(总装!BM$3:BM$146,$B194,总装!BM$6)+SUMIF(总装!BN$3:BN$146,$B194,总装!BN$6)</f>
        <v>0</v>
      </c>
      <c r="AE194" s="5">
        <f ca="1">SUMIF(总装!BO$3:BO$146,$B194,总装!BO$6)+SUMIF(总装!BP$3:BP$146,$B194,总装!BP$6)+SUMIF(总装!BQ$3:BQ$146,$B194,总装!BQ$6)</f>
        <v>1000</v>
      </c>
      <c r="AF194" s="5">
        <f ca="1">SUMIF(总装!BR$3:BR$146,$B194,总装!BR$6)+SUMIF(总装!BS$3:BS$146,$B194,总装!BS$6)+SUMIF(总装!BT$3:BT$146,$B194,总装!BT$6)</f>
        <v>1000</v>
      </c>
      <c r="AG194" s="5">
        <f ca="1">SUMIF(总装!BU$3:BU$146,$B194,总装!BU$6)+SUMIF(总装!BV$3:BV$146,$B194,总装!BV$6)+SUMIF(总装!BW$3:BW$146,$B194,总装!BW$6)</f>
        <v>0</v>
      </c>
      <c r="AH194" s="5">
        <f ca="1">SUMIF(总装!BX$3:BX$146,$B194,总装!BX$6)+SUMIF(总装!BY$3:BY$146,$B194,总装!BY$6)+SUMIF(总装!BZ$3:BZ$146,$B194,总装!BZ$6)</f>
        <v>0</v>
      </c>
      <c r="AI194" s="5">
        <f ca="1">SUMIF(总装!CA$3:CA$146,$B194,总装!CA$6)+SUMIF(总装!CB$3:CB$146,$B194,总装!CB$6)+SUMIF(总装!CC$3:CC$146,$B194,总装!CC$6)</f>
        <v>0</v>
      </c>
      <c r="AJ194" s="5">
        <f ca="1">SUMIF(总装!CD$3:CD$146,$B194,总装!CD$6)+SUMIF(总装!CE$3:CE$146,$B194,总装!CE$6)+SUMIF(总装!CF$3:CF$146,$B194,总装!CF$6)</f>
        <v>0</v>
      </c>
      <c r="AK194" s="5">
        <f ca="1">SUMIF(总装!CG$3:CG$146,$B194,总装!CG$6)+SUMIF(总装!CH$3:CH$146,$B194,总装!CH$6)+SUMIF(总装!CI$3:CI$146,$B194,总装!CI$6)</f>
        <v>0</v>
      </c>
      <c r="AL194" s="5">
        <f ca="1">SUMIF(总装!CJ$3:CJ$146,$B194,总装!CJ$6)+SUMIF(总装!CK$3:CK$146,$B194,总装!CK$6)+SUMIF(总装!CL$3:CL$146,$B194,总装!CL$6)</f>
        <v>0</v>
      </c>
      <c r="AM194" s="5">
        <f ca="1">SUMIF(总装!CM$3:CM$146,$B194,总装!CM$6)+SUMIF(总装!CN$3:CN$146,$B194,总装!CN$6)+SUMIF(总装!CO$3:CO$146,$B194,总装!CO$6)</f>
        <v>0</v>
      </c>
      <c r="AN194" s="5">
        <f ca="1">SUMIF(总装!CP$3:CP$146,$B194,总装!CP$6)+SUMIF(总装!CQ$3:CQ$146,$B194,总装!CQ$6)+SUMIF(总装!CR$3:CR$146,$B194,总装!CR$6)</f>
        <v>0</v>
      </c>
      <c r="AO194" s="5">
        <f ca="1" t="shared" si="10"/>
        <v>2000</v>
      </c>
      <c r="AP194" s="5">
        <f>SUMIF(工单拆分!G:G,B194,工单拆分!I:I)</f>
        <v>2000</v>
      </c>
      <c r="AQ194" s="5">
        <f ca="1" t="shared" si="11"/>
        <v>0</v>
      </c>
      <c r="AS194" s="7">
        <f>VLOOKUP(日计划量!C:C,工单拆分!H:N,7,0)</f>
        <v>100850841</v>
      </c>
      <c r="AT194" s="5">
        <f ca="1">VLOOKUP(C:C,工单拆分!H:R,11,0)</f>
        <v>0</v>
      </c>
      <c r="AU194" s="5">
        <f ca="1">VLOOKUP(C:C,工单拆分!H:S,12,0)</f>
        <v>0</v>
      </c>
      <c r="AV194" s="5"/>
      <c r="AW194" s="5"/>
    </row>
    <row r="195" s="1" customFormat="1" ht="15" customHeight="1" spans="1:49">
      <c r="A195" s="5">
        <f>工单拆分!F195</f>
        <v>7210003933</v>
      </c>
      <c r="B195" s="5" t="str">
        <f>工单拆分!G195</f>
        <v>7210003933-17</v>
      </c>
      <c r="C195" s="5" t="str">
        <f>工单拆分!H195</f>
        <v>50FC9133Q-17</v>
      </c>
      <c r="D195" s="5">
        <f>VLOOKUP(B195,工单拆分!G:I,3,0)</f>
        <v>2000</v>
      </c>
      <c r="E195" s="5">
        <f ca="1">SUMIFS(OFFSET(工单拆分!$I$2,,,2000),OFFSET(工单拆分!$F$2,,,2000),A195)</f>
        <v>40000</v>
      </c>
      <c r="F195" s="5"/>
      <c r="G195" s="10">
        <f ca="1" t="array" ref="G195">MATCH(TRUE,J195:AN195&gt;10,0)+$J$2-1</f>
        <v>43547</v>
      </c>
      <c r="H195" s="11"/>
      <c r="I195" s="11"/>
      <c r="J195" s="5">
        <f ca="1">SUMIF(总装!D$3:D$146,$B195,总装!D$6)+SUMIF(总装!E$3:E$146,$B195,总装!E$6)+SUMIF(总装!F$3:F$146,$B195,总装!F$6)</f>
        <v>0</v>
      </c>
      <c r="K195" s="12">
        <f ca="1">SUMIF(总装!G$3:G$146,$B195,总装!G$6)+SUMIF(总装!H$3:H$146,$B195,总装!H$6)+SUMIF(总装!I$3:I$146,$B195,总装!I$6)</f>
        <v>0</v>
      </c>
      <c r="L195" s="12">
        <f ca="1">SUMIF(总装!J$3:J$146,$B195,总装!J$6)+SUMIF(总装!K$3:K$146,$B195,总装!K$6)+SUMIF(总装!L$3:L$146,$B195,总装!L$6)</f>
        <v>0</v>
      </c>
      <c r="M195" s="12">
        <f ca="1">SUMIF(总装!M$3:M$146,$B195,总装!M$6)+SUMIF(总装!N$3:N$146,$B195,总装!N$6)+SUMIF(总装!O$3:O$146,$B195,总装!O$6)</f>
        <v>0</v>
      </c>
      <c r="N195" s="12">
        <f ca="1">SUMIF(总装!P$3:P$146,$B195,总装!P$6)+SUMIF(总装!Q$3:Q$146,$B195,总装!Q$6)+SUMIF(总装!R$3:R$146,$B195,总装!R$6)</f>
        <v>0</v>
      </c>
      <c r="O195" s="12">
        <f ca="1">SUMIF(总装!S$3:S$146,$B195,总装!S$6)+SUMIF(总装!T$3:T$146,$B195,总装!T$6)+SUMIF(总装!U$3:U$146,$B195,总装!U$6)</f>
        <v>0</v>
      </c>
      <c r="P195" s="12">
        <f ca="1">SUMIF(总装!V$3:V$146,$B195,总装!V$6)+SUMIF(总装!W$3:W$146,$B195,总装!W$6)+SUMIF(总装!X$3:X$146,$B195,总装!X$6)</f>
        <v>0</v>
      </c>
      <c r="Q195" s="12">
        <f ca="1">SUMIF(总装!Y$3:Y$146,$B195,总装!Y$6)+SUMIF(总装!Z$3:Z$146,$B195,总装!Z$6)+SUMIF(总装!AA$3:AA$146,$B195,总装!AA$6)</f>
        <v>0</v>
      </c>
      <c r="R195" s="5">
        <f ca="1">SUMIF(总装!AB$3:AB$146,$B195,总装!AB$6)+SUMIF(总装!AC$3:AC$146,$B195,总装!AC$6)+SUMIF(总装!AD$3:AD$146,$B195,总装!AD$6)</f>
        <v>0</v>
      </c>
      <c r="S195" s="5">
        <f ca="1">SUMIF(总装!AE$3:AE$146,$B195,总装!AE$6)+SUMIF(总装!AF$3:AF$146,$B195,总装!AF$6)+SUMIF(总装!AG$3:AG$146,$B195,总装!AG$6)</f>
        <v>0</v>
      </c>
      <c r="T195" s="5">
        <f ca="1">SUMIF(总装!AH$3:AH$146,$B195,总装!AH$6)+SUMIF(总装!AI$3:AI$146,$B195,总装!AI$6)+SUMIF(总装!AJ$3:AJ$146,$B195,总装!AJ$6)</f>
        <v>0</v>
      </c>
      <c r="U195" s="5">
        <f ca="1">SUMIF(总装!AK$3:AK$146,$B195,总装!AK$6)+SUMIF(总装!AL$3:AL$146,$B195,总装!AL$6)+SUMIF(总装!AM$3:AM$146,$B195,总装!AM$6)</f>
        <v>0</v>
      </c>
      <c r="V195" s="5">
        <f ca="1">SUMIF(总装!AN$3:AN$146,$B195,总装!AN$6)+SUMIF(总装!AO$3:AO$146,$B195,总装!AO$6)+SUMIF(总装!AP$3:AP$146,$B195,总装!AP$6)</f>
        <v>0</v>
      </c>
      <c r="W195" s="5">
        <f ca="1">SUMIF(总装!AQ$3:AQ$146,$B195,总装!AQ$6)+SUMIF(总装!AR$3:AR$146,$B195,总装!AR$6)+SUMIF(总装!AS$3:AS$146,$B195,总装!AS$6)</f>
        <v>0</v>
      </c>
      <c r="X195" s="5">
        <f ca="1">SUMIF(总装!AT$3:AT$146,$B195,总装!AT$6)+SUMIF(总装!AU$3:AU$146,$B195,总装!AU$6)+SUMIF(总装!AV$3:AV$146,$B195,总装!AV$6)</f>
        <v>0</v>
      </c>
      <c r="Y195" s="5">
        <f ca="1">SUMIF(总装!AW$3:AW$146,$B195,总装!AW$6)+SUMIF(总装!AX$3:AX$146,$B195,总装!AX$6)+SUMIF(总装!AY$3:AY$146,$B195,总装!AY$6)</f>
        <v>0</v>
      </c>
      <c r="Z195" s="5">
        <f ca="1">SUMIF(总装!AZ$3:AZ$146,$B195,总装!AZ$6)+SUMIF(总装!BA$3:BA$146,$B195,总装!BA$6)+SUMIF(总装!BB$3:BB$146,$B195,总装!BB$6)</f>
        <v>0</v>
      </c>
      <c r="AA195" s="5">
        <f ca="1">SUMIF(总装!BC$3:BC$146,$B195,总装!BC$6)+SUMIF(总装!BD$3:BD$146,$B195,总装!BD$6)+SUMIF(总装!BE$3:BE$146,$B195,总装!BE$6)</f>
        <v>0</v>
      </c>
      <c r="AB195" s="5">
        <f ca="1">SUMIF(总装!BF$3:BF$146,$B195,总装!BF$6)+SUMIF(总装!BG$3:BG$146,$B195,总装!BG$6)+SUMIF(总装!BH$3:BH$146,$B195,总装!BH$6)</f>
        <v>0</v>
      </c>
      <c r="AC195" s="5">
        <f ca="1">SUMIF(总装!BI$3:BI$146,$B195,总装!BI$6)+SUMIF(总装!BJ$3:BJ$146,$B195,总装!BJ$6)+SUMIF(总装!BK$3:BK$146,$B195,总装!BK$6)</f>
        <v>0</v>
      </c>
      <c r="AD195" s="5">
        <f ca="1">SUMIF(总装!BL$3:BL$146,$B195,总装!BL$6)+SUMIF(总装!BM$3:BM$146,$B195,总装!BM$6)+SUMIF(总装!BN$3:BN$146,$B195,总装!BN$6)</f>
        <v>0</v>
      </c>
      <c r="AE195" s="5">
        <f ca="1">SUMIF(总装!BO$3:BO$146,$B195,总装!BO$6)+SUMIF(总装!BP$3:BP$146,$B195,总装!BP$6)+SUMIF(总装!BQ$3:BQ$146,$B195,总装!BQ$6)</f>
        <v>0</v>
      </c>
      <c r="AF195" s="5">
        <f ca="1">SUMIF(总装!BR$3:BR$146,$B195,总装!BR$6)+SUMIF(总装!BS$3:BS$146,$B195,总装!BS$6)+SUMIF(总装!BT$3:BT$146,$B195,总装!BT$6)</f>
        <v>800</v>
      </c>
      <c r="AG195" s="5">
        <f ca="1">SUMIF(总装!BU$3:BU$146,$B195,总装!BU$6)+SUMIF(总装!BV$3:BV$146,$B195,总装!BV$6)+SUMIF(总装!BW$3:BW$146,$B195,总装!BW$6)</f>
        <v>900</v>
      </c>
      <c r="AH195" s="5">
        <f ca="1">SUMIF(总装!BX$3:BX$146,$B195,总装!BX$6)+SUMIF(总装!BY$3:BY$146,$B195,总装!BY$6)+SUMIF(总装!BZ$3:BZ$146,$B195,总装!BZ$6)</f>
        <v>300</v>
      </c>
      <c r="AI195" s="5">
        <f ca="1">SUMIF(总装!CA$3:CA$146,$B195,总装!CA$6)+SUMIF(总装!CB$3:CB$146,$B195,总装!CB$6)+SUMIF(总装!CC$3:CC$146,$B195,总装!CC$6)</f>
        <v>0</v>
      </c>
      <c r="AJ195" s="5">
        <f ca="1">SUMIF(总装!CD$3:CD$146,$B195,总装!CD$6)+SUMIF(总装!CE$3:CE$146,$B195,总装!CE$6)+SUMIF(总装!CF$3:CF$146,$B195,总装!CF$6)</f>
        <v>0</v>
      </c>
      <c r="AK195" s="5">
        <f ca="1">SUMIF(总装!CG$3:CG$146,$B195,总装!CG$6)+SUMIF(总装!CH$3:CH$146,$B195,总装!CH$6)+SUMIF(总装!CI$3:CI$146,$B195,总装!CI$6)</f>
        <v>0</v>
      </c>
      <c r="AL195" s="5">
        <f ca="1">SUMIF(总装!CJ$3:CJ$146,$B195,总装!CJ$6)+SUMIF(总装!CK$3:CK$146,$B195,总装!CK$6)+SUMIF(总装!CL$3:CL$146,$B195,总装!CL$6)</f>
        <v>0</v>
      </c>
      <c r="AM195" s="5">
        <f ca="1">SUMIF(总装!CM$3:CM$146,$B195,总装!CM$6)+SUMIF(总装!CN$3:CN$146,$B195,总装!CN$6)+SUMIF(总装!CO$3:CO$146,$B195,总装!CO$6)</f>
        <v>0</v>
      </c>
      <c r="AN195" s="5">
        <f ca="1">SUMIF(总装!CP$3:CP$146,$B195,总装!CP$6)+SUMIF(总装!CQ$3:CQ$146,$B195,总装!CQ$6)+SUMIF(总装!CR$3:CR$146,$B195,总装!CR$6)</f>
        <v>0</v>
      </c>
      <c r="AO195" s="5">
        <f ca="1" t="shared" si="10"/>
        <v>2000</v>
      </c>
      <c r="AP195" s="5">
        <f>SUMIF(工单拆分!G:G,B195,工单拆分!I:I)</f>
        <v>2000</v>
      </c>
      <c r="AQ195" s="5">
        <f ca="1" t="shared" si="11"/>
        <v>0</v>
      </c>
      <c r="AS195" s="7">
        <f>VLOOKUP(日计划量!C:C,工单拆分!H:N,7,0)</f>
        <v>100850842</v>
      </c>
      <c r="AT195" s="5">
        <f ca="1">VLOOKUP(C:C,工单拆分!H:R,11,0)</f>
        <v>0</v>
      </c>
      <c r="AU195" s="5">
        <f ca="1">VLOOKUP(C:C,工单拆分!H:S,12,0)</f>
        <v>0</v>
      </c>
      <c r="AV195" s="5"/>
      <c r="AW195" s="5"/>
    </row>
    <row r="196" s="1" customFormat="1" ht="15" customHeight="1" spans="1:49">
      <c r="A196" s="5">
        <f>工单拆分!F196</f>
        <v>7210003933</v>
      </c>
      <c r="B196" s="5" t="str">
        <f>工单拆分!G196</f>
        <v>7210003933-18</v>
      </c>
      <c r="C196" s="5" t="str">
        <f>工单拆分!H196</f>
        <v>50FC9133Q-18</v>
      </c>
      <c r="D196" s="5">
        <f>VLOOKUP(B196,工单拆分!G:I,3,0)</f>
        <v>2000</v>
      </c>
      <c r="E196" s="5">
        <f ca="1">SUMIFS(OFFSET(工单拆分!$I$2,,,2000),OFFSET(工单拆分!$F$2,,,2000),A196)</f>
        <v>40000</v>
      </c>
      <c r="F196" s="5"/>
      <c r="G196" s="10">
        <f ca="1" t="array" ref="G196">MATCH(TRUE,J196:AN196&gt;10,0)+$J$2-1</f>
        <v>43549</v>
      </c>
      <c r="H196" s="11"/>
      <c r="I196" s="11"/>
      <c r="J196" s="5">
        <f ca="1">SUMIF(总装!D$3:D$146,$B196,总装!D$6)+SUMIF(总装!E$3:E$146,$B196,总装!E$6)+SUMIF(总装!F$3:F$146,$B196,总装!F$6)</f>
        <v>0</v>
      </c>
      <c r="K196" s="12">
        <f ca="1">SUMIF(总装!G$3:G$146,$B196,总装!G$6)+SUMIF(总装!H$3:H$146,$B196,总装!H$6)+SUMIF(总装!I$3:I$146,$B196,总装!I$6)</f>
        <v>0</v>
      </c>
      <c r="L196" s="12">
        <f ca="1">SUMIF(总装!J$3:J$146,$B196,总装!J$6)+SUMIF(总装!K$3:K$146,$B196,总装!K$6)+SUMIF(总装!L$3:L$146,$B196,总装!L$6)</f>
        <v>0</v>
      </c>
      <c r="M196" s="12">
        <f ca="1">SUMIF(总装!M$3:M$146,$B196,总装!M$6)+SUMIF(总装!N$3:N$146,$B196,总装!N$6)+SUMIF(总装!O$3:O$146,$B196,总装!O$6)</f>
        <v>0</v>
      </c>
      <c r="N196" s="12">
        <f ca="1">SUMIF(总装!P$3:P$146,$B196,总装!P$6)+SUMIF(总装!Q$3:Q$146,$B196,总装!Q$6)+SUMIF(总装!R$3:R$146,$B196,总装!R$6)</f>
        <v>0</v>
      </c>
      <c r="O196" s="12">
        <f ca="1">SUMIF(总装!S$3:S$146,$B196,总装!S$6)+SUMIF(总装!T$3:T$146,$B196,总装!T$6)+SUMIF(总装!U$3:U$146,$B196,总装!U$6)</f>
        <v>0</v>
      </c>
      <c r="P196" s="12">
        <f ca="1">SUMIF(总装!V$3:V$146,$B196,总装!V$6)+SUMIF(总装!W$3:W$146,$B196,总装!W$6)+SUMIF(总装!X$3:X$146,$B196,总装!X$6)</f>
        <v>0</v>
      </c>
      <c r="Q196" s="12">
        <f ca="1">SUMIF(总装!Y$3:Y$146,$B196,总装!Y$6)+SUMIF(总装!Z$3:Z$146,$B196,总装!Z$6)+SUMIF(总装!AA$3:AA$146,$B196,总装!AA$6)</f>
        <v>0</v>
      </c>
      <c r="R196" s="5">
        <f ca="1">SUMIF(总装!AB$3:AB$146,$B196,总装!AB$6)+SUMIF(总装!AC$3:AC$146,$B196,总装!AC$6)+SUMIF(总装!AD$3:AD$146,$B196,总装!AD$6)</f>
        <v>0</v>
      </c>
      <c r="S196" s="5">
        <f ca="1">SUMIF(总装!AE$3:AE$146,$B196,总装!AE$6)+SUMIF(总装!AF$3:AF$146,$B196,总装!AF$6)+SUMIF(总装!AG$3:AG$146,$B196,总装!AG$6)</f>
        <v>0</v>
      </c>
      <c r="T196" s="5">
        <f ca="1">SUMIF(总装!AH$3:AH$146,$B196,总装!AH$6)+SUMIF(总装!AI$3:AI$146,$B196,总装!AI$6)+SUMIF(总装!AJ$3:AJ$146,$B196,总装!AJ$6)</f>
        <v>0</v>
      </c>
      <c r="U196" s="5">
        <f ca="1">SUMIF(总装!AK$3:AK$146,$B196,总装!AK$6)+SUMIF(总装!AL$3:AL$146,$B196,总装!AL$6)+SUMIF(总装!AM$3:AM$146,$B196,总装!AM$6)</f>
        <v>0</v>
      </c>
      <c r="V196" s="5">
        <f ca="1">SUMIF(总装!AN$3:AN$146,$B196,总装!AN$6)+SUMIF(总装!AO$3:AO$146,$B196,总装!AO$6)+SUMIF(总装!AP$3:AP$146,$B196,总装!AP$6)</f>
        <v>0</v>
      </c>
      <c r="W196" s="5">
        <f ca="1">SUMIF(总装!AQ$3:AQ$146,$B196,总装!AQ$6)+SUMIF(总装!AR$3:AR$146,$B196,总装!AR$6)+SUMIF(总装!AS$3:AS$146,$B196,总装!AS$6)</f>
        <v>0</v>
      </c>
      <c r="X196" s="5">
        <f ca="1">SUMIF(总装!AT$3:AT$146,$B196,总装!AT$6)+SUMIF(总装!AU$3:AU$146,$B196,总装!AU$6)+SUMIF(总装!AV$3:AV$146,$B196,总装!AV$6)</f>
        <v>0</v>
      </c>
      <c r="Y196" s="5">
        <f ca="1">SUMIF(总装!AW$3:AW$146,$B196,总装!AW$6)+SUMIF(总装!AX$3:AX$146,$B196,总装!AX$6)+SUMIF(总装!AY$3:AY$146,$B196,总装!AY$6)</f>
        <v>0</v>
      </c>
      <c r="Z196" s="5">
        <f ca="1">SUMIF(总装!AZ$3:AZ$146,$B196,总装!AZ$6)+SUMIF(总装!BA$3:BA$146,$B196,总装!BA$6)+SUMIF(总装!BB$3:BB$146,$B196,总装!BB$6)</f>
        <v>0</v>
      </c>
      <c r="AA196" s="5">
        <f ca="1">SUMIF(总装!BC$3:BC$146,$B196,总装!BC$6)+SUMIF(总装!BD$3:BD$146,$B196,总装!BD$6)+SUMIF(总装!BE$3:BE$146,$B196,总装!BE$6)</f>
        <v>0</v>
      </c>
      <c r="AB196" s="5">
        <f ca="1">SUMIF(总装!BF$3:BF$146,$B196,总装!BF$6)+SUMIF(总装!BG$3:BG$146,$B196,总装!BG$6)+SUMIF(总装!BH$3:BH$146,$B196,总装!BH$6)</f>
        <v>0</v>
      </c>
      <c r="AC196" s="5">
        <f ca="1">SUMIF(总装!BI$3:BI$146,$B196,总装!BI$6)+SUMIF(总装!BJ$3:BJ$146,$B196,总装!BJ$6)+SUMIF(总装!BK$3:BK$146,$B196,总装!BK$6)</f>
        <v>0</v>
      </c>
      <c r="AD196" s="5">
        <f ca="1">SUMIF(总装!BL$3:BL$146,$B196,总装!BL$6)+SUMIF(总装!BM$3:BM$146,$B196,总装!BM$6)+SUMIF(总装!BN$3:BN$146,$B196,总装!BN$6)</f>
        <v>0</v>
      </c>
      <c r="AE196" s="5">
        <f ca="1">SUMIF(总装!BO$3:BO$146,$B196,总装!BO$6)+SUMIF(总装!BP$3:BP$146,$B196,总装!BP$6)+SUMIF(总装!BQ$3:BQ$146,$B196,总装!BQ$6)</f>
        <v>0</v>
      </c>
      <c r="AF196" s="5">
        <f ca="1">SUMIF(总装!BR$3:BR$146,$B196,总装!BR$6)+SUMIF(总装!BS$3:BS$146,$B196,总装!BS$6)+SUMIF(总装!BT$3:BT$146,$B196,总装!BT$6)</f>
        <v>0</v>
      </c>
      <c r="AG196" s="5">
        <f ca="1">SUMIF(总装!BU$3:BU$146,$B196,总装!BU$6)+SUMIF(总装!BV$3:BV$146,$B196,总装!BV$6)+SUMIF(总装!BW$3:BW$146,$B196,总装!BW$6)</f>
        <v>0</v>
      </c>
      <c r="AH196" s="5">
        <f ca="1">SUMIF(总装!BX$3:BX$146,$B196,总装!BX$6)+SUMIF(总装!BY$3:BY$146,$B196,总装!BY$6)+SUMIF(总装!BZ$3:BZ$146,$B196,总装!BZ$6)</f>
        <v>1550</v>
      </c>
      <c r="AI196" s="5">
        <f ca="1">SUMIF(总装!CA$3:CA$146,$B196,总装!CA$6)+SUMIF(总装!CB$3:CB$146,$B196,总装!CB$6)+SUMIF(总装!CC$3:CC$146,$B196,总装!CC$6)</f>
        <v>450</v>
      </c>
      <c r="AJ196" s="5">
        <f ca="1">SUMIF(总装!CD$3:CD$146,$B196,总装!CD$6)+SUMIF(总装!CE$3:CE$146,$B196,总装!CE$6)+SUMIF(总装!CF$3:CF$146,$B196,总装!CF$6)</f>
        <v>0</v>
      </c>
      <c r="AK196" s="5">
        <f ca="1">SUMIF(总装!CG$3:CG$146,$B196,总装!CG$6)+SUMIF(总装!CH$3:CH$146,$B196,总装!CH$6)+SUMIF(总装!CI$3:CI$146,$B196,总装!CI$6)</f>
        <v>0</v>
      </c>
      <c r="AL196" s="5">
        <f ca="1">SUMIF(总装!CJ$3:CJ$146,$B196,总装!CJ$6)+SUMIF(总装!CK$3:CK$146,$B196,总装!CK$6)+SUMIF(总装!CL$3:CL$146,$B196,总装!CL$6)</f>
        <v>0</v>
      </c>
      <c r="AM196" s="5">
        <f ca="1">SUMIF(总装!CM$3:CM$146,$B196,总装!CM$6)+SUMIF(总装!CN$3:CN$146,$B196,总装!CN$6)+SUMIF(总装!CO$3:CO$146,$B196,总装!CO$6)</f>
        <v>0</v>
      </c>
      <c r="AN196" s="5">
        <f ca="1">SUMIF(总装!CP$3:CP$146,$B196,总装!CP$6)+SUMIF(总装!CQ$3:CQ$146,$B196,总装!CQ$6)+SUMIF(总装!CR$3:CR$146,$B196,总装!CR$6)</f>
        <v>0</v>
      </c>
      <c r="AO196" s="5">
        <f ca="1" t="shared" ref="AO196:AO259" si="12">SUM(J196:AN196)</f>
        <v>2000</v>
      </c>
      <c r="AP196" s="5">
        <f>SUMIF(工单拆分!G:G,B196,工单拆分!I:I)</f>
        <v>2000</v>
      </c>
      <c r="AQ196" s="5">
        <f ca="1" t="shared" ref="AQ196:AQ259" si="13">AO196-AP196</f>
        <v>0</v>
      </c>
      <c r="AS196" s="7">
        <f>VLOOKUP(日计划量!C:C,工单拆分!H:N,7,0)</f>
        <v>100852012</v>
      </c>
      <c r="AT196" s="5">
        <f ca="1">VLOOKUP(C:C,工单拆分!H:R,11,0)</f>
        <v>0</v>
      </c>
      <c r="AU196" s="5">
        <f ca="1">VLOOKUP(C:C,工单拆分!H:S,12,0)</f>
        <v>0</v>
      </c>
      <c r="AV196" s="5"/>
      <c r="AW196" s="5"/>
    </row>
    <row r="197" s="1" customFormat="1" ht="15" customHeight="1" spans="1:49">
      <c r="A197" s="5">
        <f>工单拆分!F197</f>
        <v>7210003933</v>
      </c>
      <c r="B197" s="5" t="str">
        <f>工单拆分!G197</f>
        <v>7210003933-19</v>
      </c>
      <c r="C197" s="5" t="str">
        <f>工单拆分!H197</f>
        <v>50FC9133Q-19</v>
      </c>
      <c r="D197" s="5">
        <f>VLOOKUP(B197,工单拆分!G:I,3,0)</f>
        <v>2000</v>
      </c>
      <c r="E197" s="5">
        <f ca="1">SUMIFS(OFFSET(工单拆分!$I$2,,,2000),OFFSET(工单拆分!$F$2,,,2000),A197)</f>
        <v>40000</v>
      </c>
      <c r="F197" s="5"/>
      <c r="G197" s="10">
        <f ca="1" t="array" ref="G197">MATCH(TRUE,J197:AN197&gt;10,0)+$J$2-1</f>
        <v>43550</v>
      </c>
      <c r="H197" s="11"/>
      <c r="I197" s="11"/>
      <c r="J197" s="5">
        <f ca="1">SUMIF(总装!D$3:D$146,$B197,总装!D$6)+SUMIF(总装!E$3:E$146,$B197,总装!E$6)+SUMIF(总装!F$3:F$146,$B197,总装!F$6)</f>
        <v>0</v>
      </c>
      <c r="K197" s="12">
        <f ca="1">SUMIF(总装!G$3:G$146,$B197,总装!G$6)+SUMIF(总装!H$3:H$146,$B197,总装!H$6)+SUMIF(总装!I$3:I$146,$B197,总装!I$6)</f>
        <v>0</v>
      </c>
      <c r="L197" s="12">
        <f ca="1">SUMIF(总装!J$3:J$146,$B197,总装!J$6)+SUMIF(总装!K$3:K$146,$B197,总装!K$6)+SUMIF(总装!L$3:L$146,$B197,总装!L$6)</f>
        <v>0</v>
      </c>
      <c r="M197" s="12">
        <f ca="1">SUMIF(总装!M$3:M$146,$B197,总装!M$6)+SUMIF(总装!N$3:N$146,$B197,总装!N$6)+SUMIF(总装!O$3:O$146,$B197,总装!O$6)</f>
        <v>0</v>
      </c>
      <c r="N197" s="12">
        <f ca="1">SUMIF(总装!P$3:P$146,$B197,总装!P$6)+SUMIF(总装!Q$3:Q$146,$B197,总装!Q$6)+SUMIF(总装!R$3:R$146,$B197,总装!R$6)</f>
        <v>0</v>
      </c>
      <c r="O197" s="12">
        <f ca="1">SUMIF(总装!S$3:S$146,$B197,总装!S$6)+SUMIF(总装!T$3:T$146,$B197,总装!T$6)+SUMIF(总装!U$3:U$146,$B197,总装!U$6)</f>
        <v>0</v>
      </c>
      <c r="P197" s="12">
        <f ca="1">SUMIF(总装!V$3:V$146,$B197,总装!V$6)+SUMIF(总装!W$3:W$146,$B197,总装!W$6)+SUMIF(总装!X$3:X$146,$B197,总装!X$6)</f>
        <v>0</v>
      </c>
      <c r="Q197" s="12">
        <f ca="1">SUMIF(总装!Y$3:Y$146,$B197,总装!Y$6)+SUMIF(总装!Z$3:Z$146,$B197,总装!Z$6)+SUMIF(总装!AA$3:AA$146,$B197,总装!AA$6)</f>
        <v>0</v>
      </c>
      <c r="R197" s="5">
        <f ca="1">SUMIF(总装!AB$3:AB$146,$B197,总装!AB$6)+SUMIF(总装!AC$3:AC$146,$B197,总装!AC$6)+SUMIF(总装!AD$3:AD$146,$B197,总装!AD$6)</f>
        <v>0</v>
      </c>
      <c r="S197" s="5">
        <f ca="1">SUMIF(总装!AE$3:AE$146,$B197,总装!AE$6)+SUMIF(总装!AF$3:AF$146,$B197,总装!AF$6)+SUMIF(总装!AG$3:AG$146,$B197,总装!AG$6)</f>
        <v>0</v>
      </c>
      <c r="T197" s="5">
        <f ca="1">SUMIF(总装!AH$3:AH$146,$B197,总装!AH$6)+SUMIF(总装!AI$3:AI$146,$B197,总装!AI$6)+SUMIF(总装!AJ$3:AJ$146,$B197,总装!AJ$6)</f>
        <v>0</v>
      </c>
      <c r="U197" s="5">
        <f ca="1">SUMIF(总装!AK$3:AK$146,$B197,总装!AK$6)+SUMIF(总装!AL$3:AL$146,$B197,总装!AL$6)+SUMIF(总装!AM$3:AM$146,$B197,总装!AM$6)</f>
        <v>0</v>
      </c>
      <c r="V197" s="5">
        <f ca="1">SUMIF(总装!AN$3:AN$146,$B197,总装!AN$6)+SUMIF(总装!AO$3:AO$146,$B197,总装!AO$6)+SUMIF(总装!AP$3:AP$146,$B197,总装!AP$6)</f>
        <v>0</v>
      </c>
      <c r="W197" s="5">
        <f ca="1">SUMIF(总装!AQ$3:AQ$146,$B197,总装!AQ$6)+SUMIF(总装!AR$3:AR$146,$B197,总装!AR$6)+SUMIF(总装!AS$3:AS$146,$B197,总装!AS$6)</f>
        <v>0</v>
      </c>
      <c r="X197" s="5">
        <f ca="1">SUMIF(总装!AT$3:AT$146,$B197,总装!AT$6)+SUMIF(总装!AU$3:AU$146,$B197,总装!AU$6)+SUMIF(总装!AV$3:AV$146,$B197,总装!AV$6)</f>
        <v>0</v>
      </c>
      <c r="Y197" s="5">
        <f ca="1">SUMIF(总装!AW$3:AW$146,$B197,总装!AW$6)+SUMIF(总装!AX$3:AX$146,$B197,总装!AX$6)+SUMIF(总装!AY$3:AY$146,$B197,总装!AY$6)</f>
        <v>0</v>
      </c>
      <c r="Z197" s="5">
        <f ca="1">SUMIF(总装!AZ$3:AZ$146,$B197,总装!AZ$6)+SUMIF(总装!BA$3:BA$146,$B197,总装!BA$6)+SUMIF(总装!BB$3:BB$146,$B197,总装!BB$6)</f>
        <v>0</v>
      </c>
      <c r="AA197" s="5">
        <f ca="1">SUMIF(总装!BC$3:BC$146,$B197,总装!BC$6)+SUMIF(总装!BD$3:BD$146,$B197,总装!BD$6)+SUMIF(总装!BE$3:BE$146,$B197,总装!BE$6)</f>
        <v>0</v>
      </c>
      <c r="AB197" s="5">
        <f ca="1">SUMIF(总装!BF$3:BF$146,$B197,总装!BF$6)+SUMIF(总装!BG$3:BG$146,$B197,总装!BG$6)+SUMIF(总装!BH$3:BH$146,$B197,总装!BH$6)</f>
        <v>0</v>
      </c>
      <c r="AC197" s="5">
        <f ca="1">SUMIF(总装!BI$3:BI$146,$B197,总装!BI$6)+SUMIF(总装!BJ$3:BJ$146,$B197,总装!BJ$6)+SUMIF(总装!BK$3:BK$146,$B197,总装!BK$6)</f>
        <v>0</v>
      </c>
      <c r="AD197" s="5">
        <f ca="1">SUMIF(总装!BL$3:BL$146,$B197,总装!BL$6)+SUMIF(总装!BM$3:BM$146,$B197,总装!BM$6)+SUMIF(总装!BN$3:BN$146,$B197,总装!BN$6)</f>
        <v>0</v>
      </c>
      <c r="AE197" s="5">
        <f ca="1">SUMIF(总装!BO$3:BO$146,$B197,总装!BO$6)+SUMIF(总装!BP$3:BP$146,$B197,总装!BP$6)+SUMIF(总装!BQ$3:BQ$146,$B197,总装!BQ$6)</f>
        <v>0</v>
      </c>
      <c r="AF197" s="5">
        <f ca="1">SUMIF(总装!BR$3:BR$146,$B197,总装!BR$6)+SUMIF(总装!BS$3:BS$146,$B197,总装!BS$6)+SUMIF(总装!BT$3:BT$146,$B197,总装!BT$6)</f>
        <v>0</v>
      </c>
      <c r="AG197" s="5">
        <f ca="1">SUMIF(总装!BU$3:BU$146,$B197,总装!BU$6)+SUMIF(总装!BV$3:BV$146,$B197,总装!BV$6)+SUMIF(总装!BW$3:BW$146,$B197,总装!BW$6)</f>
        <v>0</v>
      </c>
      <c r="AH197" s="5">
        <f ca="1">SUMIF(总装!BX$3:BX$146,$B197,总装!BX$6)+SUMIF(总装!BY$3:BY$146,$B197,总装!BY$6)+SUMIF(总装!BZ$3:BZ$146,$B197,总装!BZ$6)</f>
        <v>0</v>
      </c>
      <c r="AI197" s="5">
        <f ca="1">SUMIF(总装!CA$3:CA$146,$B197,总装!CA$6)+SUMIF(总装!CB$3:CB$146,$B197,总装!CB$6)+SUMIF(总装!CC$3:CC$146,$B197,总装!CC$6)</f>
        <v>1400</v>
      </c>
      <c r="AJ197" s="5">
        <f ca="1">SUMIF(总装!CD$3:CD$146,$B197,总装!CD$6)+SUMIF(总装!CE$3:CE$146,$B197,总装!CE$6)+SUMIF(总装!CF$3:CF$146,$B197,总装!CF$6)</f>
        <v>600</v>
      </c>
      <c r="AK197" s="5">
        <f ca="1">SUMIF(总装!CG$3:CG$146,$B197,总装!CG$6)+SUMIF(总装!CH$3:CH$146,$B197,总装!CH$6)+SUMIF(总装!CI$3:CI$146,$B197,总装!CI$6)</f>
        <v>0</v>
      </c>
      <c r="AL197" s="5">
        <f ca="1">SUMIF(总装!CJ$3:CJ$146,$B197,总装!CJ$6)+SUMIF(总装!CK$3:CK$146,$B197,总装!CK$6)+SUMIF(总装!CL$3:CL$146,$B197,总装!CL$6)</f>
        <v>0</v>
      </c>
      <c r="AM197" s="5">
        <f ca="1">SUMIF(总装!CM$3:CM$146,$B197,总装!CM$6)+SUMIF(总装!CN$3:CN$146,$B197,总装!CN$6)+SUMIF(总装!CO$3:CO$146,$B197,总装!CO$6)</f>
        <v>0</v>
      </c>
      <c r="AN197" s="5">
        <f ca="1">SUMIF(总装!CP$3:CP$146,$B197,总装!CP$6)+SUMIF(总装!CQ$3:CQ$146,$B197,总装!CQ$6)+SUMIF(总装!CR$3:CR$146,$B197,总装!CR$6)</f>
        <v>0</v>
      </c>
      <c r="AO197" s="5">
        <f ca="1" t="shared" si="12"/>
        <v>2000</v>
      </c>
      <c r="AP197" s="5">
        <f>SUMIF(工单拆分!G:G,B197,工单拆分!I:I)</f>
        <v>2000</v>
      </c>
      <c r="AQ197" s="5">
        <f ca="1" t="shared" si="13"/>
        <v>0</v>
      </c>
      <c r="AS197" s="7">
        <f>VLOOKUP(日计划量!C:C,工单拆分!H:N,7,0)</f>
        <v>100852013</v>
      </c>
      <c r="AT197" s="5">
        <f ca="1">VLOOKUP(C:C,工单拆分!H:R,11,0)</f>
        <v>0</v>
      </c>
      <c r="AU197" s="5">
        <f ca="1">VLOOKUP(C:C,工单拆分!H:S,12,0)</f>
        <v>0</v>
      </c>
      <c r="AV197" s="5"/>
      <c r="AW197" s="5"/>
    </row>
    <row r="198" s="1" customFormat="1" ht="15" customHeight="1" spans="1:49">
      <c r="A198" s="5">
        <f>工单拆分!F198</f>
        <v>7210003933</v>
      </c>
      <c r="B198" s="5" t="str">
        <f>工单拆分!G198</f>
        <v>7210003933-20</v>
      </c>
      <c r="C198" s="5" t="str">
        <f>工单拆分!H198</f>
        <v>50FC9133Q-20</v>
      </c>
      <c r="D198" s="5">
        <f>VLOOKUP(B198,工单拆分!G:I,3,0)</f>
        <v>2000</v>
      </c>
      <c r="E198" s="5">
        <f ca="1">SUMIFS(OFFSET(工单拆分!$I$2,,,2000),OFFSET(工单拆分!$F$2,,,2000),A198)</f>
        <v>40000</v>
      </c>
      <c r="F198" s="5"/>
      <c r="G198" s="10">
        <f ca="1" t="array" ref="G198">MATCH(TRUE,J198:AN198&gt;10,0)+$J$2-1</f>
        <v>43551</v>
      </c>
      <c r="H198" s="11"/>
      <c r="I198" s="11"/>
      <c r="J198" s="5">
        <f ca="1">SUMIF(总装!D$3:D$146,$B198,总装!D$6)+SUMIF(总装!E$3:E$146,$B198,总装!E$6)+SUMIF(总装!F$3:F$146,$B198,总装!F$6)</f>
        <v>0</v>
      </c>
      <c r="K198" s="12">
        <f ca="1">SUMIF(总装!G$3:G$146,$B198,总装!G$6)+SUMIF(总装!H$3:H$146,$B198,总装!H$6)+SUMIF(总装!I$3:I$146,$B198,总装!I$6)</f>
        <v>0</v>
      </c>
      <c r="L198" s="12">
        <f ca="1">SUMIF(总装!J$3:J$146,$B198,总装!J$6)+SUMIF(总装!K$3:K$146,$B198,总装!K$6)+SUMIF(总装!L$3:L$146,$B198,总装!L$6)</f>
        <v>0</v>
      </c>
      <c r="M198" s="12">
        <f ca="1">SUMIF(总装!M$3:M$146,$B198,总装!M$6)+SUMIF(总装!N$3:N$146,$B198,总装!N$6)+SUMIF(总装!O$3:O$146,$B198,总装!O$6)</f>
        <v>0</v>
      </c>
      <c r="N198" s="12">
        <f ca="1">SUMIF(总装!P$3:P$146,$B198,总装!P$6)+SUMIF(总装!Q$3:Q$146,$B198,总装!Q$6)+SUMIF(总装!R$3:R$146,$B198,总装!R$6)</f>
        <v>0</v>
      </c>
      <c r="O198" s="12">
        <f ca="1">SUMIF(总装!S$3:S$146,$B198,总装!S$6)+SUMIF(总装!T$3:T$146,$B198,总装!T$6)+SUMIF(总装!U$3:U$146,$B198,总装!U$6)</f>
        <v>0</v>
      </c>
      <c r="P198" s="12">
        <f ca="1">SUMIF(总装!V$3:V$146,$B198,总装!V$6)+SUMIF(总装!W$3:W$146,$B198,总装!W$6)+SUMIF(总装!X$3:X$146,$B198,总装!X$6)</f>
        <v>0</v>
      </c>
      <c r="Q198" s="12">
        <f ca="1">SUMIF(总装!Y$3:Y$146,$B198,总装!Y$6)+SUMIF(总装!Z$3:Z$146,$B198,总装!Z$6)+SUMIF(总装!AA$3:AA$146,$B198,总装!AA$6)</f>
        <v>0</v>
      </c>
      <c r="R198" s="5">
        <f ca="1">SUMIF(总装!AB$3:AB$146,$B198,总装!AB$6)+SUMIF(总装!AC$3:AC$146,$B198,总装!AC$6)+SUMIF(总装!AD$3:AD$146,$B198,总装!AD$6)</f>
        <v>0</v>
      </c>
      <c r="S198" s="5">
        <f ca="1">SUMIF(总装!AE$3:AE$146,$B198,总装!AE$6)+SUMIF(总装!AF$3:AF$146,$B198,总装!AF$6)+SUMIF(总装!AG$3:AG$146,$B198,总装!AG$6)</f>
        <v>0</v>
      </c>
      <c r="T198" s="5">
        <f ca="1">SUMIF(总装!AH$3:AH$146,$B198,总装!AH$6)+SUMIF(总装!AI$3:AI$146,$B198,总装!AI$6)+SUMIF(总装!AJ$3:AJ$146,$B198,总装!AJ$6)</f>
        <v>0</v>
      </c>
      <c r="U198" s="5">
        <f ca="1">SUMIF(总装!AK$3:AK$146,$B198,总装!AK$6)+SUMIF(总装!AL$3:AL$146,$B198,总装!AL$6)+SUMIF(总装!AM$3:AM$146,$B198,总装!AM$6)</f>
        <v>0</v>
      </c>
      <c r="V198" s="5">
        <f ca="1">SUMIF(总装!AN$3:AN$146,$B198,总装!AN$6)+SUMIF(总装!AO$3:AO$146,$B198,总装!AO$6)+SUMIF(总装!AP$3:AP$146,$B198,总装!AP$6)</f>
        <v>0</v>
      </c>
      <c r="W198" s="5">
        <f ca="1">SUMIF(总装!AQ$3:AQ$146,$B198,总装!AQ$6)+SUMIF(总装!AR$3:AR$146,$B198,总装!AR$6)+SUMIF(总装!AS$3:AS$146,$B198,总装!AS$6)</f>
        <v>0</v>
      </c>
      <c r="X198" s="5">
        <f ca="1">SUMIF(总装!AT$3:AT$146,$B198,总装!AT$6)+SUMIF(总装!AU$3:AU$146,$B198,总装!AU$6)+SUMIF(总装!AV$3:AV$146,$B198,总装!AV$6)</f>
        <v>0</v>
      </c>
      <c r="Y198" s="5">
        <f ca="1">SUMIF(总装!AW$3:AW$146,$B198,总装!AW$6)+SUMIF(总装!AX$3:AX$146,$B198,总装!AX$6)+SUMIF(总装!AY$3:AY$146,$B198,总装!AY$6)</f>
        <v>0</v>
      </c>
      <c r="Z198" s="5">
        <f ca="1">SUMIF(总装!AZ$3:AZ$146,$B198,总装!AZ$6)+SUMIF(总装!BA$3:BA$146,$B198,总装!BA$6)+SUMIF(总装!BB$3:BB$146,$B198,总装!BB$6)</f>
        <v>0</v>
      </c>
      <c r="AA198" s="5">
        <f ca="1">SUMIF(总装!BC$3:BC$146,$B198,总装!BC$6)+SUMIF(总装!BD$3:BD$146,$B198,总装!BD$6)+SUMIF(总装!BE$3:BE$146,$B198,总装!BE$6)</f>
        <v>0</v>
      </c>
      <c r="AB198" s="5">
        <f ca="1">SUMIF(总装!BF$3:BF$146,$B198,总装!BF$6)+SUMIF(总装!BG$3:BG$146,$B198,总装!BG$6)+SUMIF(总装!BH$3:BH$146,$B198,总装!BH$6)</f>
        <v>0</v>
      </c>
      <c r="AC198" s="5">
        <f ca="1">SUMIF(总装!BI$3:BI$146,$B198,总装!BI$6)+SUMIF(总装!BJ$3:BJ$146,$B198,总装!BJ$6)+SUMIF(总装!BK$3:BK$146,$B198,总装!BK$6)</f>
        <v>0</v>
      </c>
      <c r="AD198" s="5">
        <f ca="1">SUMIF(总装!BL$3:BL$146,$B198,总装!BL$6)+SUMIF(总装!BM$3:BM$146,$B198,总装!BM$6)+SUMIF(总装!BN$3:BN$146,$B198,总装!BN$6)</f>
        <v>0</v>
      </c>
      <c r="AE198" s="5">
        <f ca="1">SUMIF(总装!BO$3:BO$146,$B198,总装!BO$6)+SUMIF(总装!BP$3:BP$146,$B198,总装!BP$6)+SUMIF(总装!BQ$3:BQ$146,$B198,总装!BQ$6)</f>
        <v>0</v>
      </c>
      <c r="AF198" s="5">
        <f ca="1">SUMIF(总装!BR$3:BR$146,$B198,总装!BR$6)+SUMIF(总装!BS$3:BS$146,$B198,总装!BS$6)+SUMIF(总装!BT$3:BT$146,$B198,总装!BT$6)</f>
        <v>0</v>
      </c>
      <c r="AG198" s="5">
        <f ca="1">SUMIF(总装!BU$3:BU$146,$B198,总装!BU$6)+SUMIF(总装!BV$3:BV$146,$B198,总装!BV$6)+SUMIF(总装!BW$3:BW$146,$B198,总装!BW$6)</f>
        <v>0</v>
      </c>
      <c r="AH198" s="5">
        <f ca="1">SUMIF(总装!BX$3:BX$146,$B198,总装!BX$6)+SUMIF(总装!BY$3:BY$146,$B198,总装!BY$6)+SUMIF(总装!BZ$3:BZ$146,$B198,总装!BZ$6)</f>
        <v>0</v>
      </c>
      <c r="AI198" s="5">
        <f ca="1">SUMIF(总装!CA$3:CA$146,$B198,总装!CA$6)+SUMIF(总装!CB$3:CB$146,$B198,总装!CB$6)+SUMIF(总装!CC$3:CC$146,$B198,总装!CC$6)</f>
        <v>0</v>
      </c>
      <c r="AJ198" s="5">
        <f ca="1">SUMIF(总装!CD$3:CD$146,$B198,总装!CD$6)+SUMIF(总装!CE$3:CE$146,$B198,总装!CE$6)+SUMIF(总装!CF$3:CF$146,$B198,总装!CF$6)</f>
        <v>1300</v>
      </c>
      <c r="AK198" s="5">
        <f ca="1">SUMIF(总装!CG$3:CG$146,$B198,总装!CG$6)+SUMIF(总装!CH$3:CH$146,$B198,总装!CH$6)+SUMIF(总装!CI$3:CI$146,$B198,总装!CI$6)</f>
        <v>700</v>
      </c>
      <c r="AL198" s="5">
        <f ca="1">SUMIF(总装!CJ$3:CJ$146,$B198,总装!CJ$6)+SUMIF(总装!CK$3:CK$146,$B198,总装!CK$6)+SUMIF(总装!CL$3:CL$146,$B198,总装!CL$6)</f>
        <v>0</v>
      </c>
      <c r="AM198" s="5">
        <f ca="1">SUMIF(总装!CM$3:CM$146,$B198,总装!CM$6)+SUMIF(总装!CN$3:CN$146,$B198,总装!CN$6)+SUMIF(总装!CO$3:CO$146,$B198,总装!CO$6)</f>
        <v>0</v>
      </c>
      <c r="AN198" s="5">
        <f ca="1">SUMIF(总装!CP$3:CP$146,$B198,总装!CP$6)+SUMIF(总装!CQ$3:CQ$146,$B198,总装!CQ$6)+SUMIF(总装!CR$3:CR$146,$B198,总装!CR$6)</f>
        <v>0</v>
      </c>
      <c r="AO198" s="5">
        <f ca="1" t="shared" si="12"/>
        <v>2000</v>
      </c>
      <c r="AP198" s="5">
        <f>SUMIF(工单拆分!G:G,B198,工单拆分!I:I)</f>
        <v>2000</v>
      </c>
      <c r="AQ198" s="5">
        <f ca="1" t="shared" si="13"/>
        <v>0</v>
      </c>
      <c r="AS198" s="7">
        <f>VLOOKUP(日计划量!C:C,工单拆分!H:N,7,0)</f>
        <v>100852014</v>
      </c>
      <c r="AT198" s="5">
        <f ca="1">VLOOKUP(C:C,工单拆分!H:R,11,0)</f>
        <v>0</v>
      </c>
      <c r="AU198" s="5">
        <f ca="1">VLOOKUP(C:C,工单拆分!H:S,12,0)</f>
        <v>0</v>
      </c>
      <c r="AV198" s="5"/>
      <c r="AW198" s="5"/>
    </row>
    <row r="199" s="1" customFormat="1" ht="15" customHeight="1" spans="1:49">
      <c r="A199" s="5">
        <f>工单拆分!F199</f>
        <v>7210003830</v>
      </c>
      <c r="B199" s="5" t="str">
        <f>工单拆分!G199</f>
        <v>7210003830-1</v>
      </c>
      <c r="C199" s="5" t="str">
        <f>工单拆分!H199</f>
        <v>40FC8155-1</v>
      </c>
      <c r="D199" s="5">
        <f>VLOOKUP(B199,工单拆分!G:I,3,0)</f>
        <v>2000</v>
      </c>
      <c r="E199" s="5">
        <f ca="1">SUMIFS(OFFSET(工单拆分!$I$2,,,2000),OFFSET(工单拆分!$F$2,,,2000),A199)</f>
        <v>10000</v>
      </c>
      <c r="F199" s="5"/>
      <c r="G199" s="10">
        <f ca="1" t="array" ref="G199">MATCH(TRUE,J199:AN199&gt;10,0)+$J$2-1</f>
        <v>43536</v>
      </c>
      <c r="H199" s="11"/>
      <c r="I199" s="11"/>
      <c r="J199" s="5">
        <f ca="1">SUMIF(总装!D$3:D$146,$B199,总装!D$6)+SUMIF(总装!E$3:E$146,$B199,总装!E$6)+SUMIF(总装!F$3:F$146,$B199,总装!F$6)</f>
        <v>0</v>
      </c>
      <c r="K199" s="12">
        <f ca="1">SUMIF(总装!G$3:G$146,$B199,总装!G$6)+SUMIF(总装!H$3:H$146,$B199,总装!H$6)+SUMIF(总装!I$3:I$146,$B199,总装!I$6)</f>
        <v>0</v>
      </c>
      <c r="L199" s="12">
        <f ca="1">SUMIF(总装!J$3:J$146,$B199,总装!J$6)+SUMIF(总装!K$3:K$146,$B199,总装!K$6)+SUMIF(总装!L$3:L$146,$B199,总装!L$6)</f>
        <v>0</v>
      </c>
      <c r="M199" s="12">
        <f ca="1">SUMIF(总装!M$3:M$146,$B199,总装!M$6)+SUMIF(总装!N$3:N$146,$B199,总装!N$6)+SUMIF(总装!O$3:O$146,$B199,总装!O$6)</f>
        <v>0</v>
      </c>
      <c r="N199" s="12">
        <f ca="1">SUMIF(总装!P$3:P$146,$B199,总装!P$6)+SUMIF(总装!Q$3:Q$146,$B199,总装!Q$6)+SUMIF(总装!R$3:R$146,$B199,总装!R$6)</f>
        <v>0</v>
      </c>
      <c r="O199" s="12">
        <f ca="1">SUMIF(总装!S$3:S$146,$B199,总装!S$6)+SUMIF(总装!T$3:T$146,$B199,总装!T$6)+SUMIF(总装!U$3:U$146,$B199,总装!U$6)</f>
        <v>0</v>
      </c>
      <c r="P199" s="12">
        <f ca="1">SUMIF(总装!V$3:V$146,$B199,总装!V$6)+SUMIF(总装!W$3:W$146,$B199,总装!W$6)+SUMIF(总装!X$3:X$146,$B199,总装!X$6)</f>
        <v>0</v>
      </c>
      <c r="Q199" s="12">
        <f ca="1">SUMIF(总装!Y$3:Y$146,$B199,总装!Y$6)+SUMIF(总装!Z$3:Z$146,$B199,总装!Z$6)+SUMIF(总装!AA$3:AA$146,$B199,总装!AA$6)</f>
        <v>0</v>
      </c>
      <c r="R199" s="5">
        <f ca="1">SUMIF(总装!AB$3:AB$146,$B199,总装!AB$6)+SUMIF(总装!AC$3:AC$146,$B199,总装!AC$6)+SUMIF(总装!AD$3:AD$146,$B199,总装!AD$6)</f>
        <v>0</v>
      </c>
      <c r="S199" s="5">
        <f ca="1">SUMIF(总装!AE$3:AE$146,$B199,总装!AE$6)+SUMIF(总装!AF$3:AF$146,$B199,总装!AF$6)+SUMIF(总装!AG$3:AG$146,$B199,总装!AG$6)</f>
        <v>0</v>
      </c>
      <c r="T199" s="5">
        <f ca="1">SUMIF(总装!AH$3:AH$146,$B199,总装!AH$6)+SUMIF(总装!AI$3:AI$146,$B199,总装!AI$6)+SUMIF(总装!AJ$3:AJ$146,$B199,总装!AJ$6)</f>
        <v>0</v>
      </c>
      <c r="U199" s="5">
        <f ca="1">SUMIF(总装!AK$3:AK$146,$B199,总装!AK$6)+SUMIF(总装!AL$3:AL$146,$B199,总装!AL$6)+SUMIF(总装!AM$3:AM$146,$B199,总装!AM$6)</f>
        <v>1200</v>
      </c>
      <c r="V199" s="5">
        <f ca="1">SUMIF(总装!AN$3:AN$146,$B199,总装!AN$6)+SUMIF(总装!AO$3:AO$146,$B199,总装!AO$6)+SUMIF(总装!AP$3:AP$146,$B199,总装!AP$6)</f>
        <v>800</v>
      </c>
      <c r="W199" s="5">
        <f ca="1">SUMIF(总装!AQ$3:AQ$146,$B199,总装!AQ$6)+SUMIF(总装!AR$3:AR$146,$B199,总装!AR$6)+SUMIF(总装!AS$3:AS$146,$B199,总装!AS$6)</f>
        <v>0</v>
      </c>
      <c r="X199" s="5">
        <f ca="1">SUMIF(总装!AT$3:AT$146,$B199,总装!AT$6)+SUMIF(总装!AU$3:AU$146,$B199,总装!AU$6)+SUMIF(总装!AV$3:AV$146,$B199,总装!AV$6)</f>
        <v>0</v>
      </c>
      <c r="Y199" s="5">
        <f ca="1">SUMIF(总装!AW$3:AW$146,$B199,总装!AW$6)+SUMIF(总装!AX$3:AX$146,$B199,总装!AX$6)+SUMIF(总装!AY$3:AY$146,$B199,总装!AY$6)</f>
        <v>0</v>
      </c>
      <c r="Z199" s="5">
        <f ca="1">SUMIF(总装!AZ$3:AZ$146,$B199,总装!AZ$6)+SUMIF(总装!BA$3:BA$146,$B199,总装!BA$6)+SUMIF(总装!BB$3:BB$146,$B199,总装!BB$6)</f>
        <v>0</v>
      </c>
      <c r="AA199" s="5">
        <f ca="1">SUMIF(总装!BC$3:BC$146,$B199,总装!BC$6)+SUMIF(总装!BD$3:BD$146,$B199,总装!BD$6)+SUMIF(总装!BE$3:BE$146,$B199,总装!BE$6)</f>
        <v>0</v>
      </c>
      <c r="AB199" s="5">
        <f ca="1">SUMIF(总装!BF$3:BF$146,$B199,总装!BF$6)+SUMIF(总装!BG$3:BG$146,$B199,总装!BG$6)+SUMIF(总装!BH$3:BH$146,$B199,总装!BH$6)</f>
        <v>0</v>
      </c>
      <c r="AC199" s="5">
        <f ca="1">SUMIF(总装!BI$3:BI$146,$B199,总装!BI$6)+SUMIF(总装!BJ$3:BJ$146,$B199,总装!BJ$6)+SUMIF(总装!BK$3:BK$146,$B199,总装!BK$6)</f>
        <v>0</v>
      </c>
      <c r="AD199" s="5">
        <f ca="1">SUMIF(总装!BL$3:BL$146,$B199,总装!BL$6)+SUMIF(总装!BM$3:BM$146,$B199,总装!BM$6)+SUMIF(总装!BN$3:BN$146,$B199,总装!BN$6)</f>
        <v>0</v>
      </c>
      <c r="AE199" s="5">
        <f ca="1">SUMIF(总装!BO$3:BO$146,$B199,总装!BO$6)+SUMIF(总装!BP$3:BP$146,$B199,总装!BP$6)+SUMIF(总装!BQ$3:BQ$146,$B199,总装!BQ$6)</f>
        <v>0</v>
      </c>
      <c r="AF199" s="5">
        <f ca="1">SUMIF(总装!BR$3:BR$146,$B199,总装!BR$6)+SUMIF(总装!BS$3:BS$146,$B199,总装!BS$6)+SUMIF(总装!BT$3:BT$146,$B199,总装!BT$6)</f>
        <v>0</v>
      </c>
      <c r="AG199" s="5">
        <f ca="1">SUMIF(总装!BU$3:BU$146,$B199,总装!BU$6)+SUMIF(总装!BV$3:BV$146,$B199,总装!BV$6)+SUMIF(总装!BW$3:BW$146,$B199,总装!BW$6)</f>
        <v>0</v>
      </c>
      <c r="AH199" s="5">
        <f ca="1">SUMIF(总装!BX$3:BX$146,$B199,总装!BX$6)+SUMIF(总装!BY$3:BY$146,$B199,总装!BY$6)+SUMIF(总装!BZ$3:BZ$146,$B199,总装!BZ$6)</f>
        <v>0</v>
      </c>
      <c r="AI199" s="5">
        <f ca="1">SUMIF(总装!CA$3:CA$146,$B199,总装!CA$6)+SUMIF(总装!CB$3:CB$146,$B199,总装!CB$6)+SUMIF(总装!CC$3:CC$146,$B199,总装!CC$6)</f>
        <v>0</v>
      </c>
      <c r="AJ199" s="5">
        <f ca="1">SUMIF(总装!CD$3:CD$146,$B199,总装!CD$6)+SUMIF(总装!CE$3:CE$146,$B199,总装!CE$6)+SUMIF(总装!CF$3:CF$146,$B199,总装!CF$6)</f>
        <v>0</v>
      </c>
      <c r="AK199" s="5">
        <f ca="1">SUMIF(总装!CG$3:CG$146,$B199,总装!CG$6)+SUMIF(总装!CH$3:CH$146,$B199,总装!CH$6)+SUMIF(总装!CI$3:CI$146,$B199,总装!CI$6)</f>
        <v>0</v>
      </c>
      <c r="AL199" s="5">
        <f ca="1">SUMIF(总装!CJ$3:CJ$146,$B199,总装!CJ$6)+SUMIF(总装!CK$3:CK$146,$B199,总装!CK$6)+SUMIF(总装!CL$3:CL$146,$B199,总装!CL$6)</f>
        <v>0</v>
      </c>
      <c r="AM199" s="5">
        <f ca="1">SUMIF(总装!CM$3:CM$146,$B199,总装!CM$6)+SUMIF(总装!CN$3:CN$146,$B199,总装!CN$6)+SUMIF(总装!CO$3:CO$146,$B199,总装!CO$6)</f>
        <v>0</v>
      </c>
      <c r="AN199" s="5">
        <f ca="1">SUMIF(总装!CP$3:CP$146,$B199,总装!CP$6)+SUMIF(总装!CQ$3:CQ$146,$B199,总装!CQ$6)+SUMIF(总装!CR$3:CR$146,$B199,总装!CR$6)</f>
        <v>0</v>
      </c>
      <c r="AO199" s="5">
        <f ca="1" t="shared" si="12"/>
        <v>2000</v>
      </c>
      <c r="AP199" s="5">
        <f>SUMIF(工单拆分!G:G,B199,工单拆分!I:I)</f>
        <v>2000</v>
      </c>
      <c r="AQ199" s="5">
        <f ca="1" t="shared" si="13"/>
        <v>0</v>
      </c>
      <c r="AS199" s="7">
        <f>VLOOKUP(日计划量!C:C,工单拆分!H:N,7,0)</f>
        <v>100846562</v>
      </c>
      <c r="AT199" s="5">
        <f ca="1">VLOOKUP(C:C,工单拆分!H:R,11,0)</f>
        <v>0</v>
      </c>
      <c r="AU199" s="5">
        <f ca="1">VLOOKUP(C:C,工单拆分!H:S,12,0)</f>
        <v>0</v>
      </c>
      <c r="AV199" s="5"/>
      <c r="AW199" s="5"/>
    </row>
    <row r="200" s="1" customFormat="1" ht="15" customHeight="1" spans="1:49">
      <c r="A200" s="5">
        <f>工单拆分!F200</f>
        <v>7210003830</v>
      </c>
      <c r="B200" s="5" t="str">
        <f>工单拆分!G200</f>
        <v>7210003830-2</v>
      </c>
      <c r="C200" s="5" t="str">
        <f>工单拆分!H200</f>
        <v>40FC8155-2</v>
      </c>
      <c r="D200" s="5">
        <f>VLOOKUP(B200,工单拆分!G:I,3,0)</f>
        <v>2000</v>
      </c>
      <c r="E200" s="5">
        <f ca="1">SUMIFS(OFFSET(工单拆分!$I$2,,,2000),OFFSET(工单拆分!$F$2,,,2000),A200)</f>
        <v>10000</v>
      </c>
      <c r="F200" s="5"/>
      <c r="G200" s="10">
        <f ca="1" t="array" ref="G200">MATCH(TRUE,J200:AN200&gt;10,0)+$J$2-1</f>
        <v>43537</v>
      </c>
      <c r="H200" s="11"/>
      <c r="I200" s="11"/>
      <c r="J200" s="5">
        <f ca="1">SUMIF(总装!D$3:D$146,$B200,总装!D$6)+SUMIF(总装!E$3:E$146,$B200,总装!E$6)+SUMIF(总装!F$3:F$146,$B200,总装!F$6)</f>
        <v>0</v>
      </c>
      <c r="K200" s="12">
        <f ca="1">SUMIF(总装!G$3:G$146,$B200,总装!G$6)+SUMIF(总装!H$3:H$146,$B200,总装!H$6)+SUMIF(总装!I$3:I$146,$B200,总装!I$6)</f>
        <v>0</v>
      </c>
      <c r="L200" s="12">
        <f ca="1">SUMIF(总装!J$3:J$146,$B200,总装!J$6)+SUMIF(总装!K$3:K$146,$B200,总装!K$6)+SUMIF(总装!L$3:L$146,$B200,总装!L$6)</f>
        <v>0</v>
      </c>
      <c r="M200" s="12">
        <f ca="1">SUMIF(总装!M$3:M$146,$B200,总装!M$6)+SUMIF(总装!N$3:N$146,$B200,总装!N$6)+SUMIF(总装!O$3:O$146,$B200,总装!O$6)</f>
        <v>0</v>
      </c>
      <c r="N200" s="12">
        <f ca="1">SUMIF(总装!P$3:P$146,$B200,总装!P$6)+SUMIF(总装!Q$3:Q$146,$B200,总装!Q$6)+SUMIF(总装!R$3:R$146,$B200,总装!R$6)</f>
        <v>0</v>
      </c>
      <c r="O200" s="12">
        <f ca="1">SUMIF(总装!S$3:S$146,$B200,总装!S$6)+SUMIF(总装!T$3:T$146,$B200,总装!T$6)+SUMIF(总装!U$3:U$146,$B200,总装!U$6)</f>
        <v>0</v>
      </c>
      <c r="P200" s="12">
        <f ca="1">SUMIF(总装!V$3:V$146,$B200,总装!V$6)+SUMIF(总装!W$3:W$146,$B200,总装!W$6)+SUMIF(总装!X$3:X$146,$B200,总装!X$6)</f>
        <v>0</v>
      </c>
      <c r="Q200" s="12">
        <f ca="1">SUMIF(总装!Y$3:Y$146,$B200,总装!Y$6)+SUMIF(总装!Z$3:Z$146,$B200,总装!Z$6)+SUMIF(总装!AA$3:AA$146,$B200,总装!AA$6)</f>
        <v>0</v>
      </c>
      <c r="R200" s="5">
        <f ca="1">SUMIF(总装!AB$3:AB$146,$B200,总装!AB$6)+SUMIF(总装!AC$3:AC$146,$B200,总装!AC$6)+SUMIF(总装!AD$3:AD$146,$B200,总装!AD$6)</f>
        <v>0</v>
      </c>
      <c r="S200" s="5">
        <f ca="1">SUMIF(总装!AE$3:AE$146,$B200,总装!AE$6)+SUMIF(总装!AF$3:AF$146,$B200,总装!AF$6)+SUMIF(总装!AG$3:AG$146,$B200,总装!AG$6)</f>
        <v>0</v>
      </c>
      <c r="T200" s="5">
        <f ca="1">SUMIF(总装!AH$3:AH$146,$B200,总装!AH$6)+SUMIF(总装!AI$3:AI$146,$B200,总装!AI$6)+SUMIF(总装!AJ$3:AJ$146,$B200,总装!AJ$6)</f>
        <v>0</v>
      </c>
      <c r="U200" s="5">
        <f ca="1">SUMIF(总装!AK$3:AK$146,$B200,总装!AK$6)+SUMIF(总装!AL$3:AL$146,$B200,总装!AL$6)+SUMIF(总装!AM$3:AM$146,$B200,总装!AM$6)</f>
        <v>0</v>
      </c>
      <c r="V200" s="5">
        <f ca="1">SUMIF(总装!AN$3:AN$146,$B200,总装!AN$6)+SUMIF(总装!AO$3:AO$146,$B200,总装!AO$6)+SUMIF(总装!AP$3:AP$146,$B200,总装!AP$6)</f>
        <v>700</v>
      </c>
      <c r="W200" s="5">
        <f ca="1">SUMIF(总装!AQ$3:AQ$146,$B200,总装!AQ$6)+SUMIF(总装!AR$3:AR$146,$B200,总装!AR$6)+SUMIF(总装!AS$3:AS$146,$B200,总装!AS$6)</f>
        <v>1300</v>
      </c>
      <c r="X200" s="5">
        <f ca="1">SUMIF(总装!AT$3:AT$146,$B200,总装!AT$6)+SUMIF(总装!AU$3:AU$146,$B200,总装!AU$6)+SUMIF(总装!AV$3:AV$146,$B200,总装!AV$6)</f>
        <v>0</v>
      </c>
      <c r="Y200" s="5">
        <f ca="1">SUMIF(总装!AW$3:AW$146,$B200,总装!AW$6)+SUMIF(总装!AX$3:AX$146,$B200,总装!AX$6)+SUMIF(总装!AY$3:AY$146,$B200,总装!AY$6)</f>
        <v>0</v>
      </c>
      <c r="Z200" s="5">
        <f ca="1">SUMIF(总装!AZ$3:AZ$146,$B200,总装!AZ$6)+SUMIF(总装!BA$3:BA$146,$B200,总装!BA$6)+SUMIF(总装!BB$3:BB$146,$B200,总装!BB$6)</f>
        <v>0</v>
      </c>
      <c r="AA200" s="5">
        <f ca="1">SUMIF(总装!BC$3:BC$146,$B200,总装!BC$6)+SUMIF(总装!BD$3:BD$146,$B200,总装!BD$6)+SUMIF(总装!BE$3:BE$146,$B200,总装!BE$6)</f>
        <v>0</v>
      </c>
      <c r="AB200" s="5">
        <f ca="1">SUMIF(总装!BF$3:BF$146,$B200,总装!BF$6)+SUMIF(总装!BG$3:BG$146,$B200,总装!BG$6)+SUMIF(总装!BH$3:BH$146,$B200,总装!BH$6)</f>
        <v>0</v>
      </c>
      <c r="AC200" s="5">
        <f ca="1">SUMIF(总装!BI$3:BI$146,$B200,总装!BI$6)+SUMIF(总装!BJ$3:BJ$146,$B200,总装!BJ$6)+SUMIF(总装!BK$3:BK$146,$B200,总装!BK$6)</f>
        <v>0</v>
      </c>
      <c r="AD200" s="5">
        <f ca="1">SUMIF(总装!BL$3:BL$146,$B200,总装!BL$6)+SUMIF(总装!BM$3:BM$146,$B200,总装!BM$6)+SUMIF(总装!BN$3:BN$146,$B200,总装!BN$6)</f>
        <v>0</v>
      </c>
      <c r="AE200" s="5">
        <f ca="1">SUMIF(总装!BO$3:BO$146,$B200,总装!BO$6)+SUMIF(总装!BP$3:BP$146,$B200,总装!BP$6)+SUMIF(总装!BQ$3:BQ$146,$B200,总装!BQ$6)</f>
        <v>0</v>
      </c>
      <c r="AF200" s="5">
        <f ca="1">SUMIF(总装!BR$3:BR$146,$B200,总装!BR$6)+SUMIF(总装!BS$3:BS$146,$B200,总装!BS$6)+SUMIF(总装!BT$3:BT$146,$B200,总装!BT$6)</f>
        <v>0</v>
      </c>
      <c r="AG200" s="5">
        <f ca="1">SUMIF(总装!BU$3:BU$146,$B200,总装!BU$6)+SUMIF(总装!BV$3:BV$146,$B200,总装!BV$6)+SUMIF(总装!BW$3:BW$146,$B200,总装!BW$6)</f>
        <v>0</v>
      </c>
      <c r="AH200" s="5">
        <f ca="1">SUMIF(总装!BX$3:BX$146,$B200,总装!BX$6)+SUMIF(总装!BY$3:BY$146,$B200,总装!BY$6)+SUMIF(总装!BZ$3:BZ$146,$B200,总装!BZ$6)</f>
        <v>0</v>
      </c>
      <c r="AI200" s="5">
        <f ca="1">SUMIF(总装!CA$3:CA$146,$B200,总装!CA$6)+SUMIF(总装!CB$3:CB$146,$B200,总装!CB$6)+SUMIF(总装!CC$3:CC$146,$B200,总装!CC$6)</f>
        <v>0</v>
      </c>
      <c r="AJ200" s="5">
        <f ca="1">SUMIF(总装!CD$3:CD$146,$B200,总装!CD$6)+SUMIF(总装!CE$3:CE$146,$B200,总装!CE$6)+SUMIF(总装!CF$3:CF$146,$B200,总装!CF$6)</f>
        <v>0</v>
      </c>
      <c r="AK200" s="5">
        <f ca="1">SUMIF(总装!CG$3:CG$146,$B200,总装!CG$6)+SUMIF(总装!CH$3:CH$146,$B200,总装!CH$6)+SUMIF(总装!CI$3:CI$146,$B200,总装!CI$6)</f>
        <v>0</v>
      </c>
      <c r="AL200" s="5">
        <f ca="1">SUMIF(总装!CJ$3:CJ$146,$B200,总装!CJ$6)+SUMIF(总装!CK$3:CK$146,$B200,总装!CK$6)+SUMIF(总装!CL$3:CL$146,$B200,总装!CL$6)</f>
        <v>0</v>
      </c>
      <c r="AM200" s="5">
        <f ca="1">SUMIF(总装!CM$3:CM$146,$B200,总装!CM$6)+SUMIF(总装!CN$3:CN$146,$B200,总装!CN$6)+SUMIF(总装!CO$3:CO$146,$B200,总装!CO$6)</f>
        <v>0</v>
      </c>
      <c r="AN200" s="5">
        <f ca="1">SUMIF(总装!CP$3:CP$146,$B200,总装!CP$6)+SUMIF(总装!CQ$3:CQ$146,$B200,总装!CQ$6)+SUMIF(总装!CR$3:CR$146,$B200,总装!CR$6)</f>
        <v>0</v>
      </c>
      <c r="AO200" s="5">
        <f ca="1" t="shared" si="12"/>
        <v>2000</v>
      </c>
      <c r="AP200" s="5">
        <f>SUMIF(工单拆分!G:G,B200,工单拆分!I:I)</f>
        <v>2000</v>
      </c>
      <c r="AQ200" s="5">
        <f ca="1" t="shared" si="13"/>
        <v>0</v>
      </c>
      <c r="AS200" s="7">
        <f>VLOOKUP(日计划量!C:C,工单拆分!H:N,7,0)</f>
        <v>100846563</v>
      </c>
      <c r="AT200" s="5">
        <f ca="1">VLOOKUP(C:C,工单拆分!H:R,11,0)</f>
        <v>0</v>
      </c>
      <c r="AU200" s="5">
        <f ca="1">VLOOKUP(C:C,工单拆分!H:S,12,0)</f>
        <v>0</v>
      </c>
      <c r="AV200" s="5"/>
      <c r="AW200" s="5"/>
    </row>
    <row r="201" s="1" customFormat="1" ht="15" customHeight="1" spans="1:49">
      <c r="A201" s="5">
        <f>工单拆分!F201</f>
        <v>7210003830</v>
      </c>
      <c r="B201" s="5" t="str">
        <f>工单拆分!G201</f>
        <v>7210003830-3</v>
      </c>
      <c r="C201" s="5" t="str">
        <f>工单拆分!H201</f>
        <v>40FC8155-3</v>
      </c>
      <c r="D201" s="5">
        <f>VLOOKUP(B201,工单拆分!G:I,3,0)</f>
        <v>2000</v>
      </c>
      <c r="E201" s="5">
        <f ca="1">SUMIFS(OFFSET(工单拆分!$I$2,,,2000),OFFSET(工单拆分!$F$2,,,2000),A201)</f>
        <v>10000</v>
      </c>
      <c r="F201" s="5"/>
      <c r="G201" s="10">
        <f ca="1" t="array" ref="G201">MATCH(TRUE,J201:AN201&gt;10,0)+$J$2-1</f>
        <v>43538</v>
      </c>
      <c r="H201" s="11"/>
      <c r="I201" s="11"/>
      <c r="J201" s="5">
        <f ca="1">SUMIF(总装!D$3:D$146,$B201,总装!D$6)+SUMIF(总装!E$3:E$146,$B201,总装!E$6)+SUMIF(总装!F$3:F$146,$B201,总装!F$6)</f>
        <v>0</v>
      </c>
      <c r="K201" s="12">
        <f ca="1">SUMIF(总装!G$3:G$146,$B201,总装!G$6)+SUMIF(总装!H$3:H$146,$B201,总装!H$6)+SUMIF(总装!I$3:I$146,$B201,总装!I$6)</f>
        <v>0</v>
      </c>
      <c r="L201" s="12">
        <f ca="1">SUMIF(总装!J$3:J$146,$B201,总装!J$6)+SUMIF(总装!K$3:K$146,$B201,总装!K$6)+SUMIF(总装!L$3:L$146,$B201,总装!L$6)</f>
        <v>0</v>
      </c>
      <c r="M201" s="12">
        <f ca="1">SUMIF(总装!M$3:M$146,$B201,总装!M$6)+SUMIF(总装!N$3:N$146,$B201,总装!N$6)+SUMIF(总装!O$3:O$146,$B201,总装!O$6)</f>
        <v>0</v>
      </c>
      <c r="N201" s="12">
        <f ca="1">SUMIF(总装!P$3:P$146,$B201,总装!P$6)+SUMIF(总装!Q$3:Q$146,$B201,总装!Q$6)+SUMIF(总装!R$3:R$146,$B201,总装!R$6)</f>
        <v>0</v>
      </c>
      <c r="O201" s="12">
        <f ca="1">SUMIF(总装!S$3:S$146,$B201,总装!S$6)+SUMIF(总装!T$3:T$146,$B201,总装!T$6)+SUMIF(总装!U$3:U$146,$B201,总装!U$6)</f>
        <v>0</v>
      </c>
      <c r="P201" s="12">
        <f ca="1">SUMIF(总装!V$3:V$146,$B201,总装!V$6)+SUMIF(总装!W$3:W$146,$B201,总装!W$6)+SUMIF(总装!X$3:X$146,$B201,总装!X$6)</f>
        <v>0</v>
      </c>
      <c r="Q201" s="12">
        <f ca="1">SUMIF(总装!Y$3:Y$146,$B201,总装!Y$6)+SUMIF(总装!Z$3:Z$146,$B201,总装!Z$6)+SUMIF(总装!AA$3:AA$146,$B201,总装!AA$6)</f>
        <v>0</v>
      </c>
      <c r="R201" s="5">
        <f ca="1">SUMIF(总装!AB$3:AB$146,$B201,总装!AB$6)+SUMIF(总装!AC$3:AC$146,$B201,总装!AC$6)+SUMIF(总装!AD$3:AD$146,$B201,总装!AD$6)</f>
        <v>0</v>
      </c>
      <c r="S201" s="5">
        <f ca="1">SUMIF(总装!AE$3:AE$146,$B201,总装!AE$6)+SUMIF(总装!AF$3:AF$146,$B201,总装!AF$6)+SUMIF(总装!AG$3:AG$146,$B201,总装!AG$6)</f>
        <v>0</v>
      </c>
      <c r="T201" s="5">
        <f ca="1">SUMIF(总装!AH$3:AH$146,$B201,总装!AH$6)+SUMIF(总装!AI$3:AI$146,$B201,总装!AI$6)+SUMIF(总装!AJ$3:AJ$146,$B201,总装!AJ$6)</f>
        <v>0</v>
      </c>
      <c r="U201" s="5">
        <f ca="1">SUMIF(总装!AK$3:AK$146,$B201,总装!AK$6)+SUMIF(总装!AL$3:AL$146,$B201,总装!AL$6)+SUMIF(总装!AM$3:AM$146,$B201,总装!AM$6)</f>
        <v>0</v>
      </c>
      <c r="V201" s="5">
        <f ca="1">SUMIF(总装!AN$3:AN$146,$B201,总装!AN$6)+SUMIF(总装!AO$3:AO$146,$B201,总装!AO$6)+SUMIF(总装!AP$3:AP$146,$B201,总装!AP$6)</f>
        <v>0</v>
      </c>
      <c r="W201" s="5">
        <f ca="1">SUMIF(总装!AQ$3:AQ$146,$B201,总装!AQ$6)+SUMIF(总装!AR$3:AR$146,$B201,总装!AR$6)+SUMIF(总装!AS$3:AS$146,$B201,总装!AS$6)</f>
        <v>200</v>
      </c>
      <c r="X201" s="5">
        <f ca="1">SUMIF(总装!AT$3:AT$146,$B201,总装!AT$6)+SUMIF(总装!AU$3:AU$146,$B201,总装!AU$6)+SUMIF(总装!AV$3:AV$146,$B201,总装!AV$6)</f>
        <v>1500</v>
      </c>
      <c r="Y201" s="5">
        <f ca="1">SUMIF(总装!AW$3:AW$146,$B201,总装!AW$6)+SUMIF(总装!AX$3:AX$146,$B201,总装!AX$6)+SUMIF(总装!AY$3:AY$146,$B201,总装!AY$6)</f>
        <v>0</v>
      </c>
      <c r="Z201" s="5">
        <f ca="1">SUMIF(总装!AZ$3:AZ$146,$B201,总装!AZ$6)+SUMIF(总装!BA$3:BA$146,$B201,总装!BA$6)+SUMIF(总装!BB$3:BB$146,$B201,总装!BB$6)</f>
        <v>0</v>
      </c>
      <c r="AA201" s="5">
        <f ca="1">SUMIF(总装!BC$3:BC$146,$B201,总装!BC$6)+SUMIF(总装!BD$3:BD$146,$B201,总装!BD$6)+SUMIF(总装!BE$3:BE$146,$B201,总装!BE$6)</f>
        <v>300</v>
      </c>
      <c r="AB201" s="5">
        <f ca="1">SUMIF(总装!BF$3:BF$146,$B201,总装!BF$6)+SUMIF(总装!BG$3:BG$146,$B201,总装!BG$6)+SUMIF(总装!BH$3:BH$146,$B201,总装!BH$6)</f>
        <v>0</v>
      </c>
      <c r="AC201" s="5">
        <f ca="1">SUMIF(总装!BI$3:BI$146,$B201,总装!BI$6)+SUMIF(总装!BJ$3:BJ$146,$B201,总装!BJ$6)+SUMIF(总装!BK$3:BK$146,$B201,总装!BK$6)</f>
        <v>0</v>
      </c>
      <c r="AD201" s="5">
        <f ca="1">SUMIF(总装!BL$3:BL$146,$B201,总装!BL$6)+SUMIF(总装!BM$3:BM$146,$B201,总装!BM$6)+SUMIF(总装!BN$3:BN$146,$B201,总装!BN$6)</f>
        <v>0</v>
      </c>
      <c r="AE201" s="5">
        <f ca="1">SUMIF(总装!BO$3:BO$146,$B201,总装!BO$6)+SUMIF(总装!BP$3:BP$146,$B201,总装!BP$6)+SUMIF(总装!BQ$3:BQ$146,$B201,总装!BQ$6)</f>
        <v>0</v>
      </c>
      <c r="AF201" s="5">
        <f ca="1">SUMIF(总装!BR$3:BR$146,$B201,总装!BR$6)+SUMIF(总装!BS$3:BS$146,$B201,总装!BS$6)+SUMIF(总装!BT$3:BT$146,$B201,总装!BT$6)</f>
        <v>0</v>
      </c>
      <c r="AG201" s="5">
        <f ca="1">SUMIF(总装!BU$3:BU$146,$B201,总装!BU$6)+SUMIF(总装!BV$3:BV$146,$B201,总装!BV$6)+SUMIF(总装!BW$3:BW$146,$B201,总装!BW$6)</f>
        <v>0</v>
      </c>
      <c r="AH201" s="5">
        <f ca="1">SUMIF(总装!BX$3:BX$146,$B201,总装!BX$6)+SUMIF(总装!BY$3:BY$146,$B201,总装!BY$6)+SUMIF(总装!BZ$3:BZ$146,$B201,总装!BZ$6)</f>
        <v>0</v>
      </c>
      <c r="AI201" s="5">
        <f ca="1">SUMIF(总装!CA$3:CA$146,$B201,总装!CA$6)+SUMIF(总装!CB$3:CB$146,$B201,总装!CB$6)+SUMIF(总装!CC$3:CC$146,$B201,总装!CC$6)</f>
        <v>0</v>
      </c>
      <c r="AJ201" s="5">
        <f ca="1">SUMIF(总装!CD$3:CD$146,$B201,总装!CD$6)+SUMIF(总装!CE$3:CE$146,$B201,总装!CE$6)+SUMIF(总装!CF$3:CF$146,$B201,总装!CF$6)</f>
        <v>0</v>
      </c>
      <c r="AK201" s="5">
        <f ca="1">SUMIF(总装!CG$3:CG$146,$B201,总装!CG$6)+SUMIF(总装!CH$3:CH$146,$B201,总装!CH$6)+SUMIF(总装!CI$3:CI$146,$B201,总装!CI$6)</f>
        <v>0</v>
      </c>
      <c r="AL201" s="5">
        <f ca="1">SUMIF(总装!CJ$3:CJ$146,$B201,总装!CJ$6)+SUMIF(总装!CK$3:CK$146,$B201,总装!CK$6)+SUMIF(总装!CL$3:CL$146,$B201,总装!CL$6)</f>
        <v>0</v>
      </c>
      <c r="AM201" s="5">
        <f ca="1">SUMIF(总装!CM$3:CM$146,$B201,总装!CM$6)+SUMIF(总装!CN$3:CN$146,$B201,总装!CN$6)+SUMIF(总装!CO$3:CO$146,$B201,总装!CO$6)</f>
        <v>0</v>
      </c>
      <c r="AN201" s="5">
        <f ca="1">SUMIF(总装!CP$3:CP$146,$B201,总装!CP$6)+SUMIF(总装!CQ$3:CQ$146,$B201,总装!CQ$6)+SUMIF(总装!CR$3:CR$146,$B201,总装!CR$6)</f>
        <v>0</v>
      </c>
      <c r="AO201" s="5">
        <f ca="1" t="shared" si="12"/>
        <v>2000</v>
      </c>
      <c r="AP201" s="5">
        <f>SUMIF(工单拆分!G:G,B201,工单拆分!I:I)</f>
        <v>2000</v>
      </c>
      <c r="AQ201" s="5">
        <f ca="1" t="shared" si="13"/>
        <v>0</v>
      </c>
      <c r="AS201" s="7">
        <f>VLOOKUP(日计划量!C:C,工单拆分!H:N,7,0)</f>
        <v>100847610</v>
      </c>
      <c r="AT201" s="5">
        <f ca="1">VLOOKUP(C:C,工单拆分!H:R,11,0)</f>
        <v>0</v>
      </c>
      <c r="AU201" s="5">
        <f ca="1">VLOOKUP(C:C,工单拆分!H:S,12,0)</f>
        <v>0</v>
      </c>
      <c r="AV201" s="5"/>
      <c r="AW201" s="5"/>
    </row>
    <row r="202" s="1" customFormat="1" ht="15" customHeight="1" spans="1:49">
      <c r="A202" s="5">
        <f>工单拆分!F202</f>
        <v>7210003830</v>
      </c>
      <c r="B202" s="5" t="str">
        <f>工单拆分!G202</f>
        <v>7210003830-4</v>
      </c>
      <c r="C202" s="5" t="str">
        <f>工单拆分!H202</f>
        <v>40FC8155-4</v>
      </c>
      <c r="D202" s="5">
        <f>VLOOKUP(B202,工单拆分!G:I,3,0)</f>
        <v>2000</v>
      </c>
      <c r="E202" s="5">
        <f ca="1">SUMIFS(OFFSET(工单拆分!$I$2,,,2000),OFFSET(工单拆分!$F$2,,,2000),A202)</f>
        <v>10000</v>
      </c>
      <c r="F202" s="5"/>
      <c r="G202" s="10">
        <f ca="1" t="array" ref="G202">MATCH(TRUE,J202:AN202&gt;10,0)+$J$2-1</f>
        <v>43542</v>
      </c>
      <c r="H202" s="11"/>
      <c r="I202" s="11"/>
      <c r="J202" s="5">
        <f ca="1">SUMIF(总装!D$3:D$146,$B202,总装!D$6)+SUMIF(总装!E$3:E$146,$B202,总装!E$6)+SUMIF(总装!F$3:F$146,$B202,总装!F$6)</f>
        <v>0</v>
      </c>
      <c r="K202" s="12">
        <f ca="1">SUMIF(总装!G$3:G$146,$B202,总装!G$6)+SUMIF(总装!H$3:H$146,$B202,总装!H$6)+SUMIF(总装!I$3:I$146,$B202,总装!I$6)</f>
        <v>0</v>
      </c>
      <c r="L202" s="12">
        <f ca="1">SUMIF(总装!J$3:J$146,$B202,总装!J$6)+SUMIF(总装!K$3:K$146,$B202,总装!K$6)+SUMIF(总装!L$3:L$146,$B202,总装!L$6)</f>
        <v>0</v>
      </c>
      <c r="M202" s="12">
        <f ca="1">SUMIF(总装!M$3:M$146,$B202,总装!M$6)+SUMIF(总装!N$3:N$146,$B202,总装!N$6)+SUMIF(总装!O$3:O$146,$B202,总装!O$6)</f>
        <v>0</v>
      </c>
      <c r="N202" s="12">
        <f ca="1">SUMIF(总装!P$3:P$146,$B202,总装!P$6)+SUMIF(总装!Q$3:Q$146,$B202,总装!Q$6)+SUMIF(总装!R$3:R$146,$B202,总装!R$6)</f>
        <v>0</v>
      </c>
      <c r="O202" s="12">
        <f ca="1">SUMIF(总装!S$3:S$146,$B202,总装!S$6)+SUMIF(总装!T$3:T$146,$B202,总装!T$6)+SUMIF(总装!U$3:U$146,$B202,总装!U$6)</f>
        <v>0</v>
      </c>
      <c r="P202" s="12">
        <f ca="1">SUMIF(总装!V$3:V$146,$B202,总装!V$6)+SUMIF(总装!W$3:W$146,$B202,总装!W$6)+SUMIF(总装!X$3:X$146,$B202,总装!X$6)</f>
        <v>0</v>
      </c>
      <c r="Q202" s="12">
        <f ca="1">SUMIF(总装!Y$3:Y$146,$B202,总装!Y$6)+SUMIF(总装!Z$3:Z$146,$B202,总装!Z$6)+SUMIF(总装!AA$3:AA$146,$B202,总装!AA$6)</f>
        <v>0</v>
      </c>
      <c r="R202" s="5">
        <f ca="1">SUMIF(总装!AB$3:AB$146,$B202,总装!AB$6)+SUMIF(总装!AC$3:AC$146,$B202,总装!AC$6)+SUMIF(总装!AD$3:AD$146,$B202,总装!AD$6)</f>
        <v>0</v>
      </c>
      <c r="S202" s="5">
        <f ca="1">SUMIF(总装!AE$3:AE$146,$B202,总装!AE$6)+SUMIF(总装!AF$3:AF$146,$B202,总装!AF$6)+SUMIF(总装!AG$3:AG$146,$B202,总装!AG$6)</f>
        <v>0</v>
      </c>
      <c r="T202" s="5">
        <f ca="1">SUMIF(总装!AH$3:AH$146,$B202,总装!AH$6)+SUMIF(总装!AI$3:AI$146,$B202,总装!AI$6)+SUMIF(总装!AJ$3:AJ$146,$B202,总装!AJ$6)</f>
        <v>0</v>
      </c>
      <c r="U202" s="5">
        <f ca="1">SUMIF(总装!AK$3:AK$146,$B202,总装!AK$6)+SUMIF(总装!AL$3:AL$146,$B202,总装!AL$6)+SUMIF(总装!AM$3:AM$146,$B202,总装!AM$6)</f>
        <v>0</v>
      </c>
      <c r="V202" s="5">
        <f ca="1">SUMIF(总装!AN$3:AN$146,$B202,总装!AN$6)+SUMIF(总装!AO$3:AO$146,$B202,总装!AO$6)+SUMIF(总装!AP$3:AP$146,$B202,总装!AP$6)</f>
        <v>0</v>
      </c>
      <c r="W202" s="5">
        <f ca="1">SUMIF(总装!AQ$3:AQ$146,$B202,总装!AQ$6)+SUMIF(总装!AR$3:AR$146,$B202,总装!AR$6)+SUMIF(总装!AS$3:AS$146,$B202,总装!AS$6)</f>
        <v>0</v>
      </c>
      <c r="X202" s="5">
        <f ca="1">SUMIF(总装!AT$3:AT$146,$B202,总装!AT$6)+SUMIF(总装!AU$3:AU$146,$B202,总装!AU$6)+SUMIF(总装!AV$3:AV$146,$B202,总装!AV$6)</f>
        <v>0</v>
      </c>
      <c r="Y202" s="5">
        <f ca="1">SUMIF(总装!AW$3:AW$146,$B202,总装!AW$6)+SUMIF(总装!AX$3:AX$146,$B202,总装!AX$6)+SUMIF(总装!AY$3:AY$146,$B202,总装!AY$6)</f>
        <v>0</v>
      </c>
      <c r="Z202" s="5">
        <f ca="1">SUMIF(总装!AZ$3:AZ$146,$B202,总装!AZ$6)+SUMIF(总装!BA$3:BA$146,$B202,总装!BA$6)+SUMIF(总装!BB$3:BB$146,$B202,总装!BB$6)</f>
        <v>0</v>
      </c>
      <c r="AA202" s="5">
        <f ca="1">SUMIF(总装!BC$3:BC$146,$B202,总装!BC$6)+SUMIF(总装!BD$3:BD$146,$B202,总装!BD$6)+SUMIF(总装!BE$3:BE$146,$B202,总装!BE$6)</f>
        <v>1250</v>
      </c>
      <c r="AB202" s="5">
        <f ca="1">SUMIF(总装!BF$3:BF$146,$B202,总装!BF$6)+SUMIF(总装!BG$3:BG$146,$B202,总装!BG$6)+SUMIF(总装!BH$3:BH$146,$B202,总装!BH$6)</f>
        <v>750</v>
      </c>
      <c r="AC202" s="5">
        <f ca="1">SUMIF(总装!BI$3:BI$146,$B202,总装!BI$6)+SUMIF(总装!BJ$3:BJ$146,$B202,总装!BJ$6)+SUMIF(总装!BK$3:BK$146,$B202,总装!BK$6)</f>
        <v>0</v>
      </c>
      <c r="AD202" s="5">
        <f ca="1">SUMIF(总装!BL$3:BL$146,$B202,总装!BL$6)+SUMIF(总装!BM$3:BM$146,$B202,总装!BM$6)+SUMIF(总装!BN$3:BN$146,$B202,总装!BN$6)</f>
        <v>0</v>
      </c>
      <c r="AE202" s="5">
        <f ca="1">SUMIF(总装!BO$3:BO$146,$B202,总装!BO$6)+SUMIF(总装!BP$3:BP$146,$B202,总装!BP$6)+SUMIF(总装!BQ$3:BQ$146,$B202,总装!BQ$6)</f>
        <v>0</v>
      </c>
      <c r="AF202" s="5">
        <f ca="1">SUMIF(总装!BR$3:BR$146,$B202,总装!BR$6)+SUMIF(总装!BS$3:BS$146,$B202,总装!BS$6)+SUMIF(总装!BT$3:BT$146,$B202,总装!BT$6)</f>
        <v>0</v>
      </c>
      <c r="AG202" s="5">
        <f ca="1">SUMIF(总装!BU$3:BU$146,$B202,总装!BU$6)+SUMIF(总装!BV$3:BV$146,$B202,总装!BV$6)+SUMIF(总装!BW$3:BW$146,$B202,总装!BW$6)</f>
        <v>0</v>
      </c>
      <c r="AH202" s="5">
        <f ca="1">SUMIF(总装!BX$3:BX$146,$B202,总装!BX$6)+SUMIF(总装!BY$3:BY$146,$B202,总装!BY$6)+SUMIF(总装!BZ$3:BZ$146,$B202,总装!BZ$6)</f>
        <v>0</v>
      </c>
      <c r="AI202" s="5">
        <f ca="1">SUMIF(总装!CA$3:CA$146,$B202,总装!CA$6)+SUMIF(总装!CB$3:CB$146,$B202,总装!CB$6)+SUMIF(总装!CC$3:CC$146,$B202,总装!CC$6)</f>
        <v>0</v>
      </c>
      <c r="AJ202" s="5">
        <f ca="1">SUMIF(总装!CD$3:CD$146,$B202,总装!CD$6)+SUMIF(总装!CE$3:CE$146,$B202,总装!CE$6)+SUMIF(总装!CF$3:CF$146,$B202,总装!CF$6)</f>
        <v>0</v>
      </c>
      <c r="AK202" s="5">
        <f ca="1">SUMIF(总装!CG$3:CG$146,$B202,总装!CG$6)+SUMIF(总装!CH$3:CH$146,$B202,总装!CH$6)+SUMIF(总装!CI$3:CI$146,$B202,总装!CI$6)</f>
        <v>0</v>
      </c>
      <c r="AL202" s="5">
        <f ca="1">SUMIF(总装!CJ$3:CJ$146,$B202,总装!CJ$6)+SUMIF(总装!CK$3:CK$146,$B202,总装!CK$6)+SUMIF(总装!CL$3:CL$146,$B202,总装!CL$6)</f>
        <v>0</v>
      </c>
      <c r="AM202" s="5">
        <f ca="1">SUMIF(总装!CM$3:CM$146,$B202,总装!CM$6)+SUMIF(总装!CN$3:CN$146,$B202,总装!CN$6)+SUMIF(总装!CO$3:CO$146,$B202,总装!CO$6)</f>
        <v>0</v>
      </c>
      <c r="AN202" s="5">
        <f ca="1">SUMIF(总装!CP$3:CP$146,$B202,总装!CP$6)+SUMIF(总装!CQ$3:CQ$146,$B202,总装!CQ$6)+SUMIF(总装!CR$3:CR$146,$B202,总装!CR$6)</f>
        <v>0</v>
      </c>
      <c r="AO202" s="5">
        <f ca="1" t="shared" si="12"/>
        <v>2000</v>
      </c>
      <c r="AP202" s="5">
        <f>SUMIF(工单拆分!G:G,B202,工单拆分!I:I)</f>
        <v>2000</v>
      </c>
      <c r="AQ202" s="5">
        <f ca="1" t="shared" si="13"/>
        <v>0</v>
      </c>
      <c r="AS202" s="7">
        <f>VLOOKUP(日计划量!C:C,工单拆分!H:N,7,0)</f>
        <v>100848727</v>
      </c>
      <c r="AT202" s="5">
        <f ca="1">VLOOKUP(C:C,工单拆分!H:R,11,0)</f>
        <v>0</v>
      </c>
      <c r="AU202" s="5">
        <f ca="1">VLOOKUP(C:C,工单拆分!H:S,12,0)</f>
        <v>0</v>
      </c>
      <c r="AV202" s="5"/>
      <c r="AW202" s="5"/>
    </row>
    <row r="203" s="1" customFormat="1" ht="15" customHeight="1" spans="1:49">
      <c r="A203" s="5">
        <f>工单拆分!F203</f>
        <v>7210003830</v>
      </c>
      <c r="B203" s="5" t="str">
        <f>工单拆分!G203</f>
        <v>7210003830-5</v>
      </c>
      <c r="C203" s="5" t="str">
        <f>工单拆分!H203</f>
        <v>40FC8155-5</v>
      </c>
      <c r="D203" s="5">
        <f>VLOOKUP(B203,工单拆分!G:I,3,0)</f>
        <v>2000</v>
      </c>
      <c r="E203" s="5">
        <f ca="1">SUMIFS(OFFSET(工单拆分!$I$2,,,2000),OFFSET(工单拆分!$F$2,,,2000),A203)</f>
        <v>10000</v>
      </c>
      <c r="F203" s="5"/>
      <c r="G203" s="10">
        <f ca="1" t="array" ref="G203">MATCH(TRUE,J203:AN203&gt;10,0)+$J$2-1</f>
        <v>43543</v>
      </c>
      <c r="H203" s="11"/>
      <c r="I203" s="11"/>
      <c r="J203" s="5">
        <f ca="1">SUMIF(总装!D$3:D$146,$B203,总装!D$6)+SUMIF(总装!E$3:E$146,$B203,总装!E$6)+SUMIF(总装!F$3:F$146,$B203,总装!F$6)</f>
        <v>0</v>
      </c>
      <c r="K203" s="12">
        <f ca="1">SUMIF(总装!G$3:G$146,$B203,总装!G$6)+SUMIF(总装!H$3:H$146,$B203,总装!H$6)+SUMIF(总装!I$3:I$146,$B203,总装!I$6)</f>
        <v>0</v>
      </c>
      <c r="L203" s="12">
        <f ca="1">SUMIF(总装!J$3:J$146,$B203,总装!J$6)+SUMIF(总装!K$3:K$146,$B203,总装!K$6)+SUMIF(总装!L$3:L$146,$B203,总装!L$6)</f>
        <v>0</v>
      </c>
      <c r="M203" s="12">
        <f ca="1">SUMIF(总装!M$3:M$146,$B203,总装!M$6)+SUMIF(总装!N$3:N$146,$B203,总装!N$6)+SUMIF(总装!O$3:O$146,$B203,总装!O$6)</f>
        <v>0</v>
      </c>
      <c r="N203" s="12">
        <f ca="1">SUMIF(总装!P$3:P$146,$B203,总装!P$6)+SUMIF(总装!Q$3:Q$146,$B203,总装!Q$6)+SUMIF(总装!R$3:R$146,$B203,总装!R$6)</f>
        <v>0</v>
      </c>
      <c r="O203" s="12">
        <f ca="1">SUMIF(总装!S$3:S$146,$B203,总装!S$6)+SUMIF(总装!T$3:T$146,$B203,总装!T$6)+SUMIF(总装!U$3:U$146,$B203,总装!U$6)</f>
        <v>0</v>
      </c>
      <c r="P203" s="12">
        <f ca="1">SUMIF(总装!V$3:V$146,$B203,总装!V$6)+SUMIF(总装!W$3:W$146,$B203,总装!W$6)+SUMIF(总装!X$3:X$146,$B203,总装!X$6)</f>
        <v>0</v>
      </c>
      <c r="Q203" s="12">
        <f ca="1">SUMIF(总装!Y$3:Y$146,$B203,总装!Y$6)+SUMIF(总装!Z$3:Z$146,$B203,总装!Z$6)+SUMIF(总装!AA$3:AA$146,$B203,总装!AA$6)</f>
        <v>0</v>
      </c>
      <c r="R203" s="5">
        <f ca="1">SUMIF(总装!AB$3:AB$146,$B203,总装!AB$6)+SUMIF(总装!AC$3:AC$146,$B203,总装!AC$6)+SUMIF(总装!AD$3:AD$146,$B203,总装!AD$6)</f>
        <v>0</v>
      </c>
      <c r="S203" s="5">
        <f ca="1">SUMIF(总装!AE$3:AE$146,$B203,总装!AE$6)+SUMIF(总装!AF$3:AF$146,$B203,总装!AF$6)+SUMIF(总装!AG$3:AG$146,$B203,总装!AG$6)</f>
        <v>0</v>
      </c>
      <c r="T203" s="5">
        <f ca="1">SUMIF(总装!AH$3:AH$146,$B203,总装!AH$6)+SUMIF(总装!AI$3:AI$146,$B203,总装!AI$6)+SUMIF(总装!AJ$3:AJ$146,$B203,总装!AJ$6)</f>
        <v>0</v>
      </c>
      <c r="U203" s="5">
        <f ca="1">SUMIF(总装!AK$3:AK$146,$B203,总装!AK$6)+SUMIF(总装!AL$3:AL$146,$B203,总装!AL$6)+SUMIF(总装!AM$3:AM$146,$B203,总装!AM$6)</f>
        <v>0</v>
      </c>
      <c r="V203" s="5">
        <f ca="1">SUMIF(总装!AN$3:AN$146,$B203,总装!AN$6)+SUMIF(总装!AO$3:AO$146,$B203,总装!AO$6)+SUMIF(总装!AP$3:AP$146,$B203,总装!AP$6)</f>
        <v>0</v>
      </c>
      <c r="W203" s="5">
        <f ca="1">SUMIF(总装!AQ$3:AQ$146,$B203,总装!AQ$6)+SUMIF(总装!AR$3:AR$146,$B203,总装!AR$6)+SUMIF(总装!AS$3:AS$146,$B203,总装!AS$6)</f>
        <v>0</v>
      </c>
      <c r="X203" s="5">
        <f ca="1">SUMIF(总装!AT$3:AT$146,$B203,总装!AT$6)+SUMIF(总装!AU$3:AU$146,$B203,总装!AU$6)+SUMIF(总装!AV$3:AV$146,$B203,总装!AV$6)</f>
        <v>0</v>
      </c>
      <c r="Y203" s="5">
        <f ca="1">SUMIF(总装!AW$3:AW$146,$B203,总装!AW$6)+SUMIF(总装!AX$3:AX$146,$B203,总装!AX$6)+SUMIF(总装!AY$3:AY$146,$B203,总装!AY$6)</f>
        <v>0</v>
      </c>
      <c r="Z203" s="5">
        <f ca="1">SUMIF(总装!AZ$3:AZ$146,$B203,总装!AZ$6)+SUMIF(总装!BA$3:BA$146,$B203,总装!BA$6)+SUMIF(总装!BB$3:BB$146,$B203,总装!BB$6)</f>
        <v>0</v>
      </c>
      <c r="AA203" s="5">
        <f ca="1">SUMIF(总装!BC$3:BC$146,$B203,总装!BC$6)+SUMIF(总装!BD$3:BD$146,$B203,总装!BD$6)+SUMIF(总装!BE$3:BE$146,$B203,总装!BE$6)</f>
        <v>0</v>
      </c>
      <c r="AB203" s="5">
        <f ca="1">SUMIF(总装!BF$3:BF$146,$B203,总装!BF$6)+SUMIF(总装!BG$3:BG$146,$B203,总装!BG$6)+SUMIF(总装!BH$3:BH$146,$B203,总装!BH$6)</f>
        <v>850</v>
      </c>
      <c r="AC203" s="5">
        <f ca="1">SUMIF(总装!BI$3:BI$146,$B203,总装!BI$6)+SUMIF(总装!BJ$3:BJ$146,$B203,总装!BJ$6)+SUMIF(总装!BK$3:BK$146,$B203,总装!BK$6)</f>
        <v>1150</v>
      </c>
      <c r="AD203" s="5">
        <f ca="1">SUMIF(总装!BL$3:BL$146,$B203,总装!BL$6)+SUMIF(总装!BM$3:BM$146,$B203,总装!BM$6)+SUMIF(总装!BN$3:BN$146,$B203,总装!BN$6)</f>
        <v>0</v>
      </c>
      <c r="AE203" s="5">
        <f ca="1">SUMIF(总装!BO$3:BO$146,$B203,总装!BO$6)+SUMIF(总装!BP$3:BP$146,$B203,总装!BP$6)+SUMIF(总装!BQ$3:BQ$146,$B203,总装!BQ$6)</f>
        <v>0</v>
      </c>
      <c r="AF203" s="5">
        <f ca="1">SUMIF(总装!BR$3:BR$146,$B203,总装!BR$6)+SUMIF(总装!BS$3:BS$146,$B203,总装!BS$6)+SUMIF(总装!BT$3:BT$146,$B203,总装!BT$6)</f>
        <v>0</v>
      </c>
      <c r="AG203" s="5">
        <f ca="1">SUMIF(总装!BU$3:BU$146,$B203,总装!BU$6)+SUMIF(总装!BV$3:BV$146,$B203,总装!BV$6)+SUMIF(总装!BW$3:BW$146,$B203,总装!BW$6)</f>
        <v>0</v>
      </c>
      <c r="AH203" s="5">
        <f ca="1">SUMIF(总装!BX$3:BX$146,$B203,总装!BX$6)+SUMIF(总装!BY$3:BY$146,$B203,总装!BY$6)+SUMIF(总装!BZ$3:BZ$146,$B203,总装!BZ$6)</f>
        <v>0</v>
      </c>
      <c r="AI203" s="5">
        <f ca="1">SUMIF(总装!CA$3:CA$146,$B203,总装!CA$6)+SUMIF(总装!CB$3:CB$146,$B203,总装!CB$6)+SUMIF(总装!CC$3:CC$146,$B203,总装!CC$6)</f>
        <v>0</v>
      </c>
      <c r="AJ203" s="5">
        <f ca="1">SUMIF(总装!CD$3:CD$146,$B203,总装!CD$6)+SUMIF(总装!CE$3:CE$146,$B203,总装!CE$6)+SUMIF(总装!CF$3:CF$146,$B203,总装!CF$6)</f>
        <v>0</v>
      </c>
      <c r="AK203" s="5">
        <f ca="1">SUMIF(总装!CG$3:CG$146,$B203,总装!CG$6)+SUMIF(总装!CH$3:CH$146,$B203,总装!CH$6)+SUMIF(总装!CI$3:CI$146,$B203,总装!CI$6)</f>
        <v>0</v>
      </c>
      <c r="AL203" s="5">
        <f ca="1">SUMIF(总装!CJ$3:CJ$146,$B203,总装!CJ$6)+SUMIF(总装!CK$3:CK$146,$B203,总装!CK$6)+SUMIF(总装!CL$3:CL$146,$B203,总装!CL$6)</f>
        <v>0</v>
      </c>
      <c r="AM203" s="5">
        <f ca="1">SUMIF(总装!CM$3:CM$146,$B203,总装!CM$6)+SUMIF(总装!CN$3:CN$146,$B203,总装!CN$6)+SUMIF(总装!CO$3:CO$146,$B203,总装!CO$6)</f>
        <v>0</v>
      </c>
      <c r="AN203" s="5">
        <f ca="1">SUMIF(总装!CP$3:CP$146,$B203,总装!CP$6)+SUMIF(总装!CQ$3:CQ$146,$B203,总装!CQ$6)+SUMIF(总装!CR$3:CR$146,$B203,总装!CR$6)</f>
        <v>0</v>
      </c>
      <c r="AO203" s="5">
        <f ca="1" t="shared" si="12"/>
        <v>2000</v>
      </c>
      <c r="AP203" s="5">
        <f>SUMIF(工单拆分!G:G,B203,工单拆分!I:I)</f>
        <v>2000</v>
      </c>
      <c r="AQ203" s="5">
        <f ca="1" t="shared" si="13"/>
        <v>0</v>
      </c>
      <c r="AS203" s="7">
        <f>VLOOKUP(日计划量!C:C,工单拆分!H:N,7,0)</f>
        <v>100848728</v>
      </c>
      <c r="AT203" s="5">
        <f ca="1">VLOOKUP(C:C,工单拆分!H:R,11,0)</f>
        <v>0</v>
      </c>
      <c r="AU203" s="5">
        <f ca="1">VLOOKUP(C:C,工单拆分!H:S,12,0)</f>
        <v>0</v>
      </c>
      <c r="AV203" s="5"/>
      <c r="AW203" s="5"/>
    </row>
    <row r="204" s="1" customFormat="1" ht="15" customHeight="1" spans="1:49">
      <c r="A204" s="5">
        <f>工单拆分!F204</f>
        <v>7210003830</v>
      </c>
      <c r="B204" s="5" t="str">
        <f>工单拆分!G204</f>
        <v>7210003830-6</v>
      </c>
      <c r="C204" s="5" t="str">
        <f>工单拆分!H204</f>
        <v>40FC8155-6</v>
      </c>
      <c r="D204" s="5">
        <f>VLOOKUP(B204,工单拆分!G:I,3,0)</f>
        <v>0</v>
      </c>
      <c r="E204" s="5">
        <f ca="1">SUMIFS(OFFSET(工单拆分!$I$2,,,2000),OFFSET(工单拆分!$F$2,,,2000),A204)</f>
        <v>10000</v>
      </c>
      <c r="F204" s="5"/>
      <c r="G204" s="10" t="e">
        <f ca="1" t="array" ref="G204">MATCH(TRUE,J204:AN204&gt;10,0)+$J$2-1</f>
        <v>#N/A</v>
      </c>
      <c r="H204" s="11"/>
      <c r="I204" s="11"/>
      <c r="J204" s="5">
        <f ca="1">SUMIF(总装!D$3:D$146,$B204,总装!D$6)+SUMIF(总装!E$3:E$146,$B204,总装!E$6)+SUMIF(总装!F$3:F$146,$B204,总装!F$6)</f>
        <v>0</v>
      </c>
      <c r="K204" s="12">
        <f ca="1">SUMIF(总装!G$3:G$146,$B204,总装!G$6)+SUMIF(总装!H$3:H$146,$B204,总装!H$6)+SUMIF(总装!I$3:I$146,$B204,总装!I$6)</f>
        <v>0</v>
      </c>
      <c r="L204" s="12">
        <f ca="1">SUMIF(总装!J$3:J$146,$B204,总装!J$6)+SUMIF(总装!K$3:K$146,$B204,总装!K$6)+SUMIF(总装!L$3:L$146,$B204,总装!L$6)</f>
        <v>0</v>
      </c>
      <c r="M204" s="12">
        <f ca="1">SUMIF(总装!M$3:M$146,$B204,总装!M$6)+SUMIF(总装!N$3:N$146,$B204,总装!N$6)+SUMIF(总装!O$3:O$146,$B204,总装!O$6)</f>
        <v>0</v>
      </c>
      <c r="N204" s="12">
        <f ca="1">SUMIF(总装!P$3:P$146,$B204,总装!P$6)+SUMIF(总装!Q$3:Q$146,$B204,总装!Q$6)+SUMIF(总装!R$3:R$146,$B204,总装!R$6)</f>
        <v>0</v>
      </c>
      <c r="O204" s="12">
        <f ca="1">SUMIF(总装!S$3:S$146,$B204,总装!S$6)+SUMIF(总装!T$3:T$146,$B204,总装!T$6)+SUMIF(总装!U$3:U$146,$B204,总装!U$6)</f>
        <v>0</v>
      </c>
      <c r="P204" s="12">
        <f ca="1">SUMIF(总装!V$3:V$146,$B204,总装!V$6)+SUMIF(总装!W$3:W$146,$B204,总装!W$6)+SUMIF(总装!X$3:X$146,$B204,总装!X$6)</f>
        <v>0</v>
      </c>
      <c r="Q204" s="12">
        <f ca="1">SUMIF(总装!Y$3:Y$146,$B204,总装!Y$6)+SUMIF(总装!Z$3:Z$146,$B204,总装!Z$6)+SUMIF(总装!AA$3:AA$146,$B204,总装!AA$6)</f>
        <v>0</v>
      </c>
      <c r="R204" s="5">
        <f ca="1">SUMIF(总装!AB$3:AB$146,$B204,总装!AB$6)+SUMIF(总装!AC$3:AC$146,$B204,总装!AC$6)+SUMIF(总装!AD$3:AD$146,$B204,总装!AD$6)</f>
        <v>0</v>
      </c>
      <c r="S204" s="5">
        <f ca="1">SUMIF(总装!AE$3:AE$146,$B204,总装!AE$6)+SUMIF(总装!AF$3:AF$146,$B204,总装!AF$6)+SUMIF(总装!AG$3:AG$146,$B204,总装!AG$6)</f>
        <v>0</v>
      </c>
      <c r="T204" s="5">
        <f ca="1">SUMIF(总装!AH$3:AH$146,$B204,总装!AH$6)+SUMIF(总装!AI$3:AI$146,$B204,总装!AI$6)+SUMIF(总装!AJ$3:AJ$146,$B204,总装!AJ$6)</f>
        <v>0</v>
      </c>
      <c r="U204" s="5">
        <f ca="1">SUMIF(总装!AK$3:AK$146,$B204,总装!AK$6)+SUMIF(总装!AL$3:AL$146,$B204,总装!AL$6)+SUMIF(总装!AM$3:AM$146,$B204,总装!AM$6)</f>
        <v>0</v>
      </c>
      <c r="V204" s="5">
        <f ca="1">SUMIF(总装!AN$3:AN$146,$B204,总装!AN$6)+SUMIF(总装!AO$3:AO$146,$B204,总装!AO$6)+SUMIF(总装!AP$3:AP$146,$B204,总装!AP$6)</f>
        <v>0</v>
      </c>
      <c r="W204" s="5">
        <f ca="1">SUMIF(总装!AQ$3:AQ$146,$B204,总装!AQ$6)+SUMIF(总装!AR$3:AR$146,$B204,总装!AR$6)+SUMIF(总装!AS$3:AS$146,$B204,总装!AS$6)</f>
        <v>0</v>
      </c>
      <c r="X204" s="5">
        <f ca="1">SUMIF(总装!AT$3:AT$146,$B204,总装!AT$6)+SUMIF(总装!AU$3:AU$146,$B204,总装!AU$6)+SUMIF(总装!AV$3:AV$146,$B204,总装!AV$6)</f>
        <v>0</v>
      </c>
      <c r="Y204" s="5">
        <f ca="1">SUMIF(总装!AW$3:AW$146,$B204,总装!AW$6)+SUMIF(总装!AX$3:AX$146,$B204,总装!AX$6)+SUMIF(总装!AY$3:AY$146,$B204,总装!AY$6)</f>
        <v>0</v>
      </c>
      <c r="Z204" s="5">
        <f ca="1">SUMIF(总装!AZ$3:AZ$146,$B204,总装!AZ$6)+SUMIF(总装!BA$3:BA$146,$B204,总装!BA$6)+SUMIF(总装!BB$3:BB$146,$B204,总装!BB$6)</f>
        <v>0</v>
      </c>
      <c r="AA204" s="5">
        <f ca="1">SUMIF(总装!BC$3:BC$146,$B204,总装!BC$6)+SUMIF(总装!BD$3:BD$146,$B204,总装!BD$6)+SUMIF(总装!BE$3:BE$146,$B204,总装!BE$6)</f>
        <v>0</v>
      </c>
      <c r="AB204" s="5">
        <f ca="1">SUMIF(总装!BF$3:BF$146,$B204,总装!BF$6)+SUMIF(总装!BG$3:BG$146,$B204,总装!BG$6)+SUMIF(总装!BH$3:BH$146,$B204,总装!BH$6)</f>
        <v>0</v>
      </c>
      <c r="AC204" s="5">
        <f ca="1">SUMIF(总装!BI$3:BI$146,$B204,总装!BI$6)+SUMIF(总装!BJ$3:BJ$146,$B204,总装!BJ$6)+SUMIF(总装!BK$3:BK$146,$B204,总装!BK$6)</f>
        <v>0</v>
      </c>
      <c r="AD204" s="5">
        <f ca="1">SUMIF(总装!BL$3:BL$146,$B204,总装!BL$6)+SUMIF(总装!BM$3:BM$146,$B204,总装!BM$6)+SUMIF(总装!BN$3:BN$146,$B204,总装!BN$6)</f>
        <v>0</v>
      </c>
      <c r="AE204" s="5">
        <f ca="1">SUMIF(总装!BO$3:BO$146,$B204,总装!BO$6)+SUMIF(总装!BP$3:BP$146,$B204,总装!BP$6)+SUMIF(总装!BQ$3:BQ$146,$B204,总装!BQ$6)</f>
        <v>0</v>
      </c>
      <c r="AF204" s="5">
        <f ca="1">SUMIF(总装!BR$3:BR$146,$B204,总装!BR$6)+SUMIF(总装!BS$3:BS$146,$B204,总装!BS$6)+SUMIF(总装!BT$3:BT$146,$B204,总装!BT$6)</f>
        <v>0</v>
      </c>
      <c r="AG204" s="5">
        <f ca="1">SUMIF(总装!BU$3:BU$146,$B204,总装!BU$6)+SUMIF(总装!BV$3:BV$146,$B204,总装!BV$6)+SUMIF(总装!BW$3:BW$146,$B204,总装!BW$6)</f>
        <v>0</v>
      </c>
      <c r="AH204" s="5">
        <f ca="1">SUMIF(总装!BX$3:BX$146,$B204,总装!BX$6)+SUMIF(总装!BY$3:BY$146,$B204,总装!BY$6)+SUMIF(总装!BZ$3:BZ$146,$B204,总装!BZ$6)</f>
        <v>0</v>
      </c>
      <c r="AI204" s="5">
        <f ca="1">SUMIF(总装!CA$3:CA$146,$B204,总装!CA$6)+SUMIF(总装!CB$3:CB$146,$B204,总装!CB$6)+SUMIF(总装!CC$3:CC$146,$B204,总装!CC$6)</f>
        <v>0</v>
      </c>
      <c r="AJ204" s="5">
        <f ca="1">SUMIF(总装!CD$3:CD$146,$B204,总装!CD$6)+SUMIF(总装!CE$3:CE$146,$B204,总装!CE$6)+SUMIF(总装!CF$3:CF$146,$B204,总装!CF$6)</f>
        <v>0</v>
      </c>
      <c r="AK204" s="5">
        <f ca="1">SUMIF(总装!CG$3:CG$146,$B204,总装!CG$6)+SUMIF(总装!CH$3:CH$146,$B204,总装!CH$6)+SUMIF(总装!CI$3:CI$146,$B204,总装!CI$6)</f>
        <v>0</v>
      </c>
      <c r="AL204" s="5">
        <f ca="1">SUMIF(总装!CJ$3:CJ$146,$B204,总装!CJ$6)+SUMIF(总装!CK$3:CK$146,$B204,总装!CK$6)+SUMIF(总装!CL$3:CL$146,$B204,总装!CL$6)</f>
        <v>0</v>
      </c>
      <c r="AM204" s="5">
        <f ca="1">SUMIF(总装!CM$3:CM$146,$B204,总装!CM$6)+SUMIF(总装!CN$3:CN$146,$B204,总装!CN$6)+SUMIF(总装!CO$3:CO$146,$B204,总装!CO$6)</f>
        <v>0</v>
      </c>
      <c r="AN204" s="5">
        <f ca="1">SUMIF(总装!CP$3:CP$146,$B204,总装!CP$6)+SUMIF(总装!CQ$3:CQ$146,$B204,总装!CQ$6)+SUMIF(总装!CR$3:CR$146,$B204,总装!CR$6)</f>
        <v>0</v>
      </c>
      <c r="AO204" s="5">
        <f ca="1" t="shared" si="12"/>
        <v>0</v>
      </c>
      <c r="AP204" s="5">
        <f>SUMIF(工单拆分!G:G,B204,工单拆分!I:I)</f>
        <v>0</v>
      </c>
      <c r="AQ204" s="5">
        <f ca="1" t="shared" si="13"/>
        <v>0</v>
      </c>
      <c r="AS204" s="7">
        <f>VLOOKUP(日计划量!C:C,工单拆分!H:N,7,0)</f>
        <v>0</v>
      </c>
      <c r="AT204" s="5">
        <f ca="1">VLOOKUP(C:C,工单拆分!H:R,11,0)</f>
        <v>0</v>
      </c>
      <c r="AU204" s="5">
        <f ca="1">VLOOKUP(C:C,工单拆分!H:S,12,0)</f>
        <v>0</v>
      </c>
      <c r="AV204" s="5"/>
      <c r="AW204" s="5"/>
    </row>
    <row r="205" s="1" customFormat="1" ht="15" customHeight="1" spans="1:49">
      <c r="A205" s="5">
        <f>工单拆分!F205</f>
        <v>7210003830</v>
      </c>
      <c r="B205" s="5" t="str">
        <f>工单拆分!G205</f>
        <v>7210003830-7</v>
      </c>
      <c r="C205" s="5" t="str">
        <f>工单拆分!H205</f>
        <v>40FC8155-7</v>
      </c>
      <c r="D205" s="5">
        <f>VLOOKUP(B205,工单拆分!G:I,3,0)</f>
        <v>0</v>
      </c>
      <c r="E205" s="5">
        <f ca="1">SUMIFS(OFFSET(工单拆分!$I$2,,,2000),OFFSET(工单拆分!$F$2,,,2000),A205)</f>
        <v>10000</v>
      </c>
      <c r="F205" s="5"/>
      <c r="G205" s="10" t="e">
        <f ca="1" t="array" ref="G205">MATCH(TRUE,J205:AN205&gt;10,0)+$J$2-1</f>
        <v>#N/A</v>
      </c>
      <c r="H205" s="11"/>
      <c r="I205" s="11"/>
      <c r="J205" s="5">
        <f ca="1">SUMIF(总装!D$3:D$146,$B205,总装!D$6)+SUMIF(总装!E$3:E$146,$B205,总装!E$6)+SUMIF(总装!F$3:F$146,$B205,总装!F$6)</f>
        <v>0</v>
      </c>
      <c r="K205" s="12">
        <f ca="1">SUMIF(总装!G$3:G$146,$B205,总装!G$6)+SUMIF(总装!H$3:H$146,$B205,总装!H$6)+SUMIF(总装!I$3:I$146,$B205,总装!I$6)</f>
        <v>0</v>
      </c>
      <c r="L205" s="12">
        <f ca="1">SUMIF(总装!J$3:J$146,$B205,总装!J$6)+SUMIF(总装!K$3:K$146,$B205,总装!K$6)+SUMIF(总装!L$3:L$146,$B205,总装!L$6)</f>
        <v>0</v>
      </c>
      <c r="M205" s="12">
        <f ca="1">SUMIF(总装!M$3:M$146,$B205,总装!M$6)+SUMIF(总装!N$3:N$146,$B205,总装!N$6)+SUMIF(总装!O$3:O$146,$B205,总装!O$6)</f>
        <v>0</v>
      </c>
      <c r="N205" s="12">
        <f ca="1">SUMIF(总装!P$3:P$146,$B205,总装!P$6)+SUMIF(总装!Q$3:Q$146,$B205,总装!Q$6)+SUMIF(总装!R$3:R$146,$B205,总装!R$6)</f>
        <v>0</v>
      </c>
      <c r="O205" s="12">
        <f ca="1">SUMIF(总装!S$3:S$146,$B205,总装!S$6)+SUMIF(总装!T$3:T$146,$B205,总装!T$6)+SUMIF(总装!U$3:U$146,$B205,总装!U$6)</f>
        <v>0</v>
      </c>
      <c r="P205" s="12">
        <f ca="1">SUMIF(总装!V$3:V$146,$B205,总装!V$6)+SUMIF(总装!W$3:W$146,$B205,总装!W$6)+SUMIF(总装!X$3:X$146,$B205,总装!X$6)</f>
        <v>0</v>
      </c>
      <c r="Q205" s="12">
        <f ca="1">SUMIF(总装!Y$3:Y$146,$B205,总装!Y$6)+SUMIF(总装!Z$3:Z$146,$B205,总装!Z$6)+SUMIF(总装!AA$3:AA$146,$B205,总装!AA$6)</f>
        <v>0</v>
      </c>
      <c r="R205" s="5">
        <f ca="1">SUMIF(总装!AB$3:AB$146,$B205,总装!AB$6)+SUMIF(总装!AC$3:AC$146,$B205,总装!AC$6)+SUMIF(总装!AD$3:AD$146,$B205,总装!AD$6)</f>
        <v>0</v>
      </c>
      <c r="S205" s="5">
        <f ca="1">SUMIF(总装!AE$3:AE$146,$B205,总装!AE$6)+SUMIF(总装!AF$3:AF$146,$B205,总装!AF$6)+SUMIF(总装!AG$3:AG$146,$B205,总装!AG$6)</f>
        <v>0</v>
      </c>
      <c r="T205" s="5">
        <f ca="1">SUMIF(总装!AH$3:AH$146,$B205,总装!AH$6)+SUMIF(总装!AI$3:AI$146,$B205,总装!AI$6)+SUMIF(总装!AJ$3:AJ$146,$B205,总装!AJ$6)</f>
        <v>0</v>
      </c>
      <c r="U205" s="5">
        <f ca="1">SUMIF(总装!AK$3:AK$146,$B205,总装!AK$6)+SUMIF(总装!AL$3:AL$146,$B205,总装!AL$6)+SUMIF(总装!AM$3:AM$146,$B205,总装!AM$6)</f>
        <v>0</v>
      </c>
      <c r="V205" s="5">
        <f ca="1">SUMIF(总装!AN$3:AN$146,$B205,总装!AN$6)+SUMIF(总装!AO$3:AO$146,$B205,总装!AO$6)+SUMIF(总装!AP$3:AP$146,$B205,总装!AP$6)</f>
        <v>0</v>
      </c>
      <c r="W205" s="5">
        <f ca="1">SUMIF(总装!AQ$3:AQ$146,$B205,总装!AQ$6)+SUMIF(总装!AR$3:AR$146,$B205,总装!AR$6)+SUMIF(总装!AS$3:AS$146,$B205,总装!AS$6)</f>
        <v>0</v>
      </c>
      <c r="X205" s="5">
        <f ca="1">SUMIF(总装!AT$3:AT$146,$B205,总装!AT$6)+SUMIF(总装!AU$3:AU$146,$B205,总装!AU$6)+SUMIF(总装!AV$3:AV$146,$B205,总装!AV$6)</f>
        <v>0</v>
      </c>
      <c r="Y205" s="5">
        <f ca="1">SUMIF(总装!AW$3:AW$146,$B205,总装!AW$6)+SUMIF(总装!AX$3:AX$146,$B205,总装!AX$6)+SUMIF(总装!AY$3:AY$146,$B205,总装!AY$6)</f>
        <v>0</v>
      </c>
      <c r="Z205" s="5">
        <f ca="1">SUMIF(总装!AZ$3:AZ$146,$B205,总装!AZ$6)+SUMIF(总装!BA$3:BA$146,$B205,总装!BA$6)+SUMIF(总装!BB$3:BB$146,$B205,总装!BB$6)</f>
        <v>0</v>
      </c>
      <c r="AA205" s="5">
        <f ca="1">SUMIF(总装!BC$3:BC$146,$B205,总装!BC$6)+SUMIF(总装!BD$3:BD$146,$B205,总装!BD$6)+SUMIF(总装!BE$3:BE$146,$B205,总装!BE$6)</f>
        <v>0</v>
      </c>
      <c r="AB205" s="5">
        <f ca="1">SUMIF(总装!BF$3:BF$146,$B205,总装!BF$6)+SUMIF(总装!BG$3:BG$146,$B205,总装!BG$6)+SUMIF(总装!BH$3:BH$146,$B205,总装!BH$6)</f>
        <v>0</v>
      </c>
      <c r="AC205" s="5">
        <f ca="1">SUMIF(总装!BI$3:BI$146,$B205,总装!BI$6)+SUMIF(总装!BJ$3:BJ$146,$B205,总装!BJ$6)+SUMIF(总装!BK$3:BK$146,$B205,总装!BK$6)</f>
        <v>0</v>
      </c>
      <c r="AD205" s="5">
        <f ca="1">SUMIF(总装!BL$3:BL$146,$B205,总装!BL$6)+SUMIF(总装!BM$3:BM$146,$B205,总装!BM$6)+SUMIF(总装!BN$3:BN$146,$B205,总装!BN$6)</f>
        <v>0</v>
      </c>
      <c r="AE205" s="5">
        <f ca="1">SUMIF(总装!BO$3:BO$146,$B205,总装!BO$6)+SUMIF(总装!BP$3:BP$146,$B205,总装!BP$6)+SUMIF(总装!BQ$3:BQ$146,$B205,总装!BQ$6)</f>
        <v>0</v>
      </c>
      <c r="AF205" s="5">
        <f ca="1">SUMIF(总装!BR$3:BR$146,$B205,总装!BR$6)+SUMIF(总装!BS$3:BS$146,$B205,总装!BS$6)+SUMIF(总装!BT$3:BT$146,$B205,总装!BT$6)</f>
        <v>0</v>
      </c>
      <c r="AG205" s="5">
        <f ca="1">SUMIF(总装!BU$3:BU$146,$B205,总装!BU$6)+SUMIF(总装!BV$3:BV$146,$B205,总装!BV$6)+SUMIF(总装!BW$3:BW$146,$B205,总装!BW$6)</f>
        <v>0</v>
      </c>
      <c r="AH205" s="5">
        <f ca="1">SUMIF(总装!BX$3:BX$146,$B205,总装!BX$6)+SUMIF(总装!BY$3:BY$146,$B205,总装!BY$6)+SUMIF(总装!BZ$3:BZ$146,$B205,总装!BZ$6)</f>
        <v>0</v>
      </c>
      <c r="AI205" s="5">
        <f ca="1">SUMIF(总装!CA$3:CA$146,$B205,总装!CA$6)+SUMIF(总装!CB$3:CB$146,$B205,总装!CB$6)+SUMIF(总装!CC$3:CC$146,$B205,总装!CC$6)</f>
        <v>0</v>
      </c>
      <c r="AJ205" s="5">
        <f ca="1">SUMIF(总装!CD$3:CD$146,$B205,总装!CD$6)+SUMIF(总装!CE$3:CE$146,$B205,总装!CE$6)+SUMIF(总装!CF$3:CF$146,$B205,总装!CF$6)</f>
        <v>0</v>
      </c>
      <c r="AK205" s="5">
        <f ca="1">SUMIF(总装!CG$3:CG$146,$B205,总装!CG$6)+SUMIF(总装!CH$3:CH$146,$B205,总装!CH$6)+SUMIF(总装!CI$3:CI$146,$B205,总装!CI$6)</f>
        <v>0</v>
      </c>
      <c r="AL205" s="5">
        <f ca="1">SUMIF(总装!CJ$3:CJ$146,$B205,总装!CJ$6)+SUMIF(总装!CK$3:CK$146,$B205,总装!CK$6)+SUMIF(总装!CL$3:CL$146,$B205,总装!CL$6)</f>
        <v>0</v>
      </c>
      <c r="AM205" s="5">
        <f ca="1">SUMIF(总装!CM$3:CM$146,$B205,总装!CM$6)+SUMIF(总装!CN$3:CN$146,$B205,总装!CN$6)+SUMIF(总装!CO$3:CO$146,$B205,总装!CO$6)</f>
        <v>0</v>
      </c>
      <c r="AN205" s="5">
        <f ca="1">SUMIF(总装!CP$3:CP$146,$B205,总装!CP$6)+SUMIF(总装!CQ$3:CQ$146,$B205,总装!CQ$6)+SUMIF(总装!CR$3:CR$146,$B205,总装!CR$6)</f>
        <v>0</v>
      </c>
      <c r="AO205" s="5">
        <f ca="1" t="shared" si="12"/>
        <v>0</v>
      </c>
      <c r="AP205" s="5">
        <f>SUMIF(工单拆分!G:G,B205,工单拆分!I:I)</f>
        <v>0</v>
      </c>
      <c r="AQ205" s="5">
        <f ca="1" t="shared" si="13"/>
        <v>0</v>
      </c>
      <c r="AS205" s="7">
        <f>VLOOKUP(日计划量!C:C,工单拆分!H:N,7,0)</f>
        <v>0</v>
      </c>
      <c r="AT205" s="5">
        <f ca="1">VLOOKUP(C:C,工单拆分!H:R,11,0)</f>
        <v>0</v>
      </c>
      <c r="AU205" s="5">
        <f ca="1">VLOOKUP(C:C,工单拆分!H:S,12,0)</f>
        <v>0</v>
      </c>
      <c r="AV205" s="5"/>
      <c r="AW205" s="5"/>
    </row>
    <row r="206" s="1" customFormat="1" ht="15" customHeight="1" spans="1:49">
      <c r="A206" s="5">
        <f>工单拆分!F206</f>
        <v>7210003830</v>
      </c>
      <c r="B206" s="5" t="str">
        <f>工单拆分!G206</f>
        <v>7210003830-8</v>
      </c>
      <c r="C206" s="5" t="str">
        <f>工单拆分!H206</f>
        <v>40FC8155-8</v>
      </c>
      <c r="D206" s="5">
        <f>VLOOKUP(B206,工单拆分!G:I,3,0)</f>
        <v>0</v>
      </c>
      <c r="E206" s="5">
        <f ca="1">SUMIFS(OFFSET(工单拆分!$I$2,,,2000),OFFSET(工单拆分!$F$2,,,2000),A206)</f>
        <v>10000</v>
      </c>
      <c r="F206" s="5"/>
      <c r="G206" s="10" t="e">
        <f ca="1" t="array" ref="G206">MATCH(TRUE,J206:AN206&gt;10,0)+$J$2-1</f>
        <v>#N/A</v>
      </c>
      <c r="H206" s="11"/>
      <c r="I206" s="11"/>
      <c r="J206" s="5">
        <f ca="1">SUMIF(总装!D$3:D$146,$B206,总装!D$6)+SUMIF(总装!E$3:E$146,$B206,总装!E$6)+SUMIF(总装!F$3:F$146,$B206,总装!F$6)</f>
        <v>0</v>
      </c>
      <c r="K206" s="12">
        <f ca="1">SUMIF(总装!G$3:G$146,$B206,总装!G$6)+SUMIF(总装!H$3:H$146,$B206,总装!H$6)+SUMIF(总装!I$3:I$146,$B206,总装!I$6)</f>
        <v>0</v>
      </c>
      <c r="L206" s="12">
        <f ca="1">SUMIF(总装!J$3:J$146,$B206,总装!J$6)+SUMIF(总装!K$3:K$146,$B206,总装!K$6)+SUMIF(总装!L$3:L$146,$B206,总装!L$6)</f>
        <v>0</v>
      </c>
      <c r="M206" s="12">
        <f ca="1">SUMIF(总装!M$3:M$146,$B206,总装!M$6)+SUMIF(总装!N$3:N$146,$B206,总装!N$6)+SUMIF(总装!O$3:O$146,$B206,总装!O$6)</f>
        <v>0</v>
      </c>
      <c r="N206" s="12">
        <f ca="1">SUMIF(总装!P$3:P$146,$B206,总装!P$6)+SUMIF(总装!Q$3:Q$146,$B206,总装!Q$6)+SUMIF(总装!R$3:R$146,$B206,总装!R$6)</f>
        <v>0</v>
      </c>
      <c r="O206" s="12">
        <f ca="1">SUMIF(总装!S$3:S$146,$B206,总装!S$6)+SUMIF(总装!T$3:T$146,$B206,总装!T$6)+SUMIF(总装!U$3:U$146,$B206,总装!U$6)</f>
        <v>0</v>
      </c>
      <c r="P206" s="12">
        <f ca="1">SUMIF(总装!V$3:V$146,$B206,总装!V$6)+SUMIF(总装!W$3:W$146,$B206,总装!W$6)+SUMIF(总装!X$3:X$146,$B206,总装!X$6)</f>
        <v>0</v>
      </c>
      <c r="Q206" s="12">
        <f ca="1">SUMIF(总装!Y$3:Y$146,$B206,总装!Y$6)+SUMIF(总装!Z$3:Z$146,$B206,总装!Z$6)+SUMIF(总装!AA$3:AA$146,$B206,总装!AA$6)</f>
        <v>0</v>
      </c>
      <c r="R206" s="5">
        <f ca="1">SUMIF(总装!AB$3:AB$146,$B206,总装!AB$6)+SUMIF(总装!AC$3:AC$146,$B206,总装!AC$6)+SUMIF(总装!AD$3:AD$146,$B206,总装!AD$6)</f>
        <v>0</v>
      </c>
      <c r="S206" s="5">
        <f ca="1">SUMIF(总装!AE$3:AE$146,$B206,总装!AE$6)+SUMIF(总装!AF$3:AF$146,$B206,总装!AF$6)+SUMIF(总装!AG$3:AG$146,$B206,总装!AG$6)</f>
        <v>0</v>
      </c>
      <c r="T206" s="5">
        <f ca="1">SUMIF(总装!AH$3:AH$146,$B206,总装!AH$6)+SUMIF(总装!AI$3:AI$146,$B206,总装!AI$6)+SUMIF(总装!AJ$3:AJ$146,$B206,总装!AJ$6)</f>
        <v>0</v>
      </c>
      <c r="U206" s="5">
        <f ca="1">SUMIF(总装!AK$3:AK$146,$B206,总装!AK$6)+SUMIF(总装!AL$3:AL$146,$B206,总装!AL$6)+SUMIF(总装!AM$3:AM$146,$B206,总装!AM$6)</f>
        <v>0</v>
      </c>
      <c r="V206" s="5">
        <f ca="1">SUMIF(总装!AN$3:AN$146,$B206,总装!AN$6)+SUMIF(总装!AO$3:AO$146,$B206,总装!AO$6)+SUMIF(总装!AP$3:AP$146,$B206,总装!AP$6)</f>
        <v>0</v>
      </c>
      <c r="W206" s="5">
        <f ca="1">SUMIF(总装!AQ$3:AQ$146,$B206,总装!AQ$6)+SUMIF(总装!AR$3:AR$146,$B206,总装!AR$6)+SUMIF(总装!AS$3:AS$146,$B206,总装!AS$6)</f>
        <v>0</v>
      </c>
      <c r="X206" s="5">
        <f ca="1">SUMIF(总装!AT$3:AT$146,$B206,总装!AT$6)+SUMIF(总装!AU$3:AU$146,$B206,总装!AU$6)+SUMIF(总装!AV$3:AV$146,$B206,总装!AV$6)</f>
        <v>0</v>
      </c>
      <c r="Y206" s="5">
        <f ca="1">SUMIF(总装!AW$3:AW$146,$B206,总装!AW$6)+SUMIF(总装!AX$3:AX$146,$B206,总装!AX$6)+SUMIF(总装!AY$3:AY$146,$B206,总装!AY$6)</f>
        <v>0</v>
      </c>
      <c r="Z206" s="5">
        <f ca="1">SUMIF(总装!AZ$3:AZ$146,$B206,总装!AZ$6)+SUMIF(总装!BA$3:BA$146,$B206,总装!BA$6)+SUMIF(总装!BB$3:BB$146,$B206,总装!BB$6)</f>
        <v>0</v>
      </c>
      <c r="AA206" s="5">
        <f ca="1">SUMIF(总装!BC$3:BC$146,$B206,总装!BC$6)+SUMIF(总装!BD$3:BD$146,$B206,总装!BD$6)+SUMIF(总装!BE$3:BE$146,$B206,总装!BE$6)</f>
        <v>0</v>
      </c>
      <c r="AB206" s="5">
        <f ca="1">SUMIF(总装!BF$3:BF$146,$B206,总装!BF$6)+SUMIF(总装!BG$3:BG$146,$B206,总装!BG$6)+SUMIF(总装!BH$3:BH$146,$B206,总装!BH$6)</f>
        <v>0</v>
      </c>
      <c r="AC206" s="5">
        <f ca="1">SUMIF(总装!BI$3:BI$146,$B206,总装!BI$6)+SUMIF(总装!BJ$3:BJ$146,$B206,总装!BJ$6)+SUMIF(总装!BK$3:BK$146,$B206,总装!BK$6)</f>
        <v>0</v>
      </c>
      <c r="AD206" s="5">
        <f ca="1">SUMIF(总装!BL$3:BL$146,$B206,总装!BL$6)+SUMIF(总装!BM$3:BM$146,$B206,总装!BM$6)+SUMIF(总装!BN$3:BN$146,$B206,总装!BN$6)</f>
        <v>0</v>
      </c>
      <c r="AE206" s="5">
        <f ca="1">SUMIF(总装!BO$3:BO$146,$B206,总装!BO$6)+SUMIF(总装!BP$3:BP$146,$B206,总装!BP$6)+SUMIF(总装!BQ$3:BQ$146,$B206,总装!BQ$6)</f>
        <v>0</v>
      </c>
      <c r="AF206" s="5">
        <f ca="1">SUMIF(总装!BR$3:BR$146,$B206,总装!BR$6)+SUMIF(总装!BS$3:BS$146,$B206,总装!BS$6)+SUMIF(总装!BT$3:BT$146,$B206,总装!BT$6)</f>
        <v>0</v>
      </c>
      <c r="AG206" s="5">
        <f ca="1">SUMIF(总装!BU$3:BU$146,$B206,总装!BU$6)+SUMIF(总装!BV$3:BV$146,$B206,总装!BV$6)+SUMIF(总装!BW$3:BW$146,$B206,总装!BW$6)</f>
        <v>0</v>
      </c>
      <c r="AH206" s="5">
        <f ca="1">SUMIF(总装!BX$3:BX$146,$B206,总装!BX$6)+SUMIF(总装!BY$3:BY$146,$B206,总装!BY$6)+SUMIF(总装!BZ$3:BZ$146,$B206,总装!BZ$6)</f>
        <v>0</v>
      </c>
      <c r="AI206" s="5">
        <f ca="1">SUMIF(总装!CA$3:CA$146,$B206,总装!CA$6)+SUMIF(总装!CB$3:CB$146,$B206,总装!CB$6)+SUMIF(总装!CC$3:CC$146,$B206,总装!CC$6)</f>
        <v>0</v>
      </c>
      <c r="AJ206" s="5">
        <f ca="1">SUMIF(总装!CD$3:CD$146,$B206,总装!CD$6)+SUMIF(总装!CE$3:CE$146,$B206,总装!CE$6)+SUMIF(总装!CF$3:CF$146,$B206,总装!CF$6)</f>
        <v>0</v>
      </c>
      <c r="AK206" s="5">
        <f ca="1">SUMIF(总装!CG$3:CG$146,$B206,总装!CG$6)+SUMIF(总装!CH$3:CH$146,$B206,总装!CH$6)+SUMIF(总装!CI$3:CI$146,$B206,总装!CI$6)</f>
        <v>0</v>
      </c>
      <c r="AL206" s="5">
        <f ca="1">SUMIF(总装!CJ$3:CJ$146,$B206,总装!CJ$6)+SUMIF(总装!CK$3:CK$146,$B206,总装!CK$6)+SUMIF(总装!CL$3:CL$146,$B206,总装!CL$6)</f>
        <v>0</v>
      </c>
      <c r="AM206" s="5">
        <f ca="1">SUMIF(总装!CM$3:CM$146,$B206,总装!CM$6)+SUMIF(总装!CN$3:CN$146,$B206,总装!CN$6)+SUMIF(总装!CO$3:CO$146,$B206,总装!CO$6)</f>
        <v>0</v>
      </c>
      <c r="AN206" s="5">
        <f ca="1">SUMIF(总装!CP$3:CP$146,$B206,总装!CP$6)+SUMIF(总装!CQ$3:CQ$146,$B206,总装!CQ$6)+SUMIF(总装!CR$3:CR$146,$B206,总装!CR$6)</f>
        <v>0</v>
      </c>
      <c r="AO206" s="5">
        <f ca="1" t="shared" si="12"/>
        <v>0</v>
      </c>
      <c r="AP206" s="5">
        <f>SUMIF(工单拆分!G:G,B206,工单拆分!I:I)</f>
        <v>0</v>
      </c>
      <c r="AQ206" s="5">
        <f ca="1" t="shared" si="13"/>
        <v>0</v>
      </c>
      <c r="AS206" s="7">
        <f>VLOOKUP(日计划量!C:C,工单拆分!H:N,7,0)</f>
        <v>0</v>
      </c>
      <c r="AT206" s="5">
        <f ca="1">VLOOKUP(C:C,工单拆分!H:R,11,0)</f>
        <v>0</v>
      </c>
      <c r="AU206" s="5">
        <f ca="1">VLOOKUP(C:C,工单拆分!H:S,12,0)</f>
        <v>0</v>
      </c>
      <c r="AV206" s="5"/>
      <c r="AW206" s="5"/>
    </row>
    <row r="207" s="1" customFormat="1" ht="15" customHeight="1" spans="1:49">
      <c r="A207" s="5">
        <f>工单拆分!F207</f>
        <v>7210004320</v>
      </c>
      <c r="B207" s="5" t="str">
        <f>工单拆分!G207</f>
        <v>7210004320-1</v>
      </c>
      <c r="C207" s="5" t="str">
        <f>工单拆分!H207</f>
        <v>50FC733-1</v>
      </c>
      <c r="D207" s="5">
        <f>VLOOKUP(B207,工单拆分!G:I,3,0)</f>
        <v>2000</v>
      </c>
      <c r="E207" s="5">
        <f ca="1">SUMIFS(OFFSET(工单拆分!$I$2,,,2000),OFFSET(工单拆分!$F$2,,,2000),A207)</f>
        <v>20000</v>
      </c>
      <c r="F207" s="5"/>
      <c r="G207" s="10">
        <f ca="1" t="array" ref="G207">MATCH(TRUE,J207:AN207&gt;10,0)+$J$2-1</f>
        <v>43531</v>
      </c>
      <c r="H207" s="11"/>
      <c r="I207" s="11"/>
      <c r="J207" s="5">
        <f ca="1">SUMIF(总装!D$3:D$146,$B207,总装!D$6)+SUMIF(总装!E$3:E$146,$B207,总装!E$6)+SUMIF(总装!F$3:F$146,$B207,总装!F$6)</f>
        <v>0</v>
      </c>
      <c r="K207" s="12">
        <f ca="1">SUMIF(总装!G$3:G$146,$B207,总装!G$6)+SUMIF(总装!H$3:H$146,$B207,总装!H$6)+SUMIF(总装!I$3:I$146,$B207,总装!I$6)</f>
        <v>0</v>
      </c>
      <c r="L207" s="12">
        <f ca="1">SUMIF(总装!J$3:J$146,$B207,总装!J$6)+SUMIF(总装!K$3:K$146,$B207,总装!K$6)+SUMIF(总装!L$3:L$146,$B207,总装!L$6)</f>
        <v>0</v>
      </c>
      <c r="M207" s="12">
        <f ca="1">SUMIF(总装!M$3:M$146,$B207,总装!M$6)+SUMIF(总装!N$3:N$146,$B207,总装!N$6)+SUMIF(总装!O$3:O$146,$B207,总装!O$6)</f>
        <v>0</v>
      </c>
      <c r="N207" s="12">
        <f ca="1">SUMIF(总装!P$3:P$146,$B207,总装!P$6)+SUMIF(总装!Q$3:Q$146,$B207,总装!Q$6)+SUMIF(总装!R$3:R$146,$B207,总装!R$6)</f>
        <v>0</v>
      </c>
      <c r="O207" s="12">
        <f ca="1">SUMIF(总装!S$3:S$146,$B207,总装!S$6)+SUMIF(总装!T$3:T$146,$B207,总装!T$6)+SUMIF(总装!U$3:U$146,$B207,总装!U$6)</f>
        <v>0</v>
      </c>
      <c r="P207" s="12">
        <f ca="1">SUMIF(总装!V$3:V$146,$B207,总装!V$6)+SUMIF(总装!W$3:W$146,$B207,总装!W$6)+SUMIF(总装!X$3:X$146,$B207,总装!X$6)</f>
        <v>350</v>
      </c>
      <c r="Q207" s="12">
        <f ca="1">SUMIF(总装!Y$3:Y$146,$B207,总装!Y$6)+SUMIF(总装!Z$3:Z$146,$B207,总装!Z$6)+SUMIF(总装!AA$3:AA$146,$B207,总装!AA$6)</f>
        <v>1650</v>
      </c>
      <c r="R207" s="5">
        <f ca="1">SUMIF(总装!AB$3:AB$146,$B207,总装!AB$6)+SUMIF(总装!AC$3:AC$146,$B207,总装!AC$6)+SUMIF(总装!AD$3:AD$146,$B207,总装!AD$6)</f>
        <v>0</v>
      </c>
      <c r="S207" s="5">
        <f ca="1">SUMIF(总装!AE$3:AE$146,$B207,总装!AE$6)+SUMIF(总装!AF$3:AF$146,$B207,总装!AF$6)+SUMIF(总装!AG$3:AG$146,$B207,总装!AG$6)</f>
        <v>0</v>
      </c>
      <c r="T207" s="5">
        <f ca="1">SUMIF(总装!AH$3:AH$146,$B207,总装!AH$6)+SUMIF(总装!AI$3:AI$146,$B207,总装!AI$6)+SUMIF(总装!AJ$3:AJ$146,$B207,总装!AJ$6)</f>
        <v>0</v>
      </c>
      <c r="U207" s="5">
        <f ca="1">SUMIF(总装!AK$3:AK$146,$B207,总装!AK$6)+SUMIF(总装!AL$3:AL$146,$B207,总装!AL$6)+SUMIF(总装!AM$3:AM$146,$B207,总装!AM$6)</f>
        <v>0</v>
      </c>
      <c r="V207" s="5">
        <f ca="1">SUMIF(总装!AN$3:AN$146,$B207,总装!AN$6)+SUMIF(总装!AO$3:AO$146,$B207,总装!AO$6)+SUMIF(总装!AP$3:AP$146,$B207,总装!AP$6)</f>
        <v>0</v>
      </c>
      <c r="W207" s="5">
        <f ca="1">SUMIF(总装!AQ$3:AQ$146,$B207,总装!AQ$6)+SUMIF(总装!AR$3:AR$146,$B207,总装!AR$6)+SUMIF(总装!AS$3:AS$146,$B207,总装!AS$6)</f>
        <v>0</v>
      </c>
      <c r="X207" s="5">
        <f ca="1">SUMIF(总装!AT$3:AT$146,$B207,总装!AT$6)+SUMIF(总装!AU$3:AU$146,$B207,总装!AU$6)+SUMIF(总装!AV$3:AV$146,$B207,总装!AV$6)</f>
        <v>0</v>
      </c>
      <c r="Y207" s="5">
        <f ca="1">SUMIF(总装!AW$3:AW$146,$B207,总装!AW$6)+SUMIF(总装!AX$3:AX$146,$B207,总装!AX$6)+SUMIF(总装!AY$3:AY$146,$B207,总装!AY$6)</f>
        <v>0</v>
      </c>
      <c r="Z207" s="5">
        <f ca="1">SUMIF(总装!AZ$3:AZ$146,$B207,总装!AZ$6)+SUMIF(总装!BA$3:BA$146,$B207,总装!BA$6)+SUMIF(总装!BB$3:BB$146,$B207,总装!BB$6)</f>
        <v>0</v>
      </c>
      <c r="AA207" s="5">
        <f ca="1">SUMIF(总装!BC$3:BC$146,$B207,总装!BC$6)+SUMIF(总装!BD$3:BD$146,$B207,总装!BD$6)+SUMIF(总装!BE$3:BE$146,$B207,总装!BE$6)</f>
        <v>0</v>
      </c>
      <c r="AB207" s="5">
        <f ca="1">SUMIF(总装!BF$3:BF$146,$B207,总装!BF$6)+SUMIF(总装!BG$3:BG$146,$B207,总装!BG$6)+SUMIF(总装!BH$3:BH$146,$B207,总装!BH$6)</f>
        <v>0</v>
      </c>
      <c r="AC207" s="5">
        <f ca="1">SUMIF(总装!BI$3:BI$146,$B207,总装!BI$6)+SUMIF(总装!BJ$3:BJ$146,$B207,总装!BJ$6)+SUMIF(总装!BK$3:BK$146,$B207,总装!BK$6)</f>
        <v>0</v>
      </c>
      <c r="AD207" s="5">
        <f ca="1">SUMIF(总装!BL$3:BL$146,$B207,总装!BL$6)+SUMIF(总装!BM$3:BM$146,$B207,总装!BM$6)+SUMIF(总装!BN$3:BN$146,$B207,总装!BN$6)</f>
        <v>0</v>
      </c>
      <c r="AE207" s="5">
        <f ca="1">SUMIF(总装!BO$3:BO$146,$B207,总装!BO$6)+SUMIF(总装!BP$3:BP$146,$B207,总装!BP$6)+SUMIF(总装!BQ$3:BQ$146,$B207,总装!BQ$6)</f>
        <v>0</v>
      </c>
      <c r="AF207" s="5">
        <f ca="1">SUMIF(总装!BR$3:BR$146,$B207,总装!BR$6)+SUMIF(总装!BS$3:BS$146,$B207,总装!BS$6)+SUMIF(总装!BT$3:BT$146,$B207,总装!BT$6)</f>
        <v>0</v>
      </c>
      <c r="AG207" s="5">
        <f ca="1">SUMIF(总装!BU$3:BU$146,$B207,总装!BU$6)+SUMIF(总装!BV$3:BV$146,$B207,总装!BV$6)+SUMIF(总装!BW$3:BW$146,$B207,总装!BW$6)</f>
        <v>0</v>
      </c>
      <c r="AH207" s="5">
        <f ca="1">SUMIF(总装!BX$3:BX$146,$B207,总装!BX$6)+SUMIF(总装!BY$3:BY$146,$B207,总装!BY$6)+SUMIF(总装!BZ$3:BZ$146,$B207,总装!BZ$6)</f>
        <v>0</v>
      </c>
      <c r="AI207" s="5">
        <f ca="1">SUMIF(总装!CA$3:CA$146,$B207,总装!CA$6)+SUMIF(总装!CB$3:CB$146,$B207,总装!CB$6)+SUMIF(总装!CC$3:CC$146,$B207,总装!CC$6)</f>
        <v>0</v>
      </c>
      <c r="AJ207" s="5">
        <f ca="1">SUMIF(总装!CD$3:CD$146,$B207,总装!CD$6)+SUMIF(总装!CE$3:CE$146,$B207,总装!CE$6)+SUMIF(总装!CF$3:CF$146,$B207,总装!CF$6)</f>
        <v>0</v>
      </c>
      <c r="AK207" s="5">
        <f ca="1">SUMIF(总装!CG$3:CG$146,$B207,总装!CG$6)+SUMIF(总装!CH$3:CH$146,$B207,总装!CH$6)+SUMIF(总装!CI$3:CI$146,$B207,总装!CI$6)</f>
        <v>0</v>
      </c>
      <c r="AL207" s="5">
        <f ca="1">SUMIF(总装!CJ$3:CJ$146,$B207,总装!CJ$6)+SUMIF(总装!CK$3:CK$146,$B207,总装!CK$6)+SUMIF(总装!CL$3:CL$146,$B207,总装!CL$6)</f>
        <v>0</v>
      </c>
      <c r="AM207" s="5">
        <f ca="1">SUMIF(总装!CM$3:CM$146,$B207,总装!CM$6)+SUMIF(总装!CN$3:CN$146,$B207,总装!CN$6)+SUMIF(总装!CO$3:CO$146,$B207,总装!CO$6)</f>
        <v>0</v>
      </c>
      <c r="AN207" s="5">
        <f ca="1">SUMIF(总装!CP$3:CP$146,$B207,总装!CP$6)+SUMIF(总装!CQ$3:CQ$146,$B207,总装!CQ$6)+SUMIF(总装!CR$3:CR$146,$B207,总装!CR$6)</f>
        <v>0</v>
      </c>
      <c r="AO207" s="5">
        <f ca="1" t="shared" si="12"/>
        <v>2000</v>
      </c>
      <c r="AP207" s="5">
        <f>SUMIF(工单拆分!G:G,B207,工单拆分!I:I)</f>
        <v>2000</v>
      </c>
      <c r="AQ207" s="5">
        <f ca="1" t="shared" si="13"/>
        <v>0</v>
      </c>
      <c r="AS207" s="7">
        <f>VLOOKUP(日计划量!C:C,工单拆分!H:N,7,0)</f>
        <v>100844843</v>
      </c>
      <c r="AT207" s="5">
        <f ca="1">VLOOKUP(C:C,工单拆分!H:R,11,0)</f>
        <v>0</v>
      </c>
      <c r="AU207" s="5">
        <f ca="1">VLOOKUP(C:C,工单拆分!H:S,12,0)</f>
        <v>0</v>
      </c>
      <c r="AV207" s="5"/>
      <c r="AW207" s="5"/>
    </row>
    <row r="208" s="1" customFormat="1" ht="15" customHeight="1" spans="1:49">
      <c r="A208" s="5">
        <f>工单拆分!F208</f>
        <v>7210004320</v>
      </c>
      <c r="B208" s="5" t="str">
        <f>工单拆分!G208</f>
        <v>7210004320-2</v>
      </c>
      <c r="C208" s="5" t="str">
        <f>工单拆分!H208</f>
        <v>50FC733-2</v>
      </c>
      <c r="D208" s="5">
        <f>VLOOKUP(B208,工单拆分!G:I,3,0)</f>
        <v>2000</v>
      </c>
      <c r="E208" s="5">
        <f ca="1">SUMIFS(OFFSET(工单拆分!$I$2,,,2000),OFFSET(工单拆分!$F$2,,,2000),A208)</f>
        <v>20000</v>
      </c>
      <c r="F208" s="5"/>
      <c r="G208" s="10">
        <f ca="1" t="array" ref="G208">MATCH(TRUE,J208:AN208&gt;10,0)+$J$2-1</f>
        <v>43532</v>
      </c>
      <c r="H208" s="11"/>
      <c r="I208" s="11"/>
      <c r="J208" s="5">
        <f ca="1">SUMIF(总装!D$3:D$146,$B208,总装!D$6)+SUMIF(总装!E$3:E$146,$B208,总装!E$6)+SUMIF(总装!F$3:F$146,$B208,总装!F$6)</f>
        <v>0</v>
      </c>
      <c r="K208" s="12">
        <f ca="1">SUMIF(总装!G$3:G$146,$B208,总装!G$6)+SUMIF(总装!H$3:H$146,$B208,总装!H$6)+SUMIF(总装!I$3:I$146,$B208,总装!I$6)</f>
        <v>0</v>
      </c>
      <c r="L208" s="12">
        <f ca="1">SUMIF(总装!J$3:J$146,$B208,总装!J$6)+SUMIF(总装!K$3:K$146,$B208,总装!K$6)+SUMIF(总装!L$3:L$146,$B208,总装!L$6)</f>
        <v>0</v>
      </c>
      <c r="M208" s="12">
        <f ca="1">SUMIF(总装!M$3:M$146,$B208,总装!M$6)+SUMIF(总装!N$3:N$146,$B208,总装!N$6)+SUMIF(总装!O$3:O$146,$B208,总装!O$6)</f>
        <v>0</v>
      </c>
      <c r="N208" s="12">
        <f ca="1">SUMIF(总装!P$3:P$146,$B208,总装!P$6)+SUMIF(总装!Q$3:Q$146,$B208,总装!Q$6)+SUMIF(总装!R$3:R$146,$B208,总装!R$6)</f>
        <v>0</v>
      </c>
      <c r="O208" s="12">
        <f ca="1">SUMIF(总装!S$3:S$146,$B208,总装!S$6)+SUMIF(总装!T$3:T$146,$B208,总装!T$6)+SUMIF(总装!U$3:U$146,$B208,总装!U$6)</f>
        <v>0</v>
      </c>
      <c r="P208" s="12">
        <f ca="1">SUMIF(总装!V$3:V$146,$B208,总装!V$6)+SUMIF(总装!W$3:W$146,$B208,总装!W$6)+SUMIF(总装!X$3:X$146,$B208,总装!X$6)</f>
        <v>0</v>
      </c>
      <c r="Q208" s="12">
        <f ca="1">SUMIF(总装!Y$3:Y$146,$B208,总装!Y$6)+SUMIF(总装!Z$3:Z$146,$B208,总装!Z$6)+SUMIF(总装!AA$3:AA$146,$B208,总装!AA$6)</f>
        <v>50</v>
      </c>
      <c r="R208" s="5">
        <f ca="1">SUMIF(总装!AB$3:AB$146,$B208,总装!AB$6)+SUMIF(总装!AC$3:AC$146,$B208,总装!AC$6)+SUMIF(总装!AD$3:AD$146,$B208,总装!AD$6)</f>
        <v>1600</v>
      </c>
      <c r="S208" s="5">
        <f ca="1">SUMIF(总装!AE$3:AE$146,$B208,总装!AE$6)+SUMIF(总装!AF$3:AF$146,$B208,总装!AF$6)+SUMIF(总装!AG$3:AG$146,$B208,总装!AG$6)</f>
        <v>0</v>
      </c>
      <c r="T208" s="5">
        <f ca="1">SUMIF(总装!AH$3:AH$146,$B208,总装!AH$6)+SUMIF(总装!AI$3:AI$146,$B208,总装!AI$6)+SUMIF(总装!AJ$3:AJ$146,$B208,总装!AJ$6)</f>
        <v>350</v>
      </c>
      <c r="U208" s="5">
        <f ca="1">SUMIF(总装!AK$3:AK$146,$B208,总装!AK$6)+SUMIF(总装!AL$3:AL$146,$B208,总装!AL$6)+SUMIF(总装!AM$3:AM$146,$B208,总装!AM$6)</f>
        <v>0</v>
      </c>
      <c r="V208" s="5">
        <f ca="1">SUMIF(总装!AN$3:AN$146,$B208,总装!AN$6)+SUMIF(总装!AO$3:AO$146,$B208,总装!AO$6)+SUMIF(总装!AP$3:AP$146,$B208,总装!AP$6)</f>
        <v>0</v>
      </c>
      <c r="W208" s="5">
        <f ca="1">SUMIF(总装!AQ$3:AQ$146,$B208,总装!AQ$6)+SUMIF(总装!AR$3:AR$146,$B208,总装!AR$6)+SUMIF(总装!AS$3:AS$146,$B208,总装!AS$6)</f>
        <v>0</v>
      </c>
      <c r="X208" s="5">
        <f ca="1">SUMIF(总装!AT$3:AT$146,$B208,总装!AT$6)+SUMIF(总装!AU$3:AU$146,$B208,总装!AU$6)+SUMIF(总装!AV$3:AV$146,$B208,总装!AV$6)</f>
        <v>0</v>
      </c>
      <c r="Y208" s="5">
        <f ca="1">SUMIF(总装!AW$3:AW$146,$B208,总装!AW$6)+SUMIF(总装!AX$3:AX$146,$B208,总装!AX$6)+SUMIF(总装!AY$3:AY$146,$B208,总装!AY$6)</f>
        <v>0</v>
      </c>
      <c r="Z208" s="5">
        <f ca="1">SUMIF(总装!AZ$3:AZ$146,$B208,总装!AZ$6)+SUMIF(总装!BA$3:BA$146,$B208,总装!BA$6)+SUMIF(总装!BB$3:BB$146,$B208,总装!BB$6)</f>
        <v>0</v>
      </c>
      <c r="AA208" s="5">
        <f ca="1">SUMIF(总装!BC$3:BC$146,$B208,总装!BC$6)+SUMIF(总装!BD$3:BD$146,$B208,总装!BD$6)+SUMIF(总装!BE$3:BE$146,$B208,总装!BE$6)</f>
        <v>0</v>
      </c>
      <c r="AB208" s="5">
        <f ca="1">SUMIF(总装!BF$3:BF$146,$B208,总装!BF$6)+SUMIF(总装!BG$3:BG$146,$B208,总装!BG$6)+SUMIF(总装!BH$3:BH$146,$B208,总装!BH$6)</f>
        <v>0</v>
      </c>
      <c r="AC208" s="5">
        <f ca="1">SUMIF(总装!BI$3:BI$146,$B208,总装!BI$6)+SUMIF(总装!BJ$3:BJ$146,$B208,总装!BJ$6)+SUMIF(总装!BK$3:BK$146,$B208,总装!BK$6)</f>
        <v>0</v>
      </c>
      <c r="AD208" s="5">
        <f ca="1">SUMIF(总装!BL$3:BL$146,$B208,总装!BL$6)+SUMIF(总装!BM$3:BM$146,$B208,总装!BM$6)+SUMIF(总装!BN$3:BN$146,$B208,总装!BN$6)</f>
        <v>0</v>
      </c>
      <c r="AE208" s="5">
        <f ca="1">SUMIF(总装!BO$3:BO$146,$B208,总装!BO$6)+SUMIF(总装!BP$3:BP$146,$B208,总装!BP$6)+SUMIF(总装!BQ$3:BQ$146,$B208,总装!BQ$6)</f>
        <v>0</v>
      </c>
      <c r="AF208" s="5">
        <f ca="1">SUMIF(总装!BR$3:BR$146,$B208,总装!BR$6)+SUMIF(总装!BS$3:BS$146,$B208,总装!BS$6)+SUMIF(总装!BT$3:BT$146,$B208,总装!BT$6)</f>
        <v>0</v>
      </c>
      <c r="AG208" s="5">
        <f ca="1">SUMIF(总装!BU$3:BU$146,$B208,总装!BU$6)+SUMIF(总装!BV$3:BV$146,$B208,总装!BV$6)+SUMIF(总装!BW$3:BW$146,$B208,总装!BW$6)</f>
        <v>0</v>
      </c>
      <c r="AH208" s="5">
        <f ca="1">SUMIF(总装!BX$3:BX$146,$B208,总装!BX$6)+SUMIF(总装!BY$3:BY$146,$B208,总装!BY$6)+SUMIF(总装!BZ$3:BZ$146,$B208,总装!BZ$6)</f>
        <v>0</v>
      </c>
      <c r="AI208" s="5">
        <f ca="1">SUMIF(总装!CA$3:CA$146,$B208,总装!CA$6)+SUMIF(总装!CB$3:CB$146,$B208,总装!CB$6)+SUMIF(总装!CC$3:CC$146,$B208,总装!CC$6)</f>
        <v>0</v>
      </c>
      <c r="AJ208" s="5">
        <f ca="1">SUMIF(总装!CD$3:CD$146,$B208,总装!CD$6)+SUMIF(总装!CE$3:CE$146,$B208,总装!CE$6)+SUMIF(总装!CF$3:CF$146,$B208,总装!CF$6)</f>
        <v>0</v>
      </c>
      <c r="AK208" s="5">
        <f ca="1">SUMIF(总装!CG$3:CG$146,$B208,总装!CG$6)+SUMIF(总装!CH$3:CH$146,$B208,总装!CH$6)+SUMIF(总装!CI$3:CI$146,$B208,总装!CI$6)</f>
        <v>0</v>
      </c>
      <c r="AL208" s="5">
        <f ca="1">SUMIF(总装!CJ$3:CJ$146,$B208,总装!CJ$6)+SUMIF(总装!CK$3:CK$146,$B208,总装!CK$6)+SUMIF(总装!CL$3:CL$146,$B208,总装!CL$6)</f>
        <v>0</v>
      </c>
      <c r="AM208" s="5">
        <f ca="1">SUMIF(总装!CM$3:CM$146,$B208,总装!CM$6)+SUMIF(总装!CN$3:CN$146,$B208,总装!CN$6)+SUMIF(总装!CO$3:CO$146,$B208,总装!CO$6)</f>
        <v>0</v>
      </c>
      <c r="AN208" s="5">
        <f ca="1">SUMIF(总装!CP$3:CP$146,$B208,总装!CP$6)+SUMIF(总装!CQ$3:CQ$146,$B208,总装!CQ$6)+SUMIF(总装!CR$3:CR$146,$B208,总装!CR$6)</f>
        <v>0</v>
      </c>
      <c r="AO208" s="5">
        <f ca="1" t="shared" si="12"/>
        <v>2000</v>
      </c>
      <c r="AP208" s="5">
        <f>SUMIF(工单拆分!G:G,B208,工单拆分!I:I)</f>
        <v>2000</v>
      </c>
      <c r="AQ208" s="5">
        <f ca="1" t="shared" si="13"/>
        <v>0</v>
      </c>
      <c r="AS208" s="7">
        <f>VLOOKUP(日计划量!C:C,工单拆分!H:N,7,0)</f>
        <v>100845376</v>
      </c>
      <c r="AT208" s="5">
        <f ca="1">VLOOKUP(C:C,工单拆分!H:R,11,0)</f>
        <v>0</v>
      </c>
      <c r="AU208" s="5">
        <f ca="1">VLOOKUP(C:C,工单拆分!H:S,12,0)</f>
        <v>0</v>
      </c>
      <c r="AV208" s="5"/>
      <c r="AW208" s="5"/>
    </row>
    <row r="209" s="1" customFormat="1" ht="15" customHeight="1" spans="1:49">
      <c r="A209" s="5">
        <f>工单拆分!F209</f>
        <v>7210004320</v>
      </c>
      <c r="B209" s="5" t="str">
        <f>工单拆分!G209</f>
        <v>7210004320-3</v>
      </c>
      <c r="C209" s="5" t="str">
        <f>工单拆分!H209</f>
        <v>50FC733-3</v>
      </c>
      <c r="D209" s="5">
        <f>VLOOKUP(B209,工单拆分!G:I,3,0)</f>
        <v>2000</v>
      </c>
      <c r="E209" s="5">
        <f ca="1">SUMIFS(OFFSET(工单拆分!$I$2,,,2000),OFFSET(工单拆分!$F$2,,,2000),A209)</f>
        <v>20000</v>
      </c>
      <c r="F209" s="5"/>
      <c r="G209" s="10">
        <f ca="1" t="array" ref="G209">MATCH(TRUE,J209:AN209&gt;10,0)+$J$2-1</f>
        <v>43542</v>
      </c>
      <c r="H209" s="11"/>
      <c r="I209" s="11"/>
      <c r="J209" s="5">
        <f ca="1">SUMIF(总装!D$3:D$146,$B209,总装!D$6)+SUMIF(总装!E$3:E$146,$B209,总装!E$6)+SUMIF(总装!F$3:F$146,$B209,总装!F$6)</f>
        <v>0</v>
      </c>
      <c r="K209" s="12">
        <f ca="1">SUMIF(总装!G$3:G$146,$B209,总装!G$6)+SUMIF(总装!H$3:H$146,$B209,总装!H$6)+SUMIF(总装!I$3:I$146,$B209,总装!I$6)</f>
        <v>0</v>
      </c>
      <c r="L209" s="12">
        <f ca="1">SUMIF(总装!J$3:J$146,$B209,总装!J$6)+SUMIF(总装!K$3:K$146,$B209,总装!K$6)+SUMIF(总装!L$3:L$146,$B209,总装!L$6)</f>
        <v>0</v>
      </c>
      <c r="M209" s="12">
        <f ca="1">SUMIF(总装!M$3:M$146,$B209,总装!M$6)+SUMIF(总装!N$3:N$146,$B209,总装!N$6)+SUMIF(总装!O$3:O$146,$B209,总装!O$6)</f>
        <v>0</v>
      </c>
      <c r="N209" s="12">
        <f ca="1">SUMIF(总装!P$3:P$146,$B209,总装!P$6)+SUMIF(总装!Q$3:Q$146,$B209,总装!Q$6)+SUMIF(总装!R$3:R$146,$B209,总装!R$6)</f>
        <v>0</v>
      </c>
      <c r="O209" s="12">
        <f ca="1">SUMIF(总装!S$3:S$146,$B209,总装!S$6)+SUMIF(总装!T$3:T$146,$B209,总装!T$6)+SUMIF(总装!U$3:U$146,$B209,总装!U$6)</f>
        <v>0</v>
      </c>
      <c r="P209" s="12">
        <f ca="1">SUMIF(总装!V$3:V$146,$B209,总装!V$6)+SUMIF(总装!W$3:W$146,$B209,总装!W$6)+SUMIF(总装!X$3:X$146,$B209,总装!X$6)</f>
        <v>0</v>
      </c>
      <c r="Q209" s="12">
        <f ca="1">SUMIF(总装!Y$3:Y$146,$B209,总装!Y$6)+SUMIF(总装!Z$3:Z$146,$B209,总装!Z$6)+SUMIF(总装!AA$3:AA$146,$B209,总装!AA$6)</f>
        <v>0</v>
      </c>
      <c r="R209" s="5">
        <f ca="1">SUMIF(总装!AB$3:AB$146,$B209,总装!AB$6)+SUMIF(总装!AC$3:AC$146,$B209,总装!AC$6)+SUMIF(总装!AD$3:AD$146,$B209,总装!AD$6)</f>
        <v>0</v>
      </c>
      <c r="S209" s="5">
        <f ca="1">SUMIF(总装!AE$3:AE$146,$B209,总装!AE$6)+SUMIF(总装!AF$3:AF$146,$B209,总装!AF$6)+SUMIF(总装!AG$3:AG$146,$B209,总装!AG$6)</f>
        <v>0</v>
      </c>
      <c r="T209" s="5">
        <f ca="1">SUMIF(总装!AH$3:AH$146,$B209,总装!AH$6)+SUMIF(总装!AI$3:AI$146,$B209,总装!AI$6)+SUMIF(总装!AJ$3:AJ$146,$B209,总装!AJ$6)</f>
        <v>0</v>
      </c>
      <c r="U209" s="5">
        <f ca="1">SUMIF(总装!AK$3:AK$146,$B209,总装!AK$6)+SUMIF(总装!AL$3:AL$146,$B209,总装!AL$6)+SUMIF(总装!AM$3:AM$146,$B209,总装!AM$6)</f>
        <v>0</v>
      </c>
      <c r="V209" s="5">
        <f ca="1">SUMIF(总装!AN$3:AN$146,$B209,总装!AN$6)+SUMIF(总装!AO$3:AO$146,$B209,总装!AO$6)+SUMIF(总装!AP$3:AP$146,$B209,总装!AP$6)</f>
        <v>0</v>
      </c>
      <c r="W209" s="5">
        <f ca="1">SUMIF(总装!AQ$3:AQ$146,$B209,总装!AQ$6)+SUMIF(总装!AR$3:AR$146,$B209,总装!AR$6)+SUMIF(总装!AS$3:AS$146,$B209,总装!AS$6)</f>
        <v>0</v>
      </c>
      <c r="X209" s="5">
        <f ca="1">SUMIF(总装!AT$3:AT$146,$B209,总装!AT$6)+SUMIF(总装!AU$3:AU$146,$B209,总装!AU$6)+SUMIF(总装!AV$3:AV$146,$B209,总装!AV$6)</f>
        <v>0</v>
      </c>
      <c r="Y209" s="5">
        <f ca="1">SUMIF(总装!AW$3:AW$146,$B209,总装!AW$6)+SUMIF(总装!AX$3:AX$146,$B209,总装!AX$6)+SUMIF(总装!AY$3:AY$146,$B209,总装!AY$6)</f>
        <v>0</v>
      </c>
      <c r="Z209" s="5">
        <f ca="1">SUMIF(总装!AZ$3:AZ$146,$B209,总装!AZ$6)+SUMIF(总装!BA$3:BA$146,$B209,总装!BA$6)+SUMIF(总装!BB$3:BB$146,$B209,总装!BB$6)</f>
        <v>0</v>
      </c>
      <c r="AA209" s="5">
        <f ca="1">SUMIF(总装!BC$3:BC$146,$B209,总装!BC$6)+SUMIF(总装!BD$3:BD$146,$B209,总装!BD$6)+SUMIF(总装!BE$3:BE$146,$B209,总装!BE$6)</f>
        <v>750</v>
      </c>
      <c r="AB209" s="5">
        <f ca="1">SUMIF(总装!BF$3:BF$146,$B209,总装!BF$6)+SUMIF(总装!BG$3:BG$146,$B209,总装!BG$6)+SUMIF(总装!BH$3:BH$146,$B209,总装!BH$6)</f>
        <v>1250</v>
      </c>
      <c r="AC209" s="5">
        <f ca="1">SUMIF(总装!BI$3:BI$146,$B209,总装!BI$6)+SUMIF(总装!BJ$3:BJ$146,$B209,总装!BJ$6)+SUMIF(总装!BK$3:BK$146,$B209,总装!BK$6)</f>
        <v>0</v>
      </c>
      <c r="AD209" s="5">
        <f ca="1">SUMIF(总装!BL$3:BL$146,$B209,总装!BL$6)+SUMIF(总装!BM$3:BM$146,$B209,总装!BM$6)+SUMIF(总装!BN$3:BN$146,$B209,总装!BN$6)</f>
        <v>0</v>
      </c>
      <c r="AE209" s="5">
        <f ca="1">SUMIF(总装!BO$3:BO$146,$B209,总装!BO$6)+SUMIF(总装!BP$3:BP$146,$B209,总装!BP$6)+SUMIF(总装!BQ$3:BQ$146,$B209,总装!BQ$6)</f>
        <v>0</v>
      </c>
      <c r="AF209" s="5">
        <f ca="1">SUMIF(总装!BR$3:BR$146,$B209,总装!BR$6)+SUMIF(总装!BS$3:BS$146,$B209,总装!BS$6)+SUMIF(总装!BT$3:BT$146,$B209,总装!BT$6)</f>
        <v>0</v>
      </c>
      <c r="AG209" s="5">
        <f ca="1">SUMIF(总装!BU$3:BU$146,$B209,总装!BU$6)+SUMIF(总装!BV$3:BV$146,$B209,总装!BV$6)+SUMIF(总装!BW$3:BW$146,$B209,总装!BW$6)</f>
        <v>0</v>
      </c>
      <c r="AH209" s="5">
        <f ca="1">SUMIF(总装!BX$3:BX$146,$B209,总装!BX$6)+SUMIF(总装!BY$3:BY$146,$B209,总装!BY$6)+SUMIF(总装!BZ$3:BZ$146,$B209,总装!BZ$6)</f>
        <v>0</v>
      </c>
      <c r="AI209" s="5">
        <f ca="1">SUMIF(总装!CA$3:CA$146,$B209,总装!CA$6)+SUMIF(总装!CB$3:CB$146,$B209,总装!CB$6)+SUMIF(总装!CC$3:CC$146,$B209,总装!CC$6)</f>
        <v>0</v>
      </c>
      <c r="AJ209" s="5">
        <f ca="1">SUMIF(总装!CD$3:CD$146,$B209,总装!CD$6)+SUMIF(总装!CE$3:CE$146,$B209,总装!CE$6)+SUMIF(总装!CF$3:CF$146,$B209,总装!CF$6)</f>
        <v>0</v>
      </c>
      <c r="AK209" s="5">
        <f ca="1">SUMIF(总装!CG$3:CG$146,$B209,总装!CG$6)+SUMIF(总装!CH$3:CH$146,$B209,总装!CH$6)+SUMIF(总装!CI$3:CI$146,$B209,总装!CI$6)</f>
        <v>0</v>
      </c>
      <c r="AL209" s="5">
        <f ca="1">SUMIF(总装!CJ$3:CJ$146,$B209,总装!CJ$6)+SUMIF(总装!CK$3:CK$146,$B209,总装!CK$6)+SUMIF(总装!CL$3:CL$146,$B209,总装!CL$6)</f>
        <v>0</v>
      </c>
      <c r="AM209" s="5">
        <f ca="1">SUMIF(总装!CM$3:CM$146,$B209,总装!CM$6)+SUMIF(总装!CN$3:CN$146,$B209,总装!CN$6)+SUMIF(总装!CO$3:CO$146,$B209,总装!CO$6)</f>
        <v>0</v>
      </c>
      <c r="AN209" s="5">
        <f ca="1">SUMIF(总装!CP$3:CP$146,$B209,总装!CP$6)+SUMIF(总装!CQ$3:CQ$146,$B209,总装!CQ$6)+SUMIF(总装!CR$3:CR$146,$B209,总装!CR$6)</f>
        <v>0</v>
      </c>
      <c r="AO209" s="5">
        <f ca="1" t="shared" si="12"/>
        <v>2000</v>
      </c>
      <c r="AP209" s="5">
        <f>SUMIF(工单拆分!G:G,B209,工单拆分!I:I)</f>
        <v>2000</v>
      </c>
      <c r="AQ209" s="5">
        <f ca="1" t="shared" si="13"/>
        <v>0</v>
      </c>
      <c r="AS209" s="7">
        <f>VLOOKUP(日计划量!C:C,工单拆分!H:N,7,0)</f>
        <v>100848722</v>
      </c>
      <c r="AT209" s="5">
        <f ca="1">VLOOKUP(C:C,工单拆分!H:R,11,0)</f>
        <v>0</v>
      </c>
      <c r="AU209" s="5">
        <f ca="1">VLOOKUP(C:C,工单拆分!H:S,12,0)</f>
        <v>0</v>
      </c>
      <c r="AV209" s="5"/>
      <c r="AW209" s="5"/>
    </row>
    <row r="210" s="1" customFormat="1" ht="15" customHeight="1" spans="1:49">
      <c r="A210" s="5">
        <f>工单拆分!F210</f>
        <v>7210004320</v>
      </c>
      <c r="B210" s="5" t="str">
        <f>工单拆分!G210</f>
        <v>7210004320-4</v>
      </c>
      <c r="C210" s="5" t="str">
        <f>工单拆分!H210</f>
        <v>50FC733-4</v>
      </c>
      <c r="D210" s="5">
        <f>VLOOKUP(B210,工单拆分!G:I,3,0)</f>
        <v>2000</v>
      </c>
      <c r="E210" s="5">
        <f ca="1">SUMIFS(OFFSET(工单拆分!$I$2,,,2000),OFFSET(工单拆分!$F$2,,,2000),A210)</f>
        <v>20000</v>
      </c>
      <c r="F210" s="5"/>
      <c r="G210" s="10">
        <f ca="1" t="array" ref="G210">MATCH(TRUE,J210:AN210&gt;10,0)+$J$2-1</f>
        <v>43543</v>
      </c>
      <c r="H210" s="11"/>
      <c r="I210" s="11"/>
      <c r="J210" s="5">
        <f ca="1">SUMIF(总装!D$3:D$146,$B210,总装!D$6)+SUMIF(总装!E$3:E$146,$B210,总装!E$6)+SUMIF(总装!F$3:F$146,$B210,总装!F$6)</f>
        <v>0</v>
      </c>
      <c r="K210" s="12">
        <f ca="1">SUMIF(总装!G$3:G$146,$B210,总装!G$6)+SUMIF(总装!H$3:H$146,$B210,总装!H$6)+SUMIF(总装!I$3:I$146,$B210,总装!I$6)</f>
        <v>0</v>
      </c>
      <c r="L210" s="12">
        <f ca="1">SUMIF(总装!J$3:J$146,$B210,总装!J$6)+SUMIF(总装!K$3:K$146,$B210,总装!K$6)+SUMIF(总装!L$3:L$146,$B210,总装!L$6)</f>
        <v>0</v>
      </c>
      <c r="M210" s="12">
        <f ca="1">SUMIF(总装!M$3:M$146,$B210,总装!M$6)+SUMIF(总装!N$3:N$146,$B210,总装!N$6)+SUMIF(总装!O$3:O$146,$B210,总装!O$6)</f>
        <v>0</v>
      </c>
      <c r="N210" s="12">
        <f ca="1">SUMIF(总装!P$3:P$146,$B210,总装!P$6)+SUMIF(总装!Q$3:Q$146,$B210,总装!Q$6)+SUMIF(总装!R$3:R$146,$B210,总装!R$6)</f>
        <v>0</v>
      </c>
      <c r="O210" s="12">
        <f ca="1">SUMIF(总装!S$3:S$146,$B210,总装!S$6)+SUMIF(总装!T$3:T$146,$B210,总装!T$6)+SUMIF(总装!U$3:U$146,$B210,总装!U$6)</f>
        <v>0</v>
      </c>
      <c r="P210" s="12">
        <f ca="1">SUMIF(总装!V$3:V$146,$B210,总装!V$6)+SUMIF(总装!W$3:W$146,$B210,总装!W$6)+SUMIF(总装!X$3:X$146,$B210,总装!X$6)</f>
        <v>0</v>
      </c>
      <c r="Q210" s="12">
        <f ca="1">SUMIF(总装!Y$3:Y$146,$B210,总装!Y$6)+SUMIF(总装!Z$3:Z$146,$B210,总装!Z$6)+SUMIF(总装!AA$3:AA$146,$B210,总装!AA$6)</f>
        <v>0</v>
      </c>
      <c r="R210" s="5">
        <f ca="1">SUMIF(总装!AB$3:AB$146,$B210,总装!AB$6)+SUMIF(总装!AC$3:AC$146,$B210,总装!AC$6)+SUMIF(总装!AD$3:AD$146,$B210,总装!AD$6)</f>
        <v>0</v>
      </c>
      <c r="S210" s="5">
        <f ca="1">SUMIF(总装!AE$3:AE$146,$B210,总装!AE$6)+SUMIF(总装!AF$3:AF$146,$B210,总装!AF$6)+SUMIF(总装!AG$3:AG$146,$B210,总装!AG$6)</f>
        <v>0</v>
      </c>
      <c r="T210" s="5">
        <f ca="1">SUMIF(总装!AH$3:AH$146,$B210,总装!AH$6)+SUMIF(总装!AI$3:AI$146,$B210,总装!AI$6)+SUMIF(总装!AJ$3:AJ$146,$B210,总装!AJ$6)</f>
        <v>0</v>
      </c>
      <c r="U210" s="5">
        <f ca="1">SUMIF(总装!AK$3:AK$146,$B210,总装!AK$6)+SUMIF(总装!AL$3:AL$146,$B210,总装!AL$6)+SUMIF(总装!AM$3:AM$146,$B210,总装!AM$6)</f>
        <v>0</v>
      </c>
      <c r="V210" s="5">
        <f ca="1">SUMIF(总装!AN$3:AN$146,$B210,总装!AN$6)+SUMIF(总装!AO$3:AO$146,$B210,总装!AO$6)+SUMIF(总装!AP$3:AP$146,$B210,总装!AP$6)</f>
        <v>0</v>
      </c>
      <c r="W210" s="5">
        <f ca="1">SUMIF(总装!AQ$3:AQ$146,$B210,总装!AQ$6)+SUMIF(总装!AR$3:AR$146,$B210,总装!AR$6)+SUMIF(总装!AS$3:AS$146,$B210,总装!AS$6)</f>
        <v>0</v>
      </c>
      <c r="X210" s="5">
        <f ca="1">SUMIF(总装!AT$3:AT$146,$B210,总装!AT$6)+SUMIF(总装!AU$3:AU$146,$B210,总装!AU$6)+SUMIF(总装!AV$3:AV$146,$B210,总装!AV$6)</f>
        <v>0</v>
      </c>
      <c r="Y210" s="5">
        <f ca="1">SUMIF(总装!AW$3:AW$146,$B210,总装!AW$6)+SUMIF(总装!AX$3:AX$146,$B210,总装!AX$6)+SUMIF(总装!AY$3:AY$146,$B210,总装!AY$6)</f>
        <v>0</v>
      </c>
      <c r="Z210" s="5">
        <f ca="1">SUMIF(总装!AZ$3:AZ$146,$B210,总装!AZ$6)+SUMIF(总装!BA$3:BA$146,$B210,总装!BA$6)+SUMIF(总装!BB$3:BB$146,$B210,总装!BB$6)</f>
        <v>0</v>
      </c>
      <c r="AA210" s="5">
        <f ca="1">SUMIF(总装!BC$3:BC$146,$B210,总装!BC$6)+SUMIF(总装!BD$3:BD$146,$B210,总装!BD$6)+SUMIF(总装!BE$3:BE$146,$B210,总装!BE$6)</f>
        <v>0</v>
      </c>
      <c r="AB210" s="5">
        <f ca="1">SUMIF(总装!BF$3:BF$146,$B210,总装!BF$6)+SUMIF(总装!BG$3:BG$146,$B210,总装!BG$6)+SUMIF(总装!BH$3:BH$146,$B210,总装!BH$6)</f>
        <v>450</v>
      </c>
      <c r="AC210" s="5">
        <f ca="1">SUMIF(总装!BI$3:BI$146,$B210,总装!BI$6)+SUMIF(总装!BJ$3:BJ$146,$B210,总装!BJ$6)+SUMIF(总装!BK$3:BK$146,$B210,总装!BK$6)</f>
        <v>1550</v>
      </c>
      <c r="AD210" s="5">
        <f ca="1">SUMIF(总装!BL$3:BL$146,$B210,总装!BL$6)+SUMIF(总装!BM$3:BM$146,$B210,总装!BM$6)+SUMIF(总装!BN$3:BN$146,$B210,总装!BN$6)</f>
        <v>0</v>
      </c>
      <c r="AE210" s="5">
        <f ca="1">SUMIF(总装!BO$3:BO$146,$B210,总装!BO$6)+SUMIF(总装!BP$3:BP$146,$B210,总装!BP$6)+SUMIF(总装!BQ$3:BQ$146,$B210,总装!BQ$6)</f>
        <v>0</v>
      </c>
      <c r="AF210" s="5">
        <f ca="1">SUMIF(总装!BR$3:BR$146,$B210,总装!BR$6)+SUMIF(总装!BS$3:BS$146,$B210,总装!BS$6)+SUMIF(总装!BT$3:BT$146,$B210,总装!BT$6)</f>
        <v>0</v>
      </c>
      <c r="AG210" s="5">
        <f ca="1">SUMIF(总装!BU$3:BU$146,$B210,总装!BU$6)+SUMIF(总装!BV$3:BV$146,$B210,总装!BV$6)+SUMIF(总装!BW$3:BW$146,$B210,总装!BW$6)</f>
        <v>0</v>
      </c>
      <c r="AH210" s="5">
        <f ca="1">SUMIF(总装!BX$3:BX$146,$B210,总装!BX$6)+SUMIF(总装!BY$3:BY$146,$B210,总装!BY$6)+SUMIF(总装!BZ$3:BZ$146,$B210,总装!BZ$6)</f>
        <v>0</v>
      </c>
      <c r="AI210" s="5">
        <f ca="1">SUMIF(总装!CA$3:CA$146,$B210,总装!CA$6)+SUMIF(总装!CB$3:CB$146,$B210,总装!CB$6)+SUMIF(总装!CC$3:CC$146,$B210,总装!CC$6)</f>
        <v>0</v>
      </c>
      <c r="AJ210" s="5">
        <f ca="1">SUMIF(总装!CD$3:CD$146,$B210,总装!CD$6)+SUMIF(总装!CE$3:CE$146,$B210,总装!CE$6)+SUMIF(总装!CF$3:CF$146,$B210,总装!CF$6)</f>
        <v>0</v>
      </c>
      <c r="AK210" s="5">
        <f ca="1">SUMIF(总装!CG$3:CG$146,$B210,总装!CG$6)+SUMIF(总装!CH$3:CH$146,$B210,总装!CH$6)+SUMIF(总装!CI$3:CI$146,$B210,总装!CI$6)</f>
        <v>0</v>
      </c>
      <c r="AL210" s="5">
        <f ca="1">SUMIF(总装!CJ$3:CJ$146,$B210,总装!CJ$6)+SUMIF(总装!CK$3:CK$146,$B210,总装!CK$6)+SUMIF(总装!CL$3:CL$146,$B210,总装!CL$6)</f>
        <v>0</v>
      </c>
      <c r="AM210" s="5">
        <f ca="1">SUMIF(总装!CM$3:CM$146,$B210,总装!CM$6)+SUMIF(总装!CN$3:CN$146,$B210,总装!CN$6)+SUMIF(总装!CO$3:CO$146,$B210,总装!CO$6)</f>
        <v>0</v>
      </c>
      <c r="AN210" s="5">
        <f ca="1">SUMIF(总装!CP$3:CP$146,$B210,总装!CP$6)+SUMIF(总装!CQ$3:CQ$146,$B210,总装!CQ$6)+SUMIF(总装!CR$3:CR$146,$B210,总装!CR$6)</f>
        <v>0</v>
      </c>
      <c r="AO210" s="5">
        <f ca="1" t="shared" si="12"/>
        <v>2000</v>
      </c>
      <c r="AP210" s="5">
        <f>SUMIF(工单拆分!G:G,B210,工单拆分!I:I)</f>
        <v>2000</v>
      </c>
      <c r="AQ210" s="5">
        <f ca="1" t="shared" si="13"/>
        <v>0</v>
      </c>
      <c r="AS210" s="7"/>
      <c r="AT210" s="5"/>
      <c r="AU210" s="5"/>
      <c r="AV210" s="5"/>
      <c r="AW210" s="5"/>
    </row>
    <row r="211" s="1" customFormat="1" ht="15" customHeight="1" spans="1:49">
      <c r="A211" s="5">
        <f>工单拆分!F211</f>
        <v>7210004320</v>
      </c>
      <c r="B211" s="5" t="str">
        <f>工单拆分!G211</f>
        <v>7210004320-5</v>
      </c>
      <c r="C211" s="5" t="str">
        <f>工单拆分!H211</f>
        <v>50FC733-5</v>
      </c>
      <c r="D211" s="5">
        <f>VLOOKUP(B211,工单拆分!G:I,3,0)</f>
        <v>2000</v>
      </c>
      <c r="E211" s="5">
        <f ca="1">SUMIFS(OFFSET(工单拆分!$I$2,,,2000),OFFSET(工单拆分!$F$2,,,2000),A211)</f>
        <v>20000</v>
      </c>
      <c r="F211" s="5"/>
      <c r="G211" s="10">
        <f ca="1" t="array" ref="G211">MATCH(TRUE,J211:AN211&gt;10,0)+$J$2-1</f>
        <v>43544</v>
      </c>
      <c r="H211" s="11"/>
      <c r="I211" s="11"/>
      <c r="J211" s="5">
        <f ca="1">SUMIF(总装!D$3:D$146,$B211,总装!D$6)+SUMIF(总装!E$3:E$146,$B211,总装!E$6)+SUMIF(总装!F$3:F$146,$B211,总装!F$6)</f>
        <v>0</v>
      </c>
      <c r="K211" s="12">
        <f ca="1">SUMIF(总装!G$3:G$146,$B211,总装!G$6)+SUMIF(总装!H$3:H$146,$B211,总装!H$6)+SUMIF(总装!I$3:I$146,$B211,总装!I$6)</f>
        <v>0</v>
      </c>
      <c r="L211" s="12">
        <f ca="1">SUMIF(总装!J$3:J$146,$B211,总装!J$6)+SUMIF(总装!K$3:K$146,$B211,总装!K$6)+SUMIF(总装!L$3:L$146,$B211,总装!L$6)</f>
        <v>0</v>
      </c>
      <c r="M211" s="12">
        <f ca="1">SUMIF(总装!M$3:M$146,$B211,总装!M$6)+SUMIF(总装!N$3:N$146,$B211,总装!N$6)+SUMIF(总装!O$3:O$146,$B211,总装!O$6)</f>
        <v>0</v>
      </c>
      <c r="N211" s="12">
        <f ca="1">SUMIF(总装!P$3:P$146,$B211,总装!P$6)+SUMIF(总装!Q$3:Q$146,$B211,总装!Q$6)+SUMIF(总装!R$3:R$146,$B211,总装!R$6)</f>
        <v>0</v>
      </c>
      <c r="O211" s="12">
        <f ca="1">SUMIF(总装!S$3:S$146,$B211,总装!S$6)+SUMIF(总装!T$3:T$146,$B211,总装!T$6)+SUMIF(总装!U$3:U$146,$B211,总装!U$6)</f>
        <v>0</v>
      </c>
      <c r="P211" s="12">
        <f ca="1">SUMIF(总装!V$3:V$146,$B211,总装!V$6)+SUMIF(总装!W$3:W$146,$B211,总装!W$6)+SUMIF(总装!X$3:X$146,$B211,总装!X$6)</f>
        <v>0</v>
      </c>
      <c r="Q211" s="12">
        <f ca="1">SUMIF(总装!Y$3:Y$146,$B211,总装!Y$6)+SUMIF(总装!Z$3:Z$146,$B211,总装!Z$6)+SUMIF(总装!AA$3:AA$146,$B211,总装!AA$6)</f>
        <v>0</v>
      </c>
      <c r="R211" s="5">
        <f ca="1">SUMIF(总装!AB$3:AB$146,$B211,总装!AB$6)+SUMIF(总装!AC$3:AC$146,$B211,总装!AC$6)+SUMIF(总装!AD$3:AD$146,$B211,总装!AD$6)</f>
        <v>0</v>
      </c>
      <c r="S211" s="5">
        <f ca="1">SUMIF(总装!AE$3:AE$146,$B211,总装!AE$6)+SUMIF(总装!AF$3:AF$146,$B211,总装!AF$6)+SUMIF(总装!AG$3:AG$146,$B211,总装!AG$6)</f>
        <v>0</v>
      </c>
      <c r="T211" s="5">
        <f ca="1">SUMIF(总装!AH$3:AH$146,$B211,总装!AH$6)+SUMIF(总装!AI$3:AI$146,$B211,总装!AI$6)+SUMIF(总装!AJ$3:AJ$146,$B211,总装!AJ$6)</f>
        <v>0</v>
      </c>
      <c r="U211" s="5">
        <f ca="1">SUMIF(总装!AK$3:AK$146,$B211,总装!AK$6)+SUMIF(总装!AL$3:AL$146,$B211,总装!AL$6)+SUMIF(总装!AM$3:AM$146,$B211,总装!AM$6)</f>
        <v>0</v>
      </c>
      <c r="V211" s="5">
        <f ca="1">SUMIF(总装!AN$3:AN$146,$B211,总装!AN$6)+SUMIF(总装!AO$3:AO$146,$B211,总装!AO$6)+SUMIF(总装!AP$3:AP$146,$B211,总装!AP$6)</f>
        <v>0</v>
      </c>
      <c r="W211" s="5">
        <f ca="1">SUMIF(总装!AQ$3:AQ$146,$B211,总装!AQ$6)+SUMIF(总装!AR$3:AR$146,$B211,总装!AR$6)+SUMIF(总装!AS$3:AS$146,$B211,总装!AS$6)</f>
        <v>0</v>
      </c>
      <c r="X211" s="5">
        <f ca="1">SUMIF(总装!AT$3:AT$146,$B211,总装!AT$6)+SUMIF(总装!AU$3:AU$146,$B211,总装!AU$6)+SUMIF(总装!AV$3:AV$146,$B211,总装!AV$6)</f>
        <v>0</v>
      </c>
      <c r="Y211" s="5">
        <f ca="1">SUMIF(总装!AW$3:AW$146,$B211,总装!AW$6)+SUMIF(总装!AX$3:AX$146,$B211,总装!AX$6)+SUMIF(总装!AY$3:AY$146,$B211,总装!AY$6)</f>
        <v>0</v>
      </c>
      <c r="Z211" s="5">
        <f ca="1">SUMIF(总装!AZ$3:AZ$146,$B211,总装!AZ$6)+SUMIF(总装!BA$3:BA$146,$B211,总装!BA$6)+SUMIF(总装!BB$3:BB$146,$B211,总装!BB$6)</f>
        <v>0</v>
      </c>
      <c r="AA211" s="5">
        <f ca="1">SUMIF(总装!BC$3:BC$146,$B211,总装!BC$6)+SUMIF(总装!BD$3:BD$146,$B211,总装!BD$6)+SUMIF(总装!BE$3:BE$146,$B211,总装!BE$6)</f>
        <v>0</v>
      </c>
      <c r="AB211" s="5">
        <f ca="1">SUMIF(总装!BF$3:BF$146,$B211,总装!BF$6)+SUMIF(总装!BG$3:BG$146,$B211,总装!BG$6)+SUMIF(总装!BH$3:BH$146,$B211,总装!BH$6)</f>
        <v>0</v>
      </c>
      <c r="AC211" s="5">
        <f ca="1">SUMIF(总装!BI$3:BI$146,$B211,总装!BI$6)+SUMIF(总装!BJ$3:BJ$146,$B211,总装!BJ$6)+SUMIF(总装!BK$3:BK$146,$B211,总装!BK$6)</f>
        <v>200</v>
      </c>
      <c r="AD211" s="5">
        <f ca="1">SUMIF(总装!BL$3:BL$146,$B211,总装!BL$6)+SUMIF(总装!BM$3:BM$146,$B211,总装!BM$6)+SUMIF(总装!BN$3:BN$146,$B211,总装!BN$6)</f>
        <v>1800</v>
      </c>
      <c r="AE211" s="5">
        <f ca="1">SUMIF(总装!BO$3:BO$146,$B211,总装!BO$6)+SUMIF(总装!BP$3:BP$146,$B211,总装!BP$6)+SUMIF(总装!BQ$3:BQ$146,$B211,总装!BQ$6)</f>
        <v>0</v>
      </c>
      <c r="AF211" s="5">
        <f ca="1">SUMIF(总装!BR$3:BR$146,$B211,总装!BR$6)+SUMIF(总装!BS$3:BS$146,$B211,总装!BS$6)+SUMIF(总装!BT$3:BT$146,$B211,总装!BT$6)</f>
        <v>0</v>
      </c>
      <c r="AG211" s="5">
        <f ca="1">SUMIF(总装!BU$3:BU$146,$B211,总装!BU$6)+SUMIF(总装!BV$3:BV$146,$B211,总装!BV$6)+SUMIF(总装!BW$3:BW$146,$B211,总装!BW$6)</f>
        <v>0</v>
      </c>
      <c r="AH211" s="5">
        <f ca="1">SUMIF(总装!BX$3:BX$146,$B211,总装!BX$6)+SUMIF(总装!BY$3:BY$146,$B211,总装!BY$6)+SUMIF(总装!BZ$3:BZ$146,$B211,总装!BZ$6)</f>
        <v>0</v>
      </c>
      <c r="AI211" s="5">
        <f ca="1">SUMIF(总装!CA$3:CA$146,$B211,总装!CA$6)+SUMIF(总装!CB$3:CB$146,$B211,总装!CB$6)+SUMIF(总装!CC$3:CC$146,$B211,总装!CC$6)</f>
        <v>0</v>
      </c>
      <c r="AJ211" s="5">
        <f ca="1">SUMIF(总装!CD$3:CD$146,$B211,总装!CD$6)+SUMIF(总装!CE$3:CE$146,$B211,总装!CE$6)+SUMIF(总装!CF$3:CF$146,$B211,总装!CF$6)</f>
        <v>0</v>
      </c>
      <c r="AK211" s="5">
        <f ca="1">SUMIF(总装!CG$3:CG$146,$B211,总装!CG$6)+SUMIF(总装!CH$3:CH$146,$B211,总装!CH$6)+SUMIF(总装!CI$3:CI$146,$B211,总装!CI$6)</f>
        <v>0</v>
      </c>
      <c r="AL211" s="5">
        <f ca="1">SUMIF(总装!CJ$3:CJ$146,$B211,总装!CJ$6)+SUMIF(总装!CK$3:CK$146,$B211,总装!CK$6)+SUMIF(总装!CL$3:CL$146,$B211,总装!CL$6)</f>
        <v>0</v>
      </c>
      <c r="AM211" s="5">
        <f ca="1">SUMIF(总装!CM$3:CM$146,$B211,总装!CM$6)+SUMIF(总装!CN$3:CN$146,$B211,总装!CN$6)+SUMIF(总装!CO$3:CO$146,$B211,总装!CO$6)</f>
        <v>0</v>
      </c>
      <c r="AN211" s="5">
        <f ca="1">SUMIF(总装!CP$3:CP$146,$B211,总装!CP$6)+SUMIF(总装!CQ$3:CQ$146,$B211,总装!CQ$6)+SUMIF(总装!CR$3:CR$146,$B211,总装!CR$6)</f>
        <v>0</v>
      </c>
      <c r="AO211" s="5">
        <f ca="1" t="shared" si="12"/>
        <v>2000</v>
      </c>
      <c r="AP211" s="5">
        <f>SUMIF(工单拆分!G:G,B211,工单拆分!I:I)</f>
        <v>2000</v>
      </c>
      <c r="AQ211" s="5">
        <f ca="1" t="shared" si="13"/>
        <v>0</v>
      </c>
      <c r="AS211" s="7"/>
      <c r="AT211" s="5"/>
      <c r="AU211" s="5"/>
      <c r="AV211" s="5"/>
      <c r="AW211" s="5"/>
    </row>
    <row r="212" s="1" customFormat="1" ht="15" customHeight="1" spans="1:49">
      <c r="A212" s="5">
        <f>工单拆分!F212</f>
        <v>7210004320</v>
      </c>
      <c r="B212" s="5" t="str">
        <f>工单拆分!G212</f>
        <v>7210004320-6</v>
      </c>
      <c r="C212" s="5" t="str">
        <f>工单拆分!H212</f>
        <v>50FC733-6</v>
      </c>
      <c r="D212" s="5">
        <f>VLOOKUP(B212,工单拆分!G:I,3,0)</f>
        <v>2000</v>
      </c>
      <c r="E212" s="5">
        <f ca="1">SUMIFS(OFFSET(工单拆分!$I$2,,,2000),OFFSET(工单拆分!$F$2,,,2000),A212)</f>
        <v>20000</v>
      </c>
      <c r="F212" s="5"/>
      <c r="G212" s="10">
        <f ca="1" t="array" ref="G212">MATCH(TRUE,J212:AN212&gt;10,0)+$J$2-1</f>
        <v>43546</v>
      </c>
      <c r="H212" s="11"/>
      <c r="I212" s="11"/>
      <c r="J212" s="5">
        <f ca="1">SUMIF(总装!D$3:D$146,$B212,总装!D$6)+SUMIF(总装!E$3:E$146,$B212,总装!E$6)+SUMIF(总装!F$3:F$146,$B212,总装!F$6)</f>
        <v>0</v>
      </c>
      <c r="K212" s="12">
        <f ca="1">SUMIF(总装!G$3:G$146,$B212,总装!G$6)+SUMIF(总装!H$3:H$146,$B212,总装!H$6)+SUMIF(总装!I$3:I$146,$B212,总装!I$6)</f>
        <v>0</v>
      </c>
      <c r="L212" s="12">
        <f ca="1">SUMIF(总装!J$3:J$146,$B212,总装!J$6)+SUMIF(总装!K$3:K$146,$B212,总装!K$6)+SUMIF(总装!L$3:L$146,$B212,总装!L$6)</f>
        <v>0</v>
      </c>
      <c r="M212" s="12">
        <f ca="1">SUMIF(总装!M$3:M$146,$B212,总装!M$6)+SUMIF(总装!N$3:N$146,$B212,总装!N$6)+SUMIF(总装!O$3:O$146,$B212,总装!O$6)</f>
        <v>0</v>
      </c>
      <c r="N212" s="12">
        <f ca="1">SUMIF(总装!P$3:P$146,$B212,总装!P$6)+SUMIF(总装!Q$3:Q$146,$B212,总装!Q$6)+SUMIF(总装!R$3:R$146,$B212,总装!R$6)</f>
        <v>0</v>
      </c>
      <c r="O212" s="12">
        <f ca="1">SUMIF(总装!S$3:S$146,$B212,总装!S$6)+SUMIF(总装!T$3:T$146,$B212,总装!T$6)+SUMIF(总装!U$3:U$146,$B212,总装!U$6)</f>
        <v>0</v>
      </c>
      <c r="P212" s="12">
        <f ca="1">SUMIF(总装!V$3:V$146,$B212,总装!V$6)+SUMIF(总装!W$3:W$146,$B212,总装!W$6)+SUMIF(总装!X$3:X$146,$B212,总装!X$6)</f>
        <v>0</v>
      </c>
      <c r="Q212" s="12">
        <f ca="1">SUMIF(总装!Y$3:Y$146,$B212,总装!Y$6)+SUMIF(总装!Z$3:Z$146,$B212,总装!Z$6)+SUMIF(总装!AA$3:AA$146,$B212,总装!AA$6)</f>
        <v>0</v>
      </c>
      <c r="R212" s="5">
        <f ca="1">SUMIF(总装!AB$3:AB$146,$B212,总装!AB$6)+SUMIF(总装!AC$3:AC$146,$B212,总装!AC$6)+SUMIF(总装!AD$3:AD$146,$B212,总装!AD$6)</f>
        <v>0</v>
      </c>
      <c r="S212" s="5">
        <f ca="1">SUMIF(总装!AE$3:AE$146,$B212,总装!AE$6)+SUMIF(总装!AF$3:AF$146,$B212,总装!AF$6)+SUMIF(总装!AG$3:AG$146,$B212,总装!AG$6)</f>
        <v>0</v>
      </c>
      <c r="T212" s="5">
        <f ca="1">SUMIF(总装!AH$3:AH$146,$B212,总装!AH$6)+SUMIF(总装!AI$3:AI$146,$B212,总装!AI$6)+SUMIF(总装!AJ$3:AJ$146,$B212,总装!AJ$6)</f>
        <v>0</v>
      </c>
      <c r="U212" s="5">
        <f ca="1">SUMIF(总装!AK$3:AK$146,$B212,总装!AK$6)+SUMIF(总装!AL$3:AL$146,$B212,总装!AL$6)+SUMIF(总装!AM$3:AM$146,$B212,总装!AM$6)</f>
        <v>0</v>
      </c>
      <c r="V212" s="5">
        <f ca="1">SUMIF(总装!AN$3:AN$146,$B212,总装!AN$6)+SUMIF(总装!AO$3:AO$146,$B212,总装!AO$6)+SUMIF(总装!AP$3:AP$146,$B212,总装!AP$6)</f>
        <v>0</v>
      </c>
      <c r="W212" s="5">
        <f ca="1">SUMIF(总装!AQ$3:AQ$146,$B212,总装!AQ$6)+SUMIF(总装!AR$3:AR$146,$B212,总装!AR$6)+SUMIF(总装!AS$3:AS$146,$B212,总装!AS$6)</f>
        <v>0</v>
      </c>
      <c r="X212" s="5">
        <f ca="1">SUMIF(总装!AT$3:AT$146,$B212,总装!AT$6)+SUMIF(总装!AU$3:AU$146,$B212,总装!AU$6)+SUMIF(总装!AV$3:AV$146,$B212,总装!AV$6)</f>
        <v>0</v>
      </c>
      <c r="Y212" s="5">
        <f ca="1">SUMIF(总装!AW$3:AW$146,$B212,总装!AW$6)+SUMIF(总装!AX$3:AX$146,$B212,总装!AX$6)+SUMIF(总装!AY$3:AY$146,$B212,总装!AY$6)</f>
        <v>0</v>
      </c>
      <c r="Z212" s="5">
        <f ca="1">SUMIF(总装!AZ$3:AZ$146,$B212,总装!AZ$6)+SUMIF(总装!BA$3:BA$146,$B212,总装!BA$6)+SUMIF(总装!BB$3:BB$146,$B212,总装!BB$6)</f>
        <v>0</v>
      </c>
      <c r="AA212" s="5">
        <f ca="1">SUMIF(总装!BC$3:BC$146,$B212,总装!BC$6)+SUMIF(总装!BD$3:BD$146,$B212,总装!BD$6)+SUMIF(总装!BE$3:BE$146,$B212,总装!BE$6)</f>
        <v>0</v>
      </c>
      <c r="AB212" s="5">
        <f ca="1">SUMIF(总装!BF$3:BF$146,$B212,总装!BF$6)+SUMIF(总装!BG$3:BG$146,$B212,总装!BG$6)+SUMIF(总装!BH$3:BH$146,$B212,总装!BH$6)</f>
        <v>0</v>
      </c>
      <c r="AC212" s="5">
        <f ca="1">SUMIF(总装!BI$3:BI$146,$B212,总装!BI$6)+SUMIF(总装!BJ$3:BJ$146,$B212,总装!BJ$6)+SUMIF(总装!BK$3:BK$146,$B212,总装!BK$6)</f>
        <v>0</v>
      </c>
      <c r="AD212" s="5">
        <f ca="1">SUMIF(总装!BL$3:BL$146,$B212,总装!BL$6)+SUMIF(总装!BM$3:BM$146,$B212,总装!BM$6)+SUMIF(总装!BN$3:BN$146,$B212,总装!BN$6)</f>
        <v>0</v>
      </c>
      <c r="AE212" s="5">
        <f ca="1">SUMIF(总装!BO$3:BO$146,$B212,总装!BO$6)+SUMIF(总装!BP$3:BP$146,$B212,总装!BP$6)+SUMIF(总装!BQ$3:BQ$146,$B212,总装!BQ$6)</f>
        <v>1850</v>
      </c>
      <c r="AF212" s="5">
        <f ca="1">SUMIF(总装!BR$3:BR$146,$B212,总装!BR$6)+SUMIF(总装!BS$3:BS$146,$B212,总装!BS$6)+SUMIF(总装!BT$3:BT$146,$B212,总装!BT$6)</f>
        <v>150</v>
      </c>
      <c r="AG212" s="5">
        <f ca="1">SUMIF(总装!BU$3:BU$146,$B212,总装!BU$6)+SUMIF(总装!BV$3:BV$146,$B212,总装!BV$6)+SUMIF(总装!BW$3:BW$146,$B212,总装!BW$6)</f>
        <v>0</v>
      </c>
      <c r="AH212" s="5">
        <f ca="1">SUMIF(总装!BX$3:BX$146,$B212,总装!BX$6)+SUMIF(总装!BY$3:BY$146,$B212,总装!BY$6)+SUMIF(总装!BZ$3:BZ$146,$B212,总装!BZ$6)</f>
        <v>0</v>
      </c>
      <c r="AI212" s="5">
        <f ca="1">SUMIF(总装!CA$3:CA$146,$B212,总装!CA$6)+SUMIF(总装!CB$3:CB$146,$B212,总装!CB$6)+SUMIF(总装!CC$3:CC$146,$B212,总装!CC$6)</f>
        <v>0</v>
      </c>
      <c r="AJ212" s="5">
        <f ca="1">SUMIF(总装!CD$3:CD$146,$B212,总装!CD$6)+SUMIF(总装!CE$3:CE$146,$B212,总装!CE$6)+SUMIF(总装!CF$3:CF$146,$B212,总装!CF$6)</f>
        <v>0</v>
      </c>
      <c r="AK212" s="5">
        <f ca="1">SUMIF(总装!CG$3:CG$146,$B212,总装!CG$6)+SUMIF(总装!CH$3:CH$146,$B212,总装!CH$6)+SUMIF(总装!CI$3:CI$146,$B212,总装!CI$6)</f>
        <v>0</v>
      </c>
      <c r="AL212" s="5">
        <f ca="1">SUMIF(总装!CJ$3:CJ$146,$B212,总装!CJ$6)+SUMIF(总装!CK$3:CK$146,$B212,总装!CK$6)+SUMIF(总装!CL$3:CL$146,$B212,总装!CL$6)</f>
        <v>0</v>
      </c>
      <c r="AM212" s="5">
        <f ca="1">SUMIF(总装!CM$3:CM$146,$B212,总装!CM$6)+SUMIF(总装!CN$3:CN$146,$B212,总装!CN$6)+SUMIF(总装!CO$3:CO$146,$B212,总装!CO$6)</f>
        <v>0</v>
      </c>
      <c r="AN212" s="5">
        <f ca="1">SUMIF(总装!CP$3:CP$146,$B212,总装!CP$6)+SUMIF(总装!CQ$3:CQ$146,$B212,总装!CQ$6)+SUMIF(总装!CR$3:CR$146,$B212,总装!CR$6)</f>
        <v>0</v>
      </c>
      <c r="AO212" s="5">
        <f ca="1" t="shared" si="12"/>
        <v>2000</v>
      </c>
      <c r="AP212" s="5">
        <f>SUMIF(工单拆分!G:G,B212,工单拆分!I:I)</f>
        <v>2000</v>
      </c>
      <c r="AQ212" s="5">
        <f ca="1" t="shared" si="13"/>
        <v>0</v>
      </c>
      <c r="AS212" s="7"/>
      <c r="AT212" s="5"/>
      <c r="AU212" s="5"/>
      <c r="AV212" s="5"/>
      <c r="AW212" s="5"/>
    </row>
    <row r="213" s="1" customFormat="1" ht="15" customHeight="1" spans="1:49">
      <c r="A213" s="5">
        <f>工单拆分!F213</f>
        <v>7210004320</v>
      </c>
      <c r="B213" s="5" t="str">
        <f>工单拆分!G213</f>
        <v>7210004320-7</v>
      </c>
      <c r="C213" s="5" t="str">
        <f>工单拆分!H213</f>
        <v>50FC733-7</v>
      </c>
      <c r="D213" s="5">
        <f>VLOOKUP(B213,工单拆分!G:I,3,0)</f>
        <v>2000</v>
      </c>
      <c r="E213" s="5">
        <f ca="1">SUMIFS(OFFSET(工单拆分!$I$2,,,2000),OFFSET(工单拆分!$F$2,,,2000),A213)</f>
        <v>20000</v>
      </c>
      <c r="F213" s="5"/>
      <c r="G213" s="10">
        <f ca="1" t="array" ref="G213">MATCH(TRUE,J213:AN213&gt;10,0)+$J$2-1</f>
        <v>43547</v>
      </c>
      <c r="H213" s="11"/>
      <c r="I213" s="11"/>
      <c r="J213" s="5">
        <f ca="1">SUMIF(总装!D$3:D$146,$B213,总装!D$6)+SUMIF(总装!E$3:E$146,$B213,总装!E$6)+SUMIF(总装!F$3:F$146,$B213,总装!F$6)</f>
        <v>0</v>
      </c>
      <c r="K213" s="12">
        <f ca="1">SUMIF(总装!G$3:G$146,$B213,总装!G$6)+SUMIF(总装!H$3:H$146,$B213,总装!H$6)+SUMIF(总装!I$3:I$146,$B213,总装!I$6)</f>
        <v>0</v>
      </c>
      <c r="L213" s="12">
        <f ca="1">SUMIF(总装!J$3:J$146,$B213,总装!J$6)+SUMIF(总装!K$3:K$146,$B213,总装!K$6)+SUMIF(总装!L$3:L$146,$B213,总装!L$6)</f>
        <v>0</v>
      </c>
      <c r="M213" s="12">
        <f ca="1">SUMIF(总装!M$3:M$146,$B213,总装!M$6)+SUMIF(总装!N$3:N$146,$B213,总装!N$6)+SUMIF(总装!O$3:O$146,$B213,总装!O$6)</f>
        <v>0</v>
      </c>
      <c r="N213" s="12">
        <f ca="1">SUMIF(总装!P$3:P$146,$B213,总装!P$6)+SUMIF(总装!Q$3:Q$146,$B213,总装!Q$6)+SUMIF(总装!R$3:R$146,$B213,总装!R$6)</f>
        <v>0</v>
      </c>
      <c r="O213" s="12">
        <f ca="1">SUMIF(总装!S$3:S$146,$B213,总装!S$6)+SUMIF(总装!T$3:T$146,$B213,总装!T$6)+SUMIF(总装!U$3:U$146,$B213,总装!U$6)</f>
        <v>0</v>
      </c>
      <c r="P213" s="12">
        <f ca="1">SUMIF(总装!V$3:V$146,$B213,总装!V$6)+SUMIF(总装!W$3:W$146,$B213,总装!W$6)+SUMIF(总装!X$3:X$146,$B213,总装!X$6)</f>
        <v>0</v>
      </c>
      <c r="Q213" s="12">
        <f ca="1">SUMIF(总装!Y$3:Y$146,$B213,总装!Y$6)+SUMIF(总装!Z$3:Z$146,$B213,总装!Z$6)+SUMIF(总装!AA$3:AA$146,$B213,总装!AA$6)</f>
        <v>0</v>
      </c>
      <c r="R213" s="5">
        <f ca="1">SUMIF(总装!AB$3:AB$146,$B213,总装!AB$6)+SUMIF(总装!AC$3:AC$146,$B213,总装!AC$6)+SUMIF(总装!AD$3:AD$146,$B213,总装!AD$6)</f>
        <v>0</v>
      </c>
      <c r="S213" s="5">
        <f ca="1">SUMIF(总装!AE$3:AE$146,$B213,总装!AE$6)+SUMIF(总装!AF$3:AF$146,$B213,总装!AF$6)+SUMIF(总装!AG$3:AG$146,$B213,总装!AG$6)</f>
        <v>0</v>
      </c>
      <c r="T213" s="5">
        <f ca="1">SUMIF(总装!AH$3:AH$146,$B213,总装!AH$6)+SUMIF(总装!AI$3:AI$146,$B213,总装!AI$6)+SUMIF(总装!AJ$3:AJ$146,$B213,总装!AJ$6)</f>
        <v>0</v>
      </c>
      <c r="U213" s="5">
        <f ca="1">SUMIF(总装!AK$3:AK$146,$B213,总装!AK$6)+SUMIF(总装!AL$3:AL$146,$B213,总装!AL$6)+SUMIF(总装!AM$3:AM$146,$B213,总装!AM$6)</f>
        <v>0</v>
      </c>
      <c r="V213" s="5">
        <f ca="1">SUMIF(总装!AN$3:AN$146,$B213,总装!AN$6)+SUMIF(总装!AO$3:AO$146,$B213,总装!AO$6)+SUMIF(总装!AP$3:AP$146,$B213,总装!AP$6)</f>
        <v>0</v>
      </c>
      <c r="W213" s="5">
        <f ca="1">SUMIF(总装!AQ$3:AQ$146,$B213,总装!AQ$6)+SUMIF(总装!AR$3:AR$146,$B213,总装!AR$6)+SUMIF(总装!AS$3:AS$146,$B213,总装!AS$6)</f>
        <v>0</v>
      </c>
      <c r="X213" s="5">
        <f ca="1">SUMIF(总装!AT$3:AT$146,$B213,总装!AT$6)+SUMIF(总装!AU$3:AU$146,$B213,总装!AU$6)+SUMIF(总装!AV$3:AV$146,$B213,总装!AV$6)</f>
        <v>0</v>
      </c>
      <c r="Y213" s="5">
        <f ca="1">SUMIF(总装!AW$3:AW$146,$B213,总装!AW$6)+SUMIF(总装!AX$3:AX$146,$B213,总装!AX$6)+SUMIF(总装!AY$3:AY$146,$B213,总装!AY$6)</f>
        <v>0</v>
      </c>
      <c r="Z213" s="5">
        <f ca="1">SUMIF(总装!AZ$3:AZ$146,$B213,总装!AZ$6)+SUMIF(总装!BA$3:BA$146,$B213,总装!BA$6)+SUMIF(总装!BB$3:BB$146,$B213,总装!BB$6)</f>
        <v>0</v>
      </c>
      <c r="AA213" s="5">
        <f ca="1">SUMIF(总装!BC$3:BC$146,$B213,总装!BC$6)+SUMIF(总装!BD$3:BD$146,$B213,总装!BD$6)+SUMIF(总装!BE$3:BE$146,$B213,总装!BE$6)</f>
        <v>0</v>
      </c>
      <c r="AB213" s="5">
        <f ca="1">SUMIF(总装!BF$3:BF$146,$B213,总装!BF$6)+SUMIF(总装!BG$3:BG$146,$B213,总装!BG$6)+SUMIF(总装!BH$3:BH$146,$B213,总装!BH$6)</f>
        <v>0</v>
      </c>
      <c r="AC213" s="5">
        <f ca="1">SUMIF(总装!BI$3:BI$146,$B213,总装!BI$6)+SUMIF(总装!BJ$3:BJ$146,$B213,总装!BJ$6)+SUMIF(总装!BK$3:BK$146,$B213,总装!BK$6)</f>
        <v>0</v>
      </c>
      <c r="AD213" s="5">
        <f ca="1">SUMIF(总装!BL$3:BL$146,$B213,总装!BL$6)+SUMIF(总装!BM$3:BM$146,$B213,总装!BM$6)+SUMIF(总装!BN$3:BN$146,$B213,总装!BN$6)</f>
        <v>0</v>
      </c>
      <c r="AE213" s="5">
        <f ca="1">SUMIF(总装!BO$3:BO$146,$B213,总装!BO$6)+SUMIF(总装!BP$3:BP$146,$B213,总装!BP$6)+SUMIF(总装!BQ$3:BQ$146,$B213,总装!BQ$6)</f>
        <v>0</v>
      </c>
      <c r="AF213" s="5">
        <f ca="1">SUMIF(总装!BR$3:BR$146,$B213,总装!BR$6)+SUMIF(总装!BS$3:BS$146,$B213,总装!BS$6)+SUMIF(总装!BT$3:BT$146,$B213,总装!BT$6)</f>
        <v>1700</v>
      </c>
      <c r="AG213" s="5">
        <f ca="1">SUMIF(总装!BU$3:BU$146,$B213,总装!BU$6)+SUMIF(总装!BV$3:BV$146,$B213,总装!BV$6)+SUMIF(总装!BW$3:BW$146,$B213,总装!BW$6)</f>
        <v>300</v>
      </c>
      <c r="AH213" s="5">
        <f ca="1">SUMIF(总装!BX$3:BX$146,$B213,总装!BX$6)+SUMIF(总装!BY$3:BY$146,$B213,总装!BY$6)+SUMIF(总装!BZ$3:BZ$146,$B213,总装!BZ$6)</f>
        <v>0</v>
      </c>
      <c r="AI213" s="5">
        <f ca="1">SUMIF(总装!CA$3:CA$146,$B213,总装!CA$6)+SUMIF(总装!CB$3:CB$146,$B213,总装!CB$6)+SUMIF(总装!CC$3:CC$146,$B213,总装!CC$6)</f>
        <v>0</v>
      </c>
      <c r="AJ213" s="5">
        <f ca="1">SUMIF(总装!CD$3:CD$146,$B213,总装!CD$6)+SUMIF(总装!CE$3:CE$146,$B213,总装!CE$6)+SUMIF(总装!CF$3:CF$146,$B213,总装!CF$6)</f>
        <v>0</v>
      </c>
      <c r="AK213" s="5">
        <f ca="1">SUMIF(总装!CG$3:CG$146,$B213,总装!CG$6)+SUMIF(总装!CH$3:CH$146,$B213,总装!CH$6)+SUMIF(总装!CI$3:CI$146,$B213,总装!CI$6)</f>
        <v>0</v>
      </c>
      <c r="AL213" s="5">
        <f ca="1">SUMIF(总装!CJ$3:CJ$146,$B213,总装!CJ$6)+SUMIF(总装!CK$3:CK$146,$B213,总装!CK$6)+SUMIF(总装!CL$3:CL$146,$B213,总装!CL$6)</f>
        <v>0</v>
      </c>
      <c r="AM213" s="5">
        <f ca="1">SUMIF(总装!CM$3:CM$146,$B213,总装!CM$6)+SUMIF(总装!CN$3:CN$146,$B213,总装!CN$6)+SUMIF(总装!CO$3:CO$146,$B213,总装!CO$6)</f>
        <v>0</v>
      </c>
      <c r="AN213" s="5">
        <f ca="1">SUMIF(总装!CP$3:CP$146,$B213,总装!CP$6)+SUMIF(总装!CQ$3:CQ$146,$B213,总装!CQ$6)+SUMIF(总装!CR$3:CR$146,$B213,总装!CR$6)</f>
        <v>0</v>
      </c>
      <c r="AO213" s="5">
        <f ca="1" t="shared" si="12"/>
        <v>2000</v>
      </c>
      <c r="AP213" s="5">
        <f>SUMIF(工单拆分!G:G,B213,工单拆分!I:I)</f>
        <v>2000</v>
      </c>
      <c r="AQ213" s="5">
        <f ca="1" t="shared" si="13"/>
        <v>0</v>
      </c>
      <c r="AS213" s="7"/>
      <c r="AT213" s="5"/>
      <c r="AU213" s="5"/>
      <c r="AV213" s="5"/>
      <c r="AW213" s="5"/>
    </row>
    <row r="214" s="1" customFormat="1" ht="15" customHeight="1" spans="1:49">
      <c r="A214" s="5">
        <f>工单拆分!F214</f>
        <v>7210004320</v>
      </c>
      <c r="B214" s="5" t="str">
        <f>工单拆分!G214</f>
        <v>7210004320-8</v>
      </c>
      <c r="C214" s="5" t="str">
        <f>工单拆分!H214</f>
        <v>50FC733-8</v>
      </c>
      <c r="D214" s="5">
        <f>VLOOKUP(B214,工单拆分!G:I,3,0)</f>
        <v>2000</v>
      </c>
      <c r="E214" s="5">
        <f ca="1">SUMIFS(OFFSET(工单拆分!$I$2,,,2000),OFFSET(工单拆分!$F$2,,,2000),A214)</f>
        <v>20000</v>
      </c>
      <c r="F214" s="5"/>
      <c r="G214" s="10">
        <f ca="1" t="array" ref="G214">MATCH(TRUE,J214:AN214&gt;10,0)+$J$2-1</f>
        <v>43548</v>
      </c>
      <c r="H214" s="11"/>
      <c r="I214" s="11"/>
      <c r="J214" s="5">
        <f ca="1">SUMIF(总装!D$3:D$146,$B214,总装!D$6)+SUMIF(总装!E$3:E$146,$B214,总装!E$6)+SUMIF(总装!F$3:F$146,$B214,总装!F$6)</f>
        <v>0</v>
      </c>
      <c r="K214" s="12">
        <f ca="1">SUMIF(总装!G$3:G$146,$B214,总装!G$6)+SUMIF(总装!H$3:H$146,$B214,总装!H$6)+SUMIF(总装!I$3:I$146,$B214,总装!I$6)</f>
        <v>0</v>
      </c>
      <c r="L214" s="12">
        <f ca="1">SUMIF(总装!J$3:J$146,$B214,总装!J$6)+SUMIF(总装!K$3:K$146,$B214,总装!K$6)+SUMIF(总装!L$3:L$146,$B214,总装!L$6)</f>
        <v>0</v>
      </c>
      <c r="M214" s="12">
        <f ca="1">SUMIF(总装!M$3:M$146,$B214,总装!M$6)+SUMIF(总装!N$3:N$146,$B214,总装!N$6)+SUMIF(总装!O$3:O$146,$B214,总装!O$6)</f>
        <v>0</v>
      </c>
      <c r="N214" s="12">
        <f ca="1">SUMIF(总装!P$3:P$146,$B214,总装!P$6)+SUMIF(总装!Q$3:Q$146,$B214,总装!Q$6)+SUMIF(总装!R$3:R$146,$B214,总装!R$6)</f>
        <v>0</v>
      </c>
      <c r="O214" s="12">
        <f ca="1">SUMIF(总装!S$3:S$146,$B214,总装!S$6)+SUMIF(总装!T$3:T$146,$B214,总装!T$6)+SUMIF(总装!U$3:U$146,$B214,总装!U$6)</f>
        <v>0</v>
      </c>
      <c r="P214" s="12">
        <f ca="1">SUMIF(总装!V$3:V$146,$B214,总装!V$6)+SUMIF(总装!W$3:W$146,$B214,总装!W$6)+SUMIF(总装!X$3:X$146,$B214,总装!X$6)</f>
        <v>0</v>
      </c>
      <c r="Q214" s="12">
        <f ca="1">SUMIF(总装!Y$3:Y$146,$B214,总装!Y$6)+SUMIF(总装!Z$3:Z$146,$B214,总装!Z$6)+SUMIF(总装!AA$3:AA$146,$B214,总装!AA$6)</f>
        <v>0</v>
      </c>
      <c r="R214" s="5">
        <f ca="1">SUMIF(总装!AB$3:AB$146,$B214,总装!AB$6)+SUMIF(总装!AC$3:AC$146,$B214,总装!AC$6)+SUMIF(总装!AD$3:AD$146,$B214,总装!AD$6)</f>
        <v>0</v>
      </c>
      <c r="S214" s="5">
        <f ca="1">SUMIF(总装!AE$3:AE$146,$B214,总装!AE$6)+SUMIF(总装!AF$3:AF$146,$B214,总装!AF$6)+SUMIF(总装!AG$3:AG$146,$B214,总装!AG$6)</f>
        <v>0</v>
      </c>
      <c r="T214" s="5">
        <f ca="1">SUMIF(总装!AH$3:AH$146,$B214,总装!AH$6)+SUMIF(总装!AI$3:AI$146,$B214,总装!AI$6)+SUMIF(总装!AJ$3:AJ$146,$B214,总装!AJ$6)</f>
        <v>0</v>
      </c>
      <c r="U214" s="5">
        <f ca="1">SUMIF(总装!AK$3:AK$146,$B214,总装!AK$6)+SUMIF(总装!AL$3:AL$146,$B214,总装!AL$6)+SUMIF(总装!AM$3:AM$146,$B214,总装!AM$6)</f>
        <v>0</v>
      </c>
      <c r="V214" s="5">
        <f ca="1">SUMIF(总装!AN$3:AN$146,$B214,总装!AN$6)+SUMIF(总装!AO$3:AO$146,$B214,总装!AO$6)+SUMIF(总装!AP$3:AP$146,$B214,总装!AP$6)</f>
        <v>0</v>
      </c>
      <c r="W214" s="5">
        <f ca="1">SUMIF(总装!AQ$3:AQ$146,$B214,总装!AQ$6)+SUMIF(总装!AR$3:AR$146,$B214,总装!AR$6)+SUMIF(总装!AS$3:AS$146,$B214,总装!AS$6)</f>
        <v>0</v>
      </c>
      <c r="X214" s="5">
        <f ca="1">SUMIF(总装!AT$3:AT$146,$B214,总装!AT$6)+SUMIF(总装!AU$3:AU$146,$B214,总装!AU$6)+SUMIF(总装!AV$3:AV$146,$B214,总装!AV$6)</f>
        <v>0</v>
      </c>
      <c r="Y214" s="5">
        <f ca="1">SUMIF(总装!AW$3:AW$146,$B214,总装!AW$6)+SUMIF(总装!AX$3:AX$146,$B214,总装!AX$6)+SUMIF(总装!AY$3:AY$146,$B214,总装!AY$6)</f>
        <v>0</v>
      </c>
      <c r="Z214" s="5">
        <f ca="1">SUMIF(总装!AZ$3:AZ$146,$B214,总装!AZ$6)+SUMIF(总装!BA$3:BA$146,$B214,总装!BA$6)+SUMIF(总装!BB$3:BB$146,$B214,总装!BB$6)</f>
        <v>0</v>
      </c>
      <c r="AA214" s="5">
        <f ca="1">SUMIF(总装!BC$3:BC$146,$B214,总装!BC$6)+SUMIF(总装!BD$3:BD$146,$B214,总装!BD$6)+SUMIF(总装!BE$3:BE$146,$B214,总装!BE$6)</f>
        <v>0</v>
      </c>
      <c r="AB214" s="5">
        <f ca="1">SUMIF(总装!BF$3:BF$146,$B214,总装!BF$6)+SUMIF(总装!BG$3:BG$146,$B214,总装!BG$6)+SUMIF(总装!BH$3:BH$146,$B214,总装!BH$6)</f>
        <v>0</v>
      </c>
      <c r="AC214" s="5">
        <f ca="1">SUMIF(总装!BI$3:BI$146,$B214,总装!BI$6)+SUMIF(总装!BJ$3:BJ$146,$B214,总装!BJ$6)+SUMIF(总装!BK$3:BK$146,$B214,总装!BK$6)</f>
        <v>0</v>
      </c>
      <c r="AD214" s="5">
        <f ca="1">SUMIF(总装!BL$3:BL$146,$B214,总装!BL$6)+SUMIF(总装!BM$3:BM$146,$B214,总装!BM$6)+SUMIF(总装!BN$3:BN$146,$B214,总装!BN$6)</f>
        <v>0</v>
      </c>
      <c r="AE214" s="5">
        <f ca="1">SUMIF(总装!BO$3:BO$146,$B214,总装!BO$6)+SUMIF(总装!BP$3:BP$146,$B214,总装!BP$6)+SUMIF(总装!BQ$3:BQ$146,$B214,总装!BQ$6)</f>
        <v>0</v>
      </c>
      <c r="AF214" s="5">
        <f ca="1">SUMIF(总装!BR$3:BR$146,$B214,总装!BR$6)+SUMIF(总装!BS$3:BS$146,$B214,总装!BS$6)+SUMIF(总装!BT$3:BT$146,$B214,总装!BT$6)</f>
        <v>0</v>
      </c>
      <c r="AG214" s="5">
        <f ca="1">SUMIF(总装!BU$3:BU$146,$B214,总装!BU$6)+SUMIF(总装!BV$3:BV$146,$B214,总装!BV$6)+SUMIF(总装!BW$3:BW$146,$B214,总装!BW$6)</f>
        <v>650</v>
      </c>
      <c r="AH214" s="5">
        <f ca="1">SUMIF(总装!BX$3:BX$146,$B214,总装!BX$6)+SUMIF(总装!BY$3:BY$146,$B214,总装!BY$6)+SUMIF(总装!BZ$3:BZ$146,$B214,总装!BZ$6)</f>
        <v>1350</v>
      </c>
      <c r="AI214" s="5">
        <f ca="1">SUMIF(总装!CA$3:CA$146,$B214,总装!CA$6)+SUMIF(总装!CB$3:CB$146,$B214,总装!CB$6)+SUMIF(总装!CC$3:CC$146,$B214,总装!CC$6)</f>
        <v>0</v>
      </c>
      <c r="AJ214" s="5">
        <f ca="1">SUMIF(总装!CD$3:CD$146,$B214,总装!CD$6)+SUMIF(总装!CE$3:CE$146,$B214,总装!CE$6)+SUMIF(总装!CF$3:CF$146,$B214,总装!CF$6)</f>
        <v>0</v>
      </c>
      <c r="AK214" s="5">
        <f ca="1">SUMIF(总装!CG$3:CG$146,$B214,总装!CG$6)+SUMIF(总装!CH$3:CH$146,$B214,总装!CH$6)+SUMIF(总装!CI$3:CI$146,$B214,总装!CI$6)</f>
        <v>0</v>
      </c>
      <c r="AL214" s="5">
        <f ca="1">SUMIF(总装!CJ$3:CJ$146,$B214,总装!CJ$6)+SUMIF(总装!CK$3:CK$146,$B214,总装!CK$6)+SUMIF(总装!CL$3:CL$146,$B214,总装!CL$6)</f>
        <v>0</v>
      </c>
      <c r="AM214" s="5">
        <f ca="1">SUMIF(总装!CM$3:CM$146,$B214,总装!CM$6)+SUMIF(总装!CN$3:CN$146,$B214,总装!CN$6)+SUMIF(总装!CO$3:CO$146,$B214,总装!CO$6)</f>
        <v>0</v>
      </c>
      <c r="AN214" s="5">
        <f ca="1">SUMIF(总装!CP$3:CP$146,$B214,总装!CP$6)+SUMIF(总装!CQ$3:CQ$146,$B214,总装!CQ$6)+SUMIF(总装!CR$3:CR$146,$B214,总装!CR$6)</f>
        <v>0</v>
      </c>
      <c r="AO214" s="5">
        <f ca="1" t="shared" si="12"/>
        <v>2000</v>
      </c>
      <c r="AP214" s="5">
        <f>SUMIF(工单拆分!G:G,B214,工单拆分!I:I)</f>
        <v>2000</v>
      </c>
      <c r="AQ214" s="5">
        <f ca="1" t="shared" si="13"/>
        <v>0</v>
      </c>
      <c r="AS214" s="7">
        <f>VLOOKUP(日计划量!C:C,工单拆分!H:N,7,0)</f>
        <v>100851995</v>
      </c>
      <c r="AT214" s="5">
        <f ca="1">VLOOKUP(C:C,工单拆分!H:R,11,0)</f>
        <v>0</v>
      </c>
      <c r="AU214" s="5">
        <f ca="1">VLOOKUP(C:C,工单拆分!H:S,12,0)</f>
        <v>0</v>
      </c>
      <c r="AV214" s="5"/>
      <c r="AW214" s="5"/>
    </row>
    <row r="215" s="1" customFormat="1" ht="15" customHeight="1" spans="1:49">
      <c r="A215" s="5">
        <f>工单拆分!F215</f>
        <v>7210004320</v>
      </c>
      <c r="B215" s="5" t="str">
        <f>工单拆分!G215</f>
        <v>7210004320-9</v>
      </c>
      <c r="C215" s="5" t="str">
        <f>工单拆分!H215</f>
        <v>50FC733-9</v>
      </c>
      <c r="D215" s="5">
        <f>VLOOKUP(B215,工单拆分!G:I,3,0)</f>
        <v>2000</v>
      </c>
      <c r="E215" s="5">
        <f ca="1">SUMIFS(OFFSET(工单拆分!$I$2,,,2000),OFFSET(工单拆分!$F$2,,,2000),A215)</f>
        <v>20000</v>
      </c>
      <c r="F215" s="5"/>
      <c r="G215" s="10">
        <f ca="1" t="array" ref="G215">MATCH(TRUE,J215:AN215&gt;10,0)+$J$2-1</f>
        <v>43538</v>
      </c>
      <c r="H215" s="11"/>
      <c r="I215" s="11"/>
      <c r="J215" s="5">
        <f ca="1">SUMIF(总装!D$3:D$146,$B215,总装!D$6)+SUMIF(总装!E$3:E$146,$B215,总装!E$6)+SUMIF(总装!F$3:F$146,$B215,总装!F$6)</f>
        <v>0</v>
      </c>
      <c r="K215" s="12">
        <f ca="1">SUMIF(总装!G$3:G$146,$B215,总装!G$6)+SUMIF(总装!H$3:H$146,$B215,总装!H$6)+SUMIF(总装!I$3:I$146,$B215,总装!I$6)</f>
        <v>0</v>
      </c>
      <c r="L215" s="12">
        <f ca="1">SUMIF(总装!J$3:J$146,$B215,总装!J$6)+SUMIF(总装!K$3:K$146,$B215,总装!K$6)+SUMIF(总装!L$3:L$146,$B215,总装!L$6)</f>
        <v>0</v>
      </c>
      <c r="M215" s="12">
        <f ca="1">SUMIF(总装!M$3:M$146,$B215,总装!M$6)+SUMIF(总装!N$3:N$146,$B215,总装!N$6)+SUMIF(总装!O$3:O$146,$B215,总装!O$6)</f>
        <v>0</v>
      </c>
      <c r="N215" s="12">
        <f ca="1">SUMIF(总装!P$3:P$146,$B215,总装!P$6)+SUMIF(总装!Q$3:Q$146,$B215,总装!Q$6)+SUMIF(总装!R$3:R$146,$B215,总装!R$6)</f>
        <v>0</v>
      </c>
      <c r="O215" s="12">
        <f ca="1">SUMIF(总装!S$3:S$146,$B215,总装!S$6)+SUMIF(总装!T$3:T$146,$B215,总装!T$6)+SUMIF(总装!U$3:U$146,$B215,总装!U$6)</f>
        <v>0</v>
      </c>
      <c r="P215" s="12">
        <f ca="1">SUMIF(总装!V$3:V$146,$B215,总装!V$6)+SUMIF(总装!W$3:W$146,$B215,总装!W$6)+SUMIF(总装!X$3:X$146,$B215,总装!X$6)</f>
        <v>0</v>
      </c>
      <c r="Q215" s="12">
        <f ca="1">SUMIF(总装!Y$3:Y$146,$B215,总装!Y$6)+SUMIF(总装!Z$3:Z$146,$B215,总装!Z$6)+SUMIF(总装!AA$3:AA$146,$B215,总装!AA$6)</f>
        <v>0</v>
      </c>
      <c r="R215" s="5">
        <f ca="1">SUMIF(总装!AB$3:AB$146,$B215,总装!AB$6)+SUMIF(总装!AC$3:AC$146,$B215,总装!AC$6)+SUMIF(总装!AD$3:AD$146,$B215,总装!AD$6)</f>
        <v>0</v>
      </c>
      <c r="S215" s="5">
        <f ca="1">SUMIF(总装!AE$3:AE$146,$B215,总装!AE$6)+SUMIF(总装!AF$3:AF$146,$B215,总装!AF$6)+SUMIF(总装!AG$3:AG$146,$B215,总装!AG$6)</f>
        <v>0</v>
      </c>
      <c r="T215" s="5">
        <f ca="1">SUMIF(总装!AH$3:AH$146,$B215,总装!AH$6)+SUMIF(总装!AI$3:AI$146,$B215,总装!AI$6)+SUMIF(总装!AJ$3:AJ$146,$B215,总装!AJ$6)</f>
        <v>0</v>
      </c>
      <c r="U215" s="5">
        <f ca="1">SUMIF(总装!AK$3:AK$146,$B215,总装!AK$6)+SUMIF(总装!AL$3:AL$146,$B215,总装!AL$6)+SUMIF(总装!AM$3:AM$146,$B215,总装!AM$6)</f>
        <v>0</v>
      </c>
      <c r="V215" s="5">
        <f ca="1">SUMIF(总装!AN$3:AN$146,$B215,总装!AN$6)+SUMIF(总装!AO$3:AO$146,$B215,总装!AO$6)+SUMIF(总装!AP$3:AP$146,$B215,总装!AP$6)</f>
        <v>0</v>
      </c>
      <c r="W215" s="5">
        <f ca="1">SUMIF(总装!AQ$3:AQ$146,$B215,总装!AQ$6)+SUMIF(总装!AR$3:AR$146,$B215,总装!AR$6)+SUMIF(总装!AS$3:AS$146,$B215,总装!AS$6)</f>
        <v>1500</v>
      </c>
      <c r="X215" s="5">
        <f ca="1">SUMIF(总装!AT$3:AT$146,$B215,总装!AT$6)+SUMIF(总装!AU$3:AU$146,$B215,总装!AU$6)+SUMIF(总装!AV$3:AV$146,$B215,总装!AV$6)</f>
        <v>500</v>
      </c>
      <c r="Y215" s="5">
        <f ca="1">SUMIF(总装!AW$3:AW$146,$B215,总装!AW$6)+SUMIF(总装!AX$3:AX$146,$B215,总装!AX$6)+SUMIF(总装!AY$3:AY$146,$B215,总装!AY$6)</f>
        <v>0</v>
      </c>
      <c r="Z215" s="5">
        <f ca="1">SUMIF(总装!AZ$3:AZ$146,$B215,总装!AZ$6)+SUMIF(总装!BA$3:BA$146,$B215,总装!BA$6)+SUMIF(总装!BB$3:BB$146,$B215,总装!BB$6)</f>
        <v>0</v>
      </c>
      <c r="AA215" s="5">
        <f ca="1">SUMIF(总装!BC$3:BC$146,$B215,总装!BC$6)+SUMIF(总装!BD$3:BD$146,$B215,总装!BD$6)+SUMIF(总装!BE$3:BE$146,$B215,总装!BE$6)</f>
        <v>0</v>
      </c>
      <c r="AB215" s="5">
        <f ca="1">SUMIF(总装!BF$3:BF$146,$B215,总装!BF$6)+SUMIF(总装!BG$3:BG$146,$B215,总装!BG$6)+SUMIF(总装!BH$3:BH$146,$B215,总装!BH$6)</f>
        <v>0</v>
      </c>
      <c r="AC215" s="5">
        <f ca="1">SUMIF(总装!BI$3:BI$146,$B215,总装!BI$6)+SUMIF(总装!BJ$3:BJ$146,$B215,总装!BJ$6)+SUMIF(总装!BK$3:BK$146,$B215,总装!BK$6)</f>
        <v>0</v>
      </c>
      <c r="AD215" s="5">
        <f ca="1">SUMIF(总装!BL$3:BL$146,$B215,总装!BL$6)+SUMIF(总装!BM$3:BM$146,$B215,总装!BM$6)+SUMIF(总装!BN$3:BN$146,$B215,总装!BN$6)</f>
        <v>0</v>
      </c>
      <c r="AE215" s="5">
        <f ca="1">SUMIF(总装!BO$3:BO$146,$B215,总装!BO$6)+SUMIF(总装!BP$3:BP$146,$B215,总装!BP$6)+SUMIF(总装!BQ$3:BQ$146,$B215,总装!BQ$6)</f>
        <v>0</v>
      </c>
      <c r="AF215" s="5">
        <f ca="1">SUMIF(总装!BR$3:BR$146,$B215,总装!BR$6)+SUMIF(总装!BS$3:BS$146,$B215,总装!BS$6)+SUMIF(总装!BT$3:BT$146,$B215,总装!BT$6)</f>
        <v>0</v>
      </c>
      <c r="AG215" s="5">
        <f ca="1">SUMIF(总装!BU$3:BU$146,$B215,总装!BU$6)+SUMIF(总装!BV$3:BV$146,$B215,总装!BV$6)+SUMIF(总装!BW$3:BW$146,$B215,总装!BW$6)</f>
        <v>0</v>
      </c>
      <c r="AH215" s="5">
        <f ca="1">SUMIF(总装!BX$3:BX$146,$B215,总装!BX$6)+SUMIF(总装!BY$3:BY$146,$B215,总装!BY$6)+SUMIF(总装!BZ$3:BZ$146,$B215,总装!BZ$6)</f>
        <v>0</v>
      </c>
      <c r="AI215" s="5">
        <f ca="1">SUMIF(总装!CA$3:CA$146,$B215,总装!CA$6)+SUMIF(总装!CB$3:CB$146,$B215,总装!CB$6)+SUMIF(总装!CC$3:CC$146,$B215,总装!CC$6)</f>
        <v>0</v>
      </c>
      <c r="AJ215" s="5">
        <f ca="1">SUMIF(总装!CD$3:CD$146,$B215,总装!CD$6)+SUMIF(总装!CE$3:CE$146,$B215,总装!CE$6)+SUMIF(总装!CF$3:CF$146,$B215,总装!CF$6)</f>
        <v>0</v>
      </c>
      <c r="AK215" s="5">
        <f ca="1">SUMIF(总装!CG$3:CG$146,$B215,总装!CG$6)+SUMIF(总装!CH$3:CH$146,$B215,总装!CH$6)+SUMIF(总装!CI$3:CI$146,$B215,总装!CI$6)</f>
        <v>0</v>
      </c>
      <c r="AL215" s="5">
        <f ca="1">SUMIF(总装!CJ$3:CJ$146,$B215,总装!CJ$6)+SUMIF(总装!CK$3:CK$146,$B215,总装!CK$6)+SUMIF(总装!CL$3:CL$146,$B215,总装!CL$6)</f>
        <v>0</v>
      </c>
      <c r="AM215" s="5">
        <f ca="1">SUMIF(总装!CM$3:CM$146,$B215,总装!CM$6)+SUMIF(总装!CN$3:CN$146,$B215,总装!CN$6)+SUMIF(总装!CO$3:CO$146,$B215,总装!CO$6)</f>
        <v>0</v>
      </c>
      <c r="AN215" s="5">
        <f ca="1">SUMIF(总装!CP$3:CP$146,$B215,总装!CP$6)+SUMIF(总装!CQ$3:CQ$146,$B215,总装!CQ$6)+SUMIF(总装!CR$3:CR$146,$B215,总装!CR$6)</f>
        <v>0</v>
      </c>
      <c r="AO215" s="5">
        <f ca="1" t="shared" si="12"/>
        <v>2000</v>
      </c>
      <c r="AP215" s="5">
        <f>SUMIF(工单拆分!G:G,B215,工单拆分!I:I)</f>
        <v>2000</v>
      </c>
      <c r="AQ215" s="5">
        <f ca="1" t="shared" si="13"/>
        <v>0</v>
      </c>
      <c r="AS215" s="7">
        <f>VLOOKUP(日计划量!C:C,工单拆分!H:N,7,0)</f>
        <v>100847155</v>
      </c>
      <c r="AT215" s="5">
        <f ca="1">VLOOKUP(C:C,工单拆分!H:R,11,0)</f>
        <v>0</v>
      </c>
      <c r="AU215" s="5">
        <f ca="1">VLOOKUP(C:C,工单拆分!H:S,12,0)</f>
        <v>0</v>
      </c>
      <c r="AV215" s="5"/>
      <c r="AW215" s="5"/>
    </row>
    <row r="216" s="1" customFormat="1" ht="15" customHeight="1" spans="1:49">
      <c r="A216" s="5">
        <f>工单拆分!F216</f>
        <v>7210004320</v>
      </c>
      <c r="B216" s="5" t="str">
        <f>工单拆分!G216</f>
        <v>7210004320-10</v>
      </c>
      <c r="C216" s="5" t="str">
        <f>工单拆分!H216</f>
        <v>50FC733-10</v>
      </c>
      <c r="D216" s="5">
        <f>VLOOKUP(B216,工单拆分!G:I,3,0)</f>
        <v>2000</v>
      </c>
      <c r="E216" s="5">
        <f ca="1">SUMIFS(OFFSET(工单拆分!$I$2,,,2000),OFFSET(工单拆分!$F$2,,,2000),A216)</f>
        <v>20000</v>
      </c>
      <c r="F216" s="5"/>
      <c r="G216" s="10">
        <f ca="1" t="array" ref="G216">MATCH(TRUE,J216:AN216&gt;10,0)+$J$2-1</f>
        <v>43539</v>
      </c>
      <c r="H216" s="11"/>
      <c r="I216" s="11"/>
      <c r="J216" s="5">
        <f ca="1">SUMIF(总装!D$3:D$146,$B216,总装!D$6)+SUMIF(总装!E$3:E$146,$B216,总装!E$6)+SUMIF(总装!F$3:F$146,$B216,总装!F$6)</f>
        <v>0</v>
      </c>
      <c r="K216" s="12">
        <f ca="1">SUMIF(总装!G$3:G$146,$B216,总装!G$6)+SUMIF(总装!H$3:H$146,$B216,总装!H$6)+SUMIF(总装!I$3:I$146,$B216,总装!I$6)</f>
        <v>0</v>
      </c>
      <c r="L216" s="12">
        <f ca="1">SUMIF(总装!J$3:J$146,$B216,总装!J$6)+SUMIF(总装!K$3:K$146,$B216,总装!K$6)+SUMIF(总装!L$3:L$146,$B216,总装!L$6)</f>
        <v>0</v>
      </c>
      <c r="M216" s="12">
        <f ca="1">SUMIF(总装!M$3:M$146,$B216,总装!M$6)+SUMIF(总装!N$3:N$146,$B216,总装!N$6)+SUMIF(总装!O$3:O$146,$B216,总装!O$6)</f>
        <v>0</v>
      </c>
      <c r="N216" s="12">
        <f ca="1">SUMIF(总装!P$3:P$146,$B216,总装!P$6)+SUMIF(总装!Q$3:Q$146,$B216,总装!Q$6)+SUMIF(总装!R$3:R$146,$B216,总装!R$6)</f>
        <v>0</v>
      </c>
      <c r="O216" s="12">
        <f ca="1">SUMIF(总装!S$3:S$146,$B216,总装!S$6)+SUMIF(总装!T$3:T$146,$B216,总装!T$6)+SUMIF(总装!U$3:U$146,$B216,总装!U$6)</f>
        <v>0</v>
      </c>
      <c r="P216" s="12">
        <f ca="1">SUMIF(总装!V$3:V$146,$B216,总装!V$6)+SUMIF(总装!W$3:W$146,$B216,总装!W$6)+SUMIF(总装!X$3:X$146,$B216,总装!X$6)</f>
        <v>0</v>
      </c>
      <c r="Q216" s="12">
        <f ca="1">SUMIF(总装!Y$3:Y$146,$B216,总装!Y$6)+SUMIF(总装!Z$3:Z$146,$B216,总装!Z$6)+SUMIF(总装!AA$3:AA$146,$B216,总装!AA$6)</f>
        <v>0</v>
      </c>
      <c r="R216" s="5">
        <f ca="1">SUMIF(总装!AB$3:AB$146,$B216,总装!AB$6)+SUMIF(总装!AC$3:AC$146,$B216,总装!AC$6)+SUMIF(总装!AD$3:AD$146,$B216,总装!AD$6)</f>
        <v>0</v>
      </c>
      <c r="S216" s="5">
        <f ca="1">SUMIF(总装!AE$3:AE$146,$B216,总装!AE$6)+SUMIF(总装!AF$3:AF$146,$B216,总装!AF$6)+SUMIF(总装!AG$3:AG$146,$B216,总装!AG$6)</f>
        <v>0</v>
      </c>
      <c r="T216" s="5">
        <f ca="1">SUMIF(总装!AH$3:AH$146,$B216,总装!AH$6)+SUMIF(总装!AI$3:AI$146,$B216,总装!AI$6)+SUMIF(总装!AJ$3:AJ$146,$B216,总装!AJ$6)</f>
        <v>0</v>
      </c>
      <c r="U216" s="5">
        <f ca="1">SUMIF(总装!AK$3:AK$146,$B216,总装!AK$6)+SUMIF(总装!AL$3:AL$146,$B216,总装!AL$6)+SUMIF(总装!AM$3:AM$146,$B216,总装!AM$6)</f>
        <v>0</v>
      </c>
      <c r="V216" s="5">
        <f ca="1">SUMIF(总装!AN$3:AN$146,$B216,总装!AN$6)+SUMIF(总装!AO$3:AO$146,$B216,总装!AO$6)+SUMIF(总装!AP$3:AP$146,$B216,总装!AP$6)</f>
        <v>0</v>
      </c>
      <c r="W216" s="5">
        <f ca="1">SUMIF(总装!AQ$3:AQ$146,$B216,总装!AQ$6)+SUMIF(总装!AR$3:AR$146,$B216,总装!AR$6)+SUMIF(总装!AS$3:AS$146,$B216,总装!AS$6)</f>
        <v>0</v>
      </c>
      <c r="X216" s="5">
        <f ca="1">SUMIF(总装!AT$3:AT$146,$B216,总装!AT$6)+SUMIF(总装!AU$3:AU$146,$B216,总装!AU$6)+SUMIF(总装!AV$3:AV$146,$B216,总装!AV$6)</f>
        <v>1100</v>
      </c>
      <c r="Y216" s="5">
        <f ca="1">SUMIF(总装!AW$3:AW$146,$B216,总装!AW$6)+SUMIF(总装!AX$3:AX$146,$B216,总装!AX$6)+SUMIF(总装!AY$3:AY$146,$B216,总装!AY$6)</f>
        <v>0</v>
      </c>
      <c r="Z216" s="5">
        <f ca="1">SUMIF(总装!AZ$3:AZ$146,$B216,总装!AZ$6)+SUMIF(总装!BA$3:BA$146,$B216,总装!BA$6)+SUMIF(总装!BB$3:BB$146,$B216,总装!BB$6)</f>
        <v>0</v>
      </c>
      <c r="AA216" s="5">
        <f ca="1">SUMIF(总装!BC$3:BC$146,$B216,总装!BC$6)+SUMIF(总装!BD$3:BD$146,$B216,总装!BD$6)+SUMIF(总装!BE$3:BE$146,$B216,总装!BE$6)</f>
        <v>900</v>
      </c>
      <c r="AB216" s="5">
        <f ca="1">SUMIF(总装!BF$3:BF$146,$B216,总装!BF$6)+SUMIF(总装!BG$3:BG$146,$B216,总装!BG$6)+SUMIF(总装!BH$3:BH$146,$B216,总装!BH$6)</f>
        <v>0</v>
      </c>
      <c r="AC216" s="5">
        <f ca="1">SUMIF(总装!BI$3:BI$146,$B216,总装!BI$6)+SUMIF(总装!BJ$3:BJ$146,$B216,总装!BJ$6)+SUMIF(总装!BK$3:BK$146,$B216,总装!BK$6)</f>
        <v>0</v>
      </c>
      <c r="AD216" s="5">
        <f ca="1">SUMIF(总装!BL$3:BL$146,$B216,总装!BL$6)+SUMIF(总装!BM$3:BM$146,$B216,总装!BM$6)+SUMIF(总装!BN$3:BN$146,$B216,总装!BN$6)</f>
        <v>0</v>
      </c>
      <c r="AE216" s="5">
        <f ca="1">SUMIF(总装!BO$3:BO$146,$B216,总装!BO$6)+SUMIF(总装!BP$3:BP$146,$B216,总装!BP$6)+SUMIF(总装!BQ$3:BQ$146,$B216,总装!BQ$6)</f>
        <v>0</v>
      </c>
      <c r="AF216" s="5">
        <f ca="1">SUMIF(总装!BR$3:BR$146,$B216,总装!BR$6)+SUMIF(总装!BS$3:BS$146,$B216,总装!BS$6)+SUMIF(总装!BT$3:BT$146,$B216,总装!BT$6)</f>
        <v>0</v>
      </c>
      <c r="AG216" s="5">
        <f ca="1">SUMIF(总装!BU$3:BU$146,$B216,总装!BU$6)+SUMIF(总装!BV$3:BV$146,$B216,总装!BV$6)+SUMIF(总装!BW$3:BW$146,$B216,总装!BW$6)</f>
        <v>0</v>
      </c>
      <c r="AH216" s="5">
        <f ca="1">SUMIF(总装!BX$3:BX$146,$B216,总装!BX$6)+SUMIF(总装!BY$3:BY$146,$B216,总装!BY$6)+SUMIF(总装!BZ$3:BZ$146,$B216,总装!BZ$6)</f>
        <v>0</v>
      </c>
      <c r="AI216" s="5">
        <f ca="1">SUMIF(总装!CA$3:CA$146,$B216,总装!CA$6)+SUMIF(总装!CB$3:CB$146,$B216,总装!CB$6)+SUMIF(总装!CC$3:CC$146,$B216,总装!CC$6)</f>
        <v>0</v>
      </c>
      <c r="AJ216" s="5">
        <f ca="1">SUMIF(总装!CD$3:CD$146,$B216,总装!CD$6)+SUMIF(总装!CE$3:CE$146,$B216,总装!CE$6)+SUMIF(总装!CF$3:CF$146,$B216,总装!CF$6)</f>
        <v>0</v>
      </c>
      <c r="AK216" s="5">
        <f ca="1">SUMIF(总装!CG$3:CG$146,$B216,总装!CG$6)+SUMIF(总装!CH$3:CH$146,$B216,总装!CH$6)+SUMIF(总装!CI$3:CI$146,$B216,总装!CI$6)</f>
        <v>0</v>
      </c>
      <c r="AL216" s="5">
        <f ca="1">SUMIF(总装!CJ$3:CJ$146,$B216,总装!CJ$6)+SUMIF(总装!CK$3:CK$146,$B216,总装!CK$6)+SUMIF(总装!CL$3:CL$146,$B216,总装!CL$6)</f>
        <v>0</v>
      </c>
      <c r="AM216" s="5">
        <f ca="1">SUMIF(总装!CM$3:CM$146,$B216,总装!CM$6)+SUMIF(总装!CN$3:CN$146,$B216,总装!CN$6)+SUMIF(总装!CO$3:CO$146,$B216,总装!CO$6)</f>
        <v>0</v>
      </c>
      <c r="AN216" s="5">
        <f ca="1">SUMIF(总装!CP$3:CP$146,$B216,总装!CP$6)+SUMIF(总装!CQ$3:CQ$146,$B216,总装!CQ$6)+SUMIF(总装!CR$3:CR$146,$B216,总装!CR$6)</f>
        <v>0</v>
      </c>
      <c r="AO216" s="5">
        <f ca="1" t="shared" si="12"/>
        <v>2000</v>
      </c>
      <c r="AP216" s="5">
        <f>SUMIF(工单拆分!G:G,B216,工单拆分!I:I)</f>
        <v>2000</v>
      </c>
      <c r="AQ216" s="5">
        <f ca="1" t="shared" si="13"/>
        <v>0</v>
      </c>
      <c r="AS216" s="7">
        <f>VLOOKUP(日计划量!C:C,工单拆分!H:N,7,0)</f>
        <v>100847156</v>
      </c>
      <c r="AT216" s="5">
        <f ca="1">VLOOKUP(C:C,工单拆分!H:R,11,0)</f>
        <v>0</v>
      </c>
      <c r="AU216" s="5">
        <f ca="1">VLOOKUP(C:C,工单拆分!H:S,12,0)</f>
        <v>0</v>
      </c>
      <c r="AV216" s="5"/>
      <c r="AW216" s="5"/>
    </row>
    <row r="217" s="1" customFormat="1" ht="15" customHeight="1" spans="1:49">
      <c r="A217" s="5">
        <f>工单拆分!F217</f>
        <v>7210002960</v>
      </c>
      <c r="B217" s="5" t="str">
        <f>工单拆分!G217</f>
        <v>7210002960-1</v>
      </c>
      <c r="C217" s="5" t="str">
        <f>工单拆分!H217</f>
        <v>40FC533T-1</v>
      </c>
      <c r="D217" s="5">
        <f>VLOOKUP(B217,工单拆分!G:I,3,0)</f>
        <v>2000</v>
      </c>
      <c r="E217" s="5">
        <f ca="1">SUMIFS(OFFSET(工单拆分!$I$2,,,2000),OFFSET(工单拆分!$F$2,,,2000),A217)</f>
        <v>20000</v>
      </c>
      <c r="F217" s="5"/>
      <c r="G217" s="10">
        <f ca="1" t="array" ref="G217">MATCH(TRUE,J217:AN217&gt;10,0)+$J$2-1</f>
        <v>43525</v>
      </c>
      <c r="H217" s="11"/>
      <c r="I217" s="11"/>
      <c r="J217" s="5">
        <f ca="1">SUMIF(总装!D$3:D$146,$B217,总装!D$6)+SUMIF(总装!E$3:E$146,$B217,总装!E$6)+SUMIF(总装!F$3:F$146,$B217,总装!F$6)</f>
        <v>1750</v>
      </c>
      <c r="K217" s="12">
        <f ca="1">SUMIF(总装!G$3:G$146,$B217,总装!G$6)+SUMIF(总装!H$3:H$146,$B217,总装!H$6)+SUMIF(总装!I$3:I$146,$B217,总装!I$6)</f>
        <v>250</v>
      </c>
      <c r="L217" s="12">
        <f ca="1">SUMIF(总装!J$3:J$146,$B217,总装!J$6)+SUMIF(总装!K$3:K$146,$B217,总装!K$6)+SUMIF(总装!L$3:L$146,$B217,总装!L$6)</f>
        <v>0</v>
      </c>
      <c r="M217" s="12">
        <f ca="1">SUMIF(总装!M$3:M$146,$B217,总装!M$6)+SUMIF(总装!N$3:N$146,$B217,总装!N$6)+SUMIF(总装!O$3:O$146,$B217,总装!O$6)</f>
        <v>0</v>
      </c>
      <c r="N217" s="12">
        <f ca="1">SUMIF(总装!P$3:P$146,$B217,总装!P$6)+SUMIF(总装!Q$3:Q$146,$B217,总装!Q$6)+SUMIF(总装!R$3:R$146,$B217,总装!R$6)</f>
        <v>0</v>
      </c>
      <c r="O217" s="12">
        <f ca="1">SUMIF(总装!S$3:S$146,$B217,总装!S$6)+SUMIF(总装!T$3:T$146,$B217,总装!T$6)+SUMIF(总装!U$3:U$146,$B217,总装!U$6)</f>
        <v>0</v>
      </c>
      <c r="P217" s="12">
        <f ca="1">SUMIF(总装!V$3:V$146,$B217,总装!V$6)+SUMIF(总装!W$3:W$146,$B217,总装!W$6)+SUMIF(总装!X$3:X$146,$B217,总装!X$6)</f>
        <v>0</v>
      </c>
      <c r="Q217" s="12">
        <f ca="1">SUMIF(总装!Y$3:Y$146,$B217,总装!Y$6)+SUMIF(总装!Z$3:Z$146,$B217,总装!Z$6)+SUMIF(总装!AA$3:AA$146,$B217,总装!AA$6)</f>
        <v>0</v>
      </c>
      <c r="R217" s="5">
        <f ca="1">SUMIF(总装!AB$3:AB$146,$B217,总装!AB$6)+SUMIF(总装!AC$3:AC$146,$B217,总装!AC$6)+SUMIF(总装!AD$3:AD$146,$B217,总装!AD$6)</f>
        <v>0</v>
      </c>
      <c r="S217" s="5">
        <f ca="1">SUMIF(总装!AE$3:AE$146,$B217,总装!AE$6)+SUMIF(总装!AF$3:AF$146,$B217,总装!AF$6)+SUMIF(总装!AG$3:AG$146,$B217,总装!AG$6)</f>
        <v>0</v>
      </c>
      <c r="T217" s="5">
        <f ca="1">SUMIF(总装!AH$3:AH$146,$B217,总装!AH$6)+SUMIF(总装!AI$3:AI$146,$B217,总装!AI$6)+SUMIF(总装!AJ$3:AJ$146,$B217,总装!AJ$6)</f>
        <v>0</v>
      </c>
      <c r="U217" s="5">
        <f ca="1">SUMIF(总装!AK$3:AK$146,$B217,总装!AK$6)+SUMIF(总装!AL$3:AL$146,$B217,总装!AL$6)+SUMIF(总装!AM$3:AM$146,$B217,总装!AM$6)</f>
        <v>0</v>
      </c>
      <c r="V217" s="5">
        <f ca="1">SUMIF(总装!AN$3:AN$146,$B217,总装!AN$6)+SUMIF(总装!AO$3:AO$146,$B217,总装!AO$6)+SUMIF(总装!AP$3:AP$146,$B217,总装!AP$6)</f>
        <v>0</v>
      </c>
      <c r="W217" s="5">
        <f ca="1">SUMIF(总装!AQ$3:AQ$146,$B217,总装!AQ$6)+SUMIF(总装!AR$3:AR$146,$B217,总装!AR$6)+SUMIF(总装!AS$3:AS$146,$B217,总装!AS$6)</f>
        <v>0</v>
      </c>
      <c r="X217" s="5">
        <f ca="1">SUMIF(总装!AT$3:AT$146,$B217,总装!AT$6)+SUMIF(总装!AU$3:AU$146,$B217,总装!AU$6)+SUMIF(总装!AV$3:AV$146,$B217,总装!AV$6)</f>
        <v>0</v>
      </c>
      <c r="Y217" s="5">
        <f ca="1">SUMIF(总装!AW$3:AW$146,$B217,总装!AW$6)+SUMIF(总装!AX$3:AX$146,$B217,总装!AX$6)+SUMIF(总装!AY$3:AY$146,$B217,总装!AY$6)</f>
        <v>0</v>
      </c>
      <c r="Z217" s="5">
        <f ca="1">SUMIF(总装!AZ$3:AZ$146,$B217,总装!AZ$6)+SUMIF(总装!BA$3:BA$146,$B217,总装!BA$6)+SUMIF(总装!BB$3:BB$146,$B217,总装!BB$6)</f>
        <v>0</v>
      </c>
      <c r="AA217" s="5">
        <f ca="1">SUMIF(总装!BC$3:BC$146,$B217,总装!BC$6)+SUMIF(总装!BD$3:BD$146,$B217,总装!BD$6)+SUMIF(总装!BE$3:BE$146,$B217,总装!BE$6)</f>
        <v>0</v>
      </c>
      <c r="AB217" s="5">
        <f ca="1">SUMIF(总装!BF$3:BF$146,$B217,总装!BF$6)+SUMIF(总装!BG$3:BG$146,$B217,总装!BG$6)+SUMIF(总装!BH$3:BH$146,$B217,总装!BH$6)</f>
        <v>0</v>
      </c>
      <c r="AC217" s="5">
        <f ca="1">SUMIF(总装!BI$3:BI$146,$B217,总装!BI$6)+SUMIF(总装!BJ$3:BJ$146,$B217,总装!BJ$6)+SUMIF(总装!BK$3:BK$146,$B217,总装!BK$6)</f>
        <v>0</v>
      </c>
      <c r="AD217" s="5">
        <f ca="1">SUMIF(总装!BL$3:BL$146,$B217,总装!BL$6)+SUMIF(总装!BM$3:BM$146,$B217,总装!BM$6)+SUMIF(总装!BN$3:BN$146,$B217,总装!BN$6)</f>
        <v>0</v>
      </c>
      <c r="AE217" s="5">
        <f ca="1">SUMIF(总装!BO$3:BO$146,$B217,总装!BO$6)+SUMIF(总装!BP$3:BP$146,$B217,总装!BP$6)+SUMIF(总装!BQ$3:BQ$146,$B217,总装!BQ$6)</f>
        <v>0</v>
      </c>
      <c r="AF217" s="5">
        <f ca="1">SUMIF(总装!BR$3:BR$146,$B217,总装!BR$6)+SUMIF(总装!BS$3:BS$146,$B217,总装!BS$6)+SUMIF(总装!BT$3:BT$146,$B217,总装!BT$6)</f>
        <v>0</v>
      </c>
      <c r="AG217" s="5">
        <f ca="1">SUMIF(总装!BU$3:BU$146,$B217,总装!BU$6)+SUMIF(总装!BV$3:BV$146,$B217,总装!BV$6)+SUMIF(总装!BW$3:BW$146,$B217,总装!BW$6)</f>
        <v>0</v>
      </c>
      <c r="AH217" s="5">
        <f ca="1">SUMIF(总装!BX$3:BX$146,$B217,总装!BX$6)+SUMIF(总装!BY$3:BY$146,$B217,总装!BY$6)+SUMIF(总装!BZ$3:BZ$146,$B217,总装!BZ$6)</f>
        <v>0</v>
      </c>
      <c r="AI217" s="5">
        <f ca="1">SUMIF(总装!CA$3:CA$146,$B217,总装!CA$6)+SUMIF(总装!CB$3:CB$146,$B217,总装!CB$6)+SUMIF(总装!CC$3:CC$146,$B217,总装!CC$6)</f>
        <v>0</v>
      </c>
      <c r="AJ217" s="5">
        <f ca="1">SUMIF(总装!CD$3:CD$146,$B217,总装!CD$6)+SUMIF(总装!CE$3:CE$146,$B217,总装!CE$6)+SUMIF(总装!CF$3:CF$146,$B217,总装!CF$6)</f>
        <v>0</v>
      </c>
      <c r="AK217" s="5">
        <f ca="1">SUMIF(总装!CG$3:CG$146,$B217,总装!CG$6)+SUMIF(总装!CH$3:CH$146,$B217,总装!CH$6)+SUMIF(总装!CI$3:CI$146,$B217,总装!CI$6)</f>
        <v>0</v>
      </c>
      <c r="AL217" s="5">
        <f ca="1">SUMIF(总装!CJ$3:CJ$146,$B217,总装!CJ$6)+SUMIF(总装!CK$3:CK$146,$B217,总装!CK$6)+SUMIF(总装!CL$3:CL$146,$B217,总装!CL$6)</f>
        <v>0</v>
      </c>
      <c r="AM217" s="5">
        <f ca="1">SUMIF(总装!CM$3:CM$146,$B217,总装!CM$6)+SUMIF(总装!CN$3:CN$146,$B217,总装!CN$6)+SUMIF(总装!CO$3:CO$146,$B217,总装!CO$6)</f>
        <v>0</v>
      </c>
      <c r="AN217" s="5">
        <f ca="1">SUMIF(总装!CP$3:CP$146,$B217,总装!CP$6)+SUMIF(总装!CQ$3:CQ$146,$B217,总装!CQ$6)+SUMIF(总装!CR$3:CR$146,$B217,总装!CR$6)</f>
        <v>0</v>
      </c>
      <c r="AO217" s="5">
        <f ca="1" t="shared" si="12"/>
        <v>2000</v>
      </c>
      <c r="AP217" s="5">
        <f>SUMIF(工单拆分!G:G,B217,工单拆分!I:I)</f>
        <v>2000</v>
      </c>
      <c r="AQ217" s="5">
        <f ca="1" t="shared" si="13"/>
        <v>0</v>
      </c>
      <c r="AS217" s="7">
        <f>VLOOKUP(日计划量!C:C,工单拆分!H:N,7,0)</f>
        <v>100842215</v>
      </c>
      <c r="AT217" s="5">
        <f ca="1">VLOOKUP(C:C,工单拆分!H:R,11,0)</f>
        <v>0</v>
      </c>
      <c r="AU217" s="5">
        <f ca="1">VLOOKUP(C:C,工单拆分!H:S,12,0)</f>
        <v>0</v>
      </c>
      <c r="AV217" s="5"/>
      <c r="AW217" s="5"/>
    </row>
    <row r="218" s="1" customFormat="1" ht="15" customHeight="1" spans="1:49">
      <c r="A218" s="5">
        <f>工单拆分!F218</f>
        <v>7210002960</v>
      </c>
      <c r="B218" s="5" t="str">
        <f>工单拆分!G218</f>
        <v>7210002960-2</v>
      </c>
      <c r="C218" s="5" t="str">
        <f>工单拆分!H218</f>
        <v>40FC533T-2</v>
      </c>
      <c r="D218" s="5">
        <f>VLOOKUP(B218,工单拆分!G:I,3,0)</f>
        <v>2000</v>
      </c>
      <c r="E218" s="5">
        <f ca="1">SUMIFS(OFFSET(工单拆分!$I$2,,,2000),OFFSET(工单拆分!$F$2,,,2000),A218)</f>
        <v>20000</v>
      </c>
      <c r="F218" s="5"/>
      <c r="G218" s="10">
        <f ca="1" t="array" ref="G218">MATCH(TRUE,J218:AN218&gt;10,0)+$J$2-1</f>
        <v>43526</v>
      </c>
      <c r="H218" s="11"/>
      <c r="I218" s="11"/>
      <c r="J218" s="5">
        <f ca="1">SUMIF(总装!D$3:D$146,$B218,总装!D$6)+SUMIF(总装!E$3:E$146,$B218,总装!E$6)+SUMIF(总装!F$3:F$146,$B218,总装!F$6)</f>
        <v>0</v>
      </c>
      <c r="K218" s="12">
        <f ca="1">SUMIF(总装!G$3:G$146,$B218,总装!G$6)+SUMIF(总装!H$3:H$146,$B218,总装!H$6)+SUMIF(总装!I$3:I$146,$B218,总装!I$6)</f>
        <v>1500</v>
      </c>
      <c r="L218" s="12">
        <f ca="1">SUMIF(总装!J$3:J$146,$B218,总装!J$6)+SUMIF(总装!K$3:K$146,$B218,总装!K$6)+SUMIF(总装!L$3:L$146,$B218,总装!L$6)</f>
        <v>0</v>
      </c>
      <c r="M218" s="12">
        <f ca="1">SUMIF(总装!M$3:M$146,$B218,总装!M$6)+SUMIF(总装!N$3:N$146,$B218,总装!N$6)+SUMIF(总装!O$3:O$146,$B218,总装!O$6)</f>
        <v>500</v>
      </c>
      <c r="N218" s="12">
        <f ca="1">SUMIF(总装!P$3:P$146,$B218,总装!P$6)+SUMIF(总装!Q$3:Q$146,$B218,总装!Q$6)+SUMIF(总装!R$3:R$146,$B218,总装!R$6)</f>
        <v>0</v>
      </c>
      <c r="O218" s="12">
        <f ca="1">SUMIF(总装!S$3:S$146,$B218,总装!S$6)+SUMIF(总装!T$3:T$146,$B218,总装!T$6)+SUMIF(总装!U$3:U$146,$B218,总装!U$6)</f>
        <v>0</v>
      </c>
      <c r="P218" s="12">
        <f ca="1">SUMIF(总装!V$3:V$146,$B218,总装!V$6)+SUMIF(总装!W$3:W$146,$B218,总装!W$6)+SUMIF(总装!X$3:X$146,$B218,总装!X$6)</f>
        <v>0</v>
      </c>
      <c r="Q218" s="12">
        <f ca="1">SUMIF(总装!Y$3:Y$146,$B218,总装!Y$6)+SUMIF(总装!Z$3:Z$146,$B218,总装!Z$6)+SUMIF(总装!AA$3:AA$146,$B218,总装!AA$6)</f>
        <v>0</v>
      </c>
      <c r="R218" s="5">
        <f ca="1">SUMIF(总装!AB$3:AB$146,$B218,总装!AB$6)+SUMIF(总装!AC$3:AC$146,$B218,总装!AC$6)+SUMIF(总装!AD$3:AD$146,$B218,总装!AD$6)</f>
        <v>0</v>
      </c>
      <c r="S218" s="5">
        <f ca="1">SUMIF(总装!AE$3:AE$146,$B218,总装!AE$6)+SUMIF(总装!AF$3:AF$146,$B218,总装!AF$6)+SUMIF(总装!AG$3:AG$146,$B218,总装!AG$6)</f>
        <v>0</v>
      </c>
      <c r="T218" s="5">
        <f ca="1">SUMIF(总装!AH$3:AH$146,$B218,总装!AH$6)+SUMIF(总装!AI$3:AI$146,$B218,总装!AI$6)+SUMIF(总装!AJ$3:AJ$146,$B218,总装!AJ$6)</f>
        <v>0</v>
      </c>
      <c r="U218" s="5">
        <f ca="1">SUMIF(总装!AK$3:AK$146,$B218,总装!AK$6)+SUMIF(总装!AL$3:AL$146,$B218,总装!AL$6)+SUMIF(总装!AM$3:AM$146,$B218,总装!AM$6)</f>
        <v>0</v>
      </c>
      <c r="V218" s="5">
        <f ca="1">SUMIF(总装!AN$3:AN$146,$B218,总装!AN$6)+SUMIF(总装!AO$3:AO$146,$B218,总装!AO$6)+SUMIF(总装!AP$3:AP$146,$B218,总装!AP$6)</f>
        <v>0</v>
      </c>
      <c r="W218" s="5">
        <f ca="1">SUMIF(总装!AQ$3:AQ$146,$B218,总装!AQ$6)+SUMIF(总装!AR$3:AR$146,$B218,总装!AR$6)+SUMIF(总装!AS$3:AS$146,$B218,总装!AS$6)</f>
        <v>0</v>
      </c>
      <c r="X218" s="5">
        <f ca="1">SUMIF(总装!AT$3:AT$146,$B218,总装!AT$6)+SUMIF(总装!AU$3:AU$146,$B218,总装!AU$6)+SUMIF(总装!AV$3:AV$146,$B218,总装!AV$6)</f>
        <v>0</v>
      </c>
      <c r="Y218" s="5">
        <f ca="1">SUMIF(总装!AW$3:AW$146,$B218,总装!AW$6)+SUMIF(总装!AX$3:AX$146,$B218,总装!AX$6)+SUMIF(总装!AY$3:AY$146,$B218,总装!AY$6)</f>
        <v>0</v>
      </c>
      <c r="Z218" s="5">
        <f ca="1">SUMIF(总装!AZ$3:AZ$146,$B218,总装!AZ$6)+SUMIF(总装!BA$3:BA$146,$B218,总装!BA$6)+SUMIF(总装!BB$3:BB$146,$B218,总装!BB$6)</f>
        <v>0</v>
      </c>
      <c r="AA218" s="5">
        <f ca="1">SUMIF(总装!BC$3:BC$146,$B218,总装!BC$6)+SUMIF(总装!BD$3:BD$146,$B218,总装!BD$6)+SUMIF(总装!BE$3:BE$146,$B218,总装!BE$6)</f>
        <v>0</v>
      </c>
      <c r="AB218" s="5">
        <f ca="1">SUMIF(总装!BF$3:BF$146,$B218,总装!BF$6)+SUMIF(总装!BG$3:BG$146,$B218,总装!BG$6)+SUMIF(总装!BH$3:BH$146,$B218,总装!BH$6)</f>
        <v>0</v>
      </c>
      <c r="AC218" s="5">
        <f ca="1">SUMIF(总装!BI$3:BI$146,$B218,总装!BI$6)+SUMIF(总装!BJ$3:BJ$146,$B218,总装!BJ$6)+SUMIF(总装!BK$3:BK$146,$B218,总装!BK$6)</f>
        <v>0</v>
      </c>
      <c r="AD218" s="5">
        <f ca="1">SUMIF(总装!BL$3:BL$146,$B218,总装!BL$6)+SUMIF(总装!BM$3:BM$146,$B218,总装!BM$6)+SUMIF(总装!BN$3:BN$146,$B218,总装!BN$6)</f>
        <v>0</v>
      </c>
      <c r="AE218" s="5">
        <f ca="1">SUMIF(总装!BO$3:BO$146,$B218,总装!BO$6)+SUMIF(总装!BP$3:BP$146,$B218,总装!BP$6)+SUMIF(总装!BQ$3:BQ$146,$B218,总装!BQ$6)</f>
        <v>0</v>
      </c>
      <c r="AF218" s="5">
        <f ca="1">SUMIF(总装!BR$3:BR$146,$B218,总装!BR$6)+SUMIF(总装!BS$3:BS$146,$B218,总装!BS$6)+SUMIF(总装!BT$3:BT$146,$B218,总装!BT$6)</f>
        <v>0</v>
      </c>
      <c r="AG218" s="5">
        <f ca="1">SUMIF(总装!BU$3:BU$146,$B218,总装!BU$6)+SUMIF(总装!BV$3:BV$146,$B218,总装!BV$6)+SUMIF(总装!BW$3:BW$146,$B218,总装!BW$6)</f>
        <v>0</v>
      </c>
      <c r="AH218" s="5">
        <f ca="1">SUMIF(总装!BX$3:BX$146,$B218,总装!BX$6)+SUMIF(总装!BY$3:BY$146,$B218,总装!BY$6)+SUMIF(总装!BZ$3:BZ$146,$B218,总装!BZ$6)</f>
        <v>0</v>
      </c>
      <c r="AI218" s="5">
        <f ca="1">SUMIF(总装!CA$3:CA$146,$B218,总装!CA$6)+SUMIF(总装!CB$3:CB$146,$B218,总装!CB$6)+SUMIF(总装!CC$3:CC$146,$B218,总装!CC$6)</f>
        <v>0</v>
      </c>
      <c r="AJ218" s="5">
        <f ca="1">SUMIF(总装!CD$3:CD$146,$B218,总装!CD$6)+SUMIF(总装!CE$3:CE$146,$B218,总装!CE$6)+SUMIF(总装!CF$3:CF$146,$B218,总装!CF$6)</f>
        <v>0</v>
      </c>
      <c r="AK218" s="5">
        <f ca="1">SUMIF(总装!CG$3:CG$146,$B218,总装!CG$6)+SUMIF(总装!CH$3:CH$146,$B218,总装!CH$6)+SUMIF(总装!CI$3:CI$146,$B218,总装!CI$6)</f>
        <v>0</v>
      </c>
      <c r="AL218" s="5">
        <f ca="1">SUMIF(总装!CJ$3:CJ$146,$B218,总装!CJ$6)+SUMIF(总装!CK$3:CK$146,$B218,总装!CK$6)+SUMIF(总装!CL$3:CL$146,$B218,总装!CL$6)</f>
        <v>0</v>
      </c>
      <c r="AM218" s="5">
        <f ca="1">SUMIF(总装!CM$3:CM$146,$B218,总装!CM$6)+SUMIF(总装!CN$3:CN$146,$B218,总装!CN$6)+SUMIF(总装!CO$3:CO$146,$B218,总装!CO$6)</f>
        <v>0</v>
      </c>
      <c r="AN218" s="5">
        <f ca="1">SUMIF(总装!CP$3:CP$146,$B218,总装!CP$6)+SUMIF(总装!CQ$3:CQ$146,$B218,总装!CQ$6)+SUMIF(总装!CR$3:CR$146,$B218,总装!CR$6)</f>
        <v>0</v>
      </c>
      <c r="AO218" s="5">
        <f ca="1" t="shared" si="12"/>
        <v>2000</v>
      </c>
      <c r="AP218" s="5">
        <f>SUMIF(工单拆分!G:G,B218,工单拆分!I:I)</f>
        <v>2000</v>
      </c>
      <c r="AQ218" s="5">
        <f ca="1" t="shared" si="13"/>
        <v>0</v>
      </c>
      <c r="AS218" s="7">
        <f>VLOOKUP(日计划量!C:C,工单拆分!H:N,7,0)</f>
        <v>100842926</v>
      </c>
      <c r="AT218" s="5">
        <f ca="1">VLOOKUP(C:C,工单拆分!H:R,11,0)</f>
        <v>0</v>
      </c>
      <c r="AU218" s="5">
        <f ca="1">VLOOKUP(C:C,工单拆分!H:S,12,0)</f>
        <v>0</v>
      </c>
      <c r="AV218" s="5"/>
      <c r="AW218" s="5"/>
    </row>
    <row r="219" s="1" customFormat="1" ht="15" customHeight="1" spans="1:49">
      <c r="A219" s="5">
        <f>工单拆分!F219</f>
        <v>7210002960</v>
      </c>
      <c r="B219" s="5" t="str">
        <f>工单拆分!G219</f>
        <v>7210002960-3</v>
      </c>
      <c r="C219" s="5" t="str">
        <f>工单拆分!H219</f>
        <v>40FC533T-3</v>
      </c>
      <c r="D219" s="5">
        <f>VLOOKUP(B219,工单拆分!G:I,3,0)</f>
        <v>2000</v>
      </c>
      <c r="E219" s="5">
        <f ca="1">SUMIFS(OFFSET(工单拆分!$I$2,,,2000),OFFSET(工单拆分!$F$2,,,2000),A219)</f>
        <v>20000</v>
      </c>
      <c r="F219" s="5"/>
      <c r="G219" s="10">
        <f ca="1" t="array" ref="G219">MATCH(TRUE,J219:AN219&gt;10,0)+$J$2-1</f>
        <v>43530</v>
      </c>
      <c r="H219" s="11"/>
      <c r="I219" s="11"/>
      <c r="J219" s="5">
        <f ca="1">SUMIF(总装!D$3:D$146,$B219,总装!D$6)+SUMIF(总装!E$3:E$146,$B219,总装!E$6)+SUMIF(总装!F$3:F$146,$B219,总装!F$6)</f>
        <v>0</v>
      </c>
      <c r="K219" s="12">
        <f ca="1">SUMIF(总装!G$3:G$146,$B219,总装!G$6)+SUMIF(总装!H$3:H$146,$B219,总装!H$6)+SUMIF(总装!I$3:I$146,$B219,总装!I$6)</f>
        <v>0</v>
      </c>
      <c r="L219" s="12">
        <f ca="1">SUMIF(总装!J$3:J$146,$B219,总装!J$6)+SUMIF(总装!K$3:K$146,$B219,总装!K$6)+SUMIF(总装!L$3:L$146,$B219,总装!L$6)</f>
        <v>0</v>
      </c>
      <c r="M219" s="12">
        <f ca="1">SUMIF(总装!M$3:M$146,$B219,总装!M$6)+SUMIF(总装!N$3:N$146,$B219,总装!N$6)+SUMIF(总装!O$3:O$146,$B219,总装!O$6)</f>
        <v>0</v>
      </c>
      <c r="N219" s="12">
        <f ca="1">SUMIF(总装!P$3:P$146,$B219,总装!P$6)+SUMIF(总装!Q$3:Q$146,$B219,总装!Q$6)+SUMIF(总装!R$3:R$146,$B219,总装!R$6)</f>
        <v>0</v>
      </c>
      <c r="O219" s="12">
        <f ca="1">SUMIF(总装!S$3:S$146,$B219,总装!S$6)+SUMIF(总装!T$3:T$146,$B219,总装!T$6)+SUMIF(总装!U$3:U$146,$B219,总装!U$6)</f>
        <v>1200</v>
      </c>
      <c r="P219" s="12">
        <f ca="1">SUMIF(总装!V$3:V$146,$B219,总装!V$6)+SUMIF(总装!W$3:W$146,$B219,总装!W$6)+SUMIF(总装!X$3:X$146,$B219,总装!X$6)</f>
        <v>800</v>
      </c>
      <c r="Q219" s="12">
        <f ca="1">SUMIF(总装!Y$3:Y$146,$B219,总装!Y$6)+SUMIF(总装!Z$3:Z$146,$B219,总装!Z$6)+SUMIF(总装!AA$3:AA$146,$B219,总装!AA$6)</f>
        <v>0</v>
      </c>
      <c r="R219" s="5">
        <f ca="1">SUMIF(总装!AB$3:AB$146,$B219,总装!AB$6)+SUMIF(总装!AC$3:AC$146,$B219,总装!AC$6)+SUMIF(总装!AD$3:AD$146,$B219,总装!AD$6)</f>
        <v>0</v>
      </c>
      <c r="S219" s="5">
        <f ca="1">SUMIF(总装!AE$3:AE$146,$B219,总装!AE$6)+SUMIF(总装!AF$3:AF$146,$B219,总装!AF$6)+SUMIF(总装!AG$3:AG$146,$B219,总装!AG$6)</f>
        <v>0</v>
      </c>
      <c r="T219" s="5">
        <f ca="1">SUMIF(总装!AH$3:AH$146,$B219,总装!AH$6)+SUMIF(总装!AI$3:AI$146,$B219,总装!AI$6)+SUMIF(总装!AJ$3:AJ$146,$B219,总装!AJ$6)</f>
        <v>0</v>
      </c>
      <c r="U219" s="5">
        <f ca="1">SUMIF(总装!AK$3:AK$146,$B219,总装!AK$6)+SUMIF(总装!AL$3:AL$146,$B219,总装!AL$6)+SUMIF(总装!AM$3:AM$146,$B219,总装!AM$6)</f>
        <v>0</v>
      </c>
      <c r="V219" s="5">
        <f ca="1">SUMIF(总装!AN$3:AN$146,$B219,总装!AN$6)+SUMIF(总装!AO$3:AO$146,$B219,总装!AO$6)+SUMIF(总装!AP$3:AP$146,$B219,总装!AP$6)</f>
        <v>0</v>
      </c>
      <c r="W219" s="5">
        <f ca="1">SUMIF(总装!AQ$3:AQ$146,$B219,总装!AQ$6)+SUMIF(总装!AR$3:AR$146,$B219,总装!AR$6)+SUMIF(总装!AS$3:AS$146,$B219,总装!AS$6)</f>
        <v>0</v>
      </c>
      <c r="X219" s="5">
        <f ca="1">SUMIF(总装!AT$3:AT$146,$B219,总装!AT$6)+SUMIF(总装!AU$3:AU$146,$B219,总装!AU$6)+SUMIF(总装!AV$3:AV$146,$B219,总装!AV$6)</f>
        <v>0</v>
      </c>
      <c r="Y219" s="5">
        <f ca="1">SUMIF(总装!AW$3:AW$146,$B219,总装!AW$6)+SUMIF(总装!AX$3:AX$146,$B219,总装!AX$6)+SUMIF(总装!AY$3:AY$146,$B219,总装!AY$6)</f>
        <v>0</v>
      </c>
      <c r="Z219" s="5">
        <f ca="1">SUMIF(总装!AZ$3:AZ$146,$B219,总装!AZ$6)+SUMIF(总装!BA$3:BA$146,$B219,总装!BA$6)+SUMIF(总装!BB$3:BB$146,$B219,总装!BB$6)</f>
        <v>0</v>
      </c>
      <c r="AA219" s="5">
        <f ca="1">SUMIF(总装!BC$3:BC$146,$B219,总装!BC$6)+SUMIF(总装!BD$3:BD$146,$B219,总装!BD$6)+SUMIF(总装!BE$3:BE$146,$B219,总装!BE$6)</f>
        <v>0</v>
      </c>
      <c r="AB219" s="5">
        <f ca="1">SUMIF(总装!BF$3:BF$146,$B219,总装!BF$6)+SUMIF(总装!BG$3:BG$146,$B219,总装!BG$6)+SUMIF(总装!BH$3:BH$146,$B219,总装!BH$6)</f>
        <v>0</v>
      </c>
      <c r="AC219" s="5">
        <f ca="1">SUMIF(总装!BI$3:BI$146,$B219,总装!BI$6)+SUMIF(总装!BJ$3:BJ$146,$B219,总装!BJ$6)+SUMIF(总装!BK$3:BK$146,$B219,总装!BK$6)</f>
        <v>0</v>
      </c>
      <c r="AD219" s="5">
        <f ca="1">SUMIF(总装!BL$3:BL$146,$B219,总装!BL$6)+SUMIF(总装!BM$3:BM$146,$B219,总装!BM$6)+SUMIF(总装!BN$3:BN$146,$B219,总装!BN$6)</f>
        <v>0</v>
      </c>
      <c r="AE219" s="5">
        <f ca="1">SUMIF(总装!BO$3:BO$146,$B219,总装!BO$6)+SUMIF(总装!BP$3:BP$146,$B219,总装!BP$6)+SUMIF(总装!BQ$3:BQ$146,$B219,总装!BQ$6)</f>
        <v>0</v>
      </c>
      <c r="AF219" s="5">
        <f ca="1">SUMIF(总装!BR$3:BR$146,$B219,总装!BR$6)+SUMIF(总装!BS$3:BS$146,$B219,总装!BS$6)+SUMIF(总装!BT$3:BT$146,$B219,总装!BT$6)</f>
        <v>0</v>
      </c>
      <c r="AG219" s="5">
        <f ca="1">SUMIF(总装!BU$3:BU$146,$B219,总装!BU$6)+SUMIF(总装!BV$3:BV$146,$B219,总装!BV$6)+SUMIF(总装!BW$3:BW$146,$B219,总装!BW$6)</f>
        <v>0</v>
      </c>
      <c r="AH219" s="5">
        <f ca="1">SUMIF(总装!BX$3:BX$146,$B219,总装!BX$6)+SUMIF(总装!BY$3:BY$146,$B219,总装!BY$6)+SUMIF(总装!BZ$3:BZ$146,$B219,总装!BZ$6)</f>
        <v>0</v>
      </c>
      <c r="AI219" s="5">
        <f ca="1">SUMIF(总装!CA$3:CA$146,$B219,总装!CA$6)+SUMIF(总装!CB$3:CB$146,$B219,总装!CB$6)+SUMIF(总装!CC$3:CC$146,$B219,总装!CC$6)</f>
        <v>0</v>
      </c>
      <c r="AJ219" s="5">
        <f ca="1">SUMIF(总装!CD$3:CD$146,$B219,总装!CD$6)+SUMIF(总装!CE$3:CE$146,$B219,总装!CE$6)+SUMIF(总装!CF$3:CF$146,$B219,总装!CF$6)</f>
        <v>0</v>
      </c>
      <c r="AK219" s="5">
        <f ca="1">SUMIF(总装!CG$3:CG$146,$B219,总装!CG$6)+SUMIF(总装!CH$3:CH$146,$B219,总装!CH$6)+SUMIF(总装!CI$3:CI$146,$B219,总装!CI$6)</f>
        <v>0</v>
      </c>
      <c r="AL219" s="5">
        <f ca="1">SUMIF(总装!CJ$3:CJ$146,$B219,总装!CJ$6)+SUMIF(总装!CK$3:CK$146,$B219,总装!CK$6)+SUMIF(总装!CL$3:CL$146,$B219,总装!CL$6)</f>
        <v>0</v>
      </c>
      <c r="AM219" s="5">
        <f ca="1">SUMIF(总装!CM$3:CM$146,$B219,总装!CM$6)+SUMIF(总装!CN$3:CN$146,$B219,总装!CN$6)+SUMIF(总装!CO$3:CO$146,$B219,总装!CO$6)</f>
        <v>0</v>
      </c>
      <c r="AN219" s="5">
        <f ca="1">SUMIF(总装!CP$3:CP$146,$B219,总装!CP$6)+SUMIF(总装!CQ$3:CQ$146,$B219,总装!CQ$6)+SUMIF(总装!CR$3:CR$146,$B219,总装!CR$6)</f>
        <v>0</v>
      </c>
      <c r="AO219" s="5">
        <f ca="1" t="shared" si="12"/>
        <v>2000</v>
      </c>
      <c r="AP219" s="5">
        <f>SUMIF(工单拆分!G:G,B219,工单拆分!I:I)</f>
        <v>2000</v>
      </c>
      <c r="AQ219" s="5">
        <f ca="1" t="shared" si="13"/>
        <v>0</v>
      </c>
      <c r="AS219" s="7">
        <f>VLOOKUP(日计划量!C:C,工单拆分!H:N,7,0)</f>
        <v>100844167</v>
      </c>
      <c r="AT219" s="5">
        <f ca="1">VLOOKUP(C:C,工单拆分!H:R,11,0)</f>
        <v>0</v>
      </c>
      <c r="AU219" s="5">
        <f ca="1">VLOOKUP(C:C,工单拆分!H:S,12,0)</f>
        <v>0</v>
      </c>
      <c r="AV219" s="5"/>
      <c r="AW219" s="5"/>
    </row>
    <row r="220" s="1" customFormat="1" ht="15" customHeight="1" spans="1:49">
      <c r="A220" s="5">
        <f>工单拆分!F220</f>
        <v>7210002960</v>
      </c>
      <c r="B220" s="5" t="str">
        <f>工单拆分!G220</f>
        <v>7210002960-4</v>
      </c>
      <c r="C220" s="5" t="str">
        <f>工单拆分!H220</f>
        <v>40FC533T-4</v>
      </c>
      <c r="D220" s="5">
        <f>VLOOKUP(B220,工单拆分!G:I,3,0)</f>
        <v>2000</v>
      </c>
      <c r="E220" s="5">
        <f ca="1">SUMIFS(OFFSET(工单拆分!$I$2,,,2000),OFFSET(工单拆分!$F$2,,,2000),A220)</f>
        <v>20000</v>
      </c>
      <c r="F220" s="5"/>
      <c r="G220" s="10">
        <f ca="1" t="array" ref="G220">MATCH(TRUE,J220:AN220&gt;10,0)+$J$2-1</f>
        <v>43531</v>
      </c>
      <c r="H220" s="11"/>
      <c r="I220" s="11"/>
      <c r="J220" s="5">
        <f ca="1">SUMIF(总装!D$3:D$146,$B220,总装!D$6)+SUMIF(总装!E$3:E$146,$B220,总装!E$6)+SUMIF(总装!F$3:F$146,$B220,总装!F$6)</f>
        <v>0</v>
      </c>
      <c r="K220" s="12">
        <f ca="1">SUMIF(总装!G$3:G$146,$B220,总装!G$6)+SUMIF(总装!H$3:H$146,$B220,总装!H$6)+SUMIF(总装!I$3:I$146,$B220,总装!I$6)</f>
        <v>0</v>
      </c>
      <c r="L220" s="12">
        <f ca="1">SUMIF(总装!J$3:J$146,$B220,总装!J$6)+SUMIF(总装!K$3:K$146,$B220,总装!K$6)+SUMIF(总装!L$3:L$146,$B220,总装!L$6)</f>
        <v>0</v>
      </c>
      <c r="M220" s="12">
        <f ca="1">SUMIF(总装!M$3:M$146,$B220,总装!M$6)+SUMIF(总装!N$3:N$146,$B220,总装!N$6)+SUMIF(总装!O$3:O$146,$B220,总装!O$6)</f>
        <v>0</v>
      </c>
      <c r="N220" s="12">
        <f ca="1">SUMIF(总装!P$3:P$146,$B220,总装!P$6)+SUMIF(总装!Q$3:Q$146,$B220,总装!Q$6)+SUMIF(总装!R$3:R$146,$B220,总装!R$6)</f>
        <v>0</v>
      </c>
      <c r="O220" s="12">
        <f ca="1">SUMIF(总装!S$3:S$146,$B220,总装!S$6)+SUMIF(总装!T$3:T$146,$B220,总装!T$6)+SUMIF(总装!U$3:U$146,$B220,总装!U$6)</f>
        <v>0</v>
      </c>
      <c r="P220" s="12">
        <f ca="1">SUMIF(总装!V$3:V$146,$B220,总装!V$6)+SUMIF(总装!W$3:W$146,$B220,总装!W$6)+SUMIF(总装!X$3:X$146,$B220,总装!X$6)</f>
        <v>1150</v>
      </c>
      <c r="Q220" s="12">
        <f ca="1">SUMIF(总装!Y$3:Y$146,$B220,总装!Y$6)+SUMIF(总装!Z$3:Z$146,$B220,总装!Z$6)+SUMIF(总装!AA$3:AA$146,$B220,总装!AA$6)</f>
        <v>850</v>
      </c>
      <c r="R220" s="5">
        <f ca="1">SUMIF(总装!AB$3:AB$146,$B220,总装!AB$6)+SUMIF(总装!AC$3:AC$146,$B220,总装!AC$6)+SUMIF(总装!AD$3:AD$146,$B220,总装!AD$6)</f>
        <v>0</v>
      </c>
      <c r="S220" s="5">
        <f ca="1">SUMIF(总装!AE$3:AE$146,$B220,总装!AE$6)+SUMIF(总装!AF$3:AF$146,$B220,总装!AF$6)+SUMIF(总装!AG$3:AG$146,$B220,总装!AG$6)</f>
        <v>0</v>
      </c>
      <c r="T220" s="5">
        <f ca="1">SUMIF(总装!AH$3:AH$146,$B220,总装!AH$6)+SUMIF(总装!AI$3:AI$146,$B220,总装!AI$6)+SUMIF(总装!AJ$3:AJ$146,$B220,总装!AJ$6)</f>
        <v>0</v>
      </c>
      <c r="U220" s="5">
        <f ca="1">SUMIF(总装!AK$3:AK$146,$B220,总装!AK$6)+SUMIF(总装!AL$3:AL$146,$B220,总装!AL$6)+SUMIF(总装!AM$3:AM$146,$B220,总装!AM$6)</f>
        <v>0</v>
      </c>
      <c r="V220" s="5">
        <f ca="1">SUMIF(总装!AN$3:AN$146,$B220,总装!AN$6)+SUMIF(总装!AO$3:AO$146,$B220,总装!AO$6)+SUMIF(总装!AP$3:AP$146,$B220,总装!AP$6)</f>
        <v>0</v>
      </c>
      <c r="W220" s="5">
        <f ca="1">SUMIF(总装!AQ$3:AQ$146,$B220,总装!AQ$6)+SUMIF(总装!AR$3:AR$146,$B220,总装!AR$6)+SUMIF(总装!AS$3:AS$146,$B220,总装!AS$6)</f>
        <v>0</v>
      </c>
      <c r="X220" s="5">
        <f ca="1">SUMIF(总装!AT$3:AT$146,$B220,总装!AT$6)+SUMIF(总装!AU$3:AU$146,$B220,总装!AU$6)+SUMIF(总装!AV$3:AV$146,$B220,总装!AV$6)</f>
        <v>0</v>
      </c>
      <c r="Y220" s="5">
        <f ca="1">SUMIF(总装!AW$3:AW$146,$B220,总装!AW$6)+SUMIF(总装!AX$3:AX$146,$B220,总装!AX$6)+SUMIF(总装!AY$3:AY$146,$B220,总装!AY$6)</f>
        <v>0</v>
      </c>
      <c r="Z220" s="5">
        <f ca="1">SUMIF(总装!AZ$3:AZ$146,$B220,总装!AZ$6)+SUMIF(总装!BA$3:BA$146,$B220,总装!BA$6)+SUMIF(总装!BB$3:BB$146,$B220,总装!BB$6)</f>
        <v>0</v>
      </c>
      <c r="AA220" s="5">
        <f ca="1">SUMIF(总装!BC$3:BC$146,$B220,总装!BC$6)+SUMIF(总装!BD$3:BD$146,$B220,总装!BD$6)+SUMIF(总装!BE$3:BE$146,$B220,总装!BE$6)</f>
        <v>0</v>
      </c>
      <c r="AB220" s="5">
        <f ca="1">SUMIF(总装!BF$3:BF$146,$B220,总装!BF$6)+SUMIF(总装!BG$3:BG$146,$B220,总装!BG$6)+SUMIF(总装!BH$3:BH$146,$B220,总装!BH$6)</f>
        <v>0</v>
      </c>
      <c r="AC220" s="5">
        <f ca="1">SUMIF(总装!BI$3:BI$146,$B220,总装!BI$6)+SUMIF(总装!BJ$3:BJ$146,$B220,总装!BJ$6)+SUMIF(总装!BK$3:BK$146,$B220,总装!BK$6)</f>
        <v>0</v>
      </c>
      <c r="AD220" s="5">
        <f ca="1">SUMIF(总装!BL$3:BL$146,$B220,总装!BL$6)+SUMIF(总装!BM$3:BM$146,$B220,总装!BM$6)+SUMIF(总装!BN$3:BN$146,$B220,总装!BN$6)</f>
        <v>0</v>
      </c>
      <c r="AE220" s="5">
        <f ca="1">SUMIF(总装!BO$3:BO$146,$B220,总装!BO$6)+SUMIF(总装!BP$3:BP$146,$B220,总装!BP$6)+SUMIF(总装!BQ$3:BQ$146,$B220,总装!BQ$6)</f>
        <v>0</v>
      </c>
      <c r="AF220" s="5">
        <f ca="1">SUMIF(总装!BR$3:BR$146,$B220,总装!BR$6)+SUMIF(总装!BS$3:BS$146,$B220,总装!BS$6)+SUMIF(总装!BT$3:BT$146,$B220,总装!BT$6)</f>
        <v>0</v>
      </c>
      <c r="AG220" s="5">
        <f ca="1">SUMIF(总装!BU$3:BU$146,$B220,总装!BU$6)+SUMIF(总装!BV$3:BV$146,$B220,总装!BV$6)+SUMIF(总装!BW$3:BW$146,$B220,总装!BW$6)</f>
        <v>0</v>
      </c>
      <c r="AH220" s="5">
        <f ca="1">SUMIF(总装!BX$3:BX$146,$B220,总装!BX$6)+SUMIF(总装!BY$3:BY$146,$B220,总装!BY$6)+SUMIF(总装!BZ$3:BZ$146,$B220,总装!BZ$6)</f>
        <v>0</v>
      </c>
      <c r="AI220" s="5">
        <f ca="1">SUMIF(总装!CA$3:CA$146,$B220,总装!CA$6)+SUMIF(总装!CB$3:CB$146,$B220,总装!CB$6)+SUMIF(总装!CC$3:CC$146,$B220,总装!CC$6)</f>
        <v>0</v>
      </c>
      <c r="AJ220" s="5">
        <f ca="1">SUMIF(总装!CD$3:CD$146,$B220,总装!CD$6)+SUMIF(总装!CE$3:CE$146,$B220,总装!CE$6)+SUMIF(总装!CF$3:CF$146,$B220,总装!CF$6)</f>
        <v>0</v>
      </c>
      <c r="AK220" s="5">
        <f ca="1">SUMIF(总装!CG$3:CG$146,$B220,总装!CG$6)+SUMIF(总装!CH$3:CH$146,$B220,总装!CH$6)+SUMIF(总装!CI$3:CI$146,$B220,总装!CI$6)</f>
        <v>0</v>
      </c>
      <c r="AL220" s="5">
        <f ca="1">SUMIF(总装!CJ$3:CJ$146,$B220,总装!CJ$6)+SUMIF(总装!CK$3:CK$146,$B220,总装!CK$6)+SUMIF(总装!CL$3:CL$146,$B220,总装!CL$6)</f>
        <v>0</v>
      </c>
      <c r="AM220" s="5">
        <f ca="1">SUMIF(总装!CM$3:CM$146,$B220,总装!CM$6)+SUMIF(总装!CN$3:CN$146,$B220,总装!CN$6)+SUMIF(总装!CO$3:CO$146,$B220,总装!CO$6)</f>
        <v>0</v>
      </c>
      <c r="AN220" s="5">
        <f ca="1">SUMIF(总装!CP$3:CP$146,$B220,总装!CP$6)+SUMIF(总装!CQ$3:CQ$146,$B220,总装!CQ$6)+SUMIF(总装!CR$3:CR$146,$B220,总装!CR$6)</f>
        <v>0</v>
      </c>
      <c r="AO220" s="5">
        <f ca="1" t="shared" si="12"/>
        <v>2000</v>
      </c>
      <c r="AP220" s="5">
        <f>SUMIF(工单拆分!G:G,B220,工单拆分!I:I)</f>
        <v>2000</v>
      </c>
      <c r="AQ220" s="5">
        <f ca="1" t="shared" si="13"/>
        <v>0</v>
      </c>
      <c r="AS220" s="7">
        <f>VLOOKUP(日计划量!C:C,工单拆分!H:N,7,0)</f>
        <v>100844835</v>
      </c>
      <c r="AT220" s="5">
        <f ca="1">VLOOKUP(C:C,工单拆分!H:R,11,0)</f>
        <v>0</v>
      </c>
      <c r="AU220" s="5">
        <f ca="1">VLOOKUP(C:C,工单拆分!H:S,12,0)</f>
        <v>0</v>
      </c>
      <c r="AV220" s="5"/>
      <c r="AW220" s="5"/>
    </row>
    <row r="221" s="1" customFormat="1" ht="15" customHeight="1" spans="1:49">
      <c r="A221" s="5">
        <f>工单拆分!F221</f>
        <v>7210002960</v>
      </c>
      <c r="B221" s="5" t="str">
        <f>工单拆分!G221</f>
        <v>7210002960-5</v>
      </c>
      <c r="C221" s="5" t="str">
        <f>工单拆分!H221</f>
        <v>40FC533T-5</v>
      </c>
      <c r="D221" s="5">
        <f>VLOOKUP(B221,工单拆分!G:I,3,0)</f>
        <v>2000</v>
      </c>
      <c r="E221" s="5">
        <f ca="1">SUMIFS(OFFSET(工单拆分!$I$2,,,2000),OFFSET(工单拆分!$F$2,,,2000),A221)</f>
        <v>20000</v>
      </c>
      <c r="F221" s="5"/>
      <c r="G221" s="10">
        <f ca="1" t="array" ref="G221">MATCH(TRUE,J221:AN221&gt;10,0)+$J$2-1</f>
        <v>43549</v>
      </c>
      <c r="H221" s="11"/>
      <c r="I221" s="11"/>
      <c r="J221" s="5">
        <f ca="1">SUMIF(总装!D$3:D$146,$B221,总装!D$6)+SUMIF(总装!E$3:E$146,$B221,总装!E$6)+SUMIF(总装!F$3:F$146,$B221,总装!F$6)</f>
        <v>0</v>
      </c>
      <c r="K221" s="12">
        <f ca="1">SUMIF(总装!G$3:G$146,$B221,总装!G$6)+SUMIF(总装!H$3:H$146,$B221,总装!H$6)+SUMIF(总装!I$3:I$146,$B221,总装!I$6)</f>
        <v>0</v>
      </c>
      <c r="L221" s="12">
        <f ca="1">SUMIF(总装!J$3:J$146,$B221,总装!J$6)+SUMIF(总装!K$3:K$146,$B221,总装!K$6)+SUMIF(总装!L$3:L$146,$B221,总装!L$6)</f>
        <v>0</v>
      </c>
      <c r="M221" s="12">
        <f ca="1">SUMIF(总装!M$3:M$146,$B221,总装!M$6)+SUMIF(总装!N$3:N$146,$B221,总装!N$6)+SUMIF(总装!O$3:O$146,$B221,总装!O$6)</f>
        <v>0</v>
      </c>
      <c r="N221" s="12">
        <f ca="1">SUMIF(总装!P$3:P$146,$B221,总装!P$6)+SUMIF(总装!Q$3:Q$146,$B221,总装!Q$6)+SUMIF(总装!R$3:R$146,$B221,总装!R$6)</f>
        <v>0</v>
      </c>
      <c r="O221" s="12">
        <f ca="1">SUMIF(总装!S$3:S$146,$B221,总装!S$6)+SUMIF(总装!T$3:T$146,$B221,总装!T$6)+SUMIF(总装!U$3:U$146,$B221,总装!U$6)</f>
        <v>0</v>
      </c>
      <c r="P221" s="12">
        <f ca="1">SUMIF(总装!V$3:V$146,$B221,总装!V$6)+SUMIF(总装!W$3:W$146,$B221,总装!W$6)+SUMIF(总装!X$3:X$146,$B221,总装!X$6)</f>
        <v>0</v>
      </c>
      <c r="Q221" s="12">
        <f ca="1">SUMIF(总装!Y$3:Y$146,$B221,总装!Y$6)+SUMIF(总装!Z$3:Z$146,$B221,总装!Z$6)+SUMIF(总装!AA$3:AA$146,$B221,总装!AA$6)</f>
        <v>0</v>
      </c>
      <c r="R221" s="5">
        <f ca="1">SUMIF(总装!AB$3:AB$146,$B221,总装!AB$6)+SUMIF(总装!AC$3:AC$146,$B221,总装!AC$6)+SUMIF(总装!AD$3:AD$146,$B221,总装!AD$6)</f>
        <v>0</v>
      </c>
      <c r="S221" s="5">
        <f ca="1">SUMIF(总装!AE$3:AE$146,$B221,总装!AE$6)+SUMIF(总装!AF$3:AF$146,$B221,总装!AF$6)+SUMIF(总装!AG$3:AG$146,$B221,总装!AG$6)</f>
        <v>0</v>
      </c>
      <c r="T221" s="5">
        <f ca="1">SUMIF(总装!AH$3:AH$146,$B221,总装!AH$6)+SUMIF(总装!AI$3:AI$146,$B221,总装!AI$6)+SUMIF(总装!AJ$3:AJ$146,$B221,总装!AJ$6)</f>
        <v>0</v>
      </c>
      <c r="U221" s="5">
        <f ca="1">SUMIF(总装!AK$3:AK$146,$B221,总装!AK$6)+SUMIF(总装!AL$3:AL$146,$B221,总装!AL$6)+SUMIF(总装!AM$3:AM$146,$B221,总装!AM$6)</f>
        <v>0</v>
      </c>
      <c r="V221" s="5">
        <f ca="1">SUMIF(总装!AN$3:AN$146,$B221,总装!AN$6)+SUMIF(总装!AO$3:AO$146,$B221,总装!AO$6)+SUMIF(总装!AP$3:AP$146,$B221,总装!AP$6)</f>
        <v>0</v>
      </c>
      <c r="W221" s="5">
        <f ca="1">SUMIF(总装!AQ$3:AQ$146,$B221,总装!AQ$6)+SUMIF(总装!AR$3:AR$146,$B221,总装!AR$6)+SUMIF(总装!AS$3:AS$146,$B221,总装!AS$6)</f>
        <v>0</v>
      </c>
      <c r="X221" s="5">
        <f ca="1">SUMIF(总装!AT$3:AT$146,$B221,总装!AT$6)+SUMIF(总装!AU$3:AU$146,$B221,总装!AU$6)+SUMIF(总装!AV$3:AV$146,$B221,总装!AV$6)</f>
        <v>0</v>
      </c>
      <c r="Y221" s="5">
        <f ca="1">SUMIF(总装!AW$3:AW$146,$B221,总装!AW$6)+SUMIF(总装!AX$3:AX$146,$B221,总装!AX$6)+SUMIF(总装!AY$3:AY$146,$B221,总装!AY$6)</f>
        <v>0</v>
      </c>
      <c r="Z221" s="5">
        <f ca="1">SUMIF(总装!AZ$3:AZ$146,$B221,总装!AZ$6)+SUMIF(总装!BA$3:BA$146,$B221,总装!BA$6)+SUMIF(总装!BB$3:BB$146,$B221,总装!BB$6)</f>
        <v>0</v>
      </c>
      <c r="AA221" s="5">
        <f ca="1">SUMIF(总装!BC$3:BC$146,$B221,总装!BC$6)+SUMIF(总装!BD$3:BD$146,$B221,总装!BD$6)+SUMIF(总装!BE$3:BE$146,$B221,总装!BE$6)</f>
        <v>0</v>
      </c>
      <c r="AB221" s="5">
        <f ca="1">SUMIF(总装!BF$3:BF$146,$B221,总装!BF$6)+SUMIF(总装!BG$3:BG$146,$B221,总装!BG$6)+SUMIF(总装!BH$3:BH$146,$B221,总装!BH$6)</f>
        <v>0</v>
      </c>
      <c r="AC221" s="5">
        <f ca="1">SUMIF(总装!BI$3:BI$146,$B221,总装!BI$6)+SUMIF(总装!BJ$3:BJ$146,$B221,总装!BJ$6)+SUMIF(总装!BK$3:BK$146,$B221,总装!BK$6)</f>
        <v>0</v>
      </c>
      <c r="AD221" s="5">
        <f ca="1">SUMIF(总装!BL$3:BL$146,$B221,总装!BL$6)+SUMIF(总装!BM$3:BM$146,$B221,总装!BM$6)+SUMIF(总装!BN$3:BN$146,$B221,总装!BN$6)</f>
        <v>0</v>
      </c>
      <c r="AE221" s="5">
        <f ca="1">SUMIF(总装!BO$3:BO$146,$B221,总装!BO$6)+SUMIF(总装!BP$3:BP$146,$B221,总装!BP$6)+SUMIF(总装!BQ$3:BQ$146,$B221,总装!BQ$6)</f>
        <v>0</v>
      </c>
      <c r="AF221" s="5">
        <f ca="1">SUMIF(总装!BR$3:BR$146,$B221,总装!BR$6)+SUMIF(总装!BS$3:BS$146,$B221,总装!BS$6)+SUMIF(总装!BT$3:BT$146,$B221,总装!BT$6)</f>
        <v>0</v>
      </c>
      <c r="AG221" s="5">
        <f ca="1">SUMIF(总装!BU$3:BU$146,$B221,总装!BU$6)+SUMIF(总装!BV$3:BV$146,$B221,总装!BV$6)+SUMIF(总装!BW$3:BW$146,$B221,总装!BW$6)</f>
        <v>0</v>
      </c>
      <c r="AH221" s="5">
        <f ca="1">SUMIF(总装!BX$3:BX$146,$B221,总装!BX$6)+SUMIF(总装!BY$3:BY$146,$B221,总装!BY$6)+SUMIF(总装!BZ$3:BZ$146,$B221,总装!BZ$6)</f>
        <v>700</v>
      </c>
      <c r="AI221" s="5">
        <f ca="1">SUMIF(总装!CA$3:CA$146,$B221,总装!CA$6)+SUMIF(总装!CB$3:CB$146,$B221,总装!CB$6)+SUMIF(总装!CC$3:CC$146,$B221,总装!CC$6)</f>
        <v>1300</v>
      </c>
      <c r="AJ221" s="5">
        <f ca="1">SUMIF(总装!CD$3:CD$146,$B221,总装!CD$6)+SUMIF(总装!CE$3:CE$146,$B221,总装!CE$6)+SUMIF(总装!CF$3:CF$146,$B221,总装!CF$6)</f>
        <v>0</v>
      </c>
      <c r="AK221" s="5">
        <f ca="1">SUMIF(总装!CG$3:CG$146,$B221,总装!CG$6)+SUMIF(总装!CH$3:CH$146,$B221,总装!CH$6)+SUMIF(总装!CI$3:CI$146,$B221,总装!CI$6)</f>
        <v>0</v>
      </c>
      <c r="AL221" s="5">
        <f ca="1">SUMIF(总装!CJ$3:CJ$146,$B221,总装!CJ$6)+SUMIF(总装!CK$3:CK$146,$B221,总装!CK$6)+SUMIF(总装!CL$3:CL$146,$B221,总装!CL$6)</f>
        <v>0</v>
      </c>
      <c r="AM221" s="5">
        <f ca="1">SUMIF(总装!CM$3:CM$146,$B221,总装!CM$6)+SUMIF(总装!CN$3:CN$146,$B221,总装!CN$6)+SUMIF(总装!CO$3:CO$146,$B221,总装!CO$6)</f>
        <v>0</v>
      </c>
      <c r="AN221" s="5">
        <f ca="1">SUMIF(总装!CP$3:CP$146,$B221,总装!CP$6)+SUMIF(总装!CQ$3:CQ$146,$B221,总装!CQ$6)+SUMIF(总装!CR$3:CR$146,$B221,总装!CR$6)</f>
        <v>0</v>
      </c>
      <c r="AO221" s="5">
        <f ca="1" t="shared" si="12"/>
        <v>2000</v>
      </c>
      <c r="AP221" s="5">
        <f>SUMIF(工单拆分!G:G,B221,工单拆分!I:I)</f>
        <v>2000</v>
      </c>
      <c r="AQ221" s="5">
        <f ca="1" t="shared" si="13"/>
        <v>0</v>
      </c>
      <c r="AS221" s="7">
        <f>VLOOKUP(日计划量!C:C,工单拆分!H:N,7,0)</f>
        <v>100851984</v>
      </c>
      <c r="AT221" s="5">
        <f ca="1">VLOOKUP(C:C,工单拆分!H:R,11,0)</f>
        <v>0</v>
      </c>
      <c r="AU221" s="5">
        <f ca="1">VLOOKUP(C:C,工单拆分!H:S,12,0)</f>
        <v>0</v>
      </c>
      <c r="AV221" s="5"/>
      <c r="AW221" s="5"/>
    </row>
    <row r="222" s="1" customFormat="1" ht="15" customHeight="1" spans="1:49">
      <c r="A222" s="5">
        <f>工单拆分!F222</f>
        <v>7210002960</v>
      </c>
      <c r="B222" s="5" t="str">
        <f>工单拆分!G222</f>
        <v>7210002960-6</v>
      </c>
      <c r="C222" s="5" t="str">
        <f>工单拆分!H222</f>
        <v>40FC533T-6</v>
      </c>
      <c r="D222" s="5">
        <f>VLOOKUP(B222,工单拆分!G:I,3,0)</f>
        <v>2000</v>
      </c>
      <c r="E222" s="5">
        <f ca="1">SUMIFS(OFFSET(工单拆分!$I$2,,,2000),OFFSET(工单拆分!$F$2,,,2000),A222)</f>
        <v>20000</v>
      </c>
      <c r="F222" s="5"/>
      <c r="G222" s="10">
        <f ca="1" t="array" ref="G222">MATCH(TRUE,J222:AN222&gt;10,0)+$J$2-1</f>
        <v>43551</v>
      </c>
      <c r="H222" s="11"/>
      <c r="I222" s="11"/>
      <c r="J222" s="5">
        <f ca="1">SUMIF(总装!D$3:D$146,$B222,总装!D$6)+SUMIF(总装!E$3:E$146,$B222,总装!E$6)+SUMIF(总装!F$3:F$146,$B222,总装!F$6)</f>
        <v>0</v>
      </c>
      <c r="K222" s="12">
        <f ca="1">SUMIF(总装!G$3:G$146,$B222,总装!G$6)+SUMIF(总装!H$3:H$146,$B222,总装!H$6)+SUMIF(总装!I$3:I$146,$B222,总装!I$6)</f>
        <v>0</v>
      </c>
      <c r="L222" s="12">
        <f ca="1">SUMIF(总装!J$3:J$146,$B222,总装!J$6)+SUMIF(总装!K$3:K$146,$B222,总装!K$6)+SUMIF(总装!L$3:L$146,$B222,总装!L$6)</f>
        <v>0</v>
      </c>
      <c r="M222" s="12">
        <f ca="1">SUMIF(总装!M$3:M$146,$B222,总装!M$6)+SUMIF(总装!N$3:N$146,$B222,总装!N$6)+SUMIF(总装!O$3:O$146,$B222,总装!O$6)</f>
        <v>0</v>
      </c>
      <c r="N222" s="12">
        <f ca="1">SUMIF(总装!P$3:P$146,$B222,总装!P$6)+SUMIF(总装!Q$3:Q$146,$B222,总装!Q$6)+SUMIF(总装!R$3:R$146,$B222,总装!R$6)</f>
        <v>0</v>
      </c>
      <c r="O222" s="12">
        <f ca="1">SUMIF(总装!S$3:S$146,$B222,总装!S$6)+SUMIF(总装!T$3:T$146,$B222,总装!T$6)+SUMIF(总装!U$3:U$146,$B222,总装!U$6)</f>
        <v>0</v>
      </c>
      <c r="P222" s="12">
        <f ca="1">SUMIF(总装!V$3:V$146,$B222,总装!V$6)+SUMIF(总装!W$3:W$146,$B222,总装!W$6)+SUMIF(总装!X$3:X$146,$B222,总装!X$6)</f>
        <v>0</v>
      </c>
      <c r="Q222" s="12">
        <f ca="1">SUMIF(总装!Y$3:Y$146,$B222,总装!Y$6)+SUMIF(总装!Z$3:Z$146,$B222,总装!Z$6)+SUMIF(总装!AA$3:AA$146,$B222,总装!AA$6)</f>
        <v>0</v>
      </c>
      <c r="R222" s="5">
        <f ca="1">SUMIF(总装!AB$3:AB$146,$B222,总装!AB$6)+SUMIF(总装!AC$3:AC$146,$B222,总装!AC$6)+SUMIF(总装!AD$3:AD$146,$B222,总装!AD$6)</f>
        <v>0</v>
      </c>
      <c r="S222" s="5">
        <f ca="1">SUMIF(总装!AE$3:AE$146,$B222,总装!AE$6)+SUMIF(总装!AF$3:AF$146,$B222,总装!AF$6)+SUMIF(总装!AG$3:AG$146,$B222,总装!AG$6)</f>
        <v>0</v>
      </c>
      <c r="T222" s="5">
        <f ca="1">SUMIF(总装!AH$3:AH$146,$B222,总装!AH$6)+SUMIF(总装!AI$3:AI$146,$B222,总装!AI$6)+SUMIF(总装!AJ$3:AJ$146,$B222,总装!AJ$6)</f>
        <v>0</v>
      </c>
      <c r="U222" s="5">
        <f ca="1">SUMIF(总装!AK$3:AK$146,$B222,总装!AK$6)+SUMIF(总装!AL$3:AL$146,$B222,总装!AL$6)+SUMIF(总装!AM$3:AM$146,$B222,总装!AM$6)</f>
        <v>0</v>
      </c>
      <c r="V222" s="5">
        <f ca="1">SUMIF(总装!AN$3:AN$146,$B222,总装!AN$6)+SUMIF(总装!AO$3:AO$146,$B222,总装!AO$6)+SUMIF(总装!AP$3:AP$146,$B222,总装!AP$6)</f>
        <v>0</v>
      </c>
      <c r="W222" s="5">
        <f ca="1">SUMIF(总装!AQ$3:AQ$146,$B222,总装!AQ$6)+SUMIF(总装!AR$3:AR$146,$B222,总装!AR$6)+SUMIF(总装!AS$3:AS$146,$B222,总装!AS$6)</f>
        <v>0</v>
      </c>
      <c r="X222" s="5">
        <f ca="1">SUMIF(总装!AT$3:AT$146,$B222,总装!AT$6)+SUMIF(总装!AU$3:AU$146,$B222,总装!AU$6)+SUMIF(总装!AV$3:AV$146,$B222,总装!AV$6)</f>
        <v>0</v>
      </c>
      <c r="Y222" s="5">
        <f ca="1">SUMIF(总装!AW$3:AW$146,$B222,总装!AW$6)+SUMIF(总装!AX$3:AX$146,$B222,总装!AX$6)+SUMIF(总装!AY$3:AY$146,$B222,总装!AY$6)</f>
        <v>0</v>
      </c>
      <c r="Z222" s="5">
        <f ca="1">SUMIF(总装!AZ$3:AZ$146,$B222,总装!AZ$6)+SUMIF(总装!BA$3:BA$146,$B222,总装!BA$6)+SUMIF(总装!BB$3:BB$146,$B222,总装!BB$6)</f>
        <v>0</v>
      </c>
      <c r="AA222" s="5">
        <f ca="1">SUMIF(总装!BC$3:BC$146,$B222,总装!BC$6)+SUMIF(总装!BD$3:BD$146,$B222,总装!BD$6)+SUMIF(总装!BE$3:BE$146,$B222,总装!BE$6)</f>
        <v>0</v>
      </c>
      <c r="AB222" s="5">
        <f ca="1">SUMIF(总装!BF$3:BF$146,$B222,总装!BF$6)+SUMIF(总装!BG$3:BG$146,$B222,总装!BG$6)+SUMIF(总装!BH$3:BH$146,$B222,总装!BH$6)</f>
        <v>0</v>
      </c>
      <c r="AC222" s="5">
        <f ca="1">SUMIF(总装!BI$3:BI$146,$B222,总装!BI$6)+SUMIF(总装!BJ$3:BJ$146,$B222,总装!BJ$6)+SUMIF(总装!BK$3:BK$146,$B222,总装!BK$6)</f>
        <v>0</v>
      </c>
      <c r="AD222" s="5">
        <f ca="1">SUMIF(总装!BL$3:BL$146,$B222,总装!BL$6)+SUMIF(总装!BM$3:BM$146,$B222,总装!BM$6)+SUMIF(总装!BN$3:BN$146,$B222,总装!BN$6)</f>
        <v>0</v>
      </c>
      <c r="AE222" s="5">
        <f ca="1">SUMIF(总装!BO$3:BO$146,$B222,总装!BO$6)+SUMIF(总装!BP$3:BP$146,$B222,总装!BP$6)+SUMIF(总装!BQ$3:BQ$146,$B222,总装!BQ$6)</f>
        <v>0</v>
      </c>
      <c r="AF222" s="5">
        <f ca="1">SUMIF(总装!BR$3:BR$146,$B222,总装!BR$6)+SUMIF(总装!BS$3:BS$146,$B222,总装!BS$6)+SUMIF(总装!BT$3:BT$146,$B222,总装!BT$6)</f>
        <v>0</v>
      </c>
      <c r="AG222" s="5">
        <f ca="1">SUMIF(总装!BU$3:BU$146,$B222,总装!BU$6)+SUMIF(总装!BV$3:BV$146,$B222,总装!BV$6)+SUMIF(总装!BW$3:BW$146,$B222,总装!BW$6)</f>
        <v>0</v>
      </c>
      <c r="AH222" s="5">
        <f ca="1">SUMIF(总装!BX$3:BX$146,$B222,总装!BX$6)+SUMIF(总装!BY$3:BY$146,$B222,总装!BY$6)+SUMIF(总装!BZ$3:BZ$146,$B222,总装!BZ$6)</f>
        <v>0</v>
      </c>
      <c r="AI222" s="5">
        <f ca="1">SUMIF(总装!CA$3:CA$146,$B222,总装!CA$6)+SUMIF(总装!CB$3:CB$146,$B222,总装!CB$6)+SUMIF(总装!CC$3:CC$146,$B222,总装!CC$6)</f>
        <v>0</v>
      </c>
      <c r="AJ222" s="5">
        <f ca="1">SUMIF(总装!CD$3:CD$146,$B222,总装!CD$6)+SUMIF(总装!CE$3:CE$146,$B222,总装!CE$6)+SUMIF(总装!CF$3:CF$146,$B222,总装!CF$6)</f>
        <v>1650</v>
      </c>
      <c r="AK222" s="5">
        <f ca="1">SUMIF(总装!CG$3:CG$146,$B222,总装!CG$6)+SUMIF(总装!CH$3:CH$146,$B222,总装!CH$6)+SUMIF(总装!CI$3:CI$146,$B222,总装!CI$6)</f>
        <v>350</v>
      </c>
      <c r="AL222" s="5">
        <f ca="1">SUMIF(总装!CJ$3:CJ$146,$B222,总装!CJ$6)+SUMIF(总装!CK$3:CK$146,$B222,总装!CK$6)+SUMIF(总装!CL$3:CL$146,$B222,总装!CL$6)</f>
        <v>0</v>
      </c>
      <c r="AM222" s="5">
        <f ca="1">SUMIF(总装!CM$3:CM$146,$B222,总装!CM$6)+SUMIF(总装!CN$3:CN$146,$B222,总装!CN$6)+SUMIF(总装!CO$3:CO$146,$B222,总装!CO$6)</f>
        <v>0</v>
      </c>
      <c r="AN222" s="5">
        <f ca="1">SUMIF(总装!CP$3:CP$146,$B222,总装!CP$6)+SUMIF(总装!CQ$3:CQ$146,$B222,总装!CQ$6)+SUMIF(总装!CR$3:CR$146,$B222,总装!CR$6)</f>
        <v>0</v>
      </c>
      <c r="AO222" s="5">
        <f ca="1" t="shared" si="12"/>
        <v>2000</v>
      </c>
      <c r="AP222" s="5">
        <f>SUMIF(工单拆分!G:G,B222,工单拆分!I:I)</f>
        <v>2000</v>
      </c>
      <c r="AQ222" s="5">
        <f ca="1" t="shared" si="13"/>
        <v>0</v>
      </c>
      <c r="AS222" s="7">
        <f>VLOOKUP(日计划量!C:C,工单拆分!H:N,7,0)</f>
        <v>0</v>
      </c>
      <c r="AT222" s="5">
        <f ca="1">VLOOKUP(C:C,工单拆分!H:R,11,0)</f>
        <v>0</v>
      </c>
      <c r="AU222" s="5">
        <f ca="1">VLOOKUP(C:C,工单拆分!H:S,12,0)</f>
        <v>0</v>
      </c>
      <c r="AV222" s="5"/>
      <c r="AW222" s="5"/>
    </row>
    <row r="223" s="1" customFormat="1" ht="15" customHeight="1" spans="1:49">
      <c r="A223" s="5">
        <f>工单拆分!F223</f>
        <v>7210002960</v>
      </c>
      <c r="B223" s="5" t="str">
        <f>工单拆分!G223</f>
        <v>7210002960-7</v>
      </c>
      <c r="C223" s="5" t="str">
        <f>工单拆分!H223</f>
        <v>40FC533T-7</v>
      </c>
      <c r="D223" s="5">
        <f>VLOOKUP(B223,工单拆分!G:I,3,0)</f>
        <v>2000</v>
      </c>
      <c r="E223" s="5">
        <f ca="1">SUMIFS(OFFSET(工单拆分!$I$2,,,2000),OFFSET(工单拆分!$F$2,,,2000),A223)</f>
        <v>20000</v>
      </c>
      <c r="F223" s="5"/>
      <c r="G223" s="10">
        <f ca="1" t="array" ref="G223">MATCH(TRUE,J223:AN223&gt;10,0)+$J$2-1</f>
        <v>43548</v>
      </c>
      <c r="H223" s="11"/>
      <c r="I223" s="11"/>
      <c r="J223" s="5">
        <f ca="1">SUMIF(总装!D$3:D$146,$B223,总装!D$6)+SUMIF(总装!E$3:E$146,$B223,总装!E$6)+SUMIF(总装!F$3:F$146,$B223,总装!F$6)</f>
        <v>0</v>
      </c>
      <c r="K223" s="12">
        <f ca="1">SUMIF(总装!G$3:G$146,$B223,总装!G$6)+SUMIF(总装!H$3:H$146,$B223,总装!H$6)+SUMIF(总装!I$3:I$146,$B223,总装!I$6)</f>
        <v>0</v>
      </c>
      <c r="L223" s="12">
        <f ca="1">SUMIF(总装!J$3:J$146,$B223,总装!J$6)+SUMIF(总装!K$3:K$146,$B223,总装!K$6)+SUMIF(总装!L$3:L$146,$B223,总装!L$6)</f>
        <v>0</v>
      </c>
      <c r="M223" s="12">
        <f ca="1">SUMIF(总装!M$3:M$146,$B223,总装!M$6)+SUMIF(总装!N$3:N$146,$B223,总装!N$6)+SUMIF(总装!O$3:O$146,$B223,总装!O$6)</f>
        <v>0</v>
      </c>
      <c r="N223" s="12">
        <f ca="1">SUMIF(总装!P$3:P$146,$B223,总装!P$6)+SUMIF(总装!Q$3:Q$146,$B223,总装!Q$6)+SUMIF(总装!R$3:R$146,$B223,总装!R$6)</f>
        <v>0</v>
      </c>
      <c r="O223" s="12">
        <f ca="1">SUMIF(总装!S$3:S$146,$B223,总装!S$6)+SUMIF(总装!T$3:T$146,$B223,总装!T$6)+SUMIF(总装!U$3:U$146,$B223,总装!U$6)</f>
        <v>0</v>
      </c>
      <c r="P223" s="12">
        <f ca="1">SUMIF(总装!V$3:V$146,$B223,总装!V$6)+SUMIF(总装!W$3:W$146,$B223,总装!W$6)+SUMIF(总装!X$3:X$146,$B223,总装!X$6)</f>
        <v>0</v>
      </c>
      <c r="Q223" s="12">
        <f ca="1">SUMIF(总装!Y$3:Y$146,$B223,总装!Y$6)+SUMIF(总装!Z$3:Z$146,$B223,总装!Z$6)+SUMIF(总装!AA$3:AA$146,$B223,总装!AA$6)</f>
        <v>0</v>
      </c>
      <c r="R223" s="5">
        <f ca="1">SUMIF(总装!AB$3:AB$146,$B223,总装!AB$6)+SUMIF(总装!AC$3:AC$146,$B223,总装!AC$6)+SUMIF(总装!AD$3:AD$146,$B223,总装!AD$6)</f>
        <v>0</v>
      </c>
      <c r="S223" s="5">
        <f ca="1">SUMIF(总装!AE$3:AE$146,$B223,总装!AE$6)+SUMIF(总装!AF$3:AF$146,$B223,总装!AF$6)+SUMIF(总装!AG$3:AG$146,$B223,总装!AG$6)</f>
        <v>0</v>
      </c>
      <c r="T223" s="5">
        <f ca="1">SUMIF(总装!AH$3:AH$146,$B223,总装!AH$6)+SUMIF(总装!AI$3:AI$146,$B223,总装!AI$6)+SUMIF(总装!AJ$3:AJ$146,$B223,总装!AJ$6)</f>
        <v>0</v>
      </c>
      <c r="U223" s="5">
        <f ca="1">SUMIF(总装!AK$3:AK$146,$B223,总装!AK$6)+SUMIF(总装!AL$3:AL$146,$B223,总装!AL$6)+SUMIF(总装!AM$3:AM$146,$B223,总装!AM$6)</f>
        <v>0</v>
      </c>
      <c r="V223" s="5">
        <f ca="1">SUMIF(总装!AN$3:AN$146,$B223,总装!AN$6)+SUMIF(总装!AO$3:AO$146,$B223,总装!AO$6)+SUMIF(总装!AP$3:AP$146,$B223,总装!AP$6)</f>
        <v>0</v>
      </c>
      <c r="W223" s="5">
        <f ca="1">SUMIF(总装!AQ$3:AQ$146,$B223,总装!AQ$6)+SUMIF(总装!AR$3:AR$146,$B223,总装!AR$6)+SUMIF(总装!AS$3:AS$146,$B223,总装!AS$6)</f>
        <v>0</v>
      </c>
      <c r="X223" s="5">
        <f ca="1">SUMIF(总装!AT$3:AT$146,$B223,总装!AT$6)+SUMIF(总装!AU$3:AU$146,$B223,总装!AU$6)+SUMIF(总装!AV$3:AV$146,$B223,总装!AV$6)</f>
        <v>0</v>
      </c>
      <c r="Y223" s="5">
        <f ca="1">SUMIF(总装!AW$3:AW$146,$B223,总装!AW$6)+SUMIF(总装!AX$3:AX$146,$B223,总装!AX$6)+SUMIF(总装!AY$3:AY$146,$B223,总装!AY$6)</f>
        <v>0</v>
      </c>
      <c r="Z223" s="5">
        <f ca="1">SUMIF(总装!AZ$3:AZ$146,$B223,总装!AZ$6)+SUMIF(总装!BA$3:BA$146,$B223,总装!BA$6)+SUMIF(总装!BB$3:BB$146,$B223,总装!BB$6)</f>
        <v>0</v>
      </c>
      <c r="AA223" s="5">
        <f ca="1">SUMIF(总装!BC$3:BC$146,$B223,总装!BC$6)+SUMIF(总装!BD$3:BD$146,$B223,总装!BD$6)+SUMIF(总装!BE$3:BE$146,$B223,总装!BE$6)</f>
        <v>0</v>
      </c>
      <c r="AB223" s="5">
        <f ca="1">SUMIF(总装!BF$3:BF$146,$B223,总装!BF$6)+SUMIF(总装!BG$3:BG$146,$B223,总装!BG$6)+SUMIF(总装!BH$3:BH$146,$B223,总装!BH$6)</f>
        <v>0</v>
      </c>
      <c r="AC223" s="5">
        <f ca="1">SUMIF(总装!BI$3:BI$146,$B223,总装!BI$6)+SUMIF(总装!BJ$3:BJ$146,$B223,总装!BJ$6)+SUMIF(总装!BK$3:BK$146,$B223,总装!BK$6)</f>
        <v>0</v>
      </c>
      <c r="AD223" s="5">
        <f ca="1">SUMIF(总装!BL$3:BL$146,$B223,总装!BL$6)+SUMIF(总装!BM$3:BM$146,$B223,总装!BM$6)+SUMIF(总装!BN$3:BN$146,$B223,总装!BN$6)</f>
        <v>0</v>
      </c>
      <c r="AE223" s="5">
        <f ca="1">SUMIF(总装!BO$3:BO$146,$B223,总装!BO$6)+SUMIF(总装!BP$3:BP$146,$B223,总装!BP$6)+SUMIF(总装!BQ$3:BQ$146,$B223,总装!BQ$6)</f>
        <v>0</v>
      </c>
      <c r="AF223" s="5">
        <f ca="1">SUMIF(总装!BR$3:BR$146,$B223,总装!BR$6)+SUMIF(总装!BS$3:BS$146,$B223,总装!BS$6)+SUMIF(总装!BT$3:BT$146,$B223,总装!BT$6)</f>
        <v>0</v>
      </c>
      <c r="AG223" s="5">
        <f ca="1">SUMIF(总装!BU$3:BU$146,$B223,总装!BU$6)+SUMIF(总装!BV$3:BV$146,$B223,总装!BV$6)+SUMIF(总装!BW$3:BW$146,$B223,总装!BW$6)</f>
        <v>750</v>
      </c>
      <c r="AH223" s="5">
        <f ca="1">SUMIF(总装!BX$3:BX$146,$B223,总装!BX$6)+SUMIF(总装!BY$3:BY$146,$B223,总装!BY$6)+SUMIF(总装!BZ$3:BZ$146,$B223,总装!BZ$6)</f>
        <v>1250</v>
      </c>
      <c r="AI223" s="5">
        <f ca="1">SUMIF(总装!CA$3:CA$146,$B223,总装!CA$6)+SUMIF(总装!CB$3:CB$146,$B223,总装!CB$6)+SUMIF(总装!CC$3:CC$146,$B223,总装!CC$6)</f>
        <v>0</v>
      </c>
      <c r="AJ223" s="5">
        <f ca="1">SUMIF(总装!CD$3:CD$146,$B223,总装!CD$6)+SUMIF(总装!CE$3:CE$146,$B223,总装!CE$6)+SUMIF(总装!CF$3:CF$146,$B223,总装!CF$6)</f>
        <v>0</v>
      </c>
      <c r="AK223" s="5">
        <f ca="1">SUMIF(总装!CG$3:CG$146,$B223,总装!CG$6)+SUMIF(总装!CH$3:CH$146,$B223,总装!CH$6)+SUMIF(总装!CI$3:CI$146,$B223,总装!CI$6)</f>
        <v>0</v>
      </c>
      <c r="AL223" s="5">
        <f ca="1">SUMIF(总装!CJ$3:CJ$146,$B223,总装!CJ$6)+SUMIF(总装!CK$3:CK$146,$B223,总装!CK$6)+SUMIF(总装!CL$3:CL$146,$B223,总装!CL$6)</f>
        <v>0</v>
      </c>
      <c r="AM223" s="5">
        <f ca="1">SUMIF(总装!CM$3:CM$146,$B223,总装!CM$6)+SUMIF(总装!CN$3:CN$146,$B223,总装!CN$6)+SUMIF(总装!CO$3:CO$146,$B223,总装!CO$6)</f>
        <v>0</v>
      </c>
      <c r="AN223" s="5">
        <f ca="1">SUMIF(总装!CP$3:CP$146,$B223,总装!CP$6)+SUMIF(总装!CQ$3:CQ$146,$B223,总装!CQ$6)+SUMIF(总装!CR$3:CR$146,$B223,总装!CR$6)</f>
        <v>0</v>
      </c>
      <c r="AO223" s="5">
        <f ca="1" t="shared" si="12"/>
        <v>2000</v>
      </c>
      <c r="AP223" s="5">
        <f>SUMIF(工单拆分!G:G,B223,工单拆分!I:I)</f>
        <v>2000</v>
      </c>
      <c r="AQ223" s="5">
        <f ca="1" t="shared" si="13"/>
        <v>0</v>
      </c>
      <c r="AS223" s="7">
        <f>VLOOKUP(日计划量!C:C,工单拆分!H:N,7,0)</f>
        <v>100851317</v>
      </c>
      <c r="AT223" s="5">
        <f ca="1">VLOOKUP(C:C,工单拆分!H:R,11,0)</f>
        <v>0</v>
      </c>
      <c r="AU223" s="5">
        <f ca="1">VLOOKUP(C:C,工单拆分!H:S,12,0)</f>
        <v>0</v>
      </c>
      <c r="AV223" s="5"/>
      <c r="AW223" s="5"/>
    </row>
    <row r="224" s="1" customFormat="1" ht="15" customHeight="1" spans="1:49">
      <c r="A224" s="5">
        <f>工单拆分!F224</f>
        <v>7210002960</v>
      </c>
      <c r="B224" s="5" t="str">
        <f>工单拆分!G224</f>
        <v>7210002960-8</v>
      </c>
      <c r="C224" s="5" t="str">
        <f>工单拆分!H224</f>
        <v>40FC533T-8</v>
      </c>
      <c r="D224" s="5">
        <f>VLOOKUP(B224,工单拆分!G:I,3,0)</f>
        <v>2000</v>
      </c>
      <c r="E224" s="5">
        <f ca="1">SUMIFS(OFFSET(工单拆分!$I$2,,,2000),OFFSET(工单拆分!$F$2,,,2000),A224)</f>
        <v>20000</v>
      </c>
      <c r="F224" s="5"/>
      <c r="G224" s="10">
        <f ca="1" t="array" ref="G224">MATCH(TRUE,J224:AN224&gt;10,0)+$J$2-1</f>
        <v>43550</v>
      </c>
      <c r="H224" s="11"/>
      <c r="I224" s="11"/>
      <c r="J224" s="5">
        <f ca="1">SUMIF(总装!D$3:D$146,$B224,总装!D$6)+SUMIF(总装!E$3:E$146,$B224,总装!E$6)+SUMIF(总装!F$3:F$146,$B224,总装!F$6)</f>
        <v>0</v>
      </c>
      <c r="K224" s="12">
        <f ca="1">SUMIF(总装!G$3:G$146,$B224,总装!G$6)+SUMIF(总装!H$3:H$146,$B224,总装!H$6)+SUMIF(总装!I$3:I$146,$B224,总装!I$6)</f>
        <v>0</v>
      </c>
      <c r="L224" s="12">
        <f ca="1">SUMIF(总装!J$3:J$146,$B224,总装!J$6)+SUMIF(总装!K$3:K$146,$B224,总装!K$6)+SUMIF(总装!L$3:L$146,$B224,总装!L$6)</f>
        <v>0</v>
      </c>
      <c r="M224" s="12">
        <f ca="1">SUMIF(总装!M$3:M$146,$B224,总装!M$6)+SUMIF(总装!N$3:N$146,$B224,总装!N$6)+SUMIF(总装!O$3:O$146,$B224,总装!O$6)</f>
        <v>0</v>
      </c>
      <c r="N224" s="12">
        <f ca="1">SUMIF(总装!P$3:P$146,$B224,总装!P$6)+SUMIF(总装!Q$3:Q$146,$B224,总装!Q$6)+SUMIF(总装!R$3:R$146,$B224,总装!R$6)</f>
        <v>0</v>
      </c>
      <c r="O224" s="12">
        <f ca="1">SUMIF(总装!S$3:S$146,$B224,总装!S$6)+SUMIF(总装!T$3:T$146,$B224,总装!T$6)+SUMIF(总装!U$3:U$146,$B224,总装!U$6)</f>
        <v>0</v>
      </c>
      <c r="P224" s="12">
        <f ca="1">SUMIF(总装!V$3:V$146,$B224,总装!V$6)+SUMIF(总装!W$3:W$146,$B224,总装!W$6)+SUMIF(总装!X$3:X$146,$B224,总装!X$6)</f>
        <v>0</v>
      </c>
      <c r="Q224" s="12">
        <f ca="1">SUMIF(总装!Y$3:Y$146,$B224,总装!Y$6)+SUMIF(总装!Z$3:Z$146,$B224,总装!Z$6)+SUMIF(总装!AA$3:AA$146,$B224,总装!AA$6)</f>
        <v>0</v>
      </c>
      <c r="R224" s="5">
        <f ca="1">SUMIF(总装!AB$3:AB$146,$B224,总装!AB$6)+SUMIF(总装!AC$3:AC$146,$B224,总装!AC$6)+SUMIF(总装!AD$3:AD$146,$B224,总装!AD$6)</f>
        <v>0</v>
      </c>
      <c r="S224" s="5">
        <f ca="1">SUMIF(总装!AE$3:AE$146,$B224,总装!AE$6)+SUMIF(总装!AF$3:AF$146,$B224,总装!AF$6)+SUMIF(总装!AG$3:AG$146,$B224,总装!AG$6)</f>
        <v>0</v>
      </c>
      <c r="T224" s="5">
        <f ca="1">SUMIF(总装!AH$3:AH$146,$B224,总装!AH$6)+SUMIF(总装!AI$3:AI$146,$B224,总装!AI$6)+SUMIF(总装!AJ$3:AJ$146,$B224,总装!AJ$6)</f>
        <v>0</v>
      </c>
      <c r="U224" s="5">
        <f ca="1">SUMIF(总装!AK$3:AK$146,$B224,总装!AK$6)+SUMIF(总装!AL$3:AL$146,$B224,总装!AL$6)+SUMIF(总装!AM$3:AM$146,$B224,总装!AM$6)</f>
        <v>0</v>
      </c>
      <c r="V224" s="5">
        <f ca="1">SUMIF(总装!AN$3:AN$146,$B224,总装!AN$6)+SUMIF(总装!AO$3:AO$146,$B224,总装!AO$6)+SUMIF(总装!AP$3:AP$146,$B224,总装!AP$6)</f>
        <v>0</v>
      </c>
      <c r="W224" s="5">
        <f ca="1">SUMIF(总装!AQ$3:AQ$146,$B224,总装!AQ$6)+SUMIF(总装!AR$3:AR$146,$B224,总装!AR$6)+SUMIF(总装!AS$3:AS$146,$B224,总装!AS$6)</f>
        <v>0</v>
      </c>
      <c r="X224" s="5">
        <f ca="1">SUMIF(总装!AT$3:AT$146,$B224,总装!AT$6)+SUMIF(总装!AU$3:AU$146,$B224,总装!AU$6)+SUMIF(总装!AV$3:AV$146,$B224,总装!AV$6)</f>
        <v>0</v>
      </c>
      <c r="Y224" s="5">
        <f ca="1">SUMIF(总装!AW$3:AW$146,$B224,总装!AW$6)+SUMIF(总装!AX$3:AX$146,$B224,总装!AX$6)+SUMIF(总装!AY$3:AY$146,$B224,总装!AY$6)</f>
        <v>0</v>
      </c>
      <c r="Z224" s="5">
        <f ca="1">SUMIF(总装!AZ$3:AZ$146,$B224,总装!AZ$6)+SUMIF(总装!BA$3:BA$146,$B224,总装!BA$6)+SUMIF(总装!BB$3:BB$146,$B224,总装!BB$6)</f>
        <v>0</v>
      </c>
      <c r="AA224" s="5">
        <f ca="1">SUMIF(总装!BC$3:BC$146,$B224,总装!BC$6)+SUMIF(总装!BD$3:BD$146,$B224,总装!BD$6)+SUMIF(总装!BE$3:BE$146,$B224,总装!BE$6)</f>
        <v>0</v>
      </c>
      <c r="AB224" s="5">
        <f ca="1">SUMIF(总装!BF$3:BF$146,$B224,总装!BF$6)+SUMIF(总装!BG$3:BG$146,$B224,总装!BG$6)+SUMIF(总装!BH$3:BH$146,$B224,总装!BH$6)</f>
        <v>0</v>
      </c>
      <c r="AC224" s="5">
        <f ca="1">SUMIF(总装!BI$3:BI$146,$B224,总装!BI$6)+SUMIF(总装!BJ$3:BJ$146,$B224,总装!BJ$6)+SUMIF(总装!BK$3:BK$146,$B224,总装!BK$6)</f>
        <v>0</v>
      </c>
      <c r="AD224" s="5">
        <f ca="1">SUMIF(总装!BL$3:BL$146,$B224,总装!BL$6)+SUMIF(总装!BM$3:BM$146,$B224,总装!BM$6)+SUMIF(总装!BN$3:BN$146,$B224,总装!BN$6)</f>
        <v>0</v>
      </c>
      <c r="AE224" s="5">
        <f ca="1">SUMIF(总装!BO$3:BO$146,$B224,总装!BO$6)+SUMIF(总装!BP$3:BP$146,$B224,总装!BP$6)+SUMIF(总装!BQ$3:BQ$146,$B224,总装!BQ$6)</f>
        <v>0</v>
      </c>
      <c r="AF224" s="5">
        <f ca="1">SUMIF(总装!BR$3:BR$146,$B224,总装!BR$6)+SUMIF(总装!BS$3:BS$146,$B224,总装!BS$6)+SUMIF(总装!BT$3:BT$146,$B224,总装!BT$6)</f>
        <v>0</v>
      </c>
      <c r="AG224" s="5">
        <f ca="1">SUMIF(总装!BU$3:BU$146,$B224,总装!BU$6)+SUMIF(总装!BV$3:BV$146,$B224,总装!BV$6)+SUMIF(总装!BW$3:BW$146,$B224,总装!BW$6)</f>
        <v>0</v>
      </c>
      <c r="AH224" s="5">
        <f ca="1">SUMIF(总装!BX$3:BX$146,$B224,总装!BX$6)+SUMIF(总装!BY$3:BY$146,$B224,总装!BY$6)+SUMIF(总装!BZ$3:BZ$146,$B224,总装!BZ$6)</f>
        <v>0</v>
      </c>
      <c r="AI224" s="5">
        <f ca="1">SUMIF(总装!CA$3:CA$146,$B224,总装!CA$6)+SUMIF(总装!CB$3:CB$146,$B224,总装!CB$6)+SUMIF(总装!CC$3:CC$146,$B224,总装!CC$6)</f>
        <v>650</v>
      </c>
      <c r="AJ224" s="5">
        <f ca="1">SUMIF(总装!CD$3:CD$146,$B224,总装!CD$6)+SUMIF(总装!CE$3:CE$146,$B224,总装!CE$6)+SUMIF(总装!CF$3:CF$146,$B224,总装!CF$6)</f>
        <v>1350</v>
      </c>
      <c r="AK224" s="5">
        <f ca="1">SUMIF(总装!CG$3:CG$146,$B224,总装!CG$6)+SUMIF(总装!CH$3:CH$146,$B224,总装!CH$6)+SUMIF(总装!CI$3:CI$146,$B224,总装!CI$6)</f>
        <v>0</v>
      </c>
      <c r="AL224" s="5">
        <f ca="1">SUMIF(总装!CJ$3:CJ$146,$B224,总装!CJ$6)+SUMIF(总装!CK$3:CK$146,$B224,总装!CK$6)+SUMIF(总装!CL$3:CL$146,$B224,总装!CL$6)</f>
        <v>0</v>
      </c>
      <c r="AM224" s="5">
        <f ca="1">SUMIF(总装!CM$3:CM$146,$B224,总装!CM$6)+SUMIF(总装!CN$3:CN$146,$B224,总装!CN$6)+SUMIF(总装!CO$3:CO$146,$B224,总装!CO$6)</f>
        <v>0</v>
      </c>
      <c r="AN224" s="5">
        <f ca="1">SUMIF(总装!CP$3:CP$146,$B224,总装!CP$6)+SUMIF(总装!CQ$3:CQ$146,$B224,总装!CQ$6)+SUMIF(总装!CR$3:CR$146,$B224,总装!CR$6)</f>
        <v>0</v>
      </c>
      <c r="AO224" s="5">
        <f ca="1" t="shared" si="12"/>
        <v>2000</v>
      </c>
      <c r="AP224" s="5">
        <f>SUMIF(工单拆分!G:G,B224,工单拆分!I:I)</f>
        <v>2000</v>
      </c>
      <c r="AQ224" s="5">
        <f ca="1" t="shared" si="13"/>
        <v>0</v>
      </c>
      <c r="AS224" s="7">
        <f>VLOOKUP(日计划量!C:C,工单拆分!H:N,7,0)</f>
        <v>100851985</v>
      </c>
      <c r="AT224" s="5">
        <f ca="1">VLOOKUP(C:C,工单拆分!H:R,11,0)</f>
        <v>0</v>
      </c>
      <c r="AU224" s="5">
        <f ca="1">VLOOKUP(C:C,工单拆分!H:S,12,0)</f>
        <v>0</v>
      </c>
      <c r="AV224" s="5"/>
      <c r="AW224" s="5"/>
    </row>
    <row r="225" s="1" customFormat="1" ht="15" customHeight="1" spans="1:49">
      <c r="A225" s="5">
        <f>工单拆分!F225</f>
        <v>7210002960</v>
      </c>
      <c r="B225" s="5" t="str">
        <f>工单拆分!G225</f>
        <v>7210002960-9</v>
      </c>
      <c r="C225" s="5" t="str">
        <f>工单拆分!H225</f>
        <v>40FC533T-9</v>
      </c>
      <c r="D225" s="5">
        <f>VLOOKUP(B225,工单拆分!G:I,3,0)</f>
        <v>2000</v>
      </c>
      <c r="E225" s="5">
        <f ca="1">SUMIFS(OFFSET(工单拆分!$I$2,,,2000),OFFSET(工单拆分!$F$2,,,2000),A225)</f>
        <v>20000</v>
      </c>
      <c r="F225" s="5"/>
      <c r="G225" s="10">
        <f ca="1" t="array" ref="G225">MATCH(TRUE,J225:AN225&gt;10,0)+$J$2-1</f>
        <v>43547</v>
      </c>
      <c r="H225" s="11"/>
      <c r="I225" s="11"/>
      <c r="J225" s="5">
        <f ca="1">SUMIF(总装!D$3:D$146,$B225,总装!D$6)+SUMIF(总装!E$3:E$146,$B225,总装!E$6)+SUMIF(总装!F$3:F$146,$B225,总装!F$6)</f>
        <v>0</v>
      </c>
      <c r="K225" s="12">
        <f ca="1">SUMIF(总装!G$3:G$146,$B225,总装!G$6)+SUMIF(总装!H$3:H$146,$B225,总装!H$6)+SUMIF(总装!I$3:I$146,$B225,总装!I$6)</f>
        <v>0</v>
      </c>
      <c r="L225" s="12">
        <f ca="1">SUMIF(总装!J$3:J$146,$B225,总装!J$6)+SUMIF(总装!K$3:K$146,$B225,总装!K$6)+SUMIF(总装!L$3:L$146,$B225,总装!L$6)</f>
        <v>0</v>
      </c>
      <c r="M225" s="12">
        <f ca="1">SUMIF(总装!M$3:M$146,$B225,总装!M$6)+SUMIF(总装!N$3:N$146,$B225,总装!N$6)+SUMIF(总装!O$3:O$146,$B225,总装!O$6)</f>
        <v>0</v>
      </c>
      <c r="N225" s="12">
        <f ca="1">SUMIF(总装!P$3:P$146,$B225,总装!P$6)+SUMIF(总装!Q$3:Q$146,$B225,总装!Q$6)+SUMIF(总装!R$3:R$146,$B225,总装!R$6)</f>
        <v>0</v>
      </c>
      <c r="O225" s="12">
        <f ca="1">SUMIF(总装!S$3:S$146,$B225,总装!S$6)+SUMIF(总装!T$3:T$146,$B225,总装!T$6)+SUMIF(总装!U$3:U$146,$B225,总装!U$6)</f>
        <v>0</v>
      </c>
      <c r="P225" s="12">
        <f ca="1">SUMIF(总装!V$3:V$146,$B225,总装!V$6)+SUMIF(总装!W$3:W$146,$B225,总装!W$6)+SUMIF(总装!X$3:X$146,$B225,总装!X$6)</f>
        <v>0</v>
      </c>
      <c r="Q225" s="12">
        <f ca="1">SUMIF(总装!Y$3:Y$146,$B225,总装!Y$6)+SUMIF(总装!Z$3:Z$146,$B225,总装!Z$6)+SUMIF(总装!AA$3:AA$146,$B225,总装!AA$6)</f>
        <v>0</v>
      </c>
      <c r="R225" s="5">
        <f ca="1">SUMIF(总装!AB$3:AB$146,$B225,总装!AB$6)+SUMIF(总装!AC$3:AC$146,$B225,总装!AC$6)+SUMIF(总装!AD$3:AD$146,$B225,总装!AD$6)</f>
        <v>0</v>
      </c>
      <c r="S225" s="5">
        <f ca="1">SUMIF(总装!AE$3:AE$146,$B225,总装!AE$6)+SUMIF(总装!AF$3:AF$146,$B225,总装!AF$6)+SUMIF(总装!AG$3:AG$146,$B225,总装!AG$6)</f>
        <v>0</v>
      </c>
      <c r="T225" s="5">
        <f ca="1">SUMIF(总装!AH$3:AH$146,$B225,总装!AH$6)+SUMIF(总装!AI$3:AI$146,$B225,总装!AI$6)+SUMIF(总装!AJ$3:AJ$146,$B225,总装!AJ$6)</f>
        <v>0</v>
      </c>
      <c r="U225" s="5">
        <f ca="1">SUMIF(总装!AK$3:AK$146,$B225,总装!AK$6)+SUMIF(总装!AL$3:AL$146,$B225,总装!AL$6)+SUMIF(总装!AM$3:AM$146,$B225,总装!AM$6)</f>
        <v>0</v>
      </c>
      <c r="V225" s="5">
        <f ca="1">SUMIF(总装!AN$3:AN$146,$B225,总装!AN$6)+SUMIF(总装!AO$3:AO$146,$B225,总装!AO$6)+SUMIF(总装!AP$3:AP$146,$B225,总装!AP$6)</f>
        <v>0</v>
      </c>
      <c r="W225" s="5">
        <f ca="1">SUMIF(总装!AQ$3:AQ$146,$B225,总装!AQ$6)+SUMIF(总装!AR$3:AR$146,$B225,总装!AR$6)+SUMIF(总装!AS$3:AS$146,$B225,总装!AS$6)</f>
        <v>0</v>
      </c>
      <c r="X225" s="5">
        <f ca="1">SUMIF(总装!AT$3:AT$146,$B225,总装!AT$6)+SUMIF(总装!AU$3:AU$146,$B225,总装!AU$6)+SUMIF(总装!AV$3:AV$146,$B225,总装!AV$6)</f>
        <v>0</v>
      </c>
      <c r="Y225" s="5">
        <f ca="1">SUMIF(总装!AW$3:AW$146,$B225,总装!AW$6)+SUMIF(总装!AX$3:AX$146,$B225,总装!AX$6)+SUMIF(总装!AY$3:AY$146,$B225,总装!AY$6)</f>
        <v>0</v>
      </c>
      <c r="Z225" s="5">
        <f ca="1">SUMIF(总装!AZ$3:AZ$146,$B225,总装!AZ$6)+SUMIF(总装!BA$3:BA$146,$B225,总装!BA$6)+SUMIF(总装!BB$3:BB$146,$B225,总装!BB$6)</f>
        <v>0</v>
      </c>
      <c r="AA225" s="5">
        <f ca="1">SUMIF(总装!BC$3:BC$146,$B225,总装!BC$6)+SUMIF(总装!BD$3:BD$146,$B225,总装!BD$6)+SUMIF(总装!BE$3:BE$146,$B225,总装!BE$6)</f>
        <v>0</v>
      </c>
      <c r="AB225" s="5">
        <f ca="1">SUMIF(总装!BF$3:BF$146,$B225,总装!BF$6)+SUMIF(总装!BG$3:BG$146,$B225,总装!BG$6)+SUMIF(总装!BH$3:BH$146,$B225,总装!BH$6)</f>
        <v>0</v>
      </c>
      <c r="AC225" s="5">
        <f ca="1">SUMIF(总装!BI$3:BI$146,$B225,总装!BI$6)+SUMIF(总装!BJ$3:BJ$146,$B225,总装!BJ$6)+SUMIF(总装!BK$3:BK$146,$B225,总装!BK$6)</f>
        <v>0</v>
      </c>
      <c r="AD225" s="5">
        <f ca="1">SUMIF(总装!BL$3:BL$146,$B225,总装!BL$6)+SUMIF(总装!BM$3:BM$146,$B225,总装!BM$6)+SUMIF(总装!BN$3:BN$146,$B225,总装!BN$6)</f>
        <v>0</v>
      </c>
      <c r="AE225" s="5">
        <f ca="1">SUMIF(总装!BO$3:BO$146,$B225,总装!BO$6)+SUMIF(总装!BP$3:BP$146,$B225,总装!BP$6)+SUMIF(总装!BQ$3:BQ$146,$B225,总装!BQ$6)</f>
        <v>0</v>
      </c>
      <c r="AF225" s="5">
        <f ca="1">SUMIF(总装!BR$3:BR$146,$B225,总装!BR$6)+SUMIF(总装!BS$3:BS$146,$B225,总装!BS$6)+SUMIF(总装!BT$3:BT$146,$B225,总装!BT$6)</f>
        <v>850</v>
      </c>
      <c r="AG225" s="5">
        <f ca="1">SUMIF(总装!BU$3:BU$146,$B225,总装!BU$6)+SUMIF(总装!BV$3:BV$146,$B225,总装!BV$6)+SUMIF(总装!BW$3:BW$146,$B225,总装!BW$6)</f>
        <v>1150</v>
      </c>
      <c r="AH225" s="5">
        <f ca="1">SUMIF(总装!BX$3:BX$146,$B225,总装!BX$6)+SUMIF(总装!BY$3:BY$146,$B225,总装!BY$6)+SUMIF(总装!BZ$3:BZ$146,$B225,总装!BZ$6)</f>
        <v>0</v>
      </c>
      <c r="AI225" s="5">
        <f ca="1">SUMIF(总装!CA$3:CA$146,$B225,总装!CA$6)+SUMIF(总装!CB$3:CB$146,$B225,总装!CB$6)+SUMIF(总装!CC$3:CC$146,$B225,总装!CC$6)</f>
        <v>0</v>
      </c>
      <c r="AJ225" s="5">
        <f ca="1">SUMIF(总装!CD$3:CD$146,$B225,总装!CD$6)+SUMIF(总装!CE$3:CE$146,$B225,总装!CE$6)+SUMIF(总装!CF$3:CF$146,$B225,总装!CF$6)</f>
        <v>0</v>
      </c>
      <c r="AK225" s="5">
        <f ca="1">SUMIF(总装!CG$3:CG$146,$B225,总装!CG$6)+SUMIF(总装!CH$3:CH$146,$B225,总装!CH$6)+SUMIF(总装!CI$3:CI$146,$B225,总装!CI$6)</f>
        <v>0</v>
      </c>
      <c r="AL225" s="5">
        <f ca="1">SUMIF(总装!CJ$3:CJ$146,$B225,总装!CJ$6)+SUMIF(总装!CK$3:CK$146,$B225,总装!CK$6)+SUMIF(总装!CL$3:CL$146,$B225,总装!CL$6)</f>
        <v>0</v>
      </c>
      <c r="AM225" s="5">
        <f ca="1">SUMIF(总装!CM$3:CM$146,$B225,总装!CM$6)+SUMIF(总装!CN$3:CN$146,$B225,总装!CN$6)+SUMIF(总装!CO$3:CO$146,$B225,总装!CO$6)</f>
        <v>0</v>
      </c>
      <c r="AN225" s="5">
        <f ca="1">SUMIF(总装!CP$3:CP$146,$B225,总装!CP$6)+SUMIF(总装!CQ$3:CQ$146,$B225,总装!CQ$6)+SUMIF(总装!CR$3:CR$146,$B225,总装!CR$6)</f>
        <v>0</v>
      </c>
      <c r="AO225" s="5">
        <f ca="1" t="shared" si="12"/>
        <v>2000</v>
      </c>
      <c r="AP225" s="5">
        <f>SUMIF(工单拆分!G:G,B225,工单拆分!I:I)</f>
        <v>2000</v>
      </c>
      <c r="AQ225" s="5">
        <f ca="1" t="shared" si="13"/>
        <v>0</v>
      </c>
      <c r="AS225" s="7">
        <f>VLOOKUP(日计划量!C:C,工单拆分!H:N,7,0)</f>
        <v>100851316</v>
      </c>
      <c r="AT225" s="5">
        <f ca="1">VLOOKUP(C:C,工单拆分!H:R,11,0)</f>
        <v>0</v>
      </c>
      <c r="AU225" s="5">
        <f ca="1">VLOOKUP(C:C,工单拆分!H:S,12,0)</f>
        <v>0</v>
      </c>
      <c r="AV225" s="5"/>
      <c r="AW225" s="5"/>
    </row>
    <row r="226" s="1" customFormat="1" ht="15" customHeight="1" spans="1:49">
      <c r="A226" s="5">
        <f>工单拆分!F226</f>
        <v>7210002960</v>
      </c>
      <c r="B226" s="5" t="str">
        <f>工单拆分!G226</f>
        <v>7210002960-10</v>
      </c>
      <c r="C226" s="5" t="str">
        <f>工单拆分!H226</f>
        <v>40FC533T-10</v>
      </c>
      <c r="D226" s="5">
        <f>VLOOKUP(B226,工单拆分!G:I,3,0)</f>
        <v>2000</v>
      </c>
      <c r="E226" s="5">
        <f ca="1">SUMIFS(OFFSET(工单拆分!$I$2,,,2000),OFFSET(工单拆分!$F$2,,,2000),A226)</f>
        <v>20000</v>
      </c>
      <c r="F226" s="5"/>
      <c r="G226" s="10">
        <f ca="1" t="array" ref="G226">MATCH(TRUE,J226:AN226&gt;10,0)+$J$2-1</f>
        <v>43551</v>
      </c>
      <c r="H226" s="11"/>
      <c r="I226" s="11"/>
      <c r="J226" s="5">
        <f ca="1">SUMIF(总装!D$3:D$146,$B226,总装!D$6)+SUMIF(总装!E$3:E$146,$B226,总装!E$6)+SUMIF(总装!F$3:F$146,$B226,总装!F$6)</f>
        <v>0</v>
      </c>
      <c r="K226" s="12">
        <f ca="1">SUMIF(总装!G$3:G$146,$B226,总装!G$6)+SUMIF(总装!H$3:H$146,$B226,总装!H$6)+SUMIF(总装!I$3:I$146,$B226,总装!I$6)</f>
        <v>0</v>
      </c>
      <c r="L226" s="12">
        <f ca="1">SUMIF(总装!J$3:J$146,$B226,总装!J$6)+SUMIF(总装!K$3:K$146,$B226,总装!K$6)+SUMIF(总装!L$3:L$146,$B226,总装!L$6)</f>
        <v>0</v>
      </c>
      <c r="M226" s="12">
        <f ca="1">SUMIF(总装!M$3:M$146,$B226,总装!M$6)+SUMIF(总装!N$3:N$146,$B226,总装!N$6)+SUMIF(总装!O$3:O$146,$B226,总装!O$6)</f>
        <v>0</v>
      </c>
      <c r="N226" s="12">
        <f ca="1">SUMIF(总装!P$3:P$146,$B226,总装!P$6)+SUMIF(总装!Q$3:Q$146,$B226,总装!Q$6)+SUMIF(总装!R$3:R$146,$B226,总装!R$6)</f>
        <v>0</v>
      </c>
      <c r="O226" s="12">
        <f ca="1">SUMIF(总装!S$3:S$146,$B226,总装!S$6)+SUMIF(总装!T$3:T$146,$B226,总装!T$6)+SUMIF(总装!U$3:U$146,$B226,总装!U$6)</f>
        <v>0</v>
      </c>
      <c r="P226" s="12">
        <f ca="1">SUMIF(总装!V$3:V$146,$B226,总装!V$6)+SUMIF(总装!W$3:W$146,$B226,总装!W$6)+SUMIF(总装!X$3:X$146,$B226,总装!X$6)</f>
        <v>0</v>
      </c>
      <c r="Q226" s="12">
        <f ca="1">SUMIF(总装!Y$3:Y$146,$B226,总装!Y$6)+SUMIF(总装!Z$3:Z$146,$B226,总装!Z$6)+SUMIF(总装!AA$3:AA$146,$B226,总装!AA$6)</f>
        <v>0</v>
      </c>
      <c r="R226" s="5">
        <f ca="1">SUMIF(总装!AB$3:AB$146,$B226,总装!AB$6)+SUMIF(总装!AC$3:AC$146,$B226,总装!AC$6)+SUMIF(总装!AD$3:AD$146,$B226,总装!AD$6)</f>
        <v>0</v>
      </c>
      <c r="S226" s="5">
        <f ca="1">SUMIF(总装!AE$3:AE$146,$B226,总装!AE$6)+SUMIF(总装!AF$3:AF$146,$B226,总装!AF$6)+SUMIF(总装!AG$3:AG$146,$B226,总装!AG$6)</f>
        <v>0</v>
      </c>
      <c r="T226" s="5">
        <f ca="1">SUMIF(总装!AH$3:AH$146,$B226,总装!AH$6)+SUMIF(总装!AI$3:AI$146,$B226,总装!AI$6)+SUMIF(总装!AJ$3:AJ$146,$B226,总装!AJ$6)</f>
        <v>0</v>
      </c>
      <c r="U226" s="5">
        <f ca="1">SUMIF(总装!AK$3:AK$146,$B226,总装!AK$6)+SUMIF(总装!AL$3:AL$146,$B226,总装!AL$6)+SUMIF(总装!AM$3:AM$146,$B226,总装!AM$6)</f>
        <v>0</v>
      </c>
      <c r="V226" s="5">
        <f ca="1">SUMIF(总装!AN$3:AN$146,$B226,总装!AN$6)+SUMIF(总装!AO$3:AO$146,$B226,总装!AO$6)+SUMIF(总装!AP$3:AP$146,$B226,总装!AP$6)</f>
        <v>0</v>
      </c>
      <c r="W226" s="5">
        <f ca="1">SUMIF(总装!AQ$3:AQ$146,$B226,总装!AQ$6)+SUMIF(总装!AR$3:AR$146,$B226,总装!AR$6)+SUMIF(总装!AS$3:AS$146,$B226,总装!AS$6)</f>
        <v>0</v>
      </c>
      <c r="X226" s="5">
        <f ca="1">SUMIF(总装!AT$3:AT$146,$B226,总装!AT$6)+SUMIF(总装!AU$3:AU$146,$B226,总装!AU$6)+SUMIF(总装!AV$3:AV$146,$B226,总装!AV$6)</f>
        <v>0</v>
      </c>
      <c r="Y226" s="5">
        <f ca="1">SUMIF(总装!AW$3:AW$146,$B226,总装!AW$6)+SUMIF(总装!AX$3:AX$146,$B226,总装!AX$6)+SUMIF(总装!AY$3:AY$146,$B226,总装!AY$6)</f>
        <v>0</v>
      </c>
      <c r="Z226" s="5">
        <f ca="1">SUMIF(总装!AZ$3:AZ$146,$B226,总装!AZ$6)+SUMIF(总装!BA$3:BA$146,$B226,总装!BA$6)+SUMIF(总装!BB$3:BB$146,$B226,总装!BB$6)</f>
        <v>0</v>
      </c>
      <c r="AA226" s="5">
        <f ca="1">SUMIF(总装!BC$3:BC$146,$B226,总装!BC$6)+SUMIF(总装!BD$3:BD$146,$B226,总装!BD$6)+SUMIF(总装!BE$3:BE$146,$B226,总装!BE$6)</f>
        <v>0</v>
      </c>
      <c r="AB226" s="5">
        <f ca="1">SUMIF(总装!BF$3:BF$146,$B226,总装!BF$6)+SUMIF(总装!BG$3:BG$146,$B226,总装!BG$6)+SUMIF(总装!BH$3:BH$146,$B226,总装!BH$6)</f>
        <v>0</v>
      </c>
      <c r="AC226" s="5">
        <f ca="1">SUMIF(总装!BI$3:BI$146,$B226,总装!BI$6)+SUMIF(总装!BJ$3:BJ$146,$B226,总装!BJ$6)+SUMIF(总装!BK$3:BK$146,$B226,总装!BK$6)</f>
        <v>0</v>
      </c>
      <c r="AD226" s="5">
        <f ca="1">SUMIF(总装!BL$3:BL$146,$B226,总装!BL$6)+SUMIF(总装!BM$3:BM$146,$B226,总装!BM$6)+SUMIF(总装!BN$3:BN$146,$B226,总装!BN$6)</f>
        <v>0</v>
      </c>
      <c r="AE226" s="5">
        <f ca="1">SUMIF(总装!BO$3:BO$146,$B226,总装!BO$6)+SUMIF(总装!BP$3:BP$146,$B226,总装!BP$6)+SUMIF(总装!BQ$3:BQ$146,$B226,总装!BQ$6)</f>
        <v>0</v>
      </c>
      <c r="AF226" s="5">
        <f ca="1">SUMIF(总装!BR$3:BR$146,$B226,总装!BR$6)+SUMIF(总装!BS$3:BS$146,$B226,总装!BS$6)+SUMIF(总装!BT$3:BT$146,$B226,总装!BT$6)</f>
        <v>0</v>
      </c>
      <c r="AG226" s="5">
        <f ca="1">SUMIF(总装!BU$3:BU$146,$B226,总装!BU$6)+SUMIF(总装!BV$3:BV$146,$B226,总装!BV$6)+SUMIF(总装!BW$3:BW$146,$B226,总装!BW$6)</f>
        <v>0</v>
      </c>
      <c r="AH226" s="5">
        <f ca="1">SUMIF(总装!BX$3:BX$146,$B226,总装!BX$6)+SUMIF(总装!BY$3:BY$146,$B226,总装!BY$6)+SUMIF(总装!BZ$3:BZ$146,$B226,总装!BZ$6)</f>
        <v>0</v>
      </c>
      <c r="AI226" s="5">
        <f ca="1">SUMIF(总装!CA$3:CA$146,$B226,总装!CA$6)+SUMIF(总装!CB$3:CB$146,$B226,总装!CB$6)+SUMIF(总装!CC$3:CC$146,$B226,总装!CC$6)</f>
        <v>0</v>
      </c>
      <c r="AJ226" s="5">
        <f ca="1">SUMIF(总装!CD$3:CD$146,$B226,总装!CD$6)+SUMIF(总装!CE$3:CE$146,$B226,总装!CE$6)+SUMIF(总装!CF$3:CF$146,$B226,总装!CF$6)</f>
        <v>600</v>
      </c>
      <c r="AK226" s="5">
        <f ca="1">SUMIF(总装!CG$3:CG$146,$B226,总装!CG$6)+SUMIF(总装!CH$3:CH$146,$B226,总装!CH$6)+SUMIF(总装!CI$3:CI$146,$B226,总装!CI$6)</f>
        <v>1400</v>
      </c>
      <c r="AL226" s="5">
        <f ca="1">SUMIF(总装!CJ$3:CJ$146,$B226,总装!CJ$6)+SUMIF(总装!CK$3:CK$146,$B226,总装!CK$6)+SUMIF(总装!CL$3:CL$146,$B226,总装!CL$6)</f>
        <v>0</v>
      </c>
      <c r="AM226" s="5">
        <f ca="1">SUMIF(总装!CM$3:CM$146,$B226,总装!CM$6)+SUMIF(总装!CN$3:CN$146,$B226,总装!CN$6)+SUMIF(总装!CO$3:CO$146,$B226,总装!CO$6)</f>
        <v>0</v>
      </c>
      <c r="AN226" s="5">
        <f ca="1">SUMIF(总装!CP$3:CP$146,$B226,总装!CP$6)+SUMIF(总装!CQ$3:CQ$146,$B226,总装!CQ$6)+SUMIF(总装!CR$3:CR$146,$B226,总装!CR$6)</f>
        <v>0</v>
      </c>
      <c r="AO226" s="5">
        <f ca="1" t="shared" si="12"/>
        <v>2000</v>
      </c>
      <c r="AP226" s="5">
        <f>SUMIF(工单拆分!G:G,B226,工单拆分!I:I)</f>
        <v>2000</v>
      </c>
      <c r="AQ226" s="5">
        <f ca="1" t="shared" si="13"/>
        <v>0</v>
      </c>
      <c r="AS226" s="7">
        <f>VLOOKUP(日计划量!C:C,工单拆分!H:N,7,0)</f>
        <v>0</v>
      </c>
      <c r="AT226" s="5">
        <f ca="1">VLOOKUP(C:C,工单拆分!H:R,11,0)</f>
        <v>0</v>
      </c>
      <c r="AU226" s="5">
        <f ca="1">VLOOKUP(C:C,工单拆分!H:S,12,0)</f>
        <v>0</v>
      </c>
      <c r="AV226" s="5"/>
      <c r="AW226" s="5"/>
    </row>
    <row r="227" s="1" customFormat="1" ht="15" customHeight="1" spans="1:49">
      <c r="A227" s="5">
        <f>工单拆分!F227</f>
        <v>7210002961</v>
      </c>
      <c r="B227" s="5" t="str">
        <f>工单拆分!G227</f>
        <v>7210002961-1</v>
      </c>
      <c r="C227" s="5" t="str">
        <f>工单拆分!H227</f>
        <v>50FC533T-1</v>
      </c>
      <c r="D227" s="5">
        <f>VLOOKUP(B227,工单拆分!G:I,3,0)</f>
        <v>2000</v>
      </c>
      <c r="E227" s="5">
        <f ca="1">SUMIFS(OFFSET(工单拆分!$I$2,,,2000),OFFSET(工单拆分!$F$2,,,2000),A227)</f>
        <v>20000</v>
      </c>
      <c r="F227" s="5"/>
      <c r="G227" s="10">
        <f ca="1" t="array" ref="G227">MATCH(TRUE,J227:AN227&gt;10,0)+$J$2-1</f>
        <v>43529</v>
      </c>
      <c r="H227" s="11"/>
      <c r="I227" s="11"/>
      <c r="J227" s="5">
        <f ca="1">SUMIF(总装!D$3:D$146,$B227,总装!D$6)+SUMIF(总装!E$3:E$146,$B227,总装!E$6)+SUMIF(总装!F$3:F$146,$B227,总装!F$6)</f>
        <v>0</v>
      </c>
      <c r="K227" s="12">
        <f ca="1">SUMIF(总装!G$3:G$146,$B227,总装!G$6)+SUMIF(总装!H$3:H$146,$B227,总装!H$6)+SUMIF(总装!I$3:I$146,$B227,总装!I$6)</f>
        <v>0</v>
      </c>
      <c r="L227" s="12">
        <f ca="1">SUMIF(总装!J$3:J$146,$B227,总装!J$6)+SUMIF(总装!K$3:K$146,$B227,总装!K$6)+SUMIF(总装!L$3:L$146,$B227,总装!L$6)</f>
        <v>0</v>
      </c>
      <c r="M227" s="12">
        <f ca="1">SUMIF(总装!M$3:M$146,$B227,总装!M$6)+SUMIF(总装!N$3:N$146,$B227,总装!N$6)+SUMIF(总装!O$3:O$146,$B227,总装!O$6)</f>
        <v>0</v>
      </c>
      <c r="N227" s="12">
        <f ca="1">SUMIF(总装!P$3:P$146,$B227,总装!P$6)+SUMIF(总装!Q$3:Q$146,$B227,总装!Q$6)+SUMIF(总装!R$3:R$146,$B227,总装!R$6)</f>
        <v>1250</v>
      </c>
      <c r="O227" s="12">
        <f ca="1">SUMIF(总装!S$3:S$146,$B227,总装!S$6)+SUMIF(总装!T$3:T$146,$B227,总装!T$6)+SUMIF(总装!U$3:U$146,$B227,总装!U$6)</f>
        <v>750</v>
      </c>
      <c r="P227" s="12">
        <f ca="1">SUMIF(总装!V$3:V$146,$B227,总装!V$6)+SUMIF(总装!W$3:W$146,$B227,总装!W$6)+SUMIF(总装!X$3:X$146,$B227,总装!X$6)</f>
        <v>0</v>
      </c>
      <c r="Q227" s="12">
        <f ca="1">SUMIF(总装!Y$3:Y$146,$B227,总装!Y$6)+SUMIF(总装!Z$3:Z$146,$B227,总装!Z$6)+SUMIF(总装!AA$3:AA$146,$B227,总装!AA$6)</f>
        <v>0</v>
      </c>
      <c r="R227" s="5">
        <f ca="1">SUMIF(总装!AB$3:AB$146,$B227,总装!AB$6)+SUMIF(总装!AC$3:AC$146,$B227,总装!AC$6)+SUMIF(总装!AD$3:AD$146,$B227,总装!AD$6)</f>
        <v>0</v>
      </c>
      <c r="S227" s="5">
        <f ca="1">SUMIF(总装!AE$3:AE$146,$B227,总装!AE$6)+SUMIF(总装!AF$3:AF$146,$B227,总装!AF$6)+SUMIF(总装!AG$3:AG$146,$B227,总装!AG$6)</f>
        <v>0</v>
      </c>
      <c r="T227" s="5">
        <f ca="1">SUMIF(总装!AH$3:AH$146,$B227,总装!AH$6)+SUMIF(总装!AI$3:AI$146,$B227,总装!AI$6)+SUMIF(总装!AJ$3:AJ$146,$B227,总装!AJ$6)</f>
        <v>0</v>
      </c>
      <c r="U227" s="5">
        <f ca="1">SUMIF(总装!AK$3:AK$146,$B227,总装!AK$6)+SUMIF(总装!AL$3:AL$146,$B227,总装!AL$6)+SUMIF(总装!AM$3:AM$146,$B227,总装!AM$6)</f>
        <v>0</v>
      </c>
      <c r="V227" s="5">
        <f ca="1">SUMIF(总装!AN$3:AN$146,$B227,总装!AN$6)+SUMIF(总装!AO$3:AO$146,$B227,总装!AO$6)+SUMIF(总装!AP$3:AP$146,$B227,总装!AP$6)</f>
        <v>0</v>
      </c>
      <c r="W227" s="5">
        <f ca="1">SUMIF(总装!AQ$3:AQ$146,$B227,总装!AQ$6)+SUMIF(总装!AR$3:AR$146,$B227,总装!AR$6)+SUMIF(总装!AS$3:AS$146,$B227,总装!AS$6)</f>
        <v>0</v>
      </c>
      <c r="X227" s="5">
        <f ca="1">SUMIF(总装!AT$3:AT$146,$B227,总装!AT$6)+SUMIF(总装!AU$3:AU$146,$B227,总装!AU$6)+SUMIF(总装!AV$3:AV$146,$B227,总装!AV$6)</f>
        <v>0</v>
      </c>
      <c r="Y227" s="5">
        <f ca="1">SUMIF(总装!AW$3:AW$146,$B227,总装!AW$6)+SUMIF(总装!AX$3:AX$146,$B227,总装!AX$6)+SUMIF(总装!AY$3:AY$146,$B227,总装!AY$6)</f>
        <v>0</v>
      </c>
      <c r="Z227" s="5">
        <f ca="1">SUMIF(总装!AZ$3:AZ$146,$B227,总装!AZ$6)+SUMIF(总装!BA$3:BA$146,$B227,总装!BA$6)+SUMIF(总装!BB$3:BB$146,$B227,总装!BB$6)</f>
        <v>0</v>
      </c>
      <c r="AA227" s="5">
        <f ca="1">SUMIF(总装!BC$3:BC$146,$B227,总装!BC$6)+SUMIF(总装!BD$3:BD$146,$B227,总装!BD$6)+SUMIF(总装!BE$3:BE$146,$B227,总装!BE$6)</f>
        <v>0</v>
      </c>
      <c r="AB227" s="5">
        <f ca="1">SUMIF(总装!BF$3:BF$146,$B227,总装!BF$6)+SUMIF(总装!BG$3:BG$146,$B227,总装!BG$6)+SUMIF(总装!BH$3:BH$146,$B227,总装!BH$6)</f>
        <v>0</v>
      </c>
      <c r="AC227" s="5">
        <f ca="1">SUMIF(总装!BI$3:BI$146,$B227,总装!BI$6)+SUMIF(总装!BJ$3:BJ$146,$B227,总装!BJ$6)+SUMIF(总装!BK$3:BK$146,$B227,总装!BK$6)</f>
        <v>0</v>
      </c>
      <c r="AD227" s="5">
        <f ca="1">SUMIF(总装!BL$3:BL$146,$B227,总装!BL$6)+SUMIF(总装!BM$3:BM$146,$B227,总装!BM$6)+SUMIF(总装!BN$3:BN$146,$B227,总装!BN$6)</f>
        <v>0</v>
      </c>
      <c r="AE227" s="5">
        <f ca="1">SUMIF(总装!BO$3:BO$146,$B227,总装!BO$6)+SUMIF(总装!BP$3:BP$146,$B227,总装!BP$6)+SUMIF(总装!BQ$3:BQ$146,$B227,总装!BQ$6)</f>
        <v>0</v>
      </c>
      <c r="AF227" s="5">
        <f ca="1">SUMIF(总装!BR$3:BR$146,$B227,总装!BR$6)+SUMIF(总装!BS$3:BS$146,$B227,总装!BS$6)+SUMIF(总装!BT$3:BT$146,$B227,总装!BT$6)</f>
        <v>0</v>
      </c>
      <c r="AG227" s="5">
        <f ca="1">SUMIF(总装!BU$3:BU$146,$B227,总装!BU$6)+SUMIF(总装!BV$3:BV$146,$B227,总装!BV$6)+SUMIF(总装!BW$3:BW$146,$B227,总装!BW$6)</f>
        <v>0</v>
      </c>
      <c r="AH227" s="5">
        <f ca="1">SUMIF(总装!BX$3:BX$146,$B227,总装!BX$6)+SUMIF(总装!BY$3:BY$146,$B227,总装!BY$6)+SUMIF(总装!BZ$3:BZ$146,$B227,总装!BZ$6)</f>
        <v>0</v>
      </c>
      <c r="AI227" s="5">
        <f ca="1">SUMIF(总装!CA$3:CA$146,$B227,总装!CA$6)+SUMIF(总装!CB$3:CB$146,$B227,总装!CB$6)+SUMIF(总装!CC$3:CC$146,$B227,总装!CC$6)</f>
        <v>0</v>
      </c>
      <c r="AJ227" s="5">
        <f ca="1">SUMIF(总装!CD$3:CD$146,$B227,总装!CD$6)+SUMIF(总装!CE$3:CE$146,$B227,总装!CE$6)+SUMIF(总装!CF$3:CF$146,$B227,总装!CF$6)</f>
        <v>0</v>
      </c>
      <c r="AK227" s="5">
        <f ca="1">SUMIF(总装!CG$3:CG$146,$B227,总装!CG$6)+SUMIF(总装!CH$3:CH$146,$B227,总装!CH$6)+SUMIF(总装!CI$3:CI$146,$B227,总装!CI$6)</f>
        <v>0</v>
      </c>
      <c r="AL227" s="5">
        <f ca="1">SUMIF(总装!CJ$3:CJ$146,$B227,总装!CJ$6)+SUMIF(总装!CK$3:CK$146,$B227,总装!CK$6)+SUMIF(总装!CL$3:CL$146,$B227,总装!CL$6)</f>
        <v>0</v>
      </c>
      <c r="AM227" s="5">
        <f ca="1">SUMIF(总装!CM$3:CM$146,$B227,总装!CM$6)+SUMIF(总装!CN$3:CN$146,$B227,总装!CN$6)+SUMIF(总装!CO$3:CO$146,$B227,总装!CO$6)</f>
        <v>0</v>
      </c>
      <c r="AN227" s="5">
        <f ca="1">SUMIF(总装!CP$3:CP$146,$B227,总装!CP$6)+SUMIF(总装!CQ$3:CQ$146,$B227,总装!CQ$6)+SUMIF(总装!CR$3:CR$146,$B227,总装!CR$6)</f>
        <v>0</v>
      </c>
      <c r="AO227" s="5">
        <f ca="1" t="shared" si="12"/>
        <v>2000</v>
      </c>
      <c r="AP227" s="5">
        <f>SUMIF(工单拆分!G:G,B227,工单拆分!I:I)</f>
        <v>2000</v>
      </c>
      <c r="AQ227" s="5">
        <f ca="1" t="shared" si="13"/>
        <v>0</v>
      </c>
      <c r="AS227" s="7">
        <f>VLOOKUP(日计划量!C:C,工单拆分!H:N,7,0)</f>
        <v>100843505</v>
      </c>
      <c r="AT227" s="5">
        <f ca="1">VLOOKUP(C:C,工单拆分!H:R,11,0)</f>
        <v>0</v>
      </c>
      <c r="AU227" s="5">
        <f ca="1">VLOOKUP(C:C,工单拆分!H:S,12,0)</f>
        <v>0</v>
      </c>
      <c r="AV227" s="5"/>
      <c r="AW227" s="5"/>
    </row>
    <row r="228" s="1" customFormat="1" ht="15" customHeight="1" spans="1:49">
      <c r="A228" s="5">
        <f>工单拆分!F228</f>
        <v>7210002961</v>
      </c>
      <c r="B228" s="5" t="str">
        <f>工单拆分!G228</f>
        <v>7210002961-2</v>
      </c>
      <c r="C228" s="5" t="str">
        <f>工单拆分!H228</f>
        <v>50FC533T-2</v>
      </c>
      <c r="D228" s="5">
        <f>VLOOKUP(B228,工单拆分!G:I,3,0)</f>
        <v>2000</v>
      </c>
      <c r="E228" s="5">
        <f ca="1">SUMIFS(OFFSET(工单拆分!$I$2,,,2000),OFFSET(工单拆分!$F$2,,,2000),A228)</f>
        <v>20000</v>
      </c>
      <c r="F228" s="5"/>
      <c r="G228" s="10">
        <f ca="1" t="array" ref="G228">MATCH(TRUE,J228:AN228&gt;10,0)+$J$2-1</f>
        <v>43528</v>
      </c>
      <c r="H228" s="11"/>
      <c r="I228" s="11"/>
      <c r="J228" s="5">
        <f ca="1">SUMIF(总装!D$3:D$146,$B228,总装!D$6)+SUMIF(总装!E$3:E$146,$B228,总装!E$6)+SUMIF(总装!F$3:F$146,$B228,总装!F$6)</f>
        <v>0</v>
      </c>
      <c r="K228" s="12">
        <f ca="1">SUMIF(总装!G$3:G$146,$B228,总装!G$6)+SUMIF(总装!H$3:H$146,$B228,总装!H$6)+SUMIF(总装!I$3:I$146,$B228,总装!I$6)</f>
        <v>0</v>
      </c>
      <c r="L228" s="12">
        <f ca="1">SUMIF(总装!J$3:J$146,$B228,总装!J$6)+SUMIF(总装!K$3:K$146,$B228,总装!K$6)+SUMIF(总装!L$3:L$146,$B228,总装!L$6)</f>
        <v>0</v>
      </c>
      <c r="M228" s="12">
        <f ca="1">SUMIF(总装!M$3:M$146,$B228,总装!M$6)+SUMIF(总装!N$3:N$146,$B228,总装!N$6)+SUMIF(总装!O$3:O$146,$B228,总装!O$6)</f>
        <v>1350</v>
      </c>
      <c r="N228" s="12">
        <f ca="1">SUMIF(总装!P$3:P$146,$B228,总装!P$6)+SUMIF(总装!Q$3:Q$146,$B228,总装!Q$6)+SUMIF(总装!R$3:R$146,$B228,总装!R$6)</f>
        <v>650</v>
      </c>
      <c r="O228" s="12">
        <f ca="1">SUMIF(总装!S$3:S$146,$B228,总装!S$6)+SUMIF(总装!T$3:T$146,$B228,总装!T$6)+SUMIF(总装!U$3:U$146,$B228,总装!U$6)</f>
        <v>0</v>
      </c>
      <c r="P228" s="12">
        <f ca="1">SUMIF(总装!V$3:V$146,$B228,总装!V$6)+SUMIF(总装!W$3:W$146,$B228,总装!W$6)+SUMIF(总装!X$3:X$146,$B228,总装!X$6)</f>
        <v>0</v>
      </c>
      <c r="Q228" s="12">
        <f ca="1">SUMIF(总装!Y$3:Y$146,$B228,总装!Y$6)+SUMIF(总装!Z$3:Z$146,$B228,总装!Z$6)+SUMIF(总装!AA$3:AA$146,$B228,总装!AA$6)</f>
        <v>0</v>
      </c>
      <c r="R228" s="5">
        <f ca="1">SUMIF(总装!AB$3:AB$146,$B228,总装!AB$6)+SUMIF(总装!AC$3:AC$146,$B228,总装!AC$6)+SUMIF(总装!AD$3:AD$146,$B228,总装!AD$6)</f>
        <v>0</v>
      </c>
      <c r="S228" s="5">
        <f ca="1">SUMIF(总装!AE$3:AE$146,$B228,总装!AE$6)+SUMIF(总装!AF$3:AF$146,$B228,总装!AF$6)+SUMIF(总装!AG$3:AG$146,$B228,总装!AG$6)</f>
        <v>0</v>
      </c>
      <c r="T228" s="5">
        <f ca="1">SUMIF(总装!AH$3:AH$146,$B228,总装!AH$6)+SUMIF(总装!AI$3:AI$146,$B228,总装!AI$6)+SUMIF(总装!AJ$3:AJ$146,$B228,总装!AJ$6)</f>
        <v>0</v>
      </c>
      <c r="U228" s="5">
        <f ca="1">SUMIF(总装!AK$3:AK$146,$B228,总装!AK$6)+SUMIF(总装!AL$3:AL$146,$B228,总装!AL$6)+SUMIF(总装!AM$3:AM$146,$B228,总装!AM$6)</f>
        <v>0</v>
      </c>
      <c r="V228" s="5">
        <f ca="1">SUMIF(总装!AN$3:AN$146,$B228,总装!AN$6)+SUMIF(总装!AO$3:AO$146,$B228,总装!AO$6)+SUMIF(总装!AP$3:AP$146,$B228,总装!AP$6)</f>
        <v>0</v>
      </c>
      <c r="W228" s="5">
        <f ca="1">SUMIF(总装!AQ$3:AQ$146,$B228,总装!AQ$6)+SUMIF(总装!AR$3:AR$146,$B228,总装!AR$6)+SUMIF(总装!AS$3:AS$146,$B228,总装!AS$6)</f>
        <v>0</v>
      </c>
      <c r="X228" s="5">
        <f ca="1">SUMIF(总装!AT$3:AT$146,$B228,总装!AT$6)+SUMIF(总装!AU$3:AU$146,$B228,总装!AU$6)+SUMIF(总装!AV$3:AV$146,$B228,总装!AV$6)</f>
        <v>0</v>
      </c>
      <c r="Y228" s="5">
        <f ca="1">SUMIF(总装!AW$3:AW$146,$B228,总装!AW$6)+SUMIF(总装!AX$3:AX$146,$B228,总装!AX$6)+SUMIF(总装!AY$3:AY$146,$B228,总装!AY$6)</f>
        <v>0</v>
      </c>
      <c r="Z228" s="5">
        <f ca="1">SUMIF(总装!AZ$3:AZ$146,$B228,总装!AZ$6)+SUMIF(总装!BA$3:BA$146,$B228,总装!BA$6)+SUMIF(总装!BB$3:BB$146,$B228,总装!BB$6)</f>
        <v>0</v>
      </c>
      <c r="AA228" s="5">
        <f ca="1">SUMIF(总装!BC$3:BC$146,$B228,总装!BC$6)+SUMIF(总装!BD$3:BD$146,$B228,总装!BD$6)+SUMIF(总装!BE$3:BE$146,$B228,总装!BE$6)</f>
        <v>0</v>
      </c>
      <c r="AB228" s="5">
        <f ca="1">SUMIF(总装!BF$3:BF$146,$B228,总装!BF$6)+SUMIF(总装!BG$3:BG$146,$B228,总装!BG$6)+SUMIF(总装!BH$3:BH$146,$B228,总装!BH$6)</f>
        <v>0</v>
      </c>
      <c r="AC228" s="5">
        <f ca="1">SUMIF(总装!BI$3:BI$146,$B228,总装!BI$6)+SUMIF(总装!BJ$3:BJ$146,$B228,总装!BJ$6)+SUMIF(总装!BK$3:BK$146,$B228,总装!BK$6)</f>
        <v>0</v>
      </c>
      <c r="AD228" s="5">
        <f ca="1">SUMIF(总装!BL$3:BL$146,$B228,总装!BL$6)+SUMIF(总装!BM$3:BM$146,$B228,总装!BM$6)+SUMIF(总装!BN$3:BN$146,$B228,总装!BN$6)</f>
        <v>0</v>
      </c>
      <c r="AE228" s="5">
        <f ca="1">SUMIF(总装!BO$3:BO$146,$B228,总装!BO$6)+SUMIF(总装!BP$3:BP$146,$B228,总装!BP$6)+SUMIF(总装!BQ$3:BQ$146,$B228,总装!BQ$6)</f>
        <v>0</v>
      </c>
      <c r="AF228" s="5">
        <f ca="1">SUMIF(总装!BR$3:BR$146,$B228,总装!BR$6)+SUMIF(总装!BS$3:BS$146,$B228,总装!BS$6)+SUMIF(总装!BT$3:BT$146,$B228,总装!BT$6)</f>
        <v>0</v>
      </c>
      <c r="AG228" s="5">
        <f ca="1">SUMIF(总装!BU$3:BU$146,$B228,总装!BU$6)+SUMIF(总装!BV$3:BV$146,$B228,总装!BV$6)+SUMIF(总装!BW$3:BW$146,$B228,总装!BW$6)</f>
        <v>0</v>
      </c>
      <c r="AH228" s="5">
        <f ca="1">SUMIF(总装!BX$3:BX$146,$B228,总装!BX$6)+SUMIF(总装!BY$3:BY$146,$B228,总装!BY$6)+SUMIF(总装!BZ$3:BZ$146,$B228,总装!BZ$6)</f>
        <v>0</v>
      </c>
      <c r="AI228" s="5">
        <f ca="1">SUMIF(总装!CA$3:CA$146,$B228,总装!CA$6)+SUMIF(总装!CB$3:CB$146,$B228,总装!CB$6)+SUMIF(总装!CC$3:CC$146,$B228,总装!CC$6)</f>
        <v>0</v>
      </c>
      <c r="AJ228" s="5">
        <f ca="1">SUMIF(总装!CD$3:CD$146,$B228,总装!CD$6)+SUMIF(总装!CE$3:CE$146,$B228,总装!CE$6)+SUMIF(总装!CF$3:CF$146,$B228,总装!CF$6)</f>
        <v>0</v>
      </c>
      <c r="AK228" s="5">
        <f ca="1">SUMIF(总装!CG$3:CG$146,$B228,总装!CG$6)+SUMIF(总装!CH$3:CH$146,$B228,总装!CH$6)+SUMIF(总装!CI$3:CI$146,$B228,总装!CI$6)</f>
        <v>0</v>
      </c>
      <c r="AL228" s="5">
        <f ca="1">SUMIF(总装!CJ$3:CJ$146,$B228,总装!CJ$6)+SUMIF(总装!CK$3:CK$146,$B228,总装!CK$6)+SUMIF(总装!CL$3:CL$146,$B228,总装!CL$6)</f>
        <v>0</v>
      </c>
      <c r="AM228" s="5">
        <f ca="1">SUMIF(总装!CM$3:CM$146,$B228,总装!CM$6)+SUMIF(总装!CN$3:CN$146,$B228,总装!CN$6)+SUMIF(总装!CO$3:CO$146,$B228,总装!CO$6)</f>
        <v>0</v>
      </c>
      <c r="AN228" s="5">
        <f ca="1">SUMIF(总装!CP$3:CP$146,$B228,总装!CP$6)+SUMIF(总装!CQ$3:CQ$146,$B228,总装!CQ$6)+SUMIF(总装!CR$3:CR$146,$B228,总装!CR$6)</f>
        <v>0</v>
      </c>
      <c r="AO228" s="5">
        <f ca="1" t="shared" si="12"/>
        <v>2000</v>
      </c>
      <c r="AP228" s="5">
        <f>SUMIF(工单拆分!G:G,B228,工单拆分!I:I)</f>
        <v>2000</v>
      </c>
      <c r="AQ228" s="5">
        <f ca="1" t="shared" si="13"/>
        <v>0</v>
      </c>
      <c r="AS228" s="7"/>
      <c r="AT228" s="5"/>
      <c r="AU228" s="5"/>
      <c r="AV228" s="5"/>
      <c r="AW228" s="5"/>
    </row>
    <row r="229" s="1" customFormat="1" ht="15" customHeight="1" spans="1:49">
      <c r="A229" s="5">
        <f>工单拆分!F229</f>
        <v>7210002961</v>
      </c>
      <c r="B229" s="5" t="str">
        <f>工单拆分!G229</f>
        <v>7210002961-3</v>
      </c>
      <c r="C229" s="5" t="str">
        <f>工单拆分!H229</f>
        <v>50FC533T-3</v>
      </c>
      <c r="D229" s="5">
        <f>VLOOKUP(B229,工单拆分!G:I,3,0)</f>
        <v>2000</v>
      </c>
      <c r="E229" s="5">
        <f ca="1">SUMIFS(OFFSET(工单拆分!$I$2,,,2000),OFFSET(工单拆分!$F$2,,,2000),A229)</f>
        <v>20000</v>
      </c>
      <c r="F229" s="5"/>
      <c r="G229" s="10">
        <f ca="1" t="array" ref="G229">MATCH(TRUE,J229:AN229&gt;10,0)+$J$2-1</f>
        <v>43552</v>
      </c>
      <c r="H229" s="11"/>
      <c r="I229" s="11"/>
      <c r="J229" s="5">
        <f ca="1">SUMIF(总装!D$3:D$146,$B229,总装!D$6)+SUMIF(总装!E$3:E$146,$B229,总装!E$6)+SUMIF(总装!F$3:F$146,$B229,总装!F$6)</f>
        <v>0</v>
      </c>
      <c r="K229" s="12">
        <f ca="1">SUMIF(总装!G$3:G$146,$B229,总装!G$6)+SUMIF(总装!H$3:H$146,$B229,总装!H$6)+SUMIF(总装!I$3:I$146,$B229,总装!I$6)</f>
        <v>0</v>
      </c>
      <c r="L229" s="12">
        <f ca="1">SUMIF(总装!J$3:J$146,$B229,总装!J$6)+SUMIF(总装!K$3:K$146,$B229,总装!K$6)+SUMIF(总装!L$3:L$146,$B229,总装!L$6)</f>
        <v>0</v>
      </c>
      <c r="M229" s="12">
        <f ca="1">SUMIF(总装!M$3:M$146,$B229,总装!M$6)+SUMIF(总装!N$3:N$146,$B229,总装!N$6)+SUMIF(总装!O$3:O$146,$B229,总装!O$6)</f>
        <v>0</v>
      </c>
      <c r="N229" s="12">
        <f ca="1">SUMIF(总装!P$3:P$146,$B229,总装!P$6)+SUMIF(总装!Q$3:Q$146,$B229,总装!Q$6)+SUMIF(总装!R$3:R$146,$B229,总装!R$6)</f>
        <v>0</v>
      </c>
      <c r="O229" s="12">
        <f ca="1">SUMIF(总装!S$3:S$146,$B229,总装!S$6)+SUMIF(总装!T$3:T$146,$B229,总装!T$6)+SUMIF(总装!U$3:U$146,$B229,总装!U$6)</f>
        <v>0</v>
      </c>
      <c r="P229" s="12">
        <f ca="1">SUMIF(总装!V$3:V$146,$B229,总装!V$6)+SUMIF(总装!W$3:W$146,$B229,总装!W$6)+SUMIF(总装!X$3:X$146,$B229,总装!X$6)</f>
        <v>0</v>
      </c>
      <c r="Q229" s="12">
        <f ca="1">SUMIF(总装!Y$3:Y$146,$B229,总装!Y$6)+SUMIF(总装!Z$3:Z$146,$B229,总装!Z$6)+SUMIF(总装!AA$3:AA$146,$B229,总装!AA$6)</f>
        <v>0</v>
      </c>
      <c r="R229" s="5">
        <f ca="1">SUMIF(总装!AB$3:AB$146,$B229,总装!AB$6)+SUMIF(总装!AC$3:AC$146,$B229,总装!AC$6)+SUMIF(总装!AD$3:AD$146,$B229,总装!AD$6)</f>
        <v>0</v>
      </c>
      <c r="S229" s="5">
        <f ca="1">SUMIF(总装!AE$3:AE$146,$B229,总装!AE$6)+SUMIF(总装!AF$3:AF$146,$B229,总装!AF$6)+SUMIF(总装!AG$3:AG$146,$B229,总装!AG$6)</f>
        <v>0</v>
      </c>
      <c r="T229" s="5">
        <f ca="1">SUMIF(总装!AH$3:AH$146,$B229,总装!AH$6)+SUMIF(总装!AI$3:AI$146,$B229,总装!AI$6)+SUMIF(总装!AJ$3:AJ$146,$B229,总装!AJ$6)</f>
        <v>0</v>
      </c>
      <c r="U229" s="5">
        <f ca="1">SUMIF(总装!AK$3:AK$146,$B229,总装!AK$6)+SUMIF(总装!AL$3:AL$146,$B229,总装!AL$6)+SUMIF(总装!AM$3:AM$146,$B229,总装!AM$6)</f>
        <v>0</v>
      </c>
      <c r="V229" s="5">
        <f ca="1">SUMIF(总装!AN$3:AN$146,$B229,总装!AN$6)+SUMIF(总装!AO$3:AO$146,$B229,总装!AO$6)+SUMIF(总装!AP$3:AP$146,$B229,总装!AP$6)</f>
        <v>0</v>
      </c>
      <c r="W229" s="5">
        <f ca="1">SUMIF(总装!AQ$3:AQ$146,$B229,总装!AQ$6)+SUMIF(总装!AR$3:AR$146,$B229,总装!AR$6)+SUMIF(总装!AS$3:AS$146,$B229,总装!AS$6)</f>
        <v>0</v>
      </c>
      <c r="X229" s="5">
        <f ca="1">SUMIF(总装!AT$3:AT$146,$B229,总装!AT$6)+SUMIF(总装!AU$3:AU$146,$B229,总装!AU$6)+SUMIF(总装!AV$3:AV$146,$B229,总装!AV$6)</f>
        <v>0</v>
      </c>
      <c r="Y229" s="5">
        <f ca="1">SUMIF(总装!AW$3:AW$146,$B229,总装!AW$6)+SUMIF(总装!AX$3:AX$146,$B229,总装!AX$6)+SUMIF(总装!AY$3:AY$146,$B229,总装!AY$6)</f>
        <v>0</v>
      </c>
      <c r="Z229" s="5">
        <f ca="1">SUMIF(总装!AZ$3:AZ$146,$B229,总装!AZ$6)+SUMIF(总装!BA$3:BA$146,$B229,总装!BA$6)+SUMIF(总装!BB$3:BB$146,$B229,总装!BB$6)</f>
        <v>0</v>
      </c>
      <c r="AA229" s="5">
        <f ca="1">SUMIF(总装!BC$3:BC$146,$B229,总装!BC$6)+SUMIF(总装!BD$3:BD$146,$B229,总装!BD$6)+SUMIF(总装!BE$3:BE$146,$B229,总装!BE$6)</f>
        <v>0</v>
      </c>
      <c r="AB229" s="5">
        <f ca="1">SUMIF(总装!BF$3:BF$146,$B229,总装!BF$6)+SUMIF(总装!BG$3:BG$146,$B229,总装!BG$6)+SUMIF(总装!BH$3:BH$146,$B229,总装!BH$6)</f>
        <v>0</v>
      </c>
      <c r="AC229" s="5">
        <f ca="1">SUMIF(总装!BI$3:BI$146,$B229,总装!BI$6)+SUMIF(总装!BJ$3:BJ$146,$B229,总装!BJ$6)+SUMIF(总装!BK$3:BK$146,$B229,总装!BK$6)</f>
        <v>0</v>
      </c>
      <c r="AD229" s="5">
        <f ca="1">SUMIF(总装!BL$3:BL$146,$B229,总装!BL$6)+SUMIF(总装!BM$3:BM$146,$B229,总装!BM$6)+SUMIF(总装!BN$3:BN$146,$B229,总装!BN$6)</f>
        <v>0</v>
      </c>
      <c r="AE229" s="5">
        <f ca="1">SUMIF(总装!BO$3:BO$146,$B229,总装!BO$6)+SUMIF(总装!BP$3:BP$146,$B229,总装!BP$6)+SUMIF(总装!BQ$3:BQ$146,$B229,总装!BQ$6)</f>
        <v>0</v>
      </c>
      <c r="AF229" s="5">
        <f ca="1">SUMIF(总装!BR$3:BR$146,$B229,总装!BR$6)+SUMIF(总装!BS$3:BS$146,$B229,总装!BS$6)+SUMIF(总装!BT$3:BT$146,$B229,总装!BT$6)</f>
        <v>0</v>
      </c>
      <c r="AG229" s="5">
        <f ca="1">SUMIF(总装!BU$3:BU$146,$B229,总装!BU$6)+SUMIF(总装!BV$3:BV$146,$B229,总装!BV$6)+SUMIF(总装!BW$3:BW$146,$B229,总装!BW$6)</f>
        <v>0</v>
      </c>
      <c r="AH229" s="5">
        <f ca="1">SUMIF(总装!BX$3:BX$146,$B229,总装!BX$6)+SUMIF(总装!BY$3:BY$146,$B229,总装!BY$6)+SUMIF(总装!BZ$3:BZ$146,$B229,总装!BZ$6)</f>
        <v>0</v>
      </c>
      <c r="AI229" s="5">
        <f ca="1">SUMIF(总装!CA$3:CA$146,$B229,总装!CA$6)+SUMIF(总装!CB$3:CB$146,$B229,总装!CB$6)+SUMIF(总装!CC$3:CC$146,$B229,总装!CC$6)</f>
        <v>0</v>
      </c>
      <c r="AJ229" s="5">
        <f ca="1">SUMIF(总装!CD$3:CD$146,$B229,总装!CD$6)+SUMIF(总装!CE$3:CE$146,$B229,总装!CE$6)+SUMIF(总装!CF$3:CF$146,$B229,总装!CF$6)</f>
        <v>0</v>
      </c>
      <c r="AK229" s="5">
        <f ca="1">SUMIF(总装!CG$3:CG$146,$B229,总装!CG$6)+SUMIF(总装!CH$3:CH$146,$B229,总装!CH$6)+SUMIF(总装!CI$3:CI$146,$B229,总装!CI$6)</f>
        <v>550</v>
      </c>
      <c r="AL229" s="5">
        <f ca="1">SUMIF(总装!CJ$3:CJ$146,$B229,总装!CJ$6)+SUMIF(总装!CK$3:CK$146,$B229,总装!CK$6)+SUMIF(总装!CL$3:CL$146,$B229,总装!CL$6)</f>
        <v>1450</v>
      </c>
      <c r="AM229" s="5">
        <f ca="1">SUMIF(总装!CM$3:CM$146,$B229,总装!CM$6)+SUMIF(总装!CN$3:CN$146,$B229,总装!CN$6)+SUMIF(总装!CO$3:CO$146,$B229,总装!CO$6)</f>
        <v>0</v>
      </c>
      <c r="AN229" s="5">
        <f ca="1">SUMIF(总装!CP$3:CP$146,$B229,总装!CP$6)+SUMIF(总装!CQ$3:CQ$146,$B229,总装!CQ$6)+SUMIF(总装!CR$3:CR$146,$B229,总装!CR$6)</f>
        <v>0</v>
      </c>
      <c r="AO229" s="5">
        <f ca="1" t="shared" si="12"/>
        <v>2000</v>
      </c>
      <c r="AP229" s="5">
        <f>SUMIF(工单拆分!G:G,B229,工单拆分!I:I)</f>
        <v>2000</v>
      </c>
      <c r="AQ229" s="5">
        <f ca="1" t="shared" si="13"/>
        <v>0</v>
      </c>
      <c r="AS229" s="7"/>
      <c r="AT229" s="5"/>
      <c r="AU229" s="5"/>
      <c r="AV229" s="5"/>
      <c r="AW229" s="5"/>
    </row>
    <row r="230" s="1" customFormat="1" ht="15" customHeight="1" spans="1:49">
      <c r="A230" s="5">
        <f>工单拆分!F230</f>
        <v>7210002961</v>
      </c>
      <c r="B230" s="5" t="str">
        <f>工单拆分!G230</f>
        <v>7210002961-4</v>
      </c>
      <c r="C230" s="5" t="str">
        <f>工单拆分!H230</f>
        <v>50FC533T-4</v>
      </c>
      <c r="D230" s="5">
        <f>VLOOKUP(B230,工单拆分!G:I,3,0)</f>
        <v>2000</v>
      </c>
      <c r="E230" s="5">
        <f ca="1">SUMIFS(OFFSET(工单拆分!$I$2,,,2000),OFFSET(工单拆分!$F$2,,,2000),A230)</f>
        <v>20000</v>
      </c>
      <c r="F230" s="5"/>
      <c r="G230" s="10">
        <f ca="1" t="array" ref="G230">MATCH(TRUE,J230:AN230&gt;10,0)+$J$2-1</f>
        <v>43550</v>
      </c>
      <c r="H230" s="11"/>
      <c r="I230" s="11"/>
      <c r="J230" s="5">
        <f ca="1">SUMIF(总装!D$3:D$146,$B230,总装!D$6)+SUMIF(总装!E$3:E$146,$B230,总装!E$6)+SUMIF(总装!F$3:F$146,$B230,总装!F$6)</f>
        <v>0</v>
      </c>
      <c r="K230" s="12">
        <f ca="1">SUMIF(总装!G$3:G$146,$B230,总装!G$6)+SUMIF(总装!H$3:H$146,$B230,总装!H$6)+SUMIF(总装!I$3:I$146,$B230,总装!I$6)</f>
        <v>0</v>
      </c>
      <c r="L230" s="12">
        <f ca="1">SUMIF(总装!J$3:J$146,$B230,总装!J$6)+SUMIF(总装!K$3:K$146,$B230,总装!K$6)+SUMIF(总装!L$3:L$146,$B230,总装!L$6)</f>
        <v>0</v>
      </c>
      <c r="M230" s="12">
        <f ca="1">SUMIF(总装!M$3:M$146,$B230,总装!M$6)+SUMIF(总装!N$3:N$146,$B230,总装!N$6)+SUMIF(总装!O$3:O$146,$B230,总装!O$6)</f>
        <v>0</v>
      </c>
      <c r="N230" s="12">
        <f ca="1">SUMIF(总装!P$3:P$146,$B230,总装!P$6)+SUMIF(总装!Q$3:Q$146,$B230,总装!Q$6)+SUMIF(总装!R$3:R$146,$B230,总装!R$6)</f>
        <v>0</v>
      </c>
      <c r="O230" s="12">
        <f ca="1">SUMIF(总装!S$3:S$146,$B230,总装!S$6)+SUMIF(总装!T$3:T$146,$B230,总装!T$6)+SUMIF(总装!U$3:U$146,$B230,总装!U$6)</f>
        <v>0</v>
      </c>
      <c r="P230" s="12">
        <f ca="1">SUMIF(总装!V$3:V$146,$B230,总装!V$6)+SUMIF(总装!W$3:W$146,$B230,总装!W$6)+SUMIF(总装!X$3:X$146,$B230,总装!X$6)</f>
        <v>0</v>
      </c>
      <c r="Q230" s="12">
        <f ca="1">SUMIF(总装!Y$3:Y$146,$B230,总装!Y$6)+SUMIF(总装!Z$3:Z$146,$B230,总装!Z$6)+SUMIF(总装!AA$3:AA$146,$B230,总装!AA$6)</f>
        <v>0</v>
      </c>
      <c r="R230" s="5">
        <f ca="1">SUMIF(总装!AB$3:AB$146,$B230,总装!AB$6)+SUMIF(总装!AC$3:AC$146,$B230,总装!AC$6)+SUMIF(总装!AD$3:AD$146,$B230,总装!AD$6)</f>
        <v>0</v>
      </c>
      <c r="S230" s="5">
        <f ca="1">SUMIF(总装!AE$3:AE$146,$B230,总装!AE$6)+SUMIF(总装!AF$3:AF$146,$B230,总装!AF$6)+SUMIF(总装!AG$3:AG$146,$B230,总装!AG$6)</f>
        <v>0</v>
      </c>
      <c r="T230" s="5">
        <f ca="1">SUMIF(总装!AH$3:AH$146,$B230,总装!AH$6)+SUMIF(总装!AI$3:AI$146,$B230,总装!AI$6)+SUMIF(总装!AJ$3:AJ$146,$B230,总装!AJ$6)</f>
        <v>0</v>
      </c>
      <c r="U230" s="5">
        <f ca="1">SUMIF(总装!AK$3:AK$146,$B230,总装!AK$6)+SUMIF(总装!AL$3:AL$146,$B230,总装!AL$6)+SUMIF(总装!AM$3:AM$146,$B230,总装!AM$6)</f>
        <v>0</v>
      </c>
      <c r="V230" s="5">
        <f ca="1">SUMIF(总装!AN$3:AN$146,$B230,总装!AN$6)+SUMIF(总装!AO$3:AO$146,$B230,总装!AO$6)+SUMIF(总装!AP$3:AP$146,$B230,总装!AP$6)</f>
        <v>0</v>
      </c>
      <c r="W230" s="5">
        <f ca="1">SUMIF(总装!AQ$3:AQ$146,$B230,总装!AQ$6)+SUMIF(总装!AR$3:AR$146,$B230,总装!AR$6)+SUMIF(总装!AS$3:AS$146,$B230,总装!AS$6)</f>
        <v>0</v>
      </c>
      <c r="X230" s="5">
        <f ca="1">SUMIF(总装!AT$3:AT$146,$B230,总装!AT$6)+SUMIF(总装!AU$3:AU$146,$B230,总装!AU$6)+SUMIF(总装!AV$3:AV$146,$B230,总装!AV$6)</f>
        <v>0</v>
      </c>
      <c r="Y230" s="5">
        <f ca="1">SUMIF(总装!AW$3:AW$146,$B230,总装!AW$6)+SUMIF(总装!AX$3:AX$146,$B230,总装!AX$6)+SUMIF(总装!AY$3:AY$146,$B230,总装!AY$6)</f>
        <v>0</v>
      </c>
      <c r="Z230" s="5">
        <f ca="1">SUMIF(总装!AZ$3:AZ$146,$B230,总装!AZ$6)+SUMIF(总装!BA$3:BA$146,$B230,总装!BA$6)+SUMIF(总装!BB$3:BB$146,$B230,总装!BB$6)</f>
        <v>0</v>
      </c>
      <c r="AA230" s="5">
        <f ca="1">SUMIF(总装!BC$3:BC$146,$B230,总装!BC$6)+SUMIF(总装!BD$3:BD$146,$B230,总装!BD$6)+SUMIF(总装!BE$3:BE$146,$B230,总装!BE$6)</f>
        <v>0</v>
      </c>
      <c r="AB230" s="5">
        <f ca="1">SUMIF(总装!BF$3:BF$146,$B230,总装!BF$6)+SUMIF(总装!BG$3:BG$146,$B230,总装!BG$6)+SUMIF(总装!BH$3:BH$146,$B230,总装!BH$6)</f>
        <v>0</v>
      </c>
      <c r="AC230" s="5">
        <f ca="1">SUMIF(总装!BI$3:BI$146,$B230,总装!BI$6)+SUMIF(总装!BJ$3:BJ$146,$B230,总装!BJ$6)+SUMIF(总装!BK$3:BK$146,$B230,总装!BK$6)</f>
        <v>0</v>
      </c>
      <c r="AD230" s="5">
        <f ca="1">SUMIF(总装!BL$3:BL$146,$B230,总装!BL$6)+SUMIF(总装!BM$3:BM$146,$B230,总装!BM$6)+SUMIF(总装!BN$3:BN$146,$B230,总装!BN$6)</f>
        <v>0</v>
      </c>
      <c r="AE230" s="5">
        <f ca="1">SUMIF(总装!BO$3:BO$146,$B230,总装!BO$6)+SUMIF(总装!BP$3:BP$146,$B230,总装!BP$6)+SUMIF(总装!BQ$3:BQ$146,$B230,总装!BQ$6)</f>
        <v>0</v>
      </c>
      <c r="AF230" s="5">
        <f ca="1">SUMIF(总装!BR$3:BR$146,$B230,总装!BR$6)+SUMIF(总装!BS$3:BS$146,$B230,总装!BS$6)+SUMIF(总装!BT$3:BT$146,$B230,总装!BT$6)</f>
        <v>0</v>
      </c>
      <c r="AG230" s="5">
        <f ca="1">SUMIF(总装!BU$3:BU$146,$B230,总装!BU$6)+SUMIF(总装!BV$3:BV$146,$B230,总装!BV$6)+SUMIF(总装!BW$3:BW$146,$B230,总装!BW$6)</f>
        <v>0</v>
      </c>
      <c r="AH230" s="5">
        <f ca="1">SUMIF(总装!BX$3:BX$146,$B230,总装!BX$6)+SUMIF(总装!BY$3:BY$146,$B230,总装!BY$6)+SUMIF(总装!BZ$3:BZ$146,$B230,总装!BZ$6)</f>
        <v>0</v>
      </c>
      <c r="AI230" s="5">
        <f ca="1">SUMIF(总装!CA$3:CA$146,$B230,总装!CA$6)+SUMIF(总装!CB$3:CB$146,$B230,总装!CB$6)+SUMIF(总装!CC$3:CC$146,$B230,总装!CC$6)</f>
        <v>1750</v>
      </c>
      <c r="AJ230" s="5">
        <f ca="1">SUMIF(总装!CD$3:CD$146,$B230,总装!CD$6)+SUMIF(总装!CE$3:CE$146,$B230,总装!CE$6)+SUMIF(总装!CF$3:CF$146,$B230,总装!CF$6)</f>
        <v>250</v>
      </c>
      <c r="AK230" s="5">
        <f ca="1">SUMIF(总装!CG$3:CG$146,$B230,总装!CG$6)+SUMIF(总装!CH$3:CH$146,$B230,总装!CH$6)+SUMIF(总装!CI$3:CI$146,$B230,总装!CI$6)</f>
        <v>0</v>
      </c>
      <c r="AL230" s="5">
        <f ca="1">SUMIF(总装!CJ$3:CJ$146,$B230,总装!CJ$6)+SUMIF(总装!CK$3:CK$146,$B230,总装!CK$6)+SUMIF(总装!CL$3:CL$146,$B230,总装!CL$6)</f>
        <v>0</v>
      </c>
      <c r="AM230" s="5">
        <f ca="1">SUMIF(总装!CM$3:CM$146,$B230,总装!CM$6)+SUMIF(总装!CN$3:CN$146,$B230,总装!CN$6)+SUMIF(总装!CO$3:CO$146,$B230,总装!CO$6)</f>
        <v>0</v>
      </c>
      <c r="AN230" s="5">
        <f ca="1">SUMIF(总装!CP$3:CP$146,$B230,总装!CP$6)+SUMIF(总装!CQ$3:CQ$146,$B230,总装!CQ$6)+SUMIF(总装!CR$3:CR$146,$B230,总装!CR$6)</f>
        <v>0</v>
      </c>
      <c r="AO230" s="5">
        <f ca="1" t="shared" si="12"/>
        <v>2000</v>
      </c>
      <c r="AP230" s="5">
        <f>SUMIF(工单拆分!G:G,B230,工单拆分!I:I)</f>
        <v>2000</v>
      </c>
      <c r="AQ230" s="5">
        <f ca="1" t="shared" si="13"/>
        <v>0</v>
      </c>
      <c r="AS230" s="7"/>
      <c r="AT230" s="5"/>
      <c r="AU230" s="5"/>
      <c r="AV230" s="5"/>
      <c r="AW230" s="5"/>
    </row>
    <row r="231" s="1" customFormat="1" ht="15" customHeight="1" spans="1:49">
      <c r="A231" s="5">
        <f>工单拆分!F231</f>
        <v>7210002961</v>
      </c>
      <c r="B231" s="5" t="str">
        <f>工单拆分!G231</f>
        <v>7210002961-5</v>
      </c>
      <c r="C231" s="5" t="str">
        <f>工单拆分!H231</f>
        <v>50FC533T-5</v>
      </c>
      <c r="D231" s="5">
        <f>VLOOKUP(B231,工单拆分!G:I,3,0)</f>
        <v>2000</v>
      </c>
      <c r="E231" s="5">
        <f ca="1">SUMIFS(OFFSET(工单拆分!$I$2,,,2000),OFFSET(工单拆分!$F$2,,,2000),A231)</f>
        <v>20000</v>
      </c>
      <c r="F231" s="5"/>
      <c r="G231" s="10">
        <f ca="1" t="array" ref="G231">MATCH(TRUE,J231:AN231&gt;10,0)+$J$2-1</f>
        <v>43549</v>
      </c>
      <c r="H231" s="11"/>
      <c r="I231" s="11"/>
      <c r="J231" s="5">
        <f ca="1">SUMIF(总装!D$3:D$146,$B231,总装!D$6)+SUMIF(总装!E$3:E$146,$B231,总装!E$6)+SUMIF(总装!F$3:F$146,$B231,总装!F$6)</f>
        <v>0</v>
      </c>
      <c r="K231" s="12">
        <f ca="1">SUMIF(总装!G$3:G$146,$B231,总装!G$6)+SUMIF(总装!H$3:H$146,$B231,总装!H$6)+SUMIF(总装!I$3:I$146,$B231,总装!I$6)</f>
        <v>0</v>
      </c>
      <c r="L231" s="12">
        <f ca="1">SUMIF(总装!J$3:J$146,$B231,总装!J$6)+SUMIF(总装!K$3:K$146,$B231,总装!K$6)+SUMIF(总装!L$3:L$146,$B231,总装!L$6)</f>
        <v>0</v>
      </c>
      <c r="M231" s="12">
        <f ca="1">SUMIF(总装!M$3:M$146,$B231,总装!M$6)+SUMIF(总装!N$3:N$146,$B231,总装!N$6)+SUMIF(总装!O$3:O$146,$B231,总装!O$6)</f>
        <v>0</v>
      </c>
      <c r="N231" s="12">
        <f ca="1">SUMIF(总装!P$3:P$146,$B231,总装!P$6)+SUMIF(总装!Q$3:Q$146,$B231,总装!Q$6)+SUMIF(总装!R$3:R$146,$B231,总装!R$6)</f>
        <v>0</v>
      </c>
      <c r="O231" s="12">
        <f ca="1">SUMIF(总装!S$3:S$146,$B231,总装!S$6)+SUMIF(总装!T$3:T$146,$B231,总装!T$6)+SUMIF(总装!U$3:U$146,$B231,总装!U$6)</f>
        <v>0</v>
      </c>
      <c r="P231" s="12">
        <f ca="1">SUMIF(总装!V$3:V$146,$B231,总装!V$6)+SUMIF(总装!W$3:W$146,$B231,总装!W$6)+SUMIF(总装!X$3:X$146,$B231,总装!X$6)</f>
        <v>0</v>
      </c>
      <c r="Q231" s="12">
        <f ca="1">SUMIF(总装!Y$3:Y$146,$B231,总装!Y$6)+SUMIF(总装!Z$3:Z$146,$B231,总装!Z$6)+SUMIF(总装!AA$3:AA$146,$B231,总装!AA$6)</f>
        <v>0</v>
      </c>
      <c r="R231" s="5">
        <f ca="1">SUMIF(总装!AB$3:AB$146,$B231,总装!AB$6)+SUMIF(总装!AC$3:AC$146,$B231,总装!AC$6)+SUMIF(总装!AD$3:AD$146,$B231,总装!AD$6)</f>
        <v>0</v>
      </c>
      <c r="S231" s="5">
        <f ca="1">SUMIF(总装!AE$3:AE$146,$B231,总装!AE$6)+SUMIF(总装!AF$3:AF$146,$B231,总装!AF$6)+SUMIF(总装!AG$3:AG$146,$B231,总装!AG$6)</f>
        <v>0</v>
      </c>
      <c r="T231" s="5">
        <f ca="1">SUMIF(总装!AH$3:AH$146,$B231,总装!AH$6)+SUMIF(总装!AI$3:AI$146,$B231,总装!AI$6)+SUMIF(总装!AJ$3:AJ$146,$B231,总装!AJ$6)</f>
        <v>0</v>
      </c>
      <c r="U231" s="5">
        <f ca="1">SUMIF(总装!AK$3:AK$146,$B231,总装!AK$6)+SUMIF(总装!AL$3:AL$146,$B231,总装!AL$6)+SUMIF(总装!AM$3:AM$146,$B231,总装!AM$6)</f>
        <v>0</v>
      </c>
      <c r="V231" s="5">
        <f ca="1">SUMIF(总装!AN$3:AN$146,$B231,总装!AN$6)+SUMIF(总装!AO$3:AO$146,$B231,总装!AO$6)+SUMIF(总装!AP$3:AP$146,$B231,总装!AP$6)</f>
        <v>0</v>
      </c>
      <c r="W231" s="5">
        <f ca="1">SUMIF(总装!AQ$3:AQ$146,$B231,总装!AQ$6)+SUMIF(总装!AR$3:AR$146,$B231,总装!AR$6)+SUMIF(总装!AS$3:AS$146,$B231,总装!AS$6)</f>
        <v>0</v>
      </c>
      <c r="X231" s="5">
        <f ca="1">SUMIF(总装!AT$3:AT$146,$B231,总装!AT$6)+SUMIF(总装!AU$3:AU$146,$B231,总装!AU$6)+SUMIF(总装!AV$3:AV$146,$B231,总装!AV$6)</f>
        <v>0</v>
      </c>
      <c r="Y231" s="5">
        <f ca="1">SUMIF(总装!AW$3:AW$146,$B231,总装!AW$6)+SUMIF(总装!AX$3:AX$146,$B231,总装!AX$6)+SUMIF(总装!AY$3:AY$146,$B231,总装!AY$6)</f>
        <v>0</v>
      </c>
      <c r="Z231" s="5">
        <f ca="1">SUMIF(总装!AZ$3:AZ$146,$B231,总装!AZ$6)+SUMIF(总装!BA$3:BA$146,$B231,总装!BA$6)+SUMIF(总装!BB$3:BB$146,$B231,总装!BB$6)</f>
        <v>0</v>
      </c>
      <c r="AA231" s="5">
        <f ca="1">SUMIF(总装!BC$3:BC$146,$B231,总装!BC$6)+SUMIF(总装!BD$3:BD$146,$B231,总装!BD$6)+SUMIF(总装!BE$3:BE$146,$B231,总装!BE$6)</f>
        <v>0</v>
      </c>
      <c r="AB231" s="5">
        <f ca="1">SUMIF(总装!BF$3:BF$146,$B231,总装!BF$6)+SUMIF(总装!BG$3:BG$146,$B231,总装!BG$6)+SUMIF(总装!BH$3:BH$146,$B231,总装!BH$6)</f>
        <v>0</v>
      </c>
      <c r="AC231" s="5">
        <f ca="1">SUMIF(总装!BI$3:BI$146,$B231,总装!BI$6)+SUMIF(总装!BJ$3:BJ$146,$B231,总装!BJ$6)+SUMIF(总装!BK$3:BK$146,$B231,总装!BK$6)</f>
        <v>0</v>
      </c>
      <c r="AD231" s="5">
        <f ca="1">SUMIF(总装!BL$3:BL$146,$B231,总装!BL$6)+SUMIF(总装!BM$3:BM$146,$B231,总装!BM$6)+SUMIF(总装!BN$3:BN$146,$B231,总装!BN$6)</f>
        <v>0</v>
      </c>
      <c r="AE231" s="5">
        <f ca="1">SUMIF(总装!BO$3:BO$146,$B231,总装!BO$6)+SUMIF(总装!BP$3:BP$146,$B231,总装!BP$6)+SUMIF(总装!BQ$3:BQ$146,$B231,总装!BQ$6)</f>
        <v>0</v>
      </c>
      <c r="AF231" s="5">
        <f ca="1">SUMIF(总装!BR$3:BR$146,$B231,总装!BR$6)+SUMIF(总装!BS$3:BS$146,$B231,总装!BS$6)+SUMIF(总装!BT$3:BT$146,$B231,总装!BT$6)</f>
        <v>0</v>
      </c>
      <c r="AG231" s="5">
        <f ca="1">SUMIF(总装!BU$3:BU$146,$B231,总装!BU$6)+SUMIF(总装!BV$3:BV$146,$B231,总装!BV$6)+SUMIF(总装!BW$3:BW$146,$B231,总装!BW$6)</f>
        <v>0</v>
      </c>
      <c r="AH231" s="5">
        <f ca="1">SUMIF(总装!BX$3:BX$146,$B231,总装!BX$6)+SUMIF(总装!BY$3:BY$146,$B231,总装!BY$6)+SUMIF(总装!BZ$3:BZ$146,$B231,总装!BZ$6)</f>
        <v>1850</v>
      </c>
      <c r="AI231" s="5">
        <f ca="1">SUMIF(总装!CA$3:CA$146,$B231,总装!CA$6)+SUMIF(总装!CB$3:CB$146,$B231,总装!CB$6)+SUMIF(总装!CC$3:CC$146,$B231,总装!CC$6)</f>
        <v>150</v>
      </c>
      <c r="AJ231" s="5">
        <f ca="1">SUMIF(总装!CD$3:CD$146,$B231,总装!CD$6)+SUMIF(总装!CE$3:CE$146,$B231,总装!CE$6)+SUMIF(总装!CF$3:CF$146,$B231,总装!CF$6)</f>
        <v>0</v>
      </c>
      <c r="AK231" s="5">
        <f ca="1">SUMIF(总装!CG$3:CG$146,$B231,总装!CG$6)+SUMIF(总装!CH$3:CH$146,$B231,总装!CH$6)+SUMIF(总装!CI$3:CI$146,$B231,总装!CI$6)</f>
        <v>0</v>
      </c>
      <c r="AL231" s="5">
        <f ca="1">SUMIF(总装!CJ$3:CJ$146,$B231,总装!CJ$6)+SUMIF(总装!CK$3:CK$146,$B231,总装!CK$6)+SUMIF(总装!CL$3:CL$146,$B231,总装!CL$6)</f>
        <v>0</v>
      </c>
      <c r="AM231" s="5">
        <f ca="1">SUMIF(总装!CM$3:CM$146,$B231,总装!CM$6)+SUMIF(总装!CN$3:CN$146,$B231,总装!CN$6)+SUMIF(总装!CO$3:CO$146,$B231,总装!CO$6)</f>
        <v>0</v>
      </c>
      <c r="AN231" s="5">
        <f ca="1">SUMIF(总装!CP$3:CP$146,$B231,总装!CP$6)+SUMIF(总装!CQ$3:CQ$146,$B231,总装!CQ$6)+SUMIF(总装!CR$3:CR$146,$B231,总装!CR$6)</f>
        <v>0</v>
      </c>
      <c r="AO231" s="5">
        <f ca="1" t="shared" si="12"/>
        <v>2000</v>
      </c>
      <c r="AP231" s="5">
        <f>SUMIF(工单拆分!G:G,B231,工单拆分!I:I)</f>
        <v>2000</v>
      </c>
      <c r="AQ231" s="5">
        <f ca="1" t="shared" si="13"/>
        <v>0</v>
      </c>
      <c r="AS231" s="7"/>
      <c r="AT231" s="5"/>
      <c r="AU231" s="5"/>
      <c r="AV231" s="5"/>
      <c r="AW231" s="5"/>
    </row>
    <row r="232" s="1" customFormat="1" ht="15" customHeight="1" spans="1:49">
      <c r="A232" s="5">
        <f>工单拆分!F232</f>
        <v>7210002961</v>
      </c>
      <c r="B232" s="5" t="str">
        <f>工单拆分!G232</f>
        <v>7210002961-6</v>
      </c>
      <c r="C232" s="5" t="str">
        <f>工单拆分!H232</f>
        <v>50FC533T-6</v>
      </c>
      <c r="D232" s="5">
        <f>VLOOKUP(B232,工单拆分!G:I,3,0)</f>
        <v>2000</v>
      </c>
      <c r="E232" s="5">
        <f ca="1">SUMIFS(OFFSET(工单拆分!$I$2,,,2000),OFFSET(工单拆分!$F$2,,,2000),A232)</f>
        <v>20000</v>
      </c>
      <c r="F232" s="5"/>
      <c r="G232" s="10">
        <f ca="1" t="array" ref="G232">MATCH(TRUE,J232:AN232&gt;10,0)+$J$2-1</f>
        <v>43538</v>
      </c>
      <c r="H232" s="11"/>
      <c r="I232" s="11"/>
      <c r="J232" s="5">
        <f ca="1">SUMIF(总装!D$3:D$146,$B232,总装!D$6)+SUMIF(总装!E$3:E$146,$B232,总装!E$6)+SUMIF(总装!F$3:F$146,$B232,总装!F$6)</f>
        <v>0</v>
      </c>
      <c r="K232" s="12">
        <f ca="1">SUMIF(总装!G$3:G$146,$B232,总装!G$6)+SUMIF(总装!H$3:H$146,$B232,总装!H$6)+SUMIF(总装!I$3:I$146,$B232,总装!I$6)</f>
        <v>0</v>
      </c>
      <c r="L232" s="12">
        <f ca="1">SUMIF(总装!J$3:J$146,$B232,总装!J$6)+SUMIF(总装!K$3:K$146,$B232,总装!K$6)+SUMIF(总装!L$3:L$146,$B232,总装!L$6)</f>
        <v>0</v>
      </c>
      <c r="M232" s="12">
        <f ca="1">SUMIF(总装!M$3:M$146,$B232,总装!M$6)+SUMIF(总装!N$3:N$146,$B232,总装!N$6)+SUMIF(总装!O$3:O$146,$B232,总装!O$6)</f>
        <v>0</v>
      </c>
      <c r="N232" s="12">
        <f ca="1">SUMIF(总装!P$3:P$146,$B232,总装!P$6)+SUMIF(总装!Q$3:Q$146,$B232,总装!Q$6)+SUMIF(总装!R$3:R$146,$B232,总装!R$6)</f>
        <v>0</v>
      </c>
      <c r="O232" s="12">
        <f ca="1">SUMIF(总装!S$3:S$146,$B232,总装!S$6)+SUMIF(总装!T$3:T$146,$B232,总装!T$6)+SUMIF(总装!U$3:U$146,$B232,总装!U$6)</f>
        <v>0</v>
      </c>
      <c r="P232" s="12">
        <f ca="1">SUMIF(总装!V$3:V$146,$B232,总装!V$6)+SUMIF(总装!W$3:W$146,$B232,总装!W$6)+SUMIF(总装!X$3:X$146,$B232,总装!X$6)</f>
        <v>0</v>
      </c>
      <c r="Q232" s="12">
        <f ca="1">SUMIF(总装!Y$3:Y$146,$B232,总装!Y$6)+SUMIF(总装!Z$3:Z$146,$B232,总装!Z$6)+SUMIF(总装!AA$3:AA$146,$B232,总装!AA$6)</f>
        <v>0</v>
      </c>
      <c r="R232" s="5">
        <f ca="1">SUMIF(总装!AB$3:AB$146,$B232,总装!AB$6)+SUMIF(总装!AC$3:AC$146,$B232,总装!AC$6)+SUMIF(总装!AD$3:AD$146,$B232,总装!AD$6)</f>
        <v>0</v>
      </c>
      <c r="S232" s="5">
        <f ca="1">SUMIF(总装!AE$3:AE$146,$B232,总装!AE$6)+SUMIF(总装!AF$3:AF$146,$B232,总装!AF$6)+SUMIF(总装!AG$3:AG$146,$B232,总装!AG$6)</f>
        <v>0</v>
      </c>
      <c r="T232" s="5">
        <f ca="1">SUMIF(总装!AH$3:AH$146,$B232,总装!AH$6)+SUMIF(总装!AI$3:AI$146,$B232,总装!AI$6)+SUMIF(总装!AJ$3:AJ$146,$B232,总装!AJ$6)</f>
        <v>0</v>
      </c>
      <c r="U232" s="5">
        <f ca="1">SUMIF(总装!AK$3:AK$146,$B232,总装!AK$6)+SUMIF(总装!AL$3:AL$146,$B232,总装!AL$6)+SUMIF(总装!AM$3:AM$146,$B232,总装!AM$6)</f>
        <v>0</v>
      </c>
      <c r="V232" s="5">
        <f ca="1">SUMIF(总装!AN$3:AN$146,$B232,总装!AN$6)+SUMIF(总装!AO$3:AO$146,$B232,总装!AO$6)+SUMIF(总装!AP$3:AP$146,$B232,总装!AP$6)</f>
        <v>0</v>
      </c>
      <c r="W232" s="5">
        <f ca="1">SUMIF(总装!AQ$3:AQ$146,$B232,总装!AQ$6)+SUMIF(总装!AR$3:AR$146,$B232,总装!AR$6)+SUMIF(总装!AS$3:AS$146,$B232,总装!AS$6)</f>
        <v>650</v>
      </c>
      <c r="X232" s="5">
        <f ca="1">SUMIF(总装!AT$3:AT$146,$B232,总装!AT$6)+SUMIF(总装!AU$3:AU$146,$B232,总装!AU$6)+SUMIF(总装!AV$3:AV$146,$B232,总装!AV$6)</f>
        <v>1350</v>
      </c>
      <c r="Y232" s="5">
        <f ca="1">SUMIF(总装!AW$3:AW$146,$B232,总装!AW$6)+SUMIF(总装!AX$3:AX$146,$B232,总装!AX$6)+SUMIF(总装!AY$3:AY$146,$B232,总装!AY$6)</f>
        <v>0</v>
      </c>
      <c r="Z232" s="5">
        <f ca="1">SUMIF(总装!AZ$3:AZ$146,$B232,总装!AZ$6)+SUMIF(总装!BA$3:BA$146,$B232,总装!BA$6)+SUMIF(总装!BB$3:BB$146,$B232,总装!BB$6)</f>
        <v>0</v>
      </c>
      <c r="AA232" s="5">
        <f ca="1">SUMIF(总装!BC$3:BC$146,$B232,总装!BC$6)+SUMIF(总装!BD$3:BD$146,$B232,总装!BD$6)+SUMIF(总装!BE$3:BE$146,$B232,总装!BE$6)</f>
        <v>0</v>
      </c>
      <c r="AB232" s="5">
        <f ca="1">SUMIF(总装!BF$3:BF$146,$B232,总装!BF$6)+SUMIF(总装!BG$3:BG$146,$B232,总装!BG$6)+SUMIF(总装!BH$3:BH$146,$B232,总装!BH$6)</f>
        <v>0</v>
      </c>
      <c r="AC232" s="5">
        <f ca="1">SUMIF(总装!BI$3:BI$146,$B232,总装!BI$6)+SUMIF(总装!BJ$3:BJ$146,$B232,总装!BJ$6)+SUMIF(总装!BK$3:BK$146,$B232,总装!BK$6)</f>
        <v>0</v>
      </c>
      <c r="AD232" s="5">
        <f ca="1">SUMIF(总装!BL$3:BL$146,$B232,总装!BL$6)+SUMIF(总装!BM$3:BM$146,$B232,总装!BM$6)+SUMIF(总装!BN$3:BN$146,$B232,总装!BN$6)</f>
        <v>0</v>
      </c>
      <c r="AE232" s="5">
        <f ca="1">SUMIF(总装!BO$3:BO$146,$B232,总装!BO$6)+SUMIF(总装!BP$3:BP$146,$B232,总装!BP$6)+SUMIF(总装!BQ$3:BQ$146,$B232,总装!BQ$6)</f>
        <v>0</v>
      </c>
      <c r="AF232" s="5">
        <f ca="1">SUMIF(总装!BR$3:BR$146,$B232,总装!BR$6)+SUMIF(总装!BS$3:BS$146,$B232,总装!BS$6)+SUMIF(总装!BT$3:BT$146,$B232,总装!BT$6)</f>
        <v>0</v>
      </c>
      <c r="AG232" s="5">
        <f ca="1">SUMIF(总装!BU$3:BU$146,$B232,总装!BU$6)+SUMIF(总装!BV$3:BV$146,$B232,总装!BV$6)+SUMIF(总装!BW$3:BW$146,$B232,总装!BW$6)</f>
        <v>0</v>
      </c>
      <c r="AH232" s="5">
        <f ca="1">SUMIF(总装!BX$3:BX$146,$B232,总装!BX$6)+SUMIF(总装!BY$3:BY$146,$B232,总装!BY$6)+SUMIF(总装!BZ$3:BZ$146,$B232,总装!BZ$6)</f>
        <v>0</v>
      </c>
      <c r="AI232" s="5">
        <f ca="1">SUMIF(总装!CA$3:CA$146,$B232,总装!CA$6)+SUMIF(总装!CB$3:CB$146,$B232,总装!CB$6)+SUMIF(总装!CC$3:CC$146,$B232,总装!CC$6)</f>
        <v>0</v>
      </c>
      <c r="AJ232" s="5">
        <f ca="1">SUMIF(总装!CD$3:CD$146,$B232,总装!CD$6)+SUMIF(总装!CE$3:CE$146,$B232,总装!CE$6)+SUMIF(总装!CF$3:CF$146,$B232,总装!CF$6)</f>
        <v>0</v>
      </c>
      <c r="AK232" s="5">
        <f ca="1">SUMIF(总装!CG$3:CG$146,$B232,总装!CG$6)+SUMIF(总装!CH$3:CH$146,$B232,总装!CH$6)+SUMIF(总装!CI$3:CI$146,$B232,总装!CI$6)</f>
        <v>0</v>
      </c>
      <c r="AL232" s="5">
        <f ca="1">SUMIF(总装!CJ$3:CJ$146,$B232,总装!CJ$6)+SUMIF(总装!CK$3:CK$146,$B232,总装!CK$6)+SUMIF(总装!CL$3:CL$146,$B232,总装!CL$6)</f>
        <v>0</v>
      </c>
      <c r="AM232" s="5">
        <f ca="1">SUMIF(总装!CM$3:CM$146,$B232,总装!CM$6)+SUMIF(总装!CN$3:CN$146,$B232,总装!CN$6)+SUMIF(总装!CO$3:CO$146,$B232,总装!CO$6)</f>
        <v>0</v>
      </c>
      <c r="AN232" s="5">
        <f ca="1">SUMIF(总装!CP$3:CP$146,$B232,总装!CP$6)+SUMIF(总装!CQ$3:CQ$146,$B232,总装!CQ$6)+SUMIF(总装!CR$3:CR$146,$B232,总装!CR$6)</f>
        <v>0</v>
      </c>
      <c r="AO232" s="5">
        <f ca="1" t="shared" si="12"/>
        <v>2000</v>
      </c>
      <c r="AP232" s="5">
        <f>SUMIF(工单拆分!G:G,B232,工单拆分!I:I)</f>
        <v>2000</v>
      </c>
      <c r="AQ232" s="5">
        <f ca="1" t="shared" si="13"/>
        <v>0</v>
      </c>
      <c r="AS232" s="7">
        <f>VLOOKUP(日计划量!C:C,工单拆分!H:N,7,0)</f>
        <v>100847598</v>
      </c>
      <c r="AT232" s="5">
        <f ca="1">VLOOKUP(C:C,工单拆分!H:R,11,0)</f>
        <v>0</v>
      </c>
      <c r="AU232" s="5">
        <f ca="1">VLOOKUP(C:C,工单拆分!H:S,12,0)</f>
        <v>0</v>
      </c>
      <c r="AV232" s="5"/>
      <c r="AW232" s="5"/>
    </row>
    <row r="233" s="1" customFormat="1" ht="15" customHeight="1" spans="1:49">
      <c r="A233" s="5">
        <f>工单拆分!F233</f>
        <v>7210002961</v>
      </c>
      <c r="B233" s="5" t="str">
        <f>工单拆分!G233</f>
        <v>7210002961-7</v>
      </c>
      <c r="C233" s="5" t="str">
        <f>工单拆分!H233</f>
        <v>50FC533T-7</v>
      </c>
      <c r="D233" s="5">
        <f>VLOOKUP(B233,工单拆分!G:I,3,0)</f>
        <v>2000</v>
      </c>
      <c r="E233" s="5">
        <f ca="1">SUMIFS(OFFSET(工单拆分!$I$2,,,2000),OFFSET(工单拆分!$F$2,,,2000),A233)</f>
        <v>20000</v>
      </c>
      <c r="F233" s="5"/>
      <c r="G233" s="10">
        <f ca="1" t="array" ref="G233">MATCH(TRUE,J233:AN233&gt;10,0)+$J$2-1</f>
        <v>43539</v>
      </c>
      <c r="H233" s="11"/>
      <c r="I233" s="11"/>
      <c r="J233" s="5">
        <f ca="1">SUMIF(总装!D$3:D$146,$B233,总装!D$6)+SUMIF(总装!E$3:E$146,$B233,总装!E$6)+SUMIF(总装!F$3:F$146,$B233,总装!F$6)</f>
        <v>0</v>
      </c>
      <c r="K233" s="12">
        <f ca="1">SUMIF(总装!G$3:G$146,$B233,总装!G$6)+SUMIF(总装!H$3:H$146,$B233,总装!H$6)+SUMIF(总装!I$3:I$146,$B233,总装!I$6)</f>
        <v>0</v>
      </c>
      <c r="L233" s="12">
        <f ca="1">SUMIF(总装!J$3:J$146,$B233,总装!J$6)+SUMIF(总装!K$3:K$146,$B233,总装!K$6)+SUMIF(总装!L$3:L$146,$B233,总装!L$6)</f>
        <v>0</v>
      </c>
      <c r="M233" s="12">
        <f ca="1">SUMIF(总装!M$3:M$146,$B233,总装!M$6)+SUMIF(总装!N$3:N$146,$B233,总装!N$6)+SUMIF(总装!O$3:O$146,$B233,总装!O$6)</f>
        <v>0</v>
      </c>
      <c r="N233" s="12">
        <f ca="1">SUMIF(总装!P$3:P$146,$B233,总装!P$6)+SUMIF(总装!Q$3:Q$146,$B233,总装!Q$6)+SUMIF(总装!R$3:R$146,$B233,总装!R$6)</f>
        <v>0</v>
      </c>
      <c r="O233" s="12">
        <f ca="1">SUMIF(总装!S$3:S$146,$B233,总装!S$6)+SUMIF(总装!T$3:T$146,$B233,总装!T$6)+SUMIF(总装!U$3:U$146,$B233,总装!U$6)</f>
        <v>0</v>
      </c>
      <c r="P233" s="12">
        <f ca="1">SUMIF(总装!V$3:V$146,$B233,总装!V$6)+SUMIF(总装!W$3:W$146,$B233,总装!W$6)+SUMIF(总装!X$3:X$146,$B233,总装!X$6)</f>
        <v>0</v>
      </c>
      <c r="Q233" s="12">
        <f ca="1">SUMIF(总装!Y$3:Y$146,$B233,总装!Y$6)+SUMIF(总装!Z$3:Z$146,$B233,总装!Z$6)+SUMIF(总装!AA$3:AA$146,$B233,总装!AA$6)</f>
        <v>0</v>
      </c>
      <c r="R233" s="5">
        <f ca="1">SUMIF(总装!AB$3:AB$146,$B233,总装!AB$6)+SUMIF(总装!AC$3:AC$146,$B233,总装!AC$6)+SUMIF(总装!AD$3:AD$146,$B233,总装!AD$6)</f>
        <v>0</v>
      </c>
      <c r="S233" s="5">
        <f ca="1">SUMIF(总装!AE$3:AE$146,$B233,总装!AE$6)+SUMIF(总装!AF$3:AF$146,$B233,总装!AF$6)+SUMIF(总装!AG$3:AG$146,$B233,总装!AG$6)</f>
        <v>0</v>
      </c>
      <c r="T233" s="5">
        <f ca="1">SUMIF(总装!AH$3:AH$146,$B233,总装!AH$6)+SUMIF(总装!AI$3:AI$146,$B233,总装!AI$6)+SUMIF(总装!AJ$3:AJ$146,$B233,总装!AJ$6)</f>
        <v>0</v>
      </c>
      <c r="U233" s="5">
        <f ca="1">SUMIF(总装!AK$3:AK$146,$B233,总装!AK$6)+SUMIF(总装!AL$3:AL$146,$B233,总装!AL$6)+SUMIF(总装!AM$3:AM$146,$B233,总装!AM$6)</f>
        <v>0</v>
      </c>
      <c r="V233" s="5">
        <f ca="1">SUMIF(总装!AN$3:AN$146,$B233,总装!AN$6)+SUMIF(总装!AO$3:AO$146,$B233,总装!AO$6)+SUMIF(总装!AP$3:AP$146,$B233,总装!AP$6)</f>
        <v>0</v>
      </c>
      <c r="W233" s="5">
        <f ca="1">SUMIF(总装!AQ$3:AQ$146,$B233,总装!AQ$6)+SUMIF(总装!AR$3:AR$146,$B233,总装!AR$6)+SUMIF(总装!AS$3:AS$146,$B233,总装!AS$6)</f>
        <v>0</v>
      </c>
      <c r="X233" s="5">
        <f ca="1">SUMIF(总装!AT$3:AT$146,$B233,总装!AT$6)+SUMIF(总装!AU$3:AU$146,$B233,总装!AU$6)+SUMIF(总装!AV$3:AV$146,$B233,总装!AV$6)</f>
        <v>500</v>
      </c>
      <c r="Y233" s="5">
        <f ca="1">SUMIF(总装!AW$3:AW$146,$B233,总装!AW$6)+SUMIF(总装!AX$3:AX$146,$B233,总装!AX$6)+SUMIF(总装!AY$3:AY$146,$B233,总装!AY$6)</f>
        <v>0</v>
      </c>
      <c r="Z233" s="5">
        <f ca="1">SUMIF(总装!AZ$3:AZ$146,$B233,总装!AZ$6)+SUMIF(总装!BA$3:BA$146,$B233,总装!BA$6)+SUMIF(总装!BB$3:BB$146,$B233,总装!BB$6)</f>
        <v>0</v>
      </c>
      <c r="AA233" s="5">
        <f ca="1">SUMIF(总装!BC$3:BC$146,$B233,总装!BC$6)+SUMIF(总装!BD$3:BD$146,$B233,总装!BD$6)+SUMIF(总装!BE$3:BE$146,$B233,总装!BE$6)</f>
        <v>1500</v>
      </c>
      <c r="AB233" s="5">
        <f ca="1">SUMIF(总装!BF$3:BF$146,$B233,总装!BF$6)+SUMIF(总装!BG$3:BG$146,$B233,总装!BG$6)+SUMIF(总装!BH$3:BH$146,$B233,总装!BH$6)</f>
        <v>0</v>
      </c>
      <c r="AC233" s="5">
        <f ca="1">SUMIF(总装!BI$3:BI$146,$B233,总装!BI$6)+SUMIF(总装!BJ$3:BJ$146,$B233,总装!BJ$6)+SUMIF(总装!BK$3:BK$146,$B233,总装!BK$6)</f>
        <v>0</v>
      </c>
      <c r="AD233" s="5">
        <f ca="1">SUMIF(总装!BL$3:BL$146,$B233,总装!BL$6)+SUMIF(总装!BM$3:BM$146,$B233,总装!BM$6)+SUMIF(总装!BN$3:BN$146,$B233,总装!BN$6)</f>
        <v>0</v>
      </c>
      <c r="AE233" s="5">
        <f ca="1">SUMIF(总装!BO$3:BO$146,$B233,总装!BO$6)+SUMIF(总装!BP$3:BP$146,$B233,总装!BP$6)+SUMIF(总装!BQ$3:BQ$146,$B233,总装!BQ$6)</f>
        <v>0</v>
      </c>
      <c r="AF233" s="5">
        <f ca="1">SUMIF(总装!BR$3:BR$146,$B233,总装!BR$6)+SUMIF(总装!BS$3:BS$146,$B233,总装!BS$6)+SUMIF(总装!BT$3:BT$146,$B233,总装!BT$6)</f>
        <v>0</v>
      </c>
      <c r="AG233" s="5">
        <f ca="1">SUMIF(总装!BU$3:BU$146,$B233,总装!BU$6)+SUMIF(总装!BV$3:BV$146,$B233,总装!BV$6)+SUMIF(总装!BW$3:BW$146,$B233,总装!BW$6)</f>
        <v>0</v>
      </c>
      <c r="AH233" s="5">
        <f ca="1">SUMIF(总装!BX$3:BX$146,$B233,总装!BX$6)+SUMIF(总装!BY$3:BY$146,$B233,总装!BY$6)+SUMIF(总装!BZ$3:BZ$146,$B233,总装!BZ$6)</f>
        <v>0</v>
      </c>
      <c r="AI233" s="5">
        <f ca="1">SUMIF(总装!CA$3:CA$146,$B233,总装!CA$6)+SUMIF(总装!CB$3:CB$146,$B233,总装!CB$6)+SUMIF(总装!CC$3:CC$146,$B233,总装!CC$6)</f>
        <v>0</v>
      </c>
      <c r="AJ233" s="5">
        <f ca="1">SUMIF(总装!CD$3:CD$146,$B233,总装!CD$6)+SUMIF(总装!CE$3:CE$146,$B233,总装!CE$6)+SUMIF(总装!CF$3:CF$146,$B233,总装!CF$6)</f>
        <v>0</v>
      </c>
      <c r="AK233" s="5">
        <f ca="1">SUMIF(总装!CG$3:CG$146,$B233,总装!CG$6)+SUMIF(总装!CH$3:CH$146,$B233,总装!CH$6)+SUMIF(总装!CI$3:CI$146,$B233,总装!CI$6)</f>
        <v>0</v>
      </c>
      <c r="AL233" s="5">
        <f ca="1">SUMIF(总装!CJ$3:CJ$146,$B233,总装!CJ$6)+SUMIF(总装!CK$3:CK$146,$B233,总装!CK$6)+SUMIF(总装!CL$3:CL$146,$B233,总装!CL$6)</f>
        <v>0</v>
      </c>
      <c r="AM233" s="5">
        <f ca="1">SUMIF(总装!CM$3:CM$146,$B233,总装!CM$6)+SUMIF(总装!CN$3:CN$146,$B233,总装!CN$6)+SUMIF(总装!CO$3:CO$146,$B233,总装!CO$6)</f>
        <v>0</v>
      </c>
      <c r="AN233" s="5">
        <f ca="1">SUMIF(总装!CP$3:CP$146,$B233,总装!CP$6)+SUMIF(总装!CQ$3:CQ$146,$B233,总装!CQ$6)+SUMIF(总装!CR$3:CR$146,$B233,总装!CR$6)</f>
        <v>0</v>
      </c>
      <c r="AO233" s="5">
        <f ca="1" t="shared" si="12"/>
        <v>2000</v>
      </c>
      <c r="AP233" s="5">
        <f>SUMIF(工单拆分!G:G,B233,工单拆分!I:I)</f>
        <v>2000</v>
      </c>
      <c r="AQ233" s="5">
        <f ca="1" t="shared" si="13"/>
        <v>0</v>
      </c>
      <c r="AS233" s="7">
        <f>VLOOKUP(日计划量!C:C,工单拆分!H:N,7,0)</f>
        <v>100847599</v>
      </c>
      <c r="AT233" s="5">
        <f ca="1">VLOOKUP(C:C,工单拆分!H:R,11,0)</f>
        <v>0</v>
      </c>
      <c r="AU233" s="5">
        <f ca="1">VLOOKUP(C:C,工单拆分!H:S,12,0)</f>
        <v>0</v>
      </c>
      <c r="AV233" s="5"/>
      <c r="AW233" s="5"/>
    </row>
    <row r="234" s="1" customFormat="1" ht="15" customHeight="1" spans="1:49">
      <c r="A234" s="5">
        <f>工单拆分!F234</f>
        <v>7210002961</v>
      </c>
      <c r="B234" s="5" t="str">
        <f>工单拆分!G234</f>
        <v>7210002961-8</v>
      </c>
      <c r="C234" s="5" t="str">
        <f>工单拆分!H234</f>
        <v>50FC533T-8</v>
      </c>
      <c r="D234" s="5">
        <f>VLOOKUP(B234,工单拆分!G:I,3,0)</f>
        <v>2000</v>
      </c>
      <c r="E234" s="5">
        <f ca="1">SUMIFS(OFFSET(工单拆分!$I$2,,,2000),OFFSET(工单拆分!$F$2,,,2000),A234)</f>
        <v>20000</v>
      </c>
      <c r="F234" s="5"/>
      <c r="G234" s="10">
        <f ca="1" t="array" ref="G234">MATCH(TRUE,J234:AN234&gt;10,0)+$J$2-1</f>
        <v>43542</v>
      </c>
      <c r="H234" s="11"/>
      <c r="I234" s="11"/>
      <c r="J234" s="5">
        <f ca="1">SUMIF(总装!D$3:D$146,$B234,总装!D$6)+SUMIF(总装!E$3:E$146,$B234,总装!E$6)+SUMIF(总装!F$3:F$146,$B234,总装!F$6)</f>
        <v>0</v>
      </c>
      <c r="K234" s="12">
        <f ca="1">SUMIF(总装!G$3:G$146,$B234,总装!G$6)+SUMIF(总装!H$3:H$146,$B234,总装!H$6)+SUMIF(总装!I$3:I$146,$B234,总装!I$6)</f>
        <v>0</v>
      </c>
      <c r="L234" s="12">
        <f ca="1">SUMIF(总装!J$3:J$146,$B234,总装!J$6)+SUMIF(总装!K$3:K$146,$B234,总装!K$6)+SUMIF(总装!L$3:L$146,$B234,总装!L$6)</f>
        <v>0</v>
      </c>
      <c r="M234" s="12">
        <f ca="1">SUMIF(总装!M$3:M$146,$B234,总装!M$6)+SUMIF(总装!N$3:N$146,$B234,总装!N$6)+SUMIF(总装!O$3:O$146,$B234,总装!O$6)</f>
        <v>0</v>
      </c>
      <c r="N234" s="12">
        <f ca="1">SUMIF(总装!P$3:P$146,$B234,总装!P$6)+SUMIF(总装!Q$3:Q$146,$B234,总装!Q$6)+SUMIF(总装!R$3:R$146,$B234,总装!R$6)</f>
        <v>0</v>
      </c>
      <c r="O234" s="12">
        <f ca="1">SUMIF(总装!S$3:S$146,$B234,总装!S$6)+SUMIF(总装!T$3:T$146,$B234,总装!T$6)+SUMIF(总装!U$3:U$146,$B234,总装!U$6)</f>
        <v>0</v>
      </c>
      <c r="P234" s="12">
        <f ca="1">SUMIF(总装!V$3:V$146,$B234,总装!V$6)+SUMIF(总装!W$3:W$146,$B234,总装!W$6)+SUMIF(总装!X$3:X$146,$B234,总装!X$6)</f>
        <v>0</v>
      </c>
      <c r="Q234" s="12">
        <f ca="1">SUMIF(总装!Y$3:Y$146,$B234,总装!Y$6)+SUMIF(总装!Z$3:Z$146,$B234,总装!Z$6)+SUMIF(总装!AA$3:AA$146,$B234,总装!AA$6)</f>
        <v>0</v>
      </c>
      <c r="R234" s="5">
        <f ca="1">SUMIF(总装!AB$3:AB$146,$B234,总装!AB$6)+SUMIF(总装!AC$3:AC$146,$B234,总装!AC$6)+SUMIF(总装!AD$3:AD$146,$B234,总装!AD$6)</f>
        <v>0</v>
      </c>
      <c r="S234" s="5">
        <f ca="1">SUMIF(总装!AE$3:AE$146,$B234,总装!AE$6)+SUMIF(总装!AF$3:AF$146,$B234,总装!AF$6)+SUMIF(总装!AG$3:AG$146,$B234,总装!AG$6)</f>
        <v>0</v>
      </c>
      <c r="T234" s="5">
        <f ca="1">SUMIF(总装!AH$3:AH$146,$B234,总装!AH$6)+SUMIF(总装!AI$3:AI$146,$B234,总装!AI$6)+SUMIF(总装!AJ$3:AJ$146,$B234,总装!AJ$6)</f>
        <v>0</v>
      </c>
      <c r="U234" s="5">
        <f ca="1">SUMIF(总装!AK$3:AK$146,$B234,总装!AK$6)+SUMIF(总装!AL$3:AL$146,$B234,总装!AL$6)+SUMIF(总装!AM$3:AM$146,$B234,总装!AM$6)</f>
        <v>0</v>
      </c>
      <c r="V234" s="5">
        <f ca="1">SUMIF(总装!AN$3:AN$146,$B234,总装!AN$6)+SUMIF(总装!AO$3:AO$146,$B234,总装!AO$6)+SUMIF(总装!AP$3:AP$146,$B234,总装!AP$6)</f>
        <v>0</v>
      </c>
      <c r="W234" s="5">
        <f ca="1">SUMIF(总装!AQ$3:AQ$146,$B234,总装!AQ$6)+SUMIF(总装!AR$3:AR$146,$B234,总装!AR$6)+SUMIF(总装!AS$3:AS$146,$B234,总装!AS$6)</f>
        <v>0</v>
      </c>
      <c r="X234" s="5">
        <f ca="1">SUMIF(总装!AT$3:AT$146,$B234,总装!AT$6)+SUMIF(总装!AU$3:AU$146,$B234,总装!AU$6)+SUMIF(总装!AV$3:AV$146,$B234,总装!AV$6)</f>
        <v>0</v>
      </c>
      <c r="Y234" s="5">
        <f ca="1">SUMIF(总装!AW$3:AW$146,$B234,总装!AW$6)+SUMIF(总装!AX$3:AX$146,$B234,总装!AX$6)+SUMIF(总装!AY$3:AY$146,$B234,总装!AY$6)</f>
        <v>0</v>
      </c>
      <c r="Z234" s="5">
        <f ca="1">SUMIF(总装!AZ$3:AZ$146,$B234,总装!AZ$6)+SUMIF(总装!BA$3:BA$146,$B234,总装!BA$6)+SUMIF(总装!BB$3:BB$146,$B234,总装!BB$6)</f>
        <v>0</v>
      </c>
      <c r="AA234" s="5">
        <f ca="1">SUMIF(总装!BC$3:BC$146,$B234,总装!BC$6)+SUMIF(总装!BD$3:BD$146,$B234,总装!BD$6)+SUMIF(总装!BE$3:BE$146,$B234,总装!BE$6)</f>
        <v>450</v>
      </c>
      <c r="AB234" s="5">
        <f ca="1">SUMIF(总装!BF$3:BF$146,$B234,总装!BF$6)+SUMIF(总装!BG$3:BG$146,$B234,总装!BG$6)+SUMIF(总装!BH$3:BH$146,$B234,总装!BH$6)</f>
        <v>1550</v>
      </c>
      <c r="AC234" s="5">
        <f ca="1">SUMIF(总装!BI$3:BI$146,$B234,总装!BI$6)+SUMIF(总装!BJ$3:BJ$146,$B234,总装!BJ$6)+SUMIF(总装!BK$3:BK$146,$B234,总装!BK$6)</f>
        <v>0</v>
      </c>
      <c r="AD234" s="5">
        <f ca="1">SUMIF(总装!BL$3:BL$146,$B234,总装!BL$6)+SUMIF(总装!BM$3:BM$146,$B234,总装!BM$6)+SUMIF(总装!BN$3:BN$146,$B234,总装!BN$6)</f>
        <v>0</v>
      </c>
      <c r="AE234" s="5">
        <f ca="1">SUMIF(总装!BO$3:BO$146,$B234,总装!BO$6)+SUMIF(总装!BP$3:BP$146,$B234,总装!BP$6)+SUMIF(总装!BQ$3:BQ$146,$B234,总装!BQ$6)</f>
        <v>0</v>
      </c>
      <c r="AF234" s="5">
        <f ca="1">SUMIF(总装!BR$3:BR$146,$B234,总装!BR$6)+SUMIF(总装!BS$3:BS$146,$B234,总装!BS$6)+SUMIF(总装!BT$3:BT$146,$B234,总装!BT$6)</f>
        <v>0</v>
      </c>
      <c r="AG234" s="5">
        <f ca="1">SUMIF(总装!BU$3:BU$146,$B234,总装!BU$6)+SUMIF(总装!BV$3:BV$146,$B234,总装!BV$6)+SUMIF(总装!BW$3:BW$146,$B234,总装!BW$6)</f>
        <v>0</v>
      </c>
      <c r="AH234" s="5">
        <f ca="1">SUMIF(总装!BX$3:BX$146,$B234,总装!BX$6)+SUMIF(总装!BY$3:BY$146,$B234,总装!BY$6)+SUMIF(总装!BZ$3:BZ$146,$B234,总装!BZ$6)</f>
        <v>0</v>
      </c>
      <c r="AI234" s="5">
        <f ca="1">SUMIF(总装!CA$3:CA$146,$B234,总装!CA$6)+SUMIF(总装!CB$3:CB$146,$B234,总装!CB$6)+SUMIF(总装!CC$3:CC$146,$B234,总装!CC$6)</f>
        <v>0</v>
      </c>
      <c r="AJ234" s="5">
        <f ca="1">SUMIF(总装!CD$3:CD$146,$B234,总装!CD$6)+SUMIF(总装!CE$3:CE$146,$B234,总装!CE$6)+SUMIF(总装!CF$3:CF$146,$B234,总装!CF$6)</f>
        <v>0</v>
      </c>
      <c r="AK234" s="5">
        <f ca="1">SUMIF(总装!CG$3:CG$146,$B234,总装!CG$6)+SUMIF(总装!CH$3:CH$146,$B234,总装!CH$6)+SUMIF(总装!CI$3:CI$146,$B234,总装!CI$6)</f>
        <v>0</v>
      </c>
      <c r="AL234" s="5">
        <f ca="1">SUMIF(总装!CJ$3:CJ$146,$B234,总装!CJ$6)+SUMIF(总装!CK$3:CK$146,$B234,总装!CK$6)+SUMIF(总装!CL$3:CL$146,$B234,总装!CL$6)</f>
        <v>0</v>
      </c>
      <c r="AM234" s="5">
        <f ca="1">SUMIF(总装!CM$3:CM$146,$B234,总装!CM$6)+SUMIF(总装!CN$3:CN$146,$B234,总装!CN$6)+SUMIF(总装!CO$3:CO$146,$B234,总装!CO$6)</f>
        <v>0</v>
      </c>
      <c r="AN234" s="5">
        <f ca="1">SUMIF(总装!CP$3:CP$146,$B234,总装!CP$6)+SUMIF(总装!CQ$3:CQ$146,$B234,总装!CQ$6)+SUMIF(总装!CR$3:CR$146,$B234,总装!CR$6)</f>
        <v>0</v>
      </c>
      <c r="AO234" s="5">
        <f ca="1" t="shared" si="12"/>
        <v>2000</v>
      </c>
      <c r="AP234" s="5">
        <f>SUMIF(工单拆分!G:G,B234,工单拆分!I:I)</f>
        <v>2000</v>
      </c>
      <c r="AQ234" s="5">
        <f ca="1" t="shared" si="13"/>
        <v>0</v>
      </c>
      <c r="AS234" s="7">
        <f>VLOOKUP(日计划量!C:C,工单拆分!H:N,7,0)</f>
        <v>100848710</v>
      </c>
      <c r="AT234" s="5">
        <f ca="1">VLOOKUP(C:C,工单拆分!H:R,11,0)</f>
        <v>0</v>
      </c>
      <c r="AU234" s="5">
        <f ca="1">VLOOKUP(C:C,工单拆分!H:S,12,0)</f>
        <v>0</v>
      </c>
      <c r="AV234" s="5"/>
      <c r="AW234" s="5"/>
    </row>
    <row r="235" s="1" customFormat="1" ht="15" customHeight="1" spans="1:49">
      <c r="A235" s="5">
        <f>工单拆分!F235</f>
        <v>7210002961</v>
      </c>
      <c r="B235" s="5" t="str">
        <f>工单拆分!G235</f>
        <v>7210002961-9</v>
      </c>
      <c r="C235" s="5" t="str">
        <f>工单拆分!H235</f>
        <v>50FC533T-9</v>
      </c>
      <c r="D235" s="5">
        <f>VLOOKUP(B235,工单拆分!G:I,3,0)</f>
        <v>2000</v>
      </c>
      <c r="E235" s="5">
        <f ca="1">SUMIFS(OFFSET(工单拆分!$I$2,,,2000),OFFSET(工单拆分!$F$2,,,2000),A235)</f>
        <v>20000</v>
      </c>
      <c r="F235" s="5"/>
      <c r="G235" s="10">
        <f ca="1" t="array" ref="G235">MATCH(TRUE,J235:AN235&gt;10,0)+$J$2-1</f>
        <v>43543</v>
      </c>
      <c r="H235" s="11"/>
      <c r="I235" s="11"/>
      <c r="J235" s="5">
        <f ca="1">SUMIF(总装!D$3:D$146,$B235,总装!D$6)+SUMIF(总装!E$3:E$146,$B235,总装!E$6)+SUMIF(总装!F$3:F$146,$B235,总装!F$6)</f>
        <v>0</v>
      </c>
      <c r="K235" s="12">
        <f ca="1">SUMIF(总装!G$3:G$146,$B235,总装!G$6)+SUMIF(总装!H$3:H$146,$B235,总装!H$6)+SUMIF(总装!I$3:I$146,$B235,总装!I$6)</f>
        <v>0</v>
      </c>
      <c r="L235" s="12">
        <f ca="1">SUMIF(总装!J$3:J$146,$B235,总装!J$6)+SUMIF(总装!K$3:K$146,$B235,总装!K$6)+SUMIF(总装!L$3:L$146,$B235,总装!L$6)</f>
        <v>0</v>
      </c>
      <c r="M235" s="12">
        <f ca="1">SUMIF(总装!M$3:M$146,$B235,总装!M$6)+SUMIF(总装!N$3:N$146,$B235,总装!N$6)+SUMIF(总装!O$3:O$146,$B235,总装!O$6)</f>
        <v>0</v>
      </c>
      <c r="N235" s="12">
        <f ca="1">SUMIF(总装!P$3:P$146,$B235,总装!P$6)+SUMIF(总装!Q$3:Q$146,$B235,总装!Q$6)+SUMIF(总装!R$3:R$146,$B235,总装!R$6)</f>
        <v>0</v>
      </c>
      <c r="O235" s="12">
        <f ca="1">SUMIF(总装!S$3:S$146,$B235,总装!S$6)+SUMIF(总装!T$3:T$146,$B235,总装!T$6)+SUMIF(总装!U$3:U$146,$B235,总装!U$6)</f>
        <v>0</v>
      </c>
      <c r="P235" s="12">
        <f ca="1">SUMIF(总装!V$3:V$146,$B235,总装!V$6)+SUMIF(总装!W$3:W$146,$B235,总装!W$6)+SUMIF(总装!X$3:X$146,$B235,总装!X$6)</f>
        <v>0</v>
      </c>
      <c r="Q235" s="12">
        <f ca="1">SUMIF(总装!Y$3:Y$146,$B235,总装!Y$6)+SUMIF(总装!Z$3:Z$146,$B235,总装!Z$6)+SUMIF(总装!AA$3:AA$146,$B235,总装!AA$6)</f>
        <v>0</v>
      </c>
      <c r="R235" s="5">
        <f ca="1">SUMIF(总装!AB$3:AB$146,$B235,总装!AB$6)+SUMIF(总装!AC$3:AC$146,$B235,总装!AC$6)+SUMIF(总装!AD$3:AD$146,$B235,总装!AD$6)</f>
        <v>0</v>
      </c>
      <c r="S235" s="5">
        <f ca="1">SUMIF(总装!AE$3:AE$146,$B235,总装!AE$6)+SUMIF(总装!AF$3:AF$146,$B235,总装!AF$6)+SUMIF(总装!AG$3:AG$146,$B235,总装!AG$6)</f>
        <v>0</v>
      </c>
      <c r="T235" s="5">
        <f ca="1">SUMIF(总装!AH$3:AH$146,$B235,总装!AH$6)+SUMIF(总装!AI$3:AI$146,$B235,总装!AI$6)+SUMIF(总装!AJ$3:AJ$146,$B235,总装!AJ$6)</f>
        <v>0</v>
      </c>
      <c r="U235" s="5">
        <f ca="1">SUMIF(总装!AK$3:AK$146,$B235,总装!AK$6)+SUMIF(总装!AL$3:AL$146,$B235,总装!AL$6)+SUMIF(总装!AM$3:AM$146,$B235,总装!AM$6)</f>
        <v>0</v>
      </c>
      <c r="V235" s="5">
        <f ca="1">SUMIF(总装!AN$3:AN$146,$B235,总装!AN$6)+SUMIF(总装!AO$3:AO$146,$B235,总装!AO$6)+SUMIF(总装!AP$3:AP$146,$B235,总装!AP$6)</f>
        <v>0</v>
      </c>
      <c r="W235" s="5">
        <f ca="1">SUMIF(总装!AQ$3:AQ$146,$B235,总装!AQ$6)+SUMIF(总装!AR$3:AR$146,$B235,总装!AR$6)+SUMIF(总装!AS$3:AS$146,$B235,总装!AS$6)</f>
        <v>0</v>
      </c>
      <c r="X235" s="5">
        <f ca="1">SUMIF(总装!AT$3:AT$146,$B235,总装!AT$6)+SUMIF(总装!AU$3:AU$146,$B235,总装!AU$6)+SUMIF(总装!AV$3:AV$146,$B235,总装!AV$6)</f>
        <v>0</v>
      </c>
      <c r="Y235" s="5">
        <f ca="1">SUMIF(总装!AW$3:AW$146,$B235,总装!AW$6)+SUMIF(总装!AX$3:AX$146,$B235,总装!AX$6)+SUMIF(总装!AY$3:AY$146,$B235,总装!AY$6)</f>
        <v>0</v>
      </c>
      <c r="Z235" s="5">
        <f ca="1">SUMIF(总装!AZ$3:AZ$146,$B235,总装!AZ$6)+SUMIF(总装!BA$3:BA$146,$B235,总装!BA$6)+SUMIF(总装!BB$3:BB$146,$B235,总装!BB$6)</f>
        <v>0</v>
      </c>
      <c r="AA235" s="5">
        <f ca="1">SUMIF(总装!BC$3:BC$146,$B235,总装!BC$6)+SUMIF(总装!BD$3:BD$146,$B235,总装!BD$6)+SUMIF(总装!BE$3:BE$146,$B235,总装!BE$6)</f>
        <v>0</v>
      </c>
      <c r="AB235" s="5">
        <f ca="1">SUMIF(总装!BF$3:BF$146,$B235,总装!BF$6)+SUMIF(总装!BG$3:BG$146,$B235,总装!BG$6)+SUMIF(总装!BH$3:BH$146,$B235,总装!BH$6)</f>
        <v>350</v>
      </c>
      <c r="AC235" s="5">
        <f ca="1">SUMIF(总装!BI$3:BI$146,$B235,总装!BI$6)+SUMIF(总装!BJ$3:BJ$146,$B235,总装!BJ$6)+SUMIF(总装!BK$3:BK$146,$B235,总装!BK$6)</f>
        <v>1650</v>
      </c>
      <c r="AD235" s="5">
        <f ca="1">SUMIF(总装!BL$3:BL$146,$B235,总装!BL$6)+SUMIF(总装!BM$3:BM$146,$B235,总装!BM$6)+SUMIF(总装!BN$3:BN$146,$B235,总装!BN$6)</f>
        <v>0</v>
      </c>
      <c r="AE235" s="5">
        <f ca="1">SUMIF(总装!BO$3:BO$146,$B235,总装!BO$6)+SUMIF(总装!BP$3:BP$146,$B235,总装!BP$6)+SUMIF(总装!BQ$3:BQ$146,$B235,总装!BQ$6)</f>
        <v>0</v>
      </c>
      <c r="AF235" s="5">
        <f ca="1">SUMIF(总装!BR$3:BR$146,$B235,总装!BR$6)+SUMIF(总装!BS$3:BS$146,$B235,总装!BS$6)+SUMIF(总装!BT$3:BT$146,$B235,总装!BT$6)</f>
        <v>0</v>
      </c>
      <c r="AG235" s="5">
        <f ca="1">SUMIF(总装!BU$3:BU$146,$B235,总装!BU$6)+SUMIF(总装!BV$3:BV$146,$B235,总装!BV$6)+SUMIF(总装!BW$3:BW$146,$B235,总装!BW$6)</f>
        <v>0</v>
      </c>
      <c r="AH235" s="5">
        <f ca="1">SUMIF(总装!BX$3:BX$146,$B235,总装!BX$6)+SUMIF(总装!BY$3:BY$146,$B235,总装!BY$6)+SUMIF(总装!BZ$3:BZ$146,$B235,总装!BZ$6)</f>
        <v>0</v>
      </c>
      <c r="AI235" s="5">
        <f ca="1">SUMIF(总装!CA$3:CA$146,$B235,总装!CA$6)+SUMIF(总装!CB$3:CB$146,$B235,总装!CB$6)+SUMIF(总装!CC$3:CC$146,$B235,总装!CC$6)</f>
        <v>0</v>
      </c>
      <c r="AJ235" s="5">
        <f ca="1">SUMIF(总装!CD$3:CD$146,$B235,总装!CD$6)+SUMIF(总装!CE$3:CE$146,$B235,总装!CE$6)+SUMIF(总装!CF$3:CF$146,$B235,总装!CF$6)</f>
        <v>0</v>
      </c>
      <c r="AK235" s="5">
        <f ca="1">SUMIF(总装!CG$3:CG$146,$B235,总装!CG$6)+SUMIF(总装!CH$3:CH$146,$B235,总装!CH$6)+SUMIF(总装!CI$3:CI$146,$B235,总装!CI$6)</f>
        <v>0</v>
      </c>
      <c r="AL235" s="5">
        <f ca="1">SUMIF(总装!CJ$3:CJ$146,$B235,总装!CJ$6)+SUMIF(总装!CK$3:CK$146,$B235,总装!CK$6)+SUMIF(总装!CL$3:CL$146,$B235,总装!CL$6)</f>
        <v>0</v>
      </c>
      <c r="AM235" s="5">
        <f ca="1">SUMIF(总装!CM$3:CM$146,$B235,总装!CM$6)+SUMIF(总装!CN$3:CN$146,$B235,总装!CN$6)+SUMIF(总装!CO$3:CO$146,$B235,总装!CO$6)</f>
        <v>0</v>
      </c>
      <c r="AN235" s="5">
        <f ca="1">SUMIF(总装!CP$3:CP$146,$B235,总装!CP$6)+SUMIF(总装!CQ$3:CQ$146,$B235,总装!CQ$6)+SUMIF(总装!CR$3:CR$146,$B235,总装!CR$6)</f>
        <v>0</v>
      </c>
      <c r="AO235" s="5">
        <f ca="1" t="shared" si="12"/>
        <v>2000</v>
      </c>
      <c r="AP235" s="5">
        <f>SUMIF(工单拆分!G:G,B235,工单拆分!I:I)</f>
        <v>2000</v>
      </c>
      <c r="AQ235" s="5">
        <f ca="1" t="shared" si="13"/>
        <v>0</v>
      </c>
      <c r="AS235" s="7">
        <f>VLOOKUP(日计划量!C:C,工单拆分!H:N,7,0)</f>
        <v>100848711</v>
      </c>
      <c r="AT235" s="5">
        <f ca="1">VLOOKUP(C:C,工单拆分!H:R,11,0)</f>
        <v>0</v>
      </c>
      <c r="AU235" s="5">
        <f ca="1">VLOOKUP(C:C,工单拆分!H:S,12,0)</f>
        <v>0</v>
      </c>
      <c r="AV235" s="5"/>
      <c r="AW235" s="5"/>
    </row>
    <row r="236" s="1" customFormat="1" ht="15" customHeight="1" spans="1:49">
      <c r="A236" s="5">
        <f>工单拆分!F236</f>
        <v>7210002961</v>
      </c>
      <c r="B236" s="5" t="str">
        <f>工单拆分!G236</f>
        <v>7210002961-10</v>
      </c>
      <c r="C236" s="5" t="str">
        <f>工单拆分!H236</f>
        <v>50FC533T-10</v>
      </c>
      <c r="D236" s="5">
        <f>VLOOKUP(B236,工单拆分!G:I,3,0)</f>
        <v>2000</v>
      </c>
      <c r="E236" s="5">
        <f ca="1">SUMIFS(OFFSET(工单拆分!$I$2,,,2000),OFFSET(工单拆分!$F$2,,,2000),A236)</f>
        <v>20000</v>
      </c>
      <c r="F236" s="5"/>
      <c r="G236" s="10">
        <f ca="1" t="array" ref="G236">MATCH(TRUE,J236:AN236&gt;10,0)+$J$2-1</f>
        <v>43544</v>
      </c>
      <c r="H236" s="11"/>
      <c r="I236" s="11"/>
      <c r="J236" s="5">
        <f ca="1">SUMIF(总装!D$3:D$146,$B236,总装!D$6)+SUMIF(总装!E$3:E$146,$B236,总装!E$6)+SUMIF(总装!F$3:F$146,$B236,总装!F$6)</f>
        <v>0</v>
      </c>
      <c r="K236" s="12">
        <f ca="1">SUMIF(总装!G$3:G$146,$B236,总装!G$6)+SUMIF(总装!H$3:H$146,$B236,总装!H$6)+SUMIF(总装!I$3:I$146,$B236,总装!I$6)</f>
        <v>0</v>
      </c>
      <c r="L236" s="12">
        <f ca="1">SUMIF(总装!J$3:J$146,$B236,总装!J$6)+SUMIF(总装!K$3:K$146,$B236,总装!K$6)+SUMIF(总装!L$3:L$146,$B236,总装!L$6)</f>
        <v>0</v>
      </c>
      <c r="M236" s="12">
        <f ca="1">SUMIF(总装!M$3:M$146,$B236,总装!M$6)+SUMIF(总装!N$3:N$146,$B236,总装!N$6)+SUMIF(总装!O$3:O$146,$B236,总装!O$6)</f>
        <v>0</v>
      </c>
      <c r="N236" s="12">
        <f ca="1">SUMIF(总装!P$3:P$146,$B236,总装!P$6)+SUMIF(总装!Q$3:Q$146,$B236,总装!Q$6)+SUMIF(总装!R$3:R$146,$B236,总装!R$6)</f>
        <v>0</v>
      </c>
      <c r="O236" s="12">
        <f ca="1">SUMIF(总装!S$3:S$146,$B236,总装!S$6)+SUMIF(总装!T$3:T$146,$B236,总装!T$6)+SUMIF(总装!U$3:U$146,$B236,总装!U$6)</f>
        <v>0</v>
      </c>
      <c r="P236" s="12">
        <f ca="1">SUMIF(总装!V$3:V$146,$B236,总装!V$6)+SUMIF(总装!W$3:W$146,$B236,总装!W$6)+SUMIF(总装!X$3:X$146,$B236,总装!X$6)</f>
        <v>0</v>
      </c>
      <c r="Q236" s="12">
        <f ca="1">SUMIF(总装!Y$3:Y$146,$B236,总装!Y$6)+SUMIF(总装!Z$3:Z$146,$B236,总装!Z$6)+SUMIF(总装!AA$3:AA$146,$B236,总装!AA$6)</f>
        <v>0</v>
      </c>
      <c r="R236" s="5">
        <f ca="1">SUMIF(总装!AB$3:AB$146,$B236,总装!AB$6)+SUMIF(总装!AC$3:AC$146,$B236,总装!AC$6)+SUMIF(总装!AD$3:AD$146,$B236,总装!AD$6)</f>
        <v>0</v>
      </c>
      <c r="S236" s="5">
        <f ca="1">SUMIF(总装!AE$3:AE$146,$B236,总装!AE$6)+SUMIF(总装!AF$3:AF$146,$B236,总装!AF$6)+SUMIF(总装!AG$3:AG$146,$B236,总装!AG$6)</f>
        <v>0</v>
      </c>
      <c r="T236" s="5">
        <f ca="1">SUMIF(总装!AH$3:AH$146,$B236,总装!AH$6)+SUMIF(总装!AI$3:AI$146,$B236,总装!AI$6)+SUMIF(总装!AJ$3:AJ$146,$B236,总装!AJ$6)</f>
        <v>0</v>
      </c>
      <c r="U236" s="5">
        <f ca="1">SUMIF(总装!AK$3:AK$146,$B236,总装!AK$6)+SUMIF(总装!AL$3:AL$146,$B236,总装!AL$6)+SUMIF(总装!AM$3:AM$146,$B236,总装!AM$6)</f>
        <v>0</v>
      </c>
      <c r="V236" s="5">
        <f ca="1">SUMIF(总装!AN$3:AN$146,$B236,总装!AN$6)+SUMIF(总装!AO$3:AO$146,$B236,总装!AO$6)+SUMIF(总装!AP$3:AP$146,$B236,总装!AP$6)</f>
        <v>0</v>
      </c>
      <c r="W236" s="5">
        <f ca="1">SUMIF(总装!AQ$3:AQ$146,$B236,总装!AQ$6)+SUMIF(总装!AR$3:AR$146,$B236,总装!AR$6)+SUMIF(总装!AS$3:AS$146,$B236,总装!AS$6)</f>
        <v>0</v>
      </c>
      <c r="X236" s="5">
        <f ca="1">SUMIF(总装!AT$3:AT$146,$B236,总装!AT$6)+SUMIF(总装!AU$3:AU$146,$B236,总装!AU$6)+SUMIF(总装!AV$3:AV$146,$B236,总装!AV$6)</f>
        <v>0</v>
      </c>
      <c r="Y236" s="5">
        <f ca="1">SUMIF(总装!AW$3:AW$146,$B236,总装!AW$6)+SUMIF(总装!AX$3:AX$146,$B236,总装!AX$6)+SUMIF(总装!AY$3:AY$146,$B236,总装!AY$6)</f>
        <v>0</v>
      </c>
      <c r="Z236" s="5">
        <f ca="1">SUMIF(总装!AZ$3:AZ$146,$B236,总装!AZ$6)+SUMIF(总装!BA$3:BA$146,$B236,总装!BA$6)+SUMIF(总装!BB$3:BB$146,$B236,总装!BB$6)</f>
        <v>0</v>
      </c>
      <c r="AA236" s="5">
        <f ca="1">SUMIF(总装!BC$3:BC$146,$B236,总装!BC$6)+SUMIF(总装!BD$3:BD$146,$B236,总装!BD$6)+SUMIF(总装!BE$3:BE$146,$B236,总装!BE$6)</f>
        <v>0</v>
      </c>
      <c r="AB236" s="5">
        <f ca="1">SUMIF(总装!BF$3:BF$146,$B236,总装!BF$6)+SUMIF(总装!BG$3:BG$146,$B236,总装!BG$6)+SUMIF(总装!BH$3:BH$146,$B236,总装!BH$6)</f>
        <v>0</v>
      </c>
      <c r="AC236" s="5">
        <f ca="1">SUMIF(总装!BI$3:BI$146,$B236,总装!BI$6)+SUMIF(总装!BJ$3:BJ$146,$B236,总装!BJ$6)+SUMIF(总装!BK$3:BK$146,$B236,总装!BK$6)</f>
        <v>250</v>
      </c>
      <c r="AD236" s="5">
        <f ca="1">SUMIF(总装!BL$3:BL$146,$B236,总装!BL$6)+SUMIF(总装!BM$3:BM$146,$B236,总装!BM$6)+SUMIF(总装!BN$3:BN$146,$B236,总装!BN$6)</f>
        <v>1750</v>
      </c>
      <c r="AE236" s="5">
        <f ca="1">SUMIF(总装!BO$3:BO$146,$B236,总装!BO$6)+SUMIF(总装!BP$3:BP$146,$B236,总装!BP$6)+SUMIF(总装!BQ$3:BQ$146,$B236,总装!BQ$6)</f>
        <v>0</v>
      </c>
      <c r="AF236" s="5">
        <f ca="1">SUMIF(总装!BR$3:BR$146,$B236,总装!BR$6)+SUMIF(总装!BS$3:BS$146,$B236,总装!BS$6)+SUMIF(总装!BT$3:BT$146,$B236,总装!BT$6)</f>
        <v>0</v>
      </c>
      <c r="AG236" s="5">
        <f ca="1">SUMIF(总装!BU$3:BU$146,$B236,总装!BU$6)+SUMIF(总装!BV$3:BV$146,$B236,总装!BV$6)+SUMIF(总装!BW$3:BW$146,$B236,总装!BW$6)</f>
        <v>0</v>
      </c>
      <c r="AH236" s="5">
        <f ca="1">SUMIF(总装!BX$3:BX$146,$B236,总装!BX$6)+SUMIF(总装!BY$3:BY$146,$B236,总装!BY$6)+SUMIF(总装!BZ$3:BZ$146,$B236,总装!BZ$6)</f>
        <v>0</v>
      </c>
      <c r="AI236" s="5">
        <f ca="1">SUMIF(总装!CA$3:CA$146,$B236,总装!CA$6)+SUMIF(总装!CB$3:CB$146,$B236,总装!CB$6)+SUMIF(总装!CC$3:CC$146,$B236,总装!CC$6)</f>
        <v>0</v>
      </c>
      <c r="AJ236" s="5">
        <f ca="1">SUMIF(总装!CD$3:CD$146,$B236,总装!CD$6)+SUMIF(总装!CE$3:CE$146,$B236,总装!CE$6)+SUMIF(总装!CF$3:CF$146,$B236,总装!CF$6)</f>
        <v>0</v>
      </c>
      <c r="AK236" s="5">
        <f ca="1">SUMIF(总装!CG$3:CG$146,$B236,总装!CG$6)+SUMIF(总装!CH$3:CH$146,$B236,总装!CH$6)+SUMIF(总装!CI$3:CI$146,$B236,总装!CI$6)</f>
        <v>0</v>
      </c>
      <c r="AL236" s="5">
        <f ca="1">SUMIF(总装!CJ$3:CJ$146,$B236,总装!CJ$6)+SUMIF(总装!CK$3:CK$146,$B236,总装!CK$6)+SUMIF(总装!CL$3:CL$146,$B236,总装!CL$6)</f>
        <v>0</v>
      </c>
      <c r="AM236" s="5">
        <f ca="1">SUMIF(总装!CM$3:CM$146,$B236,总装!CM$6)+SUMIF(总装!CN$3:CN$146,$B236,总装!CN$6)+SUMIF(总装!CO$3:CO$146,$B236,总装!CO$6)</f>
        <v>0</v>
      </c>
      <c r="AN236" s="5">
        <f ca="1">SUMIF(总装!CP$3:CP$146,$B236,总装!CP$6)+SUMIF(总装!CQ$3:CQ$146,$B236,总装!CQ$6)+SUMIF(总装!CR$3:CR$146,$B236,总装!CR$6)</f>
        <v>0</v>
      </c>
      <c r="AO236" s="5">
        <f ca="1" t="shared" si="12"/>
        <v>2000</v>
      </c>
      <c r="AP236" s="5">
        <f>SUMIF(工单拆分!G:G,B236,工单拆分!I:I)</f>
        <v>2000</v>
      </c>
      <c r="AQ236" s="5">
        <f ca="1" t="shared" si="13"/>
        <v>0</v>
      </c>
      <c r="AS236" s="7"/>
      <c r="AT236" s="5"/>
      <c r="AU236" s="5"/>
      <c r="AV236" s="5"/>
      <c r="AW236" s="5"/>
    </row>
    <row r="237" s="1" customFormat="1" ht="15" customHeight="1" spans="1:49">
      <c r="A237" s="5">
        <f>工单拆分!F237</f>
        <v>7210003317</v>
      </c>
      <c r="B237" s="5" t="str">
        <f>工单拆分!G237</f>
        <v>7210003317-1</v>
      </c>
      <c r="C237" s="5" t="str">
        <f>工单拆分!H237</f>
        <v>40FC33A-1</v>
      </c>
      <c r="D237" s="5">
        <f>VLOOKUP(B237,工单拆分!G:I,3,0)</f>
        <v>2000</v>
      </c>
      <c r="E237" s="5">
        <f ca="1">SUMIFS(OFFSET(工单拆分!$I$2,,,2000),OFFSET(工单拆分!$F$2,,,2000),A237)</f>
        <v>30000</v>
      </c>
      <c r="F237" s="5"/>
      <c r="G237" s="10">
        <f ca="1" t="array" ref="G237">MATCH(TRUE,J237:AN237&gt;10,0)+$J$2-1</f>
        <v>43531</v>
      </c>
      <c r="H237" s="11"/>
      <c r="I237" s="11"/>
      <c r="J237" s="5">
        <f ca="1">SUMIF(总装!D$3:D$146,$B237,总装!D$6)+SUMIF(总装!E$3:E$146,$B237,总装!E$6)+SUMIF(总装!F$3:F$146,$B237,总装!F$6)</f>
        <v>0</v>
      </c>
      <c r="K237" s="12">
        <f ca="1">SUMIF(总装!G$3:G$146,$B237,总装!G$6)+SUMIF(总装!H$3:H$146,$B237,总装!H$6)+SUMIF(总装!I$3:I$146,$B237,总装!I$6)</f>
        <v>0</v>
      </c>
      <c r="L237" s="12">
        <f ca="1">SUMIF(总装!J$3:J$146,$B237,总装!J$6)+SUMIF(总装!K$3:K$146,$B237,总装!K$6)+SUMIF(总装!L$3:L$146,$B237,总装!L$6)</f>
        <v>0</v>
      </c>
      <c r="M237" s="12">
        <f ca="1">SUMIF(总装!M$3:M$146,$B237,总装!M$6)+SUMIF(总装!N$3:N$146,$B237,总装!N$6)+SUMIF(总装!O$3:O$146,$B237,总装!O$6)</f>
        <v>0</v>
      </c>
      <c r="N237" s="12">
        <f ca="1">SUMIF(总装!P$3:P$146,$B237,总装!P$6)+SUMIF(总装!Q$3:Q$146,$B237,总装!Q$6)+SUMIF(总装!R$3:R$146,$B237,总装!R$6)</f>
        <v>0</v>
      </c>
      <c r="O237" s="12">
        <f ca="1">SUMIF(总装!S$3:S$146,$B237,总装!S$6)+SUMIF(总装!T$3:T$146,$B237,总装!T$6)+SUMIF(总装!U$3:U$146,$B237,总装!U$6)</f>
        <v>0</v>
      </c>
      <c r="P237" s="12">
        <f ca="1">SUMIF(总装!V$3:V$146,$B237,总装!V$6)+SUMIF(总装!W$3:W$146,$B237,总装!W$6)+SUMIF(总装!X$3:X$146,$B237,总装!X$6)</f>
        <v>850</v>
      </c>
      <c r="Q237" s="12">
        <f ca="1">SUMIF(总装!Y$3:Y$146,$B237,总装!Y$6)+SUMIF(总装!Z$3:Z$146,$B237,总装!Z$6)+SUMIF(总装!AA$3:AA$146,$B237,总装!AA$6)</f>
        <v>1150</v>
      </c>
      <c r="R237" s="5">
        <f ca="1">SUMIF(总装!AB$3:AB$146,$B237,总装!AB$6)+SUMIF(总装!AC$3:AC$146,$B237,总装!AC$6)+SUMIF(总装!AD$3:AD$146,$B237,总装!AD$6)</f>
        <v>0</v>
      </c>
      <c r="S237" s="5">
        <f ca="1">SUMIF(总装!AE$3:AE$146,$B237,总装!AE$6)+SUMIF(总装!AF$3:AF$146,$B237,总装!AF$6)+SUMIF(总装!AG$3:AG$146,$B237,总装!AG$6)</f>
        <v>0</v>
      </c>
      <c r="T237" s="5">
        <f ca="1">SUMIF(总装!AH$3:AH$146,$B237,总装!AH$6)+SUMIF(总装!AI$3:AI$146,$B237,总装!AI$6)+SUMIF(总装!AJ$3:AJ$146,$B237,总装!AJ$6)</f>
        <v>0</v>
      </c>
      <c r="U237" s="5">
        <f ca="1">SUMIF(总装!AK$3:AK$146,$B237,总装!AK$6)+SUMIF(总装!AL$3:AL$146,$B237,总装!AL$6)+SUMIF(总装!AM$3:AM$146,$B237,总装!AM$6)</f>
        <v>0</v>
      </c>
      <c r="V237" s="5">
        <f ca="1">SUMIF(总装!AN$3:AN$146,$B237,总装!AN$6)+SUMIF(总装!AO$3:AO$146,$B237,总装!AO$6)+SUMIF(总装!AP$3:AP$146,$B237,总装!AP$6)</f>
        <v>0</v>
      </c>
      <c r="W237" s="5">
        <f ca="1">SUMIF(总装!AQ$3:AQ$146,$B237,总装!AQ$6)+SUMIF(总装!AR$3:AR$146,$B237,总装!AR$6)+SUMIF(总装!AS$3:AS$146,$B237,总装!AS$6)</f>
        <v>0</v>
      </c>
      <c r="X237" s="5">
        <f ca="1">SUMIF(总装!AT$3:AT$146,$B237,总装!AT$6)+SUMIF(总装!AU$3:AU$146,$B237,总装!AU$6)+SUMIF(总装!AV$3:AV$146,$B237,总装!AV$6)</f>
        <v>0</v>
      </c>
      <c r="Y237" s="5">
        <f ca="1">SUMIF(总装!AW$3:AW$146,$B237,总装!AW$6)+SUMIF(总装!AX$3:AX$146,$B237,总装!AX$6)+SUMIF(总装!AY$3:AY$146,$B237,总装!AY$6)</f>
        <v>0</v>
      </c>
      <c r="Z237" s="5">
        <f ca="1">SUMIF(总装!AZ$3:AZ$146,$B237,总装!AZ$6)+SUMIF(总装!BA$3:BA$146,$B237,总装!BA$6)+SUMIF(总装!BB$3:BB$146,$B237,总装!BB$6)</f>
        <v>0</v>
      </c>
      <c r="AA237" s="5">
        <f ca="1">SUMIF(总装!BC$3:BC$146,$B237,总装!BC$6)+SUMIF(总装!BD$3:BD$146,$B237,总装!BD$6)+SUMIF(总装!BE$3:BE$146,$B237,总装!BE$6)</f>
        <v>0</v>
      </c>
      <c r="AB237" s="5">
        <f ca="1">SUMIF(总装!BF$3:BF$146,$B237,总装!BF$6)+SUMIF(总装!BG$3:BG$146,$B237,总装!BG$6)+SUMIF(总装!BH$3:BH$146,$B237,总装!BH$6)</f>
        <v>0</v>
      </c>
      <c r="AC237" s="5">
        <f ca="1">SUMIF(总装!BI$3:BI$146,$B237,总装!BI$6)+SUMIF(总装!BJ$3:BJ$146,$B237,总装!BJ$6)+SUMIF(总装!BK$3:BK$146,$B237,总装!BK$6)</f>
        <v>0</v>
      </c>
      <c r="AD237" s="5">
        <f ca="1">SUMIF(总装!BL$3:BL$146,$B237,总装!BL$6)+SUMIF(总装!BM$3:BM$146,$B237,总装!BM$6)+SUMIF(总装!BN$3:BN$146,$B237,总装!BN$6)</f>
        <v>0</v>
      </c>
      <c r="AE237" s="5">
        <f ca="1">SUMIF(总装!BO$3:BO$146,$B237,总装!BO$6)+SUMIF(总装!BP$3:BP$146,$B237,总装!BP$6)+SUMIF(总装!BQ$3:BQ$146,$B237,总装!BQ$6)</f>
        <v>0</v>
      </c>
      <c r="AF237" s="5">
        <f ca="1">SUMIF(总装!BR$3:BR$146,$B237,总装!BR$6)+SUMIF(总装!BS$3:BS$146,$B237,总装!BS$6)+SUMIF(总装!BT$3:BT$146,$B237,总装!BT$6)</f>
        <v>0</v>
      </c>
      <c r="AG237" s="5">
        <f ca="1">SUMIF(总装!BU$3:BU$146,$B237,总装!BU$6)+SUMIF(总装!BV$3:BV$146,$B237,总装!BV$6)+SUMIF(总装!BW$3:BW$146,$B237,总装!BW$6)</f>
        <v>0</v>
      </c>
      <c r="AH237" s="5">
        <f ca="1">SUMIF(总装!BX$3:BX$146,$B237,总装!BX$6)+SUMIF(总装!BY$3:BY$146,$B237,总装!BY$6)+SUMIF(总装!BZ$3:BZ$146,$B237,总装!BZ$6)</f>
        <v>0</v>
      </c>
      <c r="AI237" s="5">
        <f ca="1">SUMIF(总装!CA$3:CA$146,$B237,总装!CA$6)+SUMIF(总装!CB$3:CB$146,$B237,总装!CB$6)+SUMIF(总装!CC$3:CC$146,$B237,总装!CC$6)</f>
        <v>0</v>
      </c>
      <c r="AJ237" s="5">
        <f ca="1">SUMIF(总装!CD$3:CD$146,$B237,总装!CD$6)+SUMIF(总装!CE$3:CE$146,$B237,总装!CE$6)+SUMIF(总装!CF$3:CF$146,$B237,总装!CF$6)</f>
        <v>0</v>
      </c>
      <c r="AK237" s="5">
        <f ca="1">SUMIF(总装!CG$3:CG$146,$B237,总装!CG$6)+SUMIF(总装!CH$3:CH$146,$B237,总装!CH$6)+SUMIF(总装!CI$3:CI$146,$B237,总装!CI$6)</f>
        <v>0</v>
      </c>
      <c r="AL237" s="5">
        <f ca="1">SUMIF(总装!CJ$3:CJ$146,$B237,总装!CJ$6)+SUMIF(总装!CK$3:CK$146,$B237,总装!CK$6)+SUMIF(总装!CL$3:CL$146,$B237,总装!CL$6)</f>
        <v>0</v>
      </c>
      <c r="AM237" s="5">
        <f ca="1">SUMIF(总装!CM$3:CM$146,$B237,总装!CM$6)+SUMIF(总装!CN$3:CN$146,$B237,总装!CN$6)+SUMIF(总装!CO$3:CO$146,$B237,总装!CO$6)</f>
        <v>0</v>
      </c>
      <c r="AN237" s="5">
        <f ca="1">SUMIF(总装!CP$3:CP$146,$B237,总装!CP$6)+SUMIF(总装!CQ$3:CQ$146,$B237,总装!CQ$6)+SUMIF(总装!CR$3:CR$146,$B237,总装!CR$6)</f>
        <v>0</v>
      </c>
      <c r="AO237" s="5">
        <f ca="1" t="shared" si="12"/>
        <v>2000</v>
      </c>
      <c r="AP237" s="5">
        <f>SUMIF(工单拆分!G:G,B237,工单拆分!I:I)</f>
        <v>2000</v>
      </c>
      <c r="AQ237" s="5">
        <f ca="1" t="shared" si="13"/>
        <v>0</v>
      </c>
      <c r="AS237" s="7"/>
      <c r="AT237" s="5"/>
      <c r="AU237" s="5"/>
      <c r="AV237" s="5"/>
      <c r="AW237" s="5"/>
    </row>
    <row r="238" s="1" customFormat="1" spans="1:49">
      <c r="A238" s="5">
        <f>工单拆分!F238</f>
        <v>7210003317</v>
      </c>
      <c r="B238" s="5" t="str">
        <f>工单拆分!G238</f>
        <v>7210003317-2</v>
      </c>
      <c r="C238" s="5" t="str">
        <f>工单拆分!H238</f>
        <v>40FC33A-2</v>
      </c>
      <c r="D238" s="5">
        <f>VLOOKUP(B238,工单拆分!G:I,3,0)</f>
        <v>2000</v>
      </c>
      <c r="E238" s="5">
        <f ca="1">SUMIFS(OFFSET(工单拆分!$I$2,,,2000),OFFSET(工单拆分!$F$2,,,2000),A238)</f>
        <v>30000</v>
      </c>
      <c r="F238" s="5"/>
      <c r="G238" s="10">
        <f ca="1" t="array" ref="G238">MATCH(TRUE,J238:AN238&gt;10,0)+$J$2-1</f>
        <v>43532</v>
      </c>
      <c r="H238" s="11"/>
      <c r="I238" s="11"/>
      <c r="J238" s="5">
        <f ca="1">SUMIF(总装!D$3:D$146,$B238,总装!D$6)+SUMIF(总装!E$3:E$146,$B238,总装!E$6)+SUMIF(总装!F$3:F$146,$B238,总装!F$6)</f>
        <v>0</v>
      </c>
      <c r="K238" s="12">
        <f ca="1">SUMIF(总装!G$3:G$146,$B238,总装!G$6)+SUMIF(总装!H$3:H$146,$B238,总装!H$6)+SUMIF(总装!I$3:I$146,$B238,总装!I$6)</f>
        <v>0</v>
      </c>
      <c r="L238" s="12">
        <f ca="1">SUMIF(总装!J$3:J$146,$B238,总装!J$6)+SUMIF(总装!K$3:K$146,$B238,总装!K$6)+SUMIF(总装!L$3:L$146,$B238,总装!L$6)</f>
        <v>0</v>
      </c>
      <c r="M238" s="12">
        <f ca="1">SUMIF(总装!M$3:M$146,$B238,总装!M$6)+SUMIF(总装!N$3:N$146,$B238,总装!N$6)+SUMIF(总装!O$3:O$146,$B238,总装!O$6)</f>
        <v>0</v>
      </c>
      <c r="N238" s="12">
        <f ca="1">SUMIF(总装!P$3:P$146,$B238,总装!P$6)+SUMIF(总装!Q$3:Q$146,$B238,总装!Q$6)+SUMIF(总装!R$3:R$146,$B238,总装!R$6)</f>
        <v>0</v>
      </c>
      <c r="O238" s="12">
        <f ca="1">SUMIF(总装!S$3:S$146,$B238,总装!S$6)+SUMIF(总装!T$3:T$146,$B238,总装!T$6)+SUMIF(总装!U$3:U$146,$B238,总装!U$6)</f>
        <v>0</v>
      </c>
      <c r="P238" s="12">
        <f ca="1">SUMIF(总装!V$3:V$146,$B238,总装!V$6)+SUMIF(总装!W$3:W$146,$B238,总装!W$6)+SUMIF(总装!X$3:X$146,$B238,总装!X$6)</f>
        <v>0</v>
      </c>
      <c r="Q238" s="12">
        <f ca="1">SUMIF(总装!Y$3:Y$146,$B238,总装!Y$6)+SUMIF(总装!Z$3:Z$146,$B238,总装!Z$6)+SUMIF(总装!AA$3:AA$146,$B238,总装!AA$6)</f>
        <v>670</v>
      </c>
      <c r="R238" s="5">
        <f ca="1">SUMIF(总装!AB$3:AB$146,$B238,总装!AB$6)+SUMIF(总装!AC$3:AC$146,$B238,总装!AC$6)+SUMIF(总装!AD$3:AD$146,$B238,总装!AD$6)</f>
        <v>1330</v>
      </c>
      <c r="S238" s="5">
        <f ca="1">SUMIF(总装!AE$3:AE$146,$B238,总装!AE$6)+SUMIF(总装!AF$3:AF$146,$B238,总装!AF$6)+SUMIF(总装!AG$3:AG$146,$B238,总装!AG$6)</f>
        <v>0</v>
      </c>
      <c r="T238" s="5">
        <f ca="1">SUMIF(总装!AH$3:AH$146,$B238,总装!AH$6)+SUMIF(总装!AI$3:AI$146,$B238,总装!AI$6)+SUMIF(总装!AJ$3:AJ$146,$B238,总装!AJ$6)</f>
        <v>0</v>
      </c>
      <c r="U238" s="5">
        <f ca="1">SUMIF(总装!AK$3:AK$146,$B238,总装!AK$6)+SUMIF(总装!AL$3:AL$146,$B238,总装!AL$6)+SUMIF(总装!AM$3:AM$146,$B238,总装!AM$6)</f>
        <v>0</v>
      </c>
      <c r="V238" s="5">
        <f ca="1">SUMIF(总装!AN$3:AN$146,$B238,总装!AN$6)+SUMIF(总装!AO$3:AO$146,$B238,总装!AO$6)+SUMIF(总装!AP$3:AP$146,$B238,总装!AP$6)</f>
        <v>0</v>
      </c>
      <c r="W238" s="5">
        <f ca="1">SUMIF(总装!AQ$3:AQ$146,$B238,总装!AQ$6)+SUMIF(总装!AR$3:AR$146,$B238,总装!AR$6)+SUMIF(总装!AS$3:AS$146,$B238,总装!AS$6)</f>
        <v>0</v>
      </c>
      <c r="X238" s="5">
        <f ca="1">SUMIF(总装!AT$3:AT$146,$B238,总装!AT$6)+SUMIF(总装!AU$3:AU$146,$B238,总装!AU$6)+SUMIF(总装!AV$3:AV$146,$B238,总装!AV$6)</f>
        <v>0</v>
      </c>
      <c r="Y238" s="5">
        <f ca="1">SUMIF(总装!AW$3:AW$146,$B238,总装!AW$6)+SUMIF(总装!AX$3:AX$146,$B238,总装!AX$6)+SUMIF(总装!AY$3:AY$146,$B238,总装!AY$6)</f>
        <v>0</v>
      </c>
      <c r="Z238" s="5">
        <f ca="1">SUMIF(总装!AZ$3:AZ$146,$B238,总装!AZ$6)+SUMIF(总装!BA$3:BA$146,$B238,总装!BA$6)+SUMIF(总装!BB$3:BB$146,$B238,总装!BB$6)</f>
        <v>0</v>
      </c>
      <c r="AA238" s="5">
        <f ca="1">SUMIF(总装!BC$3:BC$146,$B238,总装!BC$6)+SUMIF(总装!BD$3:BD$146,$B238,总装!BD$6)+SUMIF(总装!BE$3:BE$146,$B238,总装!BE$6)</f>
        <v>0</v>
      </c>
      <c r="AB238" s="5">
        <f ca="1">SUMIF(总装!BF$3:BF$146,$B238,总装!BF$6)+SUMIF(总装!BG$3:BG$146,$B238,总装!BG$6)+SUMIF(总装!BH$3:BH$146,$B238,总装!BH$6)</f>
        <v>0</v>
      </c>
      <c r="AC238" s="5">
        <f ca="1">SUMIF(总装!BI$3:BI$146,$B238,总装!BI$6)+SUMIF(总装!BJ$3:BJ$146,$B238,总装!BJ$6)+SUMIF(总装!BK$3:BK$146,$B238,总装!BK$6)</f>
        <v>0</v>
      </c>
      <c r="AD238" s="5">
        <f ca="1">SUMIF(总装!BL$3:BL$146,$B238,总装!BL$6)+SUMIF(总装!BM$3:BM$146,$B238,总装!BM$6)+SUMIF(总装!BN$3:BN$146,$B238,总装!BN$6)</f>
        <v>0</v>
      </c>
      <c r="AE238" s="5">
        <f ca="1">SUMIF(总装!BO$3:BO$146,$B238,总装!BO$6)+SUMIF(总装!BP$3:BP$146,$B238,总装!BP$6)+SUMIF(总装!BQ$3:BQ$146,$B238,总装!BQ$6)</f>
        <v>0</v>
      </c>
      <c r="AF238" s="5">
        <f ca="1">SUMIF(总装!BR$3:BR$146,$B238,总装!BR$6)+SUMIF(总装!BS$3:BS$146,$B238,总装!BS$6)+SUMIF(总装!BT$3:BT$146,$B238,总装!BT$6)</f>
        <v>0</v>
      </c>
      <c r="AG238" s="5">
        <f ca="1">SUMIF(总装!BU$3:BU$146,$B238,总装!BU$6)+SUMIF(总装!BV$3:BV$146,$B238,总装!BV$6)+SUMIF(总装!BW$3:BW$146,$B238,总装!BW$6)</f>
        <v>0</v>
      </c>
      <c r="AH238" s="5">
        <f ca="1">SUMIF(总装!BX$3:BX$146,$B238,总装!BX$6)+SUMIF(总装!BY$3:BY$146,$B238,总装!BY$6)+SUMIF(总装!BZ$3:BZ$146,$B238,总装!BZ$6)</f>
        <v>0</v>
      </c>
      <c r="AI238" s="5">
        <f ca="1">SUMIF(总装!CA$3:CA$146,$B238,总装!CA$6)+SUMIF(总装!CB$3:CB$146,$B238,总装!CB$6)+SUMIF(总装!CC$3:CC$146,$B238,总装!CC$6)</f>
        <v>0</v>
      </c>
      <c r="AJ238" s="5">
        <f ca="1">SUMIF(总装!CD$3:CD$146,$B238,总装!CD$6)+SUMIF(总装!CE$3:CE$146,$B238,总装!CE$6)+SUMIF(总装!CF$3:CF$146,$B238,总装!CF$6)</f>
        <v>0</v>
      </c>
      <c r="AK238" s="5">
        <f ca="1">SUMIF(总装!CG$3:CG$146,$B238,总装!CG$6)+SUMIF(总装!CH$3:CH$146,$B238,总装!CH$6)+SUMIF(总装!CI$3:CI$146,$B238,总装!CI$6)</f>
        <v>0</v>
      </c>
      <c r="AL238" s="5">
        <f ca="1">SUMIF(总装!CJ$3:CJ$146,$B238,总装!CJ$6)+SUMIF(总装!CK$3:CK$146,$B238,总装!CK$6)+SUMIF(总装!CL$3:CL$146,$B238,总装!CL$6)</f>
        <v>0</v>
      </c>
      <c r="AM238" s="5">
        <f ca="1">SUMIF(总装!CM$3:CM$146,$B238,总装!CM$6)+SUMIF(总装!CN$3:CN$146,$B238,总装!CN$6)+SUMIF(总装!CO$3:CO$146,$B238,总装!CO$6)</f>
        <v>0</v>
      </c>
      <c r="AN238" s="5">
        <f ca="1">SUMIF(总装!CP$3:CP$146,$B238,总装!CP$6)+SUMIF(总装!CQ$3:CQ$146,$B238,总装!CQ$6)+SUMIF(总装!CR$3:CR$146,$B238,总装!CR$6)</f>
        <v>0</v>
      </c>
      <c r="AO238" s="5">
        <f ca="1" t="shared" si="12"/>
        <v>2000</v>
      </c>
      <c r="AP238" s="5">
        <f>SUMIF(工单拆分!G:G,B238,工单拆分!I:I)</f>
        <v>2000</v>
      </c>
      <c r="AQ238" s="5">
        <f ca="1" t="shared" si="13"/>
        <v>0</v>
      </c>
      <c r="AS238" s="7"/>
      <c r="AT238" s="5"/>
      <c r="AU238" s="5"/>
      <c r="AV238" s="5"/>
      <c r="AW238" s="5"/>
    </row>
    <row r="239" s="1" customFormat="1" spans="1:49">
      <c r="A239" s="5">
        <f>工单拆分!F239</f>
        <v>7210003317</v>
      </c>
      <c r="B239" s="5" t="str">
        <f>工单拆分!G239</f>
        <v>7210003317-3</v>
      </c>
      <c r="C239" s="5" t="str">
        <f>工单拆分!H239</f>
        <v>40FC33A-3</v>
      </c>
      <c r="D239" s="5">
        <f>VLOOKUP(B239,工单拆分!G:I,3,0)</f>
        <v>2000</v>
      </c>
      <c r="E239" s="5">
        <f ca="1">SUMIFS(OFFSET(工单拆分!$I$2,,,2000),OFFSET(工单拆分!$F$2,,,2000),A239)</f>
        <v>30000</v>
      </c>
      <c r="F239" s="5"/>
      <c r="G239" s="10">
        <f ca="1" t="array" ref="G239">MATCH(TRUE,J239:AN239&gt;10,0)+$J$2-1</f>
        <v>43533</v>
      </c>
      <c r="H239" s="11"/>
      <c r="I239" s="11"/>
      <c r="J239" s="5">
        <f ca="1">SUMIF(总装!D$3:D$146,$B239,总装!D$6)+SUMIF(总装!E$3:E$146,$B239,总装!E$6)+SUMIF(总装!F$3:F$146,$B239,总装!F$6)</f>
        <v>0</v>
      </c>
      <c r="K239" s="12">
        <f ca="1">SUMIF(总装!G$3:G$146,$B239,总装!G$6)+SUMIF(总装!H$3:H$146,$B239,总装!H$6)+SUMIF(总装!I$3:I$146,$B239,总装!I$6)</f>
        <v>0</v>
      </c>
      <c r="L239" s="12">
        <f ca="1">SUMIF(总装!J$3:J$146,$B239,总装!J$6)+SUMIF(总装!K$3:K$146,$B239,总装!K$6)+SUMIF(总装!L$3:L$146,$B239,总装!L$6)</f>
        <v>0</v>
      </c>
      <c r="M239" s="12">
        <f ca="1">SUMIF(总装!M$3:M$146,$B239,总装!M$6)+SUMIF(总装!N$3:N$146,$B239,总装!N$6)+SUMIF(总装!O$3:O$146,$B239,总装!O$6)</f>
        <v>0</v>
      </c>
      <c r="N239" s="12">
        <f ca="1">SUMIF(总装!P$3:P$146,$B239,总装!P$6)+SUMIF(总装!Q$3:Q$146,$B239,总装!Q$6)+SUMIF(总装!R$3:R$146,$B239,总装!R$6)</f>
        <v>0</v>
      </c>
      <c r="O239" s="12">
        <f ca="1">SUMIF(总装!S$3:S$146,$B239,总装!S$6)+SUMIF(总装!T$3:T$146,$B239,总装!T$6)+SUMIF(总装!U$3:U$146,$B239,总装!U$6)</f>
        <v>0</v>
      </c>
      <c r="P239" s="12">
        <f ca="1">SUMIF(总装!V$3:V$146,$B239,总装!V$6)+SUMIF(总装!W$3:W$146,$B239,总装!W$6)+SUMIF(总装!X$3:X$146,$B239,总装!X$6)</f>
        <v>0</v>
      </c>
      <c r="Q239" s="12">
        <f ca="1">SUMIF(总装!Y$3:Y$146,$B239,总装!Y$6)+SUMIF(总装!Z$3:Z$146,$B239,总装!Z$6)+SUMIF(总装!AA$3:AA$146,$B239,总装!AA$6)</f>
        <v>0</v>
      </c>
      <c r="R239" s="5">
        <f ca="1">SUMIF(总装!AB$3:AB$146,$B239,总装!AB$6)+SUMIF(总装!AC$3:AC$146,$B239,总装!AC$6)+SUMIF(总装!AD$3:AD$146,$B239,总装!AD$6)</f>
        <v>500</v>
      </c>
      <c r="S239" s="5">
        <f ca="1">SUMIF(总装!AE$3:AE$146,$B239,总装!AE$6)+SUMIF(总装!AF$3:AF$146,$B239,总装!AF$6)+SUMIF(总装!AG$3:AG$146,$B239,总装!AG$6)</f>
        <v>0</v>
      </c>
      <c r="T239" s="5">
        <f ca="1">SUMIF(总装!AH$3:AH$146,$B239,总装!AH$6)+SUMIF(总装!AI$3:AI$146,$B239,总装!AI$6)+SUMIF(总装!AJ$3:AJ$146,$B239,总装!AJ$6)</f>
        <v>1500</v>
      </c>
      <c r="U239" s="5">
        <f ca="1">SUMIF(总装!AK$3:AK$146,$B239,总装!AK$6)+SUMIF(总装!AL$3:AL$146,$B239,总装!AL$6)+SUMIF(总装!AM$3:AM$146,$B239,总装!AM$6)</f>
        <v>0</v>
      </c>
      <c r="V239" s="5">
        <f ca="1">SUMIF(总装!AN$3:AN$146,$B239,总装!AN$6)+SUMIF(总装!AO$3:AO$146,$B239,总装!AO$6)+SUMIF(总装!AP$3:AP$146,$B239,总装!AP$6)</f>
        <v>0</v>
      </c>
      <c r="W239" s="5">
        <f ca="1">SUMIF(总装!AQ$3:AQ$146,$B239,总装!AQ$6)+SUMIF(总装!AR$3:AR$146,$B239,总装!AR$6)+SUMIF(总装!AS$3:AS$146,$B239,总装!AS$6)</f>
        <v>0</v>
      </c>
      <c r="X239" s="5">
        <f ca="1">SUMIF(总装!AT$3:AT$146,$B239,总装!AT$6)+SUMIF(总装!AU$3:AU$146,$B239,总装!AU$6)+SUMIF(总装!AV$3:AV$146,$B239,总装!AV$6)</f>
        <v>0</v>
      </c>
      <c r="Y239" s="5">
        <f ca="1">SUMIF(总装!AW$3:AW$146,$B239,总装!AW$6)+SUMIF(总装!AX$3:AX$146,$B239,总装!AX$6)+SUMIF(总装!AY$3:AY$146,$B239,总装!AY$6)</f>
        <v>0</v>
      </c>
      <c r="Z239" s="5">
        <f ca="1">SUMIF(总装!AZ$3:AZ$146,$B239,总装!AZ$6)+SUMIF(总装!BA$3:BA$146,$B239,总装!BA$6)+SUMIF(总装!BB$3:BB$146,$B239,总装!BB$6)</f>
        <v>0</v>
      </c>
      <c r="AA239" s="5">
        <f ca="1">SUMIF(总装!BC$3:BC$146,$B239,总装!BC$6)+SUMIF(总装!BD$3:BD$146,$B239,总装!BD$6)+SUMIF(总装!BE$3:BE$146,$B239,总装!BE$6)</f>
        <v>0</v>
      </c>
      <c r="AB239" s="5">
        <f ca="1">SUMIF(总装!BF$3:BF$146,$B239,总装!BF$6)+SUMIF(总装!BG$3:BG$146,$B239,总装!BG$6)+SUMIF(总装!BH$3:BH$146,$B239,总装!BH$6)</f>
        <v>0</v>
      </c>
      <c r="AC239" s="5">
        <f ca="1">SUMIF(总装!BI$3:BI$146,$B239,总装!BI$6)+SUMIF(总装!BJ$3:BJ$146,$B239,总装!BJ$6)+SUMIF(总装!BK$3:BK$146,$B239,总装!BK$6)</f>
        <v>0</v>
      </c>
      <c r="AD239" s="5">
        <f ca="1">SUMIF(总装!BL$3:BL$146,$B239,总装!BL$6)+SUMIF(总装!BM$3:BM$146,$B239,总装!BM$6)+SUMIF(总装!BN$3:BN$146,$B239,总装!BN$6)</f>
        <v>0</v>
      </c>
      <c r="AE239" s="5">
        <f ca="1">SUMIF(总装!BO$3:BO$146,$B239,总装!BO$6)+SUMIF(总装!BP$3:BP$146,$B239,总装!BP$6)+SUMIF(总装!BQ$3:BQ$146,$B239,总装!BQ$6)</f>
        <v>0</v>
      </c>
      <c r="AF239" s="5">
        <f ca="1">SUMIF(总装!BR$3:BR$146,$B239,总装!BR$6)+SUMIF(总装!BS$3:BS$146,$B239,总装!BS$6)+SUMIF(总装!BT$3:BT$146,$B239,总装!BT$6)</f>
        <v>0</v>
      </c>
      <c r="AG239" s="5">
        <f ca="1">SUMIF(总装!BU$3:BU$146,$B239,总装!BU$6)+SUMIF(总装!BV$3:BV$146,$B239,总装!BV$6)+SUMIF(总装!BW$3:BW$146,$B239,总装!BW$6)</f>
        <v>0</v>
      </c>
      <c r="AH239" s="5">
        <f ca="1">SUMIF(总装!BX$3:BX$146,$B239,总装!BX$6)+SUMIF(总装!BY$3:BY$146,$B239,总装!BY$6)+SUMIF(总装!BZ$3:BZ$146,$B239,总装!BZ$6)</f>
        <v>0</v>
      </c>
      <c r="AI239" s="5">
        <f ca="1">SUMIF(总装!CA$3:CA$146,$B239,总装!CA$6)+SUMIF(总装!CB$3:CB$146,$B239,总装!CB$6)+SUMIF(总装!CC$3:CC$146,$B239,总装!CC$6)</f>
        <v>0</v>
      </c>
      <c r="AJ239" s="5">
        <f ca="1">SUMIF(总装!CD$3:CD$146,$B239,总装!CD$6)+SUMIF(总装!CE$3:CE$146,$B239,总装!CE$6)+SUMIF(总装!CF$3:CF$146,$B239,总装!CF$6)</f>
        <v>0</v>
      </c>
      <c r="AK239" s="5">
        <f ca="1">SUMIF(总装!CG$3:CG$146,$B239,总装!CG$6)+SUMIF(总装!CH$3:CH$146,$B239,总装!CH$6)+SUMIF(总装!CI$3:CI$146,$B239,总装!CI$6)</f>
        <v>0</v>
      </c>
      <c r="AL239" s="5">
        <f ca="1">SUMIF(总装!CJ$3:CJ$146,$B239,总装!CJ$6)+SUMIF(总装!CK$3:CK$146,$B239,总装!CK$6)+SUMIF(总装!CL$3:CL$146,$B239,总装!CL$6)</f>
        <v>0</v>
      </c>
      <c r="AM239" s="5">
        <f ca="1">SUMIF(总装!CM$3:CM$146,$B239,总装!CM$6)+SUMIF(总装!CN$3:CN$146,$B239,总装!CN$6)+SUMIF(总装!CO$3:CO$146,$B239,总装!CO$6)</f>
        <v>0</v>
      </c>
      <c r="AN239" s="5">
        <f ca="1">SUMIF(总装!CP$3:CP$146,$B239,总装!CP$6)+SUMIF(总装!CQ$3:CQ$146,$B239,总装!CQ$6)+SUMIF(总装!CR$3:CR$146,$B239,总装!CR$6)</f>
        <v>0</v>
      </c>
      <c r="AO239" s="5">
        <f ca="1" t="shared" si="12"/>
        <v>2000</v>
      </c>
      <c r="AP239" s="5">
        <f>SUMIF(工单拆分!G:G,B239,工单拆分!I:I)</f>
        <v>2000</v>
      </c>
      <c r="AQ239" s="5">
        <f ca="1" t="shared" si="13"/>
        <v>0</v>
      </c>
      <c r="AS239" s="7"/>
      <c r="AT239" s="5"/>
      <c r="AU239" s="5"/>
      <c r="AV239" s="5"/>
      <c r="AW239" s="5"/>
    </row>
    <row r="240" s="1" customFormat="1" spans="1:49">
      <c r="A240" s="5">
        <f>工单拆分!F240</f>
        <v>7210003317</v>
      </c>
      <c r="B240" s="5" t="str">
        <f>工单拆分!G240</f>
        <v>7210003317-4</v>
      </c>
      <c r="C240" s="5" t="str">
        <f>工单拆分!H240</f>
        <v>40FC33A-4</v>
      </c>
      <c r="D240" s="5">
        <f>VLOOKUP(B240,工单拆分!G:I,3,0)</f>
        <v>2000</v>
      </c>
      <c r="E240" s="5">
        <f ca="1">SUMIFS(OFFSET(工单拆分!$I$2,,,2000),OFFSET(工单拆分!$F$2,,,2000),A240)</f>
        <v>30000</v>
      </c>
      <c r="F240" s="5"/>
      <c r="G240" s="10">
        <f ca="1" t="array" ref="G240">MATCH(TRUE,J240:AN240&gt;10,0)+$J$2-1</f>
        <v>43535</v>
      </c>
      <c r="H240" s="11"/>
      <c r="I240" s="11"/>
      <c r="J240" s="5">
        <f ca="1">SUMIF(总装!D$3:D$146,$B240,总装!D$6)+SUMIF(总装!E$3:E$146,$B240,总装!E$6)+SUMIF(总装!F$3:F$146,$B240,总装!F$6)</f>
        <v>0</v>
      </c>
      <c r="K240" s="12">
        <f ca="1">SUMIF(总装!G$3:G$146,$B240,总装!G$6)+SUMIF(总装!H$3:H$146,$B240,总装!H$6)+SUMIF(总装!I$3:I$146,$B240,总装!I$6)</f>
        <v>0</v>
      </c>
      <c r="L240" s="12">
        <f ca="1">SUMIF(总装!J$3:J$146,$B240,总装!J$6)+SUMIF(总装!K$3:K$146,$B240,总装!K$6)+SUMIF(总装!L$3:L$146,$B240,总装!L$6)</f>
        <v>0</v>
      </c>
      <c r="M240" s="12">
        <f ca="1">SUMIF(总装!M$3:M$146,$B240,总装!M$6)+SUMIF(总装!N$3:N$146,$B240,总装!N$6)+SUMIF(总装!O$3:O$146,$B240,总装!O$6)</f>
        <v>0</v>
      </c>
      <c r="N240" s="12">
        <f ca="1">SUMIF(总装!P$3:P$146,$B240,总装!P$6)+SUMIF(总装!Q$3:Q$146,$B240,总装!Q$6)+SUMIF(总装!R$3:R$146,$B240,总装!R$6)</f>
        <v>0</v>
      </c>
      <c r="O240" s="12">
        <f ca="1">SUMIF(总装!S$3:S$146,$B240,总装!S$6)+SUMIF(总装!T$3:T$146,$B240,总装!T$6)+SUMIF(总装!U$3:U$146,$B240,总装!U$6)</f>
        <v>0</v>
      </c>
      <c r="P240" s="12">
        <f ca="1">SUMIF(总装!V$3:V$146,$B240,总装!V$6)+SUMIF(总装!W$3:W$146,$B240,总装!W$6)+SUMIF(总装!X$3:X$146,$B240,总装!X$6)</f>
        <v>0</v>
      </c>
      <c r="Q240" s="12">
        <f ca="1">SUMIF(总装!Y$3:Y$146,$B240,总装!Y$6)+SUMIF(总装!Z$3:Z$146,$B240,总装!Z$6)+SUMIF(总装!AA$3:AA$146,$B240,总装!AA$6)</f>
        <v>0</v>
      </c>
      <c r="R240" s="5">
        <f ca="1">SUMIF(总装!AB$3:AB$146,$B240,总装!AB$6)+SUMIF(总装!AC$3:AC$146,$B240,总装!AC$6)+SUMIF(总装!AD$3:AD$146,$B240,总装!AD$6)</f>
        <v>0</v>
      </c>
      <c r="S240" s="5">
        <f ca="1">SUMIF(总装!AE$3:AE$146,$B240,总装!AE$6)+SUMIF(总装!AF$3:AF$146,$B240,总装!AF$6)+SUMIF(总装!AG$3:AG$146,$B240,总装!AG$6)</f>
        <v>0</v>
      </c>
      <c r="T240" s="5">
        <f ca="1">SUMIF(总装!AH$3:AH$146,$B240,总装!AH$6)+SUMIF(总装!AI$3:AI$146,$B240,总装!AI$6)+SUMIF(总装!AJ$3:AJ$146,$B240,总装!AJ$6)</f>
        <v>300</v>
      </c>
      <c r="U240" s="5">
        <f ca="1">SUMIF(总装!AK$3:AK$146,$B240,总装!AK$6)+SUMIF(总装!AL$3:AL$146,$B240,总装!AL$6)+SUMIF(总装!AM$3:AM$146,$B240,总装!AM$6)</f>
        <v>1700</v>
      </c>
      <c r="V240" s="5">
        <f ca="1">SUMIF(总装!AN$3:AN$146,$B240,总装!AN$6)+SUMIF(总装!AO$3:AO$146,$B240,总装!AO$6)+SUMIF(总装!AP$3:AP$146,$B240,总装!AP$6)</f>
        <v>0</v>
      </c>
      <c r="W240" s="5">
        <f ca="1">SUMIF(总装!AQ$3:AQ$146,$B240,总装!AQ$6)+SUMIF(总装!AR$3:AR$146,$B240,总装!AR$6)+SUMIF(总装!AS$3:AS$146,$B240,总装!AS$6)</f>
        <v>0</v>
      </c>
      <c r="X240" s="5">
        <f ca="1">SUMIF(总装!AT$3:AT$146,$B240,总装!AT$6)+SUMIF(总装!AU$3:AU$146,$B240,总装!AU$6)+SUMIF(总装!AV$3:AV$146,$B240,总装!AV$6)</f>
        <v>0</v>
      </c>
      <c r="Y240" s="5">
        <f ca="1">SUMIF(总装!AW$3:AW$146,$B240,总装!AW$6)+SUMIF(总装!AX$3:AX$146,$B240,总装!AX$6)+SUMIF(总装!AY$3:AY$146,$B240,总装!AY$6)</f>
        <v>0</v>
      </c>
      <c r="Z240" s="5">
        <f ca="1">SUMIF(总装!AZ$3:AZ$146,$B240,总装!AZ$6)+SUMIF(总装!BA$3:BA$146,$B240,总装!BA$6)+SUMIF(总装!BB$3:BB$146,$B240,总装!BB$6)</f>
        <v>0</v>
      </c>
      <c r="AA240" s="5">
        <f ca="1">SUMIF(总装!BC$3:BC$146,$B240,总装!BC$6)+SUMIF(总装!BD$3:BD$146,$B240,总装!BD$6)+SUMIF(总装!BE$3:BE$146,$B240,总装!BE$6)</f>
        <v>0</v>
      </c>
      <c r="AB240" s="5">
        <f ca="1">SUMIF(总装!BF$3:BF$146,$B240,总装!BF$6)+SUMIF(总装!BG$3:BG$146,$B240,总装!BG$6)+SUMIF(总装!BH$3:BH$146,$B240,总装!BH$6)</f>
        <v>0</v>
      </c>
      <c r="AC240" s="5">
        <f ca="1">SUMIF(总装!BI$3:BI$146,$B240,总装!BI$6)+SUMIF(总装!BJ$3:BJ$146,$B240,总装!BJ$6)+SUMIF(总装!BK$3:BK$146,$B240,总装!BK$6)</f>
        <v>0</v>
      </c>
      <c r="AD240" s="5">
        <f ca="1">SUMIF(总装!BL$3:BL$146,$B240,总装!BL$6)+SUMIF(总装!BM$3:BM$146,$B240,总装!BM$6)+SUMIF(总装!BN$3:BN$146,$B240,总装!BN$6)</f>
        <v>0</v>
      </c>
      <c r="AE240" s="5">
        <f ca="1">SUMIF(总装!BO$3:BO$146,$B240,总装!BO$6)+SUMIF(总装!BP$3:BP$146,$B240,总装!BP$6)+SUMIF(总装!BQ$3:BQ$146,$B240,总装!BQ$6)</f>
        <v>0</v>
      </c>
      <c r="AF240" s="5">
        <f ca="1">SUMIF(总装!BR$3:BR$146,$B240,总装!BR$6)+SUMIF(总装!BS$3:BS$146,$B240,总装!BS$6)+SUMIF(总装!BT$3:BT$146,$B240,总装!BT$6)</f>
        <v>0</v>
      </c>
      <c r="AG240" s="5">
        <f ca="1">SUMIF(总装!BU$3:BU$146,$B240,总装!BU$6)+SUMIF(总装!BV$3:BV$146,$B240,总装!BV$6)+SUMIF(总装!BW$3:BW$146,$B240,总装!BW$6)</f>
        <v>0</v>
      </c>
      <c r="AH240" s="5">
        <f ca="1">SUMIF(总装!BX$3:BX$146,$B240,总装!BX$6)+SUMIF(总装!BY$3:BY$146,$B240,总装!BY$6)+SUMIF(总装!BZ$3:BZ$146,$B240,总装!BZ$6)</f>
        <v>0</v>
      </c>
      <c r="AI240" s="5">
        <f ca="1">SUMIF(总装!CA$3:CA$146,$B240,总装!CA$6)+SUMIF(总装!CB$3:CB$146,$B240,总装!CB$6)+SUMIF(总装!CC$3:CC$146,$B240,总装!CC$6)</f>
        <v>0</v>
      </c>
      <c r="AJ240" s="5">
        <f ca="1">SUMIF(总装!CD$3:CD$146,$B240,总装!CD$6)+SUMIF(总装!CE$3:CE$146,$B240,总装!CE$6)+SUMIF(总装!CF$3:CF$146,$B240,总装!CF$6)</f>
        <v>0</v>
      </c>
      <c r="AK240" s="5">
        <f ca="1">SUMIF(总装!CG$3:CG$146,$B240,总装!CG$6)+SUMIF(总装!CH$3:CH$146,$B240,总装!CH$6)+SUMIF(总装!CI$3:CI$146,$B240,总装!CI$6)</f>
        <v>0</v>
      </c>
      <c r="AL240" s="5">
        <f ca="1">SUMIF(总装!CJ$3:CJ$146,$B240,总装!CJ$6)+SUMIF(总装!CK$3:CK$146,$B240,总装!CK$6)+SUMIF(总装!CL$3:CL$146,$B240,总装!CL$6)</f>
        <v>0</v>
      </c>
      <c r="AM240" s="5">
        <f ca="1">SUMIF(总装!CM$3:CM$146,$B240,总装!CM$6)+SUMIF(总装!CN$3:CN$146,$B240,总装!CN$6)+SUMIF(总装!CO$3:CO$146,$B240,总装!CO$6)</f>
        <v>0</v>
      </c>
      <c r="AN240" s="5">
        <f ca="1">SUMIF(总装!CP$3:CP$146,$B240,总装!CP$6)+SUMIF(总装!CQ$3:CQ$146,$B240,总装!CQ$6)+SUMIF(总装!CR$3:CR$146,$B240,总装!CR$6)</f>
        <v>0</v>
      </c>
      <c r="AO240" s="5">
        <f ca="1" t="shared" si="12"/>
        <v>2000</v>
      </c>
      <c r="AP240" s="5">
        <f>SUMIF(工单拆分!G:G,B240,工单拆分!I:I)</f>
        <v>2000</v>
      </c>
      <c r="AQ240" s="5">
        <f ca="1" t="shared" si="13"/>
        <v>0</v>
      </c>
      <c r="AS240" s="7"/>
      <c r="AT240" s="5"/>
      <c r="AU240" s="5"/>
      <c r="AV240" s="5"/>
      <c r="AW240" s="5"/>
    </row>
    <row r="241" s="1" customFormat="1" spans="1:49">
      <c r="A241" s="5">
        <f>工单拆分!F241</f>
        <v>7210003317</v>
      </c>
      <c r="B241" s="5" t="str">
        <f>工单拆分!G241</f>
        <v>7210003317-5</v>
      </c>
      <c r="C241" s="5" t="str">
        <f>工单拆分!H241</f>
        <v>40FC33A-5</v>
      </c>
      <c r="D241" s="5">
        <f>VLOOKUP(B241,工单拆分!G:I,3,0)</f>
        <v>2000</v>
      </c>
      <c r="E241" s="5">
        <f ca="1">SUMIFS(OFFSET(工单拆分!$I$2,,,2000),OFFSET(工单拆分!$F$2,,,2000),A241)</f>
        <v>30000</v>
      </c>
      <c r="F241" s="5"/>
      <c r="G241" s="10">
        <f ca="1" t="array" ref="G241">MATCH(TRUE,J241:AN241&gt;10,0)+$J$2-1</f>
        <v>43530</v>
      </c>
      <c r="H241" s="11"/>
      <c r="I241" s="11"/>
      <c r="J241" s="5">
        <f ca="1">SUMIF(总装!D$3:D$146,$B241,总装!D$6)+SUMIF(总装!E$3:E$146,$B241,总装!E$6)+SUMIF(总装!F$3:F$146,$B241,总装!F$6)</f>
        <v>0</v>
      </c>
      <c r="K241" s="12">
        <f ca="1">SUMIF(总装!G$3:G$146,$B241,总装!G$6)+SUMIF(总装!H$3:H$146,$B241,总装!H$6)+SUMIF(总装!I$3:I$146,$B241,总装!I$6)</f>
        <v>0</v>
      </c>
      <c r="L241" s="12">
        <f ca="1">SUMIF(总装!J$3:J$146,$B241,总装!J$6)+SUMIF(总装!K$3:K$146,$B241,总装!K$6)+SUMIF(总装!L$3:L$146,$B241,总装!L$6)</f>
        <v>0</v>
      </c>
      <c r="M241" s="12">
        <f ca="1">SUMIF(总装!M$3:M$146,$B241,总装!M$6)+SUMIF(总装!N$3:N$146,$B241,总装!N$6)+SUMIF(总装!O$3:O$146,$B241,总装!O$6)</f>
        <v>0</v>
      </c>
      <c r="N241" s="12">
        <f ca="1">SUMIF(总装!P$3:P$146,$B241,总装!P$6)+SUMIF(总装!Q$3:Q$146,$B241,总装!Q$6)+SUMIF(总装!R$3:R$146,$B241,总装!R$6)</f>
        <v>0</v>
      </c>
      <c r="O241" s="12">
        <f ca="1">SUMIF(总装!S$3:S$146,$B241,总装!S$6)+SUMIF(总装!T$3:T$146,$B241,总装!T$6)+SUMIF(总装!U$3:U$146,$B241,总装!U$6)</f>
        <v>1050</v>
      </c>
      <c r="P241" s="12">
        <f ca="1">SUMIF(总装!V$3:V$146,$B241,总装!V$6)+SUMIF(总装!W$3:W$146,$B241,总装!W$6)+SUMIF(总装!X$3:X$146,$B241,总装!X$6)</f>
        <v>950</v>
      </c>
      <c r="Q241" s="12">
        <f ca="1">SUMIF(总装!Y$3:Y$146,$B241,总装!Y$6)+SUMIF(总装!Z$3:Z$146,$B241,总装!Z$6)+SUMIF(总装!AA$3:AA$146,$B241,总装!AA$6)</f>
        <v>0</v>
      </c>
      <c r="R241" s="5">
        <f ca="1">SUMIF(总装!AB$3:AB$146,$B241,总装!AB$6)+SUMIF(总装!AC$3:AC$146,$B241,总装!AC$6)+SUMIF(总装!AD$3:AD$146,$B241,总装!AD$6)</f>
        <v>0</v>
      </c>
      <c r="S241" s="5">
        <f ca="1">SUMIF(总装!AE$3:AE$146,$B241,总装!AE$6)+SUMIF(总装!AF$3:AF$146,$B241,总装!AF$6)+SUMIF(总装!AG$3:AG$146,$B241,总装!AG$6)</f>
        <v>0</v>
      </c>
      <c r="T241" s="5">
        <f ca="1">SUMIF(总装!AH$3:AH$146,$B241,总装!AH$6)+SUMIF(总装!AI$3:AI$146,$B241,总装!AI$6)+SUMIF(总装!AJ$3:AJ$146,$B241,总装!AJ$6)</f>
        <v>0</v>
      </c>
      <c r="U241" s="5">
        <f ca="1">SUMIF(总装!AK$3:AK$146,$B241,总装!AK$6)+SUMIF(总装!AL$3:AL$146,$B241,总装!AL$6)+SUMIF(总装!AM$3:AM$146,$B241,总装!AM$6)</f>
        <v>0</v>
      </c>
      <c r="V241" s="5">
        <f ca="1">SUMIF(总装!AN$3:AN$146,$B241,总装!AN$6)+SUMIF(总装!AO$3:AO$146,$B241,总装!AO$6)+SUMIF(总装!AP$3:AP$146,$B241,总装!AP$6)</f>
        <v>0</v>
      </c>
      <c r="W241" s="5">
        <f ca="1">SUMIF(总装!AQ$3:AQ$146,$B241,总装!AQ$6)+SUMIF(总装!AR$3:AR$146,$B241,总装!AR$6)+SUMIF(总装!AS$3:AS$146,$B241,总装!AS$6)</f>
        <v>0</v>
      </c>
      <c r="X241" s="5">
        <f ca="1">SUMIF(总装!AT$3:AT$146,$B241,总装!AT$6)+SUMIF(总装!AU$3:AU$146,$B241,总装!AU$6)+SUMIF(总装!AV$3:AV$146,$B241,总装!AV$6)</f>
        <v>0</v>
      </c>
      <c r="Y241" s="5">
        <f ca="1">SUMIF(总装!AW$3:AW$146,$B241,总装!AW$6)+SUMIF(总装!AX$3:AX$146,$B241,总装!AX$6)+SUMIF(总装!AY$3:AY$146,$B241,总装!AY$6)</f>
        <v>0</v>
      </c>
      <c r="Z241" s="5">
        <f ca="1">SUMIF(总装!AZ$3:AZ$146,$B241,总装!AZ$6)+SUMIF(总装!BA$3:BA$146,$B241,总装!BA$6)+SUMIF(总装!BB$3:BB$146,$B241,总装!BB$6)</f>
        <v>0</v>
      </c>
      <c r="AA241" s="5">
        <f ca="1">SUMIF(总装!BC$3:BC$146,$B241,总装!BC$6)+SUMIF(总装!BD$3:BD$146,$B241,总装!BD$6)+SUMIF(总装!BE$3:BE$146,$B241,总装!BE$6)</f>
        <v>0</v>
      </c>
      <c r="AB241" s="5">
        <f ca="1">SUMIF(总装!BF$3:BF$146,$B241,总装!BF$6)+SUMIF(总装!BG$3:BG$146,$B241,总装!BG$6)+SUMIF(总装!BH$3:BH$146,$B241,总装!BH$6)</f>
        <v>0</v>
      </c>
      <c r="AC241" s="5">
        <f ca="1">SUMIF(总装!BI$3:BI$146,$B241,总装!BI$6)+SUMIF(总装!BJ$3:BJ$146,$B241,总装!BJ$6)+SUMIF(总装!BK$3:BK$146,$B241,总装!BK$6)</f>
        <v>0</v>
      </c>
      <c r="AD241" s="5">
        <f ca="1">SUMIF(总装!BL$3:BL$146,$B241,总装!BL$6)+SUMIF(总装!BM$3:BM$146,$B241,总装!BM$6)+SUMIF(总装!BN$3:BN$146,$B241,总装!BN$6)</f>
        <v>0</v>
      </c>
      <c r="AE241" s="5">
        <f ca="1">SUMIF(总装!BO$3:BO$146,$B241,总装!BO$6)+SUMIF(总装!BP$3:BP$146,$B241,总装!BP$6)+SUMIF(总装!BQ$3:BQ$146,$B241,总装!BQ$6)</f>
        <v>0</v>
      </c>
      <c r="AF241" s="5">
        <f ca="1">SUMIF(总装!BR$3:BR$146,$B241,总装!BR$6)+SUMIF(总装!BS$3:BS$146,$B241,总装!BS$6)+SUMIF(总装!BT$3:BT$146,$B241,总装!BT$6)</f>
        <v>0</v>
      </c>
      <c r="AG241" s="5">
        <f ca="1">SUMIF(总装!BU$3:BU$146,$B241,总装!BU$6)+SUMIF(总装!BV$3:BV$146,$B241,总装!BV$6)+SUMIF(总装!BW$3:BW$146,$B241,总装!BW$6)</f>
        <v>0</v>
      </c>
      <c r="AH241" s="5">
        <f ca="1">SUMIF(总装!BX$3:BX$146,$B241,总装!BX$6)+SUMIF(总装!BY$3:BY$146,$B241,总装!BY$6)+SUMIF(总装!BZ$3:BZ$146,$B241,总装!BZ$6)</f>
        <v>0</v>
      </c>
      <c r="AI241" s="5">
        <f ca="1">SUMIF(总装!CA$3:CA$146,$B241,总装!CA$6)+SUMIF(总装!CB$3:CB$146,$B241,总装!CB$6)+SUMIF(总装!CC$3:CC$146,$B241,总装!CC$6)</f>
        <v>0</v>
      </c>
      <c r="AJ241" s="5">
        <f ca="1">SUMIF(总装!CD$3:CD$146,$B241,总装!CD$6)+SUMIF(总装!CE$3:CE$146,$B241,总装!CE$6)+SUMIF(总装!CF$3:CF$146,$B241,总装!CF$6)</f>
        <v>0</v>
      </c>
      <c r="AK241" s="5">
        <f ca="1">SUMIF(总装!CG$3:CG$146,$B241,总装!CG$6)+SUMIF(总装!CH$3:CH$146,$B241,总装!CH$6)+SUMIF(总装!CI$3:CI$146,$B241,总装!CI$6)</f>
        <v>0</v>
      </c>
      <c r="AL241" s="5">
        <f ca="1">SUMIF(总装!CJ$3:CJ$146,$B241,总装!CJ$6)+SUMIF(总装!CK$3:CK$146,$B241,总装!CK$6)+SUMIF(总装!CL$3:CL$146,$B241,总装!CL$6)</f>
        <v>0</v>
      </c>
      <c r="AM241" s="5">
        <f ca="1">SUMIF(总装!CM$3:CM$146,$B241,总装!CM$6)+SUMIF(总装!CN$3:CN$146,$B241,总装!CN$6)+SUMIF(总装!CO$3:CO$146,$B241,总装!CO$6)</f>
        <v>0</v>
      </c>
      <c r="AN241" s="5">
        <f ca="1">SUMIF(总装!CP$3:CP$146,$B241,总装!CP$6)+SUMIF(总装!CQ$3:CQ$146,$B241,总装!CQ$6)+SUMIF(总装!CR$3:CR$146,$B241,总装!CR$6)</f>
        <v>0</v>
      </c>
      <c r="AO241" s="5">
        <f ca="1" t="shared" si="12"/>
        <v>2000</v>
      </c>
      <c r="AP241" s="5">
        <f>SUMIF(工单拆分!G:G,B241,工单拆分!I:I)</f>
        <v>2000</v>
      </c>
      <c r="AQ241" s="5">
        <f ca="1" t="shared" si="13"/>
        <v>0</v>
      </c>
      <c r="AS241" s="7"/>
      <c r="AT241" s="5"/>
      <c r="AU241" s="5"/>
      <c r="AV241" s="5"/>
      <c r="AW241" s="5"/>
    </row>
    <row r="242" s="1" customFormat="1" spans="1:49">
      <c r="A242" s="5">
        <f>工单拆分!F242</f>
        <v>7210003317</v>
      </c>
      <c r="B242" s="5" t="str">
        <f>工单拆分!G242</f>
        <v>7210003317-6</v>
      </c>
      <c r="C242" s="5" t="str">
        <f>工单拆分!H242</f>
        <v>40FC33A-6</v>
      </c>
      <c r="D242" s="5">
        <f>VLOOKUP(B242,工单拆分!G:I,3,0)</f>
        <v>2000</v>
      </c>
      <c r="E242" s="5">
        <f ca="1">SUMIFS(OFFSET(工单拆分!$I$2,,,2000),OFFSET(工单拆分!$F$2,,,2000),A242)</f>
        <v>30000</v>
      </c>
      <c r="F242" s="5"/>
      <c r="G242" s="10">
        <f ca="1" t="array" ref="G242">MATCH(TRUE,J242:AN242&gt;10,0)+$J$2-1</f>
        <v>43546</v>
      </c>
      <c r="H242" s="11"/>
      <c r="I242" s="11"/>
      <c r="J242" s="5">
        <f ca="1">SUMIF(总装!D$3:D$146,$B242,总装!D$6)+SUMIF(总装!E$3:E$146,$B242,总装!E$6)+SUMIF(总装!F$3:F$146,$B242,总装!F$6)</f>
        <v>0</v>
      </c>
      <c r="K242" s="12">
        <f ca="1">SUMIF(总装!G$3:G$146,$B242,总装!G$6)+SUMIF(总装!H$3:H$146,$B242,总装!H$6)+SUMIF(总装!I$3:I$146,$B242,总装!I$6)</f>
        <v>0</v>
      </c>
      <c r="L242" s="12">
        <f ca="1">SUMIF(总装!J$3:J$146,$B242,总装!J$6)+SUMIF(总装!K$3:K$146,$B242,总装!K$6)+SUMIF(总装!L$3:L$146,$B242,总装!L$6)</f>
        <v>0</v>
      </c>
      <c r="M242" s="12">
        <f ca="1">SUMIF(总装!M$3:M$146,$B242,总装!M$6)+SUMIF(总装!N$3:N$146,$B242,总装!N$6)+SUMIF(总装!O$3:O$146,$B242,总装!O$6)</f>
        <v>0</v>
      </c>
      <c r="N242" s="12">
        <f ca="1">SUMIF(总装!P$3:P$146,$B242,总装!P$6)+SUMIF(总装!Q$3:Q$146,$B242,总装!Q$6)+SUMIF(总装!R$3:R$146,$B242,总装!R$6)</f>
        <v>0</v>
      </c>
      <c r="O242" s="12">
        <f ca="1">SUMIF(总装!S$3:S$146,$B242,总装!S$6)+SUMIF(总装!T$3:T$146,$B242,总装!T$6)+SUMIF(总装!U$3:U$146,$B242,总装!U$6)</f>
        <v>0</v>
      </c>
      <c r="P242" s="12">
        <f ca="1">SUMIF(总装!V$3:V$146,$B242,总装!V$6)+SUMIF(总装!W$3:W$146,$B242,总装!W$6)+SUMIF(总装!X$3:X$146,$B242,总装!X$6)</f>
        <v>0</v>
      </c>
      <c r="Q242" s="12">
        <f ca="1">SUMIF(总装!Y$3:Y$146,$B242,总装!Y$6)+SUMIF(总装!Z$3:Z$146,$B242,总装!Z$6)+SUMIF(总装!AA$3:AA$146,$B242,总装!AA$6)</f>
        <v>0</v>
      </c>
      <c r="R242" s="5">
        <f ca="1">SUMIF(总装!AB$3:AB$146,$B242,总装!AB$6)+SUMIF(总装!AC$3:AC$146,$B242,总装!AC$6)+SUMIF(总装!AD$3:AD$146,$B242,总装!AD$6)</f>
        <v>0</v>
      </c>
      <c r="S242" s="5">
        <f ca="1">SUMIF(总装!AE$3:AE$146,$B242,总装!AE$6)+SUMIF(总装!AF$3:AF$146,$B242,总装!AF$6)+SUMIF(总装!AG$3:AG$146,$B242,总装!AG$6)</f>
        <v>0</v>
      </c>
      <c r="T242" s="5">
        <f ca="1">SUMIF(总装!AH$3:AH$146,$B242,总装!AH$6)+SUMIF(总装!AI$3:AI$146,$B242,总装!AI$6)+SUMIF(总装!AJ$3:AJ$146,$B242,总装!AJ$6)</f>
        <v>0</v>
      </c>
      <c r="U242" s="5">
        <f ca="1">SUMIF(总装!AK$3:AK$146,$B242,总装!AK$6)+SUMIF(总装!AL$3:AL$146,$B242,总装!AL$6)+SUMIF(总装!AM$3:AM$146,$B242,总装!AM$6)</f>
        <v>0</v>
      </c>
      <c r="V242" s="5">
        <f ca="1">SUMIF(总装!AN$3:AN$146,$B242,总装!AN$6)+SUMIF(总装!AO$3:AO$146,$B242,总装!AO$6)+SUMIF(总装!AP$3:AP$146,$B242,总装!AP$6)</f>
        <v>0</v>
      </c>
      <c r="W242" s="5">
        <f ca="1">SUMIF(总装!AQ$3:AQ$146,$B242,总装!AQ$6)+SUMIF(总装!AR$3:AR$146,$B242,总装!AR$6)+SUMIF(总装!AS$3:AS$146,$B242,总装!AS$6)</f>
        <v>0</v>
      </c>
      <c r="X242" s="5">
        <f ca="1">SUMIF(总装!AT$3:AT$146,$B242,总装!AT$6)+SUMIF(总装!AU$3:AU$146,$B242,总装!AU$6)+SUMIF(总装!AV$3:AV$146,$B242,总装!AV$6)</f>
        <v>0</v>
      </c>
      <c r="Y242" s="5">
        <f ca="1">SUMIF(总装!AW$3:AW$146,$B242,总装!AW$6)+SUMIF(总装!AX$3:AX$146,$B242,总装!AX$6)+SUMIF(总装!AY$3:AY$146,$B242,总装!AY$6)</f>
        <v>0</v>
      </c>
      <c r="Z242" s="5">
        <f ca="1">SUMIF(总装!AZ$3:AZ$146,$B242,总装!AZ$6)+SUMIF(总装!BA$3:BA$146,$B242,总装!BA$6)+SUMIF(总装!BB$3:BB$146,$B242,总装!BB$6)</f>
        <v>0</v>
      </c>
      <c r="AA242" s="5">
        <f ca="1">SUMIF(总装!BC$3:BC$146,$B242,总装!BC$6)+SUMIF(总装!BD$3:BD$146,$B242,总装!BD$6)+SUMIF(总装!BE$3:BE$146,$B242,总装!BE$6)</f>
        <v>0</v>
      </c>
      <c r="AB242" s="5">
        <f ca="1">SUMIF(总装!BF$3:BF$146,$B242,总装!BF$6)+SUMIF(总装!BG$3:BG$146,$B242,总装!BG$6)+SUMIF(总装!BH$3:BH$146,$B242,总装!BH$6)</f>
        <v>0</v>
      </c>
      <c r="AC242" s="5">
        <f ca="1">SUMIF(总装!BI$3:BI$146,$B242,总装!BI$6)+SUMIF(总装!BJ$3:BJ$146,$B242,总装!BJ$6)+SUMIF(总装!BK$3:BK$146,$B242,总装!BK$6)</f>
        <v>0</v>
      </c>
      <c r="AD242" s="5">
        <f ca="1">SUMIF(总装!BL$3:BL$146,$B242,总装!BL$6)+SUMIF(总装!BM$3:BM$146,$B242,总装!BM$6)+SUMIF(总装!BN$3:BN$146,$B242,总装!BN$6)</f>
        <v>0</v>
      </c>
      <c r="AE242" s="5">
        <f ca="1">SUMIF(总装!BO$3:BO$146,$B242,总装!BO$6)+SUMIF(总装!BP$3:BP$146,$B242,总装!BP$6)+SUMIF(总装!BQ$3:BQ$146,$B242,总装!BQ$6)</f>
        <v>1000</v>
      </c>
      <c r="AF242" s="5">
        <f ca="1">SUMIF(总装!BR$3:BR$146,$B242,总装!BR$6)+SUMIF(总装!BS$3:BS$146,$B242,总装!BS$6)+SUMIF(总装!BT$3:BT$146,$B242,总装!BT$6)</f>
        <v>1000</v>
      </c>
      <c r="AG242" s="5">
        <f ca="1">SUMIF(总装!BU$3:BU$146,$B242,总装!BU$6)+SUMIF(总装!BV$3:BV$146,$B242,总装!BV$6)+SUMIF(总装!BW$3:BW$146,$B242,总装!BW$6)</f>
        <v>0</v>
      </c>
      <c r="AH242" s="5">
        <f ca="1">SUMIF(总装!BX$3:BX$146,$B242,总装!BX$6)+SUMIF(总装!BY$3:BY$146,$B242,总装!BY$6)+SUMIF(总装!BZ$3:BZ$146,$B242,总装!BZ$6)</f>
        <v>0</v>
      </c>
      <c r="AI242" s="5">
        <f ca="1">SUMIF(总装!CA$3:CA$146,$B242,总装!CA$6)+SUMIF(总装!CB$3:CB$146,$B242,总装!CB$6)+SUMIF(总装!CC$3:CC$146,$B242,总装!CC$6)</f>
        <v>0</v>
      </c>
      <c r="AJ242" s="5">
        <f ca="1">SUMIF(总装!CD$3:CD$146,$B242,总装!CD$6)+SUMIF(总装!CE$3:CE$146,$B242,总装!CE$6)+SUMIF(总装!CF$3:CF$146,$B242,总装!CF$6)</f>
        <v>0</v>
      </c>
      <c r="AK242" s="5">
        <f ca="1">SUMIF(总装!CG$3:CG$146,$B242,总装!CG$6)+SUMIF(总装!CH$3:CH$146,$B242,总装!CH$6)+SUMIF(总装!CI$3:CI$146,$B242,总装!CI$6)</f>
        <v>0</v>
      </c>
      <c r="AL242" s="5">
        <f ca="1">SUMIF(总装!CJ$3:CJ$146,$B242,总装!CJ$6)+SUMIF(总装!CK$3:CK$146,$B242,总装!CK$6)+SUMIF(总装!CL$3:CL$146,$B242,总装!CL$6)</f>
        <v>0</v>
      </c>
      <c r="AM242" s="5">
        <f ca="1">SUMIF(总装!CM$3:CM$146,$B242,总装!CM$6)+SUMIF(总装!CN$3:CN$146,$B242,总装!CN$6)+SUMIF(总装!CO$3:CO$146,$B242,总装!CO$6)</f>
        <v>0</v>
      </c>
      <c r="AN242" s="5">
        <f ca="1">SUMIF(总装!CP$3:CP$146,$B242,总装!CP$6)+SUMIF(总装!CQ$3:CQ$146,$B242,总装!CQ$6)+SUMIF(总装!CR$3:CR$146,$B242,总装!CR$6)</f>
        <v>0</v>
      </c>
      <c r="AO242" s="5">
        <f ca="1" t="shared" si="12"/>
        <v>2000</v>
      </c>
      <c r="AP242" s="5">
        <f>SUMIF(工单拆分!G:G,B242,工单拆分!I:I)</f>
        <v>2000</v>
      </c>
      <c r="AQ242" s="5">
        <f ca="1" t="shared" si="13"/>
        <v>0</v>
      </c>
      <c r="AS242" s="7">
        <f>VLOOKUP(日计划量!C:C,工单拆分!H:N,7,0)</f>
        <v>100850781</v>
      </c>
      <c r="AT242" s="5">
        <f ca="1">VLOOKUP(C:C,工单拆分!H:R,11,0)</f>
        <v>0</v>
      </c>
      <c r="AU242" s="5">
        <f ca="1">VLOOKUP(C:C,工单拆分!H:S,12,0)</f>
        <v>0</v>
      </c>
      <c r="AV242" s="5"/>
      <c r="AW242" s="5"/>
    </row>
    <row r="243" s="1" customFormat="1" spans="1:49">
      <c r="A243" s="5">
        <f>工单拆分!F243</f>
        <v>7210003317</v>
      </c>
      <c r="B243" s="5" t="str">
        <f>工单拆分!G243</f>
        <v>7210003317-7</v>
      </c>
      <c r="C243" s="5" t="str">
        <f>工单拆分!H243</f>
        <v>40FC33A-7</v>
      </c>
      <c r="D243" s="5">
        <f>VLOOKUP(B243,工单拆分!G:I,3,0)</f>
        <v>2000</v>
      </c>
      <c r="E243" s="5">
        <f ca="1">SUMIFS(OFFSET(工单拆分!$I$2,,,2000),OFFSET(工单拆分!$F$2,,,2000),A243)</f>
        <v>30000</v>
      </c>
      <c r="F243" s="5"/>
      <c r="G243" s="10">
        <f ca="1" t="array" ref="G243">MATCH(TRUE,J243:AN243&gt;10,0)+$J$2-1</f>
        <v>43547</v>
      </c>
      <c r="H243" s="11"/>
      <c r="I243" s="11"/>
      <c r="J243" s="5">
        <f ca="1">SUMIF(总装!D$3:D$146,$B243,总装!D$6)+SUMIF(总装!E$3:E$146,$B243,总装!E$6)+SUMIF(总装!F$3:F$146,$B243,总装!F$6)</f>
        <v>0</v>
      </c>
      <c r="K243" s="12">
        <f ca="1">SUMIF(总装!G$3:G$146,$B243,总装!G$6)+SUMIF(总装!H$3:H$146,$B243,总装!H$6)+SUMIF(总装!I$3:I$146,$B243,总装!I$6)</f>
        <v>0</v>
      </c>
      <c r="L243" s="12">
        <f ca="1">SUMIF(总装!J$3:J$146,$B243,总装!J$6)+SUMIF(总装!K$3:K$146,$B243,总装!K$6)+SUMIF(总装!L$3:L$146,$B243,总装!L$6)</f>
        <v>0</v>
      </c>
      <c r="M243" s="12">
        <f ca="1">SUMIF(总装!M$3:M$146,$B243,总装!M$6)+SUMIF(总装!N$3:N$146,$B243,总装!N$6)+SUMIF(总装!O$3:O$146,$B243,总装!O$6)</f>
        <v>0</v>
      </c>
      <c r="N243" s="12">
        <f ca="1">SUMIF(总装!P$3:P$146,$B243,总装!P$6)+SUMIF(总装!Q$3:Q$146,$B243,总装!Q$6)+SUMIF(总装!R$3:R$146,$B243,总装!R$6)</f>
        <v>0</v>
      </c>
      <c r="O243" s="12">
        <f ca="1">SUMIF(总装!S$3:S$146,$B243,总装!S$6)+SUMIF(总装!T$3:T$146,$B243,总装!T$6)+SUMIF(总装!U$3:U$146,$B243,总装!U$6)</f>
        <v>0</v>
      </c>
      <c r="P243" s="12">
        <f ca="1">SUMIF(总装!V$3:V$146,$B243,总装!V$6)+SUMIF(总装!W$3:W$146,$B243,总装!W$6)+SUMIF(总装!X$3:X$146,$B243,总装!X$6)</f>
        <v>0</v>
      </c>
      <c r="Q243" s="12">
        <f ca="1">SUMIF(总装!Y$3:Y$146,$B243,总装!Y$6)+SUMIF(总装!Z$3:Z$146,$B243,总装!Z$6)+SUMIF(总装!AA$3:AA$146,$B243,总装!AA$6)</f>
        <v>0</v>
      </c>
      <c r="R243" s="5">
        <f ca="1">SUMIF(总装!AB$3:AB$146,$B243,总装!AB$6)+SUMIF(总装!AC$3:AC$146,$B243,总装!AC$6)+SUMIF(总装!AD$3:AD$146,$B243,总装!AD$6)</f>
        <v>0</v>
      </c>
      <c r="S243" s="5">
        <f ca="1">SUMIF(总装!AE$3:AE$146,$B243,总装!AE$6)+SUMIF(总装!AF$3:AF$146,$B243,总装!AF$6)+SUMIF(总装!AG$3:AG$146,$B243,总装!AG$6)</f>
        <v>0</v>
      </c>
      <c r="T243" s="5">
        <f ca="1">SUMIF(总装!AH$3:AH$146,$B243,总装!AH$6)+SUMIF(总装!AI$3:AI$146,$B243,总装!AI$6)+SUMIF(总装!AJ$3:AJ$146,$B243,总装!AJ$6)</f>
        <v>0</v>
      </c>
      <c r="U243" s="5">
        <f ca="1">SUMIF(总装!AK$3:AK$146,$B243,总装!AK$6)+SUMIF(总装!AL$3:AL$146,$B243,总装!AL$6)+SUMIF(总装!AM$3:AM$146,$B243,总装!AM$6)</f>
        <v>0</v>
      </c>
      <c r="V243" s="5">
        <f ca="1">SUMIF(总装!AN$3:AN$146,$B243,总装!AN$6)+SUMIF(总装!AO$3:AO$146,$B243,总装!AO$6)+SUMIF(总装!AP$3:AP$146,$B243,总装!AP$6)</f>
        <v>0</v>
      </c>
      <c r="W243" s="5">
        <f ca="1">SUMIF(总装!AQ$3:AQ$146,$B243,总装!AQ$6)+SUMIF(总装!AR$3:AR$146,$B243,总装!AR$6)+SUMIF(总装!AS$3:AS$146,$B243,总装!AS$6)</f>
        <v>0</v>
      </c>
      <c r="X243" s="5">
        <f ca="1">SUMIF(总装!AT$3:AT$146,$B243,总装!AT$6)+SUMIF(总装!AU$3:AU$146,$B243,总装!AU$6)+SUMIF(总装!AV$3:AV$146,$B243,总装!AV$6)</f>
        <v>0</v>
      </c>
      <c r="Y243" s="5">
        <f ca="1">SUMIF(总装!AW$3:AW$146,$B243,总装!AW$6)+SUMIF(总装!AX$3:AX$146,$B243,总装!AX$6)+SUMIF(总装!AY$3:AY$146,$B243,总装!AY$6)</f>
        <v>0</v>
      </c>
      <c r="Z243" s="5">
        <f ca="1">SUMIF(总装!AZ$3:AZ$146,$B243,总装!AZ$6)+SUMIF(总装!BA$3:BA$146,$B243,总装!BA$6)+SUMIF(总装!BB$3:BB$146,$B243,总装!BB$6)</f>
        <v>0</v>
      </c>
      <c r="AA243" s="5">
        <f ca="1">SUMIF(总装!BC$3:BC$146,$B243,总装!BC$6)+SUMIF(总装!BD$3:BD$146,$B243,总装!BD$6)+SUMIF(总装!BE$3:BE$146,$B243,总装!BE$6)</f>
        <v>0</v>
      </c>
      <c r="AB243" s="5">
        <f ca="1">SUMIF(总装!BF$3:BF$146,$B243,总装!BF$6)+SUMIF(总装!BG$3:BG$146,$B243,总装!BG$6)+SUMIF(总装!BH$3:BH$146,$B243,总装!BH$6)</f>
        <v>0</v>
      </c>
      <c r="AC243" s="5">
        <f ca="1">SUMIF(总装!BI$3:BI$146,$B243,总装!BI$6)+SUMIF(总装!BJ$3:BJ$146,$B243,总装!BJ$6)+SUMIF(总装!BK$3:BK$146,$B243,总装!BK$6)</f>
        <v>0</v>
      </c>
      <c r="AD243" s="5">
        <f ca="1">SUMIF(总装!BL$3:BL$146,$B243,总装!BL$6)+SUMIF(总装!BM$3:BM$146,$B243,总装!BM$6)+SUMIF(总装!BN$3:BN$146,$B243,总装!BN$6)</f>
        <v>0</v>
      </c>
      <c r="AE243" s="5">
        <f ca="1">SUMIF(总装!BO$3:BO$146,$B243,总装!BO$6)+SUMIF(总装!BP$3:BP$146,$B243,总装!BP$6)+SUMIF(总装!BQ$3:BQ$146,$B243,总装!BQ$6)</f>
        <v>0</v>
      </c>
      <c r="AF243" s="5">
        <f ca="1">SUMIF(总装!BR$3:BR$146,$B243,总装!BR$6)+SUMIF(总装!BS$3:BS$146,$B243,总装!BS$6)+SUMIF(总装!BT$3:BT$146,$B243,总装!BT$6)</f>
        <v>900</v>
      </c>
      <c r="AG243" s="5">
        <f ca="1">SUMIF(总装!BU$3:BU$146,$B243,总装!BU$6)+SUMIF(总装!BV$3:BV$146,$B243,总装!BV$6)+SUMIF(总装!BW$3:BW$146,$B243,总装!BW$6)</f>
        <v>1100</v>
      </c>
      <c r="AH243" s="5">
        <f ca="1">SUMIF(总装!BX$3:BX$146,$B243,总装!BX$6)+SUMIF(总装!BY$3:BY$146,$B243,总装!BY$6)+SUMIF(总装!BZ$3:BZ$146,$B243,总装!BZ$6)</f>
        <v>0</v>
      </c>
      <c r="AI243" s="5">
        <f ca="1">SUMIF(总装!CA$3:CA$146,$B243,总装!CA$6)+SUMIF(总装!CB$3:CB$146,$B243,总装!CB$6)+SUMIF(总装!CC$3:CC$146,$B243,总装!CC$6)</f>
        <v>0</v>
      </c>
      <c r="AJ243" s="5">
        <f ca="1">SUMIF(总装!CD$3:CD$146,$B243,总装!CD$6)+SUMIF(总装!CE$3:CE$146,$B243,总装!CE$6)+SUMIF(总装!CF$3:CF$146,$B243,总装!CF$6)</f>
        <v>0</v>
      </c>
      <c r="AK243" s="5">
        <f ca="1">SUMIF(总装!CG$3:CG$146,$B243,总装!CG$6)+SUMIF(总装!CH$3:CH$146,$B243,总装!CH$6)+SUMIF(总装!CI$3:CI$146,$B243,总装!CI$6)</f>
        <v>0</v>
      </c>
      <c r="AL243" s="5">
        <f ca="1">SUMIF(总装!CJ$3:CJ$146,$B243,总装!CJ$6)+SUMIF(总装!CK$3:CK$146,$B243,总装!CK$6)+SUMIF(总装!CL$3:CL$146,$B243,总装!CL$6)</f>
        <v>0</v>
      </c>
      <c r="AM243" s="5">
        <f ca="1">SUMIF(总装!CM$3:CM$146,$B243,总装!CM$6)+SUMIF(总装!CN$3:CN$146,$B243,总装!CN$6)+SUMIF(总装!CO$3:CO$146,$B243,总装!CO$6)</f>
        <v>0</v>
      </c>
      <c r="AN243" s="5">
        <f ca="1">SUMIF(总装!CP$3:CP$146,$B243,总装!CP$6)+SUMIF(总装!CQ$3:CQ$146,$B243,总装!CQ$6)+SUMIF(总装!CR$3:CR$146,$B243,总装!CR$6)</f>
        <v>0</v>
      </c>
      <c r="AO243" s="5">
        <f ca="1" t="shared" si="12"/>
        <v>2000</v>
      </c>
      <c r="AP243" s="5">
        <f>SUMIF(工单拆分!G:G,B243,工单拆分!I:I)</f>
        <v>2000</v>
      </c>
      <c r="AQ243" s="5">
        <f ca="1" t="shared" si="13"/>
        <v>0</v>
      </c>
      <c r="AS243" s="7">
        <f>VLOOKUP(日计划量!C:C,工单拆分!H:N,7,0)</f>
        <v>100850782</v>
      </c>
      <c r="AT243" s="5">
        <f ca="1">VLOOKUP(C:C,工单拆分!H:R,11,0)</f>
        <v>0</v>
      </c>
      <c r="AU243" s="5">
        <f ca="1">VLOOKUP(C:C,工单拆分!H:S,12,0)</f>
        <v>0</v>
      </c>
      <c r="AV243" s="5"/>
      <c r="AW243" s="5"/>
    </row>
    <row r="244" s="1" customFormat="1" spans="1:49">
      <c r="A244" s="5">
        <f>工单拆分!F244</f>
        <v>7210003317</v>
      </c>
      <c r="B244" s="5" t="str">
        <f>工单拆分!G244</f>
        <v>7210003317-8</v>
      </c>
      <c r="C244" s="5" t="str">
        <f>工单拆分!H244</f>
        <v>40FC33A-8</v>
      </c>
      <c r="D244" s="5">
        <f>VLOOKUP(B244,工单拆分!G:I,3,0)</f>
        <v>2000</v>
      </c>
      <c r="E244" s="5">
        <f ca="1">SUMIFS(OFFSET(工单拆分!$I$2,,,2000),OFFSET(工单拆分!$F$2,,,2000),A244)</f>
        <v>30000</v>
      </c>
      <c r="F244" s="5"/>
      <c r="G244" s="10">
        <f ca="1" t="array" ref="G244">MATCH(TRUE,J244:AN244&gt;10,0)+$J$2-1</f>
        <v>43548</v>
      </c>
      <c r="H244" s="11"/>
      <c r="I244" s="11"/>
      <c r="J244" s="5">
        <f ca="1">SUMIF(总装!D$3:D$146,$B244,总装!D$6)+SUMIF(总装!E$3:E$146,$B244,总装!E$6)+SUMIF(总装!F$3:F$146,$B244,总装!F$6)</f>
        <v>0</v>
      </c>
      <c r="K244" s="12">
        <f ca="1">SUMIF(总装!G$3:G$146,$B244,总装!G$6)+SUMIF(总装!H$3:H$146,$B244,总装!H$6)+SUMIF(总装!I$3:I$146,$B244,总装!I$6)</f>
        <v>0</v>
      </c>
      <c r="L244" s="12">
        <f ca="1">SUMIF(总装!J$3:J$146,$B244,总装!J$6)+SUMIF(总装!K$3:K$146,$B244,总装!K$6)+SUMIF(总装!L$3:L$146,$B244,总装!L$6)</f>
        <v>0</v>
      </c>
      <c r="M244" s="12">
        <f ca="1">SUMIF(总装!M$3:M$146,$B244,总装!M$6)+SUMIF(总装!N$3:N$146,$B244,总装!N$6)+SUMIF(总装!O$3:O$146,$B244,总装!O$6)</f>
        <v>0</v>
      </c>
      <c r="N244" s="12">
        <f ca="1">SUMIF(总装!P$3:P$146,$B244,总装!P$6)+SUMIF(总装!Q$3:Q$146,$B244,总装!Q$6)+SUMIF(总装!R$3:R$146,$B244,总装!R$6)</f>
        <v>0</v>
      </c>
      <c r="O244" s="12">
        <f ca="1">SUMIF(总装!S$3:S$146,$B244,总装!S$6)+SUMIF(总装!T$3:T$146,$B244,总装!T$6)+SUMIF(总装!U$3:U$146,$B244,总装!U$6)</f>
        <v>0</v>
      </c>
      <c r="P244" s="12">
        <f ca="1">SUMIF(总装!V$3:V$146,$B244,总装!V$6)+SUMIF(总装!W$3:W$146,$B244,总装!W$6)+SUMIF(总装!X$3:X$146,$B244,总装!X$6)</f>
        <v>0</v>
      </c>
      <c r="Q244" s="12">
        <f ca="1">SUMIF(总装!Y$3:Y$146,$B244,总装!Y$6)+SUMIF(总装!Z$3:Z$146,$B244,总装!Z$6)+SUMIF(总装!AA$3:AA$146,$B244,总装!AA$6)</f>
        <v>0</v>
      </c>
      <c r="R244" s="5">
        <f ca="1">SUMIF(总装!AB$3:AB$146,$B244,总装!AB$6)+SUMIF(总装!AC$3:AC$146,$B244,总装!AC$6)+SUMIF(总装!AD$3:AD$146,$B244,总装!AD$6)</f>
        <v>0</v>
      </c>
      <c r="S244" s="5">
        <f ca="1">SUMIF(总装!AE$3:AE$146,$B244,总装!AE$6)+SUMIF(总装!AF$3:AF$146,$B244,总装!AF$6)+SUMIF(总装!AG$3:AG$146,$B244,总装!AG$6)</f>
        <v>0</v>
      </c>
      <c r="T244" s="5">
        <f ca="1">SUMIF(总装!AH$3:AH$146,$B244,总装!AH$6)+SUMIF(总装!AI$3:AI$146,$B244,总装!AI$6)+SUMIF(总装!AJ$3:AJ$146,$B244,总装!AJ$6)</f>
        <v>0</v>
      </c>
      <c r="U244" s="5">
        <f ca="1">SUMIF(总装!AK$3:AK$146,$B244,总装!AK$6)+SUMIF(总装!AL$3:AL$146,$B244,总装!AL$6)+SUMIF(总装!AM$3:AM$146,$B244,总装!AM$6)</f>
        <v>0</v>
      </c>
      <c r="V244" s="5">
        <f ca="1">SUMIF(总装!AN$3:AN$146,$B244,总装!AN$6)+SUMIF(总装!AO$3:AO$146,$B244,总装!AO$6)+SUMIF(总装!AP$3:AP$146,$B244,总装!AP$6)</f>
        <v>0</v>
      </c>
      <c r="W244" s="5">
        <f ca="1">SUMIF(总装!AQ$3:AQ$146,$B244,总装!AQ$6)+SUMIF(总装!AR$3:AR$146,$B244,总装!AR$6)+SUMIF(总装!AS$3:AS$146,$B244,总装!AS$6)</f>
        <v>0</v>
      </c>
      <c r="X244" s="5">
        <f ca="1">SUMIF(总装!AT$3:AT$146,$B244,总装!AT$6)+SUMIF(总装!AU$3:AU$146,$B244,总装!AU$6)+SUMIF(总装!AV$3:AV$146,$B244,总装!AV$6)</f>
        <v>0</v>
      </c>
      <c r="Y244" s="5">
        <f ca="1">SUMIF(总装!AW$3:AW$146,$B244,总装!AW$6)+SUMIF(总装!AX$3:AX$146,$B244,总装!AX$6)+SUMIF(总装!AY$3:AY$146,$B244,总装!AY$6)</f>
        <v>0</v>
      </c>
      <c r="Z244" s="5">
        <f ca="1">SUMIF(总装!AZ$3:AZ$146,$B244,总装!AZ$6)+SUMIF(总装!BA$3:BA$146,$B244,总装!BA$6)+SUMIF(总装!BB$3:BB$146,$B244,总装!BB$6)</f>
        <v>0</v>
      </c>
      <c r="AA244" s="5">
        <f ca="1">SUMIF(总装!BC$3:BC$146,$B244,总装!BC$6)+SUMIF(总装!BD$3:BD$146,$B244,总装!BD$6)+SUMIF(总装!BE$3:BE$146,$B244,总装!BE$6)</f>
        <v>0</v>
      </c>
      <c r="AB244" s="5">
        <f ca="1">SUMIF(总装!BF$3:BF$146,$B244,总装!BF$6)+SUMIF(总装!BG$3:BG$146,$B244,总装!BG$6)+SUMIF(总装!BH$3:BH$146,$B244,总装!BH$6)</f>
        <v>0</v>
      </c>
      <c r="AC244" s="5">
        <f ca="1">SUMIF(总装!BI$3:BI$146,$B244,总装!BI$6)+SUMIF(总装!BJ$3:BJ$146,$B244,总装!BJ$6)+SUMIF(总装!BK$3:BK$146,$B244,总装!BK$6)</f>
        <v>0</v>
      </c>
      <c r="AD244" s="5">
        <f ca="1">SUMIF(总装!BL$3:BL$146,$B244,总装!BL$6)+SUMIF(总装!BM$3:BM$146,$B244,总装!BM$6)+SUMIF(总装!BN$3:BN$146,$B244,总装!BN$6)</f>
        <v>0</v>
      </c>
      <c r="AE244" s="5">
        <f ca="1">SUMIF(总装!BO$3:BO$146,$B244,总装!BO$6)+SUMIF(总装!BP$3:BP$146,$B244,总装!BP$6)+SUMIF(总装!BQ$3:BQ$146,$B244,总装!BQ$6)</f>
        <v>0</v>
      </c>
      <c r="AF244" s="5">
        <f ca="1">SUMIF(总装!BR$3:BR$146,$B244,总装!BR$6)+SUMIF(总装!BS$3:BS$146,$B244,总装!BS$6)+SUMIF(总装!BT$3:BT$146,$B244,总装!BT$6)</f>
        <v>0</v>
      </c>
      <c r="AG244" s="5">
        <f ca="1">SUMIF(总装!BU$3:BU$146,$B244,总装!BU$6)+SUMIF(总装!BV$3:BV$146,$B244,总装!BV$6)+SUMIF(总装!BW$3:BW$146,$B244,总装!BW$6)</f>
        <v>850</v>
      </c>
      <c r="AH244" s="5">
        <f ca="1">SUMIF(总装!BX$3:BX$146,$B244,总装!BX$6)+SUMIF(总装!BY$3:BY$146,$B244,总装!BY$6)+SUMIF(总装!BZ$3:BZ$146,$B244,总装!BZ$6)</f>
        <v>1150</v>
      </c>
      <c r="AI244" s="5">
        <f ca="1">SUMIF(总装!CA$3:CA$146,$B244,总装!CA$6)+SUMIF(总装!CB$3:CB$146,$B244,总装!CB$6)+SUMIF(总装!CC$3:CC$146,$B244,总装!CC$6)</f>
        <v>0</v>
      </c>
      <c r="AJ244" s="5">
        <f ca="1">SUMIF(总装!CD$3:CD$146,$B244,总装!CD$6)+SUMIF(总装!CE$3:CE$146,$B244,总装!CE$6)+SUMIF(总装!CF$3:CF$146,$B244,总装!CF$6)</f>
        <v>0</v>
      </c>
      <c r="AK244" s="5">
        <f ca="1">SUMIF(总装!CG$3:CG$146,$B244,总装!CG$6)+SUMIF(总装!CH$3:CH$146,$B244,总装!CH$6)+SUMIF(总装!CI$3:CI$146,$B244,总装!CI$6)</f>
        <v>0</v>
      </c>
      <c r="AL244" s="5">
        <f ca="1">SUMIF(总装!CJ$3:CJ$146,$B244,总装!CJ$6)+SUMIF(总装!CK$3:CK$146,$B244,总装!CK$6)+SUMIF(总装!CL$3:CL$146,$B244,总装!CL$6)</f>
        <v>0</v>
      </c>
      <c r="AM244" s="5">
        <f ca="1">SUMIF(总装!CM$3:CM$146,$B244,总装!CM$6)+SUMIF(总装!CN$3:CN$146,$B244,总装!CN$6)+SUMIF(总装!CO$3:CO$146,$B244,总装!CO$6)</f>
        <v>0</v>
      </c>
      <c r="AN244" s="5">
        <f ca="1">SUMIF(总装!CP$3:CP$146,$B244,总装!CP$6)+SUMIF(总装!CQ$3:CQ$146,$B244,总装!CQ$6)+SUMIF(总装!CR$3:CR$146,$B244,总装!CR$6)</f>
        <v>0</v>
      </c>
      <c r="AO244" s="5">
        <f ca="1" t="shared" si="12"/>
        <v>2000</v>
      </c>
      <c r="AP244" s="5">
        <f>SUMIF(工单拆分!G:G,B244,工单拆分!I:I)</f>
        <v>2000</v>
      </c>
      <c r="AQ244" s="5">
        <f ca="1" t="shared" si="13"/>
        <v>0</v>
      </c>
      <c r="AS244" s="7">
        <f>VLOOKUP(日计划量!C:C,工单拆分!H:N,7,0)</f>
        <v>100851902</v>
      </c>
      <c r="AT244" s="5">
        <f ca="1">VLOOKUP(C:C,工单拆分!H:R,11,0)</f>
        <v>0</v>
      </c>
      <c r="AU244" s="5">
        <f ca="1">VLOOKUP(C:C,工单拆分!H:S,12,0)</f>
        <v>0</v>
      </c>
      <c r="AV244" s="5"/>
      <c r="AW244" s="5"/>
    </row>
    <row r="245" s="1" customFormat="1" spans="1:49">
      <c r="A245" s="5">
        <f>工单拆分!F245</f>
        <v>7210003317</v>
      </c>
      <c r="B245" s="5" t="str">
        <f>工单拆分!G245</f>
        <v>7210003317-9</v>
      </c>
      <c r="C245" s="5" t="str">
        <f>工单拆分!H245</f>
        <v>40FC33A-9</v>
      </c>
      <c r="D245" s="5">
        <f>VLOOKUP(B245,工单拆分!G:I,3,0)</f>
        <v>2000</v>
      </c>
      <c r="E245" s="5">
        <f ca="1">SUMIFS(OFFSET(工单拆分!$I$2,,,2000),OFFSET(工单拆分!$F$2,,,2000),A245)</f>
        <v>30000</v>
      </c>
      <c r="F245" s="5"/>
      <c r="G245" s="10">
        <f ca="1" t="array" ref="G245">MATCH(TRUE,J245:AN245&gt;10,0)+$J$2-1</f>
        <v>43549</v>
      </c>
      <c r="H245" s="11"/>
      <c r="I245" s="11"/>
      <c r="J245" s="5">
        <f ca="1">SUMIF(总装!D$3:D$146,$B245,总装!D$6)+SUMIF(总装!E$3:E$146,$B245,总装!E$6)+SUMIF(总装!F$3:F$146,$B245,总装!F$6)</f>
        <v>0</v>
      </c>
      <c r="K245" s="12">
        <f ca="1">SUMIF(总装!G$3:G$146,$B245,总装!G$6)+SUMIF(总装!H$3:H$146,$B245,总装!H$6)+SUMIF(总装!I$3:I$146,$B245,总装!I$6)</f>
        <v>0</v>
      </c>
      <c r="L245" s="12">
        <f ca="1">SUMIF(总装!J$3:J$146,$B245,总装!J$6)+SUMIF(总装!K$3:K$146,$B245,总装!K$6)+SUMIF(总装!L$3:L$146,$B245,总装!L$6)</f>
        <v>0</v>
      </c>
      <c r="M245" s="12">
        <f ca="1">SUMIF(总装!M$3:M$146,$B245,总装!M$6)+SUMIF(总装!N$3:N$146,$B245,总装!N$6)+SUMIF(总装!O$3:O$146,$B245,总装!O$6)</f>
        <v>0</v>
      </c>
      <c r="N245" s="12">
        <f ca="1">SUMIF(总装!P$3:P$146,$B245,总装!P$6)+SUMIF(总装!Q$3:Q$146,$B245,总装!Q$6)+SUMIF(总装!R$3:R$146,$B245,总装!R$6)</f>
        <v>0</v>
      </c>
      <c r="O245" s="12">
        <f ca="1">SUMIF(总装!S$3:S$146,$B245,总装!S$6)+SUMIF(总装!T$3:T$146,$B245,总装!T$6)+SUMIF(总装!U$3:U$146,$B245,总装!U$6)</f>
        <v>0</v>
      </c>
      <c r="P245" s="12">
        <f ca="1">SUMIF(总装!V$3:V$146,$B245,总装!V$6)+SUMIF(总装!W$3:W$146,$B245,总装!W$6)+SUMIF(总装!X$3:X$146,$B245,总装!X$6)</f>
        <v>0</v>
      </c>
      <c r="Q245" s="12">
        <f ca="1">SUMIF(总装!Y$3:Y$146,$B245,总装!Y$6)+SUMIF(总装!Z$3:Z$146,$B245,总装!Z$6)+SUMIF(总装!AA$3:AA$146,$B245,总装!AA$6)</f>
        <v>0</v>
      </c>
      <c r="R245" s="5">
        <f ca="1">SUMIF(总装!AB$3:AB$146,$B245,总装!AB$6)+SUMIF(总装!AC$3:AC$146,$B245,总装!AC$6)+SUMIF(总装!AD$3:AD$146,$B245,总装!AD$6)</f>
        <v>0</v>
      </c>
      <c r="S245" s="5">
        <f ca="1">SUMIF(总装!AE$3:AE$146,$B245,总装!AE$6)+SUMIF(总装!AF$3:AF$146,$B245,总装!AF$6)+SUMIF(总装!AG$3:AG$146,$B245,总装!AG$6)</f>
        <v>0</v>
      </c>
      <c r="T245" s="5">
        <f ca="1">SUMIF(总装!AH$3:AH$146,$B245,总装!AH$6)+SUMIF(总装!AI$3:AI$146,$B245,总装!AI$6)+SUMIF(总装!AJ$3:AJ$146,$B245,总装!AJ$6)</f>
        <v>0</v>
      </c>
      <c r="U245" s="5">
        <f ca="1">SUMIF(总装!AK$3:AK$146,$B245,总装!AK$6)+SUMIF(总装!AL$3:AL$146,$B245,总装!AL$6)+SUMIF(总装!AM$3:AM$146,$B245,总装!AM$6)</f>
        <v>0</v>
      </c>
      <c r="V245" s="5">
        <f ca="1">SUMIF(总装!AN$3:AN$146,$B245,总装!AN$6)+SUMIF(总装!AO$3:AO$146,$B245,总装!AO$6)+SUMIF(总装!AP$3:AP$146,$B245,总装!AP$6)</f>
        <v>0</v>
      </c>
      <c r="W245" s="5">
        <f ca="1">SUMIF(总装!AQ$3:AQ$146,$B245,总装!AQ$6)+SUMIF(总装!AR$3:AR$146,$B245,总装!AR$6)+SUMIF(总装!AS$3:AS$146,$B245,总装!AS$6)</f>
        <v>0</v>
      </c>
      <c r="X245" s="5">
        <f ca="1">SUMIF(总装!AT$3:AT$146,$B245,总装!AT$6)+SUMIF(总装!AU$3:AU$146,$B245,总装!AU$6)+SUMIF(总装!AV$3:AV$146,$B245,总装!AV$6)</f>
        <v>0</v>
      </c>
      <c r="Y245" s="5">
        <f ca="1">SUMIF(总装!AW$3:AW$146,$B245,总装!AW$6)+SUMIF(总装!AX$3:AX$146,$B245,总装!AX$6)+SUMIF(总装!AY$3:AY$146,$B245,总装!AY$6)</f>
        <v>0</v>
      </c>
      <c r="Z245" s="5">
        <f ca="1">SUMIF(总装!AZ$3:AZ$146,$B245,总装!AZ$6)+SUMIF(总装!BA$3:BA$146,$B245,总装!BA$6)+SUMIF(总装!BB$3:BB$146,$B245,总装!BB$6)</f>
        <v>0</v>
      </c>
      <c r="AA245" s="5">
        <f ca="1">SUMIF(总装!BC$3:BC$146,$B245,总装!BC$6)+SUMIF(总装!BD$3:BD$146,$B245,总装!BD$6)+SUMIF(总装!BE$3:BE$146,$B245,总装!BE$6)</f>
        <v>0</v>
      </c>
      <c r="AB245" s="5">
        <f ca="1">SUMIF(总装!BF$3:BF$146,$B245,总装!BF$6)+SUMIF(总装!BG$3:BG$146,$B245,总装!BG$6)+SUMIF(总装!BH$3:BH$146,$B245,总装!BH$6)</f>
        <v>0</v>
      </c>
      <c r="AC245" s="5">
        <f ca="1">SUMIF(总装!BI$3:BI$146,$B245,总装!BI$6)+SUMIF(总装!BJ$3:BJ$146,$B245,总装!BJ$6)+SUMIF(总装!BK$3:BK$146,$B245,总装!BK$6)</f>
        <v>0</v>
      </c>
      <c r="AD245" s="5">
        <f ca="1">SUMIF(总装!BL$3:BL$146,$B245,总装!BL$6)+SUMIF(总装!BM$3:BM$146,$B245,总装!BM$6)+SUMIF(总装!BN$3:BN$146,$B245,总装!BN$6)</f>
        <v>0</v>
      </c>
      <c r="AE245" s="5">
        <f ca="1">SUMIF(总装!BO$3:BO$146,$B245,总装!BO$6)+SUMIF(总装!BP$3:BP$146,$B245,总装!BP$6)+SUMIF(总装!BQ$3:BQ$146,$B245,总装!BQ$6)</f>
        <v>0</v>
      </c>
      <c r="AF245" s="5">
        <f ca="1">SUMIF(总装!BR$3:BR$146,$B245,总装!BR$6)+SUMIF(总装!BS$3:BS$146,$B245,总装!BS$6)+SUMIF(总装!BT$3:BT$146,$B245,总装!BT$6)</f>
        <v>0</v>
      </c>
      <c r="AG245" s="5">
        <f ca="1">SUMIF(总装!BU$3:BU$146,$B245,总装!BU$6)+SUMIF(总装!BV$3:BV$146,$B245,总装!BV$6)+SUMIF(总装!BW$3:BW$146,$B245,总装!BW$6)</f>
        <v>0</v>
      </c>
      <c r="AH245" s="5">
        <f ca="1">SUMIF(总装!BX$3:BX$146,$B245,总装!BX$6)+SUMIF(总装!BY$3:BY$146,$B245,总装!BY$6)+SUMIF(总装!BZ$3:BZ$146,$B245,总装!BZ$6)</f>
        <v>750</v>
      </c>
      <c r="AI245" s="5">
        <f ca="1">SUMIF(总装!CA$3:CA$146,$B245,总装!CA$6)+SUMIF(总装!CB$3:CB$146,$B245,总装!CB$6)+SUMIF(总装!CC$3:CC$146,$B245,总装!CC$6)</f>
        <v>1250</v>
      </c>
      <c r="AJ245" s="5">
        <f ca="1">SUMIF(总装!CD$3:CD$146,$B245,总装!CD$6)+SUMIF(总装!CE$3:CE$146,$B245,总装!CE$6)+SUMIF(总装!CF$3:CF$146,$B245,总装!CF$6)</f>
        <v>0</v>
      </c>
      <c r="AK245" s="5">
        <f ca="1">SUMIF(总装!CG$3:CG$146,$B245,总装!CG$6)+SUMIF(总装!CH$3:CH$146,$B245,总装!CH$6)+SUMIF(总装!CI$3:CI$146,$B245,总装!CI$6)</f>
        <v>0</v>
      </c>
      <c r="AL245" s="5">
        <f ca="1">SUMIF(总装!CJ$3:CJ$146,$B245,总装!CJ$6)+SUMIF(总装!CK$3:CK$146,$B245,总装!CK$6)+SUMIF(总装!CL$3:CL$146,$B245,总装!CL$6)</f>
        <v>0</v>
      </c>
      <c r="AM245" s="5">
        <f ca="1">SUMIF(总装!CM$3:CM$146,$B245,总装!CM$6)+SUMIF(总装!CN$3:CN$146,$B245,总装!CN$6)+SUMIF(总装!CO$3:CO$146,$B245,总装!CO$6)</f>
        <v>0</v>
      </c>
      <c r="AN245" s="5">
        <f ca="1">SUMIF(总装!CP$3:CP$146,$B245,总装!CP$6)+SUMIF(总装!CQ$3:CQ$146,$B245,总装!CQ$6)+SUMIF(总装!CR$3:CR$146,$B245,总装!CR$6)</f>
        <v>0</v>
      </c>
      <c r="AO245" s="5">
        <f ca="1" t="shared" si="12"/>
        <v>2000</v>
      </c>
      <c r="AP245" s="5">
        <f>SUMIF(工单拆分!G:G,B245,工单拆分!I:I)</f>
        <v>2000</v>
      </c>
      <c r="AQ245" s="5">
        <f ca="1" t="shared" si="13"/>
        <v>0</v>
      </c>
      <c r="AS245" s="7">
        <f>VLOOKUP(日计划量!C:C,工单拆分!H:N,7,0)</f>
        <v>100851904</v>
      </c>
      <c r="AT245" s="5">
        <f ca="1">VLOOKUP(C:C,工单拆分!H:R,11,0)</f>
        <v>0</v>
      </c>
      <c r="AU245" s="5">
        <f ca="1">VLOOKUP(C:C,工单拆分!H:S,12,0)</f>
        <v>0</v>
      </c>
      <c r="AV245" s="5"/>
      <c r="AW245" s="5"/>
    </row>
    <row r="246" s="1" customFormat="1" spans="1:49">
      <c r="A246" s="5">
        <f>工单拆分!F246</f>
        <v>7210003317</v>
      </c>
      <c r="B246" s="5" t="str">
        <f>工单拆分!G246</f>
        <v>7210003317-10</v>
      </c>
      <c r="C246" s="5" t="str">
        <f>工单拆分!H246</f>
        <v>40FC33A-10</v>
      </c>
      <c r="D246" s="5">
        <f>VLOOKUP(B246,工单拆分!G:I,3,0)</f>
        <v>2000</v>
      </c>
      <c r="E246" s="5">
        <f ca="1">SUMIFS(OFFSET(工单拆分!$I$2,,,2000),OFFSET(工单拆分!$F$2,,,2000),A246)</f>
        <v>30000</v>
      </c>
      <c r="F246" s="5"/>
      <c r="G246" s="10">
        <f ca="1" t="array" ref="G246">MATCH(TRUE,J246:AN246&gt;10,0)+$J$2-1</f>
        <v>43550</v>
      </c>
      <c r="H246" s="11"/>
      <c r="I246" s="11"/>
      <c r="J246" s="5">
        <f ca="1">SUMIF(总装!D$3:D$146,$B246,总装!D$6)+SUMIF(总装!E$3:E$146,$B246,总装!E$6)+SUMIF(总装!F$3:F$146,$B246,总装!F$6)</f>
        <v>0</v>
      </c>
      <c r="K246" s="12">
        <f ca="1">SUMIF(总装!G$3:G$146,$B246,总装!G$6)+SUMIF(总装!H$3:H$146,$B246,总装!H$6)+SUMIF(总装!I$3:I$146,$B246,总装!I$6)</f>
        <v>0</v>
      </c>
      <c r="L246" s="12">
        <f ca="1">SUMIF(总装!J$3:J$146,$B246,总装!J$6)+SUMIF(总装!K$3:K$146,$B246,总装!K$6)+SUMIF(总装!L$3:L$146,$B246,总装!L$6)</f>
        <v>0</v>
      </c>
      <c r="M246" s="12">
        <f ca="1">SUMIF(总装!M$3:M$146,$B246,总装!M$6)+SUMIF(总装!N$3:N$146,$B246,总装!N$6)+SUMIF(总装!O$3:O$146,$B246,总装!O$6)</f>
        <v>0</v>
      </c>
      <c r="N246" s="12">
        <f ca="1">SUMIF(总装!P$3:P$146,$B246,总装!P$6)+SUMIF(总装!Q$3:Q$146,$B246,总装!Q$6)+SUMIF(总装!R$3:R$146,$B246,总装!R$6)</f>
        <v>0</v>
      </c>
      <c r="O246" s="12">
        <f ca="1">SUMIF(总装!S$3:S$146,$B246,总装!S$6)+SUMIF(总装!T$3:T$146,$B246,总装!T$6)+SUMIF(总装!U$3:U$146,$B246,总装!U$6)</f>
        <v>0</v>
      </c>
      <c r="P246" s="12">
        <f ca="1">SUMIF(总装!V$3:V$146,$B246,总装!V$6)+SUMIF(总装!W$3:W$146,$B246,总装!W$6)+SUMIF(总装!X$3:X$146,$B246,总装!X$6)</f>
        <v>0</v>
      </c>
      <c r="Q246" s="12">
        <f ca="1">SUMIF(总装!Y$3:Y$146,$B246,总装!Y$6)+SUMIF(总装!Z$3:Z$146,$B246,总装!Z$6)+SUMIF(总装!AA$3:AA$146,$B246,总装!AA$6)</f>
        <v>0</v>
      </c>
      <c r="R246" s="5">
        <f ca="1">SUMIF(总装!AB$3:AB$146,$B246,总装!AB$6)+SUMIF(总装!AC$3:AC$146,$B246,总装!AC$6)+SUMIF(总装!AD$3:AD$146,$B246,总装!AD$6)</f>
        <v>0</v>
      </c>
      <c r="S246" s="5">
        <f ca="1">SUMIF(总装!AE$3:AE$146,$B246,总装!AE$6)+SUMIF(总装!AF$3:AF$146,$B246,总装!AF$6)+SUMIF(总装!AG$3:AG$146,$B246,总装!AG$6)</f>
        <v>0</v>
      </c>
      <c r="T246" s="5">
        <f ca="1">SUMIF(总装!AH$3:AH$146,$B246,总装!AH$6)+SUMIF(总装!AI$3:AI$146,$B246,总装!AI$6)+SUMIF(总装!AJ$3:AJ$146,$B246,总装!AJ$6)</f>
        <v>0</v>
      </c>
      <c r="U246" s="5">
        <f ca="1">SUMIF(总装!AK$3:AK$146,$B246,总装!AK$6)+SUMIF(总装!AL$3:AL$146,$B246,总装!AL$6)+SUMIF(总装!AM$3:AM$146,$B246,总装!AM$6)</f>
        <v>0</v>
      </c>
      <c r="V246" s="5">
        <f ca="1">SUMIF(总装!AN$3:AN$146,$B246,总装!AN$6)+SUMIF(总装!AO$3:AO$146,$B246,总装!AO$6)+SUMIF(总装!AP$3:AP$146,$B246,总装!AP$6)</f>
        <v>0</v>
      </c>
      <c r="W246" s="5">
        <f ca="1">SUMIF(总装!AQ$3:AQ$146,$B246,总装!AQ$6)+SUMIF(总装!AR$3:AR$146,$B246,总装!AR$6)+SUMIF(总装!AS$3:AS$146,$B246,总装!AS$6)</f>
        <v>0</v>
      </c>
      <c r="X246" s="5">
        <f ca="1">SUMIF(总装!AT$3:AT$146,$B246,总装!AT$6)+SUMIF(总装!AU$3:AU$146,$B246,总装!AU$6)+SUMIF(总装!AV$3:AV$146,$B246,总装!AV$6)</f>
        <v>0</v>
      </c>
      <c r="Y246" s="5">
        <f ca="1">SUMIF(总装!AW$3:AW$146,$B246,总装!AW$6)+SUMIF(总装!AX$3:AX$146,$B246,总装!AX$6)+SUMIF(总装!AY$3:AY$146,$B246,总装!AY$6)</f>
        <v>0</v>
      </c>
      <c r="Z246" s="5">
        <f ca="1">SUMIF(总装!AZ$3:AZ$146,$B246,总装!AZ$6)+SUMIF(总装!BA$3:BA$146,$B246,总装!BA$6)+SUMIF(总装!BB$3:BB$146,$B246,总装!BB$6)</f>
        <v>0</v>
      </c>
      <c r="AA246" s="5">
        <f ca="1">SUMIF(总装!BC$3:BC$146,$B246,总装!BC$6)+SUMIF(总装!BD$3:BD$146,$B246,总装!BD$6)+SUMIF(总装!BE$3:BE$146,$B246,总装!BE$6)</f>
        <v>0</v>
      </c>
      <c r="AB246" s="5">
        <f ca="1">SUMIF(总装!BF$3:BF$146,$B246,总装!BF$6)+SUMIF(总装!BG$3:BG$146,$B246,总装!BG$6)+SUMIF(总装!BH$3:BH$146,$B246,总装!BH$6)</f>
        <v>0</v>
      </c>
      <c r="AC246" s="5">
        <f ca="1">SUMIF(总装!BI$3:BI$146,$B246,总装!BI$6)+SUMIF(总装!BJ$3:BJ$146,$B246,总装!BJ$6)+SUMIF(总装!BK$3:BK$146,$B246,总装!BK$6)</f>
        <v>0</v>
      </c>
      <c r="AD246" s="5">
        <f ca="1">SUMIF(总装!BL$3:BL$146,$B246,总装!BL$6)+SUMIF(总装!BM$3:BM$146,$B246,总装!BM$6)+SUMIF(总装!BN$3:BN$146,$B246,总装!BN$6)</f>
        <v>0</v>
      </c>
      <c r="AE246" s="5">
        <f ca="1">SUMIF(总装!BO$3:BO$146,$B246,总装!BO$6)+SUMIF(总装!BP$3:BP$146,$B246,总装!BP$6)+SUMIF(总装!BQ$3:BQ$146,$B246,总装!BQ$6)</f>
        <v>0</v>
      </c>
      <c r="AF246" s="5">
        <f ca="1">SUMIF(总装!BR$3:BR$146,$B246,总装!BR$6)+SUMIF(总装!BS$3:BS$146,$B246,总装!BS$6)+SUMIF(总装!BT$3:BT$146,$B246,总装!BT$6)</f>
        <v>0</v>
      </c>
      <c r="AG246" s="5">
        <f ca="1">SUMIF(总装!BU$3:BU$146,$B246,总装!BU$6)+SUMIF(总装!BV$3:BV$146,$B246,总装!BV$6)+SUMIF(总装!BW$3:BW$146,$B246,总装!BW$6)</f>
        <v>0</v>
      </c>
      <c r="AH246" s="5">
        <f ca="1">SUMIF(总装!BX$3:BX$146,$B246,总装!BX$6)+SUMIF(总装!BY$3:BY$146,$B246,总装!BY$6)+SUMIF(总装!BZ$3:BZ$146,$B246,总装!BZ$6)</f>
        <v>0</v>
      </c>
      <c r="AI246" s="5">
        <f ca="1">SUMIF(总装!CA$3:CA$146,$B246,总装!CA$6)+SUMIF(总装!CB$3:CB$146,$B246,总装!CB$6)+SUMIF(总装!CC$3:CC$146,$B246,总装!CC$6)</f>
        <v>650</v>
      </c>
      <c r="AJ246" s="5">
        <f ca="1">SUMIF(总装!CD$3:CD$146,$B246,总装!CD$6)+SUMIF(总装!CE$3:CE$146,$B246,总装!CE$6)+SUMIF(总装!CF$3:CF$146,$B246,总装!CF$6)</f>
        <v>1350</v>
      </c>
      <c r="AK246" s="5">
        <f ca="1">SUMIF(总装!CG$3:CG$146,$B246,总装!CG$6)+SUMIF(总装!CH$3:CH$146,$B246,总装!CH$6)+SUMIF(总装!CI$3:CI$146,$B246,总装!CI$6)</f>
        <v>0</v>
      </c>
      <c r="AL246" s="5">
        <f ca="1">SUMIF(总装!CJ$3:CJ$146,$B246,总装!CJ$6)+SUMIF(总装!CK$3:CK$146,$B246,总装!CK$6)+SUMIF(总装!CL$3:CL$146,$B246,总装!CL$6)</f>
        <v>0</v>
      </c>
      <c r="AM246" s="5">
        <f ca="1">SUMIF(总装!CM$3:CM$146,$B246,总装!CM$6)+SUMIF(总装!CN$3:CN$146,$B246,总装!CN$6)+SUMIF(总装!CO$3:CO$146,$B246,总装!CO$6)</f>
        <v>0</v>
      </c>
      <c r="AN246" s="5">
        <f ca="1">SUMIF(总装!CP$3:CP$146,$B246,总装!CP$6)+SUMIF(总装!CQ$3:CQ$146,$B246,总装!CQ$6)+SUMIF(总装!CR$3:CR$146,$B246,总装!CR$6)</f>
        <v>0</v>
      </c>
      <c r="AO246" s="5">
        <f ca="1" t="shared" si="12"/>
        <v>2000</v>
      </c>
      <c r="AP246" s="5">
        <f>SUMIF(工单拆分!G:G,B246,工单拆分!I:I)</f>
        <v>2000</v>
      </c>
      <c r="AQ246" s="5">
        <f ca="1" t="shared" si="13"/>
        <v>0</v>
      </c>
      <c r="AS246" s="7">
        <f>VLOOKUP(日计划量!C:C,工单拆分!H:N,7,0)</f>
        <v>100851905</v>
      </c>
      <c r="AT246" s="5">
        <f ca="1">VLOOKUP(C:C,工单拆分!H:R,11,0)</f>
        <v>0</v>
      </c>
      <c r="AU246" s="5">
        <f ca="1">VLOOKUP(C:C,工单拆分!H:S,12,0)</f>
        <v>0</v>
      </c>
      <c r="AV246" s="5"/>
      <c r="AW246" s="5"/>
    </row>
    <row r="247" s="1" customFormat="1" spans="1:49">
      <c r="A247" s="5">
        <f>工单拆分!F247</f>
        <v>7210003317</v>
      </c>
      <c r="B247" s="5" t="str">
        <f>工单拆分!G247</f>
        <v>7210003317-11</v>
      </c>
      <c r="C247" s="5" t="str">
        <f>工单拆分!H247</f>
        <v>40FC33A-11</v>
      </c>
      <c r="D247" s="5">
        <f>VLOOKUP(B247,工单拆分!G:I,3,0)</f>
        <v>2000</v>
      </c>
      <c r="E247" s="5">
        <f ca="1">SUMIFS(OFFSET(工单拆分!$I$2,,,2000),OFFSET(工单拆分!$F$2,,,2000),A247)</f>
        <v>30000</v>
      </c>
      <c r="F247" s="5"/>
      <c r="G247" s="10">
        <f ca="1" t="array" ref="G247">MATCH(TRUE,J247:AN247&gt;10,0)+$J$2-1</f>
        <v>43551</v>
      </c>
      <c r="H247" s="11"/>
      <c r="I247" s="11"/>
      <c r="J247" s="5">
        <f ca="1">SUMIF(总装!D$3:D$146,$B247,总装!D$6)+SUMIF(总装!E$3:E$146,$B247,总装!E$6)+SUMIF(总装!F$3:F$146,$B247,总装!F$6)</f>
        <v>0</v>
      </c>
      <c r="K247" s="12">
        <f ca="1">SUMIF(总装!G$3:G$146,$B247,总装!G$6)+SUMIF(总装!H$3:H$146,$B247,总装!H$6)+SUMIF(总装!I$3:I$146,$B247,总装!I$6)</f>
        <v>0</v>
      </c>
      <c r="L247" s="12">
        <f ca="1">SUMIF(总装!J$3:J$146,$B247,总装!J$6)+SUMIF(总装!K$3:K$146,$B247,总装!K$6)+SUMIF(总装!L$3:L$146,$B247,总装!L$6)</f>
        <v>0</v>
      </c>
      <c r="M247" s="12">
        <f ca="1">SUMIF(总装!M$3:M$146,$B247,总装!M$6)+SUMIF(总装!N$3:N$146,$B247,总装!N$6)+SUMIF(总装!O$3:O$146,$B247,总装!O$6)</f>
        <v>0</v>
      </c>
      <c r="N247" s="12">
        <f ca="1">SUMIF(总装!P$3:P$146,$B247,总装!P$6)+SUMIF(总装!Q$3:Q$146,$B247,总装!Q$6)+SUMIF(总装!R$3:R$146,$B247,总装!R$6)</f>
        <v>0</v>
      </c>
      <c r="O247" s="12">
        <f ca="1">SUMIF(总装!S$3:S$146,$B247,总装!S$6)+SUMIF(总装!T$3:T$146,$B247,总装!T$6)+SUMIF(总装!U$3:U$146,$B247,总装!U$6)</f>
        <v>0</v>
      </c>
      <c r="P247" s="12">
        <f ca="1">SUMIF(总装!V$3:V$146,$B247,总装!V$6)+SUMIF(总装!W$3:W$146,$B247,总装!W$6)+SUMIF(总装!X$3:X$146,$B247,总装!X$6)</f>
        <v>0</v>
      </c>
      <c r="Q247" s="12">
        <f ca="1">SUMIF(总装!Y$3:Y$146,$B247,总装!Y$6)+SUMIF(总装!Z$3:Z$146,$B247,总装!Z$6)+SUMIF(总装!AA$3:AA$146,$B247,总装!AA$6)</f>
        <v>0</v>
      </c>
      <c r="R247" s="5">
        <f ca="1">SUMIF(总装!AB$3:AB$146,$B247,总装!AB$6)+SUMIF(总装!AC$3:AC$146,$B247,总装!AC$6)+SUMIF(总装!AD$3:AD$146,$B247,总装!AD$6)</f>
        <v>0</v>
      </c>
      <c r="S247" s="5">
        <f ca="1">SUMIF(总装!AE$3:AE$146,$B247,总装!AE$6)+SUMIF(总装!AF$3:AF$146,$B247,总装!AF$6)+SUMIF(总装!AG$3:AG$146,$B247,总装!AG$6)</f>
        <v>0</v>
      </c>
      <c r="T247" s="5">
        <f ca="1">SUMIF(总装!AH$3:AH$146,$B247,总装!AH$6)+SUMIF(总装!AI$3:AI$146,$B247,总装!AI$6)+SUMIF(总装!AJ$3:AJ$146,$B247,总装!AJ$6)</f>
        <v>0</v>
      </c>
      <c r="U247" s="5">
        <f ca="1">SUMIF(总装!AK$3:AK$146,$B247,总装!AK$6)+SUMIF(总装!AL$3:AL$146,$B247,总装!AL$6)+SUMIF(总装!AM$3:AM$146,$B247,总装!AM$6)</f>
        <v>0</v>
      </c>
      <c r="V247" s="5">
        <f ca="1">SUMIF(总装!AN$3:AN$146,$B247,总装!AN$6)+SUMIF(总装!AO$3:AO$146,$B247,总装!AO$6)+SUMIF(总装!AP$3:AP$146,$B247,总装!AP$6)</f>
        <v>0</v>
      </c>
      <c r="W247" s="5">
        <f ca="1">SUMIF(总装!AQ$3:AQ$146,$B247,总装!AQ$6)+SUMIF(总装!AR$3:AR$146,$B247,总装!AR$6)+SUMIF(总装!AS$3:AS$146,$B247,总装!AS$6)</f>
        <v>0</v>
      </c>
      <c r="X247" s="5">
        <f ca="1">SUMIF(总装!AT$3:AT$146,$B247,总装!AT$6)+SUMIF(总装!AU$3:AU$146,$B247,总装!AU$6)+SUMIF(总装!AV$3:AV$146,$B247,总装!AV$6)</f>
        <v>0</v>
      </c>
      <c r="Y247" s="5">
        <f ca="1">SUMIF(总装!AW$3:AW$146,$B247,总装!AW$6)+SUMIF(总装!AX$3:AX$146,$B247,总装!AX$6)+SUMIF(总装!AY$3:AY$146,$B247,总装!AY$6)</f>
        <v>0</v>
      </c>
      <c r="Z247" s="5">
        <f ca="1">SUMIF(总装!AZ$3:AZ$146,$B247,总装!AZ$6)+SUMIF(总装!BA$3:BA$146,$B247,总装!BA$6)+SUMIF(总装!BB$3:BB$146,$B247,总装!BB$6)</f>
        <v>0</v>
      </c>
      <c r="AA247" s="5">
        <f ca="1">SUMIF(总装!BC$3:BC$146,$B247,总装!BC$6)+SUMIF(总装!BD$3:BD$146,$B247,总装!BD$6)+SUMIF(总装!BE$3:BE$146,$B247,总装!BE$6)</f>
        <v>0</v>
      </c>
      <c r="AB247" s="5">
        <f ca="1">SUMIF(总装!BF$3:BF$146,$B247,总装!BF$6)+SUMIF(总装!BG$3:BG$146,$B247,总装!BG$6)+SUMIF(总装!BH$3:BH$146,$B247,总装!BH$6)</f>
        <v>0</v>
      </c>
      <c r="AC247" s="5">
        <f ca="1">SUMIF(总装!BI$3:BI$146,$B247,总装!BI$6)+SUMIF(总装!BJ$3:BJ$146,$B247,总装!BJ$6)+SUMIF(总装!BK$3:BK$146,$B247,总装!BK$6)</f>
        <v>0</v>
      </c>
      <c r="AD247" s="5">
        <f ca="1">SUMIF(总装!BL$3:BL$146,$B247,总装!BL$6)+SUMIF(总装!BM$3:BM$146,$B247,总装!BM$6)+SUMIF(总装!BN$3:BN$146,$B247,总装!BN$6)</f>
        <v>0</v>
      </c>
      <c r="AE247" s="5">
        <f ca="1">SUMIF(总装!BO$3:BO$146,$B247,总装!BO$6)+SUMIF(总装!BP$3:BP$146,$B247,总装!BP$6)+SUMIF(总装!BQ$3:BQ$146,$B247,总装!BQ$6)</f>
        <v>0</v>
      </c>
      <c r="AF247" s="5">
        <f ca="1">SUMIF(总装!BR$3:BR$146,$B247,总装!BR$6)+SUMIF(总装!BS$3:BS$146,$B247,总装!BS$6)+SUMIF(总装!BT$3:BT$146,$B247,总装!BT$6)</f>
        <v>0</v>
      </c>
      <c r="AG247" s="5">
        <f ca="1">SUMIF(总装!BU$3:BU$146,$B247,总装!BU$6)+SUMIF(总装!BV$3:BV$146,$B247,总装!BV$6)+SUMIF(总装!BW$3:BW$146,$B247,总装!BW$6)</f>
        <v>0</v>
      </c>
      <c r="AH247" s="5">
        <f ca="1">SUMIF(总装!BX$3:BX$146,$B247,总装!BX$6)+SUMIF(总装!BY$3:BY$146,$B247,总装!BY$6)+SUMIF(总装!BZ$3:BZ$146,$B247,总装!BZ$6)</f>
        <v>0</v>
      </c>
      <c r="AI247" s="5">
        <f ca="1">SUMIF(总装!CA$3:CA$146,$B247,总装!CA$6)+SUMIF(总装!CB$3:CB$146,$B247,总装!CB$6)+SUMIF(总装!CC$3:CC$146,$B247,总装!CC$6)</f>
        <v>0</v>
      </c>
      <c r="AJ247" s="5">
        <f ca="1">SUMIF(总装!CD$3:CD$146,$B247,总装!CD$6)+SUMIF(总装!CE$3:CE$146,$B247,总装!CE$6)+SUMIF(总装!CF$3:CF$146,$B247,总装!CF$6)</f>
        <v>550</v>
      </c>
      <c r="AK247" s="5">
        <f ca="1">SUMIF(总装!CG$3:CG$146,$B247,总装!CG$6)+SUMIF(总装!CH$3:CH$146,$B247,总装!CH$6)+SUMIF(总装!CI$3:CI$146,$B247,总装!CI$6)</f>
        <v>1450</v>
      </c>
      <c r="AL247" s="5">
        <f ca="1">SUMIF(总装!CJ$3:CJ$146,$B247,总装!CJ$6)+SUMIF(总装!CK$3:CK$146,$B247,总装!CK$6)+SUMIF(总装!CL$3:CL$146,$B247,总装!CL$6)</f>
        <v>0</v>
      </c>
      <c r="AM247" s="5">
        <f ca="1">SUMIF(总装!CM$3:CM$146,$B247,总装!CM$6)+SUMIF(总装!CN$3:CN$146,$B247,总装!CN$6)+SUMIF(总装!CO$3:CO$146,$B247,总装!CO$6)</f>
        <v>0</v>
      </c>
      <c r="AN247" s="5">
        <f ca="1">SUMIF(总装!CP$3:CP$146,$B247,总装!CP$6)+SUMIF(总装!CQ$3:CQ$146,$B247,总装!CQ$6)+SUMIF(总装!CR$3:CR$146,$B247,总装!CR$6)</f>
        <v>0</v>
      </c>
      <c r="AO247" s="5">
        <f ca="1" t="shared" si="12"/>
        <v>2000</v>
      </c>
      <c r="AP247" s="5">
        <f>SUMIF(工单拆分!G:G,B247,工单拆分!I:I)</f>
        <v>2000</v>
      </c>
      <c r="AQ247" s="5">
        <f ca="1" t="shared" si="13"/>
        <v>0</v>
      </c>
      <c r="AS247" s="7">
        <f>VLOOKUP(日计划量!C:C,工单拆分!H:N,7,0)</f>
        <v>0</v>
      </c>
      <c r="AT247" s="5">
        <f ca="1">VLOOKUP(C:C,工单拆分!H:R,11,0)</f>
        <v>0</v>
      </c>
      <c r="AU247" s="5">
        <f ca="1">VLOOKUP(C:C,工单拆分!H:S,12,0)</f>
        <v>0</v>
      </c>
      <c r="AV247" s="5"/>
      <c r="AW247" s="5"/>
    </row>
    <row r="248" s="1" customFormat="1" spans="1:49">
      <c r="A248" s="5">
        <f>工单拆分!F248</f>
        <v>7210003317</v>
      </c>
      <c r="B248" s="5" t="str">
        <f>工单拆分!G248</f>
        <v>7210003317-12</v>
      </c>
      <c r="C248" s="5" t="str">
        <f>工单拆分!H248</f>
        <v>40FC33A-12</v>
      </c>
      <c r="D248" s="5">
        <f>VLOOKUP(B248,工单拆分!G:I,3,0)</f>
        <v>2000</v>
      </c>
      <c r="E248" s="5">
        <f ca="1">SUMIFS(OFFSET(工单拆分!$I$2,,,2000),OFFSET(工单拆分!$F$2,,,2000),A248)</f>
        <v>30000</v>
      </c>
      <c r="F248" s="5"/>
      <c r="G248" s="10">
        <f ca="1" t="array" ref="G248">MATCH(TRUE,J248:AN248&gt;10,0)+$J$2-1</f>
        <v>43544</v>
      </c>
      <c r="H248" s="11"/>
      <c r="I248" s="11"/>
      <c r="J248" s="5">
        <f ca="1">SUMIF(总装!D$3:D$146,$B248,总装!D$6)+SUMIF(总装!E$3:E$146,$B248,总装!E$6)+SUMIF(总装!F$3:F$146,$B248,总装!F$6)</f>
        <v>0</v>
      </c>
      <c r="K248" s="12">
        <f ca="1">SUMIF(总装!G$3:G$146,$B248,总装!G$6)+SUMIF(总装!H$3:H$146,$B248,总装!H$6)+SUMIF(总装!I$3:I$146,$B248,总装!I$6)</f>
        <v>0</v>
      </c>
      <c r="L248" s="12">
        <f ca="1">SUMIF(总装!J$3:J$146,$B248,总装!J$6)+SUMIF(总装!K$3:K$146,$B248,总装!K$6)+SUMIF(总装!L$3:L$146,$B248,总装!L$6)</f>
        <v>0</v>
      </c>
      <c r="M248" s="12">
        <f ca="1">SUMIF(总装!M$3:M$146,$B248,总装!M$6)+SUMIF(总装!N$3:N$146,$B248,总装!N$6)+SUMIF(总装!O$3:O$146,$B248,总装!O$6)</f>
        <v>0</v>
      </c>
      <c r="N248" s="12">
        <f ca="1">SUMIF(总装!P$3:P$146,$B248,总装!P$6)+SUMIF(总装!Q$3:Q$146,$B248,总装!Q$6)+SUMIF(总装!R$3:R$146,$B248,总装!R$6)</f>
        <v>0</v>
      </c>
      <c r="O248" s="12">
        <f ca="1">SUMIF(总装!S$3:S$146,$B248,总装!S$6)+SUMIF(总装!T$3:T$146,$B248,总装!T$6)+SUMIF(总装!U$3:U$146,$B248,总装!U$6)</f>
        <v>0</v>
      </c>
      <c r="P248" s="12">
        <f ca="1">SUMIF(总装!V$3:V$146,$B248,总装!V$6)+SUMIF(总装!W$3:W$146,$B248,总装!W$6)+SUMIF(总装!X$3:X$146,$B248,总装!X$6)</f>
        <v>0</v>
      </c>
      <c r="Q248" s="12">
        <f ca="1">SUMIF(总装!Y$3:Y$146,$B248,总装!Y$6)+SUMIF(总装!Z$3:Z$146,$B248,总装!Z$6)+SUMIF(总装!AA$3:AA$146,$B248,总装!AA$6)</f>
        <v>0</v>
      </c>
      <c r="R248" s="5">
        <f ca="1">SUMIF(总装!AB$3:AB$146,$B248,总装!AB$6)+SUMIF(总装!AC$3:AC$146,$B248,总装!AC$6)+SUMIF(总装!AD$3:AD$146,$B248,总装!AD$6)</f>
        <v>0</v>
      </c>
      <c r="S248" s="5">
        <f ca="1">SUMIF(总装!AE$3:AE$146,$B248,总装!AE$6)+SUMIF(总装!AF$3:AF$146,$B248,总装!AF$6)+SUMIF(总装!AG$3:AG$146,$B248,总装!AG$6)</f>
        <v>0</v>
      </c>
      <c r="T248" s="5">
        <f ca="1">SUMIF(总装!AH$3:AH$146,$B248,总装!AH$6)+SUMIF(总装!AI$3:AI$146,$B248,总装!AI$6)+SUMIF(总装!AJ$3:AJ$146,$B248,总装!AJ$6)</f>
        <v>0</v>
      </c>
      <c r="U248" s="5">
        <f ca="1">SUMIF(总装!AK$3:AK$146,$B248,总装!AK$6)+SUMIF(总装!AL$3:AL$146,$B248,总装!AL$6)+SUMIF(总装!AM$3:AM$146,$B248,总装!AM$6)</f>
        <v>0</v>
      </c>
      <c r="V248" s="5">
        <f ca="1">SUMIF(总装!AN$3:AN$146,$B248,总装!AN$6)+SUMIF(总装!AO$3:AO$146,$B248,总装!AO$6)+SUMIF(总装!AP$3:AP$146,$B248,总装!AP$6)</f>
        <v>0</v>
      </c>
      <c r="W248" s="5">
        <f ca="1">SUMIF(总装!AQ$3:AQ$146,$B248,总装!AQ$6)+SUMIF(总装!AR$3:AR$146,$B248,总装!AR$6)+SUMIF(总装!AS$3:AS$146,$B248,总装!AS$6)</f>
        <v>0</v>
      </c>
      <c r="X248" s="5">
        <f ca="1">SUMIF(总装!AT$3:AT$146,$B248,总装!AT$6)+SUMIF(总装!AU$3:AU$146,$B248,总装!AU$6)+SUMIF(总装!AV$3:AV$146,$B248,总装!AV$6)</f>
        <v>0</v>
      </c>
      <c r="Y248" s="5">
        <f ca="1">SUMIF(总装!AW$3:AW$146,$B248,总装!AW$6)+SUMIF(总装!AX$3:AX$146,$B248,总装!AX$6)+SUMIF(总装!AY$3:AY$146,$B248,总装!AY$6)</f>
        <v>0</v>
      </c>
      <c r="Z248" s="5">
        <f ca="1">SUMIF(总装!AZ$3:AZ$146,$B248,总装!AZ$6)+SUMIF(总装!BA$3:BA$146,$B248,总装!BA$6)+SUMIF(总装!BB$3:BB$146,$B248,总装!BB$6)</f>
        <v>0</v>
      </c>
      <c r="AA248" s="5">
        <f ca="1">SUMIF(总装!BC$3:BC$146,$B248,总装!BC$6)+SUMIF(总装!BD$3:BD$146,$B248,总装!BD$6)+SUMIF(总装!BE$3:BE$146,$B248,总装!BE$6)</f>
        <v>0</v>
      </c>
      <c r="AB248" s="5">
        <f ca="1">SUMIF(总装!BF$3:BF$146,$B248,总装!BF$6)+SUMIF(总装!BG$3:BG$146,$B248,总装!BG$6)+SUMIF(总装!BH$3:BH$146,$B248,总装!BH$6)</f>
        <v>0</v>
      </c>
      <c r="AC248" s="5">
        <f ca="1">SUMIF(总装!BI$3:BI$146,$B248,总装!BI$6)+SUMIF(总装!BJ$3:BJ$146,$B248,总装!BJ$6)+SUMIF(总装!BK$3:BK$146,$B248,总装!BK$6)</f>
        <v>650</v>
      </c>
      <c r="AD248" s="5">
        <f ca="1">SUMIF(总装!BL$3:BL$146,$B248,总装!BL$6)+SUMIF(总装!BM$3:BM$146,$B248,总装!BM$6)+SUMIF(总装!BN$3:BN$146,$B248,总装!BN$6)</f>
        <v>1350</v>
      </c>
      <c r="AE248" s="5">
        <f ca="1">SUMIF(总装!BO$3:BO$146,$B248,总装!BO$6)+SUMIF(总装!BP$3:BP$146,$B248,总装!BP$6)+SUMIF(总装!BQ$3:BQ$146,$B248,总装!BQ$6)</f>
        <v>0</v>
      </c>
      <c r="AF248" s="5">
        <f ca="1">SUMIF(总装!BR$3:BR$146,$B248,总装!BR$6)+SUMIF(总装!BS$3:BS$146,$B248,总装!BS$6)+SUMIF(总装!BT$3:BT$146,$B248,总装!BT$6)</f>
        <v>0</v>
      </c>
      <c r="AG248" s="5">
        <f ca="1">SUMIF(总装!BU$3:BU$146,$B248,总装!BU$6)+SUMIF(总装!BV$3:BV$146,$B248,总装!BV$6)+SUMIF(总装!BW$3:BW$146,$B248,总装!BW$6)</f>
        <v>0</v>
      </c>
      <c r="AH248" s="5">
        <f ca="1">SUMIF(总装!BX$3:BX$146,$B248,总装!BX$6)+SUMIF(总装!BY$3:BY$146,$B248,总装!BY$6)+SUMIF(总装!BZ$3:BZ$146,$B248,总装!BZ$6)</f>
        <v>0</v>
      </c>
      <c r="AI248" s="5">
        <f ca="1">SUMIF(总装!CA$3:CA$146,$B248,总装!CA$6)+SUMIF(总装!CB$3:CB$146,$B248,总装!CB$6)+SUMIF(总装!CC$3:CC$146,$B248,总装!CC$6)</f>
        <v>0</v>
      </c>
      <c r="AJ248" s="5">
        <f ca="1">SUMIF(总装!CD$3:CD$146,$B248,总装!CD$6)+SUMIF(总装!CE$3:CE$146,$B248,总装!CE$6)+SUMIF(总装!CF$3:CF$146,$B248,总装!CF$6)</f>
        <v>0</v>
      </c>
      <c r="AK248" s="5">
        <f ca="1">SUMIF(总装!CG$3:CG$146,$B248,总装!CG$6)+SUMIF(总装!CH$3:CH$146,$B248,总装!CH$6)+SUMIF(总装!CI$3:CI$146,$B248,总装!CI$6)</f>
        <v>0</v>
      </c>
      <c r="AL248" s="5">
        <f ca="1">SUMIF(总装!CJ$3:CJ$146,$B248,总装!CJ$6)+SUMIF(总装!CK$3:CK$146,$B248,总装!CK$6)+SUMIF(总装!CL$3:CL$146,$B248,总装!CL$6)</f>
        <v>0</v>
      </c>
      <c r="AM248" s="5">
        <f ca="1">SUMIF(总装!CM$3:CM$146,$B248,总装!CM$6)+SUMIF(总装!CN$3:CN$146,$B248,总装!CN$6)+SUMIF(总装!CO$3:CO$146,$B248,总装!CO$6)</f>
        <v>0</v>
      </c>
      <c r="AN248" s="5">
        <f ca="1">SUMIF(总装!CP$3:CP$146,$B248,总装!CP$6)+SUMIF(总装!CQ$3:CQ$146,$B248,总装!CQ$6)+SUMIF(总装!CR$3:CR$146,$B248,总装!CR$6)</f>
        <v>0</v>
      </c>
      <c r="AO248" s="5">
        <f ca="1" t="shared" si="12"/>
        <v>2000</v>
      </c>
      <c r="AP248" s="5">
        <f>SUMIF(工单拆分!G:G,B248,工单拆分!I:I)</f>
        <v>2000</v>
      </c>
      <c r="AQ248" s="5">
        <f ca="1" t="shared" si="13"/>
        <v>0</v>
      </c>
      <c r="AS248" s="7">
        <f>VLOOKUP(日计划量!C:C,工单拆分!H:N,7,0)</f>
        <v>100849822</v>
      </c>
      <c r="AT248" s="5">
        <f ca="1">VLOOKUP(C:C,工单拆分!H:R,11,0)</f>
        <v>0</v>
      </c>
      <c r="AU248" s="5">
        <f ca="1">VLOOKUP(C:C,工单拆分!H:S,12,0)</f>
        <v>0</v>
      </c>
      <c r="AV248" s="5"/>
      <c r="AW248" s="5"/>
    </row>
    <row r="249" s="1" customFormat="1" spans="1:49">
      <c r="A249" s="5">
        <f>工单拆分!F249</f>
        <v>7210003317</v>
      </c>
      <c r="B249" s="5" t="str">
        <f>工单拆分!G249</f>
        <v>7210003317-13</v>
      </c>
      <c r="C249" s="5" t="str">
        <f>工单拆分!H249</f>
        <v>40FC33A-13</v>
      </c>
      <c r="D249" s="5">
        <f>VLOOKUP(B249,工单拆分!G:I,3,0)</f>
        <v>2000</v>
      </c>
      <c r="E249" s="5">
        <f ca="1">SUMIFS(OFFSET(工单拆分!$I$2,,,2000),OFFSET(工单拆分!$F$2,,,2000),A249)</f>
        <v>30000</v>
      </c>
      <c r="F249" s="5"/>
      <c r="G249" s="10">
        <f ca="1" t="array" ref="G249">MATCH(TRUE,J249:AN249&gt;10,0)+$J$2-1</f>
        <v>43545</v>
      </c>
      <c r="H249" s="11"/>
      <c r="I249" s="11"/>
      <c r="J249" s="5">
        <f ca="1">SUMIF(总装!D$3:D$146,$B249,总装!D$6)+SUMIF(总装!E$3:E$146,$B249,总装!E$6)+SUMIF(总装!F$3:F$146,$B249,总装!F$6)</f>
        <v>0</v>
      </c>
      <c r="K249" s="12">
        <f ca="1">SUMIF(总装!G$3:G$146,$B249,总装!G$6)+SUMIF(总装!H$3:H$146,$B249,总装!H$6)+SUMIF(总装!I$3:I$146,$B249,总装!I$6)</f>
        <v>0</v>
      </c>
      <c r="L249" s="12">
        <f ca="1">SUMIF(总装!J$3:J$146,$B249,总装!J$6)+SUMIF(总装!K$3:K$146,$B249,总装!K$6)+SUMIF(总装!L$3:L$146,$B249,总装!L$6)</f>
        <v>0</v>
      </c>
      <c r="M249" s="12">
        <f ca="1">SUMIF(总装!M$3:M$146,$B249,总装!M$6)+SUMIF(总装!N$3:N$146,$B249,总装!N$6)+SUMIF(总装!O$3:O$146,$B249,总装!O$6)</f>
        <v>0</v>
      </c>
      <c r="N249" s="12">
        <f ca="1">SUMIF(总装!P$3:P$146,$B249,总装!P$6)+SUMIF(总装!Q$3:Q$146,$B249,总装!Q$6)+SUMIF(总装!R$3:R$146,$B249,总装!R$6)</f>
        <v>0</v>
      </c>
      <c r="O249" s="12">
        <f ca="1">SUMIF(总装!S$3:S$146,$B249,总装!S$6)+SUMIF(总装!T$3:T$146,$B249,总装!T$6)+SUMIF(总装!U$3:U$146,$B249,总装!U$6)</f>
        <v>0</v>
      </c>
      <c r="P249" s="12">
        <f ca="1">SUMIF(总装!V$3:V$146,$B249,总装!V$6)+SUMIF(总装!W$3:W$146,$B249,总装!W$6)+SUMIF(总装!X$3:X$146,$B249,总装!X$6)</f>
        <v>0</v>
      </c>
      <c r="Q249" s="12">
        <f ca="1">SUMIF(总装!Y$3:Y$146,$B249,总装!Y$6)+SUMIF(总装!Z$3:Z$146,$B249,总装!Z$6)+SUMIF(总装!AA$3:AA$146,$B249,总装!AA$6)</f>
        <v>0</v>
      </c>
      <c r="R249" s="5">
        <f ca="1">SUMIF(总装!AB$3:AB$146,$B249,总装!AB$6)+SUMIF(总装!AC$3:AC$146,$B249,总装!AC$6)+SUMIF(总装!AD$3:AD$146,$B249,总装!AD$6)</f>
        <v>0</v>
      </c>
      <c r="S249" s="5">
        <f ca="1">SUMIF(总装!AE$3:AE$146,$B249,总装!AE$6)+SUMIF(总装!AF$3:AF$146,$B249,总装!AF$6)+SUMIF(总装!AG$3:AG$146,$B249,总装!AG$6)</f>
        <v>0</v>
      </c>
      <c r="T249" s="5">
        <f ca="1">SUMIF(总装!AH$3:AH$146,$B249,总装!AH$6)+SUMIF(总装!AI$3:AI$146,$B249,总装!AI$6)+SUMIF(总装!AJ$3:AJ$146,$B249,总装!AJ$6)</f>
        <v>0</v>
      </c>
      <c r="U249" s="5">
        <f ca="1">SUMIF(总装!AK$3:AK$146,$B249,总装!AK$6)+SUMIF(总装!AL$3:AL$146,$B249,总装!AL$6)+SUMIF(总装!AM$3:AM$146,$B249,总装!AM$6)</f>
        <v>0</v>
      </c>
      <c r="V249" s="5">
        <f ca="1">SUMIF(总装!AN$3:AN$146,$B249,总装!AN$6)+SUMIF(总装!AO$3:AO$146,$B249,总装!AO$6)+SUMIF(总装!AP$3:AP$146,$B249,总装!AP$6)</f>
        <v>0</v>
      </c>
      <c r="W249" s="5">
        <f ca="1">SUMIF(总装!AQ$3:AQ$146,$B249,总装!AQ$6)+SUMIF(总装!AR$3:AR$146,$B249,总装!AR$6)+SUMIF(总装!AS$3:AS$146,$B249,总装!AS$6)</f>
        <v>0</v>
      </c>
      <c r="X249" s="5">
        <f ca="1">SUMIF(总装!AT$3:AT$146,$B249,总装!AT$6)+SUMIF(总装!AU$3:AU$146,$B249,总装!AU$6)+SUMIF(总装!AV$3:AV$146,$B249,总装!AV$6)</f>
        <v>0</v>
      </c>
      <c r="Y249" s="5">
        <f ca="1">SUMIF(总装!AW$3:AW$146,$B249,总装!AW$6)+SUMIF(总装!AX$3:AX$146,$B249,总装!AX$6)+SUMIF(总装!AY$3:AY$146,$B249,总装!AY$6)</f>
        <v>0</v>
      </c>
      <c r="Z249" s="5">
        <f ca="1">SUMIF(总装!AZ$3:AZ$146,$B249,总装!AZ$6)+SUMIF(总装!BA$3:BA$146,$B249,总装!BA$6)+SUMIF(总装!BB$3:BB$146,$B249,总装!BB$6)</f>
        <v>0</v>
      </c>
      <c r="AA249" s="5">
        <f ca="1">SUMIF(总装!BC$3:BC$146,$B249,总装!BC$6)+SUMIF(总装!BD$3:BD$146,$B249,总装!BD$6)+SUMIF(总装!BE$3:BE$146,$B249,总装!BE$6)</f>
        <v>0</v>
      </c>
      <c r="AB249" s="5">
        <f ca="1">SUMIF(总装!BF$3:BF$146,$B249,总装!BF$6)+SUMIF(总装!BG$3:BG$146,$B249,总装!BG$6)+SUMIF(总装!BH$3:BH$146,$B249,总装!BH$6)</f>
        <v>0</v>
      </c>
      <c r="AC249" s="5">
        <f ca="1">SUMIF(总装!BI$3:BI$146,$B249,总装!BI$6)+SUMIF(总装!BJ$3:BJ$146,$B249,总装!BJ$6)+SUMIF(总装!BK$3:BK$146,$B249,总装!BK$6)</f>
        <v>0</v>
      </c>
      <c r="AD249" s="5">
        <f ca="1">SUMIF(总装!BL$3:BL$146,$B249,总装!BL$6)+SUMIF(总装!BM$3:BM$146,$B249,总装!BM$6)+SUMIF(总装!BN$3:BN$146,$B249,总装!BN$6)</f>
        <v>550</v>
      </c>
      <c r="AE249" s="5">
        <f ca="1">SUMIF(总装!BO$3:BO$146,$B249,总装!BO$6)+SUMIF(总装!BP$3:BP$146,$B249,总装!BP$6)+SUMIF(总装!BQ$3:BQ$146,$B249,总装!BQ$6)</f>
        <v>1450</v>
      </c>
      <c r="AF249" s="5">
        <f ca="1">SUMIF(总装!BR$3:BR$146,$B249,总装!BR$6)+SUMIF(总装!BS$3:BS$146,$B249,总装!BS$6)+SUMIF(总装!BT$3:BT$146,$B249,总装!BT$6)</f>
        <v>0</v>
      </c>
      <c r="AG249" s="5">
        <f ca="1">SUMIF(总装!BU$3:BU$146,$B249,总装!BU$6)+SUMIF(总装!BV$3:BV$146,$B249,总装!BV$6)+SUMIF(总装!BW$3:BW$146,$B249,总装!BW$6)</f>
        <v>0</v>
      </c>
      <c r="AH249" s="5">
        <f ca="1">SUMIF(总装!BX$3:BX$146,$B249,总装!BX$6)+SUMIF(总装!BY$3:BY$146,$B249,总装!BY$6)+SUMIF(总装!BZ$3:BZ$146,$B249,总装!BZ$6)</f>
        <v>0</v>
      </c>
      <c r="AI249" s="5">
        <f ca="1">SUMIF(总装!CA$3:CA$146,$B249,总装!CA$6)+SUMIF(总装!CB$3:CB$146,$B249,总装!CB$6)+SUMIF(总装!CC$3:CC$146,$B249,总装!CC$6)</f>
        <v>0</v>
      </c>
      <c r="AJ249" s="5">
        <f ca="1">SUMIF(总装!CD$3:CD$146,$B249,总装!CD$6)+SUMIF(总装!CE$3:CE$146,$B249,总装!CE$6)+SUMIF(总装!CF$3:CF$146,$B249,总装!CF$6)</f>
        <v>0</v>
      </c>
      <c r="AK249" s="5">
        <f ca="1">SUMIF(总装!CG$3:CG$146,$B249,总装!CG$6)+SUMIF(总装!CH$3:CH$146,$B249,总装!CH$6)+SUMIF(总装!CI$3:CI$146,$B249,总装!CI$6)</f>
        <v>0</v>
      </c>
      <c r="AL249" s="5">
        <f ca="1">SUMIF(总装!CJ$3:CJ$146,$B249,总装!CJ$6)+SUMIF(总装!CK$3:CK$146,$B249,总装!CK$6)+SUMIF(总装!CL$3:CL$146,$B249,总装!CL$6)</f>
        <v>0</v>
      </c>
      <c r="AM249" s="5">
        <f ca="1">SUMIF(总装!CM$3:CM$146,$B249,总装!CM$6)+SUMIF(总装!CN$3:CN$146,$B249,总装!CN$6)+SUMIF(总装!CO$3:CO$146,$B249,总装!CO$6)</f>
        <v>0</v>
      </c>
      <c r="AN249" s="5">
        <f ca="1">SUMIF(总装!CP$3:CP$146,$B249,总装!CP$6)+SUMIF(总装!CQ$3:CQ$146,$B249,总装!CQ$6)+SUMIF(总装!CR$3:CR$146,$B249,总装!CR$6)</f>
        <v>0</v>
      </c>
      <c r="AO249" s="5">
        <f ca="1" t="shared" si="12"/>
        <v>2000</v>
      </c>
      <c r="AP249" s="5">
        <f>SUMIF(工单拆分!G:G,B249,工单拆分!I:I)</f>
        <v>2000</v>
      </c>
      <c r="AQ249" s="5">
        <f ca="1" t="shared" si="13"/>
        <v>0</v>
      </c>
      <c r="AS249" s="7">
        <f>VLOOKUP(日计划量!C:C,工单拆分!H:N,7,0)</f>
        <v>100849823</v>
      </c>
      <c r="AT249" s="5">
        <f ca="1">VLOOKUP(C:C,工单拆分!H:R,11,0)</f>
        <v>0</v>
      </c>
      <c r="AU249" s="5">
        <f ca="1">VLOOKUP(C:C,工单拆分!H:S,12,0)</f>
        <v>0</v>
      </c>
      <c r="AV249" s="5"/>
      <c r="AW249" s="5"/>
    </row>
    <row r="250" s="1" customFormat="1" spans="1:49">
      <c r="A250" s="5">
        <f>工单拆分!F250</f>
        <v>7210003317</v>
      </c>
      <c r="B250" s="5" t="str">
        <f>工单拆分!G250</f>
        <v>7210003317-14</v>
      </c>
      <c r="C250" s="5" t="str">
        <f>工单拆分!H250</f>
        <v>40FC33A-14</v>
      </c>
      <c r="D250" s="5">
        <f>VLOOKUP(B250,工单拆分!G:I,3,0)</f>
        <v>2000</v>
      </c>
      <c r="E250" s="5">
        <f ca="1">SUMIFS(OFFSET(工单拆分!$I$2,,,2000),OFFSET(工单拆分!$F$2,,,2000),A250)</f>
        <v>30000</v>
      </c>
      <c r="F250" s="5"/>
      <c r="G250" s="10">
        <f ca="1" t="array" ref="G250">MATCH(TRUE,J250:AN250&gt;10,0)+$J$2-1</f>
        <v>43546</v>
      </c>
      <c r="H250" s="11"/>
      <c r="I250" s="11"/>
      <c r="J250" s="5">
        <f ca="1">SUMIF(总装!D$3:D$146,$B250,总装!D$6)+SUMIF(总装!E$3:E$146,$B250,总装!E$6)+SUMIF(总装!F$3:F$146,$B250,总装!F$6)</f>
        <v>0</v>
      </c>
      <c r="K250" s="12">
        <f ca="1">SUMIF(总装!G$3:G$146,$B250,总装!G$6)+SUMIF(总装!H$3:H$146,$B250,总装!H$6)+SUMIF(总装!I$3:I$146,$B250,总装!I$6)</f>
        <v>0</v>
      </c>
      <c r="L250" s="12">
        <f ca="1">SUMIF(总装!J$3:J$146,$B250,总装!J$6)+SUMIF(总装!K$3:K$146,$B250,总装!K$6)+SUMIF(总装!L$3:L$146,$B250,总装!L$6)</f>
        <v>0</v>
      </c>
      <c r="M250" s="12">
        <f ca="1">SUMIF(总装!M$3:M$146,$B250,总装!M$6)+SUMIF(总装!N$3:N$146,$B250,总装!N$6)+SUMIF(总装!O$3:O$146,$B250,总装!O$6)</f>
        <v>0</v>
      </c>
      <c r="N250" s="12">
        <f ca="1">SUMIF(总装!P$3:P$146,$B250,总装!P$6)+SUMIF(总装!Q$3:Q$146,$B250,总装!Q$6)+SUMIF(总装!R$3:R$146,$B250,总装!R$6)</f>
        <v>0</v>
      </c>
      <c r="O250" s="12">
        <f ca="1">SUMIF(总装!S$3:S$146,$B250,总装!S$6)+SUMIF(总装!T$3:T$146,$B250,总装!T$6)+SUMIF(总装!U$3:U$146,$B250,总装!U$6)</f>
        <v>0</v>
      </c>
      <c r="P250" s="12">
        <f ca="1">SUMIF(总装!V$3:V$146,$B250,总装!V$6)+SUMIF(总装!W$3:W$146,$B250,总装!W$6)+SUMIF(总装!X$3:X$146,$B250,总装!X$6)</f>
        <v>0</v>
      </c>
      <c r="Q250" s="12">
        <f ca="1">SUMIF(总装!Y$3:Y$146,$B250,总装!Y$6)+SUMIF(总装!Z$3:Z$146,$B250,总装!Z$6)+SUMIF(总装!AA$3:AA$146,$B250,总装!AA$6)</f>
        <v>0</v>
      </c>
      <c r="R250" s="5">
        <f ca="1">SUMIF(总装!AB$3:AB$146,$B250,总装!AB$6)+SUMIF(总装!AC$3:AC$146,$B250,总装!AC$6)+SUMIF(总装!AD$3:AD$146,$B250,总装!AD$6)</f>
        <v>0</v>
      </c>
      <c r="S250" s="5">
        <f ca="1">SUMIF(总装!AE$3:AE$146,$B250,总装!AE$6)+SUMIF(总装!AF$3:AF$146,$B250,总装!AF$6)+SUMIF(总装!AG$3:AG$146,$B250,总装!AG$6)</f>
        <v>0</v>
      </c>
      <c r="T250" s="5">
        <f ca="1">SUMIF(总装!AH$3:AH$146,$B250,总装!AH$6)+SUMIF(总装!AI$3:AI$146,$B250,总装!AI$6)+SUMIF(总装!AJ$3:AJ$146,$B250,总装!AJ$6)</f>
        <v>0</v>
      </c>
      <c r="U250" s="5">
        <f ca="1">SUMIF(总装!AK$3:AK$146,$B250,总装!AK$6)+SUMIF(总装!AL$3:AL$146,$B250,总装!AL$6)+SUMIF(总装!AM$3:AM$146,$B250,总装!AM$6)</f>
        <v>0</v>
      </c>
      <c r="V250" s="5">
        <f ca="1">SUMIF(总装!AN$3:AN$146,$B250,总装!AN$6)+SUMIF(总装!AO$3:AO$146,$B250,总装!AO$6)+SUMIF(总装!AP$3:AP$146,$B250,总装!AP$6)</f>
        <v>0</v>
      </c>
      <c r="W250" s="5">
        <f ca="1">SUMIF(总装!AQ$3:AQ$146,$B250,总装!AQ$6)+SUMIF(总装!AR$3:AR$146,$B250,总装!AR$6)+SUMIF(总装!AS$3:AS$146,$B250,总装!AS$6)</f>
        <v>0</v>
      </c>
      <c r="X250" s="5">
        <f ca="1">SUMIF(总装!AT$3:AT$146,$B250,总装!AT$6)+SUMIF(总装!AU$3:AU$146,$B250,总装!AU$6)+SUMIF(总装!AV$3:AV$146,$B250,总装!AV$6)</f>
        <v>0</v>
      </c>
      <c r="Y250" s="5">
        <f ca="1">SUMIF(总装!AW$3:AW$146,$B250,总装!AW$6)+SUMIF(总装!AX$3:AX$146,$B250,总装!AX$6)+SUMIF(总装!AY$3:AY$146,$B250,总装!AY$6)</f>
        <v>0</v>
      </c>
      <c r="Z250" s="5">
        <f ca="1">SUMIF(总装!AZ$3:AZ$146,$B250,总装!AZ$6)+SUMIF(总装!BA$3:BA$146,$B250,总装!BA$6)+SUMIF(总装!BB$3:BB$146,$B250,总装!BB$6)</f>
        <v>0</v>
      </c>
      <c r="AA250" s="5">
        <f ca="1">SUMIF(总装!BC$3:BC$146,$B250,总装!BC$6)+SUMIF(总装!BD$3:BD$146,$B250,总装!BD$6)+SUMIF(总装!BE$3:BE$146,$B250,总装!BE$6)</f>
        <v>0</v>
      </c>
      <c r="AB250" s="5">
        <f ca="1">SUMIF(总装!BF$3:BF$146,$B250,总装!BF$6)+SUMIF(总装!BG$3:BG$146,$B250,总装!BG$6)+SUMIF(总装!BH$3:BH$146,$B250,总装!BH$6)</f>
        <v>0</v>
      </c>
      <c r="AC250" s="5">
        <f ca="1">SUMIF(总装!BI$3:BI$146,$B250,总装!BI$6)+SUMIF(总装!BJ$3:BJ$146,$B250,总装!BJ$6)+SUMIF(总装!BK$3:BK$146,$B250,总装!BK$6)</f>
        <v>0</v>
      </c>
      <c r="AD250" s="5">
        <f ca="1">SUMIF(总装!BL$3:BL$146,$B250,总装!BL$6)+SUMIF(总装!BM$3:BM$146,$B250,总装!BM$6)+SUMIF(总装!BN$3:BN$146,$B250,总装!BN$6)</f>
        <v>0</v>
      </c>
      <c r="AE250" s="5">
        <f ca="1">SUMIF(总装!BO$3:BO$146,$B250,总装!BO$6)+SUMIF(总装!BP$3:BP$146,$B250,总装!BP$6)+SUMIF(总装!BQ$3:BQ$146,$B250,总装!BQ$6)</f>
        <v>300</v>
      </c>
      <c r="AF250" s="5">
        <f ca="1">SUMIF(总装!BR$3:BR$146,$B250,总装!BR$6)+SUMIF(总装!BS$3:BS$146,$B250,总装!BS$6)+SUMIF(总装!BT$3:BT$146,$B250,总装!BT$6)</f>
        <v>1700</v>
      </c>
      <c r="AG250" s="5">
        <f ca="1">SUMIF(总装!BU$3:BU$146,$B250,总装!BU$6)+SUMIF(总装!BV$3:BV$146,$B250,总装!BV$6)+SUMIF(总装!BW$3:BW$146,$B250,总装!BW$6)</f>
        <v>0</v>
      </c>
      <c r="AH250" s="5">
        <f ca="1">SUMIF(总装!BX$3:BX$146,$B250,总装!BX$6)+SUMIF(总装!BY$3:BY$146,$B250,总装!BY$6)+SUMIF(总装!BZ$3:BZ$146,$B250,总装!BZ$6)</f>
        <v>0</v>
      </c>
      <c r="AI250" s="5">
        <f ca="1">SUMIF(总装!CA$3:CA$146,$B250,总装!CA$6)+SUMIF(总装!CB$3:CB$146,$B250,总装!CB$6)+SUMIF(总装!CC$3:CC$146,$B250,总装!CC$6)</f>
        <v>0</v>
      </c>
      <c r="AJ250" s="5">
        <f ca="1">SUMIF(总装!CD$3:CD$146,$B250,总装!CD$6)+SUMIF(总装!CE$3:CE$146,$B250,总装!CE$6)+SUMIF(总装!CF$3:CF$146,$B250,总装!CF$6)</f>
        <v>0</v>
      </c>
      <c r="AK250" s="5">
        <f ca="1">SUMIF(总装!CG$3:CG$146,$B250,总装!CG$6)+SUMIF(总装!CH$3:CH$146,$B250,总装!CH$6)+SUMIF(总装!CI$3:CI$146,$B250,总装!CI$6)</f>
        <v>0</v>
      </c>
      <c r="AL250" s="5">
        <f ca="1">SUMIF(总装!CJ$3:CJ$146,$B250,总装!CJ$6)+SUMIF(总装!CK$3:CK$146,$B250,总装!CK$6)+SUMIF(总装!CL$3:CL$146,$B250,总装!CL$6)</f>
        <v>0</v>
      </c>
      <c r="AM250" s="5">
        <f ca="1">SUMIF(总装!CM$3:CM$146,$B250,总装!CM$6)+SUMIF(总装!CN$3:CN$146,$B250,总装!CN$6)+SUMIF(总装!CO$3:CO$146,$B250,总装!CO$6)</f>
        <v>0</v>
      </c>
      <c r="AN250" s="5">
        <f ca="1">SUMIF(总装!CP$3:CP$146,$B250,总装!CP$6)+SUMIF(总装!CQ$3:CQ$146,$B250,总装!CQ$6)+SUMIF(总装!CR$3:CR$146,$B250,总装!CR$6)</f>
        <v>0</v>
      </c>
      <c r="AO250" s="5">
        <f ca="1" t="shared" si="12"/>
        <v>2000</v>
      </c>
      <c r="AP250" s="5">
        <f>SUMIF(工单拆分!G:G,B250,工单拆分!I:I)</f>
        <v>2000</v>
      </c>
      <c r="AQ250" s="5">
        <f ca="1" t="shared" si="13"/>
        <v>0</v>
      </c>
      <c r="AS250" s="7">
        <f>VLOOKUP(日计划量!C:C,工单拆分!H:N,7,0)</f>
        <v>100850834</v>
      </c>
      <c r="AT250" s="5">
        <f ca="1">VLOOKUP(C:C,工单拆分!H:R,11,0)</f>
        <v>0</v>
      </c>
      <c r="AU250" s="5">
        <f ca="1">VLOOKUP(C:C,工单拆分!H:S,12,0)</f>
        <v>0</v>
      </c>
      <c r="AV250" s="5"/>
      <c r="AW250" s="5"/>
    </row>
    <row r="251" s="1" customFormat="1" spans="1:49">
      <c r="A251" s="5">
        <f>工单拆分!F251</f>
        <v>7210003317</v>
      </c>
      <c r="B251" s="5" t="str">
        <f>工单拆分!G251</f>
        <v>7210003317-15</v>
      </c>
      <c r="C251" s="5" t="str">
        <f>工单拆分!H251</f>
        <v>40FC33A-15</v>
      </c>
      <c r="D251" s="5">
        <f>VLOOKUP(B251,工单拆分!G:I,3,0)</f>
        <v>2000</v>
      </c>
      <c r="E251" s="5">
        <f ca="1">SUMIFS(OFFSET(工单拆分!$I$2,,,2000),OFFSET(工单拆分!$F$2,,,2000),A251)</f>
        <v>30000</v>
      </c>
      <c r="F251" s="5"/>
      <c r="G251" s="10">
        <f ca="1" t="array" ref="G251">MATCH(TRUE,J251:AN251&gt;10,0)+$J$2-1</f>
        <v>43545</v>
      </c>
      <c r="H251" s="11"/>
      <c r="I251" s="11"/>
      <c r="J251" s="5">
        <f ca="1">SUMIF(总装!D$3:D$146,$B251,总装!D$6)+SUMIF(总装!E$3:E$146,$B251,总装!E$6)+SUMIF(总装!F$3:F$146,$B251,总装!F$6)</f>
        <v>0</v>
      </c>
      <c r="K251" s="12">
        <f ca="1">SUMIF(总装!G$3:G$146,$B251,总装!G$6)+SUMIF(总装!H$3:H$146,$B251,总装!H$6)+SUMIF(总装!I$3:I$146,$B251,总装!I$6)</f>
        <v>0</v>
      </c>
      <c r="L251" s="12">
        <f ca="1">SUMIF(总装!J$3:J$146,$B251,总装!J$6)+SUMIF(总装!K$3:K$146,$B251,总装!K$6)+SUMIF(总装!L$3:L$146,$B251,总装!L$6)</f>
        <v>0</v>
      </c>
      <c r="M251" s="12">
        <f ca="1">SUMIF(总装!M$3:M$146,$B251,总装!M$6)+SUMIF(总装!N$3:N$146,$B251,总装!N$6)+SUMIF(总装!O$3:O$146,$B251,总装!O$6)</f>
        <v>0</v>
      </c>
      <c r="N251" s="12">
        <f ca="1">SUMIF(总装!P$3:P$146,$B251,总装!P$6)+SUMIF(总装!Q$3:Q$146,$B251,总装!Q$6)+SUMIF(总装!R$3:R$146,$B251,总装!R$6)</f>
        <v>0</v>
      </c>
      <c r="O251" s="12">
        <f ca="1">SUMIF(总装!S$3:S$146,$B251,总装!S$6)+SUMIF(总装!T$3:T$146,$B251,总装!T$6)+SUMIF(总装!U$3:U$146,$B251,总装!U$6)</f>
        <v>0</v>
      </c>
      <c r="P251" s="12">
        <f ca="1">SUMIF(总装!V$3:V$146,$B251,总装!V$6)+SUMIF(总装!W$3:W$146,$B251,总装!W$6)+SUMIF(总装!X$3:X$146,$B251,总装!X$6)</f>
        <v>0</v>
      </c>
      <c r="Q251" s="12">
        <f ca="1">SUMIF(总装!Y$3:Y$146,$B251,总装!Y$6)+SUMIF(总装!Z$3:Z$146,$B251,总装!Z$6)+SUMIF(总装!AA$3:AA$146,$B251,总装!AA$6)</f>
        <v>0</v>
      </c>
      <c r="R251" s="5">
        <f ca="1">SUMIF(总装!AB$3:AB$146,$B251,总装!AB$6)+SUMIF(总装!AC$3:AC$146,$B251,总装!AC$6)+SUMIF(总装!AD$3:AD$146,$B251,总装!AD$6)</f>
        <v>0</v>
      </c>
      <c r="S251" s="5">
        <f ca="1">SUMIF(总装!AE$3:AE$146,$B251,总装!AE$6)+SUMIF(总装!AF$3:AF$146,$B251,总装!AF$6)+SUMIF(总装!AG$3:AG$146,$B251,总装!AG$6)</f>
        <v>0</v>
      </c>
      <c r="T251" s="5">
        <f ca="1">SUMIF(总装!AH$3:AH$146,$B251,总装!AH$6)+SUMIF(总装!AI$3:AI$146,$B251,总装!AI$6)+SUMIF(总装!AJ$3:AJ$146,$B251,总装!AJ$6)</f>
        <v>0</v>
      </c>
      <c r="U251" s="5">
        <f ca="1">SUMIF(总装!AK$3:AK$146,$B251,总装!AK$6)+SUMIF(总装!AL$3:AL$146,$B251,总装!AL$6)+SUMIF(总装!AM$3:AM$146,$B251,总装!AM$6)</f>
        <v>0</v>
      </c>
      <c r="V251" s="5">
        <f ca="1">SUMIF(总装!AN$3:AN$146,$B251,总装!AN$6)+SUMIF(总装!AO$3:AO$146,$B251,总装!AO$6)+SUMIF(总装!AP$3:AP$146,$B251,总装!AP$6)</f>
        <v>0</v>
      </c>
      <c r="W251" s="5">
        <f ca="1">SUMIF(总装!AQ$3:AQ$146,$B251,总装!AQ$6)+SUMIF(总装!AR$3:AR$146,$B251,总装!AR$6)+SUMIF(总装!AS$3:AS$146,$B251,总装!AS$6)</f>
        <v>0</v>
      </c>
      <c r="X251" s="5">
        <f ca="1">SUMIF(总装!AT$3:AT$146,$B251,总装!AT$6)+SUMIF(总装!AU$3:AU$146,$B251,总装!AU$6)+SUMIF(总装!AV$3:AV$146,$B251,总装!AV$6)</f>
        <v>0</v>
      </c>
      <c r="Y251" s="5">
        <f ca="1">SUMIF(总装!AW$3:AW$146,$B251,总装!AW$6)+SUMIF(总装!AX$3:AX$146,$B251,总装!AX$6)+SUMIF(总装!AY$3:AY$146,$B251,总装!AY$6)</f>
        <v>0</v>
      </c>
      <c r="Z251" s="5">
        <f ca="1">SUMIF(总装!AZ$3:AZ$146,$B251,总装!AZ$6)+SUMIF(总装!BA$3:BA$146,$B251,总装!BA$6)+SUMIF(总装!BB$3:BB$146,$B251,总装!BB$6)</f>
        <v>0</v>
      </c>
      <c r="AA251" s="5">
        <f ca="1">SUMIF(总装!BC$3:BC$146,$B251,总装!BC$6)+SUMIF(总装!BD$3:BD$146,$B251,总装!BD$6)+SUMIF(总装!BE$3:BE$146,$B251,总装!BE$6)</f>
        <v>0</v>
      </c>
      <c r="AB251" s="5">
        <f ca="1">SUMIF(总装!BF$3:BF$146,$B251,总装!BF$6)+SUMIF(总装!BG$3:BG$146,$B251,总装!BG$6)+SUMIF(总装!BH$3:BH$146,$B251,总装!BH$6)</f>
        <v>0</v>
      </c>
      <c r="AC251" s="5">
        <f ca="1">SUMIF(总装!BI$3:BI$146,$B251,总装!BI$6)+SUMIF(总装!BJ$3:BJ$146,$B251,总装!BJ$6)+SUMIF(总装!BK$3:BK$146,$B251,总装!BK$6)</f>
        <v>0</v>
      </c>
      <c r="AD251" s="5">
        <f ca="1">SUMIF(总装!BL$3:BL$146,$B251,总装!BL$6)+SUMIF(总装!BM$3:BM$146,$B251,总装!BM$6)+SUMIF(总装!BN$3:BN$146,$B251,总装!BN$6)</f>
        <v>1350</v>
      </c>
      <c r="AE251" s="5">
        <f ca="1">SUMIF(总装!BO$3:BO$146,$B251,总装!BO$6)+SUMIF(总装!BP$3:BP$146,$B251,总装!BP$6)+SUMIF(总装!BQ$3:BQ$146,$B251,总装!BQ$6)</f>
        <v>650</v>
      </c>
      <c r="AF251" s="5">
        <f ca="1">SUMIF(总装!BR$3:BR$146,$B251,总装!BR$6)+SUMIF(总装!BS$3:BS$146,$B251,总装!BS$6)+SUMIF(总装!BT$3:BT$146,$B251,总装!BT$6)</f>
        <v>0</v>
      </c>
      <c r="AG251" s="5">
        <f ca="1">SUMIF(总装!BU$3:BU$146,$B251,总装!BU$6)+SUMIF(总装!BV$3:BV$146,$B251,总装!BV$6)+SUMIF(总装!BW$3:BW$146,$B251,总装!BW$6)</f>
        <v>0</v>
      </c>
      <c r="AH251" s="5">
        <f ca="1">SUMIF(总装!BX$3:BX$146,$B251,总装!BX$6)+SUMIF(总装!BY$3:BY$146,$B251,总装!BY$6)+SUMIF(总装!BZ$3:BZ$146,$B251,总装!BZ$6)</f>
        <v>0</v>
      </c>
      <c r="AI251" s="5">
        <f ca="1">SUMIF(总装!CA$3:CA$146,$B251,总装!CA$6)+SUMIF(总装!CB$3:CB$146,$B251,总装!CB$6)+SUMIF(总装!CC$3:CC$146,$B251,总装!CC$6)</f>
        <v>0</v>
      </c>
      <c r="AJ251" s="5">
        <f ca="1">SUMIF(总装!CD$3:CD$146,$B251,总装!CD$6)+SUMIF(总装!CE$3:CE$146,$B251,总装!CE$6)+SUMIF(总装!CF$3:CF$146,$B251,总装!CF$6)</f>
        <v>0</v>
      </c>
      <c r="AK251" s="5">
        <f ca="1">SUMIF(总装!CG$3:CG$146,$B251,总装!CG$6)+SUMIF(总装!CH$3:CH$146,$B251,总装!CH$6)+SUMIF(总装!CI$3:CI$146,$B251,总装!CI$6)</f>
        <v>0</v>
      </c>
      <c r="AL251" s="5">
        <f ca="1">SUMIF(总装!CJ$3:CJ$146,$B251,总装!CJ$6)+SUMIF(总装!CK$3:CK$146,$B251,总装!CK$6)+SUMIF(总装!CL$3:CL$146,$B251,总装!CL$6)</f>
        <v>0</v>
      </c>
      <c r="AM251" s="5">
        <f ca="1">SUMIF(总装!CM$3:CM$146,$B251,总装!CM$6)+SUMIF(总装!CN$3:CN$146,$B251,总装!CN$6)+SUMIF(总装!CO$3:CO$146,$B251,总装!CO$6)</f>
        <v>0</v>
      </c>
      <c r="AN251" s="5">
        <f ca="1">SUMIF(总装!CP$3:CP$146,$B251,总装!CP$6)+SUMIF(总装!CQ$3:CQ$146,$B251,总装!CQ$6)+SUMIF(总装!CR$3:CR$146,$B251,总装!CR$6)</f>
        <v>0</v>
      </c>
      <c r="AO251" s="5">
        <f ca="1" t="shared" si="12"/>
        <v>2000</v>
      </c>
      <c r="AP251" s="5">
        <f>SUMIF(工单拆分!G:G,B251,工单拆分!I:I)</f>
        <v>2000</v>
      </c>
      <c r="AQ251" s="5">
        <f ca="1" t="shared" si="13"/>
        <v>0</v>
      </c>
      <c r="AS251" s="7">
        <f>VLOOKUP(日计划量!C:C,工单拆分!H:N,7,0)</f>
        <v>100850317</v>
      </c>
      <c r="AT251" s="5">
        <f ca="1">VLOOKUP(C:C,工单拆分!H:R,11,0)</f>
        <v>0</v>
      </c>
      <c r="AU251" s="5">
        <f ca="1">VLOOKUP(C:C,工单拆分!H:S,12,0)</f>
        <v>0</v>
      </c>
      <c r="AV251" s="5"/>
      <c r="AW251" s="5"/>
    </row>
    <row r="252" s="1" customFormat="1" spans="1:49">
      <c r="A252" s="5">
        <f>工单拆分!F252</f>
        <v>7210003318</v>
      </c>
      <c r="B252" s="5" t="str">
        <f>工单拆分!G252</f>
        <v>7210003318-1</v>
      </c>
      <c r="C252" s="5" t="str">
        <f>工单拆分!H252</f>
        <v>50FC33A-1</v>
      </c>
      <c r="D252" s="5">
        <f>VLOOKUP(B252,工单拆分!G:I,3,0)</f>
        <v>2000</v>
      </c>
      <c r="E252" s="5">
        <f ca="1">SUMIFS(OFFSET(工单拆分!$I$2,,,2000),OFFSET(工单拆分!$F$2,,,2000),A252)</f>
        <v>20000</v>
      </c>
      <c r="F252" s="5"/>
      <c r="G252" s="10">
        <f ca="1" t="array" ref="G252">MATCH(TRUE,J252:AN252&gt;10,0)+$J$2-1</f>
        <v>43531</v>
      </c>
      <c r="H252" s="11"/>
      <c r="I252" s="11"/>
      <c r="J252" s="5">
        <f ca="1">SUMIF(总装!D$3:D$146,$B252,总装!D$6)+SUMIF(总装!E$3:E$146,$B252,总装!E$6)+SUMIF(总装!F$3:F$146,$B252,总装!F$6)</f>
        <v>0</v>
      </c>
      <c r="K252" s="12">
        <f ca="1">SUMIF(总装!G$3:G$146,$B252,总装!G$6)+SUMIF(总装!H$3:H$146,$B252,总装!H$6)+SUMIF(总装!I$3:I$146,$B252,总装!I$6)</f>
        <v>0</v>
      </c>
      <c r="L252" s="12">
        <f ca="1">SUMIF(总装!J$3:J$146,$B252,总装!J$6)+SUMIF(总装!K$3:K$146,$B252,总装!K$6)+SUMIF(总装!L$3:L$146,$B252,总装!L$6)</f>
        <v>0</v>
      </c>
      <c r="M252" s="12">
        <f ca="1">SUMIF(总装!M$3:M$146,$B252,总装!M$6)+SUMIF(总装!N$3:N$146,$B252,总装!N$6)+SUMIF(总装!O$3:O$146,$B252,总装!O$6)</f>
        <v>0</v>
      </c>
      <c r="N252" s="12">
        <f ca="1">SUMIF(总装!P$3:P$146,$B252,总装!P$6)+SUMIF(总装!Q$3:Q$146,$B252,总装!Q$6)+SUMIF(总装!R$3:R$146,$B252,总装!R$6)</f>
        <v>0</v>
      </c>
      <c r="O252" s="12">
        <f ca="1">SUMIF(总装!S$3:S$146,$B252,总装!S$6)+SUMIF(总装!T$3:T$146,$B252,总装!T$6)+SUMIF(总装!U$3:U$146,$B252,总装!U$6)</f>
        <v>0</v>
      </c>
      <c r="P252" s="12">
        <f ca="1">SUMIF(总装!V$3:V$146,$B252,总装!V$6)+SUMIF(总装!W$3:W$146,$B252,总装!W$6)+SUMIF(总装!X$3:X$146,$B252,总装!X$6)</f>
        <v>650</v>
      </c>
      <c r="Q252" s="12">
        <f ca="1">SUMIF(总装!Y$3:Y$146,$B252,总装!Y$6)+SUMIF(总装!Z$3:Z$146,$B252,总装!Z$6)+SUMIF(总装!AA$3:AA$146,$B252,总装!AA$6)</f>
        <v>1350</v>
      </c>
      <c r="R252" s="5">
        <f ca="1">SUMIF(总装!AB$3:AB$146,$B252,总装!AB$6)+SUMIF(总装!AC$3:AC$146,$B252,总装!AC$6)+SUMIF(总装!AD$3:AD$146,$B252,总装!AD$6)</f>
        <v>0</v>
      </c>
      <c r="S252" s="5">
        <f ca="1">SUMIF(总装!AE$3:AE$146,$B252,总装!AE$6)+SUMIF(总装!AF$3:AF$146,$B252,总装!AF$6)+SUMIF(总装!AG$3:AG$146,$B252,总装!AG$6)</f>
        <v>0</v>
      </c>
      <c r="T252" s="5">
        <f ca="1">SUMIF(总装!AH$3:AH$146,$B252,总装!AH$6)+SUMIF(总装!AI$3:AI$146,$B252,总装!AI$6)+SUMIF(总装!AJ$3:AJ$146,$B252,总装!AJ$6)</f>
        <v>0</v>
      </c>
      <c r="U252" s="5">
        <f ca="1">SUMIF(总装!AK$3:AK$146,$B252,总装!AK$6)+SUMIF(总装!AL$3:AL$146,$B252,总装!AL$6)+SUMIF(总装!AM$3:AM$146,$B252,总装!AM$6)</f>
        <v>0</v>
      </c>
      <c r="V252" s="5">
        <f ca="1">SUMIF(总装!AN$3:AN$146,$B252,总装!AN$6)+SUMIF(总装!AO$3:AO$146,$B252,总装!AO$6)+SUMIF(总装!AP$3:AP$146,$B252,总装!AP$6)</f>
        <v>0</v>
      </c>
      <c r="W252" s="5">
        <f ca="1">SUMIF(总装!AQ$3:AQ$146,$B252,总装!AQ$6)+SUMIF(总装!AR$3:AR$146,$B252,总装!AR$6)+SUMIF(总装!AS$3:AS$146,$B252,总装!AS$6)</f>
        <v>0</v>
      </c>
      <c r="X252" s="5">
        <f ca="1">SUMIF(总装!AT$3:AT$146,$B252,总装!AT$6)+SUMIF(总装!AU$3:AU$146,$B252,总装!AU$6)+SUMIF(总装!AV$3:AV$146,$B252,总装!AV$6)</f>
        <v>0</v>
      </c>
      <c r="Y252" s="5">
        <f ca="1">SUMIF(总装!AW$3:AW$146,$B252,总装!AW$6)+SUMIF(总装!AX$3:AX$146,$B252,总装!AX$6)+SUMIF(总装!AY$3:AY$146,$B252,总装!AY$6)</f>
        <v>0</v>
      </c>
      <c r="Z252" s="5">
        <f ca="1">SUMIF(总装!AZ$3:AZ$146,$B252,总装!AZ$6)+SUMIF(总装!BA$3:BA$146,$B252,总装!BA$6)+SUMIF(总装!BB$3:BB$146,$B252,总装!BB$6)</f>
        <v>0</v>
      </c>
      <c r="AA252" s="5">
        <f ca="1">SUMIF(总装!BC$3:BC$146,$B252,总装!BC$6)+SUMIF(总装!BD$3:BD$146,$B252,总装!BD$6)+SUMIF(总装!BE$3:BE$146,$B252,总装!BE$6)</f>
        <v>0</v>
      </c>
      <c r="AB252" s="5">
        <f ca="1">SUMIF(总装!BF$3:BF$146,$B252,总装!BF$6)+SUMIF(总装!BG$3:BG$146,$B252,总装!BG$6)+SUMIF(总装!BH$3:BH$146,$B252,总装!BH$6)</f>
        <v>0</v>
      </c>
      <c r="AC252" s="5">
        <f ca="1">SUMIF(总装!BI$3:BI$146,$B252,总装!BI$6)+SUMIF(总装!BJ$3:BJ$146,$B252,总装!BJ$6)+SUMIF(总装!BK$3:BK$146,$B252,总装!BK$6)</f>
        <v>0</v>
      </c>
      <c r="AD252" s="5">
        <f ca="1">SUMIF(总装!BL$3:BL$146,$B252,总装!BL$6)+SUMIF(总装!BM$3:BM$146,$B252,总装!BM$6)+SUMIF(总装!BN$3:BN$146,$B252,总装!BN$6)</f>
        <v>0</v>
      </c>
      <c r="AE252" s="5">
        <f ca="1">SUMIF(总装!BO$3:BO$146,$B252,总装!BO$6)+SUMIF(总装!BP$3:BP$146,$B252,总装!BP$6)+SUMIF(总装!BQ$3:BQ$146,$B252,总装!BQ$6)</f>
        <v>0</v>
      </c>
      <c r="AF252" s="5">
        <f ca="1">SUMIF(总装!BR$3:BR$146,$B252,总装!BR$6)+SUMIF(总装!BS$3:BS$146,$B252,总装!BS$6)+SUMIF(总装!BT$3:BT$146,$B252,总装!BT$6)</f>
        <v>0</v>
      </c>
      <c r="AG252" s="5">
        <f ca="1">SUMIF(总装!BU$3:BU$146,$B252,总装!BU$6)+SUMIF(总装!BV$3:BV$146,$B252,总装!BV$6)+SUMIF(总装!BW$3:BW$146,$B252,总装!BW$6)</f>
        <v>0</v>
      </c>
      <c r="AH252" s="5">
        <f ca="1">SUMIF(总装!BX$3:BX$146,$B252,总装!BX$6)+SUMIF(总装!BY$3:BY$146,$B252,总装!BY$6)+SUMIF(总装!BZ$3:BZ$146,$B252,总装!BZ$6)</f>
        <v>0</v>
      </c>
      <c r="AI252" s="5">
        <f ca="1">SUMIF(总装!CA$3:CA$146,$B252,总装!CA$6)+SUMIF(总装!CB$3:CB$146,$B252,总装!CB$6)+SUMIF(总装!CC$3:CC$146,$B252,总装!CC$6)</f>
        <v>0</v>
      </c>
      <c r="AJ252" s="5">
        <f ca="1">SUMIF(总装!CD$3:CD$146,$B252,总装!CD$6)+SUMIF(总装!CE$3:CE$146,$B252,总装!CE$6)+SUMIF(总装!CF$3:CF$146,$B252,总装!CF$6)</f>
        <v>0</v>
      </c>
      <c r="AK252" s="5">
        <f ca="1">SUMIF(总装!CG$3:CG$146,$B252,总装!CG$6)+SUMIF(总装!CH$3:CH$146,$B252,总装!CH$6)+SUMIF(总装!CI$3:CI$146,$B252,总装!CI$6)</f>
        <v>0</v>
      </c>
      <c r="AL252" s="5">
        <f ca="1">SUMIF(总装!CJ$3:CJ$146,$B252,总装!CJ$6)+SUMIF(总装!CK$3:CK$146,$B252,总装!CK$6)+SUMIF(总装!CL$3:CL$146,$B252,总装!CL$6)</f>
        <v>0</v>
      </c>
      <c r="AM252" s="5">
        <f ca="1">SUMIF(总装!CM$3:CM$146,$B252,总装!CM$6)+SUMIF(总装!CN$3:CN$146,$B252,总装!CN$6)+SUMIF(总装!CO$3:CO$146,$B252,总装!CO$6)</f>
        <v>0</v>
      </c>
      <c r="AN252" s="5">
        <f ca="1">SUMIF(总装!CP$3:CP$146,$B252,总装!CP$6)+SUMIF(总装!CQ$3:CQ$146,$B252,总装!CQ$6)+SUMIF(总装!CR$3:CR$146,$B252,总装!CR$6)</f>
        <v>0</v>
      </c>
      <c r="AO252" s="5">
        <f ca="1" t="shared" si="12"/>
        <v>2000</v>
      </c>
      <c r="AP252" s="5">
        <f>SUMIF(工单拆分!G:G,B252,工单拆分!I:I)</f>
        <v>2000</v>
      </c>
      <c r="AQ252" s="5">
        <f ca="1" t="shared" si="13"/>
        <v>0</v>
      </c>
      <c r="AS252" s="7">
        <f>VLOOKUP(日计划量!C:C,工单拆分!H:N,7,0)</f>
        <v>100844861</v>
      </c>
      <c r="AT252" s="5">
        <f ca="1">VLOOKUP(C:C,工单拆分!H:R,11,0)</f>
        <v>0</v>
      </c>
      <c r="AU252" s="5">
        <f ca="1">VLOOKUP(C:C,工单拆分!H:S,12,0)</f>
        <v>0</v>
      </c>
      <c r="AV252" s="5"/>
      <c r="AW252" s="5"/>
    </row>
    <row r="253" s="1" customFormat="1" spans="1:49">
      <c r="A253" s="5">
        <f>工单拆分!F253</f>
        <v>7210003318</v>
      </c>
      <c r="B253" s="5" t="str">
        <f>工单拆分!G253</f>
        <v>7210003318-2</v>
      </c>
      <c r="C253" s="5" t="str">
        <f>工单拆分!H253</f>
        <v>50FC33A-2</v>
      </c>
      <c r="D253" s="5">
        <f>VLOOKUP(B253,工单拆分!G:I,3,0)</f>
        <v>2000</v>
      </c>
      <c r="E253" s="5">
        <f ca="1">SUMIFS(OFFSET(工单拆分!$I$2,,,2000),OFFSET(工单拆分!$F$2,,,2000),A253)</f>
        <v>20000</v>
      </c>
      <c r="F253" s="5"/>
      <c r="G253" s="10">
        <f ca="1" t="array" ref="G253">MATCH(TRUE,J253:AN253&gt;10,0)+$J$2-1</f>
        <v>43532</v>
      </c>
      <c r="H253" s="11"/>
      <c r="I253" s="11"/>
      <c r="J253" s="5">
        <f ca="1">SUMIF(总装!D$3:D$146,$B253,总装!D$6)+SUMIF(总装!E$3:E$146,$B253,总装!E$6)+SUMIF(总装!F$3:F$146,$B253,总装!F$6)</f>
        <v>0</v>
      </c>
      <c r="K253" s="12">
        <f ca="1">SUMIF(总装!G$3:G$146,$B253,总装!G$6)+SUMIF(总装!H$3:H$146,$B253,总装!H$6)+SUMIF(总装!I$3:I$146,$B253,总装!I$6)</f>
        <v>0</v>
      </c>
      <c r="L253" s="12">
        <f ca="1">SUMIF(总装!J$3:J$146,$B253,总装!J$6)+SUMIF(总装!K$3:K$146,$B253,总装!K$6)+SUMIF(总装!L$3:L$146,$B253,总装!L$6)</f>
        <v>0</v>
      </c>
      <c r="M253" s="12">
        <f ca="1">SUMIF(总装!M$3:M$146,$B253,总装!M$6)+SUMIF(总装!N$3:N$146,$B253,总装!N$6)+SUMIF(总装!O$3:O$146,$B253,总装!O$6)</f>
        <v>0</v>
      </c>
      <c r="N253" s="12">
        <f ca="1">SUMIF(总装!P$3:P$146,$B253,总装!P$6)+SUMIF(总装!Q$3:Q$146,$B253,总装!Q$6)+SUMIF(总装!R$3:R$146,$B253,总装!R$6)</f>
        <v>0</v>
      </c>
      <c r="O253" s="12">
        <f ca="1">SUMIF(总装!S$3:S$146,$B253,总装!S$6)+SUMIF(总装!T$3:T$146,$B253,总装!T$6)+SUMIF(总装!U$3:U$146,$B253,总装!U$6)</f>
        <v>0</v>
      </c>
      <c r="P253" s="12">
        <f ca="1">SUMIF(总装!V$3:V$146,$B253,总装!V$6)+SUMIF(总装!W$3:W$146,$B253,总装!W$6)+SUMIF(总装!X$3:X$146,$B253,总装!X$6)</f>
        <v>0</v>
      </c>
      <c r="Q253" s="12">
        <f ca="1">SUMIF(总装!Y$3:Y$146,$B253,总装!Y$6)+SUMIF(总装!Z$3:Z$146,$B253,总装!Z$6)+SUMIF(总装!AA$3:AA$146,$B253,总装!AA$6)</f>
        <v>450</v>
      </c>
      <c r="R253" s="5">
        <f ca="1">SUMIF(总装!AB$3:AB$146,$B253,总装!AB$6)+SUMIF(总装!AC$3:AC$146,$B253,总装!AC$6)+SUMIF(总装!AD$3:AD$146,$B253,总装!AD$6)</f>
        <v>1550</v>
      </c>
      <c r="S253" s="5">
        <f ca="1">SUMIF(总装!AE$3:AE$146,$B253,总装!AE$6)+SUMIF(总装!AF$3:AF$146,$B253,总装!AF$6)+SUMIF(总装!AG$3:AG$146,$B253,总装!AG$6)</f>
        <v>0</v>
      </c>
      <c r="T253" s="5">
        <f ca="1">SUMIF(总装!AH$3:AH$146,$B253,总装!AH$6)+SUMIF(总装!AI$3:AI$146,$B253,总装!AI$6)+SUMIF(总装!AJ$3:AJ$146,$B253,总装!AJ$6)</f>
        <v>0</v>
      </c>
      <c r="U253" s="5">
        <f ca="1">SUMIF(总装!AK$3:AK$146,$B253,总装!AK$6)+SUMIF(总装!AL$3:AL$146,$B253,总装!AL$6)+SUMIF(总装!AM$3:AM$146,$B253,总装!AM$6)</f>
        <v>0</v>
      </c>
      <c r="V253" s="5">
        <f ca="1">SUMIF(总装!AN$3:AN$146,$B253,总装!AN$6)+SUMIF(总装!AO$3:AO$146,$B253,总装!AO$6)+SUMIF(总装!AP$3:AP$146,$B253,总装!AP$6)</f>
        <v>0</v>
      </c>
      <c r="W253" s="5">
        <f ca="1">SUMIF(总装!AQ$3:AQ$146,$B253,总装!AQ$6)+SUMIF(总装!AR$3:AR$146,$B253,总装!AR$6)+SUMIF(总装!AS$3:AS$146,$B253,总装!AS$6)</f>
        <v>0</v>
      </c>
      <c r="X253" s="5">
        <f ca="1">SUMIF(总装!AT$3:AT$146,$B253,总装!AT$6)+SUMIF(总装!AU$3:AU$146,$B253,总装!AU$6)+SUMIF(总装!AV$3:AV$146,$B253,总装!AV$6)</f>
        <v>0</v>
      </c>
      <c r="Y253" s="5">
        <f ca="1">SUMIF(总装!AW$3:AW$146,$B253,总装!AW$6)+SUMIF(总装!AX$3:AX$146,$B253,总装!AX$6)+SUMIF(总装!AY$3:AY$146,$B253,总装!AY$6)</f>
        <v>0</v>
      </c>
      <c r="Z253" s="5">
        <f ca="1">SUMIF(总装!AZ$3:AZ$146,$B253,总装!AZ$6)+SUMIF(总装!BA$3:BA$146,$B253,总装!BA$6)+SUMIF(总装!BB$3:BB$146,$B253,总装!BB$6)</f>
        <v>0</v>
      </c>
      <c r="AA253" s="5">
        <f ca="1">SUMIF(总装!BC$3:BC$146,$B253,总装!BC$6)+SUMIF(总装!BD$3:BD$146,$B253,总装!BD$6)+SUMIF(总装!BE$3:BE$146,$B253,总装!BE$6)</f>
        <v>0</v>
      </c>
      <c r="AB253" s="5">
        <f ca="1">SUMIF(总装!BF$3:BF$146,$B253,总装!BF$6)+SUMIF(总装!BG$3:BG$146,$B253,总装!BG$6)+SUMIF(总装!BH$3:BH$146,$B253,总装!BH$6)</f>
        <v>0</v>
      </c>
      <c r="AC253" s="5">
        <f ca="1">SUMIF(总装!BI$3:BI$146,$B253,总装!BI$6)+SUMIF(总装!BJ$3:BJ$146,$B253,总装!BJ$6)+SUMIF(总装!BK$3:BK$146,$B253,总装!BK$6)</f>
        <v>0</v>
      </c>
      <c r="AD253" s="5">
        <f ca="1">SUMIF(总装!BL$3:BL$146,$B253,总装!BL$6)+SUMIF(总装!BM$3:BM$146,$B253,总装!BM$6)+SUMIF(总装!BN$3:BN$146,$B253,总装!BN$6)</f>
        <v>0</v>
      </c>
      <c r="AE253" s="5">
        <f ca="1">SUMIF(总装!BO$3:BO$146,$B253,总装!BO$6)+SUMIF(总装!BP$3:BP$146,$B253,总装!BP$6)+SUMIF(总装!BQ$3:BQ$146,$B253,总装!BQ$6)</f>
        <v>0</v>
      </c>
      <c r="AF253" s="5">
        <f ca="1">SUMIF(总装!BR$3:BR$146,$B253,总装!BR$6)+SUMIF(总装!BS$3:BS$146,$B253,总装!BS$6)+SUMIF(总装!BT$3:BT$146,$B253,总装!BT$6)</f>
        <v>0</v>
      </c>
      <c r="AG253" s="5">
        <f ca="1">SUMIF(总装!BU$3:BU$146,$B253,总装!BU$6)+SUMIF(总装!BV$3:BV$146,$B253,总装!BV$6)+SUMIF(总装!BW$3:BW$146,$B253,总装!BW$6)</f>
        <v>0</v>
      </c>
      <c r="AH253" s="5">
        <f ca="1">SUMIF(总装!BX$3:BX$146,$B253,总装!BX$6)+SUMIF(总装!BY$3:BY$146,$B253,总装!BY$6)+SUMIF(总装!BZ$3:BZ$146,$B253,总装!BZ$6)</f>
        <v>0</v>
      </c>
      <c r="AI253" s="5">
        <f ca="1">SUMIF(总装!CA$3:CA$146,$B253,总装!CA$6)+SUMIF(总装!CB$3:CB$146,$B253,总装!CB$6)+SUMIF(总装!CC$3:CC$146,$B253,总装!CC$6)</f>
        <v>0</v>
      </c>
      <c r="AJ253" s="5">
        <f ca="1">SUMIF(总装!CD$3:CD$146,$B253,总装!CD$6)+SUMIF(总装!CE$3:CE$146,$B253,总装!CE$6)+SUMIF(总装!CF$3:CF$146,$B253,总装!CF$6)</f>
        <v>0</v>
      </c>
      <c r="AK253" s="5">
        <f ca="1">SUMIF(总装!CG$3:CG$146,$B253,总装!CG$6)+SUMIF(总装!CH$3:CH$146,$B253,总装!CH$6)+SUMIF(总装!CI$3:CI$146,$B253,总装!CI$6)</f>
        <v>0</v>
      </c>
      <c r="AL253" s="5">
        <f ca="1">SUMIF(总装!CJ$3:CJ$146,$B253,总装!CJ$6)+SUMIF(总装!CK$3:CK$146,$B253,总装!CK$6)+SUMIF(总装!CL$3:CL$146,$B253,总装!CL$6)</f>
        <v>0</v>
      </c>
      <c r="AM253" s="5">
        <f ca="1">SUMIF(总装!CM$3:CM$146,$B253,总装!CM$6)+SUMIF(总装!CN$3:CN$146,$B253,总装!CN$6)+SUMIF(总装!CO$3:CO$146,$B253,总装!CO$6)</f>
        <v>0</v>
      </c>
      <c r="AN253" s="5">
        <f ca="1">SUMIF(总装!CP$3:CP$146,$B253,总装!CP$6)+SUMIF(总装!CQ$3:CQ$146,$B253,总装!CQ$6)+SUMIF(总装!CR$3:CR$146,$B253,总装!CR$6)</f>
        <v>0</v>
      </c>
      <c r="AO253" s="5">
        <f ca="1" t="shared" si="12"/>
        <v>2000</v>
      </c>
      <c r="AP253" s="5">
        <f>SUMIF(工单拆分!G:G,B253,工单拆分!I:I)</f>
        <v>2000</v>
      </c>
      <c r="AQ253" s="5">
        <f ca="1" t="shared" si="13"/>
        <v>0</v>
      </c>
      <c r="AS253" s="7"/>
      <c r="AT253" s="5"/>
      <c r="AU253" s="5"/>
      <c r="AV253" s="5"/>
      <c r="AW253" s="5"/>
    </row>
    <row r="254" s="1" customFormat="1" spans="1:49">
      <c r="A254" s="5">
        <f>工单拆分!F254</f>
        <v>7210003318</v>
      </c>
      <c r="B254" s="5" t="str">
        <f>工单拆分!G254</f>
        <v>7210003318-3</v>
      </c>
      <c r="C254" s="5" t="str">
        <f>工单拆分!H254</f>
        <v>50FC33A-3</v>
      </c>
      <c r="D254" s="5">
        <f>VLOOKUP(B254,工单拆分!G:I,3,0)</f>
        <v>2000</v>
      </c>
      <c r="E254" s="5">
        <f ca="1">SUMIFS(OFFSET(工单拆分!$I$2,,,2000),OFFSET(工单拆分!$F$2,,,2000),A254)</f>
        <v>20000</v>
      </c>
      <c r="F254" s="5"/>
      <c r="G254" s="10">
        <f ca="1" t="array" ref="G254">MATCH(TRUE,J254:AN254&gt;10,0)+$J$2-1</f>
        <v>43533</v>
      </c>
      <c r="H254" s="11"/>
      <c r="I254" s="11"/>
      <c r="J254" s="5">
        <f ca="1">SUMIF(总装!D$3:D$146,$B254,总装!D$6)+SUMIF(总装!E$3:E$146,$B254,总装!E$6)+SUMIF(总装!F$3:F$146,$B254,总装!F$6)</f>
        <v>0</v>
      </c>
      <c r="K254" s="12">
        <f ca="1">SUMIF(总装!G$3:G$146,$B254,总装!G$6)+SUMIF(总装!H$3:H$146,$B254,总装!H$6)+SUMIF(总装!I$3:I$146,$B254,总装!I$6)</f>
        <v>0</v>
      </c>
      <c r="L254" s="12">
        <f ca="1">SUMIF(总装!J$3:J$146,$B254,总装!J$6)+SUMIF(总装!K$3:K$146,$B254,总装!K$6)+SUMIF(总装!L$3:L$146,$B254,总装!L$6)</f>
        <v>0</v>
      </c>
      <c r="M254" s="12">
        <f ca="1">SUMIF(总装!M$3:M$146,$B254,总装!M$6)+SUMIF(总装!N$3:N$146,$B254,总装!N$6)+SUMIF(总装!O$3:O$146,$B254,总装!O$6)</f>
        <v>0</v>
      </c>
      <c r="N254" s="12">
        <f ca="1">SUMIF(总装!P$3:P$146,$B254,总装!P$6)+SUMIF(总装!Q$3:Q$146,$B254,总装!Q$6)+SUMIF(总装!R$3:R$146,$B254,总装!R$6)</f>
        <v>0</v>
      </c>
      <c r="O254" s="12">
        <f ca="1">SUMIF(总装!S$3:S$146,$B254,总装!S$6)+SUMIF(总装!T$3:T$146,$B254,总装!T$6)+SUMIF(总装!U$3:U$146,$B254,总装!U$6)</f>
        <v>0</v>
      </c>
      <c r="P254" s="12">
        <f ca="1">SUMIF(总装!V$3:V$146,$B254,总装!V$6)+SUMIF(总装!W$3:W$146,$B254,总装!W$6)+SUMIF(总装!X$3:X$146,$B254,总装!X$6)</f>
        <v>0</v>
      </c>
      <c r="Q254" s="12">
        <f ca="1">SUMIF(总装!Y$3:Y$146,$B254,总装!Y$6)+SUMIF(总装!Z$3:Z$146,$B254,总装!Z$6)+SUMIF(总装!AA$3:AA$146,$B254,总装!AA$6)</f>
        <v>0</v>
      </c>
      <c r="R254" s="5">
        <f ca="1">SUMIF(总装!AB$3:AB$146,$B254,总装!AB$6)+SUMIF(总装!AC$3:AC$146,$B254,总装!AC$6)+SUMIF(总装!AD$3:AD$146,$B254,总装!AD$6)</f>
        <v>350</v>
      </c>
      <c r="S254" s="5">
        <f ca="1">SUMIF(总装!AE$3:AE$146,$B254,总装!AE$6)+SUMIF(总装!AF$3:AF$146,$B254,总装!AF$6)+SUMIF(总装!AG$3:AG$146,$B254,总装!AG$6)</f>
        <v>0</v>
      </c>
      <c r="T254" s="5">
        <f ca="1">SUMIF(总装!AH$3:AH$146,$B254,总装!AH$6)+SUMIF(总装!AI$3:AI$146,$B254,总装!AI$6)+SUMIF(总装!AJ$3:AJ$146,$B254,总装!AJ$6)</f>
        <v>1650</v>
      </c>
      <c r="U254" s="5">
        <f ca="1">SUMIF(总装!AK$3:AK$146,$B254,总装!AK$6)+SUMIF(总装!AL$3:AL$146,$B254,总装!AL$6)+SUMIF(总装!AM$3:AM$146,$B254,总装!AM$6)</f>
        <v>0</v>
      </c>
      <c r="V254" s="5">
        <f ca="1">SUMIF(总装!AN$3:AN$146,$B254,总装!AN$6)+SUMIF(总装!AO$3:AO$146,$B254,总装!AO$6)+SUMIF(总装!AP$3:AP$146,$B254,总装!AP$6)</f>
        <v>0</v>
      </c>
      <c r="W254" s="5">
        <f ca="1">SUMIF(总装!AQ$3:AQ$146,$B254,总装!AQ$6)+SUMIF(总装!AR$3:AR$146,$B254,总装!AR$6)+SUMIF(总装!AS$3:AS$146,$B254,总装!AS$6)</f>
        <v>0</v>
      </c>
      <c r="X254" s="5">
        <f ca="1">SUMIF(总装!AT$3:AT$146,$B254,总装!AT$6)+SUMIF(总装!AU$3:AU$146,$B254,总装!AU$6)+SUMIF(总装!AV$3:AV$146,$B254,总装!AV$6)</f>
        <v>0</v>
      </c>
      <c r="Y254" s="5">
        <f ca="1">SUMIF(总装!AW$3:AW$146,$B254,总装!AW$6)+SUMIF(总装!AX$3:AX$146,$B254,总装!AX$6)+SUMIF(总装!AY$3:AY$146,$B254,总装!AY$6)</f>
        <v>0</v>
      </c>
      <c r="Z254" s="5">
        <f ca="1">SUMIF(总装!AZ$3:AZ$146,$B254,总装!AZ$6)+SUMIF(总装!BA$3:BA$146,$B254,总装!BA$6)+SUMIF(总装!BB$3:BB$146,$B254,总装!BB$6)</f>
        <v>0</v>
      </c>
      <c r="AA254" s="5">
        <f ca="1">SUMIF(总装!BC$3:BC$146,$B254,总装!BC$6)+SUMIF(总装!BD$3:BD$146,$B254,总装!BD$6)+SUMIF(总装!BE$3:BE$146,$B254,总装!BE$6)</f>
        <v>0</v>
      </c>
      <c r="AB254" s="5">
        <f ca="1">SUMIF(总装!BF$3:BF$146,$B254,总装!BF$6)+SUMIF(总装!BG$3:BG$146,$B254,总装!BG$6)+SUMIF(总装!BH$3:BH$146,$B254,总装!BH$6)</f>
        <v>0</v>
      </c>
      <c r="AC254" s="5">
        <f ca="1">SUMIF(总装!BI$3:BI$146,$B254,总装!BI$6)+SUMIF(总装!BJ$3:BJ$146,$B254,总装!BJ$6)+SUMIF(总装!BK$3:BK$146,$B254,总装!BK$6)</f>
        <v>0</v>
      </c>
      <c r="AD254" s="5">
        <f ca="1">SUMIF(总装!BL$3:BL$146,$B254,总装!BL$6)+SUMIF(总装!BM$3:BM$146,$B254,总装!BM$6)+SUMIF(总装!BN$3:BN$146,$B254,总装!BN$6)</f>
        <v>0</v>
      </c>
      <c r="AE254" s="5">
        <f ca="1">SUMIF(总装!BO$3:BO$146,$B254,总装!BO$6)+SUMIF(总装!BP$3:BP$146,$B254,总装!BP$6)+SUMIF(总装!BQ$3:BQ$146,$B254,总装!BQ$6)</f>
        <v>0</v>
      </c>
      <c r="AF254" s="5">
        <f ca="1">SUMIF(总装!BR$3:BR$146,$B254,总装!BR$6)+SUMIF(总装!BS$3:BS$146,$B254,总装!BS$6)+SUMIF(总装!BT$3:BT$146,$B254,总装!BT$6)</f>
        <v>0</v>
      </c>
      <c r="AG254" s="5">
        <f ca="1">SUMIF(总装!BU$3:BU$146,$B254,总装!BU$6)+SUMIF(总装!BV$3:BV$146,$B254,总装!BV$6)+SUMIF(总装!BW$3:BW$146,$B254,总装!BW$6)</f>
        <v>0</v>
      </c>
      <c r="AH254" s="5">
        <f ca="1">SUMIF(总装!BX$3:BX$146,$B254,总装!BX$6)+SUMIF(总装!BY$3:BY$146,$B254,总装!BY$6)+SUMIF(总装!BZ$3:BZ$146,$B254,总装!BZ$6)</f>
        <v>0</v>
      </c>
      <c r="AI254" s="5">
        <f ca="1">SUMIF(总装!CA$3:CA$146,$B254,总装!CA$6)+SUMIF(总装!CB$3:CB$146,$B254,总装!CB$6)+SUMIF(总装!CC$3:CC$146,$B254,总装!CC$6)</f>
        <v>0</v>
      </c>
      <c r="AJ254" s="5">
        <f ca="1">SUMIF(总装!CD$3:CD$146,$B254,总装!CD$6)+SUMIF(总装!CE$3:CE$146,$B254,总装!CE$6)+SUMIF(总装!CF$3:CF$146,$B254,总装!CF$6)</f>
        <v>0</v>
      </c>
      <c r="AK254" s="5">
        <f ca="1">SUMIF(总装!CG$3:CG$146,$B254,总装!CG$6)+SUMIF(总装!CH$3:CH$146,$B254,总装!CH$6)+SUMIF(总装!CI$3:CI$146,$B254,总装!CI$6)</f>
        <v>0</v>
      </c>
      <c r="AL254" s="5">
        <f ca="1">SUMIF(总装!CJ$3:CJ$146,$B254,总装!CJ$6)+SUMIF(总装!CK$3:CK$146,$B254,总装!CK$6)+SUMIF(总装!CL$3:CL$146,$B254,总装!CL$6)</f>
        <v>0</v>
      </c>
      <c r="AM254" s="5">
        <f ca="1">SUMIF(总装!CM$3:CM$146,$B254,总装!CM$6)+SUMIF(总装!CN$3:CN$146,$B254,总装!CN$6)+SUMIF(总装!CO$3:CO$146,$B254,总装!CO$6)</f>
        <v>0</v>
      </c>
      <c r="AN254" s="5">
        <f ca="1">SUMIF(总装!CP$3:CP$146,$B254,总装!CP$6)+SUMIF(总装!CQ$3:CQ$146,$B254,总装!CQ$6)+SUMIF(总装!CR$3:CR$146,$B254,总装!CR$6)</f>
        <v>0</v>
      </c>
      <c r="AO254" s="5">
        <f ca="1" t="shared" si="12"/>
        <v>2000</v>
      </c>
      <c r="AP254" s="5">
        <f>SUMIF(工单拆分!G:G,B254,工单拆分!I:I)</f>
        <v>2000</v>
      </c>
      <c r="AQ254" s="5">
        <f ca="1" t="shared" si="13"/>
        <v>0</v>
      </c>
      <c r="AS254" s="7"/>
      <c r="AT254" s="5"/>
      <c r="AU254" s="5"/>
      <c r="AV254" s="5"/>
      <c r="AW254" s="5"/>
    </row>
    <row r="255" s="1" customFormat="1" spans="1:49">
      <c r="A255" s="5">
        <f>工单拆分!F255</f>
        <v>7210003318</v>
      </c>
      <c r="B255" s="5" t="str">
        <f>工单拆分!G255</f>
        <v>7210003318-4</v>
      </c>
      <c r="C255" s="5" t="str">
        <f>工单拆分!H255</f>
        <v>50FC33A-4</v>
      </c>
      <c r="D255" s="5">
        <f>VLOOKUP(B255,工单拆分!G:I,3,0)</f>
        <v>2000</v>
      </c>
      <c r="E255" s="5">
        <f ca="1">SUMIFS(OFFSET(工单拆分!$I$2,,,2000),OFFSET(工单拆分!$F$2,,,2000),A255)</f>
        <v>20000</v>
      </c>
      <c r="F255" s="5"/>
      <c r="G255" s="10">
        <f ca="1" t="array" ref="G255">MATCH(TRUE,J255:AN255&gt;10,0)+$J$2-1</f>
        <v>43545</v>
      </c>
      <c r="H255" s="11"/>
      <c r="I255" s="11"/>
      <c r="J255" s="5">
        <f ca="1">SUMIF(总装!D$3:D$146,$B255,总装!D$6)+SUMIF(总装!E$3:E$146,$B255,总装!E$6)+SUMIF(总装!F$3:F$146,$B255,总装!F$6)</f>
        <v>0</v>
      </c>
      <c r="K255" s="12">
        <f ca="1">SUMIF(总装!G$3:G$146,$B255,总装!G$6)+SUMIF(总装!H$3:H$146,$B255,总装!H$6)+SUMIF(总装!I$3:I$146,$B255,总装!I$6)</f>
        <v>0</v>
      </c>
      <c r="L255" s="12">
        <f ca="1">SUMIF(总装!J$3:J$146,$B255,总装!J$6)+SUMIF(总装!K$3:K$146,$B255,总装!K$6)+SUMIF(总装!L$3:L$146,$B255,总装!L$6)</f>
        <v>0</v>
      </c>
      <c r="M255" s="12">
        <f ca="1">SUMIF(总装!M$3:M$146,$B255,总装!M$6)+SUMIF(总装!N$3:N$146,$B255,总装!N$6)+SUMIF(总装!O$3:O$146,$B255,总装!O$6)</f>
        <v>0</v>
      </c>
      <c r="N255" s="12">
        <f ca="1">SUMIF(总装!P$3:P$146,$B255,总装!P$6)+SUMIF(总装!Q$3:Q$146,$B255,总装!Q$6)+SUMIF(总装!R$3:R$146,$B255,总装!R$6)</f>
        <v>0</v>
      </c>
      <c r="O255" s="12">
        <f ca="1">SUMIF(总装!S$3:S$146,$B255,总装!S$6)+SUMIF(总装!T$3:T$146,$B255,总装!T$6)+SUMIF(总装!U$3:U$146,$B255,总装!U$6)</f>
        <v>0</v>
      </c>
      <c r="P255" s="12">
        <f ca="1">SUMIF(总装!V$3:V$146,$B255,总装!V$6)+SUMIF(总装!W$3:W$146,$B255,总装!W$6)+SUMIF(总装!X$3:X$146,$B255,总装!X$6)</f>
        <v>0</v>
      </c>
      <c r="Q255" s="12">
        <f ca="1">SUMIF(总装!Y$3:Y$146,$B255,总装!Y$6)+SUMIF(总装!Z$3:Z$146,$B255,总装!Z$6)+SUMIF(总装!AA$3:AA$146,$B255,总装!AA$6)</f>
        <v>0</v>
      </c>
      <c r="R255" s="5">
        <f ca="1">SUMIF(总装!AB$3:AB$146,$B255,总装!AB$6)+SUMIF(总装!AC$3:AC$146,$B255,总装!AC$6)+SUMIF(总装!AD$3:AD$146,$B255,总装!AD$6)</f>
        <v>0</v>
      </c>
      <c r="S255" s="5">
        <f ca="1">SUMIF(总装!AE$3:AE$146,$B255,总装!AE$6)+SUMIF(总装!AF$3:AF$146,$B255,总装!AF$6)+SUMIF(总装!AG$3:AG$146,$B255,总装!AG$6)</f>
        <v>0</v>
      </c>
      <c r="T255" s="5">
        <f ca="1">SUMIF(总装!AH$3:AH$146,$B255,总装!AH$6)+SUMIF(总装!AI$3:AI$146,$B255,总装!AI$6)+SUMIF(总装!AJ$3:AJ$146,$B255,总装!AJ$6)</f>
        <v>0</v>
      </c>
      <c r="U255" s="5">
        <f ca="1">SUMIF(总装!AK$3:AK$146,$B255,总装!AK$6)+SUMIF(总装!AL$3:AL$146,$B255,总装!AL$6)+SUMIF(总装!AM$3:AM$146,$B255,总装!AM$6)</f>
        <v>0</v>
      </c>
      <c r="V255" s="5">
        <f ca="1">SUMIF(总装!AN$3:AN$146,$B255,总装!AN$6)+SUMIF(总装!AO$3:AO$146,$B255,总装!AO$6)+SUMIF(总装!AP$3:AP$146,$B255,总装!AP$6)</f>
        <v>0</v>
      </c>
      <c r="W255" s="5">
        <f ca="1">SUMIF(总装!AQ$3:AQ$146,$B255,总装!AQ$6)+SUMIF(总装!AR$3:AR$146,$B255,总装!AR$6)+SUMIF(总装!AS$3:AS$146,$B255,总装!AS$6)</f>
        <v>0</v>
      </c>
      <c r="X255" s="5">
        <f ca="1">SUMIF(总装!AT$3:AT$146,$B255,总装!AT$6)+SUMIF(总装!AU$3:AU$146,$B255,总装!AU$6)+SUMIF(总装!AV$3:AV$146,$B255,总装!AV$6)</f>
        <v>0</v>
      </c>
      <c r="Y255" s="5">
        <f ca="1">SUMIF(总装!AW$3:AW$146,$B255,总装!AW$6)+SUMIF(总装!AX$3:AX$146,$B255,总装!AX$6)+SUMIF(总装!AY$3:AY$146,$B255,总装!AY$6)</f>
        <v>0</v>
      </c>
      <c r="Z255" s="5">
        <f ca="1">SUMIF(总装!AZ$3:AZ$146,$B255,总装!AZ$6)+SUMIF(总装!BA$3:BA$146,$B255,总装!BA$6)+SUMIF(总装!BB$3:BB$146,$B255,总装!BB$6)</f>
        <v>0</v>
      </c>
      <c r="AA255" s="5">
        <f ca="1">SUMIF(总装!BC$3:BC$146,$B255,总装!BC$6)+SUMIF(总装!BD$3:BD$146,$B255,总装!BD$6)+SUMIF(总装!BE$3:BE$146,$B255,总装!BE$6)</f>
        <v>0</v>
      </c>
      <c r="AB255" s="5">
        <f ca="1">SUMIF(总装!BF$3:BF$146,$B255,总装!BF$6)+SUMIF(总装!BG$3:BG$146,$B255,总装!BG$6)+SUMIF(总装!BH$3:BH$146,$B255,总装!BH$6)</f>
        <v>0</v>
      </c>
      <c r="AC255" s="5">
        <f ca="1">SUMIF(总装!BI$3:BI$146,$B255,总装!BI$6)+SUMIF(总装!BJ$3:BJ$146,$B255,总装!BJ$6)+SUMIF(总装!BK$3:BK$146,$B255,总装!BK$6)</f>
        <v>0</v>
      </c>
      <c r="AD255" s="5">
        <f ca="1">SUMIF(总装!BL$3:BL$146,$B255,总装!BL$6)+SUMIF(总装!BM$3:BM$146,$B255,总装!BM$6)+SUMIF(总装!BN$3:BN$146,$B255,总装!BN$6)</f>
        <v>1650</v>
      </c>
      <c r="AE255" s="5">
        <f ca="1">SUMIF(总装!BO$3:BO$146,$B255,总装!BO$6)+SUMIF(总装!BP$3:BP$146,$B255,总装!BP$6)+SUMIF(总装!BQ$3:BQ$146,$B255,总装!BQ$6)</f>
        <v>350</v>
      </c>
      <c r="AF255" s="5">
        <f ca="1">SUMIF(总装!BR$3:BR$146,$B255,总装!BR$6)+SUMIF(总装!BS$3:BS$146,$B255,总装!BS$6)+SUMIF(总装!BT$3:BT$146,$B255,总装!BT$6)</f>
        <v>0</v>
      </c>
      <c r="AG255" s="5">
        <f ca="1">SUMIF(总装!BU$3:BU$146,$B255,总装!BU$6)+SUMIF(总装!BV$3:BV$146,$B255,总装!BV$6)+SUMIF(总装!BW$3:BW$146,$B255,总装!BW$6)</f>
        <v>0</v>
      </c>
      <c r="AH255" s="5">
        <f ca="1">SUMIF(总装!BX$3:BX$146,$B255,总装!BX$6)+SUMIF(总装!BY$3:BY$146,$B255,总装!BY$6)+SUMIF(总装!BZ$3:BZ$146,$B255,总装!BZ$6)</f>
        <v>0</v>
      </c>
      <c r="AI255" s="5">
        <f ca="1">SUMIF(总装!CA$3:CA$146,$B255,总装!CA$6)+SUMIF(总装!CB$3:CB$146,$B255,总装!CB$6)+SUMIF(总装!CC$3:CC$146,$B255,总装!CC$6)</f>
        <v>0</v>
      </c>
      <c r="AJ255" s="5">
        <f ca="1">SUMIF(总装!CD$3:CD$146,$B255,总装!CD$6)+SUMIF(总装!CE$3:CE$146,$B255,总装!CE$6)+SUMIF(总装!CF$3:CF$146,$B255,总装!CF$6)</f>
        <v>0</v>
      </c>
      <c r="AK255" s="5">
        <f ca="1">SUMIF(总装!CG$3:CG$146,$B255,总装!CG$6)+SUMIF(总装!CH$3:CH$146,$B255,总装!CH$6)+SUMIF(总装!CI$3:CI$146,$B255,总装!CI$6)</f>
        <v>0</v>
      </c>
      <c r="AL255" s="5">
        <f ca="1">SUMIF(总装!CJ$3:CJ$146,$B255,总装!CJ$6)+SUMIF(总装!CK$3:CK$146,$B255,总装!CK$6)+SUMIF(总装!CL$3:CL$146,$B255,总装!CL$6)</f>
        <v>0</v>
      </c>
      <c r="AM255" s="5">
        <f ca="1">SUMIF(总装!CM$3:CM$146,$B255,总装!CM$6)+SUMIF(总装!CN$3:CN$146,$B255,总装!CN$6)+SUMIF(总装!CO$3:CO$146,$B255,总装!CO$6)</f>
        <v>0</v>
      </c>
      <c r="AN255" s="5">
        <f ca="1">SUMIF(总装!CP$3:CP$146,$B255,总装!CP$6)+SUMIF(总装!CQ$3:CQ$146,$B255,总装!CQ$6)+SUMIF(总装!CR$3:CR$146,$B255,总装!CR$6)</f>
        <v>0</v>
      </c>
      <c r="AO255" s="5">
        <f ca="1" t="shared" si="12"/>
        <v>2000</v>
      </c>
      <c r="AP255" s="5">
        <f>SUMIF(工单拆分!G:G,B255,工单拆分!I:I)</f>
        <v>2000</v>
      </c>
      <c r="AQ255" s="5">
        <f ca="1" t="shared" si="13"/>
        <v>0</v>
      </c>
      <c r="AS255" s="7"/>
      <c r="AT255" s="5"/>
      <c r="AU255" s="5"/>
      <c r="AV255" s="5"/>
      <c r="AW255" s="5"/>
    </row>
    <row r="256" s="1" customFormat="1" spans="1:49">
      <c r="A256" s="5">
        <f>工单拆分!F256</f>
        <v>7210003318</v>
      </c>
      <c r="B256" s="5" t="str">
        <f>工单拆分!G256</f>
        <v>7210003318-5</v>
      </c>
      <c r="C256" s="5" t="str">
        <f>工单拆分!H256</f>
        <v>50FC33A-5</v>
      </c>
      <c r="D256" s="5">
        <f>VLOOKUP(B256,工单拆分!G:I,3,0)</f>
        <v>2000</v>
      </c>
      <c r="E256" s="5">
        <f ca="1">SUMIFS(OFFSET(工单拆分!$I$2,,,2000),OFFSET(工单拆分!$F$2,,,2000),A256)</f>
        <v>20000</v>
      </c>
      <c r="F256" s="5"/>
      <c r="G256" s="10">
        <f ca="1" t="array" ref="G256">MATCH(TRUE,J256:AN256&gt;10,0)+$J$2-1</f>
        <v>43530</v>
      </c>
      <c r="H256" s="11"/>
      <c r="I256" s="11"/>
      <c r="J256" s="5">
        <f ca="1">SUMIF(总装!D$3:D$146,$B256,总装!D$6)+SUMIF(总装!E$3:E$146,$B256,总装!E$6)+SUMIF(总装!F$3:F$146,$B256,总装!F$6)</f>
        <v>0</v>
      </c>
      <c r="K256" s="12">
        <f ca="1">SUMIF(总装!G$3:G$146,$B256,总装!G$6)+SUMIF(总装!H$3:H$146,$B256,总装!H$6)+SUMIF(总装!I$3:I$146,$B256,总装!I$6)</f>
        <v>0</v>
      </c>
      <c r="L256" s="12">
        <f ca="1">SUMIF(总装!J$3:J$146,$B256,总装!J$6)+SUMIF(总装!K$3:K$146,$B256,总装!K$6)+SUMIF(总装!L$3:L$146,$B256,总装!L$6)</f>
        <v>0</v>
      </c>
      <c r="M256" s="12">
        <f ca="1">SUMIF(总装!M$3:M$146,$B256,总装!M$6)+SUMIF(总装!N$3:N$146,$B256,总装!N$6)+SUMIF(总装!O$3:O$146,$B256,总装!O$6)</f>
        <v>0</v>
      </c>
      <c r="N256" s="12">
        <f ca="1">SUMIF(总装!P$3:P$146,$B256,总装!P$6)+SUMIF(总装!Q$3:Q$146,$B256,总装!Q$6)+SUMIF(总装!R$3:R$146,$B256,总装!R$6)</f>
        <v>0</v>
      </c>
      <c r="O256" s="12">
        <f ca="1">SUMIF(总装!S$3:S$146,$B256,总装!S$6)+SUMIF(总装!T$3:T$146,$B256,总装!T$6)+SUMIF(总装!U$3:U$146,$B256,总装!U$6)</f>
        <v>750</v>
      </c>
      <c r="P256" s="12">
        <f ca="1">SUMIF(总装!V$3:V$146,$B256,总装!V$6)+SUMIF(总装!W$3:W$146,$B256,总装!W$6)+SUMIF(总装!X$3:X$146,$B256,总装!X$6)</f>
        <v>1250</v>
      </c>
      <c r="Q256" s="12">
        <f ca="1">SUMIF(总装!Y$3:Y$146,$B256,总装!Y$6)+SUMIF(总装!Z$3:Z$146,$B256,总装!Z$6)+SUMIF(总装!AA$3:AA$146,$B256,总装!AA$6)</f>
        <v>0</v>
      </c>
      <c r="R256" s="5">
        <f ca="1">SUMIF(总装!AB$3:AB$146,$B256,总装!AB$6)+SUMIF(总装!AC$3:AC$146,$B256,总装!AC$6)+SUMIF(总装!AD$3:AD$146,$B256,总装!AD$6)</f>
        <v>0</v>
      </c>
      <c r="S256" s="5">
        <f ca="1">SUMIF(总装!AE$3:AE$146,$B256,总装!AE$6)+SUMIF(总装!AF$3:AF$146,$B256,总装!AF$6)+SUMIF(总装!AG$3:AG$146,$B256,总装!AG$6)</f>
        <v>0</v>
      </c>
      <c r="T256" s="5">
        <f ca="1">SUMIF(总装!AH$3:AH$146,$B256,总装!AH$6)+SUMIF(总装!AI$3:AI$146,$B256,总装!AI$6)+SUMIF(总装!AJ$3:AJ$146,$B256,总装!AJ$6)</f>
        <v>0</v>
      </c>
      <c r="U256" s="5">
        <f ca="1">SUMIF(总装!AK$3:AK$146,$B256,总装!AK$6)+SUMIF(总装!AL$3:AL$146,$B256,总装!AL$6)+SUMIF(总装!AM$3:AM$146,$B256,总装!AM$6)</f>
        <v>0</v>
      </c>
      <c r="V256" s="5">
        <f ca="1">SUMIF(总装!AN$3:AN$146,$B256,总装!AN$6)+SUMIF(总装!AO$3:AO$146,$B256,总装!AO$6)+SUMIF(总装!AP$3:AP$146,$B256,总装!AP$6)</f>
        <v>0</v>
      </c>
      <c r="W256" s="5">
        <f ca="1">SUMIF(总装!AQ$3:AQ$146,$B256,总装!AQ$6)+SUMIF(总装!AR$3:AR$146,$B256,总装!AR$6)+SUMIF(总装!AS$3:AS$146,$B256,总装!AS$6)</f>
        <v>0</v>
      </c>
      <c r="X256" s="5">
        <f ca="1">SUMIF(总装!AT$3:AT$146,$B256,总装!AT$6)+SUMIF(总装!AU$3:AU$146,$B256,总装!AU$6)+SUMIF(总装!AV$3:AV$146,$B256,总装!AV$6)</f>
        <v>0</v>
      </c>
      <c r="Y256" s="5">
        <f ca="1">SUMIF(总装!AW$3:AW$146,$B256,总装!AW$6)+SUMIF(总装!AX$3:AX$146,$B256,总装!AX$6)+SUMIF(总装!AY$3:AY$146,$B256,总装!AY$6)</f>
        <v>0</v>
      </c>
      <c r="Z256" s="5">
        <f ca="1">SUMIF(总装!AZ$3:AZ$146,$B256,总装!AZ$6)+SUMIF(总装!BA$3:BA$146,$B256,总装!BA$6)+SUMIF(总装!BB$3:BB$146,$B256,总装!BB$6)</f>
        <v>0</v>
      </c>
      <c r="AA256" s="5">
        <f ca="1">SUMIF(总装!BC$3:BC$146,$B256,总装!BC$6)+SUMIF(总装!BD$3:BD$146,$B256,总装!BD$6)+SUMIF(总装!BE$3:BE$146,$B256,总装!BE$6)</f>
        <v>0</v>
      </c>
      <c r="AB256" s="5">
        <f ca="1">SUMIF(总装!BF$3:BF$146,$B256,总装!BF$6)+SUMIF(总装!BG$3:BG$146,$B256,总装!BG$6)+SUMIF(总装!BH$3:BH$146,$B256,总装!BH$6)</f>
        <v>0</v>
      </c>
      <c r="AC256" s="5">
        <f ca="1">SUMIF(总装!BI$3:BI$146,$B256,总装!BI$6)+SUMIF(总装!BJ$3:BJ$146,$B256,总装!BJ$6)+SUMIF(总装!BK$3:BK$146,$B256,总装!BK$6)</f>
        <v>0</v>
      </c>
      <c r="AD256" s="5">
        <f ca="1">SUMIF(总装!BL$3:BL$146,$B256,总装!BL$6)+SUMIF(总装!BM$3:BM$146,$B256,总装!BM$6)+SUMIF(总装!BN$3:BN$146,$B256,总装!BN$6)</f>
        <v>0</v>
      </c>
      <c r="AE256" s="5">
        <f ca="1">SUMIF(总装!BO$3:BO$146,$B256,总装!BO$6)+SUMIF(总装!BP$3:BP$146,$B256,总装!BP$6)+SUMIF(总装!BQ$3:BQ$146,$B256,总装!BQ$6)</f>
        <v>0</v>
      </c>
      <c r="AF256" s="5">
        <f ca="1">SUMIF(总装!BR$3:BR$146,$B256,总装!BR$6)+SUMIF(总装!BS$3:BS$146,$B256,总装!BS$6)+SUMIF(总装!BT$3:BT$146,$B256,总装!BT$6)</f>
        <v>0</v>
      </c>
      <c r="AG256" s="5">
        <f ca="1">SUMIF(总装!BU$3:BU$146,$B256,总装!BU$6)+SUMIF(总装!BV$3:BV$146,$B256,总装!BV$6)+SUMIF(总装!BW$3:BW$146,$B256,总装!BW$6)</f>
        <v>0</v>
      </c>
      <c r="AH256" s="5">
        <f ca="1">SUMIF(总装!BX$3:BX$146,$B256,总装!BX$6)+SUMIF(总装!BY$3:BY$146,$B256,总装!BY$6)+SUMIF(总装!BZ$3:BZ$146,$B256,总装!BZ$6)</f>
        <v>0</v>
      </c>
      <c r="AI256" s="5">
        <f ca="1">SUMIF(总装!CA$3:CA$146,$B256,总装!CA$6)+SUMIF(总装!CB$3:CB$146,$B256,总装!CB$6)+SUMIF(总装!CC$3:CC$146,$B256,总装!CC$6)</f>
        <v>0</v>
      </c>
      <c r="AJ256" s="5">
        <f ca="1">SUMIF(总装!CD$3:CD$146,$B256,总装!CD$6)+SUMIF(总装!CE$3:CE$146,$B256,总装!CE$6)+SUMIF(总装!CF$3:CF$146,$B256,总装!CF$6)</f>
        <v>0</v>
      </c>
      <c r="AK256" s="5">
        <f ca="1">SUMIF(总装!CG$3:CG$146,$B256,总装!CG$6)+SUMIF(总装!CH$3:CH$146,$B256,总装!CH$6)+SUMIF(总装!CI$3:CI$146,$B256,总装!CI$6)</f>
        <v>0</v>
      </c>
      <c r="AL256" s="5">
        <f ca="1">SUMIF(总装!CJ$3:CJ$146,$B256,总装!CJ$6)+SUMIF(总装!CK$3:CK$146,$B256,总装!CK$6)+SUMIF(总装!CL$3:CL$146,$B256,总装!CL$6)</f>
        <v>0</v>
      </c>
      <c r="AM256" s="5">
        <f ca="1">SUMIF(总装!CM$3:CM$146,$B256,总装!CM$6)+SUMIF(总装!CN$3:CN$146,$B256,总装!CN$6)+SUMIF(总装!CO$3:CO$146,$B256,总装!CO$6)</f>
        <v>0</v>
      </c>
      <c r="AN256" s="5">
        <f ca="1">SUMIF(总装!CP$3:CP$146,$B256,总装!CP$6)+SUMIF(总装!CQ$3:CQ$146,$B256,总装!CQ$6)+SUMIF(总装!CR$3:CR$146,$B256,总装!CR$6)</f>
        <v>0</v>
      </c>
      <c r="AO256" s="5">
        <f ca="1" t="shared" si="12"/>
        <v>2000</v>
      </c>
      <c r="AP256" s="5">
        <f>SUMIF(工单拆分!G:G,B256,工单拆分!I:I)</f>
        <v>2000</v>
      </c>
      <c r="AQ256" s="5">
        <f ca="1" t="shared" si="13"/>
        <v>0</v>
      </c>
      <c r="AS256" s="7"/>
      <c r="AT256" s="5"/>
      <c r="AU256" s="5"/>
      <c r="AV256" s="5"/>
      <c r="AW256" s="5"/>
    </row>
    <row r="257" s="1" customFormat="1" spans="1:49">
      <c r="A257" s="5">
        <f>工单拆分!F257</f>
        <v>7210003318</v>
      </c>
      <c r="B257" s="5" t="str">
        <f>工单拆分!G257</f>
        <v>7210003318-6</v>
      </c>
      <c r="C257" s="5" t="str">
        <f>工单拆分!H257</f>
        <v>50FC33A-6</v>
      </c>
      <c r="D257" s="5">
        <f>VLOOKUP(B257,工单拆分!G:I,3,0)</f>
        <v>2000</v>
      </c>
      <c r="E257" s="5">
        <f ca="1">SUMIFS(OFFSET(工单拆分!$I$2,,,2000),OFFSET(工单拆分!$F$2,,,2000),A257)</f>
        <v>20000</v>
      </c>
      <c r="F257" s="5"/>
      <c r="G257" s="10">
        <f ca="1" t="array" ref="G257">MATCH(TRUE,J257:AN257&gt;10,0)+$J$2-1</f>
        <v>43552</v>
      </c>
      <c r="H257" s="11"/>
      <c r="I257" s="11"/>
      <c r="J257" s="5">
        <f ca="1">SUMIF(总装!D$3:D$146,$B257,总装!D$6)+SUMIF(总装!E$3:E$146,$B257,总装!E$6)+SUMIF(总装!F$3:F$146,$B257,总装!F$6)</f>
        <v>0</v>
      </c>
      <c r="K257" s="12">
        <f ca="1">SUMIF(总装!G$3:G$146,$B257,总装!G$6)+SUMIF(总装!H$3:H$146,$B257,总装!H$6)+SUMIF(总装!I$3:I$146,$B257,总装!I$6)</f>
        <v>0</v>
      </c>
      <c r="L257" s="12">
        <f ca="1">SUMIF(总装!J$3:J$146,$B257,总装!J$6)+SUMIF(总装!K$3:K$146,$B257,总装!K$6)+SUMIF(总装!L$3:L$146,$B257,总装!L$6)</f>
        <v>0</v>
      </c>
      <c r="M257" s="12">
        <f ca="1">SUMIF(总装!M$3:M$146,$B257,总装!M$6)+SUMIF(总装!N$3:N$146,$B257,总装!N$6)+SUMIF(总装!O$3:O$146,$B257,总装!O$6)</f>
        <v>0</v>
      </c>
      <c r="N257" s="12">
        <f ca="1">SUMIF(总装!P$3:P$146,$B257,总装!P$6)+SUMIF(总装!Q$3:Q$146,$B257,总装!Q$6)+SUMIF(总装!R$3:R$146,$B257,总装!R$6)</f>
        <v>0</v>
      </c>
      <c r="O257" s="12">
        <f ca="1">SUMIF(总装!S$3:S$146,$B257,总装!S$6)+SUMIF(总装!T$3:T$146,$B257,总装!T$6)+SUMIF(总装!U$3:U$146,$B257,总装!U$6)</f>
        <v>0</v>
      </c>
      <c r="P257" s="12">
        <f ca="1">SUMIF(总装!V$3:V$146,$B257,总装!V$6)+SUMIF(总装!W$3:W$146,$B257,总装!W$6)+SUMIF(总装!X$3:X$146,$B257,总装!X$6)</f>
        <v>0</v>
      </c>
      <c r="Q257" s="12">
        <f ca="1">SUMIF(总装!Y$3:Y$146,$B257,总装!Y$6)+SUMIF(总装!Z$3:Z$146,$B257,总装!Z$6)+SUMIF(总装!AA$3:AA$146,$B257,总装!AA$6)</f>
        <v>0</v>
      </c>
      <c r="R257" s="5">
        <f ca="1">SUMIF(总装!AB$3:AB$146,$B257,总装!AB$6)+SUMIF(总装!AC$3:AC$146,$B257,总装!AC$6)+SUMIF(总装!AD$3:AD$146,$B257,总装!AD$6)</f>
        <v>0</v>
      </c>
      <c r="S257" s="5">
        <f ca="1">SUMIF(总装!AE$3:AE$146,$B257,总装!AE$6)+SUMIF(总装!AF$3:AF$146,$B257,总装!AF$6)+SUMIF(总装!AG$3:AG$146,$B257,总装!AG$6)</f>
        <v>0</v>
      </c>
      <c r="T257" s="5">
        <f ca="1">SUMIF(总装!AH$3:AH$146,$B257,总装!AH$6)+SUMIF(总装!AI$3:AI$146,$B257,总装!AI$6)+SUMIF(总装!AJ$3:AJ$146,$B257,总装!AJ$6)</f>
        <v>0</v>
      </c>
      <c r="U257" s="5">
        <f ca="1">SUMIF(总装!AK$3:AK$146,$B257,总装!AK$6)+SUMIF(总装!AL$3:AL$146,$B257,总装!AL$6)+SUMIF(总装!AM$3:AM$146,$B257,总装!AM$6)</f>
        <v>0</v>
      </c>
      <c r="V257" s="5">
        <f ca="1">SUMIF(总装!AN$3:AN$146,$B257,总装!AN$6)+SUMIF(总装!AO$3:AO$146,$B257,总装!AO$6)+SUMIF(总装!AP$3:AP$146,$B257,总装!AP$6)</f>
        <v>0</v>
      </c>
      <c r="W257" s="5">
        <f ca="1">SUMIF(总装!AQ$3:AQ$146,$B257,总装!AQ$6)+SUMIF(总装!AR$3:AR$146,$B257,总装!AR$6)+SUMIF(总装!AS$3:AS$146,$B257,总装!AS$6)</f>
        <v>0</v>
      </c>
      <c r="X257" s="5">
        <f ca="1">SUMIF(总装!AT$3:AT$146,$B257,总装!AT$6)+SUMIF(总装!AU$3:AU$146,$B257,总装!AU$6)+SUMIF(总装!AV$3:AV$146,$B257,总装!AV$6)</f>
        <v>0</v>
      </c>
      <c r="Y257" s="5">
        <f ca="1">SUMIF(总装!AW$3:AW$146,$B257,总装!AW$6)+SUMIF(总装!AX$3:AX$146,$B257,总装!AX$6)+SUMIF(总装!AY$3:AY$146,$B257,总装!AY$6)</f>
        <v>0</v>
      </c>
      <c r="Z257" s="5">
        <f ca="1">SUMIF(总装!AZ$3:AZ$146,$B257,总装!AZ$6)+SUMIF(总装!BA$3:BA$146,$B257,总装!BA$6)+SUMIF(总装!BB$3:BB$146,$B257,总装!BB$6)</f>
        <v>0</v>
      </c>
      <c r="AA257" s="5">
        <f ca="1">SUMIF(总装!BC$3:BC$146,$B257,总装!BC$6)+SUMIF(总装!BD$3:BD$146,$B257,总装!BD$6)+SUMIF(总装!BE$3:BE$146,$B257,总装!BE$6)</f>
        <v>0</v>
      </c>
      <c r="AB257" s="5">
        <f ca="1">SUMIF(总装!BF$3:BF$146,$B257,总装!BF$6)+SUMIF(总装!BG$3:BG$146,$B257,总装!BG$6)+SUMIF(总装!BH$3:BH$146,$B257,总装!BH$6)</f>
        <v>0</v>
      </c>
      <c r="AC257" s="5">
        <f ca="1">SUMIF(总装!BI$3:BI$146,$B257,总装!BI$6)+SUMIF(总装!BJ$3:BJ$146,$B257,总装!BJ$6)+SUMIF(总装!BK$3:BK$146,$B257,总装!BK$6)</f>
        <v>0</v>
      </c>
      <c r="AD257" s="5">
        <f ca="1">SUMIF(总装!BL$3:BL$146,$B257,总装!BL$6)+SUMIF(总装!BM$3:BM$146,$B257,总装!BM$6)+SUMIF(总装!BN$3:BN$146,$B257,总装!BN$6)</f>
        <v>0</v>
      </c>
      <c r="AE257" s="5">
        <f ca="1">SUMIF(总装!BO$3:BO$146,$B257,总装!BO$6)+SUMIF(总装!BP$3:BP$146,$B257,总装!BP$6)+SUMIF(总装!BQ$3:BQ$146,$B257,总装!BQ$6)</f>
        <v>0</v>
      </c>
      <c r="AF257" s="5">
        <f ca="1">SUMIF(总装!BR$3:BR$146,$B257,总装!BR$6)+SUMIF(总装!BS$3:BS$146,$B257,总装!BS$6)+SUMIF(总装!BT$3:BT$146,$B257,总装!BT$6)</f>
        <v>0</v>
      </c>
      <c r="AG257" s="5">
        <f ca="1">SUMIF(总装!BU$3:BU$146,$B257,总装!BU$6)+SUMIF(总装!BV$3:BV$146,$B257,总装!BV$6)+SUMIF(总装!BW$3:BW$146,$B257,总装!BW$6)</f>
        <v>0</v>
      </c>
      <c r="AH257" s="5">
        <f ca="1">SUMIF(总装!BX$3:BX$146,$B257,总装!BX$6)+SUMIF(总装!BY$3:BY$146,$B257,总装!BY$6)+SUMIF(总装!BZ$3:BZ$146,$B257,总装!BZ$6)</f>
        <v>0</v>
      </c>
      <c r="AI257" s="5">
        <f ca="1">SUMIF(总装!CA$3:CA$146,$B257,总装!CA$6)+SUMIF(总装!CB$3:CB$146,$B257,总装!CB$6)+SUMIF(总装!CC$3:CC$146,$B257,总装!CC$6)</f>
        <v>0</v>
      </c>
      <c r="AJ257" s="5">
        <f ca="1">SUMIF(总装!CD$3:CD$146,$B257,总装!CD$6)+SUMIF(总装!CE$3:CE$146,$B257,总装!CE$6)+SUMIF(总装!CF$3:CF$146,$B257,总装!CF$6)</f>
        <v>0</v>
      </c>
      <c r="AK257" s="5">
        <f ca="1">SUMIF(总装!CG$3:CG$146,$B257,总装!CG$6)+SUMIF(总装!CH$3:CH$146,$B257,总装!CH$6)+SUMIF(总装!CI$3:CI$146,$B257,总装!CI$6)</f>
        <v>1200</v>
      </c>
      <c r="AL257" s="5">
        <f ca="1">SUMIF(总装!CJ$3:CJ$146,$B257,总装!CJ$6)+SUMIF(总装!CK$3:CK$146,$B257,总装!CK$6)+SUMIF(总装!CL$3:CL$146,$B257,总装!CL$6)</f>
        <v>800</v>
      </c>
      <c r="AM257" s="5">
        <f ca="1">SUMIF(总装!CM$3:CM$146,$B257,总装!CM$6)+SUMIF(总装!CN$3:CN$146,$B257,总装!CN$6)+SUMIF(总装!CO$3:CO$146,$B257,总装!CO$6)</f>
        <v>0</v>
      </c>
      <c r="AN257" s="5">
        <f ca="1">SUMIF(总装!CP$3:CP$146,$B257,总装!CP$6)+SUMIF(总装!CQ$3:CQ$146,$B257,总装!CQ$6)+SUMIF(总装!CR$3:CR$146,$B257,总装!CR$6)</f>
        <v>0</v>
      </c>
      <c r="AO257" s="5">
        <f ca="1" t="shared" si="12"/>
        <v>2000</v>
      </c>
      <c r="AP257" s="5">
        <f>SUMIF(工单拆分!G:G,B257,工单拆分!I:I)</f>
        <v>2000</v>
      </c>
      <c r="AQ257" s="5">
        <f ca="1" t="shared" si="13"/>
        <v>0</v>
      </c>
      <c r="AS257" s="7"/>
      <c r="AT257" s="5"/>
      <c r="AU257" s="5"/>
      <c r="AV257" s="5"/>
      <c r="AW257" s="5"/>
    </row>
    <row r="258" s="1" customFormat="1" spans="1:49">
      <c r="A258" s="5">
        <f>工单拆分!F258</f>
        <v>7210003318</v>
      </c>
      <c r="B258" s="5" t="str">
        <f>工单拆分!G258</f>
        <v>7210003318-7</v>
      </c>
      <c r="C258" s="5" t="str">
        <f>工单拆分!H258</f>
        <v>50FC33A-7</v>
      </c>
      <c r="D258" s="5">
        <f>VLOOKUP(B258,工单拆分!G:I,3,0)</f>
        <v>2000</v>
      </c>
      <c r="E258" s="5">
        <f ca="1">SUMIFS(OFFSET(工单拆分!$I$2,,,2000),OFFSET(工单拆分!$F$2,,,2000),A258)</f>
        <v>20000</v>
      </c>
      <c r="F258" s="5"/>
      <c r="G258" s="10">
        <f ca="1" t="array" ref="G258">MATCH(TRUE,J258:AN258&gt;10,0)+$J$2-1</f>
        <v>43553</v>
      </c>
      <c r="H258" s="11"/>
      <c r="I258" s="11"/>
      <c r="J258" s="5">
        <f ca="1">SUMIF(总装!D$3:D$146,$B258,总装!D$6)+SUMIF(总装!E$3:E$146,$B258,总装!E$6)+SUMIF(总装!F$3:F$146,$B258,总装!F$6)</f>
        <v>0</v>
      </c>
      <c r="K258" s="12">
        <f ca="1">SUMIF(总装!G$3:G$146,$B258,总装!G$6)+SUMIF(总装!H$3:H$146,$B258,总装!H$6)+SUMIF(总装!I$3:I$146,$B258,总装!I$6)</f>
        <v>0</v>
      </c>
      <c r="L258" s="12">
        <f ca="1">SUMIF(总装!J$3:J$146,$B258,总装!J$6)+SUMIF(总装!K$3:K$146,$B258,总装!K$6)+SUMIF(总装!L$3:L$146,$B258,总装!L$6)</f>
        <v>0</v>
      </c>
      <c r="M258" s="12">
        <f ca="1">SUMIF(总装!M$3:M$146,$B258,总装!M$6)+SUMIF(总装!N$3:N$146,$B258,总装!N$6)+SUMIF(总装!O$3:O$146,$B258,总装!O$6)</f>
        <v>0</v>
      </c>
      <c r="N258" s="12">
        <f ca="1">SUMIF(总装!P$3:P$146,$B258,总装!P$6)+SUMIF(总装!Q$3:Q$146,$B258,总装!Q$6)+SUMIF(总装!R$3:R$146,$B258,总装!R$6)</f>
        <v>0</v>
      </c>
      <c r="O258" s="12">
        <f ca="1">SUMIF(总装!S$3:S$146,$B258,总装!S$6)+SUMIF(总装!T$3:T$146,$B258,总装!T$6)+SUMIF(总装!U$3:U$146,$B258,总装!U$6)</f>
        <v>0</v>
      </c>
      <c r="P258" s="12">
        <f ca="1">SUMIF(总装!V$3:V$146,$B258,总装!V$6)+SUMIF(总装!W$3:W$146,$B258,总装!W$6)+SUMIF(总装!X$3:X$146,$B258,总装!X$6)</f>
        <v>0</v>
      </c>
      <c r="Q258" s="12">
        <f ca="1">SUMIF(总装!Y$3:Y$146,$B258,总装!Y$6)+SUMIF(总装!Z$3:Z$146,$B258,总装!Z$6)+SUMIF(总装!AA$3:AA$146,$B258,总装!AA$6)</f>
        <v>0</v>
      </c>
      <c r="R258" s="5">
        <f ca="1">SUMIF(总装!AB$3:AB$146,$B258,总装!AB$6)+SUMIF(总装!AC$3:AC$146,$B258,总装!AC$6)+SUMIF(总装!AD$3:AD$146,$B258,总装!AD$6)</f>
        <v>0</v>
      </c>
      <c r="S258" s="5">
        <f ca="1">SUMIF(总装!AE$3:AE$146,$B258,总装!AE$6)+SUMIF(总装!AF$3:AF$146,$B258,总装!AF$6)+SUMIF(总装!AG$3:AG$146,$B258,总装!AG$6)</f>
        <v>0</v>
      </c>
      <c r="T258" s="5">
        <f ca="1">SUMIF(总装!AH$3:AH$146,$B258,总装!AH$6)+SUMIF(总装!AI$3:AI$146,$B258,总装!AI$6)+SUMIF(总装!AJ$3:AJ$146,$B258,总装!AJ$6)</f>
        <v>0</v>
      </c>
      <c r="U258" s="5">
        <f ca="1">SUMIF(总装!AK$3:AK$146,$B258,总装!AK$6)+SUMIF(总装!AL$3:AL$146,$B258,总装!AL$6)+SUMIF(总装!AM$3:AM$146,$B258,总装!AM$6)</f>
        <v>0</v>
      </c>
      <c r="V258" s="5">
        <f ca="1">SUMIF(总装!AN$3:AN$146,$B258,总装!AN$6)+SUMIF(总装!AO$3:AO$146,$B258,总装!AO$6)+SUMIF(总装!AP$3:AP$146,$B258,总装!AP$6)</f>
        <v>0</v>
      </c>
      <c r="W258" s="5">
        <f ca="1">SUMIF(总装!AQ$3:AQ$146,$B258,总装!AQ$6)+SUMIF(总装!AR$3:AR$146,$B258,总装!AR$6)+SUMIF(总装!AS$3:AS$146,$B258,总装!AS$6)</f>
        <v>0</v>
      </c>
      <c r="X258" s="5">
        <f ca="1">SUMIF(总装!AT$3:AT$146,$B258,总装!AT$6)+SUMIF(总装!AU$3:AU$146,$B258,总装!AU$6)+SUMIF(总装!AV$3:AV$146,$B258,总装!AV$6)</f>
        <v>0</v>
      </c>
      <c r="Y258" s="5">
        <f ca="1">SUMIF(总装!AW$3:AW$146,$B258,总装!AW$6)+SUMIF(总装!AX$3:AX$146,$B258,总装!AX$6)+SUMIF(总装!AY$3:AY$146,$B258,总装!AY$6)</f>
        <v>0</v>
      </c>
      <c r="Z258" s="5">
        <f ca="1">SUMIF(总装!AZ$3:AZ$146,$B258,总装!AZ$6)+SUMIF(总装!BA$3:BA$146,$B258,总装!BA$6)+SUMIF(总装!BB$3:BB$146,$B258,总装!BB$6)</f>
        <v>0</v>
      </c>
      <c r="AA258" s="5">
        <f ca="1">SUMIF(总装!BC$3:BC$146,$B258,总装!BC$6)+SUMIF(总装!BD$3:BD$146,$B258,总装!BD$6)+SUMIF(总装!BE$3:BE$146,$B258,总装!BE$6)</f>
        <v>0</v>
      </c>
      <c r="AB258" s="5">
        <f ca="1">SUMIF(总装!BF$3:BF$146,$B258,总装!BF$6)+SUMIF(总装!BG$3:BG$146,$B258,总装!BG$6)+SUMIF(总装!BH$3:BH$146,$B258,总装!BH$6)</f>
        <v>0</v>
      </c>
      <c r="AC258" s="5">
        <f ca="1">SUMIF(总装!BI$3:BI$146,$B258,总装!BI$6)+SUMIF(总装!BJ$3:BJ$146,$B258,总装!BJ$6)+SUMIF(总装!BK$3:BK$146,$B258,总装!BK$6)</f>
        <v>0</v>
      </c>
      <c r="AD258" s="5">
        <f ca="1">SUMIF(总装!BL$3:BL$146,$B258,总装!BL$6)+SUMIF(总装!BM$3:BM$146,$B258,总装!BM$6)+SUMIF(总装!BN$3:BN$146,$B258,总装!BN$6)</f>
        <v>0</v>
      </c>
      <c r="AE258" s="5">
        <f ca="1">SUMIF(总装!BO$3:BO$146,$B258,总装!BO$6)+SUMIF(总装!BP$3:BP$146,$B258,总装!BP$6)+SUMIF(总装!BQ$3:BQ$146,$B258,总装!BQ$6)</f>
        <v>0</v>
      </c>
      <c r="AF258" s="5">
        <f ca="1">SUMIF(总装!BR$3:BR$146,$B258,总装!BR$6)+SUMIF(总装!BS$3:BS$146,$B258,总装!BS$6)+SUMIF(总装!BT$3:BT$146,$B258,总装!BT$6)</f>
        <v>0</v>
      </c>
      <c r="AG258" s="5">
        <f ca="1">SUMIF(总装!BU$3:BU$146,$B258,总装!BU$6)+SUMIF(总装!BV$3:BV$146,$B258,总装!BV$6)+SUMIF(总装!BW$3:BW$146,$B258,总装!BW$6)</f>
        <v>0</v>
      </c>
      <c r="AH258" s="5">
        <f ca="1">SUMIF(总装!BX$3:BX$146,$B258,总装!BX$6)+SUMIF(总装!BY$3:BY$146,$B258,总装!BY$6)+SUMIF(总装!BZ$3:BZ$146,$B258,总装!BZ$6)</f>
        <v>0</v>
      </c>
      <c r="AI258" s="5">
        <f ca="1">SUMIF(总装!CA$3:CA$146,$B258,总装!CA$6)+SUMIF(总装!CB$3:CB$146,$B258,总装!CB$6)+SUMIF(总装!CC$3:CC$146,$B258,总装!CC$6)</f>
        <v>0</v>
      </c>
      <c r="AJ258" s="5">
        <f ca="1">SUMIF(总装!CD$3:CD$146,$B258,总装!CD$6)+SUMIF(总装!CE$3:CE$146,$B258,总装!CE$6)+SUMIF(总装!CF$3:CF$146,$B258,总装!CF$6)</f>
        <v>0</v>
      </c>
      <c r="AK258" s="5">
        <f ca="1">SUMIF(总装!CG$3:CG$146,$B258,总装!CG$6)+SUMIF(总装!CH$3:CH$146,$B258,总装!CH$6)+SUMIF(总装!CI$3:CI$146,$B258,总装!CI$6)</f>
        <v>0</v>
      </c>
      <c r="AL258" s="5">
        <f ca="1">SUMIF(总装!CJ$3:CJ$146,$B258,总装!CJ$6)+SUMIF(总装!CK$3:CK$146,$B258,总装!CK$6)+SUMIF(总装!CL$3:CL$146,$B258,总装!CL$6)</f>
        <v>1100</v>
      </c>
      <c r="AM258" s="5">
        <f ca="1">SUMIF(总装!CM$3:CM$146,$B258,总装!CM$6)+SUMIF(总装!CN$3:CN$146,$B258,总装!CN$6)+SUMIF(总装!CO$3:CO$146,$B258,总装!CO$6)</f>
        <v>900</v>
      </c>
      <c r="AN258" s="5">
        <f ca="1">SUMIF(总装!CP$3:CP$146,$B258,总装!CP$6)+SUMIF(总装!CQ$3:CQ$146,$B258,总装!CQ$6)+SUMIF(总装!CR$3:CR$146,$B258,总装!CR$6)</f>
        <v>0</v>
      </c>
      <c r="AO258" s="5">
        <f ca="1" t="shared" si="12"/>
        <v>2000</v>
      </c>
      <c r="AP258" s="5">
        <f>SUMIF(工单拆分!G:G,B258,工单拆分!I:I)</f>
        <v>2000</v>
      </c>
      <c r="AQ258" s="5">
        <f ca="1" t="shared" si="13"/>
        <v>0</v>
      </c>
      <c r="AS258" s="7"/>
      <c r="AT258" s="5"/>
      <c r="AU258" s="5"/>
      <c r="AV258" s="5"/>
      <c r="AW258" s="5"/>
    </row>
    <row r="259" s="1" customFormat="1" spans="1:49">
      <c r="A259" s="5">
        <f>工单拆分!F259</f>
        <v>7210003318</v>
      </c>
      <c r="B259" s="5" t="str">
        <f>工单拆分!G259</f>
        <v>7210003318-8</v>
      </c>
      <c r="C259" s="5" t="str">
        <f>工单拆分!H259</f>
        <v>50FC33A-8</v>
      </c>
      <c r="D259" s="5">
        <f>VLOOKUP(B259,工单拆分!G:I,3,0)</f>
        <v>2000</v>
      </c>
      <c r="E259" s="5">
        <f ca="1">SUMIFS(OFFSET(工单拆分!$I$2,,,2000),OFFSET(工单拆分!$F$2,,,2000),A259)</f>
        <v>20000</v>
      </c>
      <c r="F259" s="5"/>
      <c r="G259" s="10">
        <f ca="1" t="array" ref="G259">MATCH(TRUE,J259:AN259&gt;10,0)+$J$2-1</f>
        <v>43546</v>
      </c>
      <c r="H259" s="11"/>
      <c r="I259" s="11"/>
      <c r="J259" s="5">
        <f ca="1">SUMIF(总装!D$3:D$146,$B259,总装!D$6)+SUMIF(总装!E$3:E$146,$B259,总装!E$6)+SUMIF(总装!F$3:F$146,$B259,总装!F$6)</f>
        <v>0</v>
      </c>
      <c r="K259" s="12">
        <f ca="1">SUMIF(总装!G$3:G$146,$B259,总装!G$6)+SUMIF(总装!H$3:H$146,$B259,总装!H$6)+SUMIF(总装!I$3:I$146,$B259,总装!I$6)</f>
        <v>0</v>
      </c>
      <c r="L259" s="12">
        <f ca="1">SUMIF(总装!J$3:J$146,$B259,总装!J$6)+SUMIF(总装!K$3:K$146,$B259,总装!K$6)+SUMIF(总装!L$3:L$146,$B259,总装!L$6)</f>
        <v>0</v>
      </c>
      <c r="M259" s="12">
        <f ca="1">SUMIF(总装!M$3:M$146,$B259,总装!M$6)+SUMIF(总装!N$3:N$146,$B259,总装!N$6)+SUMIF(总装!O$3:O$146,$B259,总装!O$6)</f>
        <v>0</v>
      </c>
      <c r="N259" s="12">
        <f ca="1">SUMIF(总装!P$3:P$146,$B259,总装!P$6)+SUMIF(总装!Q$3:Q$146,$B259,总装!Q$6)+SUMIF(总装!R$3:R$146,$B259,总装!R$6)</f>
        <v>0</v>
      </c>
      <c r="O259" s="12">
        <f ca="1">SUMIF(总装!S$3:S$146,$B259,总装!S$6)+SUMIF(总装!T$3:T$146,$B259,总装!T$6)+SUMIF(总装!U$3:U$146,$B259,总装!U$6)</f>
        <v>0</v>
      </c>
      <c r="P259" s="12">
        <f ca="1">SUMIF(总装!V$3:V$146,$B259,总装!V$6)+SUMIF(总装!W$3:W$146,$B259,总装!W$6)+SUMIF(总装!X$3:X$146,$B259,总装!X$6)</f>
        <v>0</v>
      </c>
      <c r="Q259" s="12">
        <f ca="1">SUMIF(总装!Y$3:Y$146,$B259,总装!Y$6)+SUMIF(总装!Z$3:Z$146,$B259,总装!Z$6)+SUMIF(总装!AA$3:AA$146,$B259,总装!AA$6)</f>
        <v>0</v>
      </c>
      <c r="R259" s="5">
        <f ca="1">SUMIF(总装!AB$3:AB$146,$B259,总装!AB$6)+SUMIF(总装!AC$3:AC$146,$B259,总装!AC$6)+SUMIF(总装!AD$3:AD$146,$B259,总装!AD$6)</f>
        <v>0</v>
      </c>
      <c r="S259" s="5">
        <f ca="1">SUMIF(总装!AE$3:AE$146,$B259,总装!AE$6)+SUMIF(总装!AF$3:AF$146,$B259,总装!AF$6)+SUMIF(总装!AG$3:AG$146,$B259,总装!AG$6)</f>
        <v>0</v>
      </c>
      <c r="T259" s="5">
        <f ca="1">SUMIF(总装!AH$3:AH$146,$B259,总装!AH$6)+SUMIF(总装!AI$3:AI$146,$B259,总装!AI$6)+SUMIF(总装!AJ$3:AJ$146,$B259,总装!AJ$6)</f>
        <v>0</v>
      </c>
      <c r="U259" s="5">
        <f ca="1">SUMIF(总装!AK$3:AK$146,$B259,总装!AK$6)+SUMIF(总装!AL$3:AL$146,$B259,总装!AL$6)+SUMIF(总装!AM$3:AM$146,$B259,总装!AM$6)</f>
        <v>0</v>
      </c>
      <c r="V259" s="5">
        <f ca="1">SUMIF(总装!AN$3:AN$146,$B259,总装!AN$6)+SUMIF(总装!AO$3:AO$146,$B259,总装!AO$6)+SUMIF(总装!AP$3:AP$146,$B259,总装!AP$6)</f>
        <v>0</v>
      </c>
      <c r="W259" s="5">
        <f ca="1">SUMIF(总装!AQ$3:AQ$146,$B259,总装!AQ$6)+SUMIF(总装!AR$3:AR$146,$B259,总装!AR$6)+SUMIF(总装!AS$3:AS$146,$B259,总装!AS$6)</f>
        <v>0</v>
      </c>
      <c r="X259" s="5">
        <f ca="1">SUMIF(总装!AT$3:AT$146,$B259,总装!AT$6)+SUMIF(总装!AU$3:AU$146,$B259,总装!AU$6)+SUMIF(总装!AV$3:AV$146,$B259,总装!AV$6)</f>
        <v>0</v>
      </c>
      <c r="Y259" s="5">
        <f ca="1">SUMIF(总装!AW$3:AW$146,$B259,总装!AW$6)+SUMIF(总装!AX$3:AX$146,$B259,总装!AX$6)+SUMIF(总装!AY$3:AY$146,$B259,总装!AY$6)</f>
        <v>0</v>
      </c>
      <c r="Z259" s="5">
        <f ca="1">SUMIF(总装!AZ$3:AZ$146,$B259,总装!AZ$6)+SUMIF(总装!BA$3:BA$146,$B259,总装!BA$6)+SUMIF(总装!BB$3:BB$146,$B259,总装!BB$6)</f>
        <v>0</v>
      </c>
      <c r="AA259" s="5">
        <f ca="1">SUMIF(总装!BC$3:BC$146,$B259,总装!BC$6)+SUMIF(总装!BD$3:BD$146,$B259,总装!BD$6)+SUMIF(总装!BE$3:BE$146,$B259,总装!BE$6)</f>
        <v>0</v>
      </c>
      <c r="AB259" s="5">
        <f ca="1">SUMIF(总装!BF$3:BF$146,$B259,总装!BF$6)+SUMIF(总装!BG$3:BG$146,$B259,总装!BG$6)+SUMIF(总装!BH$3:BH$146,$B259,总装!BH$6)</f>
        <v>0</v>
      </c>
      <c r="AC259" s="5">
        <f ca="1">SUMIF(总装!BI$3:BI$146,$B259,总装!BI$6)+SUMIF(总装!BJ$3:BJ$146,$B259,总装!BJ$6)+SUMIF(总装!BK$3:BK$146,$B259,总装!BK$6)</f>
        <v>0</v>
      </c>
      <c r="AD259" s="5">
        <f ca="1">SUMIF(总装!BL$3:BL$146,$B259,总装!BL$6)+SUMIF(总装!BM$3:BM$146,$B259,总装!BM$6)+SUMIF(总装!BN$3:BN$146,$B259,总装!BN$6)</f>
        <v>0</v>
      </c>
      <c r="AE259" s="5">
        <f ca="1">SUMIF(总装!BO$3:BO$146,$B259,总装!BO$6)+SUMIF(总装!BP$3:BP$146,$B259,总装!BP$6)+SUMIF(总装!BQ$3:BQ$146,$B259,总装!BQ$6)</f>
        <v>1500</v>
      </c>
      <c r="AF259" s="5">
        <f ca="1">SUMIF(总装!BR$3:BR$146,$B259,总装!BR$6)+SUMIF(总装!BS$3:BS$146,$B259,总装!BS$6)+SUMIF(总装!BT$3:BT$146,$B259,总装!BT$6)</f>
        <v>500</v>
      </c>
      <c r="AG259" s="5">
        <f ca="1">SUMIF(总装!BU$3:BU$146,$B259,总装!BU$6)+SUMIF(总装!BV$3:BV$146,$B259,总装!BV$6)+SUMIF(总装!BW$3:BW$146,$B259,总装!BW$6)</f>
        <v>0</v>
      </c>
      <c r="AH259" s="5">
        <f ca="1">SUMIF(总装!BX$3:BX$146,$B259,总装!BX$6)+SUMIF(总装!BY$3:BY$146,$B259,总装!BY$6)+SUMIF(总装!BZ$3:BZ$146,$B259,总装!BZ$6)</f>
        <v>0</v>
      </c>
      <c r="AI259" s="5">
        <f ca="1">SUMIF(总装!CA$3:CA$146,$B259,总装!CA$6)+SUMIF(总装!CB$3:CB$146,$B259,总装!CB$6)+SUMIF(总装!CC$3:CC$146,$B259,总装!CC$6)</f>
        <v>0</v>
      </c>
      <c r="AJ259" s="5">
        <f ca="1">SUMIF(总装!CD$3:CD$146,$B259,总装!CD$6)+SUMIF(总装!CE$3:CE$146,$B259,总装!CE$6)+SUMIF(总装!CF$3:CF$146,$B259,总装!CF$6)</f>
        <v>0</v>
      </c>
      <c r="AK259" s="5">
        <f ca="1">SUMIF(总装!CG$3:CG$146,$B259,总装!CG$6)+SUMIF(总装!CH$3:CH$146,$B259,总装!CH$6)+SUMIF(总装!CI$3:CI$146,$B259,总装!CI$6)</f>
        <v>0</v>
      </c>
      <c r="AL259" s="5">
        <f ca="1">SUMIF(总装!CJ$3:CJ$146,$B259,总装!CJ$6)+SUMIF(总装!CK$3:CK$146,$B259,总装!CK$6)+SUMIF(总装!CL$3:CL$146,$B259,总装!CL$6)</f>
        <v>0</v>
      </c>
      <c r="AM259" s="5">
        <f ca="1">SUMIF(总装!CM$3:CM$146,$B259,总装!CM$6)+SUMIF(总装!CN$3:CN$146,$B259,总装!CN$6)+SUMIF(总装!CO$3:CO$146,$B259,总装!CO$6)</f>
        <v>0</v>
      </c>
      <c r="AN259" s="5">
        <f ca="1">SUMIF(总装!CP$3:CP$146,$B259,总装!CP$6)+SUMIF(总装!CQ$3:CQ$146,$B259,总装!CQ$6)+SUMIF(总装!CR$3:CR$146,$B259,总装!CR$6)</f>
        <v>0</v>
      </c>
      <c r="AO259" s="5">
        <f ca="1" t="shared" si="12"/>
        <v>2000</v>
      </c>
      <c r="AP259" s="5">
        <f>SUMIF(工单拆分!G:G,B259,工单拆分!I:I)</f>
        <v>2000</v>
      </c>
      <c r="AQ259" s="5">
        <f ca="1" t="shared" si="13"/>
        <v>0</v>
      </c>
      <c r="AS259" s="7"/>
      <c r="AT259" s="5"/>
      <c r="AU259" s="5"/>
      <c r="AV259" s="5"/>
      <c r="AW259" s="5"/>
    </row>
    <row r="260" s="1" customFormat="1" spans="1:49">
      <c r="A260" s="5">
        <f>工单拆分!F260</f>
        <v>7210003318</v>
      </c>
      <c r="B260" s="5" t="str">
        <f>工单拆分!G260</f>
        <v>7210003318-9</v>
      </c>
      <c r="C260" s="5" t="str">
        <f>工单拆分!H260</f>
        <v>50FC33A-9</v>
      </c>
      <c r="D260" s="5">
        <f>VLOOKUP(B260,工单拆分!G:I,3,0)</f>
        <v>2000</v>
      </c>
      <c r="E260" s="5">
        <f ca="1">SUMIFS(OFFSET(工单拆分!$I$2,,,2000),OFFSET(工单拆分!$F$2,,,2000),A260)</f>
        <v>20000</v>
      </c>
      <c r="F260" s="5"/>
      <c r="G260" s="10">
        <f ca="1" t="array" ref="G260">MATCH(TRUE,J260:AN260&gt;10,0)+$J$2-1</f>
        <v>43529</v>
      </c>
      <c r="H260" s="11"/>
      <c r="I260" s="11"/>
      <c r="J260" s="5">
        <f ca="1">SUMIF(总装!D$3:D$146,$B260,总装!D$6)+SUMIF(总装!E$3:E$146,$B260,总装!E$6)+SUMIF(总装!F$3:F$146,$B260,总装!F$6)</f>
        <v>0</v>
      </c>
      <c r="K260" s="12">
        <f ca="1">SUMIF(总装!G$3:G$146,$B260,总装!G$6)+SUMIF(总装!H$3:H$146,$B260,总装!H$6)+SUMIF(总装!I$3:I$146,$B260,总装!I$6)</f>
        <v>0</v>
      </c>
      <c r="L260" s="12">
        <f ca="1">SUMIF(总装!J$3:J$146,$B260,总装!J$6)+SUMIF(总装!K$3:K$146,$B260,总装!K$6)+SUMIF(总装!L$3:L$146,$B260,总装!L$6)</f>
        <v>0</v>
      </c>
      <c r="M260" s="12">
        <f ca="1">SUMIF(总装!M$3:M$146,$B260,总装!M$6)+SUMIF(总装!N$3:N$146,$B260,总装!N$6)+SUMIF(总装!O$3:O$146,$B260,总装!O$6)</f>
        <v>0</v>
      </c>
      <c r="N260" s="12">
        <f ca="1">SUMIF(总装!P$3:P$146,$B260,总装!P$6)+SUMIF(总装!Q$3:Q$146,$B260,总装!Q$6)+SUMIF(总装!R$3:R$146,$B260,总装!R$6)</f>
        <v>950</v>
      </c>
      <c r="O260" s="12">
        <f ca="1">SUMIF(总装!S$3:S$146,$B260,总装!S$6)+SUMIF(总装!T$3:T$146,$B260,总装!T$6)+SUMIF(总装!U$3:U$146,$B260,总装!U$6)</f>
        <v>1050</v>
      </c>
      <c r="P260" s="12">
        <f ca="1">SUMIF(总装!V$3:V$146,$B260,总装!V$6)+SUMIF(总装!W$3:W$146,$B260,总装!W$6)+SUMIF(总装!X$3:X$146,$B260,总装!X$6)</f>
        <v>0</v>
      </c>
      <c r="Q260" s="12">
        <f ca="1">SUMIF(总装!Y$3:Y$146,$B260,总装!Y$6)+SUMIF(总装!Z$3:Z$146,$B260,总装!Z$6)+SUMIF(总装!AA$3:AA$146,$B260,总装!AA$6)</f>
        <v>0</v>
      </c>
      <c r="R260" s="5">
        <f ca="1">SUMIF(总装!AB$3:AB$146,$B260,总装!AB$6)+SUMIF(总装!AC$3:AC$146,$B260,总装!AC$6)+SUMIF(总装!AD$3:AD$146,$B260,总装!AD$6)</f>
        <v>0</v>
      </c>
      <c r="S260" s="5">
        <f ca="1">SUMIF(总装!AE$3:AE$146,$B260,总装!AE$6)+SUMIF(总装!AF$3:AF$146,$B260,总装!AF$6)+SUMIF(总装!AG$3:AG$146,$B260,总装!AG$6)</f>
        <v>0</v>
      </c>
      <c r="T260" s="5">
        <f ca="1">SUMIF(总装!AH$3:AH$146,$B260,总装!AH$6)+SUMIF(总装!AI$3:AI$146,$B260,总装!AI$6)+SUMIF(总装!AJ$3:AJ$146,$B260,总装!AJ$6)</f>
        <v>0</v>
      </c>
      <c r="U260" s="5">
        <f ca="1">SUMIF(总装!AK$3:AK$146,$B260,总装!AK$6)+SUMIF(总装!AL$3:AL$146,$B260,总装!AL$6)+SUMIF(总装!AM$3:AM$146,$B260,总装!AM$6)</f>
        <v>0</v>
      </c>
      <c r="V260" s="5">
        <f ca="1">SUMIF(总装!AN$3:AN$146,$B260,总装!AN$6)+SUMIF(总装!AO$3:AO$146,$B260,总装!AO$6)+SUMIF(总装!AP$3:AP$146,$B260,总装!AP$6)</f>
        <v>0</v>
      </c>
      <c r="W260" s="5">
        <f ca="1">SUMIF(总装!AQ$3:AQ$146,$B260,总装!AQ$6)+SUMIF(总装!AR$3:AR$146,$B260,总装!AR$6)+SUMIF(总装!AS$3:AS$146,$B260,总装!AS$6)</f>
        <v>0</v>
      </c>
      <c r="X260" s="5">
        <f ca="1">SUMIF(总装!AT$3:AT$146,$B260,总装!AT$6)+SUMIF(总装!AU$3:AU$146,$B260,总装!AU$6)+SUMIF(总装!AV$3:AV$146,$B260,总装!AV$6)</f>
        <v>0</v>
      </c>
      <c r="Y260" s="5">
        <f ca="1">SUMIF(总装!AW$3:AW$146,$B260,总装!AW$6)+SUMIF(总装!AX$3:AX$146,$B260,总装!AX$6)+SUMIF(总装!AY$3:AY$146,$B260,总装!AY$6)</f>
        <v>0</v>
      </c>
      <c r="Z260" s="5">
        <f ca="1">SUMIF(总装!AZ$3:AZ$146,$B260,总装!AZ$6)+SUMIF(总装!BA$3:BA$146,$B260,总装!BA$6)+SUMIF(总装!BB$3:BB$146,$B260,总装!BB$6)</f>
        <v>0</v>
      </c>
      <c r="AA260" s="5">
        <f ca="1">SUMIF(总装!BC$3:BC$146,$B260,总装!BC$6)+SUMIF(总装!BD$3:BD$146,$B260,总装!BD$6)+SUMIF(总装!BE$3:BE$146,$B260,总装!BE$6)</f>
        <v>0</v>
      </c>
      <c r="AB260" s="5">
        <f ca="1">SUMIF(总装!BF$3:BF$146,$B260,总装!BF$6)+SUMIF(总装!BG$3:BG$146,$B260,总装!BG$6)+SUMIF(总装!BH$3:BH$146,$B260,总装!BH$6)</f>
        <v>0</v>
      </c>
      <c r="AC260" s="5">
        <f ca="1">SUMIF(总装!BI$3:BI$146,$B260,总装!BI$6)+SUMIF(总装!BJ$3:BJ$146,$B260,总装!BJ$6)+SUMIF(总装!BK$3:BK$146,$B260,总装!BK$6)</f>
        <v>0</v>
      </c>
      <c r="AD260" s="5">
        <f ca="1">SUMIF(总装!BL$3:BL$146,$B260,总装!BL$6)+SUMIF(总装!BM$3:BM$146,$B260,总装!BM$6)+SUMIF(总装!BN$3:BN$146,$B260,总装!BN$6)</f>
        <v>0</v>
      </c>
      <c r="AE260" s="5">
        <f ca="1">SUMIF(总装!BO$3:BO$146,$B260,总装!BO$6)+SUMIF(总装!BP$3:BP$146,$B260,总装!BP$6)+SUMIF(总装!BQ$3:BQ$146,$B260,总装!BQ$6)</f>
        <v>0</v>
      </c>
      <c r="AF260" s="5">
        <f ca="1">SUMIF(总装!BR$3:BR$146,$B260,总装!BR$6)+SUMIF(总装!BS$3:BS$146,$B260,总装!BS$6)+SUMIF(总装!BT$3:BT$146,$B260,总装!BT$6)</f>
        <v>0</v>
      </c>
      <c r="AG260" s="5">
        <f ca="1">SUMIF(总装!BU$3:BU$146,$B260,总装!BU$6)+SUMIF(总装!BV$3:BV$146,$B260,总装!BV$6)+SUMIF(总装!BW$3:BW$146,$B260,总装!BW$6)</f>
        <v>0</v>
      </c>
      <c r="AH260" s="5">
        <f ca="1">SUMIF(总装!BX$3:BX$146,$B260,总装!BX$6)+SUMIF(总装!BY$3:BY$146,$B260,总装!BY$6)+SUMIF(总装!BZ$3:BZ$146,$B260,总装!BZ$6)</f>
        <v>0</v>
      </c>
      <c r="AI260" s="5">
        <f ca="1">SUMIF(总装!CA$3:CA$146,$B260,总装!CA$6)+SUMIF(总装!CB$3:CB$146,$B260,总装!CB$6)+SUMIF(总装!CC$3:CC$146,$B260,总装!CC$6)</f>
        <v>0</v>
      </c>
      <c r="AJ260" s="5">
        <f ca="1">SUMIF(总装!CD$3:CD$146,$B260,总装!CD$6)+SUMIF(总装!CE$3:CE$146,$B260,总装!CE$6)+SUMIF(总装!CF$3:CF$146,$B260,总装!CF$6)</f>
        <v>0</v>
      </c>
      <c r="AK260" s="5">
        <f ca="1">SUMIF(总装!CG$3:CG$146,$B260,总装!CG$6)+SUMIF(总装!CH$3:CH$146,$B260,总装!CH$6)+SUMIF(总装!CI$3:CI$146,$B260,总装!CI$6)</f>
        <v>0</v>
      </c>
      <c r="AL260" s="5">
        <f ca="1">SUMIF(总装!CJ$3:CJ$146,$B260,总装!CJ$6)+SUMIF(总装!CK$3:CK$146,$B260,总装!CK$6)+SUMIF(总装!CL$3:CL$146,$B260,总装!CL$6)</f>
        <v>0</v>
      </c>
      <c r="AM260" s="5">
        <f ca="1">SUMIF(总装!CM$3:CM$146,$B260,总装!CM$6)+SUMIF(总装!CN$3:CN$146,$B260,总装!CN$6)+SUMIF(总装!CO$3:CO$146,$B260,总装!CO$6)</f>
        <v>0</v>
      </c>
      <c r="AN260" s="5">
        <f ca="1">SUMIF(总装!CP$3:CP$146,$B260,总装!CP$6)+SUMIF(总装!CQ$3:CQ$146,$B260,总装!CQ$6)+SUMIF(总装!CR$3:CR$146,$B260,总装!CR$6)</f>
        <v>0</v>
      </c>
      <c r="AO260" s="5">
        <f ca="1" t="shared" ref="AO260:AO323" si="14">SUM(J260:AN260)</f>
        <v>2000</v>
      </c>
      <c r="AP260" s="5">
        <f>SUMIF(工单拆分!G:G,B260,工单拆分!I:I)</f>
        <v>2000</v>
      </c>
      <c r="AQ260" s="5">
        <f ca="1" t="shared" ref="AQ260:AQ323" si="15">AO260-AP260</f>
        <v>0</v>
      </c>
      <c r="AS260" s="7"/>
      <c r="AT260" s="5"/>
      <c r="AU260" s="5"/>
      <c r="AV260" s="5"/>
      <c r="AW260" s="5"/>
    </row>
    <row r="261" s="1" customFormat="1" spans="1:49">
      <c r="A261" s="5">
        <f>工单拆分!F261</f>
        <v>7210003318</v>
      </c>
      <c r="B261" s="5" t="str">
        <f>工单拆分!G261</f>
        <v>7210003318-10</v>
      </c>
      <c r="C261" s="5" t="str">
        <f>工单拆分!H261</f>
        <v>50FC33A-10</v>
      </c>
      <c r="D261" s="5">
        <f>VLOOKUP(B261,工单拆分!G:I,3,0)</f>
        <v>2000</v>
      </c>
      <c r="E261" s="5">
        <f ca="1">SUMIFS(OFFSET(工单拆分!$I$2,,,2000),OFFSET(工单拆分!$F$2,,,2000),A261)</f>
        <v>20000</v>
      </c>
      <c r="F261" s="5"/>
      <c r="G261" s="10">
        <f ca="1" t="array" ref="G261">MATCH(TRUE,J261:AN261&gt;10,0)+$J$2-1</f>
        <v>43544</v>
      </c>
      <c r="H261" s="11"/>
      <c r="I261" s="11"/>
      <c r="J261" s="5">
        <f ca="1">SUMIF(总装!D$3:D$146,$B261,总装!D$6)+SUMIF(总装!E$3:E$146,$B261,总装!E$6)+SUMIF(总装!F$3:F$146,$B261,总装!F$6)</f>
        <v>0</v>
      </c>
      <c r="K261" s="12">
        <f ca="1">SUMIF(总装!G$3:G$146,$B261,总装!G$6)+SUMIF(总装!H$3:H$146,$B261,总装!H$6)+SUMIF(总装!I$3:I$146,$B261,总装!I$6)</f>
        <v>0</v>
      </c>
      <c r="L261" s="12">
        <f ca="1">SUMIF(总装!J$3:J$146,$B261,总装!J$6)+SUMIF(总装!K$3:K$146,$B261,总装!K$6)+SUMIF(总装!L$3:L$146,$B261,总装!L$6)</f>
        <v>0</v>
      </c>
      <c r="M261" s="12">
        <f ca="1">SUMIF(总装!M$3:M$146,$B261,总装!M$6)+SUMIF(总装!N$3:N$146,$B261,总装!N$6)+SUMIF(总装!O$3:O$146,$B261,总装!O$6)</f>
        <v>0</v>
      </c>
      <c r="N261" s="12">
        <f ca="1">SUMIF(总装!P$3:P$146,$B261,总装!P$6)+SUMIF(总装!Q$3:Q$146,$B261,总装!Q$6)+SUMIF(总装!R$3:R$146,$B261,总装!R$6)</f>
        <v>0</v>
      </c>
      <c r="O261" s="12">
        <f ca="1">SUMIF(总装!S$3:S$146,$B261,总装!S$6)+SUMIF(总装!T$3:T$146,$B261,总装!T$6)+SUMIF(总装!U$3:U$146,$B261,总装!U$6)</f>
        <v>0</v>
      </c>
      <c r="P261" s="12">
        <f ca="1">SUMIF(总装!V$3:V$146,$B261,总装!V$6)+SUMIF(总装!W$3:W$146,$B261,总装!W$6)+SUMIF(总装!X$3:X$146,$B261,总装!X$6)</f>
        <v>0</v>
      </c>
      <c r="Q261" s="12">
        <f ca="1">SUMIF(总装!Y$3:Y$146,$B261,总装!Y$6)+SUMIF(总装!Z$3:Z$146,$B261,总装!Z$6)+SUMIF(总装!AA$3:AA$146,$B261,总装!AA$6)</f>
        <v>0</v>
      </c>
      <c r="R261" s="5">
        <f ca="1">SUMIF(总装!AB$3:AB$146,$B261,总装!AB$6)+SUMIF(总装!AC$3:AC$146,$B261,总装!AC$6)+SUMIF(总装!AD$3:AD$146,$B261,总装!AD$6)</f>
        <v>0</v>
      </c>
      <c r="S261" s="5">
        <f ca="1">SUMIF(总装!AE$3:AE$146,$B261,总装!AE$6)+SUMIF(总装!AF$3:AF$146,$B261,总装!AF$6)+SUMIF(总装!AG$3:AG$146,$B261,总装!AG$6)</f>
        <v>0</v>
      </c>
      <c r="T261" s="5">
        <f ca="1">SUMIF(总装!AH$3:AH$146,$B261,总装!AH$6)+SUMIF(总装!AI$3:AI$146,$B261,总装!AI$6)+SUMIF(总装!AJ$3:AJ$146,$B261,总装!AJ$6)</f>
        <v>0</v>
      </c>
      <c r="U261" s="5">
        <f ca="1">SUMIF(总装!AK$3:AK$146,$B261,总装!AK$6)+SUMIF(总装!AL$3:AL$146,$B261,总装!AL$6)+SUMIF(总装!AM$3:AM$146,$B261,总装!AM$6)</f>
        <v>0</v>
      </c>
      <c r="V261" s="5">
        <f ca="1">SUMIF(总装!AN$3:AN$146,$B261,总装!AN$6)+SUMIF(总装!AO$3:AO$146,$B261,总装!AO$6)+SUMIF(总装!AP$3:AP$146,$B261,总装!AP$6)</f>
        <v>0</v>
      </c>
      <c r="W261" s="5">
        <f ca="1">SUMIF(总装!AQ$3:AQ$146,$B261,总装!AQ$6)+SUMIF(总装!AR$3:AR$146,$B261,总装!AR$6)+SUMIF(总装!AS$3:AS$146,$B261,总装!AS$6)</f>
        <v>0</v>
      </c>
      <c r="X261" s="5">
        <f ca="1">SUMIF(总装!AT$3:AT$146,$B261,总装!AT$6)+SUMIF(总装!AU$3:AU$146,$B261,总装!AU$6)+SUMIF(总装!AV$3:AV$146,$B261,总装!AV$6)</f>
        <v>0</v>
      </c>
      <c r="Y261" s="5">
        <f ca="1">SUMIF(总装!AW$3:AW$146,$B261,总装!AW$6)+SUMIF(总装!AX$3:AX$146,$B261,总装!AX$6)+SUMIF(总装!AY$3:AY$146,$B261,总装!AY$6)</f>
        <v>0</v>
      </c>
      <c r="Z261" s="5">
        <f ca="1">SUMIF(总装!AZ$3:AZ$146,$B261,总装!AZ$6)+SUMIF(总装!BA$3:BA$146,$B261,总装!BA$6)+SUMIF(总装!BB$3:BB$146,$B261,总装!BB$6)</f>
        <v>0</v>
      </c>
      <c r="AA261" s="5">
        <f ca="1">SUMIF(总装!BC$3:BC$146,$B261,总装!BC$6)+SUMIF(总装!BD$3:BD$146,$B261,总装!BD$6)+SUMIF(总装!BE$3:BE$146,$B261,总装!BE$6)</f>
        <v>0</v>
      </c>
      <c r="AB261" s="5">
        <f ca="1">SUMIF(总装!BF$3:BF$146,$B261,总装!BF$6)+SUMIF(总装!BG$3:BG$146,$B261,总装!BG$6)+SUMIF(总装!BH$3:BH$146,$B261,总装!BH$6)</f>
        <v>0</v>
      </c>
      <c r="AC261" s="5">
        <f ca="1">SUMIF(总装!BI$3:BI$146,$B261,总装!BI$6)+SUMIF(总装!BJ$3:BJ$146,$B261,总装!BJ$6)+SUMIF(总装!BK$3:BK$146,$B261,总装!BK$6)</f>
        <v>1700</v>
      </c>
      <c r="AD261" s="5">
        <f ca="1">SUMIF(总装!BL$3:BL$146,$B261,总装!BL$6)+SUMIF(总装!BM$3:BM$146,$B261,总装!BM$6)+SUMIF(总装!BN$3:BN$146,$B261,总装!BN$6)</f>
        <v>300</v>
      </c>
      <c r="AE261" s="5">
        <f ca="1">SUMIF(总装!BO$3:BO$146,$B261,总装!BO$6)+SUMIF(总装!BP$3:BP$146,$B261,总装!BP$6)+SUMIF(总装!BQ$3:BQ$146,$B261,总装!BQ$6)</f>
        <v>0</v>
      </c>
      <c r="AF261" s="5">
        <f ca="1">SUMIF(总装!BR$3:BR$146,$B261,总装!BR$6)+SUMIF(总装!BS$3:BS$146,$B261,总装!BS$6)+SUMIF(总装!BT$3:BT$146,$B261,总装!BT$6)</f>
        <v>0</v>
      </c>
      <c r="AG261" s="5">
        <f ca="1">SUMIF(总装!BU$3:BU$146,$B261,总装!BU$6)+SUMIF(总装!BV$3:BV$146,$B261,总装!BV$6)+SUMIF(总装!BW$3:BW$146,$B261,总装!BW$6)</f>
        <v>0</v>
      </c>
      <c r="AH261" s="5">
        <f ca="1">SUMIF(总装!BX$3:BX$146,$B261,总装!BX$6)+SUMIF(总装!BY$3:BY$146,$B261,总装!BY$6)+SUMIF(总装!BZ$3:BZ$146,$B261,总装!BZ$6)</f>
        <v>0</v>
      </c>
      <c r="AI261" s="5">
        <f ca="1">SUMIF(总装!CA$3:CA$146,$B261,总装!CA$6)+SUMIF(总装!CB$3:CB$146,$B261,总装!CB$6)+SUMIF(总装!CC$3:CC$146,$B261,总装!CC$6)</f>
        <v>0</v>
      </c>
      <c r="AJ261" s="5">
        <f ca="1">SUMIF(总装!CD$3:CD$146,$B261,总装!CD$6)+SUMIF(总装!CE$3:CE$146,$B261,总装!CE$6)+SUMIF(总装!CF$3:CF$146,$B261,总装!CF$6)</f>
        <v>0</v>
      </c>
      <c r="AK261" s="5">
        <f ca="1">SUMIF(总装!CG$3:CG$146,$B261,总装!CG$6)+SUMIF(总装!CH$3:CH$146,$B261,总装!CH$6)+SUMIF(总装!CI$3:CI$146,$B261,总装!CI$6)</f>
        <v>0</v>
      </c>
      <c r="AL261" s="5">
        <f ca="1">SUMIF(总装!CJ$3:CJ$146,$B261,总装!CJ$6)+SUMIF(总装!CK$3:CK$146,$B261,总装!CK$6)+SUMIF(总装!CL$3:CL$146,$B261,总装!CL$6)</f>
        <v>0</v>
      </c>
      <c r="AM261" s="5">
        <f ca="1">SUMIF(总装!CM$3:CM$146,$B261,总装!CM$6)+SUMIF(总装!CN$3:CN$146,$B261,总装!CN$6)+SUMIF(总装!CO$3:CO$146,$B261,总装!CO$6)</f>
        <v>0</v>
      </c>
      <c r="AN261" s="5">
        <f ca="1">SUMIF(总装!CP$3:CP$146,$B261,总装!CP$6)+SUMIF(总装!CQ$3:CQ$146,$B261,总装!CQ$6)+SUMIF(总装!CR$3:CR$146,$B261,总装!CR$6)</f>
        <v>0</v>
      </c>
      <c r="AO261" s="5">
        <f ca="1" t="shared" si="14"/>
        <v>2000</v>
      </c>
      <c r="AP261" s="5">
        <f>SUMIF(工单拆分!G:G,B261,工单拆分!I:I)</f>
        <v>2000</v>
      </c>
      <c r="AQ261" s="5">
        <f ca="1" t="shared" si="15"/>
        <v>0</v>
      </c>
      <c r="AS261" s="7"/>
      <c r="AT261" s="5"/>
      <c r="AU261" s="5"/>
      <c r="AV261" s="5"/>
      <c r="AW261" s="5"/>
    </row>
    <row r="262" s="1" customFormat="1" spans="1:49">
      <c r="A262" s="5">
        <f>工单拆分!F262</f>
        <v>7210003762</v>
      </c>
      <c r="B262" s="5" t="str">
        <f>工单拆分!G262</f>
        <v>7210003762-1</v>
      </c>
      <c r="C262" s="5" t="str">
        <f>工单拆分!H262</f>
        <v>40FC5033A-1</v>
      </c>
      <c r="D262" s="5">
        <f>VLOOKUP(B262,工单拆分!G:I,3,0)</f>
        <v>2000</v>
      </c>
      <c r="E262" s="5">
        <f ca="1">SUMIFS(OFFSET(工单拆分!$I$2,,,2000),OFFSET(工单拆分!$F$2,,,2000),A262)</f>
        <v>40000</v>
      </c>
      <c r="F262" s="5"/>
      <c r="G262" s="10">
        <f ca="1" t="array" ref="G262">MATCH(TRUE,J262:AN262&gt;10,0)+$J$2-1</f>
        <v>43525</v>
      </c>
      <c r="H262" s="11"/>
      <c r="I262" s="11"/>
      <c r="J262" s="5">
        <f ca="1">SUMIF(总装!D$3:D$146,$B262,总装!D$6)+SUMIF(总装!E$3:E$146,$B262,总装!E$6)+SUMIF(总装!F$3:F$146,$B262,总装!F$6)</f>
        <v>1850</v>
      </c>
      <c r="K262" s="12">
        <f ca="1">SUMIF(总装!G$3:G$146,$B262,总装!G$6)+SUMIF(总装!H$3:H$146,$B262,总装!H$6)+SUMIF(总装!I$3:I$146,$B262,总装!I$6)</f>
        <v>150</v>
      </c>
      <c r="L262" s="12">
        <f ca="1">SUMIF(总装!J$3:J$146,$B262,总装!J$6)+SUMIF(总装!K$3:K$146,$B262,总装!K$6)+SUMIF(总装!L$3:L$146,$B262,总装!L$6)</f>
        <v>0</v>
      </c>
      <c r="M262" s="12">
        <f ca="1">SUMIF(总装!M$3:M$146,$B262,总装!M$6)+SUMIF(总装!N$3:N$146,$B262,总装!N$6)+SUMIF(总装!O$3:O$146,$B262,总装!O$6)</f>
        <v>0</v>
      </c>
      <c r="N262" s="12">
        <f ca="1">SUMIF(总装!P$3:P$146,$B262,总装!P$6)+SUMIF(总装!Q$3:Q$146,$B262,总装!Q$6)+SUMIF(总装!R$3:R$146,$B262,总装!R$6)</f>
        <v>0</v>
      </c>
      <c r="O262" s="12">
        <f ca="1">SUMIF(总装!S$3:S$146,$B262,总装!S$6)+SUMIF(总装!T$3:T$146,$B262,总装!T$6)+SUMIF(总装!U$3:U$146,$B262,总装!U$6)</f>
        <v>0</v>
      </c>
      <c r="P262" s="12">
        <f ca="1">SUMIF(总装!V$3:V$146,$B262,总装!V$6)+SUMIF(总装!W$3:W$146,$B262,总装!W$6)+SUMIF(总装!X$3:X$146,$B262,总装!X$6)</f>
        <v>0</v>
      </c>
      <c r="Q262" s="12">
        <f ca="1">SUMIF(总装!Y$3:Y$146,$B262,总装!Y$6)+SUMIF(总装!Z$3:Z$146,$B262,总装!Z$6)+SUMIF(总装!AA$3:AA$146,$B262,总装!AA$6)</f>
        <v>0</v>
      </c>
      <c r="R262" s="5">
        <f ca="1">SUMIF(总装!AB$3:AB$146,$B262,总装!AB$6)+SUMIF(总装!AC$3:AC$146,$B262,总装!AC$6)+SUMIF(总装!AD$3:AD$146,$B262,总装!AD$6)</f>
        <v>0</v>
      </c>
      <c r="S262" s="5">
        <f ca="1">SUMIF(总装!AE$3:AE$146,$B262,总装!AE$6)+SUMIF(总装!AF$3:AF$146,$B262,总装!AF$6)+SUMIF(总装!AG$3:AG$146,$B262,总装!AG$6)</f>
        <v>0</v>
      </c>
      <c r="T262" s="5">
        <f ca="1">SUMIF(总装!AH$3:AH$146,$B262,总装!AH$6)+SUMIF(总装!AI$3:AI$146,$B262,总装!AI$6)+SUMIF(总装!AJ$3:AJ$146,$B262,总装!AJ$6)</f>
        <v>0</v>
      </c>
      <c r="U262" s="5">
        <f ca="1">SUMIF(总装!AK$3:AK$146,$B262,总装!AK$6)+SUMIF(总装!AL$3:AL$146,$B262,总装!AL$6)+SUMIF(总装!AM$3:AM$146,$B262,总装!AM$6)</f>
        <v>0</v>
      </c>
      <c r="V262" s="5">
        <f ca="1">SUMIF(总装!AN$3:AN$146,$B262,总装!AN$6)+SUMIF(总装!AO$3:AO$146,$B262,总装!AO$6)+SUMIF(总装!AP$3:AP$146,$B262,总装!AP$6)</f>
        <v>0</v>
      </c>
      <c r="W262" s="5">
        <f ca="1">SUMIF(总装!AQ$3:AQ$146,$B262,总装!AQ$6)+SUMIF(总装!AR$3:AR$146,$B262,总装!AR$6)+SUMIF(总装!AS$3:AS$146,$B262,总装!AS$6)</f>
        <v>0</v>
      </c>
      <c r="X262" s="5">
        <f ca="1">SUMIF(总装!AT$3:AT$146,$B262,总装!AT$6)+SUMIF(总装!AU$3:AU$146,$B262,总装!AU$6)+SUMIF(总装!AV$3:AV$146,$B262,总装!AV$6)</f>
        <v>0</v>
      </c>
      <c r="Y262" s="5">
        <f ca="1">SUMIF(总装!AW$3:AW$146,$B262,总装!AW$6)+SUMIF(总装!AX$3:AX$146,$B262,总装!AX$6)+SUMIF(总装!AY$3:AY$146,$B262,总装!AY$6)</f>
        <v>0</v>
      </c>
      <c r="Z262" s="5">
        <f ca="1">SUMIF(总装!AZ$3:AZ$146,$B262,总装!AZ$6)+SUMIF(总装!BA$3:BA$146,$B262,总装!BA$6)+SUMIF(总装!BB$3:BB$146,$B262,总装!BB$6)</f>
        <v>0</v>
      </c>
      <c r="AA262" s="5">
        <f ca="1">SUMIF(总装!BC$3:BC$146,$B262,总装!BC$6)+SUMIF(总装!BD$3:BD$146,$B262,总装!BD$6)+SUMIF(总装!BE$3:BE$146,$B262,总装!BE$6)</f>
        <v>0</v>
      </c>
      <c r="AB262" s="5">
        <f ca="1">SUMIF(总装!BF$3:BF$146,$B262,总装!BF$6)+SUMIF(总装!BG$3:BG$146,$B262,总装!BG$6)+SUMIF(总装!BH$3:BH$146,$B262,总装!BH$6)</f>
        <v>0</v>
      </c>
      <c r="AC262" s="5">
        <f ca="1">SUMIF(总装!BI$3:BI$146,$B262,总装!BI$6)+SUMIF(总装!BJ$3:BJ$146,$B262,总装!BJ$6)+SUMIF(总装!BK$3:BK$146,$B262,总装!BK$6)</f>
        <v>0</v>
      </c>
      <c r="AD262" s="5">
        <f ca="1">SUMIF(总装!BL$3:BL$146,$B262,总装!BL$6)+SUMIF(总装!BM$3:BM$146,$B262,总装!BM$6)+SUMIF(总装!BN$3:BN$146,$B262,总装!BN$6)</f>
        <v>0</v>
      </c>
      <c r="AE262" s="5">
        <f ca="1">SUMIF(总装!BO$3:BO$146,$B262,总装!BO$6)+SUMIF(总装!BP$3:BP$146,$B262,总装!BP$6)+SUMIF(总装!BQ$3:BQ$146,$B262,总装!BQ$6)</f>
        <v>0</v>
      </c>
      <c r="AF262" s="5">
        <f ca="1">SUMIF(总装!BR$3:BR$146,$B262,总装!BR$6)+SUMIF(总装!BS$3:BS$146,$B262,总装!BS$6)+SUMIF(总装!BT$3:BT$146,$B262,总装!BT$6)</f>
        <v>0</v>
      </c>
      <c r="AG262" s="5">
        <f ca="1">SUMIF(总装!BU$3:BU$146,$B262,总装!BU$6)+SUMIF(总装!BV$3:BV$146,$B262,总装!BV$6)+SUMIF(总装!BW$3:BW$146,$B262,总装!BW$6)</f>
        <v>0</v>
      </c>
      <c r="AH262" s="5">
        <f ca="1">SUMIF(总装!BX$3:BX$146,$B262,总装!BX$6)+SUMIF(总装!BY$3:BY$146,$B262,总装!BY$6)+SUMIF(总装!BZ$3:BZ$146,$B262,总装!BZ$6)</f>
        <v>0</v>
      </c>
      <c r="AI262" s="5">
        <f ca="1">SUMIF(总装!CA$3:CA$146,$B262,总装!CA$6)+SUMIF(总装!CB$3:CB$146,$B262,总装!CB$6)+SUMIF(总装!CC$3:CC$146,$B262,总装!CC$6)</f>
        <v>0</v>
      </c>
      <c r="AJ262" s="5">
        <f ca="1">SUMIF(总装!CD$3:CD$146,$B262,总装!CD$6)+SUMIF(总装!CE$3:CE$146,$B262,总装!CE$6)+SUMIF(总装!CF$3:CF$146,$B262,总装!CF$6)</f>
        <v>0</v>
      </c>
      <c r="AK262" s="5">
        <f ca="1">SUMIF(总装!CG$3:CG$146,$B262,总装!CG$6)+SUMIF(总装!CH$3:CH$146,$B262,总装!CH$6)+SUMIF(总装!CI$3:CI$146,$B262,总装!CI$6)</f>
        <v>0</v>
      </c>
      <c r="AL262" s="5">
        <f ca="1">SUMIF(总装!CJ$3:CJ$146,$B262,总装!CJ$6)+SUMIF(总装!CK$3:CK$146,$B262,总装!CK$6)+SUMIF(总装!CL$3:CL$146,$B262,总装!CL$6)</f>
        <v>0</v>
      </c>
      <c r="AM262" s="5">
        <f ca="1">SUMIF(总装!CM$3:CM$146,$B262,总装!CM$6)+SUMIF(总装!CN$3:CN$146,$B262,总装!CN$6)+SUMIF(总装!CO$3:CO$146,$B262,总装!CO$6)</f>
        <v>0</v>
      </c>
      <c r="AN262" s="5">
        <f ca="1">SUMIF(总装!CP$3:CP$146,$B262,总装!CP$6)+SUMIF(总装!CQ$3:CQ$146,$B262,总装!CQ$6)+SUMIF(总装!CR$3:CR$146,$B262,总装!CR$6)</f>
        <v>0</v>
      </c>
      <c r="AO262" s="5">
        <f ca="1" t="shared" si="14"/>
        <v>2000</v>
      </c>
      <c r="AP262" s="5">
        <f>SUMIF(工单拆分!G:G,B262,工单拆分!I:I)</f>
        <v>2000</v>
      </c>
      <c r="AQ262" s="5">
        <f ca="1" t="shared" si="15"/>
        <v>0</v>
      </c>
      <c r="AS262" s="7"/>
      <c r="AT262" s="5"/>
      <c r="AU262" s="5"/>
      <c r="AV262" s="5"/>
      <c r="AW262" s="5"/>
    </row>
    <row r="263" s="1" customFormat="1" spans="1:49">
      <c r="A263" s="5">
        <f>工单拆分!F263</f>
        <v>7210003762</v>
      </c>
      <c r="B263" s="5" t="str">
        <f>工单拆分!G263</f>
        <v>7210003762-2</v>
      </c>
      <c r="C263" s="5" t="str">
        <f>工单拆分!H263</f>
        <v>40FC5033A-2</v>
      </c>
      <c r="D263" s="5">
        <f>VLOOKUP(B263,工单拆分!G:I,3,0)</f>
        <v>2000</v>
      </c>
      <c r="E263" s="5">
        <f ca="1">SUMIFS(OFFSET(工单拆分!$I$2,,,2000),OFFSET(工单拆分!$F$2,,,2000),A263)</f>
        <v>40000</v>
      </c>
      <c r="F263" s="5"/>
      <c r="G263" s="10">
        <f ca="1" t="array" ref="G263">MATCH(TRUE,J263:AN263&gt;10,0)+$J$2-1</f>
        <v>43526</v>
      </c>
      <c r="H263" s="11"/>
      <c r="I263" s="11"/>
      <c r="J263" s="5">
        <f ca="1">SUMIF(总装!D$3:D$146,$B263,总装!D$6)+SUMIF(总装!E$3:E$146,$B263,总装!E$6)+SUMIF(总装!F$3:F$146,$B263,总装!F$6)</f>
        <v>0</v>
      </c>
      <c r="K263" s="12">
        <f ca="1">SUMIF(总装!G$3:G$146,$B263,总装!G$6)+SUMIF(总装!H$3:H$146,$B263,总装!H$6)+SUMIF(总装!I$3:I$146,$B263,总装!I$6)</f>
        <v>1700</v>
      </c>
      <c r="L263" s="12">
        <f ca="1">SUMIF(总装!J$3:J$146,$B263,总装!J$6)+SUMIF(总装!K$3:K$146,$B263,总装!K$6)+SUMIF(总装!L$3:L$146,$B263,总装!L$6)</f>
        <v>0</v>
      </c>
      <c r="M263" s="12">
        <f ca="1">SUMIF(总装!M$3:M$146,$B263,总装!M$6)+SUMIF(总装!N$3:N$146,$B263,总装!N$6)+SUMIF(总装!O$3:O$146,$B263,总装!O$6)</f>
        <v>300</v>
      </c>
      <c r="N263" s="12">
        <f ca="1">SUMIF(总装!P$3:P$146,$B263,总装!P$6)+SUMIF(总装!Q$3:Q$146,$B263,总装!Q$6)+SUMIF(总装!R$3:R$146,$B263,总装!R$6)</f>
        <v>0</v>
      </c>
      <c r="O263" s="12">
        <f ca="1">SUMIF(总装!S$3:S$146,$B263,总装!S$6)+SUMIF(总装!T$3:T$146,$B263,总装!T$6)+SUMIF(总装!U$3:U$146,$B263,总装!U$6)</f>
        <v>0</v>
      </c>
      <c r="P263" s="12">
        <f ca="1">SUMIF(总装!V$3:V$146,$B263,总装!V$6)+SUMIF(总装!W$3:W$146,$B263,总装!W$6)+SUMIF(总装!X$3:X$146,$B263,总装!X$6)</f>
        <v>0</v>
      </c>
      <c r="Q263" s="12">
        <f ca="1">SUMIF(总装!Y$3:Y$146,$B263,总装!Y$6)+SUMIF(总装!Z$3:Z$146,$B263,总装!Z$6)+SUMIF(总装!AA$3:AA$146,$B263,总装!AA$6)</f>
        <v>0</v>
      </c>
      <c r="R263" s="5">
        <f ca="1">SUMIF(总装!AB$3:AB$146,$B263,总装!AB$6)+SUMIF(总装!AC$3:AC$146,$B263,总装!AC$6)+SUMIF(总装!AD$3:AD$146,$B263,总装!AD$6)</f>
        <v>0</v>
      </c>
      <c r="S263" s="5">
        <f ca="1">SUMIF(总装!AE$3:AE$146,$B263,总装!AE$6)+SUMIF(总装!AF$3:AF$146,$B263,总装!AF$6)+SUMIF(总装!AG$3:AG$146,$B263,总装!AG$6)</f>
        <v>0</v>
      </c>
      <c r="T263" s="5">
        <f ca="1">SUMIF(总装!AH$3:AH$146,$B263,总装!AH$6)+SUMIF(总装!AI$3:AI$146,$B263,总装!AI$6)+SUMIF(总装!AJ$3:AJ$146,$B263,总装!AJ$6)</f>
        <v>0</v>
      </c>
      <c r="U263" s="5">
        <f ca="1">SUMIF(总装!AK$3:AK$146,$B263,总装!AK$6)+SUMIF(总装!AL$3:AL$146,$B263,总装!AL$6)+SUMIF(总装!AM$3:AM$146,$B263,总装!AM$6)</f>
        <v>0</v>
      </c>
      <c r="V263" s="5">
        <f ca="1">SUMIF(总装!AN$3:AN$146,$B263,总装!AN$6)+SUMIF(总装!AO$3:AO$146,$B263,总装!AO$6)+SUMIF(总装!AP$3:AP$146,$B263,总装!AP$6)</f>
        <v>0</v>
      </c>
      <c r="W263" s="5">
        <f ca="1">SUMIF(总装!AQ$3:AQ$146,$B263,总装!AQ$6)+SUMIF(总装!AR$3:AR$146,$B263,总装!AR$6)+SUMIF(总装!AS$3:AS$146,$B263,总装!AS$6)</f>
        <v>0</v>
      </c>
      <c r="X263" s="5">
        <f ca="1">SUMIF(总装!AT$3:AT$146,$B263,总装!AT$6)+SUMIF(总装!AU$3:AU$146,$B263,总装!AU$6)+SUMIF(总装!AV$3:AV$146,$B263,总装!AV$6)</f>
        <v>0</v>
      </c>
      <c r="Y263" s="5">
        <f ca="1">SUMIF(总装!AW$3:AW$146,$B263,总装!AW$6)+SUMIF(总装!AX$3:AX$146,$B263,总装!AX$6)+SUMIF(总装!AY$3:AY$146,$B263,总装!AY$6)</f>
        <v>0</v>
      </c>
      <c r="Z263" s="5">
        <f ca="1">SUMIF(总装!AZ$3:AZ$146,$B263,总装!AZ$6)+SUMIF(总装!BA$3:BA$146,$B263,总装!BA$6)+SUMIF(总装!BB$3:BB$146,$B263,总装!BB$6)</f>
        <v>0</v>
      </c>
      <c r="AA263" s="5">
        <f ca="1">SUMIF(总装!BC$3:BC$146,$B263,总装!BC$6)+SUMIF(总装!BD$3:BD$146,$B263,总装!BD$6)+SUMIF(总装!BE$3:BE$146,$B263,总装!BE$6)</f>
        <v>0</v>
      </c>
      <c r="AB263" s="5">
        <f ca="1">SUMIF(总装!BF$3:BF$146,$B263,总装!BF$6)+SUMIF(总装!BG$3:BG$146,$B263,总装!BG$6)+SUMIF(总装!BH$3:BH$146,$B263,总装!BH$6)</f>
        <v>0</v>
      </c>
      <c r="AC263" s="5">
        <f ca="1">SUMIF(总装!BI$3:BI$146,$B263,总装!BI$6)+SUMIF(总装!BJ$3:BJ$146,$B263,总装!BJ$6)+SUMIF(总装!BK$3:BK$146,$B263,总装!BK$6)</f>
        <v>0</v>
      </c>
      <c r="AD263" s="5">
        <f ca="1">SUMIF(总装!BL$3:BL$146,$B263,总装!BL$6)+SUMIF(总装!BM$3:BM$146,$B263,总装!BM$6)+SUMIF(总装!BN$3:BN$146,$B263,总装!BN$6)</f>
        <v>0</v>
      </c>
      <c r="AE263" s="5">
        <f ca="1">SUMIF(总装!BO$3:BO$146,$B263,总装!BO$6)+SUMIF(总装!BP$3:BP$146,$B263,总装!BP$6)+SUMIF(总装!BQ$3:BQ$146,$B263,总装!BQ$6)</f>
        <v>0</v>
      </c>
      <c r="AF263" s="5">
        <f ca="1">SUMIF(总装!BR$3:BR$146,$B263,总装!BR$6)+SUMIF(总装!BS$3:BS$146,$B263,总装!BS$6)+SUMIF(总装!BT$3:BT$146,$B263,总装!BT$6)</f>
        <v>0</v>
      </c>
      <c r="AG263" s="5">
        <f ca="1">SUMIF(总装!BU$3:BU$146,$B263,总装!BU$6)+SUMIF(总装!BV$3:BV$146,$B263,总装!BV$6)+SUMIF(总装!BW$3:BW$146,$B263,总装!BW$6)</f>
        <v>0</v>
      </c>
      <c r="AH263" s="5">
        <f ca="1">SUMIF(总装!BX$3:BX$146,$B263,总装!BX$6)+SUMIF(总装!BY$3:BY$146,$B263,总装!BY$6)+SUMIF(总装!BZ$3:BZ$146,$B263,总装!BZ$6)</f>
        <v>0</v>
      </c>
      <c r="AI263" s="5">
        <f ca="1">SUMIF(总装!CA$3:CA$146,$B263,总装!CA$6)+SUMIF(总装!CB$3:CB$146,$B263,总装!CB$6)+SUMIF(总装!CC$3:CC$146,$B263,总装!CC$6)</f>
        <v>0</v>
      </c>
      <c r="AJ263" s="5">
        <f ca="1">SUMIF(总装!CD$3:CD$146,$B263,总装!CD$6)+SUMIF(总装!CE$3:CE$146,$B263,总装!CE$6)+SUMIF(总装!CF$3:CF$146,$B263,总装!CF$6)</f>
        <v>0</v>
      </c>
      <c r="AK263" s="5">
        <f ca="1">SUMIF(总装!CG$3:CG$146,$B263,总装!CG$6)+SUMIF(总装!CH$3:CH$146,$B263,总装!CH$6)+SUMIF(总装!CI$3:CI$146,$B263,总装!CI$6)</f>
        <v>0</v>
      </c>
      <c r="AL263" s="5">
        <f ca="1">SUMIF(总装!CJ$3:CJ$146,$B263,总装!CJ$6)+SUMIF(总装!CK$3:CK$146,$B263,总装!CK$6)+SUMIF(总装!CL$3:CL$146,$B263,总装!CL$6)</f>
        <v>0</v>
      </c>
      <c r="AM263" s="5">
        <f ca="1">SUMIF(总装!CM$3:CM$146,$B263,总装!CM$6)+SUMIF(总装!CN$3:CN$146,$B263,总装!CN$6)+SUMIF(总装!CO$3:CO$146,$B263,总装!CO$6)</f>
        <v>0</v>
      </c>
      <c r="AN263" s="5">
        <f ca="1">SUMIF(总装!CP$3:CP$146,$B263,总装!CP$6)+SUMIF(总装!CQ$3:CQ$146,$B263,总装!CQ$6)+SUMIF(总装!CR$3:CR$146,$B263,总装!CR$6)</f>
        <v>0</v>
      </c>
      <c r="AO263" s="5">
        <f ca="1" t="shared" si="14"/>
        <v>2000</v>
      </c>
      <c r="AP263" s="5">
        <f>SUMIF(工单拆分!G:G,B263,工单拆分!I:I)</f>
        <v>2000</v>
      </c>
      <c r="AQ263" s="5">
        <f ca="1" t="shared" si="15"/>
        <v>0</v>
      </c>
      <c r="AS263" s="7"/>
      <c r="AT263" s="5"/>
      <c r="AU263" s="5"/>
      <c r="AV263" s="5"/>
      <c r="AW263" s="5"/>
    </row>
    <row r="264" s="1" customFormat="1" spans="1:49">
      <c r="A264" s="5">
        <f>工单拆分!F264</f>
        <v>7210003762</v>
      </c>
      <c r="B264" s="5" t="str">
        <f>工单拆分!G264</f>
        <v>7210003762-3</v>
      </c>
      <c r="C264" s="5" t="str">
        <f>工单拆分!H264</f>
        <v>40FC5033A-3</v>
      </c>
      <c r="D264" s="5">
        <f>VLOOKUP(B264,工单拆分!G:I,3,0)</f>
        <v>2000</v>
      </c>
      <c r="E264" s="5">
        <f ca="1">SUMIFS(OFFSET(工单拆分!$I$2,,,2000),OFFSET(工单拆分!$F$2,,,2000),A264)</f>
        <v>40000</v>
      </c>
      <c r="F264" s="5"/>
      <c r="G264" s="10">
        <f ca="1" t="array" ref="G264">MATCH(TRUE,J264:AN264&gt;10,0)+$J$2-1</f>
        <v>43528</v>
      </c>
      <c r="H264" s="11"/>
      <c r="I264" s="11"/>
      <c r="J264" s="5">
        <f ca="1">SUMIF(总装!D$3:D$146,$B264,总装!D$6)+SUMIF(总装!E$3:E$146,$B264,总装!E$6)+SUMIF(总装!F$3:F$146,$B264,总装!F$6)</f>
        <v>0</v>
      </c>
      <c r="K264" s="12">
        <f ca="1">SUMIF(总装!G$3:G$146,$B264,总装!G$6)+SUMIF(总装!H$3:H$146,$B264,总装!H$6)+SUMIF(总装!I$3:I$146,$B264,总装!I$6)</f>
        <v>0</v>
      </c>
      <c r="L264" s="12">
        <f ca="1">SUMIF(总装!J$3:J$146,$B264,总装!J$6)+SUMIF(总装!K$3:K$146,$B264,总装!K$6)+SUMIF(总装!L$3:L$146,$B264,总装!L$6)</f>
        <v>0</v>
      </c>
      <c r="M264" s="12">
        <f ca="1">SUMIF(总装!M$3:M$146,$B264,总装!M$6)+SUMIF(总装!N$3:N$146,$B264,总装!N$6)+SUMIF(总装!O$3:O$146,$B264,总装!O$6)</f>
        <v>1450</v>
      </c>
      <c r="N264" s="12">
        <f ca="1">SUMIF(总装!P$3:P$146,$B264,总装!P$6)+SUMIF(总装!Q$3:Q$146,$B264,总装!Q$6)+SUMIF(总装!R$3:R$146,$B264,总装!R$6)</f>
        <v>550</v>
      </c>
      <c r="O264" s="12">
        <f ca="1">SUMIF(总装!S$3:S$146,$B264,总装!S$6)+SUMIF(总装!T$3:T$146,$B264,总装!T$6)+SUMIF(总装!U$3:U$146,$B264,总装!U$6)</f>
        <v>0</v>
      </c>
      <c r="P264" s="12">
        <f ca="1">SUMIF(总装!V$3:V$146,$B264,总装!V$6)+SUMIF(总装!W$3:W$146,$B264,总装!W$6)+SUMIF(总装!X$3:X$146,$B264,总装!X$6)</f>
        <v>0</v>
      </c>
      <c r="Q264" s="12">
        <f ca="1">SUMIF(总装!Y$3:Y$146,$B264,总装!Y$6)+SUMIF(总装!Z$3:Z$146,$B264,总装!Z$6)+SUMIF(总装!AA$3:AA$146,$B264,总装!AA$6)</f>
        <v>0</v>
      </c>
      <c r="R264" s="5">
        <f ca="1">SUMIF(总装!AB$3:AB$146,$B264,总装!AB$6)+SUMIF(总装!AC$3:AC$146,$B264,总装!AC$6)+SUMIF(总装!AD$3:AD$146,$B264,总装!AD$6)</f>
        <v>0</v>
      </c>
      <c r="S264" s="5">
        <f ca="1">SUMIF(总装!AE$3:AE$146,$B264,总装!AE$6)+SUMIF(总装!AF$3:AF$146,$B264,总装!AF$6)+SUMIF(总装!AG$3:AG$146,$B264,总装!AG$6)</f>
        <v>0</v>
      </c>
      <c r="T264" s="5">
        <f ca="1">SUMIF(总装!AH$3:AH$146,$B264,总装!AH$6)+SUMIF(总装!AI$3:AI$146,$B264,总装!AI$6)+SUMIF(总装!AJ$3:AJ$146,$B264,总装!AJ$6)</f>
        <v>0</v>
      </c>
      <c r="U264" s="5">
        <f ca="1">SUMIF(总装!AK$3:AK$146,$B264,总装!AK$6)+SUMIF(总装!AL$3:AL$146,$B264,总装!AL$6)+SUMIF(总装!AM$3:AM$146,$B264,总装!AM$6)</f>
        <v>0</v>
      </c>
      <c r="V264" s="5">
        <f ca="1">SUMIF(总装!AN$3:AN$146,$B264,总装!AN$6)+SUMIF(总装!AO$3:AO$146,$B264,总装!AO$6)+SUMIF(总装!AP$3:AP$146,$B264,总装!AP$6)</f>
        <v>0</v>
      </c>
      <c r="W264" s="5">
        <f ca="1">SUMIF(总装!AQ$3:AQ$146,$B264,总装!AQ$6)+SUMIF(总装!AR$3:AR$146,$B264,总装!AR$6)+SUMIF(总装!AS$3:AS$146,$B264,总装!AS$6)</f>
        <v>0</v>
      </c>
      <c r="X264" s="5">
        <f ca="1">SUMIF(总装!AT$3:AT$146,$B264,总装!AT$6)+SUMIF(总装!AU$3:AU$146,$B264,总装!AU$6)+SUMIF(总装!AV$3:AV$146,$B264,总装!AV$6)</f>
        <v>0</v>
      </c>
      <c r="Y264" s="5">
        <f ca="1">SUMIF(总装!AW$3:AW$146,$B264,总装!AW$6)+SUMIF(总装!AX$3:AX$146,$B264,总装!AX$6)+SUMIF(总装!AY$3:AY$146,$B264,总装!AY$6)</f>
        <v>0</v>
      </c>
      <c r="Z264" s="5">
        <f ca="1">SUMIF(总装!AZ$3:AZ$146,$B264,总装!AZ$6)+SUMIF(总装!BA$3:BA$146,$B264,总装!BA$6)+SUMIF(总装!BB$3:BB$146,$B264,总装!BB$6)</f>
        <v>0</v>
      </c>
      <c r="AA264" s="5">
        <f ca="1">SUMIF(总装!BC$3:BC$146,$B264,总装!BC$6)+SUMIF(总装!BD$3:BD$146,$B264,总装!BD$6)+SUMIF(总装!BE$3:BE$146,$B264,总装!BE$6)</f>
        <v>0</v>
      </c>
      <c r="AB264" s="5">
        <f ca="1">SUMIF(总装!BF$3:BF$146,$B264,总装!BF$6)+SUMIF(总装!BG$3:BG$146,$B264,总装!BG$6)+SUMIF(总装!BH$3:BH$146,$B264,总装!BH$6)</f>
        <v>0</v>
      </c>
      <c r="AC264" s="5">
        <f ca="1">SUMIF(总装!BI$3:BI$146,$B264,总装!BI$6)+SUMIF(总装!BJ$3:BJ$146,$B264,总装!BJ$6)+SUMIF(总装!BK$3:BK$146,$B264,总装!BK$6)</f>
        <v>0</v>
      </c>
      <c r="AD264" s="5">
        <f ca="1">SUMIF(总装!BL$3:BL$146,$B264,总装!BL$6)+SUMIF(总装!BM$3:BM$146,$B264,总装!BM$6)+SUMIF(总装!BN$3:BN$146,$B264,总装!BN$6)</f>
        <v>0</v>
      </c>
      <c r="AE264" s="5">
        <f ca="1">SUMIF(总装!BO$3:BO$146,$B264,总装!BO$6)+SUMIF(总装!BP$3:BP$146,$B264,总装!BP$6)+SUMIF(总装!BQ$3:BQ$146,$B264,总装!BQ$6)</f>
        <v>0</v>
      </c>
      <c r="AF264" s="5">
        <f ca="1">SUMIF(总装!BR$3:BR$146,$B264,总装!BR$6)+SUMIF(总装!BS$3:BS$146,$B264,总装!BS$6)+SUMIF(总装!BT$3:BT$146,$B264,总装!BT$6)</f>
        <v>0</v>
      </c>
      <c r="AG264" s="5">
        <f ca="1">SUMIF(总装!BU$3:BU$146,$B264,总装!BU$6)+SUMIF(总装!BV$3:BV$146,$B264,总装!BV$6)+SUMIF(总装!BW$3:BW$146,$B264,总装!BW$6)</f>
        <v>0</v>
      </c>
      <c r="AH264" s="5">
        <f ca="1">SUMIF(总装!BX$3:BX$146,$B264,总装!BX$6)+SUMIF(总装!BY$3:BY$146,$B264,总装!BY$6)+SUMIF(总装!BZ$3:BZ$146,$B264,总装!BZ$6)</f>
        <v>0</v>
      </c>
      <c r="AI264" s="5">
        <f ca="1">SUMIF(总装!CA$3:CA$146,$B264,总装!CA$6)+SUMIF(总装!CB$3:CB$146,$B264,总装!CB$6)+SUMIF(总装!CC$3:CC$146,$B264,总装!CC$6)</f>
        <v>0</v>
      </c>
      <c r="AJ264" s="5">
        <f ca="1">SUMIF(总装!CD$3:CD$146,$B264,总装!CD$6)+SUMIF(总装!CE$3:CE$146,$B264,总装!CE$6)+SUMIF(总装!CF$3:CF$146,$B264,总装!CF$6)</f>
        <v>0</v>
      </c>
      <c r="AK264" s="5">
        <f ca="1">SUMIF(总装!CG$3:CG$146,$B264,总装!CG$6)+SUMIF(总装!CH$3:CH$146,$B264,总装!CH$6)+SUMIF(总装!CI$3:CI$146,$B264,总装!CI$6)</f>
        <v>0</v>
      </c>
      <c r="AL264" s="5">
        <f ca="1">SUMIF(总装!CJ$3:CJ$146,$B264,总装!CJ$6)+SUMIF(总装!CK$3:CK$146,$B264,总装!CK$6)+SUMIF(总装!CL$3:CL$146,$B264,总装!CL$6)</f>
        <v>0</v>
      </c>
      <c r="AM264" s="5">
        <f ca="1">SUMIF(总装!CM$3:CM$146,$B264,总装!CM$6)+SUMIF(总装!CN$3:CN$146,$B264,总装!CN$6)+SUMIF(总装!CO$3:CO$146,$B264,总装!CO$6)</f>
        <v>0</v>
      </c>
      <c r="AN264" s="5">
        <f ca="1">SUMIF(总装!CP$3:CP$146,$B264,总装!CP$6)+SUMIF(总装!CQ$3:CQ$146,$B264,总装!CQ$6)+SUMIF(总装!CR$3:CR$146,$B264,总装!CR$6)</f>
        <v>0</v>
      </c>
      <c r="AO264" s="5">
        <f ca="1" t="shared" si="14"/>
        <v>2000</v>
      </c>
      <c r="AP264" s="5">
        <f>SUMIF(工单拆分!G:G,B264,工单拆分!I:I)</f>
        <v>2000</v>
      </c>
      <c r="AQ264" s="5">
        <f ca="1" t="shared" si="15"/>
        <v>0</v>
      </c>
      <c r="AS264" s="7"/>
      <c r="AT264" s="5"/>
      <c r="AU264" s="5"/>
      <c r="AV264" s="5"/>
      <c r="AW264" s="5"/>
    </row>
    <row r="265" s="1" customFormat="1" spans="1:49">
      <c r="A265" s="5">
        <f>工单拆分!F265</f>
        <v>7210003762</v>
      </c>
      <c r="B265" s="5" t="str">
        <f>工单拆分!G265</f>
        <v>7210003762-4</v>
      </c>
      <c r="C265" s="5" t="str">
        <f>工单拆分!H265</f>
        <v>40FC5033A-4</v>
      </c>
      <c r="D265" s="5">
        <f>VLOOKUP(B265,工单拆分!G:I,3,0)</f>
        <v>2000</v>
      </c>
      <c r="E265" s="5">
        <f ca="1">SUMIFS(OFFSET(工单拆分!$I$2,,,2000),OFFSET(工单拆分!$F$2,,,2000),A265)</f>
        <v>40000</v>
      </c>
      <c r="F265" s="5"/>
      <c r="G265" s="10">
        <f ca="1" t="array" ref="G265">MATCH(TRUE,J265:AN265&gt;10,0)+$J$2-1</f>
        <v>43529</v>
      </c>
      <c r="H265" s="11"/>
      <c r="I265" s="11"/>
      <c r="J265" s="5">
        <f ca="1">SUMIF(总装!D$3:D$146,$B265,总装!D$6)+SUMIF(总装!E$3:E$146,$B265,总装!E$6)+SUMIF(总装!F$3:F$146,$B265,总装!F$6)</f>
        <v>0</v>
      </c>
      <c r="K265" s="12">
        <f ca="1">SUMIF(总装!G$3:G$146,$B265,总装!G$6)+SUMIF(总装!H$3:H$146,$B265,总装!H$6)+SUMIF(总装!I$3:I$146,$B265,总装!I$6)</f>
        <v>0</v>
      </c>
      <c r="L265" s="12">
        <f ca="1">SUMIF(总装!J$3:J$146,$B265,总装!J$6)+SUMIF(总装!K$3:K$146,$B265,总装!K$6)+SUMIF(总装!L$3:L$146,$B265,总装!L$6)</f>
        <v>0</v>
      </c>
      <c r="M265" s="12">
        <f ca="1">SUMIF(总装!M$3:M$146,$B265,总装!M$6)+SUMIF(总装!N$3:N$146,$B265,总装!N$6)+SUMIF(总装!O$3:O$146,$B265,总装!O$6)</f>
        <v>0</v>
      </c>
      <c r="N265" s="12">
        <f ca="1">SUMIF(总装!P$3:P$146,$B265,总装!P$6)+SUMIF(总装!Q$3:Q$146,$B265,总装!Q$6)+SUMIF(总装!R$3:R$146,$B265,总装!R$6)</f>
        <v>1250</v>
      </c>
      <c r="O265" s="12">
        <f ca="1">SUMIF(总装!S$3:S$146,$B265,总装!S$6)+SUMIF(总装!T$3:T$146,$B265,总装!T$6)+SUMIF(总装!U$3:U$146,$B265,总装!U$6)</f>
        <v>750</v>
      </c>
      <c r="P265" s="12">
        <f ca="1">SUMIF(总装!V$3:V$146,$B265,总装!V$6)+SUMIF(总装!W$3:W$146,$B265,总装!W$6)+SUMIF(总装!X$3:X$146,$B265,总装!X$6)</f>
        <v>0</v>
      </c>
      <c r="Q265" s="12">
        <f ca="1">SUMIF(总装!Y$3:Y$146,$B265,总装!Y$6)+SUMIF(总装!Z$3:Z$146,$B265,总装!Z$6)+SUMIF(总装!AA$3:AA$146,$B265,总装!AA$6)</f>
        <v>0</v>
      </c>
      <c r="R265" s="5">
        <f ca="1">SUMIF(总装!AB$3:AB$146,$B265,总装!AB$6)+SUMIF(总装!AC$3:AC$146,$B265,总装!AC$6)+SUMIF(总装!AD$3:AD$146,$B265,总装!AD$6)</f>
        <v>0</v>
      </c>
      <c r="S265" s="5">
        <f ca="1">SUMIF(总装!AE$3:AE$146,$B265,总装!AE$6)+SUMIF(总装!AF$3:AF$146,$B265,总装!AF$6)+SUMIF(总装!AG$3:AG$146,$B265,总装!AG$6)</f>
        <v>0</v>
      </c>
      <c r="T265" s="5">
        <f ca="1">SUMIF(总装!AH$3:AH$146,$B265,总装!AH$6)+SUMIF(总装!AI$3:AI$146,$B265,总装!AI$6)+SUMIF(总装!AJ$3:AJ$146,$B265,总装!AJ$6)</f>
        <v>0</v>
      </c>
      <c r="U265" s="5">
        <f ca="1">SUMIF(总装!AK$3:AK$146,$B265,总装!AK$6)+SUMIF(总装!AL$3:AL$146,$B265,总装!AL$6)+SUMIF(总装!AM$3:AM$146,$B265,总装!AM$6)</f>
        <v>0</v>
      </c>
      <c r="V265" s="5">
        <f ca="1">SUMIF(总装!AN$3:AN$146,$B265,总装!AN$6)+SUMIF(总装!AO$3:AO$146,$B265,总装!AO$6)+SUMIF(总装!AP$3:AP$146,$B265,总装!AP$6)</f>
        <v>0</v>
      </c>
      <c r="W265" s="5">
        <f ca="1">SUMIF(总装!AQ$3:AQ$146,$B265,总装!AQ$6)+SUMIF(总装!AR$3:AR$146,$B265,总装!AR$6)+SUMIF(总装!AS$3:AS$146,$B265,总装!AS$6)</f>
        <v>0</v>
      </c>
      <c r="X265" s="5">
        <f ca="1">SUMIF(总装!AT$3:AT$146,$B265,总装!AT$6)+SUMIF(总装!AU$3:AU$146,$B265,总装!AU$6)+SUMIF(总装!AV$3:AV$146,$B265,总装!AV$6)</f>
        <v>0</v>
      </c>
      <c r="Y265" s="5">
        <f ca="1">SUMIF(总装!AW$3:AW$146,$B265,总装!AW$6)+SUMIF(总装!AX$3:AX$146,$B265,总装!AX$6)+SUMIF(总装!AY$3:AY$146,$B265,总装!AY$6)</f>
        <v>0</v>
      </c>
      <c r="Z265" s="5">
        <f ca="1">SUMIF(总装!AZ$3:AZ$146,$B265,总装!AZ$6)+SUMIF(总装!BA$3:BA$146,$B265,总装!BA$6)+SUMIF(总装!BB$3:BB$146,$B265,总装!BB$6)</f>
        <v>0</v>
      </c>
      <c r="AA265" s="5">
        <f ca="1">SUMIF(总装!BC$3:BC$146,$B265,总装!BC$6)+SUMIF(总装!BD$3:BD$146,$B265,总装!BD$6)+SUMIF(总装!BE$3:BE$146,$B265,总装!BE$6)</f>
        <v>0</v>
      </c>
      <c r="AB265" s="5">
        <f ca="1">SUMIF(总装!BF$3:BF$146,$B265,总装!BF$6)+SUMIF(总装!BG$3:BG$146,$B265,总装!BG$6)+SUMIF(总装!BH$3:BH$146,$B265,总装!BH$6)</f>
        <v>0</v>
      </c>
      <c r="AC265" s="5">
        <f ca="1">SUMIF(总装!BI$3:BI$146,$B265,总装!BI$6)+SUMIF(总装!BJ$3:BJ$146,$B265,总装!BJ$6)+SUMIF(总装!BK$3:BK$146,$B265,总装!BK$6)</f>
        <v>0</v>
      </c>
      <c r="AD265" s="5">
        <f ca="1">SUMIF(总装!BL$3:BL$146,$B265,总装!BL$6)+SUMIF(总装!BM$3:BM$146,$B265,总装!BM$6)+SUMIF(总装!BN$3:BN$146,$B265,总装!BN$6)</f>
        <v>0</v>
      </c>
      <c r="AE265" s="5">
        <f ca="1">SUMIF(总装!BO$3:BO$146,$B265,总装!BO$6)+SUMIF(总装!BP$3:BP$146,$B265,总装!BP$6)+SUMIF(总装!BQ$3:BQ$146,$B265,总装!BQ$6)</f>
        <v>0</v>
      </c>
      <c r="AF265" s="5">
        <f ca="1">SUMIF(总装!BR$3:BR$146,$B265,总装!BR$6)+SUMIF(总装!BS$3:BS$146,$B265,总装!BS$6)+SUMIF(总装!BT$3:BT$146,$B265,总装!BT$6)</f>
        <v>0</v>
      </c>
      <c r="AG265" s="5">
        <f ca="1">SUMIF(总装!BU$3:BU$146,$B265,总装!BU$6)+SUMIF(总装!BV$3:BV$146,$B265,总装!BV$6)+SUMIF(总装!BW$3:BW$146,$B265,总装!BW$6)</f>
        <v>0</v>
      </c>
      <c r="AH265" s="5">
        <f ca="1">SUMIF(总装!BX$3:BX$146,$B265,总装!BX$6)+SUMIF(总装!BY$3:BY$146,$B265,总装!BY$6)+SUMIF(总装!BZ$3:BZ$146,$B265,总装!BZ$6)</f>
        <v>0</v>
      </c>
      <c r="AI265" s="5">
        <f ca="1">SUMIF(总装!CA$3:CA$146,$B265,总装!CA$6)+SUMIF(总装!CB$3:CB$146,$B265,总装!CB$6)+SUMIF(总装!CC$3:CC$146,$B265,总装!CC$6)</f>
        <v>0</v>
      </c>
      <c r="AJ265" s="5">
        <f ca="1">SUMIF(总装!CD$3:CD$146,$B265,总装!CD$6)+SUMIF(总装!CE$3:CE$146,$B265,总装!CE$6)+SUMIF(总装!CF$3:CF$146,$B265,总装!CF$6)</f>
        <v>0</v>
      </c>
      <c r="AK265" s="5">
        <f ca="1">SUMIF(总装!CG$3:CG$146,$B265,总装!CG$6)+SUMIF(总装!CH$3:CH$146,$B265,总装!CH$6)+SUMIF(总装!CI$3:CI$146,$B265,总装!CI$6)</f>
        <v>0</v>
      </c>
      <c r="AL265" s="5">
        <f ca="1">SUMIF(总装!CJ$3:CJ$146,$B265,总装!CJ$6)+SUMIF(总装!CK$3:CK$146,$B265,总装!CK$6)+SUMIF(总装!CL$3:CL$146,$B265,总装!CL$6)</f>
        <v>0</v>
      </c>
      <c r="AM265" s="5">
        <f ca="1">SUMIF(总装!CM$3:CM$146,$B265,总装!CM$6)+SUMIF(总装!CN$3:CN$146,$B265,总装!CN$6)+SUMIF(总装!CO$3:CO$146,$B265,总装!CO$6)</f>
        <v>0</v>
      </c>
      <c r="AN265" s="5">
        <f ca="1">SUMIF(总装!CP$3:CP$146,$B265,总装!CP$6)+SUMIF(总装!CQ$3:CQ$146,$B265,总装!CQ$6)+SUMIF(总装!CR$3:CR$146,$B265,总装!CR$6)</f>
        <v>0</v>
      </c>
      <c r="AO265" s="5">
        <f ca="1" t="shared" si="14"/>
        <v>2000</v>
      </c>
      <c r="AP265" s="5">
        <f>SUMIF(工单拆分!G:G,B265,工单拆分!I:I)</f>
        <v>2000</v>
      </c>
      <c r="AQ265" s="5">
        <f ca="1" t="shared" si="15"/>
        <v>0</v>
      </c>
      <c r="AS265" s="7"/>
      <c r="AT265" s="5"/>
      <c r="AU265" s="5"/>
      <c r="AV265" s="5"/>
      <c r="AW265" s="5"/>
    </row>
    <row r="266" s="1" customFormat="1" spans="1:49">
      <c r="A266" s="5">
        <f>工单拆分!F266</f>
        <v>7210003762</v>
      </c>
      <c r="B266" s="5" t="str">
        <f>工单拆分!G266</f>
        <v>7210003762-5</v>
      </c>
      <c r="C266" s="5" t="str">
        <f>工单拆分!H266</f>
        <v>40FC5033A-5</v>
      </c>
      <c r="D266" s="5">
        <f>VLOOKUP(B266,工单拆分!G:I,3,0)</f>
        <v>2000</v>
      </c>
      <c r="E266" s="5">
        <f ca="1">SUMIFS(OFFSET(工单拆分!$I$2,,,2000),OFFSET(工单拆分!$F$2,,,2000),A266)</f>
        <v>40000</v>
      </c>
      <c r="F266" s="5"/>
      <c r="G266" s="10">
        <f ca="1" t="array" ref="G266">MATCH(TRUE,J266:AN266&gt;10,0)+$J$2-1</f>
        <v>43536</v>
      </c>
      <c r="H266" s="11"/>
      <c r="I266" s="11"/>
      <c r="J266" s="5">
        <f ca="1">SUMIF(总装!D$3:D$146,$B266,总装!D$6)+SUMIF(总装!E$3:E$146,$B266,总装!E$6)+SUMIF(总装!F$3:F$146,$B266,总装!F$6)</f>
        <v>0</v>
      </c>
      <c r="K266" s="12">
        <f ca="1">SUMIF(总装!G$3:G$146,$B266,总装!G$6)+SUMIF(总装!H$3:H$146,$B266,总装!H$6)+SUMIF(总装!I$3:I$146,$B266,总装!I$6)</f>
        <v>0</v>
      </c>
      <c r="L266" s="12">
        <f ca="1">SUMIF(总装!J$3:J$146,$B266,总装!J$6)+SUMIF(总装!K$3:K$146,$B266,总装!K$6)+SUMIF(总装!L$3:L$146,$B266,总装!L$6)</f>
        <v>0</v>
      </c>
      <c r="M266" s="12">
        <f ca="1">SUMIF(总装!M$3:M$146,$B266,总装!M$6)+SUMIF(总装!N$3:N$146,$B266,总装!N$6)+SUMIF(总装!O$3:O$146,$B266,总装!O$6)</f>
        <v>0</v>
      </c>
      <c r="N266" s="12">
        <f ca="1">SUMIF(总装!P$3:P$146,$B266,总装!P$6)+SUMIF(总装!Q$3:Q$146,$B266,总装!Q$6)+SUMIF(总装!R$3:R$146,$B266,总装!R$6)</f>
        <v>0</v>
      </c>
      <c r="O266" s="12">
        <f ca="1">SUMIF(总装!S$3:S$146,$B266,总装!S$6)+SUMIF(总装!T$3:T$146,$B266,总装!T$6)+SUMIF(总装!U$3:U$146,$B266,总装!U$6)</f>
        <v>0</v>
      </c>
      <c r="P266" s="12">
        <f ca="1">SUMIF(总装!V$3:V$146,$B266,总装!V$6)+SUMIF(总装!W$3:W$146,$B266,总装!W$6)+SUMIF(总装!X$3:X$146,$B266,总装!X$6)</f>
        <v>0</v>
      </c>
      <c r="Q266" s="12">
        <f ca="1">SUMIF(总装!Y$3:Y$146,$B266,总装!Y$6)+SUMIF(总装!Z$3:Z$146,$B266,总装!Z$6)+SUMIF(总装!AA$3:AA$146,$B266,总装!AA$6)</f>
        <v>0</v>
      </c>
      <c r="R266" s="5">
        <f ca="1">SUMIF(总装!AB$3:AB$146,$B266,总装!AB$6)+SUMIF(总装!AC$3:AC$146,$B266,总装!AC$6)+SUMIF(总装!AD$3:AD$146,$B266,总装!AD$6)</f>
        <v>0</v>
      </c>
      <c r="S266" s="5">
        <f ca="1">SUMIF(总装!AE$3:AE$146,$B266,总装!AE$6)+SUMIF(总装!AF$3:AF$146,$B266,总装!AF$6)+SUMIF(总装!AG$3:AG$146,$B266,总装!AG$6)</f>
        <v>0</v>
      </c>
      <c r="T266" s="5">
        <f ca="1">SUMIF(总装!AH$3:AH$146,$B266,总装!AH$6)+SUMIF(总装!AI$3:AI$146,$B266,总装!AI$6)+SUMIF(总装!AJ$3:AJ$146,$B266,总装!AJ$6)</f>
        <v>0</v>
      </c>
      <c r="U266" s="5">
        <f ca="1">SUMIF(总装!AK$3:AK$146,$B266,总装!AK$6)+SUMIF(总装!AL$3:AL$146,$B266,总装!AL$6)+SUMIF(总装!AM$3:AM$146,$B266,总装!AM$6)</f>
        <v>100</v>
      </c>
      <c r="V266" s="5">
        <f ca="1">SUMIF(总装!AN$3:AN$146,$B266,总装!AN$6)+SUMIF(总装!AO$3:AO$146,$B266,总装!AO$6)+SUMIF(总装!AP$3:AP$146,$B266,总装!AP$6)</f>
        <v>1850</v>
      </c>
      <c r="W266" s="5">
        <f ca="1">SUMIF(总装!AQ$3:AQ$146,$B266,总装!AQ$6)+SUMIF(总装!AR$3:AR$146,$B266,总装!AR$6)+SUMIF(总装!AS$3:AS$146,$B266,总装!AS$6)</f>
        <v>50</v>
      </c>
      <c r="X266" s="5">
        <f ca="1">SUMIF(总装!AT$3:AT$146,$B266,总装!AT$6)+SUMIF(总装!AU$3:AU$146,$B266,总装!AU$6)+SUMIF(总装!AV$3:AV$146,$B266,总装!AV$6)</f>
        <v>0</v>
      </c>
      <c r="Y266" s="5">
        <f ca="1">SUMIF(总装!AW$3:AW$146,$B266,总装!AW$6)+SUMIF(总装!AX$3:AX$146,$B266,总装!AX$6)+SUMIF(总装!AY$3:AY$146,$B266,总装!AY$6)</f>
        <v>0</v>
      </c>
      <c r="Z266" s="5">
        <f ca="1">SUMIF(总装!AZ$3:AZ$146,$B266,总装!AZ$6)+SUMIF(总装!BA$3:BA$146,$B266,总装!BA$6)+SUMIF(总装!BB$3:BB$146,$B266,总装!BB$6)</f>
        <v>0</v>
      </c>
      <c r="AA266" s="5">
        <f ca="1">SUMIF(总装!BC$3:BC$146,$B266,总装!BC$6)+SUMIF(总装!BD$3:BD$146,$B266,总装!BD$6)+SUMIF(总装!BE$3:BE$146,$B266,总装!BE$6)</f>
        <v>0</v>
      </c>
      <c r="AB266" s="5">
        <f ca="1">SUMIF(总装!BF$3:BF$146,$B266,总装!BF$6)+SUMIF(总装!BG$3:BG$146,$B266,总装!BG$6)+SUMIF(总装!BH$3:BH$146,$B266,总装!BH$6)</f>
        <v>0</v>
      </c>
      <c r="AC266" s="5">
        <f ca="1">SUMIF(总装!BI$3:BI$146,$B266,总装!BI$6)+SUMIF(总装!BJ$3:BJ$146,$B266,总装!BJ$6)+SUMIF(总装!BK$3:BK$146,$B266,总装!BK$6)</f>
        <v>0</v>
      </c>
      <c r="AD266" s="5">
        <f ca="1">SUMIF(总装!BL$3:BL$146,$B266,总装!BL$6)+SUMIF(总装!BM$3:BM$146,$B266,总装!BM$6)+SUMIF(总装!BN$3:BN$146,$B266,总装!BN$6)</f>
        <v>0</v>
      </c>
      <c r="AE266" s="5">
        <f ca="1">SUMIF(总装!BO$3:BO$146,$B266,总装!BO$6)+SUMIF(总装!BP$3:BP$146,$B266,总装!BP$6)+SUMIF(总装!BQ$3:BQ$146,$B266,总装!BQ$6)</f>
        <v>0</v>
      </c>
      <c r="AF266" s="5">
        <f ca="1">SUMIF(总装!BR$3:BR$146,$B266,总装!BR$6)+SUMIF(总装!BS$3:BS$146,$B266,总装!BS$6)+SUMIF(总装!BT$3:BT$146,$B266,总装!BT$6)</f>
        <v>0</v>
      </c>
      <c r="AG266" s="5">
        <f ca="1">SUMIF(总装!BU$3:BU$146,$B266,总装!BU$6)+SUMIF(总装!BV$3:BV$146,$B266,总装!BV$6)+SUMIF(总装!BW$3:BW$146,$B266,总装!BW$6)</f>
        <v>0</v>
      </c>
      <c r="AH266" s="5">
        <f ca="1">SUMIF(总装!BX$3:BX$146,$B266,总装!BX$6)+SUMIF(总装!BY$3:BY$146,$B266,总装!BY$6)+SUMIF(总装!BZ$3:BZ$146,$B266,总装!BZ$6)</f>
        <v>0</v>
      </c>
      <c r="AI266" s="5">
        <f ca="1">SUMIF(总装!CA$3:CA$146,$B266,总装!CA$6)+SUMIF(总装!CB$3:CB$146,$B266,总装!CB$6)+SUMIF(总装!CC$3:CC$146,$B266,总装!CC$6)</f>
        <v>0</v>
      </c>
      <c r="AJ266" s="5">
        <f ca="1">SUMIF(总装!CD$3:CD$146,$B266,总装!CD$6)+SUMIF(总装!CE$3:CE$146,$B266,总装!CE$6)+SUMIF(总装!CF$3:CF$146,$B266,总装!CF$6)</f>
        <v>0</v>
      </c>
      <c r="AK266" s="5">
        <f ca="1">SUMIF(总装!CG$3:CG$146,$B266,总装!CG$6)+SUMIF(总装!CH$3:CH$146,$B266,总装!CH$6)+SUMIF(总装!CI$3:CI$146,$B266,总装!CI$6)</f>
        <v>0</v>
      </c>
      <c r="AL266" s="5">
        <f ca="1">SUMIF(总装!CJ$3:CJ$146,$B266,总装!CJ$6)+SUMIF(总装!CK$3:CK$146,$B266,总装!CK$6)+SUMIF(总装!CL$3:CL$146,$B266,总装!CL$6)</f>
        <v>0</v>
      </c>
      <c r="AM266" s="5">
        <f ca="1">SUMIF(总装!CM$3:CM$146,$B266,总装!CM$6)+SUMIF(总装!CN$3:CN$146,$B266,总装!CN$6)+SUMIF(总装!CO$3:CO$146,$B266,总装!CO$6)</f>
        <v>0</v>
      </c>
      <c r="AN266" s="5">
        <f ca="1">SUMIF(总装!CP$3:CP$146,$B266,总装!CP$6)+SUMIF(总装!CQ$3:CQ$146,$B266,总装!CQ$6)+SUMIF(总装!CR$3:CR$146,$B266,总装!CR$6)</f>
        <v>0</v>
      </c>
      <c r="AO266" s="5">
        <f ca="1" t="shared" si="14"/>
        <v>2000</v>
      </c>
      <c r="AP266" s="5">
        <f>SUMIF(工单拆分!G:G,B266,工单拆分!I:I)</f>
        <v>2000</v>
      </c>
      <c r="AQ266" s="5">
        <f ca="1" t="shared" si="15"/>
        <v>0</v>
      </c>
      <c r="AS266" s="7"/>
      <c r="AT266" s="5"/>
      <c r="AU266" s="5"/>
      <c r="AV266" s="5"/>
      <c r="AW266" s="5"/>
    </row>
    <row r="267" s="1" customFormat="1" spans="1:49">
      <c r="A267" s="5">
        <f>工单拆分!F267</f>
        <v>7210003762</v>
      </c>
      <c r="B267" s="5" t="str">
        <f>工单拆分!G267</f>
        <v>7210003762-6</v>
      </c>
      <c r="C267" s="5" t="str">
        <f>工单拆分!H267</f>
        <v>40FC5033A-6</v>
      </c>
      <c r="D267" s="5">
        <f>VLOOKUP(B267,工单拆分!G:I,3,0)</f>
        <v>2000</v>
      </c>
      <c r="E267" s="5">
        <f ca="1">SUMIFS(OFFSET(工单拆分!$I$2,,,2000),OFFSET(工单拆分!$F$2,,,2000),A267)</f>
        <v>40000</v>
      </c>
      <c r="F267" s="5"/>
      <c r="G267" s="10">
        <f ca="1" t="array" ref="G267">MATCH(TRUE,J267:AN267&gt;10,0)+$J$2-1</f>
        <v>43538</v>
      </c>
      <c r="H267" s="11"/>
      <c r="I267" s="11"/>
      <c r="J267" s="5">
        <f ca="1">SUMIF(总装!D$3:D$146,$B267,总装!D$6)+SUMIF(总装!E$3:E$146,$B267,总装!E$6)+SUMIF(总装!F$3:F$146,$B267,总装!F$6)</f>
        <v>0</v>
      </c>
      <c r="K267" s="12">
        <f ca="1">SUMIF(总装!G$3:G$146,$B267,总装!G$6)+SUMIF(总装!H$3:H$146,$B267,总装!H$6)+SUMIF(总装!I$3:I$146,$B267,总装!I$6)</f>
        <v>0</v>
      </c>
      <c r="L267" s="12">
        <f ca="1">SUMIF(总装!J$3:J$146,$B267,总装!J$6)+SUMIF(总装!K$3:K$146,$B267,总装!K$6)+SUMIF(总装!L$3:L$146,$B267,总装!L$6)</f>
        <v>0</v>
      </c>
      <c r="M267" s="12">
        <f ca="1">SUMIF(总装!M$3:M$146,$B267,总装!M$6)+SUMIF(总装!N$3:N$146,$B267,总装!N$6)+SUMIF(总装!O$3:O$146,$B267,总装!O$6)</f>
        <v>0</v>
      </c>
      <c r="N267" s="12">
        <f ca="1">SUMIF(总装!P$3:P$146,$B267,总装!P$6)+SUMIF(总装!Q$3:Q$146,$B267,总装!Q$6)+SUMIF(总装!R$3:R$146,$B267,总装!R$6)</f>
        <v>0</v>
      </c>
      <c r="O267" s="12">
        <f ca="1">SUMIF(总装!S$3:S$146,$B267,总装!S$6)+SUMIF(总装!T$3:T$146,$B267,总装!T$6)+SUMIF(总装!U$3:U$146,$B267,总装!U$6)</f>
        <v>0</v>
      </c>
      <c r="P267" s="12">
        <f ca="1">SUMIF(总装!V$3:V$146,$B267,总装!V$6)+SUMIF(总装!W$3:W$146,$B267,总装!W$6)+SUMIF(总装!X$3:X$146,$B267,总装!X$6)</f>
        <v>0</v>
      </c>
      <c r="Q267" s="12">
        <f ca="1">SUMIF(总装!Y$3:Y$146,$B267,总装!Y$6)+SUMIF(总装!Z$3:Z$146,$B267,总装!Z$6)+SUMIF(总装!AA$3:AA$146,$B267,总装!AA$6)</f>
        <v>0</v>
      </c>
      <c r="R267" s="5">
        <f ca="1">SUMIF(总装!AB$3:AB$146,$B267,总装!AB$6)+SUMIF(总装!AC$3:AC$146,$B267,总装!AC$6)+SUMIF(总装!AD$3:AD$146,$B267,总装!AD$6)</f>
        <v>0</v>
      </c>
      <c r="S267" s="5">
        <f ca="1">SUMIF(总装!AE$3:AE$146,$B267,总装!AE$6)+SUMIF(总装!AF$3:AF$146,$B267,总装!AF$6)+SUMIF(总装!AG$3:AG$146,$B267,总装!AG$6)</f>
        <v>0</v>
      </c>
      <c r="T267" s="5">
        <f ca="1">SUMIF(总装!AH$3:AH$146,$B267,总装!AH$6)+SUMIF(总装!AI$3:AI$146,$B267,总装!AI$6)+SUMIF(总装!AJ$3:AJ$146,$B267,总装!AJ$6)</f>
        <v>0</v>
      </c>
      <c r="U267" s="5">
        <f ca="1">SUMIF(总装!AK$3:AK$146,$B267,总装!AK$6)+SUMIF(总装!AL$3:AL$146,$B267,总装!AL$6)+SUMIF(总装!AM$3:AM$146,$B267,总装!AM$6)</f>
        <v>0</v>
      </c>
      <c r="V267" s="5">
        <f ca="1">SUMIF(总装!AN$3:AN$146,$B267,总装!AN$6)+SUMIF(总装!AO$3:AO$146,$B267,总装!AO$6)+SUMIF(总装!AP$3:AP$146,$B267,总装!AP$6)</f>
        <v>0</v>
      </c>
      <c r="W267" s="5">
        <f ca="1">SUMIF(总装!AQ$3:AQ$146,$B267,总装!AQ$6)+SUMIF(总装!AR$3:AR$146,$B267,总装!AR$6)+SUMIF(总装!AS$3:AS$146,$B267,总装!AS$6)</f>
        <v>1800</v>
      </c>
      <c r="X267" s="5">
        <f ca="1">SUMIF(总装!AT$3:AT$146,$B267,总装!AT$6)+SUMIF(总装!AU$3:AU$146,$B267,总装!AU$6)+SUMIF(总装!AV$3:AV$146,$B267,总装!AV$6)</f>
        <v>200</v>
      </c>
      <c r="Y267" s="5">
        <f ca="1">SUMIF(总装!AW$3:AW$146,$B267,总装!AW$6)+SUMIF(总装!AX$3:AX$146,$B267,总装!AX$6)+SUMIF(总装!AY$3:AY$146,$B267,总装!AY$6)</f>
        <v>0</v>
      </c>
      <c r="Z267" s="5">
        <f ca="1">SUMIF(总装!AZ$3:AZ$146,$B267,总装!AZ$6)+SUMIF(总装!BA$3:BA$146,$B267,总装!BA$6)+SUMIF(总装!BB$3:BB$146,$B267,总装!BB$6)</f>
        <v>0</v>
      </c>
      <c r="AA267" s="5">
        <f ca="1">SUMIF(总装!BC$3:BC$146,$B267,总装!BC$6)+SUMIF(总装!BD$3:BD$146,$B267,总装!BD$6)+SUMIF(总装!BE$3:BE$146,$B267,总装!BE$6)</f>
        <v>0</v>
      </c>
      <c r="AB267" s="5">
        <f ca="1">SUMIF(总装!BF$3:BF$146,$B267,总装!BF$6)+SUMIF(总装!BG$3:BG$146,$B267,总装!BG$6)+SUMIF(总装!BH$3:BH$146,$B267,总装!BH$6)</f>
        <v>0</v>
      </c>
      <c r="AC267" s="5">
        <f ca="1">SUMIF(总装!BI$3:BI$146,$B267,总装!BI$6)+SUMIF(总装!BJ$3:BJ$146,$B267,总装!BJ$6)+SUMIF(总装!BK$3:BK$146,$B267,总装!BK$6)</f>
        <v>0</v>
      </c>
      <c r="AD267" s="5">
        <f ca="1">SUMIF(总装!BL$3:BL$146,$B267,总装!BL$6)+SUMIF(总装!BM$3:BM$146,$B267,总装!BM$6)+SUMIF(总装!BN$3:BN$146,$B267,总装!BN$6)</f>
        <v>0</v>
      </c>
      <c r="AE267" s="5">
        <f ca="1">SUMIF(总装!BO$3:BO$146,$B267,总装!BO$6)+SUMIF(总装!BP$3:BP$146,$B267,总装!BP$6)+SUMIF(总装!BQ$3:BQ$146,$B267,总装!BQ$6)</f>
        <v>0</v>
      </c>
      <c r="AF267" s="5">
        <f ca="1">SUMIF(总装!BR$3:BR$146,$B267,总装!BR$6)+SUMIF(总装!BS$3:BS$146,$B267,总装!BS$6)+SUMIF(总装!BT$3:BT$146,$B267,总装!BT$6)</f>
        <v>0</v>
      </c>
      <c r="AG267" s="5">
        <f ca="1">SUMIF(总装!BU$3:BU$146,$B267,总装!BU$6)+SUMIF(总装!BV$3:BV$146,$B267,总装!BV$6)+SUMIF(总装!BW$3:BW$146,$B267,总装!BW$6)</f>
        <v>0</v>
      </c>
      <c r="AH267" s="5">
        <f ca="1">SUMIF(总装!BX$3:BX$146,$B267,总装!BX$6)+SUMIF(总装!BY$3:BY$146,$B267,总装!BY$6)+SUMIF(总装!BZ$3:BZ$146,$B267,总装!BZ$6)</f>
        <v>0</v>
      </c>
      <c r="AI267" s="5">
        <f ca="1">SUMIF(总装!CA$3:CA$146,$B267,总装!CA$6)+SUMIF(总装!CB$3:CB$146,$B267,总装!CB$6)+SUMIF(总装!CC$3:CC$146,$B267,总装!CC$6)</f>
        <v>0</v>
      </c>
      <c r="AJ267" s="5">
        <f ca="1">SUMIF(总装!CD$3:CD$146,$B267,总装!CD$6)+SUMIF(总装!CE$3:CE$146,$B267,总装!CE$6)+SUMIF(总装!CF$3:CF$146,$B267,总装!CF$6)</f>
        <v>0</v>
      </c>
      <c r="AK267" s="5">
        <f ca="1">SUMIF(总装!CG$3:CG$146,$B267,总装!CG$6)+SUMIF(总装!CH$3:CH$146,$B267,总装!CH$6)+SUMIF(总装!CI$3:CI$146,$B267,总装!CI$6)</f>
        <v>0</v>
      </c>
      <c r="AL267" s="5">
        <f ca="1">SUMIF(总装!CJ$3:CJ$146,$B267,总装!CJ$6)+SUMIF(总装!CK$3:CK$146,$B267,总装!CK$6)+SUMIF(总装!CL$3:CL$146,$B267,总装!CL$6)</f>
        <v>0</v>
      </c>
      <c r="AM267" s="5">
        <f ca="1">SUMIF(总装!CM$3:CM$146,$B267,总装!CM$6)+SUMIF(总装!CN$3:CN$146,$B267,总装!CN$6)+SUMIF(总装!CO$3:CO$146,$B267,总装!CO$6)</f>
        <v>0</v>
      </c>
      <c r="AN267" s="5">
        <f ca="1">SUMIF(总装!CP$3:CP$146,$B267,总装!CP$6)+SUMIF(总装!CQ$3:CQ$146,$B267,总装!CQ$6)+SUMIF(总装!CR$3:CR$146,$B267,总装!CR$6)</f>
        <v>0</v>
      </c>
      <c r="AO267" s="5">
        <f ca="1" t="shared" si="14"/>
        <v>2000</v>
      </c>
      <c r="AP267" s="5">
        <f>SUMIF(工单拆分!G:G,B267,工单拆分!I:I)</f>
        <v>2000</v>
      </c>
      <c r="AQ267" s="5">
        <f ca="1" t="shared" si="15"/>
        <v>0</v>
      </c>
      <c r="AS267" s="7"/>
      <c r="AT267" s="5"/>
      <c r="AU267" s="5"/>
      <c r="AV267" s="5"/>
      <c r="AW267" s="5"/>
    </row>
    <row r="268" s="1" customFormat="1" spans="1:49">
      <c r="A268" s="5">
        <f>工单拆分!F268</f>
        <v>7210003762</v>
      </c>
      <c r="B268" s="5" t="str">
        <f>工单拆分!G268</f>
        <v>7210003762-7</v>
      </c>
      <c r="C268" s="5" t="str">
        <f>工单拆分!H268</f>
        <v>40FC5033A-7</v>
      </c>
      <c r="D268" s="5">
        <f>VLOOKUP(B268,工单拆分!G:I,3,0)</f>
        <v>2000</v>
      </c>
      <c r="E268" s="5">
        <f ca="1">SUMIFS(OFFSET(工单拆分!$I$2,,,2000),OFFSET(工单拆分!$F$2,,,2000),A268)</f>
        <v>40000</v>
      </c>
      <c r="F268" s="5"/>
      <c r="G268" s="10">
        <f ca="1" t="array" ref="G268">MATCH(TRUE,J268:AN268&gt;10,0)+$J$2-1</f>
        <v>43539</v>
      </c>
      <c r="H268" s="11"/>
      <c r="I268" s="11"/>
      <c r="J268" s="5">
        <f ca="1">SUMIF(总装!D$3:D$146,$B268,总装!D$6)+SUMIF(总装!E$3:E$146,$B268,总装!E$6)+SUMIF(总装!F$3:F$146,$B268,总装!F$6)</f>
        <v>0</v>
      </c>
      <c r="K268" s="12">
        <f ca="1">SUMIF(总装!G$3:G$146,$B268,总装!G$6)+SUMIF(总装!H$3:H$146,$B268,总装!H$6)+SUMIF(总装!I$3:I$146,$B268,总装!I$6)</f>
        <v>0</v>
      </c>
      <c r="L268" s="12">
        <f ca="1">SUMIF(总装!J$3:J$146,$B268,总装!J$6)+SUMIF(总装!K$3:K$146,$B268,总装!K$6)+SUMIF(总装!L$3:L$146,$B268,总装!L$6)</f>
        <v>0</v>
      </c>
      <c r="M268" s="12">
        <f ca="1">SUMIF(总装!M$3:M$146,$B268,总装!M$6)+SUMIF(总装!N$3:N$146,$B268,总装!N$6)+SUMIF(总装!O$3:O$146,$B268,总装!O$6)</f>
        <v>0</v>
      </c>
      <c r="N268" s="12">
        <f ca="1">SUMIF(总装!P$3:P$146,$B268,总装!P$6)+SUMIF(总装!Q$3:Q$146,$B268,总装!Q$6)+SUMIF(总装!R$3:R$146,$B268,总装!R$6)</f>
        <v>0</v>
      </c>
      <c r="O268" s="12">
        <f ca="1">SUMIF(总装!S$3:S$146,$B268,总装!S$6)+SUMIF(总装!T$3:T$146,$B268,总装!T$6)+SUMIF(总装!U$3:U$146,$B268,总装!U$6)</f>
        <v>0</v>
      </c>
      <c r="P268" s="12">
        <f ca="1">SUMIF(总装!V$3:V$146,$B268,总装!V$6)+SUMIF(总装!W$3:W$146,$B268,总装!W$6)+SUMIF(总装!X$3:X$146,$B268,总装!X$6)</f>
        <v>0</v>
      </c>
      <c r="Q268" s="12">
        <f ca="1">SUMIF(总装!Y$3:Y$146,$B268,总装!Y$6)+SUMIF(总装!Z$3:Z$146,$B268,总装!Z$6)+SUMIF(总装!AA$3:AA$146,$B268,总装!AA$6)</f>
        <v>0</v>
      </c>
      <c r="R268" s="5">
        <f ca="1">SUMIF(总装!AB$3:AB$146,$B268,总装!AB$6)+SUMIF(总装!AC$3:AC$146,$B268,总装!AC$6)+SUMIF(总装!AD$3:AD$146,$B268,总装!AD$6)</f>
        <v>0</v>
      </c>
      <c r="S268" s="5">
        <f ca="1">SUMIF(总装!AE$3:AE$146,$B268,总装!AE$6)+SUMIF(总装!AF$3:AF$146,$B268,总装!AF$6)+SUMIF(总装!AG$3:AG$146,$B268,总装!AG$6)</f>
        <v>0</v>
      </c>
      <c r="T268" s="5">
        <f ca="1">SUMIF(总装!AH$3:AH$146,$B268,总装!AH$6)+SUMIF(总装!AI$3:AI$146,$B268,总装!AI$6)+SUMIF(总装!AJ$3:AJ$146,$B268,总装!AJ$6)</f>
        <v>0</v>
      </c>
      <c r="U268" s="5">
        <f ca="1">SUMIF(总装!AK$3:AK$146,$B268,总装!AK$6)+SUMIF(总装!AL$3:AL$146,$B268,总装!AL$6)+SUMIF(总装!AM$3:AM$146,$B268,总装!AM$6)</f>
        <v>0</v>
      </c>
      <c r="V268" s="5">
        <f ca="1">SUMIF(总装!AN$3:AN$146,$B268,总装!AN$6)+SUMIF(总装!AO$3:AO$146,$B268,总装!AO$6)+SUMIF(总装!AP$3:AP$146,$B268,总装!AP$6)</f>
        <v>0</v>
      </c>
      <c r="W268" s="5">
        <f ca="1">SUMIF(总装!AQ$3:AQ$146,$B268,总装!AQ$6)+SUMIF(总装!AR$3:AR$146,$B268,总装!AR$6)+SUMIF(总装!AS$3:AS$146,$B268,总装!AS$6)</f>
        <v>0</v>
      </c>
      <c r="X268" s="5">
        <f ca="1">SUMIF(总装!AT$3:AT$146,$B268,总装!AT$6)+SUMIF(总装!AU$3:AU$146,$B268,总装!AU$6)+SUMIF(总装!AV$3:AV$146,$B268,总装!AV$6)</f>
        <v>1700</v>
      </c>
      <c r="Y268" s="5">
        <f ca="1">SUMIF(总装!AW$3:AW$146,$B268,总装!AW$6)+SUMIF(总装!AX$3:AX$146,$B268,总装!AX$6)+SUMIF(总装!AY$3:AY$146,$B268,总装!AY$6)</f>
        <v>0</v>
      </c>
      <c r="Z268" s="5">
        <f ca="1">SUMIF(总装!AZ$3:AZ$146,$B268,总装!AZ$6)+SUMIF(总装!BA$3:BA$146,$B268,总装!BA$6)+SUMIF(总装!BB$3:BB$146,$B268,总装!BB$6)</f>
        <v>0</v>
      </c>
      <c r="AA268" s="5">
        <f ca="1">SUMIF(总装!BC$3:BC$146,$B268,总装!BC$6)+SUMIF(总装!BD$3:BD$146,$B268,总装!BD$6)+SUMIF(总装!BE$3:BE$146,$B268,总装!BE$6)</f>
        <v>300</v>
      </c>
      <c r="AB268" s="5">
        <f ca="1">SUMIF(总装!BF$3:BF$146,$B268,总装!BF$6)+SUMIF(总装!BG$3:BG$146,$B268,总装!BG$6)+SUMIF(总装!BH$3:BH$146,$B268,总装!BH$6)</f>
        <v>0</v>
      </c>
      <c r="AC268" s="5">
        <f ca="1">SUMIF(总装!BI$3:BI$146,$B268,总装!BI$6)+SUMIF(总装!BJ$3:BJ$146,$B268,总装!BJ$6)+SUMIF(总装!BK$3:BK$146,$B268,总装!BK$6)</f>
        <v>0</v>
      </c>
      <c r="AD268" s="5">
        <f ca="1">SUMIF(总装!BL$3:BL$146,$B268,总装!BL$6)+SUMIF(总装!BM$3:BM$146,$B268,总装!BM$6)+SUMIF(总装!BN$3:BN$146,$B268,总装!BN$6)</f>
        <v>0</v>
      </c>
      <c r="AE268" s="5">
        <f ca="1">SUMIF(总装!BO$3:BO$146,$B268,总装!BO$6)+SUMIF(总装!BP$3:BP$146,$B268,总装!BP$6)+SUMIF(总装!BQ$3:BQ$146,$B268,总装!BQ$6)</f>
        <v>0</v>
      </c>
      <c r="AF268" s="5">
        <f ca="1">SUMIF(总装!BR$3:BR$146,$B268,总装!BR$6)+SUMIF(总装!BS$3:BS$146,$B268,总装!BS$6)+SUMIF(总装!BT$3:BT$146,$B268,总装!BT$6)</f>
        <v>0</v>
      </c>
      <c r="AG268" s="5">
        <f ca="1">SUMIF(总装!BU$3:BU$146,$B268,总装!BU$6)+SUMIF(总装!BV$3:BV$146,$B268,总装!BV$6)+SUMIF(总装!BW$3:BW$146,$B268,总装!BW$6)</f>
        <v>0</v>
      </c>
      <c r="AH268" s="5">
        <f ca="1">SUMIF(总装!BX$3:BX$146,$B268,总装!BX$6)+SUMIF(总装!BY$3:BY$146,$B268,总装!BY$6)+SUMIF(总装!BZ$3:BZ$146,$B268,总装!BZ$6)</f>
        <v>0</v>
      </c>
      <c r="AI268" s="5">
        <f ca="1">SUMIF(总装!CA$3:CA$146,$B268,总装!CA$6)+SUMIF(总装!CB$3:CB$146,$B268,总装!CB$6)+SUMIF(总装!CC$3:CC$146,$B268,总装!CC$6)</f>
        <v>0</v>
      </c>
      <c r="AJ268" s="5">
        <f ca="1">SUMIF(总装!CD$3:CD$146,$B268,总装!CD$6)+SUMIF(总装!CE$3:CE$146,$B268,总装!CE$6)+SUMIF(总装!CF$3:CF$146,$B268,总装!CF$6)</f>
        <v>0</v>
      </c>
      <c r="AK268" s="5">
        <f ca="1">SUMIF(总装!CG$3:CG$146,$B268,总装!CG$6)+SUMIF(总装!CH$3:CH$146,$B268,总装!CH$6)+SUMIF(总装!CI$3:CI$146,$B268,总装!CI$6)</f>
        <v>0</v>
      </c>
      <c r="AL268" s="5">
        <f ca="1">SUMIF(总装!CJ$3:CJ$146,$B268,总装!CJ$6)+SUMIF(总装!CK$3:CK$146,$B268,总装!CK$6)+SUMIF(总装!CL$3:CL$146,$B268,总装!CL$6)</f>
        <v>0</v>
      </c>
      <c r="AM268" s="5">
        <f ca="1">SUMIF(总装!CM$3:CM$146,$B268,总装!CM$6)+SUMIF(总装!CN$3:CN$146,$B268,总装!CN$6)+SUMIF(总装!CO$3:CO$146,$B268,总装!CO$6)</f>
        <v>0</v>
      </c>
      <c r="AN268" s="5">
        <f ca="1">SUMIF(总装!CP$3:CP$146,$B268,总装!CP$6)+SUMIF(总装!CQ$3:CQ$146,$B268,总装!CQ$6)+SUMIF(总装!CR$3:CR$146,$B268,总装!CR$6)</f>
        <v>0</v>
      </c>
      <c r="AO268" s="5">
        <f ca="1" t="shared" si="14"/>
        <v>2000</v>
      </c>
      <c r="AP268" s="5">
        <f>SUMIF(工单拆分!G:G,B268,工单拆分!I:I)</f>
        <v>2000</v>
      </c>
      <c r="AQ268" s="5">
        <f ca="1" t="shared" si="15"/>
        <v>0</v>
      </c>
      <c r="AS268" s="7"/>
      <c r="AT268" s="5"/>
      <c r="AU268" s="5"/>
      <c r="AV268" s="5"/>
      <c r="AW268" s="5"/>
    </row>
    <row r="269" s="1" customFormat="1" spans="1:49">
      <c r="A269" s="5">
        <f>工单拆分!F269</f>
        <v>7210003762</v>
      </c>
      <c r="B269" s="5" t="str">
        <f>工单拆分!G269</f>
        <v>7210003762-8</v>
      </c>
      <c r="C269" s="5" t="str">
        <f>工单拆分!H269</f>
        <v>40FC5033A-8</v>
      </c>
      <c r="D269" s="5">
        <f>VLOOKUP(B269,工单拆分!G:I,3,0)</f>
        <v>2000</v>
      </c>
      <c r="E269" s="5">
        <f ca="1">SUMIFS(OFFSET(工单拆分!$I$2,,,2000),OFFSET(工单拆分!$F$2,,,2000),A269)</f>
        <v>40000</v>
      </c>
      <c r="F269" s="5"/>
      <c r="G269" s="10">
        <f ca="1" t="array" ref="G269">MATCH(TRUE,J269:AN269&gt;10,0)+$J$2-1</f>
        <v>43542</v>
      </c>
      <c r="H269" s="11"/>
      <c r="I269" s="11"/>
      <c r="J269" s="5">
        <f ca="1">SUMIF(总装!D$3:D$146,$B269,总装!D$6)+SUMIF(总装!E$3:E$146,$B269,总装!E$6)+SUMIF(总装!F$3:F$146,$B269,总装!F$6)</f>
        <v>0</v>
      </c>
      <c r="K269" s="12">
        <f ca="1">SUMIF(总装!G$3:G$146,$B269,总装!G$6)+SUMIF(总装!H$3:H$146,$B269,总装!H$6)+SUMIF(总装!I$3:I$146,$B269,总装!I$6)</f>
        <v>0</v>
      </c>
      <c r="L269" s="12">
        <f ca="1">SUMIF(总装!J$3:J$146,$B269,总装!J$6)+SUMIF(总装!K$3:K$146,$B269,总装!K$6)+SUMIF(总装!L$3:L$146,$B269,总装!L$6)</f>
        <v>0</v>
      </c>
      <c r="M269" s="12">
        <f ca="1">SUMIF(总装!M$3:M$146,$B269,总装!M$6)+SUMIF(总装!N$3:N$146,$B269,总装!N$6)+SUMIF(总装!O$3:O$146,$B269,总装!O$6)</f>
        <v>0</v>
      </c>
      <c r="N269" s="12">
        <f ca="1">SUMIF(总装!P$3:P$146,$B269,总装!P$6)+SUMIF(总装!Q$3:Q$146,$B269,总装!Q$6)+SUMIF(总装!R$3:R$146,$B269,总装!R$6)</f>
        <v>0</v>
      </c>
      <c r="O269" s="12">
        <f ca="1">SUMIF(总装!S$3:S$146,$B269,总装!S$6)+SUMIF(总装!T$3:T$146,$B269,总装!T$6)+SUMIF(总装!U$3:U$146,$B269,总装!U$6)</f>
        <v>0</v>
      </c>
      <c r="P269" s="12">
        <f ca="1">SUMIF(总装!V$3:V$146,$B269,总装!V$6)+SUMIF(总装!W$3:W$146,$B269,总装!W$6)+SUMIF(总装!X$3:X$146,$B269,总装!X$6)</f>
        <v>0</v>
      </c>
      <c r="Q269" s="12">
        <f ca="1">SUMIF(总装!Y$3:Y$146,$B269,总装!Y$6)+SUMIF(总装!Z$3:Z$146,$B269,总装!Z$6)+SUMIF(总装!AA$3:AA$146,$B269,总装!AA$6)</f>
        <v>0</v>
      </c>
      <c r="R269" s="5">
        <f ca="1">SUMIF(总装!AB$3:AB$146,$B269,总装!AB$6)+SUMIF(总装!AC$3:AC$146,$B269,总装!AC$6)+SUMIF(总装!AD$3:AD$146,$B269,总装!AD$6)</f>
        <v>0</v>
      </c>
      <c r="S269" s="5">
        <f ca="1">SUMIF(总装!AE$3:AE$146,$B269,总装!AE$6)+SUMIF(总装!AF$3:AF$146,$B269,总装!AF$6)+SUMIF(总装!AG$3:AG$146,$B269,总装!AG$6)</f>
        <v>0</v>
      </c>
      <c r="T269" s="5">
        <f ca="1">SUMIF(总装!AH$3:AH$146,$B269,总装!AH$6)+SUMIF(总装!AI$3:AI$146,$B269,总装!AI$6)+SUMIF(总装!AJ$3:AJ$146,$B269,总装!AJ$6)</f>
        <v>0</v>
      </c>
      <c r="U269" s="5">
        <f ca="1">SUMIF(总装!AK$3:AK$146,$B269,总装!AK$6)+SUMIF(总装!AL$3:AL$146,$B269,总装!AL$6)+SUMIF(总装!AM$3:AM$146,$B269,总装!AM$6)</f>
        <v>0</v>
      </c>
      <c r="V269" s="5">
        <f ca="1">SUMIF(总装!AN$3:AN$146,$B269,总装!AN$6)+SUMIF(总装!AO$3:AO$146,$B269,总装!AO$6)+SUMIF(总装!AP$3:AP$146,$B269,总装!AP$6)</f>
        <v>0</v>
      </c>
      <c r="W269" s="5">
        <f ca="1">SUMIF(总装!AQ$3:AQ$146,$B269,总装!AQ$6)+SUMIF(总装!AR$3:AR$146,$B269,总装!AR$6)+SUMIF(总装!AS$3:AS$146,$B269,总装!AS$6)</f>
        <v>0</v>
      </c>
      <c r="X269" s="5">
        <f ca="1">SUMIF(总装!AT$3:AT$146,$B269,总装!AT$6)+SUMIF(总装!AU$3:AU$146,$B269,总装!AU$6)+SUMIF(总装!AV$3:AV$146,$B269,总装!AV$6)</f>
        <v>0</v>
      </c>
      <c r="Y269" s="5">
        <f ca="1">SUMIF(总装!AW$3:AW$146,$B269,总装!AW$6)+SUMIF(总装!AX$3:AX$146,$B269,总装!AX$6)+SUMIF(总装!AY$3:AY$146,$B269,总装!AY$6)</f>
        <v>0</v>
      </c>
      <c r="Z269" s="5">
        <f ca="1">SUMIF(总装!AZ$3:AZ$146,$B269,总装!AZ$6)+SUMIF(总装!BA$3:BA$146,$B269,总装!BA$6)+SUMIF(总装!BB$3:BB$146,$B269,总装!BB$6)</f>
        <v>0</v>
      </c>
      <c r="AA269" s="5">
        <f ca="1">SUMIF(总装!BC$3:BC$146,$B269,总装!BC$6)+SUMIF(总装!BD$3:BD$146,$B269,总装!BD$6)+SUMIF(总装!BE$3:BE$146,$B269,总装!BE$6)</f>
        <v>1600</v>
      </c>
      <c r="AB269" s="5">
        <f ca="1">SUMIF(总装!BF$3:BF$146,$B269,总装!BF$6)+SUMIF(总装!BG$3:BG$146,$B269,总装!BG$6)+SUMIF(总装!BH$3:BH$146,$B269,总装!BH$6)</f>
        <v>400</v>
      </c>
      <c r="AC269" s="5">
        <f ca="1">SUMIF(总装!BI$3:BI$146,$B269,总装!BI$6)+SUMIF(总装!BJ$3:BJ$146,$B269,总装!BJ$6)+SUMIF(总装!BK$3:BK$146,$B269,总装!BK$6)</f>
        <v>0</v>
      </c>
      <c r="AD269" s="5">
        <f ca="1">SUMIF(总装!BL$3:BL$146,$B269,总装!BL$6)+SUMIF(总装!BM$3:BM$146,$B269,总装!BM$6)+SUMIF(总装!BN$3:BN$146,$B269,总装!BN$6)</f>
        <v>0</v>
      </c>
      <c r="AE269" s="5">
        <f ca="1">SUMIF(总装!BO$3:BO$146,$B269,总装!BO$6)+SUMIF(总装!BP$3:BP$146,$B269,总装!BP$6)+SUMIF(总装!BQ$3:BQ$146,$B269,总装!BQ$6)</f>
        <v>0</v>
      </c>
      <c r="AF269" s="5">
        <f ca="1">SUMIF(总装!BR$3:BR$146,$B269,总装!BR$6)+SUMIF(总装!BS$3:BS$146,$B269,总装!BS$6)+SUMIF(总装!BT$3:BT$146,$B269,总装!BT$6)</f>
        <v>0</v>
      </c>
      <c r="AG269" s="5">
        <f ca="1">SUMIF(总装!BU$3:BU$146,$B269,总装!BU$6)+SUMIF(总装!BV$3:BV$146,$B269,总装!BV$6)+SUMIF(总装!BW$3:BW$146,$B269,总装!BW$6)</f>
        <v>0</v>
      </c>
      <c r="AH269" s="5">
        <f ca="1">SUMIF(总装!BX$3:BX$146,$B269,总装!BX$6)+SUMIF(总装!BY$3:BY$146,$B269,总装!BY$6)+SUMIF(总装!BZ$3:BZ$146,$B269,总装!BZ$6)</f>
        <v>0</v>
      </c>
      <c r="AI269" s="5">
        <f ca="1">SUMIF(总装!CA$3:CA$146,$B269,总装!CA$6)+SUMIF(总装!CB$3:CB$146,$B269,总装!CB$6)+SUMIF(总装!CC$3:CC$146,$B269,总装!CC$6)</f>
        <v>0</v>
      </c>
      <c r="AJ269" s="5">
        <f ca="1">SUMIF(总装!CD$3:CD$146,$B269,总装!CD$6)+SUMIF(总装!CE$3:CE$146,$B269,总装!CE$6)+SUMIF(总装!CF$3:CF$146,$B269,总装!CF$6)</f>
        <v>0</v>
      </c>
      <c r="AK269" s="5">
        <f ca="1">SUMIF(总装!CG$3:CG$146,$B269,总装!CG$6)+SUMIF(总装!CH$3:CH$146,$B269,总装!CH$6)+SUMIF(总装!CI$3:CI$146,$B269,总装!CI$6)</f>
        <v>0</v>
      </c>
      <c r="AL269" s="5">
        <f ca="1">SUMIF(总装!CJ$3:CJ$146,$B269,总装!CJ$6)+SUMIF(总装!CK$3:CK$146,$B269,总装!CK$6)+SUMIF(总装!CL$3:CL$146,$B269,总装!CL$6)</f>
        <v>0</v>
      </c>
      <c r="AM269" s="5">
        <f ca="1">SUMIF(总装!CM$3:CM$146,$B269,总装!CM$6)+SUMIF(总装!CN$3:CN$146,$B269,总装!CN$6)+SUMIF(总装!CO$3:CO$146,$B269,总装!CO$6)</f>
        <v>0</v>
      </c>
      <c r="AN269" s="5">
        <f ca="1">SUMIF(总装!CP$3:CP$146,$B269,总装!CP$6)+SUMIF(总装!CQ$3:CQ$146,$B269,总装!CQ$6)+SUMIF(总装!CR$3:CR$146,$B269,总装!CR$6)</f>
        <v>0</v>
      </c>
      <c r="AO269" s="5">
        <f ca="1" t="shared" si="14"/>
        <v>2000</v>
      </c>
      <c r="AP269" s="5">
        <f>SUMIF(工单拆分!G:G,B269,工单拆分!I:I)</f>
        <v>2000</v>
      </c>
      <c r="AQ269" s="5">
        <f ca="1" t="shared" si="15"/>
        <v>0</v>
      </c>
      <c r="AS269" s="7"/>
      <c r="AT269" s="5"/>
      <c r="AU269" s="5"/>
      <c r="AV269" s="5"/>
      <c r="AW269" s="5"/>
    </row>
    <row r="270" s="1" customFormat="1" spans="1:49">
      <c r="A270" s="5">
        <f>工单拆分!F270</f>
        <v>7210003762</v>
      </c>
      <c r="B270" s="5" t="str">
        <f>工单拆分!G270</f>
        <v>7210003762-9</v>
      </c>
      <c r="C270" s="5" t="str">
        <f>工单拆分!H270</f>
        <v>40FC5033A-9</v>
      </c>
      <c r="D270" s="5">
        <f>VLOOKUP(B270,工单拆分!G:I,3,0)</f>
        <v>2000</v>
      </c>
      <c r="E270" s="5">
        <f ca="1">SUMIFS(OFFSET(工单拆分!$I$2,,,2000),OFFSET(工单拆分!$F$2,,,2000),A270)</f>
        <v>40000</v>
      </c>
      <c r="F270" s="5"/>
      <c r="G270" s="10">
        <f ca="1" t="array" ref="G270">MATCH(TRUE,J270:AN270&gt;10,0)+$J$2-1</f>
        <v>43543</v>
      </c>
      <c r="H270" s="11"/>
      <c r="I270" s="11"/>
      <c r="J270" s="5">
        <f ca="1">SUMIF(总装!D$3:D$146,$B270,总装!D$6)+SUMIF(总装!E$3:E$146,$B270,总装!E$6)+SUMIF(总装!F$3:F$146,$B270,总装!F$6)</f>
        <v>0</v>
      </c>
      <c r="K270" s="12">
        <f ca="1">SUMIF(总装!G$3:G$146,$B270,总装!G$6)+SUMIF(总装!H$3:H$146,$B270,总装!H$6)+SUMIF(总装!I$3:I$146,$B270,总装!I$6)</f>
        <v>0</v>
      </c>
      <c r="L270" s="12">
        <f ca="1">SUMIF(总装!J$3:J$146,$B270,总装!J$6)+SUMIF(总装!K$3:K$146,$B270,总装!K$6)+SUMIF(总装!L$3:L$146,$B270,总装!L$6)</f>
        <v>0</v>
      </c>
      <c r="M270" s="12">
        <f ca="1">SUMIF(总装!M$3:M$146,$B270,总装!M$6)+SUMIF(总装!N$3:N$146,$B270,总装!N$6)+SUMIF(总装!O$3:O$146,$B270,总装!O$6)</f>
        <v>0</v>
      </c>
      <c r="N270" s="12">
        <f ca="1">SUMIF(总装!P$3:P$146,$B270,总装!P$6)+SUMIF(总装!Q$3:Q$146,$B270,总装!Q$6)+SUMIF(总装!R$3:R$146,$B270,总装!R$6)</f>
        <v>0</v>
      </c>
      <c r="O270" s="12">
        <f ca="1">SUMIF(总装!S$3:S$146,$B270,总装!S$6)+SUMIF(总装!T$3:T$146,$B270,总装!T$6)+SUMIF(总装!U$3:U$146,$B270,总装!U$6)</f>
        <v>0</v>
      </c>
      <c r="P270" s="12">
        <f ca="1">SUMIF(总装!V$3:V$146,$B270,总装!V$6)+SUMIF(总装!W$3:W$146,$B270,总装!W$6)+SUMIF(总装!X$3:X$146,$B270,总装!X$6)</f>
        <v>0</v>
      </c>
      <c r="Q270" s="12">
        <f ca="1">SUMIF(总装!Y$3:Y$146,$B270,总装!Y$6)+SUMIF(总装!Z$3:Z$146,$B270,总装!Z$6)+SUMIF(总装!AA$3:AA$146,$B270,总装!AA$6)</f>
        <v>0</v>
      </c>
      <c r="R270" s="5">
        <f ca="1">SUMIF(总装!AB$3:AB$146,$B270,总装!AB$6)+SUMIF(总装!AC$3:AC$146,$B270,总装!AC$6)+SUMIF(总装!AD$3:AD$146,$B270,总装!AD$6)</f>
        <v>0</v>
      </c>
      <c r="S270" s="5">
        <f ca="1">SUMIF(总装!AE$3:AE$146,$B270,总装!AE$6)+SUMIF(总装!AF$3:AF$146,$B270,总装!AF$6)+SUMIF(总装!AG$3:AG$146,$B270,总装!AG$6)</f>
        <v>0</v>
      </c>
      <c r="T270" s="5">
        <f ca="1">SUMIF(总装!AH$3:AH$146,$B270,总装!AH$6)+SUMIF(总装!AI$3:AI$146,$B270,总装!AI$6)+SUMIF(总装!AJ$3:AJ$146,$B270,总装!AJ$6)</f>
        <v>0</v>
      </c>
      <c r="U270" s="5">
        <f ca="1">SUMIF(总装!AK$3:AK$146,$B270,总装!AK$6)+SUMIF(总装!AL$3:AL$146,$B270,总装!AL$6)+SUMIF(总装!AM$3:AM$146,$B270,总装!AM$6)</f>
        <v>0</v>
      </c>
      <c r="V270" s="5">
        <f ca="1">SUMIF(总装!AN$3:AN$146,$B270,总装!AN$6)+SUMIF(总装!AO$3:AO$146,$B270,总装!AO$6)+SUMIF(总装!AP$3:AP$146,$B270,总装!AP$6)</f>
        <v>0</v>
      </c>
      <c r="W270" s="5">
        <f ca="1">SUMIF(总装!AQ$3:AQ$146,$B270,总装!AQ$6)+SUMIF(总装!AR$3:AR$146,$B270,总装!AR$6)+SUMIF(总装!AS$3:AS$146,$B270,总装!AS$6)</f>
        <v>0</v>
      </c>
      <c r="X270" s="5">
        <f ca="1">SUMIF(总装!AT$3:AT$146,$B270,总装!AT$6)+SUMIF(总装!AU$3:AU$146,$B270,总装!AU$6)+SUMIF(总装!AV$3:AV$146,$B270,总装!AV$6)</f>
        <v>0</v>
      </c>
      <c r="Y270" s="5">
        <f ca="1">SUMIF(总装!AW$3:AW$146,$B270,总装!AW$6)+SUMIF(总装!AX$3:AX$146,$B270,总装!AX$6)+SUMIF(总装!AY$3:AY$146,$B270,总装!AY$6)</f>
        <v>0</v>
      </c>
      <c r="Z270" s="5">
        <f ca="1">SUMIF(总装!AZ$3:AZ$146,$B270,总装!AZ$6)+SUMIF(总装!BA$3:BA$146,$B270,总装!BA$6)+SUMIF(总装!BB$3:BB$146,$B270,总装!BB$6)</f>
        <v>0</v>
      </c>
      <c r="AA270" s="5">
        <f ca="1">SUMIF(总装!BC$3:BC$146,$B270,总装!BC$6)+SUMIF(总装!BD$3:BD$146,$B270,总装!BD$6)+SUMIF(总装!BE$3:BE$146,$B270,总装!BE$6)</f>
        <v>0</v>
      </c>
      <c r="AB270" s="5">
        <f ca="1">SUMIF(总装!BF$3:BF$146,$B270,总装!BF$6)+SUMIF(总装!BG$3:BG$146,$B270,总装!BG$6)+SUMIF(总装!BH$3:BH$146,$B270,总装!BH$6)</f>
        <v>1550</v>
      </c>
      <c r="AC270" s="5">
        <f ca="1">SUMIF(总装!BI$3:BI$146,$B270,总装!BI$6)+SUMIF(总装!BJ$3:BJ$146,$B270,总装!BJ$6)+SUMIF(总装!BK$3:BK$146,$B270,总装!BK$6)</f>
        <v>450</v>
      </c>
      <c r="AD270" s="5">
        <f ca="1">SUMIF(总装!BL$3:BL$146,$B270,总装!BL$6)+SUMIF(总装!BM$3:BM$146,$B270,总装!BM$6)+SUMIF(总装!BN$3:BN$146,$B270,总装!BN$6)</f>
        <v>0</v>
      </c>
      <c r="AE270" s="5">
        <f ca="1">SUMIF(总装!BO$3:BO$146,$B270,总装!BO$6)+SUMIF(总装!BP$3:BP$146,$B270,总装!BP$6)+SUMIF(总装!BQ$3:BQ$146,$B270,总装!BQ$6)</f>
        <v>0</v>
      </c>
      <c r="AF270" s="5">
        <f ca="1">SUMIF(总装!BR$3:BR$146,$B270,总装!BR$6)+SUMIF(总装!BS$3:BS$146,$B270,总装!BS$6)+SUMIF(总装!BT$3:BT$146,$B270,总装!BT$6)</f>
        <v>0</v>
      </c>
      <c r="AG270" s="5">
        <f ca="1">SUMIF(总装!BU$3:BU$146,$B270,总装!BU$6)+SUMIF(总装!BV$3:BV$146,$B270,总装!BV$6)+SUMIF(总装!BW$3:BW$146,$B270,总装!BW$6)</f>
        <v>0</v>
      </c>
      <c r="AH270" s="5">
        <f ca="1">SUMIF(总装!BX$3:BX$146,$B270,总装!BX$6)+SUMIF(总装!BY$3:BY$146,$B270,总装!BY$6)+SUMIF(总装!BZ$3:BZ$146,$B270,总装!BZ$6)</f>
        <v>0</v>
      </c>
      <c r="AI270" s="5">
        <f ca="1">SUMIF(总装!CA$3:CA$146,$B270,总装!CA$6)+SUMIF(总装!CB$3:CB$146,$B270,总装!CB$6)+SUMIF(总装!CC$3:CC$146,$B270,总装!CC$6)</f>
        <v>0</v>
      </c>
      <c r="AJ270" s="5">
        <f ca="1">SUMIF(总装!CD$3:CD$146,$B270,总装!CD$6)+SUMIF(总装!CE$3:CE$146,$B270,总装!CE$6)+SUMIF(总装!CF$3:CF$146,$B270,总装!CF$6)</f>
        <v>0</v>
      </c>
      <c r="AK270" s="5">
        <f ca="1">SUMIF(总装!CG$3:CG$146,$B270,总装!CG$6)+SUMIF(总装!CH$3:CH$146,$B270,总装!CH$6)+SUMIF(总装!CI$3:CI$146,$B270,总装!CI$6)</f>
        <v>0</v>
      </c>
      <c r="AL270" s="5">
        <f ca="1">SUMIF(总装!CJ$3:CJ$146,$B270,总装!CJ$6)+SUMIF(总装!CK$3:CK$146,$B270,总装!CK$6)+SUMIF(总装!CL$3:CL$146,$B270,总装!CL$6)</f>
        <v>0</v>
      </c>
      <c r="AM270" s="5">
        <f ca="1">SUMIF(总装!CM$3:CM$146,$B270,总装!CM$6)+SUMIF(总装!CN$3:CN$146,$B270,总装!CN$6)+SUMIF(总装!CO$3:CO$146,$B270,总装!CO$6)</f>
        <v>0</v>
      </c>
      <c r="AN270" s="5">
        <f ca="1">SUMIF(总装!CP$3:CP$146,$B270,总装!CP$6)+SUMIF(总装!CQ$3:CQ$146,$B270,总装!CQ$6)+SUMIF(总装!CR$3:CR$146,$B270,总装!CR$6)</f>
        <v>0</v>
      </c>
      <c r="AO270" s="5">
        <f ca="1" t="shared" si="14"/>
        <v>2000</v>
      </c>
      <c r="AP270" s="5">
        <f>SUMIF(工单拆分!G:G,B270,工单拆分!I:I)</f>
        <v>2000</v>
      </c>
      <c r="AQ270" s="5">
        <f ca="1" t="shared" si="15"/>
        <v>0</v>
      </c>
      <c r="AS270" s="7"/>
      <c r="AT270" s="5"/>
      <c r="AU270" s="5"/>
      <c r="AV270" s="5"/>
      <c r="AW270" s="5"/>
    </row>
    <row r="271" s="1" customFormat="1" spans="1:49">
      <c r="A271" s="5">
        <f>工单拆分!F271</f>
        <v>7210003762</v>
      </c>
      <c r="B271" s="5" t="str">
        <f>工单拆分!G271</f>
        <v>7210003762-10</v>
      </c>
      <c r="C271" s="5" t="str">
        <f>工单拆分!H271</f>
        <v>40FC5033A-10</v>
      </c>
      <c r="D271" s="5">
        <f>VLOOKUP(B271,工单拆分!G:I,3,0)</f>
        <v>2000</v>
      </c>
      <c r="E271" s="5">
        <f ca="1">SUMIFS(OFFSET(工单拆分!$I$2,,,2000),OFFSET(工单拆分!$F$2,,,2000),A271)</f>
        <v>40000</v>
      </c>
      <c r="F271" s="5"/>
      <c r="G271" s="10">
        <f ca="1" t="array" ref="G271">MATCH(TRUE,J271:AN271&gt;10,0)+$J$2-1</f>
        <v>43544</v>
      </c>
      <c r="H271" s="11"/>
      <c r="I271" s="11"/>
      <c r="J271" s="5">
        <f ca="1">SUMIF(总装!D$3:D$146,$B271,总装!D$6)+SUMIF(总装!E$3:E$146,$B271,总装!E$6)+SUMIF(总装!F$3:F$146,$B271,总装!F$6)</f>
        <v>0</v>
      </c>
      <c r="K271" s="12">
        <f ca="1">SUMIF(总装!G$3:G$146,$B271,总装!G$6)+SUMIF(总装!H$3:H$146,$B271,总装!H$6)+SUMIF(总装!I$3:I$146,$B271,总装!I$6)</f>
        <v>0</v>
      </c>
      <c r="L271" s="12">
        <f ca="1">SUMIF(总装!J$3:J$146,$B271,总装!J$6)+SUMIF(总装!K$3:K$146,$B271,总装!K$6)+SUMIF(总装!L$3:L$146,$B271,总装!L$6)</f>
        <v>0</v>
      </c>
      <c r="M271" s="12">
        <f ca="1">SUMIF(总装!M$3:M$146,$B271,总装!M$6)+SUMIF(总装!N$3:N$146,$B271,总装!N$6)+SUMIF(总装!O$3:O$146,$B271,总装!O$6)</f>
        <v>0</v>
      </c>
      <c r="N271" s="12">
        <f ca="1">SUMIF(总装!P$3:P$146,$B271,总装!P$6)+SUMIF(总装!Q$3:Q$146,$B271,总装!Q$6)+SUMIF(总装!R$3:R$146,$B271,总装!R$6)</f>
        <v>0</v>
      </c>
      <c r="O271" s="12">
        <f ca="1">SUMIF(总装!S$3:S$146,$B271,总装!S$6)+SUMIF(总装!T$3:T$146,$B271,总装!T$6)+SUMIF(总装!U$3:U$146,$B271,总装!U$6)</f>
        <v>0</v>
      </c>
      <c r="P271" s="12">
        <f ca="1">SUMIF(总装!V$3:V$146,$B271,总装!V$6)+SUMIF(总装!W$3:W$146,$B271,总装!W$6)+SUMIF(总装!X$3:X$146,$B271,总装!X$6)</f>
        <v>0</v>
      </c>
      <c r="Q271" s="12">
        <f ca="1">SUMIF(总装!Y$3:Y$146,$B271,总装!Y$6)+SUMIF(总装!Z$3:Z$146,$B271,总装!Z$6)+SUMIF(总装!AA$3:AA$146,$B271,总装!AA$6)</f>
        <v>0</v>
      </c>
      <c r="R271" s="5">
        <f ca="1">SUMIF(总装!AB$3:AB$146,$B271,总装!AB$6)+SUMIF(总装!AC$3:AC$146,$B271,总装!AC$6)+SUMIF(总装!AD$3:AD$146,$B271,总装!AD$6)</f>
        <v>0</v>
      </c>
      <c r="S271" s="5">
        <f ca="1">SUMIF(总装!AE$3:AE$146,$B271,总装!AE$6)+SUMIF(总装!AF$3:AF$146,$B271,总装!AF$6)+SUMIF(总装!AG$3:AG$146,$B271,总装!AG$6)</f>
        <v>0</v>
      </c>
      <c r="T271" s="5">
        <f ca="1">SUMIF(总装!AH$3:AH$146,$B271,总装!AH$6)+SUMIF(总装!AI$3:AI$146,$B271,总装!AI$6)+SUMIF(总装!AJ$3:AJ$146,$B271,总装!AJ$6)</f>
        <v>0</v>
      </c>
      <c r="U271" s="5">
        <f ca="1">SUMIF(总装!AK$3:AK$146,$B271,总装!AK$6)+SUMIF(总装!AL$3:AL$146,$B271,总装!AL$6)+SUMIF(总装!AM$3:AM$146,$B271,总装!AM$6)</f>
        <v>0</v>
      </c>
      <c r="V271" s="5">
        <f ca="1">SUMIF(总装!AN$3:AN$146,$B271,总装!AN$6)+SUMIF(总装!AO$3:AO$146,$B271,总装!AO$6)+SUMIF(总装!AP$3:AP$146,$B271,总装!AP$6)</f>
        <v>0</v>
      </c>
      <c r="W271" s="5">
        <f ca="1">SUMIF(总装!AQ$3:AQ$146,$B271,总装!AQ$6)+SUMIF(总装!AR$3:AR$146,$B271,总装!AR$6)+SUMIF(总装!AS$3:AS$146,$B271,总装!AS$6)</f>
        <v>0</v>
      </c>
      <c r="X271" s="5">
        <f ca="1">SUMIF(总装!AT$3:AT$146,$B271,总装!AT$6)+SUMIF(总装!AU$3:AU$146,$B271,总装!AU$6)+SUMIF(总装!AV$3:AV$146,$B271,总装!AV$6)</f>
        <v>0</v>
      </c>
      <c r="Y271" s="5">
        <f ca="1">SUMIF(总装!AW$3:AW$146,$B271,总装!AW$6)+SUMIF(总装!AX$3:AX$146,$B271,总装!AX$6)+SUMIF(总装!AY$3:AY$146,$B271,总装!AY$6)</f>
        <v>0</v>
      </c>
      <c r="Z271" s="5">
        <f ca="1">SUMIF(总装!AZ$3:AZ$146,$B271,总装!AZ$6)+SUMIF(总装!BA$3:BA$146,$B271,总装!BA$6)+SUMIF(总装!BB$3:BB$146,$B271,总装!BB$6)</f>
        <v>0</v>
      </c>
      <c r="AA271" s="5">
        <f ca="1">SUMIF(总装!BC$3:BC$146,$B271,总装!BC$6)+SUMIF(总装!BD$3:BD$146,$B271,总装!BD$6)+SUMIF(总装!BE$3:BE$146,$B271,总装!BE$6)</f>
        <v>0</v>
      </c>
      <c r="AB271" s="5">
        <f ca="1">SUMIF(总装!BF$3:BF$146,$B271,总装!BF$6)+SUMIF(总装!BG$3:BG$146,$B271,总装!BG$6)+SUMIF(总装!BH$3:BH$146,$B271,总装!BH$6)</f>
        <v>0</v>
      </c>
      <c r="AC271" s="5">
        <f ca="1">SUMIF(总装!BI$3:BI$146,$B271,总装!BI$6)+SUMIF(总装!BJ$3:BJ$146,$B271,总装!BJ$6)+SUMIF(总装!BK$3:BK$146,$B271,总装!BK$6)</f>
        <v>1450</v>
      </c>
      <c r="AD271" s="5">
        <f ca="1">SUMIF(总装!BL$3:BL$146,$B271,总装!BL$6)+SUMIF(总装!BM$3:BM$146,$B271,总装!BM$6)+SUMIF(总装!BN$3:BN$146,$B271,总装!BN$6)</f>
        <v>550</v>
      </c>
      <c r="AE271" s="5">
        <f ca="1">SUMIF(总装!BO$3:BO$146,$B271,总装!BO$6)+SUMIF(总装!BP$3:BP$146,$B271,总装!BP$6)+SUMIF(总装!BQ$3:BQ$146,$B271,总装!BQ$6)</f>
        <v>0</v>
      </c>
      <c r="AF271" s="5">
        <f ca="1">SUMIF(总装!BR$3:BR$146,$B271,总装!BR$6)+SUMIF(总装!BS$3:BS$146,$B271,总装!BS$6)+SUMIF(总装!BT$3:BT$146,$B271,总装!BT$6)</f>
        <v>0</v>
      </c>
      <c r="AG271" s="5">
        <f ca="1">SUMIF(总装!BU$3:BU$146,$B271,总装!BU$6)+SUMIF(总装!BV$3:BV$146,$B271,总装!BV$6)+SUMIF(总装!BW$3:BW$146,$B271,总装!BW$6)</f>
        <v>0</v>
      </c>
      <c r="AH271" s="5">
        <f ca="1">SUMIF(总装!BX$3:BX$146,$B271,总装!BX$6)+SUMIF(总装!BY$3:BY$146,$B271,总装!BY$6)+SUMIF(总装!BZ$3:BZ$146,$B271,总装!BZ$6)</f>
        <v>0</v>
      </c>
      <c r="AI271" s="5">
        <f ca="1">SUMIF(总装!CA$3:CA$146,$B271,总装!CA$6)+SUMIF(总装!CB$3:CB$146,$B271,总装!CB$6)+SUMIF(总装!CC$3:CC$146,$B271,总装!CC$6)</f>
        <v>0</v>
      </c>
      <c r="AJ271" s="5">
        <f ca="1">SUMIF(总装!CD$3:CD$146,$B271,总装!CD$6)+SUMIF(总装!CE$3:CE$146,$B271,总装!CE$6)+SUMIF(总装!CF$3:CF$146,$B271,总装!CF$6)</f>
        <v>0</v>
      </c>
      <c r="AK271" s="5">
        <f ca="1">SUMIF(总装!CG$3:CG$146,$B271,总装!CG$6)+SUMIF(总装!CH$3:CH$146,$B271,总装!CH$6)+SUMIF(总装!CI$3:CI$146,$B271,总装!CI$6)</f>
        <v>0</v>
      </c>
      <c r="AL271" s="5">
        <f ca="1">SUMIF(总装!CJ$3:CJ$146,$B271,总装!CJ$6)+SUMIF(总装!CK$3:CK$146,$B271,总装!CK$6)+SUMIF(总装!CL$3:CL$146,$B271,总装!CL$6)</f>
        <v>0</v>
      </c>
      <c r="AM271" s="5">
        <f ca="1">SUMIF(总装!CM$3:CM$146,$B271,总装!CM$6)+SUMIF(总装!CN$3:CN$146,$B271,总装!CN$6)+SUMIF(总装!CO$3:CO$146,$B271,总装!CO$6)</f>
        <v>0</v>
      </c>
      <c r="AN271" s="5">
        <f ca="1">SUMIF(总装!CP$3:CP$146,$B271,总装!CP$6)+SUMIF(总装!CQ$3:CQ$146,$B271,总装!CQ$6)+SUMIF(总装!CR$3:CR$146,$B271,总装!CR$6)</f>
        <v>0</v>
      </c>
      <c r="AO271" s="5">
        <f ca="1" t="shared" si="14"/>
        <v>2000</v>
      </c>
      <c r="AP271" s="5">
        <f>SUMIF(工单拆分!G:G,B271,工单拆分!I:I)</f>
        <v>2000</v>
      </c>
      <c r="AQ271" s="5">
        <f ca="1" t="shared" si="15"/>
        <v>0</v>
      </c>
      <c r="AS271" s="7"/>
      <c r="AT271" s="5"/>
      <c r="AU271" s="5"/>
      <c r="AV271" s="5"/>
      <c r="AW271" s="5"/>
    </row>
    <row r="272" s="1" customFormat="1" spans="1:49">
      <c r="A272" s="5">
        <f>工单拆分!F272</f>
        <v>7210003762</v>
      </c>
      <c r="B272" s="5" t="str">
        <f>工单拆分!G272</f>
        <v>7210003762-11</v>
      </c>
      <c r="C272" s="5" t="str">
        <f>工单拆分!H272</f>
        <v>40FC5033A-11</v>
      </c>
      <c r="D272" s="5">
        <f>VLOOKUP(B272,工单拆分!G:I,3,0)</f>
        <v>2000</v>
      </c>
      <c r="E272" s="5">
        <f ca="1">SUMIFS(OFFSET(工单拆分!$I$2,,,2000),OFFSET(工单拆分!$F$2,,,2000),A272)</f>
        <v>40000</v>
      </c>
      <c r="F272" s="5"/>
      <c r="G272" s="10">
        <f ca="1" t="array" ref="G272">MATCH(TRUE,J272:AN272&gt;10,0)+$J$2-1</f>
        <v>43549</v>
      </c>
      <c r="H272" s="11"/>
      <c r="I272" s="11"/>
      <c r="J272" s="5">
        <f ca="1">SUMIF(总装!D$3:D$146,$B272,总装!D$6)+SUMIF(总装!E$3:E$146,$B272,总装!E$6)+SUMIF(总装!F$3:F$146,$B272,总装!F$6)</f>
        <v>0</v>
      </c>
      <c r="K272" s="12">
        <f ca="1">SUMIF(总装!G$3:G$146,$B272,总装!G$6)+SUMIF(总装!H$3:H$146,$B272,总装!H$6)+SUMIF(总装!I$3:I$146,$B272,总装!I$6)</f>
        <v>0</v>
      </c>
      <c r="L272" s="12">
        <f ca="1">SUMIF(总装!J$3:J$146,$B272,总装!J$6)+SUMIF(总装!K$3:K$146,$B272,总装!K$6)+SUMIF(总装!L$3:L$146,$B272,总装!L$6)</f>
        <v>0</v>
      </c>
      <c r="M272" s="12">
        <f ca="1">SUMIF(总装!M$3:M$146,$B272,总装!M$6)+SUMIF(总装!N$3:N$146,$B272,总装!N$6)+SUMIF(总装!O$3:O$146,$B272,总装!O$6)</f>
        <v>0</v>
      </c>
      <c r="N272" s="12">
        <f ca="1">SUMIF(总装!P$3:P$146,$B272,总装!P$6)+SUMIF(总装!Q$3:Q$146,$B272,总装!Q$6)+SUMIF(总装!R$3:R$146,$B272,总装!R$6)</f>
        <v>0</v>
      </c>
      <c r="O272" s="12">
        <f ca="1">SUMIF(总装!S$3:S$146,$B272,总装!S$6)+SUMIF(总装!T$3:T$146,$B272,总装!T$6)+SUMIF(总装!U$3:U$146,$B272,总装!U$6)</f>
        <v>0</v>
      </c>
      <c r="P272" s="12">
        <f ca="1">SUMIF(总装!V$3:V$146,$B272,总装!V$6)+SUMIF(总装!W$3:W$146,$B272,总装!W$6)+SUMIF(总装!X$3:X$146,$B272,总装!X$6)</f>
        <v>0</v>
      </c>
      <c r="Q272" s="12">
        <f ca="1">SUMIF(总装!Y$3:Y$146,$B272,总装!Y$6)+SUMIF(总装!Z$3:Z$146,$B272,总装!Z$6)+SUMIF(总装!AA$3:AA$146,$B272,总装!AA$6)</f>
        <v>0</v>
      </c>
      <c r="R272" s="5">
        <f ca="1">SUMIF(总装!AB$3:AB$146,$B272,总装!AB$6)+SUMIF(总装!AC$3:AC$146,$B272,总装!AC$6)+SUMIF(总装!AD$3:AD$146,$B272,总装!AD$6)</f>
        <v>0</v>
      </c>
      <c r="S272" s="5">
        <f ca="1">SUMIF(总装!AE$3:AE$146,$B272,总装!AE$6)+SUMIF(总装!AF$3:AF$146,$B272,总装!AF$6)+SUMIF(总装!AG$3:AG$146,$B272,总装!AG$6)</f>
        <v>0</v>
      </c>
      <c r="T272" s="5">
        <f ca="1">SUMIF(总装!AH$3:AH$146,$B272,总装!AH$6)+SUMIF(总装!AI$3:AI$146,$B272,总装!AI$6)+SUMIF(总装!AJ$3:AJ$146,$B272,总装!AJ$6)</f>
        <v>0</v>
      </c>
      <c r="U272" s="5">
        <f ca="1">SUMIF(总装!AK$3:AK$146,$B272,总装!AK$6)+SUMIF(总装!AL$3:AL$146,$B272,总装!AL$6)+SUMIF(总装!AM$3:AM$146,$B272,总装!AM$6)</f>
        <v>0</v>
      </c>
      <c r="V272" s="5">
        <f ca="1">SUMIF(总装!AN$3:AN$146,$B272,总装!AN$6)+SUMIF(总装!AO$3:AO$146,$B272,总装!AO$6)+SUMIF(总装!AP$3:AP$146,$B272,总装!AP$6)</f>
        <v>0</v>
      </c>
      <c r="W272" s="5">
        <f ca="1">SUMIF(总装!AQ$3:AQ$146,$B272,总装!AQ$6)+SUMIF(总装!AR$3:AR$146,$B272,总装!AR$6)+SUMIF(总装!AS$3:AS$146,$B272,总装!AS$6)</f>
        <v>0</v>
      </c>
      <c r="X272" s="5">
        <f ca="1">SUMIF(总装!AT$3:AT$146,$B272,总装!AT$6)+SUMIF(总装!AU$3:AU$146,$B272,总装!AU$6)+SUMIF(总装!AV$3:AV$146,$B272,总装!AV$6)</f>
        <v>0</v>
      </c>
      <c r="Y272" s="5">
        <f ca="1">SUMIF(总装!AW$3:AW$146,$B272,总装!AW$6)+SUMIF(总装!AX$3:AX$146,$B272,总装!AX$6)+SUMIF(总装!AY$3:AY$146,$B272,总装!AY$6)</f>
        <v>0</v>
      </c>
      <c r="Z272" s="5">
        <f ca="1">SUMIF(总装!AZ$3:AZ$146,$B272,总装!AZ$6)+SUMIF(总装!BA$3:BA$146,$B272,总装!BA$6)+SUMIF(总装!BB$3:BB$146,$B272,总装!BB$6)</f>
        <v>0</v>
      </c>
      <c r="AA272" s="5">
        <f ca="1">SUMIF(总装!BC$3:BC$146,$B272,总装!BC$6)+SUMIF(总装!BD$3:BD$146,$B272,总装!BD$6)+SUMIF(总装!BE$3:BE$146,$B272,总装!BE$6)</f>
        <v>0</v>
      </c>
      <c r="AB272" s="5">
        <f ca="1">SUMIF(总装!BF$3:BF$146,$B272,总装!BF$6)+SUMIF(总装!BG$3:BG$146,$B272,总装!BG$6)+SUMIF(总装!BH$3:BH$146,$B272,总装!BH$6)</f>
        <v>0</v>
      </c>
      <c r="AC272" s="5">
        <f ca="1">SUMIF(总装!BI$3:BI$146,$B272,总装!BI$6)+SUMIF(总装!BJ$3:BJ$146,$B272,总装!BJ$6)+SUMIF(总装!BK$3:BK$146,$B272,总装!BK$6)</f>
        <v>0</v>
      </c>
      <c r="AD272" s="5">
        <f ca="1">SUMIF(总装!BL$3:BL$146,$B272,总装!BL$6)+SUMIF(总装!BM$3:BM$146,$B272,总装!BM$6)+SUMIF(总装!BN$3:BN$146,$B272,总装!BN$6)</f>
        <v>0</v>
      </c>
      <c r="AE272" s="5">
        <f ca="1">SUMIF(总装!BO$3:BO$146,$B272,总装!BO$6)+SUMIF(总装!BP$3:BP$146,$B272,总装!BP$6)+SUMIF(总装!BQ$3:BQ$146,$B272,总装!BQ$6)</f>
        <v>0</v>
      </c>
      <c r="AF272" s="5">
        <f ca="1">SUMIF(总装!BR$3:BR$146,$B272,总装!BR$6)+SUMIF(总装!BS$3:BS$146,$B272,总装!BS$6)+SUMIF(总装!BT$3:BT$146,$B272,总装!BT$6)</f>
        <v>0</v>
      </c>
      <c r="AG272" s="5">
        <f ca="1">SUMIF(总装!BU$3:BU$146,$B272,总装!BU$6)+SUMIF(总装!BV$3:BV$146,$B272,总装!BV$6)+SUMIF(总装!BW$3:BW$146,$B272,总装!BW$6)</f>
        <v>0</v>
      </c>
      <c r="AH272" s="5">
        <f ca="1">SUMIF(总装!BX$3:BX$146,$B272,总装!BX$6)+SUMIF(总装!BY$3:BY$146,$B272,总装!BY$6)+SUMIF(总装!BZ$3:BZ$146,$B272,总装!BZ$6)</f>
        <v>1750</v>
      </c>
      <c r="AI272" s="5">
        <f ca="1">SUMIF(总装!CA$3:CA$146,$B272,总装!CA$6)+SUMIF(总装!CB$3:CB$146,$B272,总装!CB$6)+SUMIF(总装!CC$3:CC$146,$B272,总装!CC$6)</f>
        <v>250</v>
      </c>
      <c r="AJ272" s="5">
        <f ca="1">SUMIF(总装!CD$3:CD$146,$B272,总装!CD$6)+SUMIF(总装!CE$3:CE$146,$B272,总装!CE$6)+SUMIF(总装!CF$3:CF$146,$B272,总装!CF$6)</f>
        <v>0</v>
      </c>
      <c r="AK272" s="5">
        <f ca="1">SUMIF(总装!CG$3:CG$146,$B272,总装!CG$6)+SUMIF(总装!CH$3:CH$146,$B272,总装!CH$6)+SUMIF(总装!CI$3:CI$146,$B272,总装!CI$6)</f>
        <v>0</v>
      </c>
      <c r="AL272" s="5">
        <f ca="1">SUMIF(总装!CJ$3:CJ$146,$B272,总装!CJ$6)+SUMIF(总装!CK$3:CK$146,$B272,总装!CK$6)+SUMIF(总装!CL$3:CL$146,$B272,总装!CL$6)</f>
        <v>0</v>
      </c>
      <c r="AM272" s="5">
        <f ca="1">SUMIF(总装!CM$3:CM$146,$B272,总装!CM$6)+SUMIF(总装!CN$3:CN$146,$B272,总装!CN$6)+SUMIF(总装!CO$3:CO$146,$B272,总装!CO$6)</f>
        <v>0</v>
      </c>
      <c r="AN272" s="5">
        <f ca="1">SUMIF(总装!CP$3:CP$146,$B272,总装!CP$6)+SUMIF(总装!CQ$3:CQ$146,$B272,总装!CQ$6)+SUMIF(总装!CR$3:CR$146,$B272,总装!CR$6)</f>
        <v>0</v>
      </c>
      <c r="AO272" s="5">
        <f ca="1" t="shared" si="14"/>
        <v>2000</v>
      </c>
      <c r="AP272" s="5">
        <f>SUMIF(工单拆分!G:G,B272,工单拆分!I:I)</f>
        <v>2000</v>
      </c>
      <c r="AQ272" s="5">
        <f ca="1" t="shared" si="15"/>
        <v>0</v>
      </c>
      <c r="AS272" s="7"/>
      <c r="AT272" s="5"/>
      <c r="AU272" s="5"/>
      <c r="AV272" s="5"/>
      <c r="AW272" s="5"/>
    </row>
    <row r="273" s="1" customFormat="1" spans="1:49">
      <c r="A273" s="5">
        <f>工单拆分!F273</f>
        <v>7210003762</v>
      </c>
      <c r="B273" s="5" t="str">
        <f>工单拆分!G273</f>
        <v>7210003762-12</v>
      </c>
      <c r="C273" s="5" t="str">
        <f>工单拆分!H273</f>
        <v>40FC5033A-12</v>
      </c>
      <c r="D273" s="5">
        <f>VLOOKUP(B273,工单拆分!G:I,3,0)</f>
        <v>2000</v>
      </c>
      <c r="E273" s="5">
        <f ca="1">SUMIFS(OFFSET(工单拆分!$I$2,,,2000),OFFSET(工单拆分!$F$2,,,2000),A273)</f>
        <v>40000</v>
      </c>
      <c r="F273" s="5"/>
      <c r="G273" s="10">
        <f ca="1" t="array" ref="G273">MATCH(TRUE,J273:AN273&gt;10,0)+$J$2-1</f>
        <v>43552</v>
      </c>
      <c r="H273" s="11"/>
      <c r="I273" s="11"/>
      <c r="J273" s="5">
        <f ca="1">SUMIF(总装!D$3:D$146,$B273,总装!D$6)+SUMIF(总装!E$3:E$146,$B273,总装!E$6)+SUMIF(总装!F$3:F$146,$B273,总装!F$6)</f>
        <v>0</v>
      </c>
      <c r="K273" s="12">
        <f ca="1">SUMIF(总装!G$3:G$146,$B273,总装!G$6)+SUMIF(总装!H$3:H$146,$B273,总装!H$6)+SUMIF(总装!I$3:I$146,$B273,总装!I$6)</f>
        <v>0</v>
      </c>
      <c r="L273" s="12">
        <f ca="1">SUMIF(总装!J$3:J$146,$B273,总装!J$6)+SUMIF(总装!K$3:K$146,$B273,总装!K$6)+SUMIF(总装!L$3:L$146,$B273,总装!L$6)</f>
        <v>0</v>
      </c>
      <c r="M273" s="12">
        <f ca="1">SUMIF(总装!M$3:M$146,$B273,总装!M$6)+SUMIF(总装!N$3:N$146,$B273,总装!N$6)+SUMIF(总装!O$3:O$146,$B273,总装!O$6)</f>
        <v>0</v>
      </c>
      <c r="N273" s="12">
        <f ca="1">SUMIF(总装!P$3:P$146,$B273,总装!P$6)+SUMIF(总装!Q$3:Q$146,$B273,总装!Q$6)+SUMIF(总装!R$3:R$146,$B273,总装!R$6)</f>
        <v>0</v>
      </c>
      <c r="O273" s="12">
        <f ca="1">SUMIF(总装!S$3:S$146,$B273,总装!S$6)+SUMIF(总装!T$3:T$146,$B273,总装!T$6)+SUMIF(总装!U$3:U$146,$B273,总装!U$6)</f>
        <v>0</v>
      </c>
      <c r="P273" s="12">
        <f ca="1">SUMIF(总装!V$3:V$146,$B273,总装!V$6)+SUMIF(总装!W$3:W$146,$B273,总装!W$6)+SUMIF(总装!X$3:X$146,$B273,总装!X$6)</f>
        <v>0</v>
      </c>
      <c r="Q273" s="12">
        <f ca="1">SUMIF(总装!Y$3:Y$146,$B273,总装!Y$6)+SUMIF(总装!Z$3:Z$146,$B273,总装!Z$6)+SUMIF(总装!AA$3:AA$146,$B273,总装!AA$6)</f>
        <v>0</v>
      </c>
      <c r="R273" s="5">
        <f ca="1">SUMIF(总装!AB$3:AB$146,$B273,总装!AB$6)+SUMIF(总装!AC$3:AC$146,$B273,总装!AC$6)+SUMIF(总装!AD$3:AD$146,$B273,总装!AD$6)</f>
        <v>0</v>
      </c>
      <c r="S273" s="5">
        <f ca="1">SUMIF(总装!AE$3:AE$146,$B273,总装!AE$6)+SUMIF(总装!AF$3:AF$146,$B273,总装!AF$6)+SUMIF(总装!AG$3:AG$146,$B273,总装!AG$6)</f>
        <v>0</v>
      </c>
      <c r="T273" s="5">
        <f ca="1">SUMIF(总装!AH$3:AH$146,$B273,总装!AH$6)+SUMIF(总装!AI$3:AI$146,$B273,总装!AI$6)+SUMIF(总装!AJ$3:AJ$146,$B273,总装!AJ$6)</f>
        <v>0</v>
      </c>
      <c r="U273" s="5">
        <f ca="1">SUMIF(总装!AK$3:AK$146,$B273,总装!AK$6)+SUMIF(总装!AL$3:AL$146,$B273,总装!AL$6)+SUMIF(总装!AM$3:AM$146,$B273,总装!AM$6)</f>
        <v>0</v>
      </c>
      <c r="V273" s="5">
        <f ca="1">SUMIF(总装!AN$3:AN$146,$B273,总装!AN$6)+SUMIF(总装!AO$3:AO$146,$B273,总装!AO$6)+SUMIF(总装!AP$3:AP$146,$B273,总装!AP$6)</f>
        <v>0</v>
      </c>
      <c r="W273" s="5">
        <f ca="1">SUMIF(总装!AQ$3:AQ$146,$B273,总装!AQ$6)+SUMIF(总装!AR$3:AR$146,$B273,总装!AR$6)+SUMIF(总装!AS$3:AS$146,$B273,总装!AS$6)</f>
        <v>0</v>
      </c>
      <c r="X273" s="5">
        <f ca="1">SUMIF(总装!AT$3:AT$146,$B273,总装!AT$6)+SUMIF(总装!AU$3:AU$146,$B273,总装!AU$6)+SUMIF(总装!AV$3:AV$146,$B273,总装!AV$6)</f>
        <v>0</v>
      </c>
      <c r="Y273" s="5">
        <f ca="1">SUMIF(总装!AW$3:AW$146,$B273,总装!AW$6)+SUMIF(总装!AX$3:AX$146,$B273,总装!AX$6)+SUMIF(总装!AY$3:AY$146,$B273,总装!AY$6)</f>
        <v>0</v>
      </c>
      <c r="Z273" s="5">
        <f ca="1">SUMIF(总装!AZ$3:AZ$146,$B273,总装!AZ$6)+SUMIF(总装!BA$3:BA$146,$B273,总装!BA$6)+SUMIF(总装!BB$3:BB$146,$B273,总装!BB$6)</f>
        <v>0</v>
      </c>
      <c r="AA273" s="5">
        <f ca="1">SUMIF(总装!BC$3:BC$146,$B273,总装!BC$6)+SUMIF(总装!BD$3:BD$146,$B273,总装!BD$6)+SUMIF(总装!BE$3:BE$146,$B273,总装!BE$6)</f>
        <v>0</v>
      </c>
      <c r="AB273" s="5">
        <f ca="1">SUMIF(总装!BF$3:BF$146,$B273,总装!BF$6)+SUMIF(总装!BG$3:BG$146,$B273,总装!BG$6)+SUMIF(总装!BH$3:BH$146,$B273,总装!BH$6)</f>
        <v>0</v>
      </c>
      <c r="AC273" s="5">
        <f ca="1">SUMIF(总装!BI$3:BI$146,$B273,总装!BI$6)+SUMIF(总装!BJ$3:BJ$146,$B273,总装!BJ$6)+SUMIF(总装!BK$3:BK$146,$B273,总装!BK$6)</f>
        <v>0</v>
      </c>
      <c r="AD273" s="5">
        <f ca="1">SUMIF(总装!BL$3:BL$146,$B273,总装!BL$6)+SUMIF(总装!BM$3:BM$146,$B273,总装!BM$6)+SUMIF(总装!BN$3:BN$146,$B273,总装!BN$6)</f>
        <v>0</v>
      </c>
      <c r="AE273" s="5">
        <f ca="1">SUMIF(总装!BO$3:BO$146,$B273,总装!BO$6)+SUMIF(总装!BP$3:BP$146,$B273,总装!BP$6)+SUMIF(总装!BQ$3:BQ$146,$B273,总装!BQ$6)</f>
        <v>0</v>
      </c>
      <c r="AF273" s="5">
        <f ca="1">SUMIF(总装!BR$3:BR$146,$B273,总装!BR$6)+SUMIF(总装!BS$3:BS$146,$B273,总装!BS$6)+SUMIF(总装!BT$3:BT$146,$B273,总装!BT$6)</f>
        <v>0</v>
      </c>
      <c r="AG273" s="5">
        <f ca="1">SUMIF(总装!BU$3:BU$146,$B273,总装!BU$6)+SUMIF(总装!BV$3:BV$146,$B273,总装!BV$6)+SUMIF(总装!BW$3:BW$146,$B273,总装!BW$6)</f>
        <v>0</v>
      </c>
      <c r="AH273" s="5">
        <f ca="1">SUMIF(总装!BX$3:BX$146,$B273,总装!BX$6)+SUMIF(总装!BY$3:BY$146,$B273,总装!BY$6)+SUMIF(总装!BZ$3:BZ$146,$B273,总装!BZ$6)</f>
        <v>0</v>
      </c>
      <c r="AI273" s="5">
        <f ca="1">SUMIF(总装!CA$3:CA$146,$B273,总装!CA$6)+SUMIF(总装!CB$3:CB$146,$B273,总装!CB$6)+SUMIF(总装!CC$3:CC$146,$B273,总装!CC$6)</f>
        <v>0</v>
      </c>
      <c r="AJ273" s="5">
        <f ca="1">SUMIF(总装!CD$3:CD$146,$B273,总装!CD$6)+SUMIF(总装!CE$3:CE$146,$B273,总装!CE$6)+SUMIF(总装!CF$3:CF$146,$B273,总装!CF$6)</f>
        <v>0</v>
      </c>
      <c r="AK273" s="5">
        <f ca="1">SUMIF(总装!CG$3:CG$146,$B273,总装!CG$6)+SUMIF(总装!CH$3:CH$146,$B273,总装!CH$6)+SUMIF(总装!CI$3:CI$146,$B273,总装!CI$6)</f>
        <v>450</v>
      </c>
      <c r="AL273" s="5">
        <f ca="1">SUMIF(总装!CJ$3:CJ$146,$B273,总装!CJ$6)+SUMIF(总装!CK$3:CK$146,$B273,总装!CK$6)+SUMIF(总装!CL$3:CL$146,$B273,总装!CL$6)</f>
        <v>1550</v>
      </c>
      <c r="AM273" s="5">
        <f ca="1">SUMIF(总装!CM$3:CM$146,$B273,总装!CM$6)+SUMIF(总装!CN$3:CN$146,$B273,总装!CN$6)+SUMIF(总装!CO$3:CO$146,$B273,总装!CO$6)</f>
        <v>0</v>
      </c>
      <c r="AN273" s="5">
        <f ca="1">SUMIF(总装!CP$3:CP$146,$B273,总装!CP$6)+SUMIF(总装!CQ$3:CQ$146,$B273,总装!CQ$6)+SUMIF(总装!CR$3:CR$146,$B273,总装!CR$6)</f>
        <v>0</v>
      </c>
      <c r="AO273" s="5">
        <f ca="1" t="shared" si="14"/>
        <v>2000</v>
      </c>
      <c r="AP273" s="5">
        <f>SUMIF(工单拆分!G:G,B273,工单拆分!I:I)</f>
        <v>2000</v>
      </c>
      <c r="AQ273" s="5">
        <f ca="1" t="shared" si="15"/>
        <v>0</v>
      </c>
      <c r="AS273" s="7"/>
      <c r="AT273" s="5"/>
      <c r="AU273" s="5"/>
      <c r="AV273" s="5"/>
      <c r="AW273" s="5"/>
    </row>
    <row r="274" s="1" customFormat="1" spans="1:49">
      <c r="A274" s="5">
        <f>工单拆分!F274</f>
        <v>7210003762</v>
      </c>
      <c r="B274" s="5" t="str">
        <f>工单拆分!G274</f>
        <v>7210003762-13</v>
      </c>
      <c r="C274" s="5" t="str">
        <f>工单拆分!H274</f>
        <v>40FC5033A-13</v>
      </c>
      <c r="D274" s="5">
        <f>VLOOKUP(B274,工单拆分!G:I,3,0)</f>
        <v>2000</v>
      </c>
      <c r="E274" s="5">
        <f ca="1">SUMIFS(OFFSET(工单拆分!$I$2,,,2000),OFFSET(工单拆分!$F$2,,,2000),A274)</f>
        <v>40000</v>
      </c>
      <c r="F274" s="5"/>
      <c r="G274" s="10">
        <f ca="1" t="array" ref="G274">MATCH(TRUE,J274:AN274&gt;10,0)+$J$2-1</f>
        <v>43553</v>
      </c>
      <c r="H274" s="11"/>
      <c r="I274" s="11"/>
      <c r="J274" s="5">
        <f ca="1">SUMIF(总装!D$3:D$146,$B274,总装!D$6)+SUMIF(总装!E$3:E$146,$B274,总装!E$6)+SUMIF(总装!F$3:F$146,$B274,总装!F$6)</f>
        <v>0</v>
      </c>
      <c r="K274" s="12">
        <f ca="1">SUMIF(总装!G$3:G$146,$B274,总装!G$6)+SUMIF(总装!H$3:H$146,$B274,总装!H$6)+SUMIF(总装!I$3:I$146,$B274,总装!I$6)</f>
        <v>0</v>
      </c>
      <c r="L274" s="12">
        <f ca="1">SUMIF(总装!J$3:J$146,$B274,总装!J$6)+SUMIF(总装!K$3:K$146,$B274,总装!K$6)+SUMIF(总装!L$3:L$146,$B274,总装!L$6)</f>
        <v>0</v>
      </c>
      <c r="M274" s="12">
        <f ca="1">SUMIF(总装!M$3:M$146,$B274,总装!M$6)+SUMIF(总装!N$3:N$146,$B274,总装!N$6)+SUMIF(总装!O$3:O$146,$B274,总装!O$6)</f>
        <v>0</v>
      </c>
      <c r="N274" s="12">
        <f ca="1">SUMIF(总装!P$3:P$146,$B274,总装!P$6)+SUMIF(总装!Q$3:Q$146,$B274,总装!Q$6)+SUMIF(总装!R$3:R$146,$B274,总装!R$6)</f>
        <v>0</v>
      </c>
      <c r="O274" s="12">
        <f ca="1">SUMIF(总装!S$3:S$146,$B274,总装!S$6)+SUMIF(总装!T$3:T$146,$B274,总装!T$6)+SUMIF(总装!U$3:U$146,$B274,总装!U$6)</f>
        <v>0</v>
      </c>
      <c r="P274" s="12">
        <f ca="1">SUMIF(总装!V$3:V$146,$B274,总装!V$6)+SUMIF(总装!W$3:W$146,$B274,总装!W$6)+SUMIF(总装!X$3:X$146,$B274,总装!X$6)</f>
        <v>0</v>
      </c>
      <c r="Q274" s="12">
        <f ca="1">SUMIF(总装!Y$3:Y$146,$B274,总装!Y$6)+SUMIF(总装!Z$3:Z$146,$B274,总装!Z$6)+SUMIF(总装!AA$3:AA$146,$B274,总装!AA$6)</f>
        <v>0</v>
      </c>
      <c r="R274" s="5">
        <f ca="1">SUMIF(总装!AB$3:AB$146,$B274,总装!AB$6)+SUMIF(总装!AC$3:AC$146,$B274,总装!AC$6)+SUMIF(总装!AD$3:AD$146,$B274,总装!AD$6)</f>
        <v>0</v>
      </c>
      <c r="S274" s="5">
        <f ca="1">SUMIF(总装!AE$3:AE$146,$B274,总装!AE$6)+SUMIF(总装!AF$3:AF$146,$B274,总装!AF$6)+SUMIF(总装!AG$3:AG$146,$B274,总装!AG$6)</f>
        <v>0</v>
      </c>
      <c r="T274" s="5">
        <f ca="1">SUMIF(总装!AH$3:AH$146,$B274,总装!AH$6)+SUMIF(总装!AI$3:AI$146,$B274,总装!AI$6)+SUMIF(总装!AJ$3:AJ$146,$B274,总装!AJ$6)</f>
        <v>0</v>
      </c>
      <c r="U274" s="5">
        <f ca="1">SUMIF(总装!AK$3:AK$146,$B274,总装!AK$6)+SUMIF(总装!AL$3:AL$146,$B274,总装!AL$6)+SUMIF(总装!AM$3:AM$146,$B274,总装!AM$6)</f>
        <v>0</v>
      </c>
      <c r="V274" s="5">
        <f ca="1">SUMIF(总装!AN$3:AN$146,$B274,总装!AN$6)+SUMIF(总装!AO$3:AO$146,$B274,总装!AO$6)+SUMIF(总装!AP$3:AP$146,$B274,总装!AP$6)</f>
        <v>0</v>
      </c>
      <c r="W274" s="5">
        <f ca="1">SUMIF(总装!AQ$3:AQ$146,$B274,总装!AQ$6)+SUMIF(总装!AR$3:AR$146,$B274,总装!AR$6)+SUMIF(总装!AS$3:AS$146,$B274,总装!AS$6)</f>
        <v>0</v>
      </c>
      <c r="X274" s="5">
        <f ca="1">SUMIF(总装!AT$3:AT$146,$B274,总装!AT$6)+SUMIF(总装!AU$3:AU$146,$B274,总装!AU$6)+SUMIF(总装!AV$3:AV$146,$B274,总装!AV$6)</f>
        <v>0</v>
      </c>
      <c r="Y274" s="5">
        <f ca="1">SUMIF(总装!AW$3:AW$146,$B274,总装!AW$6)+SUMIF(总装!AX$3:AX$146,$B274,总装!AX$6)+SUMIF(总装!AY$3:AY$146,$B274,总装!AY$6)</f>
        <v>0</v>
      </c>
      <c r="Z274" s="5">
        <f ca="1">SUMIF(总装!AZ$3:AZ$146,$B274,总装!AZ$6)+SUMIF(总装!BA$3:BA$146,$B274,总装!BA$6)+SUMIF(总装!BB$3:BB$146,$B274,总装!BB$6)</f>
        <v>0</v>
      </c>
      <c r="AA274" s="5">
        <f ca="1">SUMIF(总装!BC$3:BC$146,$B274,总装!BC$6)+SUMIF(总装!BD$3:BD$146,$B274,总装!BD$6)+SUMIF(总装!BE$3:BE$146,$B274,总装!BE$6)</f>
        <v>0</v>
      </c>
      <c r="AB274" s="5">
        <f ca="1">SUMIF(总装!BF$3:BF$146,$B274,总装!BF$6)+SUMIF(总装!BG$3:BG$146,$B274,总装!BG$6)+SUMIF(总装!BH$3:BH$146,$B274,总装!BH$6)</f>
        <v>0</v>
      </c>
      <c r="AC274" s="5">
        <f ca="1">SUMIF(总装!BI$3:BI$146,$B274,总装!BI$6)+SUMIF(总装!BJ$3:BJ$146,$B274,总装!BJ$6)+SUMIF(总装!BK$3:BK$146,$B274,总装!BK$6)</f>
        <v>0</v>
      </c>
      <c r="AD274" s="5">
        <f ca="1">SUMIF(总装!BL$3:BL$146,$B274,总装!BL$6)+SUMIF(总装!BM$3:BM$146,$B274,总装!BM$6)+SUMIF(总装!BN$3:BN$146,$B274,总装!BN$6)</f>
        <v>0</v>
      </c>
      <c r="AE274" s="5">
        <f ca="1">SUMIF(总装!BO$3:BO$146,$B274,总装!BO$6)+SUMIF(总装!BP$3:BP$146,$B274,总装!BP$6)+SUMIF(总装!BQ$3:BQ$146,$B274,总装!BQ$6)</f>
        <v>0</v>
      </c>
      <c r="AF274" s="5">
        <f ca="1">SUMIF(总装!BR$3:BR$146,$B274,总装!BR$6)+SUMIF(总装!BS$3:BS$146,$B274,总装!BS$6)+SUMIF(总装!BT$3:BT$146,$B274,总装!BT$6)</f>
        <v>0</v>
      </c>
      <c r="AG274" s="5">
        <f ca="1">SUMIF(总装!BU$3:BU$146,$B274,总装!BU$6)+SUMIF(总装!BV$3:BV$146,$B274,总装!BV$6)+SUMIF(总装!BW$3:BW$146,$B274,总装!BW$6)</f>
        <v>0</v>
      </c>
      <c r="AH274" s="5">
        <f ca="1">SUMIF(总装!BX$3:BX$146,$B274,总装!BX$6)+SUMIF(总装!BY$3:BY$146,$B274,总装!BY$6)+SUMIF(总装!BZ$3:BZ$146,$B274,总装!BZ$6)</f>
        <v>0</v>
      </c>
      <c r="AI274" s="5">
        <f ca="1">SUMIF(总装!CA$3:CA$146,$B274,总装!CA$6)+SUMIF(总装!CB$3:CB$146,$B274,总装!CB$6)+SUMIF(总装!CC$3:CC$146,$B274,总装!CC$6)</f>
        <v>0</v>
      </c>
      <c r="AJ274" s="5">
        <f ca="1">SUMIF(总装!CD$3:CD$146,$B274,总装!CD$6)+SUMIF(总装!CE$3:CE$146,$B274,总装!CE$6)+SUMIF(总装!CF$3:CF$146,$B274,总装!CF$6)</f>
        <v>0</v>
      </c>
      <c r="AK274" s="5">
        <f ca="1">SUMIF(总装!CG$3:CG$146,$B274,总装!CG$6)+SUMIF(总装!CH$3:CH$146,$B274,总装!CH$6)+SUMIF(总装!CI$3:CI$146,$B274,总装!CI$6)</f>
        <v>0</v>
      </c>
      <c r="AL274" s="5">
        <f ca="1">SUMIF(总装!CJ$3:CJ$146,$B274,总装!CJ$6)+SUMIF(总装!CK$3:CK$146,$B274,总装!CK$6)+SUMIF(总装!CL$3:CL$146,$B274,总装!CL$6)</f>
        <v>350</v>
      </c>
      <c r="AM274" s="5">
        <f ca="1">SUMIF(总装!CM$3:CM$146,$B274,总装!CM$6)+SUMIF(总装!CN$3:CN$146,$B274,总装!CN$6)+SUMIF(总装!CO$3:CO$146,$B274,总装!CO$6)</f>
        <v>1650</v>
      </c>
      <c r="AN274" s="5">
        <f ca="1">SUMIF(总装!CP$3:CP$146,$B274,总装!CP$6)+SUMIF(总装!CQ$3:CQ$146,$B274,总装!CQ$6)+SUMIF(总装!CR$3:CR$146,$B274,总装!CR$6)</f>
        <v>0</v>
      </c>
      <c r="AO274" s="5">
        <f ca="1" t="shared" si="14"/>
        <v>2000</v>
      </c>
      <c r="AP274" s="5">
        <f>SUMIF(工单拆分!G:G,B274,工单拆分!I:I)</f>
        <v>2000</v>
      </c>
      <c r="AQ274" s="5">
        <f ca="1" t="shared" si="15"/>
        <v>0</v>
      </c>
      <c r="AS274" s="7"/>
      <c r="AT274" s="5"/>
      <c r="AU274" s="5"/>
      <c r="AV274" s="5"/>
      <c r="AW274" s="5"/>
    </row>
    <row r="275" s="1" customFormat="1" spans="1:49">
      <c r="A275" s="5">
        <f>工单拆分!F275</f>
        <v>7210003762</v>
      </c>
      <c r="B275" s="5" t="str">
        <f>工单拆分!G275</f>
        <v>7210003762-14</v>
      </c>
      <c r="C275" s="5" t="str">
        <f>工单拆分!H275</f>
        <v>40FC5033A-14</v>
      </c>
      <c r="D275" s="5">
        <f>VLOOKUP(B275,工单拆分!G:I,3,0)</f>
        <v>3000</v>
      </c>
      <c r="E275" s="5">
        <f ca="1">SUMIFS(OFFSET(工单拆分!$I$2,,,2000),OFFSET(工单拆分!$F$2,,,2000),A275)</f>
        <v>40000</v>
      </c>
      <c r="F275" s="5"/>
      <c r="G275" s="10">
        <f ca="1" t="array" ref="G275">MATCH(TRUE,J275:AN275&gt;10,0)+$J$2-1</f>
        <v>43553</v>
      </c>
      <c r="H275" s="11"/>
      <c r="I275" s="11"/>
      <c r="J275" s="5">
        <f ca="1">SUMIF(总装!D$3:D$146,$B275,总装!D$6)+SUMIF(总装!E$3:E$146,$B275,总装!E$6)+SUMIF(总装!F$3:F$146,$B275,总装!F$6)</f>
        <v>0</v>
      </c>
      <c r="K275" s="12">
        <f ca="1">SUMIF(总装!G$3:G$146,$B275,总装!G$6)+SUMIF(总装!H$3:H$146,$B275,总装!H$6)+SUMIF(总装!I$3:I$146,$B275,总装!I$6)</f>
        <v>0</v>
      </c>
      <c r="L275" s="12">
        <f ca="1">SUMIF(总装!J$3:J$146,$B275,总装!J$6)+SUMIF(总装!K$3:K$146,$B275,总装!K$6)+SUMIF(总装!L$3:L$146,$B275,总装!L$6)</f>
        <v>0</v>
      </c>
      <c r="M275" s="12">
        <f ca="1">SUMIF(总装!M$3:M$146,$B275,总装!M$6)+SUMIF(总装!N$3:N$146,$B275,总装!N$6)+SUMIF(总装!O$3:O$146,$B275,总装!O$6)</f>
        <v>0</v>
      </c>
      <c r="N275" s="12">
        <f ca="1">SUMIF(总装!P$3:P$146,$B275,总装!P$6)+SUMIF(总装!Q$3:Q$146,$B275,总装!Q$6)+SUMIF(总装!R$3:R$146,$B275,总装!R$6)</f>
        <v>0</v>
      </c>
      <c r="O275" s="12">
        <f ca="1">SUMIF(总装!S$3:S$146,$B275,总装!S$6)+SUMIF(总装!T$3:T$146,$B275,总装!T$6)+SUMIF(总装!U$3:U$146,$B275,总装!U$6)</f>
        <v>0</v>
      </c>
      <c r="P275" s="12">
        <f ca="1">SUMIF(总装!V$3:V$146,$B275,总装!V$6)+SUMIF(总装!W$3:W$146,$B275,总装!W$6)+SUMIF(总装!X$3:X$146,$B275,总装!X$6)</f>
        <v>0</v>
      </c>
      <c r="Q275" s="12">
        <f ca="1">SUMIF(总装!Y$3:Y$146,$B275,总装!Y$6)+SUMIF(总装!Z$3:Z$146,$B275,总装!Z$6)+SUMIF(总装!AA$3:AA$146,$B275,总装!AA$6)</f>
        <v>0</v>
      </c>
      <c r="R275" s="5">
        <f ca="1">SUMIF(总装!AB$3:AB$146,$B275,总装!AB$6)+SUMIF(总装!AC$3:AC$146,$B275,总装!AC$6)+SUMIF(总装!AD$3:AD$146,$B275,总装!AD$6)</f>
        <v>0</v>
      </c>
      <c r="S275" s="5">
        <f ca="1">SUMIF(总装!AE$3:AE$146,$B275,总装!AE$6)+SUMIF(总装!AF$3:AF$146,$B275,总装!AF$6)+SUMIF(总装!AG$3:AG$146,$B275,总装!AG$6)</f>
        <v>0</v>
      </c>
      <c r="T275" s="5">
        <f ca="1">SUMIF(总装!AH$3:AH$146,$B275,总装!AH$6)+SUMIF(总装!AI$3:AI$146,$B275,总装!AI$6)+SUMIF(总装!AJ$3:AJ$146,$B275,总装!AJ$6)</f>
        <v>0</v>
      </c>
      <c r="U275" s="5">
        <f ca="1">SUMIF(总装!AK$3:AK$146,$B275,总装!AK$6)+SUMIF(总装!AL$3:AL$146,$B275,总装!AL$6)+SUMIF(总装!AM$3:AM$146,$B275,总装!AM$6)</f>
        <v>0</v>
      </c>
      <c r="V275" s="5">
        <f ca="1">SUMIF(总装!AN$3:AN$146,$B275,总装!AN$6)+SUMIF(总装!AO$3:AO$146,$B275,总装!AO$6)+SUMIF(总装!AP$3:AP$146,$B275,总装!AP$6)</f>
        <v>0</v>
      </c>
      <c r="W275" s="5">
        <f ca="1">SUMIF(总装!AQ$3:AQ$146,$B275,总装!AQ$6)+SUMIF(总装!AR$3:AR$146,$B275,总装!AR$6)+SUMIF(总装!AS$3:AS$146,$B275,总装!AS$6)</f>
        <v>0</v>
      </c>
      <c r="X275" s="5">
        <f ca="1">SUMIF(总装!AT$3:AT$146,$B275,总装!AT$6)+SUMIF(总装!AU$3:AU$146,$B275,总装!AU$6)+SUMIF(总装!AV$3:AV$146,$B275,总装!AV$6)</f>
        <v>0</v>
      </c>
      <c r="Y275" s="5">
        <f ca="1">SUMIF(总装!AW$3:AW$146,$B275,总装!AW$6)+SUMIF(总装!AX$3:AX$146,$B275,总装!AX$6)+SUMIF(总装!AY$3:AY$146,$B275,总装!AY$6)</f>
        <v>0</v>
      </c>
      <c r="Z275" s="5">
        <f ca="1">SUMIF(总装!AZ$3:AZ$146,$B275,总装!AZ$6)+SUMIF(总装!BA$3:BA$146,$B275,总装!BA$6)+SUMIF(总装!BB$3:BB$146,$B275,总装!BB$6)</f>
        <v>0</v>
      </c>
      <c r="AA275" s="5">
        <f ca="1">SUMIF(总装!BC$3:BC$146,$B275,总装!BC$6)+SUMIF(总装!BD$3:BD$146,$B275,总装!BD$6)+SUMIF(总装!BE$3:BE$146,$B275,总装!BE$6)</f>
        <v>0</v>
      </c>
      <c r="AB275" s="5">
        <f ca="1">SUMIF(总装!BF$3:BF$146,$B275,总装!BF$6)+SUMIF(总装!BG$3:BG$146,$B275,总装!BG$6)+SUMIF(总装!BH$3:BH$146,$B275,总装!BH$6)</f>
        <v>0</v>
      </c>
      <c r="AC275" s="5">
        <f ca="1">SUMIF(总装!BI$3:BI$146,$B275,总装!BI$6)+SUMIF(总装!BJ$3:BJ$146,$B275,总装!BJ$6)+SUMIF(总装!BK$3:BK$146,$B275,总装!BK$6)</f>
        <v>0</v>
      </c>
      <c r="AD275" s="5">
        <f ca="1">SUMIF(总装!BL$3:BL$146,$B275,总装!BL$6)+SUMIF(总装!BM$3:BM$146,$B275,总装!BM$6)+SUMIF(总装!BN$3:BN$146,$B275,总装!BN$6)</f>
        <v>0</v>
      </c>
      <c r="AE275" s="5">
        <f ca="1">SUMIF(总装!BO$3:BO$146,$B275,总装!BO$6)+SUMIF(总装!BP$3:BP$146,$B275,总装!BP$6)+SUMIF(总装!BQ$3:BQ$146,$B275,总装!BQ$6)</f>
        <v>0</v>
      </c>
      <c r="AF275" s="5">
        <f ca="1">SUMIF(总装!BR$3:BR$146,$B275,总装!BR$6)+SUMIF(总装!BS$3:BS$146,$B275,总装!BS$6)+SUMIF(总装!BT$3:BT$146,$B275,总装!BT$6)</f>
        <v>0</v>
      </c>
      <c r="AG275" s="5">
        <f ca="1">SUMIF(总装!BU$3:BU$146,$B275,总装!BU$6)+SUMIF(总装!BV$3:BV$146,$B275,总装!BV$6)+SUMIF(总装!BW$3:BW$146,$B275,总装!BW$6)</f>
        <v>0</v>
      </c>
      <c r="AH275" s="5">
        <f ca="1">SUMIF(总装!BX$3:BX$146,$B275,总装!BX$6)+SUMIF(总装!BY$3:BY$146,$B275,总装!BY$6)+SUMIF(总装!BZ$3:BZ$146,$B275,总装!BZ$6)</f>
        <v>0</v>
      </c>
      <c r="AI275" s="5">
        <f ca="1">SUMIF(总装!CA$3:CA$146,$B275,总装!CA$6)+SUMIF(总装!CB$3:CB$146,$B275,总装!CB$6)+SUMIF(总装!CC$3:CC$146,$B275,总装!CC$6)</f>
        <v>0</v>
      </c>
      <c r="AJ275" s="5">
        <f ca="1">SUMIF(总装!CD$3:CD$146,$B275,总装!CD$6)+SUMIF(总装!CE$3:CE$146,$B275,总装!CE$6)+SUMIF(总装!CF$3:CF$146,$B275,总装!CF$6)</f>
        <v>0</v>
      </c>
      <c r="AK275" s="5">
        <f ca="1">SUMIF(总装!CG$3:CG$146,$B275,总装!CG$6)+SUMIF(总装!CH$3:CH$146,$B275,总装!CH$6)+SUMIF(总装!CI$3:CI$146,$B275,总装!CI$6)</f>
        <v>0</v>
      </c>
      <c r="AL275" s="5">
        <f ca="1">SUMIF(总装!CJ$3:CJ$146,$B275,总装!CJ$6)+SUMIF(总装!CK$3:CK$146,$B275,总装!CK$6)+SUMIF(总装!CL$3:CL$146,$B275,总装!CL$6)</f>
        <v>1250</v>
      </c>
      <c r="AM275" s="5">
        <f ca="1">SUMIF(总装!CM$3:CM$146,$B275,总装!CM$6)+SUMIF(总装!CN$3:CN$146,$B275,总装!CN$6)+SUMIF(总装!CO$3:CO$146,$B275,总装!CO$6)</f>
        <v>1750</v>
      </c>
      <c r="AN275" s="5">
        <f ca="1">SUMIF(总装!CP$3:CP$146,$B275,总装!CP$6)+SUMIF(总装!CQ$3:CQ$146,$B275,总装!CQ$6)+SUMIF(总装!CR$3:CR$146,$B275,总装!CR$6)</f>
        <v>0</v>
      </c>
      <c r="AO275" s="5">
        <f ca="1" t="shared" si="14"/>
        <v>3000</v>
      </c>
      <c r="AP275" s="5">
        <f>SUMIF(工单拆分!G:G,B275,工单拆分!I:I)</f>
        <v>3000</v>
      </c>
      <c r="AQ275" s="5">
        <f ca="1" t="shared" si="15"/>
        <v>0</v>
      </c>
      <c r="AS275" s="7"/>
      <c r="AT275" s="5"/>
      <c r="AU275" s="5"/>
      <c r="AV275" s="5"/>
      <c r="AW275" s="5"/>
    </row>
    <row r="276" s="1" customFormat="1" spans="1:49">
      <c r="A276" s="5">
        <f>工单拆分!F276</f>
        <v>7210003762</v>
      </c>
      <c r="B276" s="5" t="str">
        <f>工单拆分!G276</f>
        <v>7210003762-15</v>
      </c>
      <c r="C276" s="5" t="str">
        <f>工单拆分!H276</f>
        <v>40FC5033A-15</v>
      </c>
      <c r="D276" s="5">
        <f>VLOOKUP(B276,工单拆分!G:I,3,0)</f>
        <v>2000</v>
      </c>
      <c r="E276" s="5">
        <f ca="1">SUMIFS(OFFSET(工单拆分!$I$2,,,2000),OFFSET(工单拆分!$F$2,,,2000),A276)</f>
        <v>40000</v>
      </c>
      <c r="F276" s="5"/>
      <c r="G276" s="10">
        <f ca="1" t="array" ref="G276">MATCH(TRUE,J276:AN276&gt;10,0)+$J$2-1</f>
        <v>43550</v>
      </c>
      <c r="H276" s="11"/>
      <c r="I276" s="11"/>
      <c r="J276" s="5">
        <f ca="1">SUMIF(总装!D$3:D$146,$B276,总装!D$6)+SUMIF(总装!E$3:E$146,$B276,总装!E$6)+SUMIF(总装!F$3:F$146,$B276,总装!F$6)</f>
        <v>0</v>
      </c>
      <c r="K276" s="12">
        <f ca="1">SUMIF(总装!G$3:G$146,$B276,总装!G$6)+SUMIF(总装!H$3:H$146,$B276,总装!H$6)+SUMIF(总装!I$3:I$146,$B276,总装!I$6)</f>
        <v>0</v>
      </c>
      <c r="L276" s="12">
        <f ca="1">SUMIF(总装!J$3:J$146,$B276,总装!J$6)+SUMIF(总装!K$3:K$146,$B276,总装!K$6)+SUMIF(总装!L$3:L$146,$B276,总装!L$6)</f>
        <v>0</v>
      </c>
      <c r="M276" s="12">
        <f ca="1">SUMIF(总装!M$3:M$146,$B276,总装!M$6)+SUMIF(总装!N$3:N$146,$B276,总装!N$6)+SUMIF(总装!O$3:O$146,$B276,总装!O$6)</f>
        <v>0</v>
      </c>
      <c r="N276" s="12">
        <f ca="1">SUMIF(总装!P$3:P$146,$B276,总装!P$6)+SUMIF(总装!Q$3:Q$146,$B276,总装!Q$6)+SUMIF(总装!R$3:R$146,$B276,总装!R$6)</f>
        <v>0</v>
      </c>
      <c r="O276" s="12">
        <f ca="1">SUMIF(总装!S$3:S$146,$B276,总装!S$6)+SUMIF(总装!T$3:T$146,$B276,总装!T$6)+SUMIF(总装!U$3:U$146,$B276,总装!U$6)</f>
        <v>0</v>
      </c>
      <c r="P276" s="12">
        <f ca="1">SUMIF(总装!V$3:V$146,$B276,总装!V$6)+SUMIF(总装!W$3:W$146,$B276,总装!W$6)+SUMIF(总装!X$3:X$146,$B276,总装!X$6)</f>
        <v>0</v>
      </c>
      <c r="Q276" s="12">
        <f ca="1">SUMIF(总装!Y$3:Y$146,$B276,总装!Y$6)+SUMIF(总装!Z$3:Z$146,$B276,总装!Z$6)+SUMIF(总装!AA$3:AA$146,$B276,总装!AA$6)</f>
        <v>0</v>
      </c>
      <c r="R276" s="5">
        <f ca="1">SUMIF(总装!AB$3:AB$146,$B276,总装!AB$6)+SUMIF(总装!AC$3:AC$146,$B276,总装!AC$6)+SUMIF(总装!AD$3:AD$146,$B276,总装!AD$6)</f>
        <v>0</v>
      </c>
      <c r="S276" s="5">
        <f ca="1">SUMIF(总装!AE$3:AE$146,$B276,总装!AE$6)+SUMIF(总装!AF$3:AF$146,$B276,总装!AF$6)+SUMIF(总装!AG$3:AG$146,$B276,总装!AG$6)</f>
        <v>0</v>
      </c>
      <c r="T276" s="5">
        <f ca="1">SUMIF(总装!AH$3:AH$146,$B276,总装!AH$6)+SUMIF(总装!AI$3:AI$146,$B276,总装!AI$6)+SUMIF(总装!AJ$3:AJ$146,$B276,总装!AJ$6)</f>
        <v>0</v>
      </c>
      <c r="U276" s="5">
        <f ca="1">SUMIF(总装!AK$3:AK$146,$B276,总装!AK$6)+SUMIF(总装!AL$3:AL$146,$B276,总装!AL$6)+SUMIF(总装!AM$3:AM$146,$B276,总装!AM$6)</f>
        <v>0</v>
      </c>
      <c r="V276" s="5">
        <f ca="1">SUMIF(总装!AN$3:AN$146,$B276,总装!AN$6)+SUMIF(总装!AO$3:AO$146,$B276,总装!AO$6)+SUMIF(总装!AP$3:AP$146,$B276,总装!AP$6)</f>
        <v>0</v>
      </c>
      <c r="W276" s="5">
        <f ca="1">SUMIF(总装!AQ$3:AQ$146,$B276,总装!AQ$6)+SUMIF(总装!AR$3:AR$146,$B276,总装!AR$6)+SUMIF(总装!AS$3:AS$146,$B276,总装!AS$6)</f>
        <v>0</v>
      </c>
      <c r="X276" s="5">
        <f ca="1">SUMIF(总装!AT$3:AT$146,$B276,总装!AT$6)+SUMIF(总装!AU$3:AU$146,$B276,总装!AU$6)+SUMIF(总装!AV$3:AV$146,$B276,总装!AV$6)</f>
        <v>0</v>
      </c>
      <c r="Y276" s="5">
        <f ca="1">SUMIF(总装!AW$3:AW$146,$B276,总装!AW$6)+SUMIF(总装!AX$3:AX$146,$B276,总装!AX$6)+SUMIF(总装!AY$3:AY$146,$B276,总装!AY$6)</f>
        <v>0</v>
      </c>
      <c r="Z276" s="5">
        <f ca="1">SUMIF(总装!AZ$3:AZ$146,$B276,总装!AZ$6)+SUMIF(总装!BA$3:BA$146,$B276,总装!BA$6)+SUMIF(总装!BB$3:BB$146,$B276,总装!BB$6)</f>
        <v>0</v>
      </c>
      <c r="AA276" s="5">
        <f ca="1">SUMIF(总装!BC$3:BC$146,$B276,总装!BC$6)+SUMIF(总装!BD$3:BD$146,$B276,总装!BD$6)+SUMIF(总装!BE$3:BE$146,$B276,总装!BE$6)</f>
        <v>0</v>
      </c>
      <c r="AB276" s="5">
        <f ca="1">SUMIF(总装!BF$3:BF$146,$B276,总装!BF$6)+SUMIF(总装!BG$3:BG$146,$B276,总装!BG$6)+SUMIF(总装!BH$3:BH$146,$B276,总装!BH$6)</f>
        <v>0</v>
      </c>
      <c r="AC276" s="5">
        <f ca="1">SUMIF(总装!BI$3:BI$146,$B276,总装!BI$6)+SUMIF(总装!BJ$3:BJ$146,$B276,总装!BJ$6)+SUMIF(总装!BK$3:BK$146,$B276,总装!BK$6)</f>
        <v>0</v>
      </c>
      <c r="AD276" s="5">
        <f ca="1">SUMIF(总装!BL$3:BL$146,$B276,总装!BL$6)+SUMIF(总装!BM$3:BM$146,$B276,总装!BM$6)+SUMIF(总装!BN$3:BN$146,$B276,总装!BN$6)</f>
        <v>0</v>
      </c>
      <c r="AE276" s="5">
        <f ca="1">SUMIF(总装!BO$3:BO$146,$B276,总装!BO$6)+SUMIF(总装!BP$3:BP$146,$B276,总装!BP$6)+SUMIF(总装!BQ$3:BQ$146,$B276,总装!BQ$6)</f>
        <v>0</v>
      </c>
      <c r="AF276" s="5">
        <f ca="1">SUMIF(总装!BR$3:BR$146,$B276,总装!BR$6)+SUMIF(总装!BS$3:BS$146,$B276,总装!BS$6)+SUMIF(总装!BT$3:BT$146,$B276,总装!BT$6)</f>
        <v>0</v>
      </c>
      <c r="AG276" s="5">
        <f ca="1">SUMIF(总装!BU$3:BU$146,$B276,总装!BU$6)+SUMIF(总装!BV$3:BV$146,$B276,总装!BV$6)+SUMIF(总装!BW$3:BW$146,$B276,总装!BW$6)</f>
        <v>0</v>
      </c>
      <c r="AH276" s="5">
        <f ca="1">SUMIF(总装!BX$3:BX$146,$B276,总装!BX$6)+SUMIF(总装!BY$3:BY$146,$B276,总装!BY$6)+SUMIF(总装!BZ$3:BZ$146,$B276,总装!BZ$6)</f>
        <v>0</v>
      </c>
      <c r="AI276" s="5">
        <f ca="1">SUMIF(总装!CA$3:CA$146,$B276,总装!CA$6)+SUMIF(总装!CB$3:CB$146,$B276,总装!CB$6)+SUMIF(总装!CC$3:CC$146,$B276,总装!CC$6)</f>
        <v>1650</v>
      </c>
      <c r="AJ276" s="5">
        <f ca="1">SUMIF(总装!CD$3:CD$146,$B276,总装!CD$6)+SUMIF(总装!CE$3:CE$146,$B276,总装!CE$6)+SUMIF(总装!CF$3:CF$146,$B276,总装!CF$6)</f>
        <v>350</v>
      </c>
      <c r="AK276" s="5">
        <f ca="1">SUMIF(总装!CG$3:CG$146,$B276,总装!CG$6)+SUMIF(总装!CH$3:CH$146,$B276,总装!CH$6)+SUMIF(总装!CI$3:CI$146,$B276,总装!CI$6)</f>
        <v>0</v>
      </c>
      <c r="AL276" s="5">
        <f ca="1">SUMIF(总装!CJ$3:CJ$146,$B276,总装!CJ$6)+SUMIF(总装!CK$3:CK$146,$B276,总装!CK$6)+SUMIF(总装!CL$3:CL$146,$B276,总装!CL$6)</f>
        <v>0</v>
      </c>
      <c r="AM276" s="5">
        <f ca="1">SUMIF(总装!CM$3:CM$146,$B276,总装!CM$6)+SUMIF(总装!CN$3:CN$146,$B276,总装!CN$6)+SUMIF(总装!CO$3:CO$146,$B276,总装!CO$6)</f>
        <v>0</v>
      </c>
      <c r="AN276" s="5">
        <f ca="1">SUMIF(总装!CP$3:CP$146,$B276,总装!CP$6)+SUMIF(总装!CQ$3:CQ$146,$B276,总装!CQ$6)+SUMIF(总装!CR$3:CR$146,$B276,总装!CR$6)</f>
        <v>0</v>
      </c>
      <c r="AO276" s="5">
        <f ca="1" t="shared" si="14"/>
        <v>2000</v>
      </c>
      <c r="AP276" s="5">
        <f>SUMIF(工单拆分!G:G,B276,工单拆分!I:I)</f>
        <v>2000</v>
      </c>
      <c r="AQ276" s="5">
        <f ca="1" t="shared" si="15"/>
        <v>0</v>
      </c>
      <c r="AS276" s="7"/>
      <c r="AT276" s="5"/>
      <c r="AU276" s="5"/>
      <c r="AV276" s="5"/>
      <c r="AW276" s="5"/>
    </row>
    <row r="277" s="1" customFormat="1" spans="1:49">
      <c r="A277" s="5">
        <f>工单拆分!F277</f>
        <v>7210003762</v>
      </c>
      <c r="B277" s="5" t="str">
        <f>工单拆分!G277</f>
        <v>7210003762-16</v>
      </c>
      <c r="C277" s="5" t="str">
        <f>工单拆分!H277</f>
        <v>40FC5033A-16</v>
      </c>
      <c r="D277" s="5">
        <f>VLOOKUP(B277,工单拆分!G:I,3,0)</f>
        <v>2000</v>
      </c>
      <c r="E277" s="5">
        <f ca="1">SUMIFS(OFFSET(工单拆分!$I$2,,,2000),OFFSET(工单拆分!$F$2,,,2000),A277)</f>
        <v>40000</v>
      </c>
      <c r="F277" s="5"/>
      <c r="G277" s="10">
        <f ca="1" t="array" ref="G277">MATCH(TRUE,J277:AN277&gt;10,0)+$J$2-1</f>
        <v>43551</v>
      </c>
      <c r="H277" s="11"/>
      <c r="I277" s="11"/>
      <c r="J277" s="5">
        <f ca="1">SUMIF(总装!D$3:D$146,$B277,总装!D$6)+SUMIF(总装!E$3:E$146,$B277,总装!E$6)+SUMIF(总装!F$3:F$146,$B277,总装!F$6)</f>
        <v>0</v>
      </c>
      <c r="K277" s="12">
        <f ca="1">SUMIF(总装!G$3:G$146,$B277,总装!G$6)+SUMIF(总装!H$3:H$146,$B277,总装!H$6)+SUMIF(总装!I$3:I$146,$B277,总装!I$6)</f>
        <v>0</v>
      </c>
      <c r="L277" s="12">
        <f ca="1">SUMIF(总装!J$3:J$146,$B277,总装!J$6)+SUMIF(总装!K$3:K$146,$B277,总装!K$6)+SUMIF(总装!L$3:L$146,$B277,总装!L$6)</f>
        <v>0</v>
      </c>
      <c r="M277" s="12">
        <f ca="1">SUMIF(总装!M$3:M$146,$B277,总装!M$6)+SUMIF(总装!N$3:N$146,$B277,总装!N$6)+SUMIF(总装!O$3:O$146,$B277,总装!O$6)</f>
        <v>0</v>
      </c>
      <c r="N277" s="12">
        <f ca="1">SUMIF(总装!P$3:P$146,$B277,总装!P$6)+SUMIF(总装!Q$3:Q$146,$B277,总装!Q$6)+SUMIF(总装!R$3:R$146,$B277,总装!R$6)</f>
        <v>0</v>
      </c>
      <c r="O277" s="12">
        <f ca="1">SUMIF(总装!S$3:S$146,$B277,总装!S$6)+SUMIF(总装!T$3:T$146,$B277,总装!T$6)+SUMIF(总装!U$3:U$146,$B277,总装!U$6)</f>
        <v>0</v>
      </c>
      <c r="P277" s="12">
        <f ca="1">SUMIF(总装!V$3:V$146,$B277,总装!V$6)+SUMIF(总装!W$3:W$146,$B277,总装!W$6)+SUMIF(总装!X$3:X$146,$B277,总装!X$6)</f>
        <v>0</v>
      </c>
      <c r="Q277" s="12">
        <f ca="1">SUMIF(总装!Y$3:Y$146,$B277,总装!Y$6)+SUMIF(总装!Z$3:Z$146,$B277,总装!Z$6)+SUMIF(总装!AA$3:AA$146,$B277,总装!AA$6)</f>
        <v>0</v>
      </c>
      <c r="R277" s="5">
        <f ca="1">SUMIF(总装!AB$3:AB$146,$B277,总装!AB$6)+SUMIF(总装!AC$3:AC$146,$B277,总装!AC$6)+SUMIF(总装!AD$3:AD$146,$B277,总装!AD$6)</f>
        <v>0</v>
      </c>
      <c r="S277" s="5">
        <f ca="1">SUMIF(总装!AE$3:AE$146,$B277,总装!AE$6)+SUMIF(总装!AF$3:AF$146,$B277,总装!AF$6)+SUMIF(总装!AG$3:AG$146,$B277,总装!AG$6)</f>
        <v>0</v>
      </c>
      <c r="T277" s="5">
        <f ca="1">SUMIF(总装!AH$3:AH$146,$B277,总装!AH$6)+SUMIF(总装!AI$3:AI$146,$B277,总装!AI$6)+SUMIF(总装!AJ$3:AJ$146,$B277,总装!AJ$6)</f>
        <v>0</v>
      </c>
      <c r="U277" s="5">
        <f ca="1">SUMIF(总装!AK$3:AK$146,$B277,总装!AK$6)+SUMIF(总装!AL$3:AL$146,$B277,总装!AL$6)+SUMIF(总装!AM$3:AM$146,$B277,总装!AM$6)</f>
        <v>0</v>
      </c>
      <c r="V277" s="5">
        <f ca="1">SUMIF(总装!AN$3:AN$146,$B277,总装!AN$6)+SUMIF(总装!AO$3:AO$146,$B277,总装!AO$6)+SUMIF(总装!AP$3:AP$146,$B277,总装!AP$6)</f>
        <v>0</v>
      </c>
      <c r="W277" s="5">
        <f ca="1">SUMIF(总装!AQ$3:AQ$146,$B277,总装!AQ$6)+SUMIF(总装!AR$3:AR$146,$B277,总装!AR$6)+SUMIF(总装!AS$3:AS$146,$B277,总装!AS$6)</f>
        <v>0</v>
      </c>
      <c r="X277" s="5">
        <f ca="1">SUMIF(总装!AT$3:AT$146,$B277,总装!AT$6)+SUMIF(总装!AU$3:AU$146,$B277,总装!AU$6)+SUMIF(总装!AV$3:AV$146,$B277,总装!AV$6)</f>
        <v>0</v>
      </c>
      <c r="Y277" s="5">
        <f ca="1">SUMIF(总装!AW$3:AW$146,$B277,总装!AW$6)+SUMIF(总装!AX$3:AX$146,$B277,总装!AX$6)+SUMIF(总装!AY$3:AY$146,$B277,总装!AY$6)</f>
        <v>0</v>
      </c>
      <c r="Z277" s="5">
        <f ca="1">SUMIF(总装!AZ$3:AZ$146,$B277,总装!AZ$6)+SUMIF(总装!BA$3:BA$146,$B277,总装!BA$6)+SUMIF(总装!BB$3:BB$146,$B277,总装!BB$6)</f>
        <v>0</v>
      </c>
      <c r="AA277" s="5">
        <f ca="1">SUMIF(总装!BC$3:BC$146,$B277,总装!BC$6)+SUMIF(总装!BD$3:BD$146,$B277,总装!BD$6)+SUMIF(总装!BE$3:BE$146,$B277,总装!BE$6)</f>
        <v>0</v>
      </c>
      <c r="AB277" s="5">
        <f ca="1">SUMIF(总装!BF$3:BF$146,$B277,总装!BF$6)+SUMIF(总装!BG$3:BG$146,$B277,总装!BG$6)+SUMIF(总装!BH$3:BH$146,$B277,总装!BH$6)</f>
        <v>0</v>
      </c>
      <c r="AC277" s="5">
        <f ca="1">SUMIF(总装!BI$3:BI$146,$B277,总装!BI$6)+SUMIF(总装!BJ$3:BJ$146,$B277,总装!BJ$6)+SUMIF(总装!BK$3:BK$146,$B277,总装!BK$6)</f>
        <v>0</v>
      </c>
      <c r="AD277" s="5">
        <f ca="1">SUMIF(总装!BL$3:BL$146,$B277,总装!BL$6)+SUMIF(总装!BM$3:BM$146,$B277,总装!BM$6)+SUMIF(总装!BN$3:BN$146,$B277,总装!BN$6)</f>
        <v>0</v>
      </c>
      <c r="AE277" s="5">
        <f ca="1">SUMIF(总装!BO$3:BO$146,$B277,总装!BO$6)+SUMIF(总装!BP$3:BP$146,$B277,总装!BP$6)+SUMIF(总装!BQ$3:BQ$146,$B277,总装!BQ$6)</f>
        <v>0</v>
      </c>
      <c r="AF277" s="5">
        <f ca="1">SUMIF(总装!BR$3:BR$146,$B277,总装!BR$6)+SUMIF(总装!BS$3:BS$146,$B277,总装!BS$6)+SUMIF(总装!BT$3:BT$146,$B277,总装!BT$6)</f>
        <v>0</v>
      </c>
      <c r="AG277" s="5">
        <f ca="1">SUMIF(总装!BU$3:BU$146,$B277,总装!BU$6)+SUMIF(总装!BV$3:BV$146,$B277,总装!BV$6)+SUMIF(总装!BW$3:BW$146,$B277,总装!BW$6)</f>
        <v>0</v>
      </c>
      <c r="AH277" s="5">
        <f ca="1">SUMIF(总装!BX$3:BX$146,$B277,总装!BX$6)+SUMIF(总装!BY$3:BY$146,$B277,总装!BY$6)+SUMIF(总装!BZ$3:BZ$146,$B277,总装!BZ$6)</f>
        <v>0</v>
      </c>
      <c r="AI277" s="5">
        <f ca="1">SUMIF(总装!CA$3:CA$146,$B277,总装!CA$6)+SUMIF(总装!CB$3:CB$146,$B277,总装!CB$6)+SUMIF(总装!CC$3:CC$146,$B277,总装!CC$6)</f>
        <v>0</v>
      </c>
      <c r="AJ277" s="5">
        <f ca="1">SUMIF(总装!CD$3:CD$146,$B277,总装!CD$6)+SUMIF(总装!CE$3:CE$146,$B277,总装!CE$6)+SUMIF(总装!CF$3:CF$146,$B277,总装!CF$6)</f>
        <v>1550</v>
      </c>
      <c r="AK277" s="5">
        <f ca="1">SUMIF(总装!CG$3:CG$146,$B277,总装!CG$6)+SUMIF(总装!CH$3:CH$146,$B277,总装!CH$6)+SUMIF(总装!CI$3:CI$146,$B277,总装!CI$6)</f>
        <v>450</v>
      </c>
      <c r="AL277" s="5">
        <f ca="1">SUMIF(总装!CJ$3:CJ$146,$B277,总装!CJ$6)+SUMIF(总装!CK$3:CK$146,$B277,总装!CK$6)+SUMIF(总装!CL$3:CL$146,$B277,总装!CL$6)</f>
        <v>0</v>
      </c>
      <c r="AM277" s="5">
        <f ca="1">SUMIF(总装!CM$3:CM$146,$B277,总装!CM$6)+SUMIF(总装!CN$3:CN$146,$B277,总装!CN$6)+SUMIF(总装!CO$3:CO$146,$B277,总装!CO$6)</f>
        <v>0</v>
      </c>
      <c r="AN277" s="5">
        <f ca="1">SUMIF(总装!CP$3:CP$146,$B277,总装!CP$6)+SUMIF(总装!CQ$3:CQ$146,$B277,总装!CQ$6)+SUMIF(总装!CR$3:CR$146,$B277,总装!CR$6)</f>
        <v>0</v>
      </c>
      <c r="AO277" s="5">
        <f ca="1" t="shared" si="14"/>
        <v>2000</v>
      </c>
      <c r="AP277" s="5">
        <f>SUMIF(工单拆分!G:G,B277,工单拆分!I:I)</f>
        <v>2000</v>
      </c>
      <c r="AQ277" s="5">
        <f ca="1" t="shared" si="15"/>
        <v>0</v>
      </c>
      <c r="AS277" s="7"/>
      <c r="AT277" s="5"/>
      <c r="AU277" s="5"/>
      <c r="AV277" s="5"/>
      <c r="AW277" s="5"/>
    </row>
    <row r="278" s="1" customFormat="1" spans="1:49">
      <c r="A278" s="5">
        <f>工单拆分!F278</f>
        <v>7210003762</v>
      </c>
      <c r="B278" s="5" t="str">
        <f>工单拆分!G278</f>
        <v>7210003762-17</v>
      </c>
      <c r="C278" s="5" t="str">
        <f>工单拆分!H278</f>
        <v>40FC5033A-17</v>
      </c>
      <c r="D278" s="5">
        <f>VLOOKUP(B278,工单拆分!G:I,3,0)</f>
        <v>2000</v>
      </c>
      <c r="E278" s="5">
        <f ca="1">SUMIFS(OFFSET(工单拆分!$I$2,,,2000),OFFSET(工单拆分!$F$2,,,2000),A278)</f>
        <v>40000</v>
      </c>
      <c r="F278" s="5"/>
      <c r="G278" s="10">
        <f ca="1" t="array" ref="G278">MATCH(TRUE,J278:AN278&gt;10,0)+$J$2-1</f>
        <v>43552</v>
      </c>
      <c r="H278" s="11"/>
      <c r="I278" s="11"/>
      <c r="J278" s="5">
        <f ca="1">SUMIF(总装!D$3:D$146,$B278,总装!D$6)+SUMIF(总装!E$3:E$146,$B278,总装!E$6)+SUMIF(总装!F$3:F$146,$B278,总装!F$6)</f>
        <v>0</v>
      </c>
      <c r="K278" s="12">
        <f ca="1">SUMIF(总装!G$3:G$146,$B278,总装!G$6)+SUMIF(总装!H$3:H$146,$B278,总装!H$6)+SUMIF(总装!I$3:I$146,$B278,总装!I$6)</f>
        <v>0</v>
      </c>
      <c r="L278" s="12">
        <f ca="1">SUMIF(总装!J$3:J$146,$B278,总装!J$6)+SUMIF(总装!K$3:K$146,$B278,总装!K$6)+SUMIF(总装!L$3:L$146,$B278,总装!L$6)</f>
        <v>0</v>
      </c>
      <c r="M278" s="12">
        <f ca="1">SUMIF(总装!M$3:M$146,$B278,总装!M$6)+SUMIF(总装!N$3:N$146,$B278,总装!N$6)+SUMIF(总装!O$3:O$146,$B278,总装!O$6)</f>
        <v>0</v>
      </c>
      <c r="N278" s="12">
        <f ca="1">SUMIF(总装!P$3:P$146,$B278,总装!P$6)+SUMIF(总装!Q$3:Q$146,$B278,总装!Q$6)+SUMIF(总装!R$3:R$146,$B278,总装!R$6)</f>
        <v>0</v>
      </c>
      <c r="O278" s="12">
        <f ca="1">SUMIF(总装!S$3:S$146,$B278,总装!S$6)+SUMIF(总装!T$3:T$146,$B278,总装!T$6)+SUMIF(总装!U$3:U$146,$B278,总装!U$6)</f>
        <v>0</v>
      </c>
      <c r="P278" s="12">
        <f ca="1">SUMIF(总装!V$3:V$146,$B278,总装!V$6)+SUMIF(总装!W$3:W$146,$B278,总装!W$6)+SUMIF(总装!X$3:X$146,$B278,总装!X$6)</f>
        <v>0</v>
      </c>
      <c r="Q278" s="12">
        <f ca="1">SUMIF(总装!Y$3:Y$146,$B278,总装!Y$6)+SUMIF(总装!Z$3:Z$146,$B278,总装!Z$6)+SUMIF(总装!AA$3:AA$146,$B278,总装!AA$6)</f>
        <v>0</v>
      </c>
      <c r="R278" s="5">
        <f ca="1">SUMIF(总装!AB$3:AB$146,$B278,总装!AB$6)+SUMIF(总装!AC$3:AC$146,$B278,总装!AC$6)+SUMIF(总装!AD$3:AD$146,$B278,总装!AD$6)</f>
        <v>0</v>
      </c>
      <c r="S278" s="5">
        <f ca="1">SUMIF(总装!AE$3:AE$146,$B278,总装!AE$6)+SUMIF(总装!AF$3:AF$146,$B278,总装!AF$6)+SUMIF(总装!AG$3:AG$146,$B278,总装!AG$6)</f>
        <v>0</v>
      </c>
      <c r="T278" s="5">
        <f ca="1">SUMIF(总装!AH$3:AH$146,$B278,总装!AH$6)+SUMIF(总装!AI$3:AI$146,$B278,总装!AI$6)+SUMIF(总装!AJ$3:AJ$146,$B278,总装!AJ$6)</f>
        <v>0</v>
      </c>
      <c r="U278" s="5">
        <f ca="1">SUMIF(总装!AK$3:AK$146,$B278,总装!AK$6)+SUMIF(总装!AL$3:AL$146,$B278,总装!AL$6)+SUMIF(总装!AM$3:AM$146,$B278,总装!AM$6)</f>
        <v>0</v>
      </c>
      <c r="V278" s="5">
        <f ca="1">SUMIF(总装!AN$3:AN$146,$B278,总装!AN$6)+SUMIF(总装!AO$3:AO$146,$B278,总装!AO$6)+SUMIF(总装!AP$3:AP$146,$B278,总装!AP$6)</f>
        <v>0</v>
      </c>
      <c r="W278" s="5">
        <f ca="1">SUMIF(总装!AQ$3:AQ$146,$B278,总装!AQ$6)+SUMIF(总装!AR$3:AR$146,$B278,总装!AR$6)+SUMIF(总装!AS$3:AS$146,$B278,总装!AS$6)</f>
        <v>0</v>
      </c>
      <c r="X278" s="5">
        <f ca="1">SUMIF(总装!AT$3:AT$146,$B278,总装!AT$6)+SUMIF(总装!AU$3:AU$146,$B278,总装!AU$6)+SUMIF(总装!AV$3:AV$146,$B278,总装!AV$6)</f>
        <v>0</v>
      </c>
      <c r="Y278" s="5">
        <f ca="1">SUMIF(总装!AW$3:AW$146,$B278,总装!AW$6)+SUMIF(总装!AX$3:AX$146,$B278,总装!AX$6)+SUMIF(总装!AY$3:AY$146,$B278,总装!AY$6)</f>
        <v>0</v>
      </c>
      <c r="Z278" s="5">
        <f ca="1">SUMIF(总装!AZ$3:AZ$146,$B278,总装!AZ$6)+SUMIF(总装!BA$3:BA$146,$B278,总装!BA$6)+SUMIF(总装!BB$3:BB$146,$B278,总装!BB$6)</f>
        <v>0</v>
      </c>
      <c r="AA278" s="5">
        <f ca="1">SUMIF(总装!BC$3:BC$146,$B278,总装!BC$6)+SUMIF(总装!BD$3:BD$146,$B278,总装!BD$6)+SUMIF(总装!BE$3:BE$146,$B278,总装!BE$6)</f>
        <v>0</v>
      </c>
      <c r="AB278" s="5">
        <f ca="1">SUMIF(总装!BF$3:BF$146,$B278,总装!BF$6)+SUMIF(总装!BG$3:BG$146,$B278,总装!BG$6)+SUMIF(总装!BH$3:BH$146,$B278,总装!BH$6)</f>
        <v>0</v>
      </c>
      <c r="AC278" s="5">
        <f ca="1">SUMIF(总装!BI$3:BI$146,$B278,总装!BI$6)+SUMIF(总装!BJ$3:BJ$146,$B278,总装!BJ$6)+SUMIF(总装!BK$3:BK$146,$B278,总装!BK$6)</f>
        <v>0</v>
      </c>
      <c r="AD278" s="5">
        <f ca="1">SUMIF(总装!BL$3:BL$146,$B278,总装!BL$6)+SUMIF(总装!BM$3:BM$146,$B278,总装!BM$6)+SUMIF(总装!BN$3:BN$146,$B278,总装!BN$6)</f>
        <v>0</v>
      </c>
      <c r="AE278" s="5">
        <f ca="1">SUMIF(总装!BO$3:BO$146,$B278,总装!BO$6)+SUMIF(总装!BP$3:BP$146,$B278,总装!BP$6)+SUMIF(总装!BQ$3:BQ$146,$B278,总装!BQ$6)</f>
        <v>0</v>
      </c>
      <c r="AF278" s="5">
        <f ca="1">SUMIF(总装!BR$3:BR$146,$B278,总装!BR$6)+SUMIF(总装!BS$3:BS$146,$B278,总装!BS$6)+SUMIF(总装!BT$3:BT$146,$B278,总装!BT$6)</f>
        <v>0</v>
      </c>
      <c r="AG278" s="5">
        <f ca="1">SUMIF(总装!BU$3:BU$146,$B278,总装!BU$6)+SUMIF(总装!BV$3:BV$146,$B278,总装!BV$6)+SUMIF(总装!BW$3:BW$146,$B278,总装!BW$6)</f>
        <v>0</v>
      </c>
      <c r="AH278" s="5">
        <f ca="1">SUMIF(总装!BX$3:BX$146,$B278,总装!BX$6)+SUMIF(总装!BY$3:BY$146,$B278,总装!BY$6)+SUMIF(总装!BZ$3:BZ$146,$B278,总装!BZ$6)</f>
        <v>0</v>
      </c>
      <c r="AI278" s="5">
        <f ca="1">SUMIF(总装!CA$3:CA$146,$B278,总装!CA$6)+SUMIF(总装!CB$3:CB$146,$B278,总装!CB$6)+SUMIF(总装!CC$3:CC$146,$B278,总装!CC$6)</f>
        <v>0</v>
      </c>
      <c r="AJ278" s="5">
        <f ca="1">SUMIF(总装!CD$3:CD$146,$B278,总装!CD$6)+SUMIF(总装!CE$3:CE$146,$B278,总装!CE$6)+SUMIF(总装!CF$3:CF$146,$B278,总装!CF$6)</f>
        <v>0</v>
      </c>
      <c r="AK278" s="5">
        <f ca="1">SUMIF(总装!CG$3:CG$146,$B278,总装!CG$6)+SUMIF(总装!CH$3:CH$146,$B278,总装!CH$6)+SUMIF(总装!CI$3:CI$146,$B278,总装!CI$6)</f>
        <v>1450</v>
      </c>
      <c r="AL278" s="5">
        <f ca="1">SUMIF(总装!CJ$3:CJ$146,$B278,总装!CJ$6)+SUMIF(总装!CK$3:CK$146,$B278,总装!CK$6)+SUMIF(总装!CL$3:CL$146,$B278,总装!CL$6)</f>
        <v>550</v>
      </c>
      <c r="AM278" s="5">
        <f ca="1">SUMIF(总装!CM$3:CM$146,$B278,总装!CM$6)+SUMIF(总装!CN$3:CN$146,$B278,总装!CN$6)+SUMIF(总装!CO$3:CO$146,$B278,总装!CO$6)</f>
        <v>0</v>
      </c>
      <c r="AN278" s="5">
        <f ca="1">SUMIF(总装!CP$3:CP$146,$B278,总装!CP$6)+SUMIF(总装!CQ$3:CQ$146,$B278,总装!CQ$6)+SUMIF(总装!CR$3:CR$146,$B278,总装!CR$6)</f>
        <v>0</v>
      </c>
      <c r="AO278" s="5">
        <f ca="1" t="shared" si="14"/>
        <v>2000</v>
      </c>
      <c r="AP278" s="5">
        <f>SUMIF(工单拆分!G:G,B278,工单拆分!I:I)</f>
        <v>2000</v>
      </c>
      <c r="AQ278" s="5">
        <f ca="1" t="shared" si="15"/>
        <v>0</v>
      </c>
      <c r="AS278" s="7"/>
      <c r="AT278" s="5"/>
      <c r="AU278" s="5"/>
      <c r="AV278" s="5"/>
      <c r="AW278" s="5"/>
    </row>
    <row r="279" s="1" customFormat="1" spans="1:49">
      <c r="A279" s="5">
        <f>工单拆分!F279</f>
        <v>7210003762</v>
      </c>
      <c r="B279" s="5" t="str">
        <f>工单拆分!G279</f>
        <v>7210003762-18</v>
      </c>
      <c r="C279" s="5" t="str">
        <f>工单拆分!H279</f>
        <v>40FC5033A-18</v>
      </c>
      <c r="D279" s="5">
        <f>VLOOKUP(B279,工单拆分!G:I,3,0)</f>
        <v>2000</v>
      </c>
      <c r="E279" s="5">
        <f ca="1">SUMIFS(OFFSET(工单拆分!$I$2,,,2000),OFFSET(工单拆分!$F$2,,,2000),A279)</f>
        <v>40000</v>
      </c>
      <c r="F279" s="5"/>
      <c r="G279" s="10">
        <f ca="1" t="array" ref="G279">MATCH(TRUE,J279:AN279&gt;10,0)+$J$2-1</f>
        <v>43553</v>
      </c>
      <c r="H279" s="11"/>
      <c r="I279" s="11"/>
      <c r="J279" s="5">
        <f ca="1">SUMIF(总装!D$3:D$146,$B279,总装!D$6)+SUMIF(总装!E$3:E$146,$B279,总装!E$6)+SUMIF(总装!F$3:F$146,$B279,总装!F$6)</f>
        <v>0</v>
      </c>
      <c r="K279" s="12">
        <f ca="1">SUMIF(总装!G$3:G$146,$B279,总装!G$6)+SUMIF(总装!H$3:H$146,$B279,总装!H$6)+SUMIF(总装!I$3:I$146,$B279,总装!I$6)</f>
        <v>0</v>
      </c>
      <c r="L279" s="12">
        <f ca="1">SUMIF(总装!J$3:J$146,$B279,总装!J$6)+SUMIF(总装!K$3:K$146,$B279,总装!K$6)+SUMIF(总装!L$3:L$146,$B279,总装!L$6)</f>
        <v>0</v>
      </c>
      <c r="M279" s="12">
        <f ca="1">SUMIF(总装!M$3:M$146,$B279,总装!M$6)+SUMIF(总装!N$3:N$146,$B279,总装!N$6)+SUMIF(总装!O$3:O$146,$B279,总装!O$6)</f>
        <v>0</v>
      </c>
      <c r="N279" s="12">
        <f ca="1">SUMIF(总装!P$3:P$146,$B279,总装!P$6)+SUMIF(总装!Q$3:Q$146,$B279,总装!Q$6)+SUMIF(总装!R$3:R$146,$B279,总装!R$6)</f>
        <v>0</v>
      </c>
      <c r="O279" s="12">
        <f ca="1">SUMIF(总装!S$3:S$146,$B279,总装!S$6)+SUMIF(总装!T$3:T$146,$B279,总装!T$6)+SUMIF(总装!U$3:U$146,$B279,总装!U$6)</f>
        <v>0</v>
      </c>
      <c r="P279" s="12">
        <f ca="1">SUMIF(总装!V$3:V$146,$B279,总装!V$6)+SUMIF(总装!W$3:W$146,$B279,总装!W$6)+SUMIF(总装!X$3:X$146,$B279,总装!X$6)</f>
        <v>0</v>
      </c>
      <c r="Q279" s="12">
        <f ca="1">SUMIF(总装!Y$3:Y$146,$B279,总装!Y$6)+SUMIF(总装!Z$3:Z$146,$B279,总装!Z$6)+SUMIF(总装!AA$3:AA$146,$B279,总装!AA$6)</f>
        <v>0</v>
      </c>
      <c r="R279" s="5">
        <f ca="1">SUMIF(总装!AB$3:AB$146,$B279,总装!AB$6)+SUMIF(总装!AC$3:AC$146,$B279,总装!AC$6)+SUMIF(总装!AD$3:AD$146,$B279,总装!AD$6)</f>
        <v>0</v>
      </c>
      <c r="S279" s="5">
        <f ca="1">SUMIF(总装!AE$3:AE$146,$B279,总装!AE$6)+SUMIF(总装!AF$3:AF$146,$B279,总装!AF$6)+SUMIF(总装!AG$3:AG$146,$B279,总装!AG$6)</f>
        <v>0</v>
      </c>
      <c r="T279" s="5">
        <f ca="1">SUMIF(总装!AH$3:AH$146,$B279,总装!AH$6)+SUMIF(总装!AI$3:AI$146,$B279,总装!AI$6)+SUMIF(总装!AJ$3:AJ$146,$B279,总装!AJ$6)</f>
        <v>0</v>
      </c>
      <c r="U279" s="5">
        <f ca="1">SUMIF(总装!AK$3:AK$146,$B279,总装!AK$6)+SUMIF(总装!AL$3:AL$146,$B279,总装!AL$6)+SUMIF(总装!AM$3:AM$146,$B279,总装!AM$6)</f>
        <v>0</v>
      </c>
      <c r="V279" s="5">
        <f ca="1">SUMIF(总装!AN$3:AN$146,$B279,总装!AN$6)+SUMIF(总装!AO$3:AO$146,$B279,总装!AO$6)+SUMIF(总装!AP$3:AP$146,$B279,总装!AP$6)</f>
        <v>0</v>
      </c>
      <c r="W279" s="5">
        <f ca="1">SUMIF(总装!AQ$3:AQ$146,$B279,总装!AQ$6)+SUMIF(总装!AR$3:AR$146,$B279,总装!AR$6)+SUMIF(总装!AS$3:AS$146,$B279,总装!AS$6)</f>
        <v>0</v>
      </c>
      <c r="X279" s="5">
        <f ca="1">SUMIF(总装!AT$3:AT$146,$B279,总装!AT$6)+SUMIF(总装!AU$3:AU$146,$B279,总装!AU$6)+SUMIF(总装!AV$3:AV$146,$B279,总装!AV$6)</f>
        <v>0</v>
      </c>
      <c r="Y279" s="5">
        <f ca="1">SUMIF(总装!AW$3:AW$146,$B279,总装!AW$6)+SUMIF(总装!AX$3:AX$146,$B279,总装!AX$6)+SUMIF(总装!AY$3:AY$146,$B279,总装!AY$6)</f>
        <v>0</v>
      </c>
      <c r="Z279" s="5">
        <f ca="1">SUMIF(总装!AZ$3:AZ$146,$B279,总装!AZ$6)+SUMIF(总装!BA$3:BA$146,$B279,总装!BA$6)+SUMIF(总装!BB$3:BB$146,$B279,总装!BB$6)</f>
        <v>0</v>
      </c>
      <c r="AA279" s="5">
        <f ca="1">SUMIF(总装!BC$3:BC$146,$B279,总装!BC$6)+SUMIF(总装!BD$3:BD$146,$B279,总装!BD$6)+SUMIF(总装!BE$3:BE$146,$B279,总装!BE$6)</f>
        <v>0</v>
      </c>
      <c r="AB279" s="5">
        <f ca="1">SUMIF(总装!BF$3:BF$146,$B279,总装!BF$6)+SUMIF(总装!BG$3:BG$146,$B279,总装!BG$6)+SUMIF(总装!BH$3:BH$146,$B279,总装!BH$6)</f>
        <v>0</v>
      </c>
      <c r="AC279" s="5">
        <f ca="1">SUMIF(总装!BI$3:BI$146,$B279,总装!BI$6)+SUMIF(总装!BJ$3:BJ$146,$B279,总装!BJ$6)+SUMIF(总装!BK$3:BK$146,$B279,总装!BK$6)</f>
        <v>0</v>
      </c>
      <c r="AD279" s="5">
        <f ca="1">SUMIF(总装!BL$3:BL$146,$B279,总装!BL$6)+SUMIF(总装!BM$3:BM$146,$B279,总装!BM$6)+SUMIF(总装!BN$3:BN$146,$B279,总装!BN$6)</f>
        <v>0</v>
      </c>
      <c r="AE279" s="5">
        <f ca="1">SUMIF(总装!BO$3:BO$146,$B279,总装!BO$6)+SUMIF(总装!BP$3:BP$146,$B279,总装!BP$6)+SUMIF(总装!BQ$3:BQ$146,$B279,总装!BQ$6)</f>
        <v>0</v>
      </c>
      <c r="AF279" s="5">
        <f ca="1">SUMIF(总装!BR$3:BR$146,$B279,总装!BR$6)+SUMIF(总装!BS$3:BS$146,$B279,总装!BS$6)+SUMIF(总装!BT$3:BT$146,$B279,总装!BT$6)</f>
        <v>0</v>
      </c>
      <c r="AG279" s="5">
        <f ca="1">SUMIF(总装!BU$3:BU$146,$B279,总装!BU$6)+SUMIF(总装!BV$3:BV$146,$B279,总装!BV$6)+SUMIF(总装!BW$3:BW$146,$B279,总装!BW$6)</f>
        <v>0</v>
      </c>
      <c r="AH279" s="5">
        <f ca="1">SUMIF(总装!BX$3:BX$146,$B279,总装!BX$6)+SUMIF(总装!BY$3:BY$146,$B279,总装!BY$6)+SUMIF(总装!BZ$3:BZ$146,$B279,总装!BZ$6)</f>
        <v>0</v>
      </c>
      <c r="AI279" s="5">
        <f ca="1">SUMIF(总装!CA$3:CA$146,$B279,总装!CA$6)+SUMIF(总装!CB$3:CB$146,$B279,总装!CB$6)+SUMIF(总装!CC$3:CC$146,$B279,总装!CC$6)</f>
        <v>0</v>
      </c>
      <c r="AJ279" s="5">
        <f ca="1">SUMIF(总装!CD$3:CD$146,$B279,总装!CD$6)+SUMIF(总装!CE$3:CE$146,$B279,总装!CE$6)+SUMIF(总装!CF$3:CF$146,$B279,总装!CF$6)</f>
        <v>0</v>
      </c>
      <c r="AK279" s="5">
        <f ca="1">SUMIF(总装!CG$3:CG$146,$B279,总装!CG$6)+SUMIF(总装!CH$3:CH$146,$B279,总装!CH$6)+SUMIF(总装!CI$3:CI$146,$B279,总装!CI$6)</f>
        <v>0</v>
      </c>
      <c r="AL279" s="5">
        <f ca="1">SUMIF(总装!CJ$3:CJ$146,$B279,总装!CJ$6)+SUMIF(总装!CK$3:CK$146,$B279,总装!CK$6)+SUMIF(总装!CL$3:CL$146,$B279,总装!CL$6)</f>
        <v>1350</v>
      </c>
      <c r="AM279" s="5">
        <f ca="1">SUMIF(总装!CM$3:CM$146,$B279,总装!CM$6)+SUMIF(总装!CN$3:CN$146,$B279,总装!CN$6)+SUMIF(总装!CO$3:CO$146,$B279,总装!CO$6)</f>
        <v>650</v>
      </c>
      <c r="AN279" s="5">
        <f ca="1">SUMIF(总装!CP$3:CP$146,$B279,总装!CP$6)+SUMIF(总装!CQ$3:CQ$146,$B279,总装!CQ$6)+SUMIF(总装!CR$3:CR$146,$B279,总装!CR$6)</f>
        <v>0</v>
      </c>
      <c r="AO279" s="5">
        <f ca="1" t="shared" si="14"/>
        <v>2000</v>
      </c>
      <c r="AP279" s="5">
        <f>SUMIF(工单拆分!G:G,B279,工单拆分!I:I)</f>
        <v>2000</v>
      </c>
      <c r="AQ279" s="5">
        <f ca="1" t="shared" si="15"/>
        <v>0</v>
      </c>
      <c r="AS279" s="7"/>
      <c r="AT279" s="5"/>
      <c r="AU279" s="5"/>
      <c r="AV279" s="5"/>
      <c r="AW279" s="5"/>
    </row>
    <row r="280" s="1" customFormat="1" spans="1:49">
      <c r="A280" s="5">
        <f>工单拆分!F280</f>
        <v>7210003762</v>
      </c>
      <c r="B280" s="5" t="str">
        <f>工单拆分!G280</f>
        <v>7210003762-19</v>
      </c>
      <c r="C280" s="5" t="str">
        <f>工单拆分!H280</f>
        <v>40FC5033A-19</v>
      </c>
      <c r="D280" s="5">
        <f>VLOOKUP(B280,工单拆分!G:I,3,0)</f>
        <v>1000</v>
      </c>
      <c r="E280" s="5">
        <f ca="1">SUMIFS(OFFSET(工单拆分!$I$2,,,2000),OFFSET(工单拆分!$F$2,,,2000),A280)</f>
        <v>40000</v>
      </c>
      <c r="F280" s="5"/>
      <c r="G280" s="10">
        <f ca="1" t="array" ref="G280">MATCH(TRUE,J280:AN280&gt;10,0)+$J$2-1</f>
        <v>43554</v>
      </c>
      <c r="H280" s="11"/>
      <c r="I280" s="11"/>
      <c r="J280" s="5">
        <f ca="1">SUMIF(总装!D$3:D$146,$B280,总装!D$6)+SUMIF(总装!E$3:E$146,$B280,总装!E$6)+SUMIF(总装!F$3:F$146,$B280,总装!F$6)</f>
        <v>0</v>
      </c>
      <c r="K280" s="12">
        <f ca="1">SUMIF(总装!G$3:G$146,$B280,总装!G$6)+SUMIF(总装!H$3:H$146,$B280,总装!H$6)+SUMIF(总装!I$3:I$146,$B280,总装!I$6)</f>
        <v>0</v>
      </c>
      <c r="L280" s="12">
        <f ca="1">SUMIF(总装!J$3:J$146,$B280,总装!J$6)+SUMIF(总装!K$3:K$146,$B280,总装!K$6)+SUMIF(总装!L$3:L$146,$B280,总装!L$6)</f>
        <v>0</v>
      </c>
      <c r="M280" s="12">
        <f ca="1">SUMIF(总装!M$3:M$146,$B280,总装!M$6)+SUMIF(总装!N$3:N$146,$B280,总装!N$6)+SUMIF(总装!O$3:O$146,$B280,总装!O$6)</f>
        <v>0</v>
      </c>
      <c r="N280" s="12">
        <f ca="1">SUMIF(总装!P$3:P$146,$B280,总装!P$6)+SUMIF(总装!Q$3:Q$146,$B280,总装!Q$6)+SUMIF(总装!R$3:R$146,$B280,总装!R$6)</f>
        <v>0</v>
      </c>
      <c r="O280" s="12">
        <f ca="1">SUMIF(总装!S$3:S$146,$B280,总装!S$6)+SUMIF(总装!T$3:T$146,$B280,总装!T$6)+SUMIF(总装!U$3:U$146,$B280,总装!U$6)</f>
        <v>0</v>
      </c>
      <c r="P280" s="12">
        <f ca="1">SUMIF(总装!V$3:V$146,$B280,总装!V$6)+SUMIF(总装!W$3:W$146,$B280,总装!W$6)+SUMIF(总装!X$3:X$146,$B280,总装!X$6)</f>
        <v>0</v>
      </c>
      <c r="Q280" s="12">
        <f ca="1">SUMIF(总装!Y$3:Y$146,$B280,总装!Y$6)+SUMIF(总装!Z$3:Z$146,$B280,总装!Z$6)+SUMIF(总装!AA$3:AA$146,$B280,总装!AA$6)</f>
        <v>0</v>
      </c>
      <c r="R280" s="5">
        <f ca="1">SUMIF(总装!AB$3:AB$146,$B280,总装!AB$6)+SUMIF(总装!AC$3:AC$146,$B280,总装!AC$6)+SUMIF(总装!AD$3:AD$146,$B280,总装!AD$6)</f>
        <v>0</v>
      </c>
      <c r="S280" s="5">
        <f ca="1">SUMIF(总装!AE$3:AE$146,$B280,总装!AE$6)+SUMIF(总装!AF$3:AF$146,$B280,总装!AF$6)+SUMIF(总装!AG$3:AG$146,$B280,总装!AG$6)</f>
        <v>0</v>
      </c>
      <c r="T280" s="5">
        <f ca="1">SUMIF(总装!AH$3:AH$146,$B280,总装!AH$6)+SUMIF(总装!AI$3:AI$146,$B280,总装!AI$6)+SUMIF(总装!AJ$3:AJ$146,$B280,总装!AJ$6)</f>
        <v>0</v>
      </c>
      <c r="U280" s="5">
        <f ca="1">SUMIF(总装!AK$3:AK$146,$B280,总装!AK$6)+SUMIF(总装!AL$3:AL$146,$B280,总装!AL$6)+SUMIF(总装!AM$3:AM$146,$B280,总装!AM$6)</f>
        <v>0</v>
      </c>
      <c r="V280" s="5">
        <f ca="1">SUMIF(总装!AN$3:AN$146,$B280,总装!AN$6)+SUMIF(总装!AO$3:AO$146,$B280,总装!AO$6)+SUMIF(总装!AP$3:AP$146,$B280,总装!AP$6)</f>
        <v>0</v>
      </c>
      <c r="W280" s="5">
        <f ca="1">SUMIF(总装!AQ$3:AQ$146,$B280,总装!AQ$6)+SUMIF(总装!AR$3:AR$146,$B280,总装!AR$6)+SUMIF(总装!AS$3:AS$146,$B280,总装!AS$6)</f>
        <v>0</v>
      </c>
      <c r="X280" s="5">
        <f ca="1">SUMIF(总装!AT$3:AT$146,$B280,总装!AT$6)+SUMIF(总装!AU$3:AU$146,$B280,总装!AU$6)+SUMIF(总装!AV$3:AV$146,$B280,总装!AV$6)</f>
        <v>0</v>
      </c>
      <c r="Y280" s="5">
        <f ca="1">SUMIF(总装!AW$3:AW$146,$B280,总装!AW$6)+SUMIF(总装!AX$3:AX$146,$B280,总装!AX$6)+SUMIF(总装!AY$3:AY$146,$B280,总装!AY$6)</f>
        <v>0</v>
      </c>
      <c r="Z280" s="5">
        <f ca="1">SUMIF(总装!AZ$3:AZ$146,$B280,总装!AZ$6)+SUMIF(总装!BA$3:BA$146,$B280,总装!BA$6)+SUMIF(总装!BB$3:BB$146,$B280,总装!BB$6)</f>
        <v>0</v>
      </c>
      <c r="AA280" s="5">
        <f ca="1">SUMIF(总装!BC$3:BC$146,$B280,总装!BC$6)+SUMIF(总装!BD$3:BD$146,$B280,总装!BD$6)+SUMIF(总装!BE$3:BE$146,$B280,总装!BE$6)</f>
        <v>0</v>
      </c>
      <c r="AB280" s="5">
        <f ca="1">SUMIF(总装!BF$3:BF$146,$B280,总装!BF$6)+SUMIF(总装!BG$3:BG$146,$B280,总装!BG$6)+SUMIF(总装!BH$3:BH$146,$B280,总装!BH$6)</f>
        <v>0</v>
      </c>
      <c r="AC280" s="5">
        <f ca="1">SUMIF(总装!BI$3:BI$146,$B280,总装!BI$6)+SUMIF(总装!BJ$3:BJ$146,$B280,总装!BJ$6)+SUMIF(总装!BK$3:BK$146,$B280,总装!BK$6)</f>
        <v>0</v>
      </c>
      <c r="AD280" s="5">
        <f ca="1">SUMIF(总装!BL$3:BL$146,$B280,总装!BL$6)+SUMIF(总装!BM$3:BM$146,$B280,总装!BM$6)+SUMIF(总装!BN$3:BN$146,$B280,总装!BN$6)</f>
        <v>0</v>
      </c>
      <c r="AE280" s="5">
        <f ca="1">SUMIF(总装!BO$3:BO$146,$B280,总装!BO$6)+SUMIF(总装!BP$3:BP$146,$B280,总装!BP$6)+SUMIF(总装!BQ$3:BQ$146,$B280,总装!BQ$6)</f>
        <v>0</v>
      </c>
      <c r="AF280" s="5">
        <f ca="1">SUMIF(总装!BR$3:BR$146,$B280,总装!BR$6)+SUMIF(总装!BS$3:BS$146,$B280,总装!BS$6)+SUMIF(总装!BT$3:BT$146,$B280,总装!BT$6)</f>
        <v>0</v>
      </c>
      <c r="AG280" s="5">
        <f ca="1">SUMIF(总装!BU$3:BU$146,$B280,总装!BU$6)+SUMIF(总装!BV$3:BV$146,$B280,总装!BV$6)+SUMIF(总装!BW$3:BW$146,$B280,总装!BW$6)</f>
        <v>0</v>
      </c>
      <c r="AH280" s="5">
        <f ca="1">SUMIF(总装!BX$3:BX$146,$B280,总装!BX$6)+SUMIF(总装!BY$3:BY$146,$B280,总装!BY$6)+SUMIF(总装!BZ$3:BZ$146,$B280,总装!BZ$6)</f>
        <v>0</v>
      </c>
      <c r="AI280" s="5">
        <f ca="1">SUMIF(总装!CA$3:CA$146,$B280,总装!CA$6)+SUMIF(总装!CB$3:CB$146,$B280,总装!CB$6)+SUMIF(总装!CC$3:CC$146,$B280,总装!CC$6)</f>
        <v>0</v>
      </c>
      <c r="AJ280" s="5">
        <f ca="1">SUMIF(总装!CD$3:CD$146,$B280,总装!CD$6)+SUMIF(总装!CE$3:CE$146,$B280,总装!CE$6)+SUMIF(总装!CF$3:CF$146,$B280,总装!CF$6)</f>
        <v>0</v>
      </c>
      <c r="AK280" s="5">
        <f ca="1">SUMIF(总装!CG$3:CG$146,$B280,总装!CG$6)+SUMIF(总装!CH$3:CH$146,$B280,总装!CH$6)+SUMIF(总装!CI$3:CI$146,$B280,总装!CI$6)</f>
        <v>0</v>
      </c>
      <c r="AL280" s="5">
        <f ca="1">SUMIF(总装!CJ$3:CJ$146,$B280,总装!CJ$6)+SUMIF(总装!CK$3:CK$146,$B280,总装!CK$6)+SUMIF(总装!CL$3:CL$146,$B280,总装!CL$6)</f>
        <v>0</v>
      </c>
      <c r="AM280" s="5">
        <f ca="1">SUMIF(总装!CM$3:CM$146,$B280,总装!CM$6)+SUMIF(总装!CN$3:CN$146,$B280,总装!CN$6)+SUMIF(总装!CO$3:CO$146,$B280,总装!CO$6)</f>
        <v>1000</v>
      </c>
      <c r="AN280" s="5">
        <f ca="1">SUMIF(总装!CP$3:CP$146,$B280,总装!CP$6)+SUMIF(总装!CQ$3:CQ$146,$B280,总装!CQ$6)+SUMIF(总装!CR$3:CR$146,$B280,总装!CR$6)</f>
        <v>0</v>
      </c>
      <c r="AO280" s="5">
        <f ca="1" t="shared" si="14"/>
        <v>1000</v>
      </c>
      <c r="AP280" s="5">
        <f>SUMIF(工单拆分!G:G,B280,工单拆分!I:I)</f>
        <v>1000</v>
      </c>
      <c r="AQ280" s="5">
        <f ca="1" t="shared" si="15"/>
        <v>0</v>
      </c>
      <c r="AS280" s="7"/>
      <c r="AT280" s="5"/>
      <c r="AU280" s="5"/>
      <c r="AV280" s="5"/>
      <c r="AW280" s="5"/>
    </row>
    <row r="281" s="1" customFormat="1" spans="1:49">
      <c r="A281" s="5">
        <f>工单拆分!F281</f>
        <v>7210003762</v>
      </c>
      <c r="B281" s="5" t="str">
        <f>工单拆分!G281</f>
        <v>7210003762-20</v>
      </c>
      <c r="C281" s="5" t="str">
        <f>工单拆分!H281</f>
        <v>40FC5033A-20</v>
      </c>
      <c r="D281" s="5">
        <f>VLOOKUP(B281,工单拆分!G:I,3,0)</f>
        <v>2000</v>
      </c>
      <c r="E281" s="5">
        <f ca="1">SUMIFS(OFFSET(工单拆分!$I$2,,,2000),OFFSET(工单拆分!$F$2,,,2000),A281)</f>
        <v>40000</v>
      </c>
      <c r="F281" s="5"/>
      <c r="G281" s="10">
        <f ca="1" t="array" ref="G281">MATCH(TRUE,J281:AN281&gt;10,0)+$J$2-1</f>
        <v>43552</v>
      </c>
      <c r="H281" s="11"/>
      <c r="I281" s="11"/>
      <c r="J281" s="5">
        <f ca="1">SUMIF(总装!D$3:D$146,$B281,总装!D$6)+SUMIF(总装!E$3:E$146,$B281,总装!E$6)+SUMIF(总装!F$3:F$146,$B281,总装!F$6)</f>
        <v>0</v>
      </c>
      <c r="K281" s="12">
        <f ca="1">SUMIF(总装!G$3:G$146,$B281,总装!G$6)+SUMIF(总装!H$3:H$146,$B281,总装!H$6)+SUMIF(总装!I$3:I$146,$B281,总装!I$6)</f>
        <v>0</v>
      </c>
      <c r="L281" s="12">
        <f ca="1">SUMIF(总装!J$3:J$146,$B281,总装!J$6)+SUMIF(总装!K$3:K$146,$B281,总装!K$6)+SUMIF(总装!L$3:L$146,$B281,总装!L$6)</f>
        <v>0</v>
      </c>
      <c r="M281" s="12">
        <f ca="1">SUMIF(总装!M$3:M$146,$B281,总装!M$6)+SUMIF(总装!N$3:N$146,$B281,总装!N$6)+SUMIF(总装!O$3:O$146,$B281,总装!O$6)</f>
        <v>0</v>
      </c>
      <c r="N281" s="12">
        <f ca="1">SUMIF(总装!P$3:P$146,$B281,总装!P$6)+SUMIF(总装!Q$3:Q$146,$B281,总装!Q$6)+SUMIF(总装!R$3:R$146,$B281,总装!R$6)</f>
        <v>0</v>
      </c>
      <c r="O281" s="12">
        <f ca="1">SUMIF(总装!S$3:S$146,$B281,总装!S$6)+SUMIF(总装!T$3:T$146,$B281,总装!T$6)+SUMIF(总装!U$3:U$146,$B281,总装!U$6)</f>
        <v>0</v>
      </c>
      <c r="P281" s="12">
        <f ca="1">SUMIF(总装!V$3:V$146,$B281,总装!V$6)+SUMIF(总装!W$3:W$146,$B281,总装!W$6)+SUMIF(总装!X$3:X$146,$B281,总装!X$6)</f>
        <v>0</v>
      </c>
      <c r="Q281" s="12">
        <f ca="1">SUMIF(总装!Y$3:Y$146,$B281,总装!Y$6)+SUMIF(总装!Z$3:Z$146,$B281,总装!Z$6)+SUMIF(总装!AA$3:AA$146,$B281,总装!AA$6)</f>
        <v>0</v>
      </c>
      <c r="R281" s="5">
        <f ca="1">SUMIF(总装!AB$3:AB$146,$B281,总装!AB$6)+SUMIF(总装!AC$3:AC$146,$B281,总装!AC$6)+SUMIF(总装!AD$3:AD$146,$B281,总装!AD$6)</f>
        <v>0</v>
      </c>
      <c r="S281" s="5">
        <f ca="1">SUMIF(总装!AE$3:AE$146,$B281,总装!AE$6)+SUMIF(总装!AF$3:AF$146,$B281,总装!AF$6)+SUMIF(总装!AG$3:AG$146,$B281,总装!AG$6)</f>
        <v>0</v>
      </c>
      <c r="T281" s="5">
        <f ca="1">SUMIF(总装!AH$3:AH$146,$B281,总装!AH$6)+SUMIF(总装!AI$3:AI$146,$B281,总装!AI$6)+SUMIF(总装!AJ$3:AJ$146,$B281,总装!AJ$6)</f>
        <v>0</v>
      </c>
      <c r="U281" s="5">
        <f ca="1">SUMIF(总装!AK$3:AK$146,$B281,总装!AK$6)+SUMIF(总装!AL$3:AL$146,$B281,总装!AL$6)+SUMIF(总装!AM$3:AM$146,$B281,总装!AM$6)</f>
        <v>0</v>
      </c>
      <c r="V281" s="5">
        <f ca="1">SUMIF(总装!AN$3:AN$146,$B281,总装!AN$6)+SUMIF(总装!AO$3:AO$146,$B281,总装!AO$6)+SUMIF(总装!AP$3:AP$146,$B281,总装!AP$6)</f>
        <v>0</v>
      </c>
      <c r="W281" s="5">
        <f ca="1">SUMIF(总装!AQ$3:AQ$146,$B281,总装!AQ$6)+SUMIF(总装!AR$3:AR$146,$B281,总装!AR$6)+SUMIF(总装!AS$3:AS$146,$B281,总装!AS$6)</f>
        <v>0</v>
      </c>
      <c r="X281" s="5">
        <f ca="1">SUMIF(总装!AT$3:AT$146,$B281,总装!AT$6)+SUMIF(总装!AU$3:AU$146,$B281,总装!AU$6)+SUMIF(总装!AV$3:AV$146,$B281,总装!AV$6)</f>
        <v>0</v>
      </c>
      <c r="Y281" s="5">
        <f ca="1">SUMIF(总装!AW$3:AW$146,$B281,总装!AW$6)+SUMIF(总装!AX$3:AX$146,$B281,总装!AX$6)+SUMIF(总装!AY$3:AY$146,$B281,总装!AY$6)</f>
        <v>0</v>
      </c>
      <c r="Z281" s="5">
        <f ca="1">SUMIF(总装!AZ$3:AZ$146,$B281,总装!AZ$6)+SUMIF(总装!BA$3:BA$146,$B281,总装!BA$6)+SUMIF(总装!BB$3:BB$146,$B281,总装!BB$6)</f>
        <v>0</v>
      </c>
      <c r="AA281" s="5">
        <f ca="1">SUMIF(总装!BC$3:BC$146,$B281,总装!BC$6)+SUMIF(总装!BD$3:BD$146,$B281,总装!BD$6)+SUMIF(总装!BE$3:BE$146,$B281,总装!BE$6)</f>
        <v>0</v>
      </c>
      <c r="AB281" s="5">
        <f ca="1">SUMIF(总装!BF$3:BF$146,$B281,总装!BF$6)+SUMIF(总装!BG$3:BG$146,$B281,总装!BG$6)+SUMIF(总装!BH$3:BH$146,$B281,总装!BH$6)</f>
        <v>0</v>
      </c>
      <c r="AC281" s="5">
        <f ca="1">SUMIF(总装!BI$3:BI$146,$B281,总装!BI$6)+SUMIF(总装!BJ$3:BJ$146,$B281,总装!BJ$6)+SUMIF(总装!BK$3:BK$146,$B281,总装!BK$6)</f>
        <v>0</v>
      </c>
      <c r="AD281" s="5">
        <f ca="1">SUMIF(总装!BL$3:BL$146,$B281,总装!BL$6)+SUMIF(总装!BM$3:BM$146,$B281,总装!BM$6)+SUMIF(总装!BN$3:BN$146,$B281,总装!BN$6)</f>
        <v>0</v>
      </c>
      <c r="AE281" s="5">
        <f ca="1">SUMIF(总装!BO$3:BO$146,$B281,总装!BO$6)+SUMIF(总装!BP$3:BP$146,$B281,总装!BP$6)+SUMIF(总装!BQ$3:BQ$146,$B281,总装!BQ$6)</f>
        <v>0</v>
      </c>
      <c r="AF281" s="5">
        <f ca="1">SUMIF(总装!BR$3:BR$146,$B281,总装!BR$6)+SUMIF(总装!BS$3:BS$146,$B281,总装!BS$6)+SUMIF(总装!BT$3:BT$146,$B281,总装!BT$6)</f>
        <v>0</v>
      </c>
      <c r="AG281" s="5">
        <f ca="1">SUMIF(总装!BU$3:BU$146,$B281,总装!BU$6)+SUMIF(总装!BV$3:BV$146,$B281,总装!BV$6)+SUMIF(总装!BW$3:BW$146,$B281,总装!BW$6)</f>
        <v>0</v>
      </c>
      <c r="AH281" s="5">
        <f ca="1">SUMIF(总装!BX$3:BX$146,$B281,总装!BX$6)+SUMIF(总装!BY$3:BY$146,$B281,总装!BY$6)+SUMIF(总装!BZ$3:BZ$146,$B281,总装!BZ$6)</f>
        <v>0</v>
      </c>
      <c r="AI281" s="5">
        <f ca="1">SUMIF(总装!CA$3:CA$146,$B281,总装!CA$6)+SUMIF(总装!CB$3:CB$146,$B281,总装!CB$6)+SUMIF(总装!CC$3:CC$146,$B281,总装!CC$6)</f>
        <v>0</v>
      </c>
      <c r="AJ281" s="5">
        <f ca="1">SUMIF(总装!CD$3:CD$146,$B281,总装!CD$6)+SUMIF(总装!CE$3:CE$146,$B281,总装!CE$6)+SUMIF(总装!CF$3:CF$146,$B281,总装!CF$6)</f>
        <v>0</v>
      </c>
      <c r="AK281" s="5">
        <f ca="1">SUMIF(总装!CG$3:CG$146,$B281,总装!CG$6)+SUMIF(总装!CH$3:CH$146,$B281,总装!CH$6)+SUMIF(总装!CI$3:CI$146,$B281,总装!CI$6)</f>
        <v>1150</v>
      </c>
      <c r="AL281" s="5">
        <f ca="1">SUMIF(总装!CJ$3:CJ$146,$B281,总装!CJ$6)+SUMIF(总装!CK$3:CK$146,$B281,总装!CK$6)+SUMIF(总装!CL$3:CL$146,$B281,总装!CL$6)</f>
        <v>850</v>
      </c>
      <c r="AM281" s="5">
        <f ca="1">SUMIF(总装!CM$3:CM$146,$B281,总装!CM$6)+SUMIF(总装!CN$3:CN$146,$B281,总装!CN$6)+SUMIF(总装!CO$3:CO$146,$B281,总装!CO$6)</f>
        <v>0</v>
      </c>
      <c r="AN281" s="5">
        <f ca="1">SUMIF(总装!CP$3:CP$146,$B281,总装!CP$6)+SUMIF(总装!CQ$3:CQ$146,$B281,总装!CQ$6)+SUMIF(总装!CR$3:CR$146,$B281,总装!CR$6)</f>
        <v>0</v>
      </c>
      <c r="AO281" s="5">
        <f ca="1" t="shared" si="14"/>
        <v>2000</v>
      </c>
      <c r="AP281" s="5">
        <f>SUMIF(工单拆分!G:G,B281,工单拆分!I:I)</f>
        <v>2000</v>
      </c>
      <c r="AQ281" s="5">
        <f ca="1" t="shared" si="15"/>
        <v>0</v>
      </c>
      <c r="AS281" s="7"/>
      <c r="AT281" s="5"/>
      <c r="AU281" s="5"/>
      <c r="AV281" s="5"/>
      <c r="AW281" s="5"/>
    </row>
    <row r="282" s="1" customFormat="1" spans="1:49">
      <c r="A282" s="5">
        <f>工单拆分!F282</f>
        <v>7210003763</v>
      </c>
      <c r="B282" s="5" t="str">
        <f>工单拆分!G282</f>
        <v>7210003763-1</v>
      </c>
      <c r="C282" s="5" t="str">
        <f>工单拆分!H282</f>
        <v>50FC5033A-1</v>
      </c>
      <c r="D282" s="5">
        <f>VLOOKUP(B282,工单拆分!G:I,3,0)</f>
        <v>2000</v>
      </c>
      <c r="E282" s="5">
        <f ca="1">SUMIFS(OFFSET(工单拆分!$I$2,,,2000),OFFSET(工单拆分!$F$2,,,2000),A282)</f>
        <v>35000</v>
      </c>
      <c r="F282" s="5"/>
      <c r="G282" s="10">
        <f ca="1" t="array" ref="G282">MATCH(TRUE,J282:AN282&gt;10,0)+$J$2-1</f>
        <v>43525</v>
      </c>
      <c r="H282" s="11"/>
      <c r="I282" s="11"/>
      <c r="J282" s="5">
        <f ca="1">SUMIF(总装!D$3:D$146,$B282,总装!D$6)+SUMIF(总装!E$3:E$146,$B282,总装!E$6)+SUMIF(总装!F$3:F$146,$B282,总装!F$6)</f>
        <v>1650</v>
      </c>
      <c r="K282" s="12">
        <f ca="1">SUMIF(总装!G$3:G$146,$B282,总装!G$6)+SUMIF(总装!H$3:H$146,$B282,总装!H$6)+SUMIF(总装!I$3:I$146,$B282,总装!I$6)</f>
        <v>350</v>
      </c>
      <c r="L282" s="12">
        <f ca="1">SUMIF(总装!J$3:J$146,$B282,总装!J$6)+SUMIF(总装!K$3:K$146,$B282,总装!K$6)+SUMIF(总装!L$3:L$146,$B282,总装!L$6)</f>
        <v>0</v>
      </c>
      <c r="M282" s="12">
        <f ca="1">SUMIF(总装!M$3:M$146,$B282,总装!M$6)+SUMIF(总装!N$3:N$146,$B282,总装!N$6)+SUMIF(总装!O$3:O$146,$B282,总装!O$6)</f>
        <v>0</v>
      </c>
      <c r="N282" s="12">
        <f ca="1">SUMIF(总装!P$3:P$146,$B282,总装!P$6)+SUMIF(总装!Q$3:Q$146,$B282,总装!Q$6)+SUMIF(总装!R$3:R$146,$B282,总装!R$6)</f>
        <v>0</v>
      </c>
      <c r="O282" s="12">
        <f ca="1">SUMIF(总装!S$3:S$146,$B282,总装!S$6)+SUMIF(总装!T$3:T$146,$B282,总装!T$6)+SUMIF(总装!U$3:U$146,$B282,总装!U$6)</f>
        <v>0</v>
      </c>
      <c r="P282" s="12">
        <f ca="1">SUMIF(总装!V$3:V$146,$B282,总装!V$6)+SUMIF(总装!W$3:W$146,$B282,总装!W$6)+SUMIF(总装!X$3:X$146,$B282,总装!X$6)</f>
        <v>0</v>
      </c>
      <c r="Q282" s="12">
        <f ca="1">SUMIF(总装!Y$3:Y$146,$B282,总装!Y$6)+SUMIF(总装!Z$3:Z$146,$B282,总装!Z$6)+SUMIF(总装!AA$3:AA$146,$B282,总装!AA$6)</f>
        <v>0</v>
      </c>
      <c r="R282" s="5">
        <f ca="1">SUMIF(总装!AB$3:AB$146,$B282,总装!AB$6)+SUMIF(总装!AC$3:AC$146,$B282,总装!AC$6)+SUMIF(总装!AD$3:AD$146,$B282,总装!AD$6)</f>
        <v>0</v>
      </c>
      <c r="S282" s="5">
        <f ca="1">SUMIF(总装!AE$3:AE$146,$B282,总装!AE$6)+SUMIF(总装!AF$3:AF$146,$B282,总装!AF$6)+SUMIF(总装!AG$3:AG$146,$B282,总装!AG$6)</f>
        <v>0</v>
      </c>
      <c r="T282" s="5">
        <f ca="1">SUMIF(总装!AH$3:AH$146,$B282,总装!AH$6)+SUMIF(总装!AI$3:AI$146,$B282,总装!AI$6)+SUMIF(总装!AJ$3:AJ$146,$B282,总装!AJ$6)</f>
        <v>0</v>
      </c>
      <c r="U282" s="5">
        <f ca="1">SUMIF(总装!AK$3:AK$146,$B282,总装!AK$6)+SUMIF(总装!AL$3:AL$146,$B282,总装!AL$6)+SUMIF(总装!AM$3:AM$146,$B282,总装!AM$6)</f>
        <v>0</v>
      </c>
      <c r="V282" s="5">
        <f ca="1">SUMIF(总装!AN$3:AN$146,$B282,总装!AN$6)+SUMIF(总装!AO$3:AO$146,$B282,总装!AO$6)+SUMIF(总装!AP$3:AP$146,$B282,总装!AP$6)</f>
        <v>0</v>
      </c>
      <c r="W282" s="5">
        <f ca="1">SUMIF(总装!AQ$3:AQ$146,$B282,总装!AQ$6)+SUMIF(总装!AR$3:AR$146,$B282,总装!AR$6)+SUMIF(总装!AS$3:AS$146,$B282,总装!AS$6)</f>
        <v>0</v>
      </c>
      <c r="X282" s="5">
        <f ca="1">SUMIF(总装!AT$3:AT$146,$B282,总装!AT$6)+SUMIF(总装!AU$3:AU$146,$B282,总装!AU$6)+SUMIF(总装!AV$3:AV$146,$B282,总装!AV$6)</f>
        <v>0</v>
      </c>
      <c r="Y282" s="5">
        <f ca="1">SUMIF(总装!AW$3:AW$146,$B282,总装!AW$6)+SUMIF(总装!AX$3:AX$146,$B282,总装!AX$6)+SUMIF(总装!AY$3:AY$146,$B282,总装!AY$6)</f>
        <v>0</v>
      </c>
      <c r="Z282" s="5">
        <f ca="1">SUMIF(总装!AZ$3:AZ$146,$B282,总装!AZ$6)+SUMIF(总装!BA$3:BA$146,$B282,总装!BA$6)+SUMIF(总装!BB$3:BB$146,$B282,总装!BB$6)</f>
        <v>0</v>
      </c>
      <c r="AA282" s="5">
        <f ca="1">SUMIF(总装!BC$3:BC$146,$B282,总装!BC$6)+SUMIF(总装!BD$3:BD$146,$B282,总装!BD$6)+SUMIF(总装!BE$3:BE$146,$B282,总装!BE$6)</f>
        <v>0</v>
      </c>
      <c r="AB282" s="5">
        <f ca="1">SUMIF(总装!BF$3:BF$146,$B282,总装!BF$6)+SUMIF(总装!BG$3:BG$146,$B282,总装!BG$6)+SUMIF(总装!BH$3:BH$146,$B282,总装!BH$6)</f>
        <v>0</v>
      </c>
      <c r="AC282" s="5">
        <f ca="1">SUMIF(总装!BI$3:BI$146,$B282,总装!BI$6)+SUMIF(总装!BJ$3:BJ$146,$B282,总装!BJ$6)+SUMIF(总装!BK$3:BK$146,$B282,总装!BK$6)</f>
        <v>0</v>
      </c>
      <c r="AD282" s="5">
        <f ca="1">SUMIF(总装!BL$3:BL$146,$B282,总装!BL$6)+SUMIF(总装!BM$3:BM$146,$B282,总装!BM$6)+SUMIF(总装!BN$3:BN$146,$B282,总装!BN$6)</f>
        <v>0</v>
      </c>
      <c r="AE282" s="5">
        <f ca="1">SUMIF(总装!BO$3:BO$146,$B282,总装!BO$6)+SUMIF(总装!BP$3:BP$146,$B282,总装!BP$6)+SUMIF(总装!BQ$3:BQ$146,$B282,总装!BQ$6)</f>
        <v>0</v>
      </c>
      <c r="AF282" s="5">
        <f ca="1">SUMIF(总装!BR$3:BR$146,$B282,总装!BR$6)+SUMIF(总装!BS$3:BS$146,$B282,总装!BS$6)+SUMIF(总装!BT$3:BT$146,$B282,总装!BT$6)</f>
        <v>0</v>
      </c>
      <c r="AG282" s="5">
        <f ca="1">SUMIF(总装!BU$3:BU$146,$B282,总装!BU$6)+SUMIF(总装!BV$3:BV$146,$B282,总装!BV$6)+SUMIF(总装!BW$3:BW$146,$B282,总装!BW$6)</f>
        <v>0</v>
      </c>
      <c r="AH282" s="5">
        <f ca="1">SUMIF(总装!BX$3:BX$146,$B282,总装!BX$6)+SUMIF(总装!BY$3:BY$146,$B282,总装!BY$6)+SUMIF(总装!BZ$3:BZ$146,$B282,总装!BZ$6)</f>
        <v>0</v>
      </c>
      <c r="AI282" s="5">
        <f ca="1">SUMIF(总装!CA$3:CA$146,$B282,总装!CA$6)+SUMIF(总装!CB$3:CB$146,$B282,总装!CB$6)+SUMIF(总装!CC$3:CC$146,$B282,总装!CC$6)</f>
        <v>0</v>
      </c>
      <c r="AJ282" s="5">
        <f ca="1">SUMIF(总装!CD$3:CD$146,$B282,总装!CD$6)+SUMIF(总装!CE$3:CE$146,$B282,总装!CE$6)+SUMIF(总装!CF$3:CF$146,$B282,总装!CF$6)</f>
        <v>0</v>
      </c>
      <c r="AK282" s="5">
        <f ca="1">SUMIF(总装!CG$3:CG$146,$B282,总装!CG$6)+SUMIF(总装!CH$3:CH$146,$B282,总装!CH$6)+SUMIF(总装!CI$3:CI$146,$B282,总装!CI$6)</f>
        <v>0</v>
      </c>
      <c r="AL282" s="5">
        <f ca="1">SUMIF(总装!CJ$3:CJ$146,$B282,总装!CJ$6)+SUMIF(总装!CK$3:CK$146,$B282,总装!CK$6)+SUMIF(总装!CL$3:CL$146,$B282,总装!CL$6)</f>
        <v>0</v>
      </c>
      <c r="AM282" s="5">
        <f ca="1">SUMIF(总装!CM$3:CM$146,$B282,总装!CM$6)+SUMIF(总装!CN$3:CN$146,$B282,总装!CN$6)+SUMIF(总装!CO$3:CO$146,$B282,总装!CO$6)</f>
        <v>0</v>
      </c>
      <c r="AN282" s="5">
        <f ca="1">SUMIF(总装!CP$3:CP$146,$B282,总装!CP$6)+SUMIF(总装!CQ$3:CQ$146,$B282,总装!CQ$6)+SUMIF(总装!CR$3:CR$146,$B282,总装!CR$6)</f>
        <v>0</v>
      </c>
      <c r="AO282" s="5">
        <f ca="1" t="shared" si="14"/>
        <v>2000</v>
      </c>
      <c r="AP282" s="5">
        <f>SUMIF(工单拆分!G:G,B282,工单拆分!I:I)</f>
        <v>2000</v>
      </c>
      <c r="AQ282" s="5">
        <f ca="1" t="shared" si="15"/>
        <v>0</v>
      </c>
      <c r="AS282" s="7"/>
      <c r="AT282" s="5"/>
      <c r="AU282" s="5"/>
      <c r="AV282" s="5"/>
      <c r="AW282" s="5"/>
    </row>
    <row r="283" s="1" customFormat="1" spans="1:49">
      <c r="A283" s="5">
        <f>工单拆分!F283</f>
        <v>7210003763</v>
      </c>
      <c r="B283" s="5" t="str">
        <f>工单拆分!G283</f>
        <v>7210003763-2</v>
      </c>
      <c r="C283" s="5" t="str">
        <f>工单拆分!H283</f>
        <v>50FC5033A-2</v>
      </c>
      <c r="D283" s="5">
        <f>VLOOKUP(B283,工单拆分!G:I,3,0)</f>
        <v>2000</v>
      </c>
      <c r="E283" s="5">
        <f ca="1">SUMIFS(OFFSET(工单拆分!$I$2,,,2000),OFFSET(工单拆分!$F$2,,,2000),A283)</f>
        <v>35000</v>
      </c>
      <c r="F283" s="5"/>
      <c r="G283" s="10">
        <f ca="1" t="array" ref="G283">MATCH(TRUE,J283:AN283&gt;10,0)+$J$2-1</f>
        <v>43526</v>
      </c>
      <c r="H283" s="11"/>
      <c r="I283" s="11"/>
      <c r="J283" s="5">
        <f ca="1">SUMIF(总装!D$3:D$146,$B283,总装!D$6)+SUMIF(总装!E$3:E$146,$B283,总装!E$6)+SUMIF(总装!F$3:F$146,$B283,总装!F$6)</f>
        <v>0</v>
      </c>
      <c r="K283" s="12">
        <f ca="1">SUMIF(总装!G$3:G$146,$B283,总装!G$6)+SUMIF(总装!H$3:H$146,$B283,总装!H$6)+SUMIF(总装!I$3:I$146,$B283,总装!I$6)</f>
        <v>1400</v>
      </c>
      <c r="L283" s="12">
        <f ca="1">SUMIF(总装!J$3:J$146,$B283,总装!J$6)+SUMIF(总装!K$3:K$146,$B283,总装!K$6)+SUMIF(总装!L$3:L$146,$B283,总装!L$6)</f>
        <v>0</v>
      </c>
      <c r="M283" s="12">
        <f ca="1">SUMIF(总装!M$3:M$146,$B283,总装!M$6)+SUMIF(总装!N$3:N$146,$B283,总装!N$6)+SUMIF(总装!O$3:O$146,$B283,总装!O$6)</f>
        <v>600</v>
      </c>
      <c r="N283" s="12">
        <f ca="1">SUMIF(总装!P$3:P$146,$B283,总装!P$6)+SUMIF(总装!Q$3:Q$146,$B283,总装!Q$6)+SUMIF(总装!R$3:R$146,$B283,总装!R$6)</f>
        <v>0</v>
      </c>
      <c r="O283" s="12">
        <f ca="1">SUMIF(总装!S$3:S$146,$B283,总装!S$6)+SUMIF(总装!T$3:T$146,$B283,总装!T$6)+SUMIF(总装!U$3:U$146,$B283,总装!U$6)</f>
        <v>0</v>
      </c>
      <c r="P283" s="12">
        <f ca="1">SUMIF(总装!V$3:V$146,$B283,总装!V$6)+SUMIF(总装!W$3:W$146,$B283,总装!W$6)+SUMIF(总装!X$3:X$146,$B283,总装!X$6)</f>
        <v>0</v>
      </c>
      <c r="Q283" s="12">
        <f ca="1">SUMIF(总装!Y$3:Y$146,$B283,总装!Y$6)+SUMIF(总装!Z$3:Z$146,$B283,总装!Z$6)+SUMIF(总装!AA$3:AA$146,$B283,总装!AA$6)</f>
        <v>0</v>
      </c>
      <c r="R283" s="5">
        <f ca="1">SUMIF(总装!AB$3:AB$146,$B283,总装!AB$6)+SUMIF(总装!AC$3:AC$146,$B283,总装!AC$6)+SUMIF(总装!AD$3:AD$146,$B283,总装!AD$6)</f>
        <v>0</v>
      </c>
      <c r="S283" s="5">
        <f ca="1">SUMIF(总装!AE$3:AE$146,$B283,总装!AE$6)+SUMIF(总装!AF$3:AF$146,$B283,总装!AF$6)+SUMIF(总装!AG$3:AG$146,$B283,总装!AG$6)</f>
        <v>0</v>
      </c>
      <c r="T283" s="5">
        <f ca="1">SUMIF(总装!AH$3:AH$146,$B283,总装!AH$6)+SUMIF(总装!AI$3:AI$146,$B283,总装!AI$6)+SUMIF(总装!AJ$3:AJ$146,$B283,总装!AJ$6)</f>
        <v>0</v>
      </c>
      <c r="U283" s="5">
        <f ca="1">SUMIF(总装!AK$3:AK$146,$B283,总装!AK$6)+SUMIF(总装!AL$3:AL$146,$B283,总装!AL$6)+SUMIF(总装!AM$3:AM$146,$B283,总装!AM$6)</f>
        <v>0</v>
      </c>
      <c r="V283" s="5">
        <f ca="1">SUMIF(总装!AN$3:AN$146,$B283,总装!AN$6)+SUMIF(总装!AO$3:AO$146,$B283,总装!AO$6)+SUMIF(总装!AP$3:AP$146,$B283,总装!AP$6)</f>
        <v>0</v>
      </c>
      <c r="W283" s="5">
        <f ca="1">SUMIF(总装!AQ$3:AQ$146,$B283,总装!AQ$6)+SUMIF(总装!AR$3:AR$146,$B283,总装!AR$6)+SUMIF(总装!AS$3:AS$146,$B283,总装!AS$6)</f>
        <v>0</v>
      </c>
      <c r="X283" s="5">
        <f ca="1">SUMIF(总装!AT$3:AT$146,$B283,总装!AT$6)+SUMIF(总装!AU$3:AU$146,$B283,总装!AU$6)+SUMIF(总装!AV$3:AV$146,$B283,总装!AV$6)</f>
        <v>0</v>
      </c>
      <c r="Y283" s="5">
        <f ca="1">SUMIF(总装!AW$3:AW$146,$B283,总装!AW$6)+SUMIF(总装!AX$3:AX$146,$B283,总装!AX$6)+SUMIF(总装!AY$3:AY$146,$B283,总装!AY$6)</f>
        <v>0</v>
      </c>
      <c r="Z283" s="5">
        <f ca="1">SUMIF(总装!AZ$3:AZ$146,$B283,总装!AZ$6)+SUMIF(总装!BA$3:BA$146,$B283,总装!BA$6)+SUMIF(总装!BB$3:BB$146,$B283,总装!BB$6)</f>
        <v>0</v>
      </c>
      <c r="AA283" s="5">
        <f ca="1">SUMIF(总装!BC$3:BC$146,$B283,总装!BC$6)+SUMIF(总装!BD$3:BD$146,$B283,总装!BD$6)+SUMIF(总装!BE$3:BE$146,$B283,总装!BE$6)</f>
        <v>0</v>
      </c>
      <c r="AB283" s="5">
        <f ca="1">SUMIF(总装!BF$3:BF$146,$B283,总装!BF$6)+SUMIF(总装!BG$3:BG$146,$B283,总装!BG$6)+SUMIF(总装!BH$3:BH$146,$B283,总装!BH$6)</f>
        <v>0</v>
      </c>
      <c r="AC283" s="5">
        <f ca="1">SUMIF(总装!BI$3:BI$146,$B283,总装!BI$6)+SUMIF(总装!BJ$3:BJ$146,$B283,总装!BJ$6)+SUMIF(总装!BK$3:BK$146,$B283,总装!BK$6)</f>
        <v>0</v>
      </c>
      <c r="AD283" s="5">
        <f ca="1">SUMIF(总装!BL$3:BL$146,$B283,总装!BL$6)+SUMIF(总装!BM$3:BM$146,$B283,总装!BM$6)+SUMIF(总装!BN$3:BN$146,$B283,总装!BN$6)</f>
        <v>0</v>
      </c>
      <c r="AE283" s="5">
        <f ca="1">SUMIF(总装!BO$3:BO$146,$B283,总装!BO$6)+SUMIF(总装!BP$3:BP$146,$B283,总装!BP$6)+SUMIF(总装!BQ$3:BQ$146,$B283,总装!BQ$6)</f>
        <v>0</v>
      </c>
      <c r="AF283" s="5">
        <f ca="1">SUMIF(总装!BR$3:BR$146,$B283,总装!BR$6)+SUMIF(总装!BS$3:BS$146,$B283,总装!BS$6)+SUMIF(总装!BT$3:BT$146,$B283,总装!BT$6)</f>
        <v>0</v>
      </c>
      <c r="AG283" s="5">
        <f ca="1">SUMIF(总装!BU$3:BU$146,$B283,总装!BU$6)+SUMIF(总装!BV$3:BV$146,$B283,总装!BV$6)+SUMIF(总装!BW$3:BW$146,$B283,总装!BW$6)</f>
        <v>0</v>
      </c>
      <c r="AH283" s="5">
        <f ca="1">SUMIF(总装!BX$3:BX$146,$B283,总装!BX$6)+SUMIF(总装!BY$3:BY$146,$B283,总装!BY$6)+SUMIF(总装!BZ$3:BZ$146,$B283,总装!BZ$6)</f>
        <v>0</v>
      </c>
      <c r="AI283" s="5">
        <f ca="1">SUMIF(总装!CA$3:CA$146,$B283,总装!CA$6)+SUMIF(总装!CB$3:CB$146,$B283,总装!CB$6)+SUMIF(总装!CC$3:CC$146,$B283,总装!CC$6)</f>
        <v>0</v>
      </c>
      <c r="AJ283" s="5">
        <f ca="1">SUMIF(总装!CD$3:CD$146,$B283,总装!CD$6)+SUMIF(总装!CE$3:CE$146,$B283,总装!CE$6)+SUMIF(总装!CF$3:CF$146,$B283,总装!CF$6)</f>
        <v>0</v>
      </c>
      <c r="AK283" s="5">
        <f ca="1">SUMIF(总装!CG$3:CG$146,$B283,总装!CG$6)+SUMIF(总装!CH$3:CH$146,$B283,总装!CH$6)+SUMIF(总装!CI$3:CI$146,$B283,总装!CI$6)</f>
        <v>0</v>
      </c>
      <c r="AL283" s="5">
        <f ca="1">SUMIF(总装!CJ$3:CJ$146,$B283,总装!CJ$6)+SUMIF(总装!CK$3:CK$146,$B283,总装!CK$6)+SUMIF(总装!CL$3:CL$146,$B283,总装!CL$6)</f>
        <v>0</v>
      </c>
      <c r="AM283" s="5">
        <f ca="1">SUMIF(总装!CM$3:CM$146,$B283,总装!CM$6)+SUMIF(总装!CN$3:CN$146,$B283,总装!CN$6)+SUMIF(总装!CO$3:CO$146,$B283,总装!CO$6)</f>
        <v>0</v>
      </c>
      <c r="AN283" s="5">
        <f ca="1">SUMIF(总装!CP$3:CP$146,$B283,总装!CP$6)+SUMIF(总装!CQ$3:CQ$146,$B283,总装!CQ$6)+SUMIF(总装!CR$3:CR$146,$B283,总装!CR$6)</f>
        <v>0</v>
      </c>
      <c r="AO283" s="5">
        <f ca="1" t="shared" si="14"/>
        <v>2000</v>
      </c>
      <c r="AP283" s="5">
        <f>SUMIF(工单拆分!G:G,B283,工单拆分!I:I)</f>
        <v>2000</v>
      </c>
      <c r="AQ283" s="5">
        <f ca="1" t="shared" si="15"/>
        <v>0</v>
      </c>
      <c r="AS283" s="7"/>
      <c r="AT283" s="5"/>
      <c r="AU283" s="5"/>
      <c r="AV283" s="5"/>
      <c r="AW283" s="5"/>
    </row>
    <row r="284" s="1" customFormat="1" spans="1:49">
      <c r="A284" s="5">
        <f>工单拆分!F284</f>
        <v>7210003763</v>
      </c>
      <c r="B284" s="5" t="str">
        <f>工单拆分!G284</f>
        <v>7210003763-3</v>
      </c>
      <c r="C284" s="5" t="str">
        <f>工单拆分!H284</f>
        <v>50FC5033A-3</v>
      </c>
      <c r="D284" s="5">
        <f>VLOOKUP(B284,工单拆分!G:I,3,0)</f>
        <v>2000</v>
      </c>
      <c r="E284" s="5">
        <f ca="1">SUMIFS(OFFSET(工单拆分!$I$2,,,2000),OFFSET(工单拆分!$F$2,,,2000),A284)</f>
        <v>35000</v>
      </c>
      <c r="F284" s="5"/>
      <c r="G284" s="10">
        <f ca="1" t="array" ref="G284">MATCH(TRUE,J284:AN284&gt;10,0)+$J$2-1</f>
        <v>43528</v>
      </c>
      <c r="H284" s="11"/>
      <c r="I284" s="11"/>
      <c r="J284" s="5">
        <f ca="1">SUMIF(总装!D$3:D$146,$B284,总装!D$6)+SUMIF(总装!E$3:E$146,$B284,总装!E$6)+SUMIF(总装!F$3:F$146,$B284,总装!F$6)</f>
        <v>0</v>
      </c>
      <c r="K284" s="12">
        <f ca="1">SUMIF(总装!G$3:G$146,$B284,总装!G$6)+SUMIF(总装!H$3:H$146,$B284,总装!H$6)+SUMIF(总装!I$3:I$146,$B284,总装!I$6)</f>
        <v>0</v>
      </c>
      <c r="L284" s="12">
        <f ca="1">SUMIF(总装!J$3:J$146,$B284,总装!J$6)+SUMIF(总装!K$3:K$146,$B284,总装!K$6)+SUMIF(总装!L$3:L$146,$B284,总装!L$6)</f>
        <v>0</v>
      </c>
      <c r="M284" s="12">
        <f ca="1">SUMIF(总装!M$3:M$146,$B284,总装!M$6)+SUMIF(总装!N$3:N$146,$B284,总装!N$6)+SUMIF(总装!O$3:O$146,$B284,总装!O$6)</f>
        <v>1150</v>
      </c>
      <c r="N284" s="12">
        <f ca="1">SUMIF(总装!P$3:P$146,$B284,总装!P$6)+SUMIF(总装!Q$3:Q$146,$B284,总装!Q$6)+SUMIF(总装!R$3:R$146,$B284,总装!R$6)</f>
        <v>850</v>
      </c>
      <c r="O284" s="12">
        <f ca="1">SUMIF(总装!S$3:S$146,$B284,总装!S$6)+SUMIF(总装!T$3:T$146,$B284,总装!T$6)+SUMIF(总装!U$3:U$146,$B284,总装!U$6)</f>
        <v>0</v>
      </c>
      <c r="P284" s="12">
        <f ca="1">SUMIF(总装!V$3:V$146,$B284,总装!V$6)+SUMIF(总装!W$3:W$146,$B284,总装!W$6)+SUMIF(总装!X$3:X$146,$B284,总装!X$6)</f>
        <v>0</v>
      </c>
      <c r="Q284" s="12">
        <f ca="1">SUMIF(总装!Y$3:Y$146,$B284,总装!Y$6)+SUMIF(总装!Z$3:Z$146,$B284,总装!Z$6)+SUMIF(总装!AA$3:AA$146,$B284,总装!AA$6)</f>
        <v>0</v>
      </c>
      <c r="R284" s="5">
        <f ca="1">SUMIF(总装!AB$3:AB$146,$B284,总装!AB$6)+SUMIF(总装!AC$3:AC$146,$B284,总装!AC$6)+SUMIF(总装!AD$3:AD$146,$B284,总装!AD$6)</f>
        <v>0</v>
      </c>
      <c r="S284" s="5">
        <f ca="1">SUMIF(总装!AE$3:AE$146,$B284,总装!AE$6)+SUMIF(总装!AF$3:AF$146,$B284,总装!AF$6)+SUMIF(总装!AG$3:AG$146,$B284,总装!AG$6)</f>
        <v>0</v>
      </c>
      <c r="T284" s="5">
        <f ca="1">SUMIF(总装!AH$3:AH$146,$B284,总装!AH$6)+SUMIF(总装!AI$3:AI$146,$B284,总装!AI$6)+SUMIF(总装!AJ$3:AJ$146,$B284,总装!AJ$6)</f>
        <v>0</v>
      </c>
      <c r="U284" s="5">
        <f ca="1">SUMIF(总装!AK$3:AK$146,$B284,总装!AK$6)+SUMIF(总装!AL$3:AL$146,$B284,总装!AL$6)+SUMIF(总装!AM$3:AM$146,$B284,总装!AM$6)</f>
        <v>0</v>
      </c>
      <c r="V284" s="5">
        <f ca="1">SUMIF(总装!AN$3:AN$146,$B284,总装!AN$6)+SUMIF(总装!AO$3:AO$146,$B284,总装!AO$6)+SUMIF(总装!AP$3:AP$146,$B284,总装!AP$6)</f>
        <v>0</v>
      </c>
      <c r="W284" s="5">
        <f ca="1">SUMIF(总装!AQ$3:AQ$146,$B284,总装!AQ$6)+SUMIF(总装!AR$3:AR$146,$B284,总装!AR$6)+SUMIF(总装!AS$3:AS$146,$B284,总装!AS$6)</f>
        <v>0</v>
      </c>
      <c r="X284" s="5">
        <f ca="1">SUMIF(总装!AT$3:AT$146,$B284,总装!AT$6)+SUMIF(总装!AU$3:AU$146,$B284,总装!AU$6)+SUMIF(总装!AV$3:AV$146,$B284,总装!AV$6)</f>
        <v>0</v>
      </c>
      <c r="Y284" s="5">
        <f ca="1">SUMIF(总装!AW$3:AW$146,$B284,总装!AW$6)+SUMIF(总装!AX$3:AX$146,$B284,总装!AX$6)+SUMIF(总装!AY$3:AY$146,$B284,总装!AY$6)</f>
        <v>0</v>
      </c>
      <c r="Z284" s="5">
        <f ca="1">SUMIF(总装!AZ$3:AZ$146,$B284,总装!AZ$6)+SUMIF(总装!BA$3:BA$146,$B284,总装!BA$6)+SUMIF(总装!BB$3:BB$146,$B284,总装!BB$6)</f>
        <v>0</v>
      </c>
      <c r="AA284" s="5">
        <f ca="1">SUMIF(总装!BC$3:BC$146,$B284,总装!BC$6)+SUMIF(总装!BD$3:BD$146,$B284,总装!BD$6)+SUMIF(总装!BE$3:BE$146,$B284,总装!BE$6)</f>
        <v>0</v>
      </c>
      <c r="AB284" s="5">
        <f ca="1">SUMIF(总装!BF$3:BF$146,$B284,总装!BF$6)+SUMIF(总装!BG$3:BG$146,$B284,总装!BG$6)+SUMIF(总装!BH$3:BH$146,$B284,总装!BH$6)</f>
        <v>0</v>
      </c>
      <c r="AC284" s="5">
        <f ca="1">SUMIF(总装!BI$3:BI$146,$B284,总装!BI$6)+SUMIF(总装!BJ$3:BJ$146,$B284,总装!BJ$6)+SUMIF(总装!BK$3:BK$146,$B284,总装!BK$6)</f>
        <v>0</v>
      </c>
      <c r="AD284" s="5">
        <f ca="1">SUMIF(总装!BL$3:BL$146,$B284,总装!BL$6)+SUMIF(总装!BM$3:BM$146,$B284,总装!BM$6)+SUMIF(总装!BN$3:BN$146,$B284,总装!BN$6)</f>
        <v>0</v>
      </c>
      <c r="AE284" s="5">
        <f ca="1">SUMIF(总装!BO$3:BO$146,$B284,总装!BO$6)+SUMIF(总装!BP$3:BP$146,$B284,总装!BP$6)+SUMIF(总装!BQ$3:BQ$146,$B284,总装!BQ$6)</f>
        <v>0</v>
      </c>
      <c r="AF284" s="5">
        <f ca="1">SUMIF(总装!BR$3:BR$146,$B284,总装!BR$6)+SUMIF(总装!BS$3:BS$146,$B284,总装!BS$6)+SUMIF(总装!BT$3:BT$146,$B284,总装!BT$6)</f>
        <v>0</v>
      </c>
      <c r="AG284" s="5">
        <f ca="1">SUMIF(总装!BU$3:BU$146,$B284,总装!BU$6)+SUMIF(总装!BV$3:BV$146,$B284,总装!BV$6)+SUMIF(总装!BW$3:BW$146,$B284,总装!BW$6)</f>
        <v>0</v>
      </c>
      <c r="AH284" s="5">
        <f ca="1">SUMIF(总装!BX$3:BX$146,$B284,总装!BX$6)+SUMIF(总装!BY$3:BY$146,$B284,总装!BY$6)+SUMIF(总装!BZ$3:BZ$146,$B284,总装!BZ$6)</f>
        <v>0</v>
      </c>
      <c r="AI284" s="5">
        <f ca="1">SUMIF(总装!CA$3:CA$146,$B284,总装!CA$6)+SUMIF(总装!CB$3:CB$146,$B284,总装!CB$6)+SUMIF(总装!CC$3:CC$146,$B284,总装!CC$6)</f>
        <v>0</v>
      </c>
      <c r="AJ284" s="5">
        <f ca="1">SUMIF(总装!CD$3:CD$146,$B284,总装!CD$6)+SUMIF(总装!CE$3:CE$146,$B284,总装!CE$6)+SUMIF(总装!CF$3:CF$146,$B284,总装!CF$6)</f>
        <v>0</v>
      </c>
      <c r="AK284" s="5">
        <f ca="1">SUMIF(总装!CG$3:CG$146,$B284,总装!CG$6)+SUMIF(总装!CH$3:CH$146,$B284,总装!CH$6)+SUMIF(总装!CI$3:CI$146,$B284,总装!CI$6)</f>
        <v>0</v>
      </c>
      <c r="AL284" s="5">
        <f ca="1">SUMIF(总装!CJ$3:CJ$146,$B284,总装!CJ$6)+SUMIF(总装!CK$3:CK$146,$B284,总装!CK$6)+SUMIF(总装!CL$3:CL$146,$B284,总装!CL$6)</f>
        <v>0</v>
      </c>
      <c r="AM284" s="5">
        <f ca="1">SUMIF(总装!CM$3:CM$146,$B284,总装!CM$6)+SUMIF(总装!CN$3:CN$146,$B284,总装!CN$6)+SUMIF(总装!CO$3:CO$146,$B284,总装!CO$6)</f>
        <v>0</v>
      </c>
      <c r="AN284" s="5">
        <f ca="1">SUMIF(总装!CP$3:CP$146,$B284,总装!CP$6)+SUMIF(总装!CQ$3:CQ$146,$B284,总装!CQ$6)+SUMIF(总装!CR$3:CR$146,$B284,总装!CR$6)</f>
        <v>0</v>
      </c>
      <c r="AO284" s="5">
        <f ca="1" t="shared" si="14"/>
        <v>2000</v>
      </c>
      <c r="AP284" s="5">
        <f>SUMIF(工单拆分!G:G,B284,工单拆分!I:I)</f>
        <v>2000</v>
      </c>
      <c r="AQ284" s="5">
        <f ca="1" t="shared" si="15"/>
        <v>0</v>
      </c>
      <c r="AS284" s="7"/>
      <c r="AT284" s="5"/>
      <c r="AU284" s="5"/>
      <c r="AV284" s="5"/>
      <c r="AW284" s="5"/>
    </row>
    <row r="285" s="1" customFormat="1" spans="1:49">
      <c r="A285" s="5">
        <f>工单拆分!F285</f>
        <v>7210003763</v>
      </c>
      <c r="B285" s="5" t="str">
        <f>工单拆分!G285</f>
        <v>7210003763-4</v>
      </c>
      <c r="C285" s="5" t="str">
        <f>工单拆分!H285</f>
        <v>50FC5033A-4</v>
      </c>
      <c r="D285" s="5">
        <f>VLOOKUP(B285,工单拆分!G:I,3,0)</f>
        <v>2000</v>
      </c>
      <c r="E285" s="5">
        <f ca="1">SUMIFS(OFFSET(工单拆分!$I$2,,,2000),OFFSET(工单拆分!$F$2,,,2000),A285)</f>
        <v>35000</v>
      </c>
      <c r="F285" s="5"/>
      <c r="G285" s="10">
        <f ca="1" t="array" ref="G285">MATCH(TRUE,J285:AN285&gt;10,0)+$J$2-1</f>
        <v>43548</v>
      </c>
      <c r="H285" s="11"/>
      <c r="I285" s="11"/>
      <c r="J285" s="5">
        <f ca="1">SUMIF(总装!D$3:D$146,$B285,总装!D$6)+SUMIF(总装!E$3:E$146,$B285,总装!E$6)+SUMIF(总装!F$3:F$146,$B285,总装!F$6)</f>
        <v>0</v>
      </c>
      <c r="K285" s="12">
        <f ca="1">SUMIF(总装!G$3:G$146,$B285,总装!G$6)+SUMIF(总装!H$3:H$146,$B285,总装!H$6)+SUMIF(总装!I$3:I$146,$B285,总装!I$6)</f>
        <v>0</v>
      </c>
      <c r="L285" s="12">
        <f ca="1">SUMIF(总装!J$3:J$146,$B285,总装!J$6)+SUMIF(总装!K$3:K$146,$B285,总装!K$6)+SUMIF(总装!L$3:L$146,$B285,总装!L$6)</f>
        <v>0</v>
      </c>
      <c r="M285" s="12">
        <f ca="1">SUMIF(总装!M$3:M$146,$B285,总装!M$6)+SUMIF(总装!N$3:N$146,$B285,总装!N$6)+SUMIF(总装!O$3:O$146,$B285,总装!O$6)</f>
        <v>0</v>
      </c>
      <c r="N285" s="12">
        <f ca="1">SUMIF(总装!P$3:P$146,$B285,总装!P$6)+SUMIF(总装!Q$3:Q$146,$B285,总装!Q$6)+SUMIF(总装!R$3:R$146,$B285,总装!R$6)</f>
        <v>0</v>
      </c>
      <c r="O285" s="12">
        <f ca="1">SUMIF(总装!S$3:S$146,$B285,总装!S$6)+SUMIF(总装!T$3:T$146,$B285,总装!T$6)+SUMIF(总装!U$3:U$146,$B285,总装!U$6)</f>
        <v>0</v>
      </c>
      <c r="P285" s="12">
        <f ca="1">SUMIF(总装!V$3:V$146,$B285,总装!V$6)+SUMIF(总装!W$3:W$146,$B285,总装!W$6)+SUMIF(总装!X$3:X$146,$B285,总装!X$6)</f>
        <v>0</v>
      </c>
      <c r="Q285" s="12">
        <f ca="1">SUMIF(总装!Y$3:Y$146,$B285,总装!Y$6)+SUMIF(总装!Z$3:Z$146,$B285,总装!Z$6)+SUMIF(总装!AA$3:AA$146,$B285,总装!AA$6)</f>
        <v>0</v>
      </c>
      <c r="R285" s="5">
        <f ca="1">SUMIF(总装!AB$3:AB$146,$B285,总装!AB$6)+SUMIF(总装!AC$3:AC$146,$B285,总装!AC$6)+SUMIF(总装!AD$3:AD$146,$B285,总装!AD$6)</f>
        <v>0</v>
      </c>
      <c r="S285" s="5">
        <f ca="1">SUMIF(总装!AE$3:AE$146,$B285,总装!AE$6)+SUMIF(总装!AF$3:AF$146,$B285,总装!AF$6)+SUMIF(总装!AG$3:AG$146,$B285,总装!AG$6)</f>
        <v>0</v>
      </c>
      <c r="T285" s="5">
        <f ca="1">SUMIF(总装!AH$3:AH$146,$B285,总装!AH$6)+SUMIF(总装!AI$3:AI$146,$B285,总装!AI$6)+SUMIF(总装!AJ$3:AJ$146,$B285,总装!AJ$6)</f>
        <v>0</v>
      </c>
      <c r="U285" s="5">
        <f ca="1">SUMIF(总装!AK$3:AK$146,$B285,总装!AK$6)+SUMIF(总装!AL$3:AL$146,$B285,总装!AL$6)+SUMIF(总装!AM$3:AM$146,$B285,总装!AM$6)</f>
        <v>0</v>
      </c>
      <c r="V285" s="5">
        <f ca="1">SUMIF(总装!AN$3:AN$146,$B285,总装!AN$6)+SUMIF(总装!AO$3:AO$146,$B285,总装!AO$6)+SUMIF(总装!AP$3:AP$146,$B285,总装!AP$6)</f>
        <v>0</v>
      </c>
      <c r="W285" s="5">
        <f ca="1">SUMIF(总装!AQ$3:AQ$146,$B285,总装!AQ$6)+SUMIF(总装!AR$3:AR$146,$B285,总装!AR$6)+SUMIF(总装!AS$3:AS$146,$B285,总装!AS$6)</f>
        <v>0</v>
      </c>
      <c r="X285" s="5">
        <f ca="1">SUMIF(总装!AT$3:AT$146,$B285,总装!AT$6)+SUMIF(总装!AU$3:AU$146,$B285,总装!AU$6)+SUMIF(总装!AV$3:AV$146,$B285,总装!AV$6)</f>
        <v>0</v>
      </c>
      <c r="Y285" s="5">
        <f ca="1">SUMIF(总装!AW$3:AW$146,$B285,总装!AW$6)+SUMIF(总装!AX$3:AX$146,$B285,总装!AX$6)+SUMIF(总装!AY$3:AY$146,$B285,总装!AY$6)</f>
        <v>0</v>
      </c>
      <c r="Z285" s="5">
        <f ca="1">SUMIF(总装!AZ$3:AZ$146,$B285,总装!AZ$6)+SUMIF(总装!BA$3:BA$146,$B285,总装!BA$6)+SUMIF(总装!BB$3:BB$146,$B285,总装!BB$6)</f>
        <v>0</v>
      </c>
      <c r="AA285" s="5">
        <f ca="1">SUMIF(总装!BC$3:BC$146,$B285,总装!BC$6)+SUMIF(总装!BD$3:BD$146,$B285,总装!BD$6)+SUMIF(总装!BE$3:BE$146,$B285,总装!BE$6)</f>
        <v>0</v>
      </c>
      <c r="AB285" s="5">
        <f ca="1">SUMIF(总装!BF$3:BF$146,$B285,总装!BF$6)+SUMIF(总装!BG$3:BG$146,$B285,总装!BG$6)+SUMIF(总装!BH$3:BH$146,$B285,总装!BH$6)</f>
        <v>0</v>
      </c>
      <c r="AC285" s="5">
        <f ca="1">SUMIF(总装!BI$3:BI$146,$B285,总装!BI$6)+SUMIF(总装!BJ$3:BJ$146,$B285,总装!BJ$6)+SUMIF(总装!BK$3:BK$146,$B285,总装!BK$6)</f>
        <v>0</v>
      </c>
      <c r="AD285" s="5">
        <f ca="1">SUMIF(总装!BL$3:BL$146,$B285,总装!BL$6)+SUMIF(总装!BM$3:BM$146,$B285,总装!BM$6)+SUMIF(总装!BN$3:BN$146,$B285,总装!BN$6)</f>
        <v>0</v>
      </c>
      <c r="AE285" s="5">
        <f ca="1">SUMIF(总装!BO$3:BO$146,$B285,总装!BO$6)+SUMIF(总装!BP$3:BP$146,$B285,总装!BP$6)+SUMIF(总装!BQ$3:BQ$146,$B285,总装!BQ$6)</f>
        <v>0</v>
      </c>
      <c r="AF285" s="5">
        <f ca="1">SUMIF(总装!BR$3:BR$146,$B285,总装!BR$6)+SUMIF(总装!BS$3:BS$146,$B285,总装!BS$6)+SUMIF(总装!BT$3:BT$146,$B285,总装!BT$6)</f>
        <v>0</v>
      </c>
      <c r="AG285" s="5">
        <f ca="1">SUMIF(总装!BU$3:BU$146,$B285,总装!BU$6)+SUMIF(总装!BV$3:BV$146,$B285,总装!BV$6)+SUMIF(总装!BW$3:BW$146,$B285,总装!BW$6)</f>
        <v>500</v>
      </c>
      <c r="AH285" s="5">
        <f ca="1">SUMIF(总装!BX$3:BX$146,$B285,总装!BX$6)+SUMIF(总装!BY$3:BY$146,$B285,总装!BY$6)+SUMIF(总装!BZ$3:BZ$146,$B285,总装!BZ$6)</f>
        <v>1500</v>
      </c>
      <c r="AI285" s="5">
        <f ca="1">SUMIF(总装!CA$3:CA$146,$B285,总装!CA$6)+SUMIF(总装!CB$3:CB$146,$B285,总装!CB$6)+SUMIF(总装!CC$3:CC$146,$B285,总装!CC$6)</f>
        <v>0</v>
      </c>
      <c r="AJ285" s="5">
        <f ca="1">SUMIF(总装!CD$3:CD$146,$B285,总装!CD$6)+SUMIF(总装!CE$3:CE$146,$B285,总装!CE$6)+SUMIF(总装!CF$3:CF$146,$B285,总装!CF$6)</f>
        <v>0</v>
      </c>
      <c r="AK285" s="5">
        <f ca="1">SUMIF(总装!CG$3:CG$146,$B285,总装!CG$6)+SUMIF(总装!CH$3:CH$146,$B285,总装!CH$6)+SUMIF(总装!CI$3:CI$146,$B285,总装!CI$6)</f>
        <v>0</v>
      </c>
      <c r="AL285" s="5">
        <f ca="1">SUMIF(总装!CJ$3:CJ$146,$B285,总装!CJ$6)+SUMIF(总装!CK$3:CK$146,$B285,总装!CK$6)+SUMIF(总装!CL$3:CL$146,$B285,总装!CL$6)</f>
        <v>0</v>
      </c>
      <c r="AM285" s="5">
        <f ca="1">SUMIF(总装!CM$3:CM$146,$B285,总装!CM$6)+SUMIF(总装!CN$3:CN$146,$B285,总装!CN$6)+SUMIF(总装!CO$3:CO$146,$B285,总装!CO$6)</f>
        <v>0</v>
      </c>
      <c r="AN285" s="5">
        <f ca="1">SUMIF(总装!CP$3:CP$146,$B285,总装!CP$6)+SUMIF(总装!CQ$3:CQ$146,$B285,总装!CQ$6)+SUMIF(总装!CR$3:CR$146,$B285,总装!CR$6)</f>
        <v>0</v>
      </c>
      <c r="AO285" s="5">
        <f ca="1" t="shared" si="14"/>
        <v>2000</v>
      </c>
      <c r="AP285" s="5">
        <f>SUMIF(工单拆分!G:G,B285,工单拆分!I:I)</f>
        <v>2000</v>
      </c>
      <c r="AQ285" s="5">
        <f ca="1" t="shared" si="15"/>
        <v>0</v>
      </c>
      <c r="AS285" s="7"/>
      <c r="AT285" s="5"/>
      <c r="AU285" s="5"/>
      <c r="AV285" s="5"/>
      <c r="AW285" s="5"/>
    </row>
    <row r="286" s="1" customFormat="1" spans="1:49">
      <c r="A286" s="5">
        <f>工单拆分!F286</f>
        <v>7210003763</v>
      </c>
      <c r="B286" s="5" t="str">
        <f>工单拆分!G286</f>
        <v>7210003763-5</v>
      </c>
      <c r="C286" s="5" t="str">
        <f>工单拆分!H286</f>
        <v>50FC5033A-5</v>
      </c>
      <c r="D286" s="5">
        <f>VLOOKUP(B286,工单拆分!G:I,3,0)</f>
        <v>2000</v>
      </c>
      <c r="E286" s="5">
        <f ca="1">SUMIFS(OFFSET(工单拆分!$I$2,,,2000),OFFSET(工单拆分!$F$2,,,2000),A286)</f>
        <v>35000</v>
      </c>
      <c r="F286" s="5"/>
      <c r="G286" s="10">
        <f ca="1" t="array" ref="G286">MATCH(TRUE,J286:AN286&gt;10,0)+$J$2-1</f>
        <v>43536</v>
      </c>
      <c r="H286" s="11"/>
      <c r="I286" s="11"/>
      <c r="J286" s="5">
        <f ca="1">SUMIF(总装!D$3:D$146,$B286,总装!D$6)+SUMIF(总装!E$3:E$146,$B286,总装!E$6)+SUMIF(总装!F$3:F$146,$B286,总装!F$6)</f>
        <v>0</v>
      </c>
      <c r="K286" s="12">
        <f ca="1">SUMIF(总装!G$3:G$146,$B286,总装!G$6)+SUMIF(总装!H$3:H$146,$B286,总装!H$6)+SUMIF(总装!I$3:I$146,$B286,总装!I$6)</f>
        <v>0</v>
      </c>
      <c r="L286" s="12">
        <f ca="1">SUMIF(总装!J$3:J$146,$B286,总装!J$6)+SUMIF(总装!K$3:K$146,$B286,总装!K$6)+SUMIF(总装!L$3:L$146,$B286,总装!L$6)</f>
        <v>0</v>
      </c>
      <c r="M286" s="12">
        <f ca="1">SUMIF(总装!M$3:M$146,$B286,总装!M$6)+SUMIF(总装!N$3:N$146,$B286,总装!N$6)+SUMIF(总装!O$3:O$146,$B286,总装!O$6)</f>
        <v>0</v>
      </c>
      <c r="N286" s="12">
        <f ca="1">SUMIF(总装!P$3:P$146,$B286,总装!P$6)+SUMIF(总装!Q$3:Q$146,$B286,总装!Q$6)+SUMIF(总装!R$3:R$146,$B286,总装!R$6)</f>
        <v>0</v>
      </c>
      <c r="O286" s="12">
        <f ca="1">SUMIF(总装!S$3:S$146,$B286,总装!S$6)+SUMIF(总装!T$3:T$146,$B286,总装!T$6)+SUMIF(总装!U$3:U$146,$B286,总装!U$6)</f>
        <v>0</v>
      </c>
      <c r="P286" s="12">
        <f ca="1">SUMIF(总装!V$3:V$146,$B286,总装!V$6)+SUMIF(总装!W$3:W$146,$B286,总装!W$6)+SUMIF(总装!X$3:X$146,$B286,总装!X$6)</f>
        <v>0</v>
      </c>
      <c r="Q286" s="12">
        <f ca="1">SUMIF(总装!Y$3:Y$146,$B286,总装!Y$6)+SUMIF(总装!Z$3:Z$146,$B286,总装!Z$6)+SUMIF(总装!AA$3:AA$146,$B286,总装!AA$6)</f>
        <v>0</v>
      </c>
      <c r="R286" s="5">
        <f ca="1">SUMIF(总装!AB$3:AB$146,$B286,总装!AB$6)+SUMIF(总装!AC$3:AC$146,$B286,总装!AC$6)+SUMIF(总装!AD$3:AD$146,$B286,总装!AD$6)</f>
        <v>0</v>
      </c>
      <c r="S286" s="5">
        <f ca="1">SUMIF(总装!AE$3:AE$146,$B286,总装!AE$6)+SUMIF(总装!AF$3:AF$146,$B286,总装!AF$6)+SUMIF(总装!AG$3:AG$146,$B286,总装!AG$6)</f>
        <v>0</v>
      </c>
      <c r="T286" s="5">
        <f ca="1">SUMIF(总装!AH$3:AH$146,$B286,总装!AH$6)+SUMIF(总装!AI$3:AI$146,$B286,总装!AI$6)+SUMIF(总装!AJ$3:AJ$146,$B286,总装!AJ$6)</f>
        <v>0</v>
      </c>
      <c r="U286" s="5">
        <f ca="1">SUMIF(总装!AK$3:AK$146,$B286,总装!AK$6)+SUMIF(总装!AL$3:AL$146,$B286,总装!AL$6)+SUMIF(总装!AM$3:AM$146,$B286,总装!AM$6)</f>
        <v>170</v>
      </c>
      <c r="V286" s="5">
        <f ca="1">SUMIF(总装!AN$3:AN$146,$B286,总装!AN$6)+SUMIF(总装!AO$3:AO$146,$B286,总装!AO$6)+SUMIF(总装!AP$3:AP$146,$B286,总装!AP$6)</f>
        <v>1830</v>
      </c>
      <c r="W286" s="5">
        <f ca="1">SUMIF(总装!AQ$3:AQ$146,$B286,总装!AQ$6)+SUMIF(总装!AR$3:AR$146,$B286,总装!AR$6)+SUMIF(总装!AS$3:AS$146,$B286,总装!AS$6)</f>
        <v>0</v>
      </c>
      <c r="X286" s="5">
        <f ca="1">SUMIF(总装!AT$3:AT$146,$B286,总装!AT$6)+SUMIF(总装!AU$3:AU$146,$B286,总装!AU$6)+SUMIF(总装!AV$3:AV$146,$B286,总装!AV$6)</f>
        <v>0</v>
      </c>
      <c r="Y286" s="5">
        <f ca="1">SUMIF(总装!AW$3:AW$146,$B286,总装!AW$6)+SUMIF(总装!AX$3:AX$146,$B286,总装!AX$6)+SUMIF(总装!AY$3:AY$146,$B286,总装!AY$6)</f>
        <v>0</v>
      </c>
      <c r="Z286" s="5">
        <f ca="1">SUMIF(总装!AZ$3:AZ$146,$B286,总装!AZ$6)+SUMIF(总装!BA$3:BA$146,$B286,总装!BA$6)+SUMIF(总装!BB$3:BB$146,$B286,总装!BB$6)</f>
        <v>0</v>
      </c>
      <c r="AA286" s="5">
        <f ca="1">SUMIF(总装!BC$3:BC$146,$B286,总装!BC$6)+SUMIF(总装!BD$3:BD$146,$B286,总装!BD$6)+SUMIF(总装!BE$3:BE$146,$B286,总装!BE$6)</f>
        <v>0</v>
      </c>
      <c r="AB286" s="5">
        <f ca="1">SUMIF(总装!BF$3:BF$146,$B286,总装!BF$6)+SUMIF(总装!BG$3:BG$146,$B286,总装!BG$6)+SUMIF(总装!BH$3:BH$146,$B286,总装!BH$6)</f>
        <v>0</v>
      </c>
      <c r="AC286" s="5">
        <f ca="1">SUMIF(总装!BI$3:BI$146,$B286,总装!BI$6)+SUMIF(总装!BJ$3:BJ$146,$B286,总装!BJ$6)+SUMIF(总装!BK$3:BK$146,$B286,总装!BK$6)</f>
        <v>0</v>
      </c>
      <c r="AD286" s="5">
        <f ca="1">SUMIF(总装!BL$3:BL$146,$B286,总装!BL$6)+SUMIF(总装!BM$3:BM$146,$B286,总装!BM$6)+SUMIF(总装!BN$3:BN$146,$B286,总装!BN$6)</f>
        <v>0</v>
      </c>
      <c r="AE286" s="5">
        <f ca="1">SUMIF(总装!BO$3:BO$146,$B286,总装!BO$6)+SUMIF(总装!BP$3:BP$146,$B286,总装!BP$6)+SUMIF(总装!BQ$3:BQ$146,$B286,总装!BQ$6)</f>
        <v>0</v>
      </c>
      <c r="AF286" s="5">
        <f ca="1">SUMIF(总装!BR$3:BR$146,$B286,总装!BR$6)+SUMIF(总装!BS$3:BS$146,$B286,总装!BS$6)+SUMIF(总装!BT$3:BT$146,$B286,总装!BT$6)</f>
        <v>0</v>
      </c>
      <c r="AG286" s="5">
        <f ca="1">SUMIF(总装!BU$3:BU$146,$B286,总装!BU$6)+SUMIF(总装!BV$3:BV$146,$B286,总装!BV$6)+SUMIF(总装!BW$3:BW$146,$B286,总装!BW$6)</f>
        <v>0</v>
      </c>
      <c r="AH286" s="5">
        <f ca="1">SUMIF(总装!BX$3:BX$146,$B286,总装!BX$6)+SUMIF(总装!BY$3:BY$146,$B286,总装!BY$6)+SUMIF(总装!BZ$3:BZ$146,$B286,总装!BZ$6)</f>
        <v>0</v>
      </c>
      <c r="AI286" s="5">
        <f ca="1">SUMIF(总装!CA$3:CA$146,$B286,总装!CA$6)+SUMIF(总装!CB$3:CB$146,$B286,总装!CB$6)+SUMIF(总装!CC$3:CC$146,$B286,总装!CC$6)</f>
        <v>0</v>
      </c>
      <c r="AJ286" s="5">
        <f ca="1">SUMIF(总装!CD$3:CD$146,$B286,总装!CD$6)+SUMIF(总装!CE$3:CE$146,$B286,总装!CE$6)+SUMIF(总装!CF$3:CF$146,$B286,总装!CF$6)</f>
        <v>0</v>
      </c>
      <c r="AK286" s="5">
        <f ca="1">SUMIF(总装!CG$3:CG$146,$B286,总装!CG$6)+SUMIF(总装!CH$3:CH$146,$B286,总装!CH$6)+SUMIF(总装!CI$3:CI$146,$B286,总装!CI$6)</f>
        <v>0</v>
      </c>
      <c r="AL286" s="5">
        <f ca="1">SUMIF(总装!CJ$3:CJ$146,$B286,总装!CJ$6)+SUMIF(总装!CK$3:CK$146,$B286,总装!CK$6)+SUMIF(总装!CL$3:CL$146,$B286,总装!CL$6)</f>
        <v>0</v>
      </c>
      <c r="AM286" s="5">
        <f ca="1">SUMIF(总装!CM$3:CM$146,$B286,总装!CM$6)+SUMIF(总装!CN$3:CN$146,$B286,总装!CN$6)+SUMIF(总装!CO$3:CO$146,$B286,总装!CO$6)</f>
        <v>0</v>
      </c>
      <c r="AN286" s="5">
        <f ca="1">SUMIF(总装!CP$3:CP$146,$B286,总装!CP$6)+SUMIF(总装!CQ$3:CQ$146,$B286,总装!CQ$6)+SUMIF(总装!CR$3:CR$146,$B286,总装!CR$6)</f>
        <v>0</v>
      </c>
      <c r="AO286" s="5">
        <f ca="1" t="shared" si="14"/>
        <v>2000</v>
      </c>
      <c r="AP286" s="5">
        <f>SUMIF(工单拆分!G:G,B286,工单拆分!I:I)</f>
        <v>2000</v>
      </c>
      <c r="AQ286" s="5">
        <f ca="1" t="shared" si="15"/>
        <v>0</v>
      </c>
      <c r="AS286" s="7"/>
      <c r="AT286" s="5"/>
      <c r="AU286" s="5"/>
      <c r="AV286" s="5"/>
      <c r="AW286" s="5"/>
    </row>
    <row r="287" s="1" customFormat="1" spans="1:49">
      <c r="A287" s="5">
        <f>工单拆分!F287</f>
        <v>7210003763</v>
      </c>
      <c r="B287" s="5" t="str">
        <f>工单拆分!G287</f>
        <v>7210003763-6</v>
      </c>
      <c r="C287" s="5" t="str">
        <f>工单拆分!H287</f>
        <v>50FC5033A-6</v>
      </c>
      <c r="D287" s="5">
        <f>VLOOKUP(B287,工单拆分!G:I,3,0)</f>
        <v>2000</v>
      </c>
      <c r="E287" s="5">
        <f ca="1">SUMIFS(OFFSET(工单拆分!$I$2,,,2000),OFFSET(工单拆分!$F$2,,,2000),A287)</f>
        <v>35000</v>
      </c>
      <c r="F287" s="5"/>
      <c r="G287" s="10">
        <f ca="1" t="array" ref="G287">MATCH(TRUE,J287:AN287&gt;10,0)+$J$2-1</f>
        <v>43537</v>
      </c>
      <c r="H287" s="11"/>
      <c r="I287" s="11"/>
      <c r="J287" s="5">
        <f ca="1">SUMIF(总装!D$3:D$146,$B287,总装!D$6)+SUMIF(总装!E$3:E$146,$B287,总装!E$6)+SUMIF(总装!F$3:F$146,$B287,总装!F$6)</f>
        <v>0</v>
      </c>
      <c r="K287" s="12">
        <f ca="1">SUMIF(总装!G$3:G$146,$B287,总装!G$6)+SUMIF(总装!H$3:H$146,$B287,总装!H$6)+SUMIF(总装!I$3:I$146,$B287,总装!I$6)</f>
        <v>0</v>
      </c>
      <c r="L287" s="12">
        <f ca="1">SUMIF(总装!J$3:J$146,$B287,总装!J$6)+SUMIF(总装!K$3:K$146,$B287,总装!K$6)+SUMIF(总装!L$3:L$146,$B287,总装!L$6)</f>
        <v>0</v>
      </c>
      <c r="M287" s="12">
        <f ca="1">SUMIF(总装!M$3:M$146,$B287,总装!M$6)+SUMIF(总装!N$3:N$146,$B287,总装!N$6)+SUMIF(总装!O$3:O$146,$B287,总装!O$6)</f>
        <v>0</v>
      </c>
      <c r="N287" s="12">
        <f ca="1">SUMIF(总装!P$3:P$146,$B287,总装!P$6)+SUMIF(总装!Q$3:Q$146,$B287,总装!Q$6)+SUMIF(总装!R$3:R$146,$B287,总装!R$6)</f>
        <v>0</v>
      </c>
      <c r="O287" s="12">
        <f ca="1">SUMIF(总装!S$3:S$146,$B287,总装!S$6)+SUMIF(总装!T$3:T$146,$B287,总装!T$6)+SUMIF(总装!U$3:U$146,$B287,总装!U$6)</f>
        <v>0</v>
      </c>
      <c r="P287" s="12">
        <f ca="1">SUMIF(总装!V$3:V$146,$B287,总装!V$6)+SUMIF(总装!W$3:W$146,$B287,总装!W$6)+SUMIF(总装!X$3:X$146,$B287,总装!X$6)</f>
        <v>0</v>
      </c>
      <c r="Q287" s="12">
        <f ca="1">SUMIF(总装!Y$3:Y$146,$B287,总装!Y$6)+SUMIF(总装!Z$3:Z$146,$B287,总装!Z$6)+SUMIF(总装!AA$3:AA$146,$B287,总装!AA$6)</f>
        <v>0</v>
      </c>
      <c r="R287" s="5">
        <f ca="1">SUMIF(总装!AB$3:AB$146,$B287,总装!AB$6)+SUMIF(总装!AC$3:AC$146,$B287,总装!AC$6)+SUMIF(总装!AD$3:AD$146,$B287,总装!AD$6)</f>
        <v>0</v>
      </c>
      <c r="S287" s="5">
        <f ca="1">SUMIF(总装!AE$3:AE$146,$B287,总装!AE$6)+SUMIF(总装!AF$3:AF$146,$B287,总装!AF$6)+SUMIF(总装!AG$3:AG$146,$B287,总装!AG$6)</f>
        <v>0</v>
      </c>
      <c r="T287" s="5">
        <f ca="1">SUMIF(总装!AH$3:AH$146,$B287,总装!AH$6)+SUMIF(总装!AI$3:AI$146,$B287,总装!AI$6)+SUMIF(总装!AJ$3:AJ$146,$B287,总装!AJ$6)</f>
        <v>0</v>
      </c>
      <c r="U287" s="5">
        <f ca="1">SUMIF(总装!AK$3:AK$146,$B287,总装!AK$6)+SUMIF(总装!AL$3:AL$146,$B287,总装!AL$6)+SUMIF(总装!AM$3:AM$146,$B287,总装!AM$6)</f>
        <v>0</v>
      </c>
      <c r="V287" s="5">
        <f ca="1">SUMIF(总装!AN$3:AN$146,$B287,总装!AN$6)+SUMIF(总装!AO$3:AO$146,$B287,总装!AO$6)+SUMIF(总装!AP$3:AP$146,$B287,总装!AP$6)</f>
        <v>100</v>
      </c>
      <c r="W287" s="5">
        <f ca="1">SUMIF(总装!AQ$3:AQ$146,$B287,总装!AQ$6)+SUMIF(总装!AR$3:AR$146,$B287,总装!AR$6)+SUMIF(总装!AS$3:AS$146,$B287,总装!AS$6)</f>
        <v>1900</v>
      </c>
      <c r="X287" s="5">
        <f ca="1">SUMIF(总装!AT$3:AT$146,$B287,总装!AT$6)+SUMIF(总装!AU$3:AU$146,$B287,总装!AU$6)+SUMIF(总装!AV$3:AV$146,$B287,总装!AV$6)</f>
        <v>0</v>
      </c>
      <c r="Y287" s="5">
        <f ca="1">SUMIF(总装!AW$3:AW$146,$B287,总装!AW$6)+SUMIF(总装!AX$3:AX$146,$B287,总装!AX$6)+SUMIF(总装!AY$3:AY$146,$B287,总装!AY$6)</f>
        <v>0</v>
      </c>
      <c r="Z287" s="5">
        <f ca="1">SUMIF(总装!AZ$3:AZ$146,$B287,总装!AZ$6)+SUMIF(总装!BA$3:BA$146,$B287,总装!BA$6)+SUMIF(总装!BB$3:BB$146,$B287,总装!BB$6)</f>
        <v>0</v>
      </c>
      <c r="AA287" s="5">
        <f ca="1">SUMIF(总装!BC$3:BC$146,$B287,总装!BC$6)+SUMIF(总装!BD$3:BD$146,$B287,总装!BD$6)+SUMIF(总装!BE$3:BE$146,$B287,总装!BE$6)</f>
        <v>0</v>
      </c>
      <c r="AB287" s="5">
        <f ca="1">SUMIF(总装!BF$3:BF$146,$B287,总装!BF$6)+SUMIF(总装!BG$3:BG$146,$B287,总装!BG$6)+SUMIF(总装!BH$3:BH$146,$B287,总装!BH$6)</f>
        <v>0</v>
      </c>
      <c r="AC287" s="5">
        <f ca="1">SUMIF(总装!BI$3:BI$146,$B287,总装!BI$6)+SUMIF(总装!BJ$3:BJ$146,$B287,总装!BJ$6)+SUMIF(总装!BK$3:BK$146,$B287,总装!BK$6)</f>
        <v>0</v>
      </c>
      <c r="AD287" s="5">
        <f ca="1">SUMIF(总装!BL$3:BL$146,$B287,总装!BL$6)+SUMIF(总装!BM$3:BM$146,$B287,总装!BM$6)+SUMIF(总装!BN$3:BN$146,$B287,总装!BN$6)</f>
        <v>0</v>
      </c>
      <c r="AE287" s="5">
        <f ca="1">SUMIF(总装!BO$3:BO$146,$B287,总装!BO$6)+SUMIF(总装!BP$3:BP$146,$B287,总装!BP$6)+SUMIF(总装!BQ$3:BQ$146,$B287,总装!BQ$6)</f>
        <v>0</v>
      </c>
      <c r="AF287" s="5">
        <f ca="1">SUMIF(总装!BR$3:BR$146,$B287,总装!BR$6)+SUMIF(总装!BS$3:BS$146,$B287,总装!BS$6)+SUMIF(总装!BT$3:BT$146,$B287,总装!BT$6)</f>
        <v>0</v>
      </c>
      <c r="AG287" s="5">
        <f ca="1">SUMIF(总装!BU$3:BU$146,$B287,总装!BU$6)+SUMIF(总装!BV$3:BV$146,$B287,总装!BV$6)+SUMIF(总装!BW$3:BW$146,$B287,总装!BW$6)</f>
        <v>0</v>
      </c>
      <c r="AH287" s="5">
        <f ca="1">SUMIF(总装!BX$3:BX$146,$B287,总装!BX$6)+SUMIF(总装!BY$3:BY$146,$B287,总装!BY$6)+SUMIF(总装!BZ$3:BZ$146,$B287,总装!BZ$6)</f>
        <v>0</v>
      </c>
      <c r="AI287" s="5">
        <f ca="1">SUMIF(总装!CA$3:CA$146,$B287,总装!CA$6)+SUMIF(总装!CB$3:CB$146,$B287,总装!CB$6)+SUMIF(总装!CC$3:CC$146,$B287,总装!CC$6)</f>
        <v>0</v>
      </c>
      <c r="AJ287" s="5">
        <f ca="1">SUMIF(总装!CD$3:CD$146,$B287,总装!CD$6)+SUMIF(总装!CE$3:CE$146,$B287,总装!CE$6)+SUMIF(总装!CF$3:CF$146,$B287,总装!CF$6)</f>
        <v>0</v>
      </c>
      <c r="AK287" s="5">
        <f ca="1">SUMIF(总装!CG$3:CG$146,$B287,总装!CG$6)+SUMIF(总装!CH$3:CH$146,$B287,总装!CH$6)+SUMIF(总装!CI$3:CI$146,$B287,总装!CI$6)</f>
        <v>0</v>
      </c>
      <c r="AL287" s="5">
        <f ca="1">SUMIF(总装!CJ$3:CJ$146,$B287,总装!CJ$6)+SUMIF(总装!CK$3:CK$146,$B287,总装!CK$6)+SUMIF(总装!CL$3:CL$146,$B287,总装!CL$6)</f>
        <v>0</v>
      </c>
      <c r="AM287" s="5">
        <f ca="1">SUMIF(总装!CM$3:CM$146,$B287,总装!CM$6)+SUMIF(总装!CN$3:CN$146,$B287,总装!CN$6)+SUMIF(总装!CO$3:CO$146,$B287,总装!CO$6)</f>
        <v>0</v>
      </c>
      <c r="AN287" s="5">
        <f ca="1">SUMIF(总装!CP$3:CP$146,$B287,总装!CP$6)+SUMIF(总装!CQ$3:CQ$146,$B287,总装!CQ$6)+SUMIF(总装!CR$3:CR$146,$B287,总装!CR$6)</f>
        <v>0</v>
      </c>
      <c r="AO287" s="5">
        <f ca="1" t="shared" si="14"/>
        <v>2000</v>
      </c>
      <c r="AP287" s="5">
        <f>SUMIF(工单拆分!G:G,B287,工单拆分!I:I)</f>
        <v>2000</v>
      </c>
      <c r="AQ287" s="5">
        <f ca="1" t="shared" si="15"/>
        <v>0</v>
      </c>
      <c r="AS287" s="7"/>
      <c r="AT287" s="5"/>
      <c r="AU287" s="5"/>
      <c r="AV287" s="5"/>
      <c r="AW287" s="5"/>
    </row>
    <row r="288" s="1" customFormat="1" spans="1:49">
      <c r="A288" s="5">
        <f>工单拆分!F288</f>
        <v>7210003763</v>
      </c>
      <c r="B288" s="5" t="str">
        <f>工单拆分!G288</f>
        <v>7210003763-7</v>
      </c>
      <c r="C288" s="5" t="str">
        <f>工单拆分!H288</f>
        <v>50FC5033A-7</v>
      </c>
      <c r="D288" s="5">
        <f>VLOOKUP(B288,工单拆分!G:I,3,0)</f>
        <v>2000</v>
      </c>
      <c r="E288" s="5">
        <f ca="1">SUMIFS(OFFSET(工单拆分!$I$2,,,2000),OFFSET(工单拆分!$F$2,,,2000),A288)</f>
        <v>35000</v>
      </c>
      <c r="F288" s="5"/>
      <c r="G288" s="10">
        <f ca="1" t="array" ref="G288">MATCH(TRUE,J288:AN288&gt;10,0)+$J$2-1</f>
        <v>43539</v>
      </c>
      <c r="H288" s="11"/>
      <c r="I288" s="11"/>
      <c r="J288" s="5">
        <f ca="1">SUMIF(总装!D$3:D$146,$B288,总装!D$6)+SUMIF(总装!E$3:E$146,$B288,总装!E$6)+SUMIF(总装!F$3:F$146,$B288,总装!F$6)</f>
        <v>0</v>
      </c>
      <c r="K288" s="12">
        <f ca="1">SUMIF(总装!G$3:G$146,$B288,总装!G$6)+SUMIF(总装!H$3:H$146,$B288,总装!H$6)+SUMIF(总装!I$3:I$146,$B288,总装!I$6)</f>
        <v>0</v>
      </c>
      <c r="L288" s="12">
        <f ca="1">SUMIF(总装!J$3:J$146,$B288,总装!J$6)+SUMIF(总装!K$3:K$146,$B288,总装!K$6)+SUMIF(总装!L$3:L$146,$B288,总装!L$6)</f>
        <v>0</v>
      </c>
      <c r="M288" s="12">
        <f ca="1">SUMIF(总装!M$3:M$146,$B288,总装!M$6)+SUMIF(总装!N$3:N$146,$B288,总装!N$6)+SUMIF(总装!O$3:O$146,$B288,总装!O$6)</f>
        <v>0</v>
      </c>
      <c r="N288" s="12">
        <f ca="1">SUMIF(总装!P$3:P$146,$B288,总装!P$6)+SUMIF(总装!Q$3:Q$146,$B288,总装!Q$6)+SUMIF(总装!R$3:R$146,$B288,总装!R$6)</f>
        <v>0</v>
      </c>
      <c r="O288" s="12">
        <f ca="1">SUMIF(总装!S$3:S$146,$B288,总装!S$6)+SUMIF(总装!T$3:T$146,$B288,总装!T$6)+SUMIF(总装!U$3:U$146,$B288,总装!U$6)</f>
        <v>0</v>
      </c>
      <c r="P288" s="12">
        <f ca="1">SUMIF(总装!V$3:V$146,$B288,总装!V$6)+SUMIF(总装!W$3:W$146,$B288,总装!W$6)+SUMIF(总装!X$3:X$146,$B288,总装!X$6)</f>
        <v>0</v>
      </c>
      <c r="Q288" s="12">
        <f ca="1">SUMIF(总装!Y$3:Y$146,$B288,总装!Y$6)+SUMIF(总装!Z$3:Z$146,$B288,总装!Z$6)+SUMIF(总装!AA$3:AA$146,$B288,总装!AA$6)</f>
        <v>0</v>
      </c>
      <c r="R288" s="5">
        <f ca="1">SUMIF(总装!AB$3:AB$146,$B288,总装!AB$6)+SUMIF(总装!AC$3:AC$146,$B288,总装!AC$6)+SUMIF(总装!AD$3:AD$146,$B288,总装!AD$6)</f>
        <v>0</v>
      </c>
      <c r="S288" s="5">
        <f ca="1">SUMIF(总装!AE$3:AE$146,$B288,总装!AE$6)+SUMIF(总装!AF$3:AF$146,$B288,总装!AF$6)+SUMIF(总装!AG$3:AG$146,$B288,总装!AG$6)</f>
        <v>0</v>
      </c>
      <c r="T288" s="5">
        <f ca="1">SUMIF(总装!AH$3:AH$146,$B288,总装!AH$6)+SUMIF(总装!AI$3:AI$146,$B288,总装!AI$6)+SUMIF(总装!AJ$3:AJ$146,$B288,总装!AJ$6)</f>
        <v>0</v>
      </c>
      <c r="U288" s="5">
        <f ca="1">SUMIF(总装!AK$3:AK$146,$B288,总装!AK$6)+SUMIF(总装!AL$3:AL$146,$B288,总装!AL$6)+SUMIF(总装!AM$3:AM$146,$B288,总装!AM$6)</f>
        <v>0</v>
      </c>
      <c r="V288" s="5">
        <f ca="1">SUMIF(总装!AN$3:AN$146,$B288,总装!AN$6)+SUMIF(总装!AO$3:AO$146,$B288,总装!AO$6)+SUMIF(总装!AP$3:AP$146,$B288,总装!AP$6)</f>
        <v>0</v>
      </c>
      <c r="W288" s="5">
        <f ca="1">SUMIF(总装!AQ$3:AQ$146,$B288,总装!AQ$6)+SUMIF(总装!AR$3:AR$146,$B288,总装!AR$6)+SUMIF(总装!AS$3:AS$146,$B288,总装!AS$6)</f>
        <v>0</v>
      </c>
      <c r="X288" s="5">
        <f ca="1">SUMIF(总装!AT$3:AT$146,$B288,总装!AT$6)+SUMIF(总装!AU$3:AU$146,$B288,总装!AU$6)+SUMIF(总装!AV$3:AV$146,$B288,总装!AV$6)</f>
        <v>1900</v>
      </c>
      <c r="Y288" s="5">
        <f ca="1">SUMIF(总装!AW$3:AW$146,$B288,总装!AW$6)+SUMIF(总装!AX$3:AX$146,$B288,总装!AX$6)+SUMIF(总装!AY$3:AY$146,$B288,总装!AY$6)</f>
        <v>0</v>
      </c>
      <c r="Z288" s="5">
        <f ca="1">SUMIF(总装!AZ$3:AZ$146,$B288,总装!AZ$6)+SUMIF(总装!BA$3:BA$146,$B288,总装!BA$6)+SUMIF(总装!BB$3:BB$146,$B288,总装!BB$6)</f>
        <v>0</v>
      </c>
      <c r="AA288" s="5">
        <f ca="1">SUMIF(总装!BC$3:BC$146,$B288,总装!BC$6)+SUMIF(总装!BD$3:BD$146,$B288,总装!BD$6)+SUMIF(总装!BE$3:BE$146,$B288,总装!BE$6)</f>
        <v>100</v>
      </c>
      <c r="AB288" s="5">
        <f ca="1">SUMIF(总装!BF$3:BF$146,$B288,总装!BF$6)+SUMIF(总装!BG$3:BG$146,$B288,总装!BG$6)+SUMIF(总装!BH$3:BH$146,$B288,总装!BH$6)</f>
        <v>0</v>
      </c>
      <c r="AC288" s="5">
        <f ca="1">SUMIF(总装!BI$3:BI$146,$B288,总装!BI$6)+SUMIF(总装!BJ$3:BJ$146,$B288,总装!BJ$6)+SUMIF(总装!BK$3:BK$146,$B288,总装!BK$6)</f>
        <v>0</v>
      </c>
      <c r="AD288" s="5">
        <f ca="1">SUMIF(总装!BL$3:BL$146,$B288,总装!BL$6)+SUMIF(总装!BM$3:BM$146,$B288,总装!BM$6)+SUMIF(总装!BN$3:BN$146,$B288,总装!BN$6)</f>
        <v>0</v>
      </c>
      <c r="AE288" s="5">
        <f ca="1">SUMIF(总装!BO$3:BO$146,$B288,总装!BO$6)+SUMIF(总装!BP$3:BP$146,$B288,总装!BP$6)+SUMIF(总装!BQ$3:BQ$146,$B288,总装!BQ$6)</f>
        <v>0</v>
      </c>
      <c r="AF288" s="5">
        <f ca="1">SUMIF(总装!BR$3:BR$146,$B288,总装!BR$6)+SUMIF(总装!BS$3:BS$146,$B288,总装!BS$6)+SUMIF(总装!BT$3:BT$146,$B288,总装!BT$6)</f>
        <v>0</v>
      </c>
      <c r="AG288" s="5">
        <f ca="1">SUMIF(总装!BU$3:BU$146,$B288,总装!BU$6)+SUMIF(总装!BV$3:BV$146,$B288,总装!BV$6)+SUMIF(总装!BW$3:BW$146,$B288,总装!BW$6)</f>
        <v>0</v>
      </c>
      <c r="AH288" s="5">
        <f ca="1">SUMIF(总装!BX$3:BX$146,$B288,总装!BX$6)+SUMIF(总装!BY$3:BY$146,$B288,总装!BY$6)+SUMIF(总装!BZ$3:BZ$146,$B288,总装!BZ$6)</f>
        <v>0</v>
      </c>
      <c r="AI288" s="5">
        <f ca="1">SUMIF(总装!CA$3:CA$146,$B288,总装!CA$6)+SUMIF(总装!CB$3:CB$146,$B288,总装!CB$6)+SUMIF(总装!CC$3:CC$146,$B288,总装!CC$6)</f>
        <v>0</v>
      </c>
      <c r="AJ288" s="5">
        <f ca="1">SUMIF(总装!CD$3:CD$146,$B288,总装!CD$6)+SUMIF(总装!CE$3:CE$146,$B288,总装!CE$6)+SUMIF(总装!CF$3:CF$146,$B288,总装!CF$6)</f>
        <v>0</v>
      </c>
      <c r="AK288" s="5">
        <f ca="1">SUMIF(总装!CG$3:CG$146,$B288,总装!CG$6)+SUMIF(总装!CH$3:CH$146,$B288,总装!CH$6)+SUMIF(总装!CI$3:CI$146,$B288,总装!CI$6)</f>
        <v>0</v>
      </c>
      <c r="AL288" s="5">
        <f ca="1">SUMIF(总装!CJ$3:CJ$146,$B288,总装!CJ$6)+SUMIF(总装!CK$3:CK$146,$B288,总装!CK$6)+SUMIF(总装!CL$3:CL$146,$B288,总装!CL$6)</f>
        <v>0</v>
      </c>
      <c r="AM288" s="5">
        <f ca="1">SUMIF(总装!CM$3:CM$146,$B288,总装!CM$6)+SUMIF(总装!CN$3:CN$146,$B288,总装!CN$6)+SUMIF(总装!CO$3:CO$146,$B288,总装!CO$6)</f>
        <v>0</v>
      </c>
      <c r="AN288" s="5">
        <f ca="1">SUMIF(总装!CP$3:CP$146,$B288,总装!CP$6)+SUMIF(总装!CQ$3:CQ$146,$B288,总装!CQ$6)+SUMIF(总装!CR$3:CR$146,$B288,总装!CR$6)</f>
        <v>0</v>
      </c>
      <c r="AO288" s="5">
        <f ca="1" t="shared" si="14"/>
        <v>2000</v>
      </c>
      <c r="AP288" s="5">
        <f>SUMIF(工单拆分!G:G,B288,工单拆分!I:I)</f>
        <v>2000</v>
      </c>
      <c r="AQ288" s="5">
        <f ca="1" t="shared" si="15"/>
        <v>0</v>
      </c>
      <c r="AS288" s="7"/>
      <c r="AT288" s="5"/>
      <c r="AU288" s="5"/>
      <c r="AV288" s="5"/>
      <c r="AW288" s="5"/>
    </row>
    <row r="289" s="1" customFormat="1" spans="1:49">
      <c r="A289" s="5">
        <f>工单拆分!F289</f>
        <v>7210003763</v>
      </c>
      <c r="B289" s="5" t="str">
        <f>工单拆分!G289</f>
        <v>7210003763-8</v>
      </c>
      <c r="C289" s="5" t="str">
        <f>工单拆分!H289</f>
        <v>50FC5033A-8</v>
      </c>
      <c r="D289" s="5">
        <f>VLOOKUP(B289,工单拆分!G:I,3,0)</f>
        <v>2000</v>
      </c>
      <c r="E289" s="5">
        <f ca="1">SUMIFS(OFFSET(工单拆分!$I$2,,,2000),OFFSET(工单拆分!$F$2,,,2000),A289)</f>
        <v>35000</v>
      </c>
      <c r="F289" s="5"/>
      <c r="G289" s="10">
        <f ca="1" t="array" ref="G289">MATCH(TRUE,J289:AN289&gt;10,0)+$J$2-1</f>
        <v>43542</v>
      </c>
      <c r="H289" s="11"/>
      <c r="I289" s="11"/>
      <c r="J289" s="5">
        <f ca="1">SUMIF(总装!D$3:D$146,$B289,总装!D$6)+SUMIF(总装!E$3:E$146,$B289,总装!E$6)+SUMIF(总装!F$3:F$146,$B289,总装!F$6)</f>
        <v>0</v>
      </c>
      <c r="K289" s="12">
        <f ca="1">SUMIF(总装!G$3:G$146,$B289,总装!G$6)+SUMIF(总装!H$3:H$146,$B289,总装!H$6)+SUMIF(总装!I$3:I$146,$B289,总装!I$6)</f>
        <v>0</v>
      </c>
      <c r="L289" s="12">
        <f ca="1">SUMIF(总装!J$3:J$146,$B289,总装!J$6)+SUMIF(总装!K$3:K$146,$B289,总装!K$6)+SUMIF(总装!L$3:L$146,$B289,总装!L$6)</f>
        <v>0</v>
      </c>
      <c r="M289" s="12">
        <f ca="1">SUMIF(总装!M$3:M$146,$B289,总装!M$6)+SUMIF(总装!N$3:N$146,$B289,总装!N$6)+SUMIF(总装!O$3:O$146,$B289,总装!O$6)</f>
        <v>0</v>
      </c>
      <c r="N289" s="12">
        <f ca="1">SUMIF(总装!P$3:P$146,$B289,总装!P$6)+SUMIF(总装!Q$3:Q$146,$B289,总装!Q$6)+SUMIF(总装!R$3:R$146,$B289,总装!R$6)</f>
        <v>0</v>
      </c>
      <c r="O289" s="12">
        <f ca="1">SUMIF(总装!S$3:S$146,$B289,总装!S$6)+SUMIF(总装!T$3:T$146,$B289,总装!T$6)+SUMIF(总装!U$3:U$146,$B289,总装!U$6)</f>
        <v>0</v>
      </c>
      <c r="P289" s="12">
        <f ca="1">SUMIF(总装!V$3:V$146,$B289,总装!V$6)+SUMIF(总装!W$3:W$146,$B289,总装!W$6)+SUMIF(总装!X$3:X$146,$B289,总装!X$6)</f>
        <v>0</v>
      </c>
      <c r="Q289" s="12">
        <f ca="1">SUMIF(总装!Y$3:Y$146,$B289,总装!Y$6)+SUMIF(总装!Z$3:Z$146,$B289,总装!Z$6)+SUMIF(总装!AA$3:AA$146,$B289,总装!AA$6)</f>
        <v>0</v>
      </c>
      <c r="R289" s="5">
        <f ca="1">SUMIF(总装!AB$3:AB$146,$B289,总装!AB$6)+SUMIF(总装!AC$3:AC$146,$B289,总装!AC$6)+SUMIF(总装!AD$3:AD$146,$B289,总装!AD$6)</f>
        <v>0</v>
      </c>
      <c r="S289" s="5">
        <f ca="1">SUMIF(总装!AE$3:AE$146,$B289,总装!AE$6)+SUMIF(总装!AF$3:AF$146,$B289,总装!AF$6)+SUMIF(总装!AG$3:AG$146,$B289,总装!AG$6)</f>
        <v>0</v>
      </c>
      <c r="T289" s="5">
        <f ca="1">SUMIF(总装!AH$3:AH$146,$B289,总装!AH$6)+SUMIF(总装!AI$3:AI$146,$B289,总装!AI$6)+SUMIF(总装!AJ$3:AJ$146,$B289,总装!AJ$6)</f>
        <v>0</v>
      </c>
      <c r="U289" s="5">
        <f ca="1">SUMIF(总装!AK$3:AK$146,$B289,总装!AK$6)+SUMIF(总装!AL$3:AL$146,$B289,总装!AL$6)+SUMIF(总装!AM$3:AM$146,$B289,总装!AM$6)</f>
        <v>0</v>
      </c>
      <c r="V289" s="5">
        <f ca="1">SUMIF(总装!AN$3:AN$146,$B289,总装!AN$6)+SUMIF(总装!AO$3:AO$146,$B289,总装!AO$6)+SUMIF(总装!AP$3:AP$146,$B289,总装!AP$6)</f>
        <v>0</v>
      </c>
      <c r="W289" s="5">
        <f ca="1">SUMIF(总装!AQ$3:AQ$146,$B289,总装!AQ$6)+SUMIF(总装!AR$3:AR$146,$B289,总装!AR$6)+SUMIF(总装!AS$3:AS$146,$B289,总装!AS$6)</f>
        <v>0</v>
      </c>
      <c r="X289" s="5">
        <f ca="1">SUMIF(总装!AT$3:AT$146,$B289,总装!AT$6)+SUMIF(总装!AU$3:AU$146,$B289,总装!AU$6)+SUMIF(总装!AV$3:AV$146,$B289,总装!AV$6)</f>
        <v>0</v>
      </c>
      <c r="Y289" s="5">
        <f ca="1">SUMIF(总装!AW$3:AW$146,$B289,总装!AW$6)+SUMIF(总装!AX$3:AX$146,$B289,总装!AX$6)+SUMIF(总装!AY$3:AY$146,$B289,总装!AY$6)</f>
        <v>0</v>
      </c>
      <c r="Z289" s="5">
        <f ca="1">SUMIF(总装!AZ$3:AZ$146,$B289,总装!AZ$6)+SUMIF(总装!BA$3:BA$146,$B289,总装!BA$6)+SUMIF(总装!BB$3:BB$146,$B289,总装!BB$6)</f>
        <v>0</v>
      </c>
      <c r="AA289" s="5">
        <f ca="1">SUMIF(总装!BC$3:BC$146,$B289,总装!BC$6)+SUMIF(总装!BD$3:BD$146,$B289,总装!BD$6)+SUMIF(总装!BE$3:BE$146,$B289,总装!BE$6)</f>
        <v>1800</v>
      </c>
      <c r="AB289" s="5">
        <f ca="1">SUMIF(总装!BF$3:BF$146,$B289,总装!BF$6)+SUMIF(总装!BG$3:BG$146,$B289,总装!BG$6)+SUMIF(总装!BH$3:BH$146,$B289,总装!BH$6)</f>
        <v>200</v>
      </c>
      <c r="AC289" s="5">
        <f ca="1">SUMIF(总装!BI$3:BI$146,$B289,总装!BI$6)+SUMIF(总装!BJ$3:BJ$146,$B289,总装!BJ$6)+SUMIF(总装!BK$3:BK$146,$B289,总装!BK$6)</f>
        <v>0</v>
      </c>
      <c r="AD289" s="5">
        <f ca="1">SUMIF(总装!BL$3:BL$146,$B289,总装!BL$6)+SUMIF(总装!BM$3:BM$146,$B289,总装!BM$6)+SUMIF(总装!BN$3:BN$146,$B289,总装!BN$6)</f>
        <v>0</v>
      </c>
      <c r="AE289" s="5">
        <f ca="1">SUMIF(总装!BO$3:BO$146,$B289,总装!BO$6)+SUMIF(总装!BP$3:BP$146,$B289,总装!BP$6)+SUMIF(总装!BQ$3:BQ$146,$B289,总装!BQ$6)</f>
        <v>0</v>
      </c>
      <c r="AF289" s="5">
        <f ca="1">SUMIF(总装!BR$3:BR$146,$B289,总装!BR$6)+SUMIF(总装!BS$3:BS$146,$B289,总装!BS$6)+SUMIF(总装!BT$3:BT$146,$B289,总装!BT$6)</f>
        <v>0</v>
      </c>
      <c r="AG289" s="5">
        <f ca="1">SUMIF(总装!BU$3:BU$146,$B289,总装!BU$6)+SUMIF(总装!BV$3:BV$146,$B289,总装!BV$6)+SUMIF(总装!BW$3:BW$146,$B289,总装!BW$6)</f>
        <v>0</v>
      </c>
      <c r="AH289" s="5">
        <f ca="1">SUMIF(总装!BX$3:BX$146,$B289,总装!BX$6)+SUMIF(总装!BY$3:BY$146,$B289,总装!BY$6)+SUMIF(总装!BZ$3:BZ$146,$B289,总装!BZ$6)</f>
        <v>0</v>
      </c>
      <c r="AI289" s="5">
        <f ca="1">SUMIF(总装!CA$3:CA$146,$B289,总装!CA$6)+SUMIF(总装!CB$3:CB$146,$B289,总装!CB$6)+SUMIF(总装!CC$3:CC$146,$B289,总装!CC$6)</f>
        <v>0</v>
      </c>
      <c r="AJ289" s="5">
        <f ca="1">SUMIF(总装!CD$3:CD$146,$B289,总装!CD$6)+SUMIF(总装!CE$3:CE$146,$B289,总装!CE$6)+SUMIF(总装!CF$3:CF$146,$B289,总装!CF$6)</f>
        <v>0</v>
      </c>
      <c r="AK289" s="5">
        <f ca="1">SUMIF(总装!CG$3:CG$146,$B289,总装!CG$6)+SUMIF(总装!CH$3:CH$146,$B289,总装!CH$6)+SUMIF(总装!CI$3:CI$146,$B289,总装!CI$6)</f>
        <v>0</v>
      </c>
      <c r="AL289" s="5">
        <f ca="1">SUMIF(总装!CJ$3:CJ$146,$B289,总装!CJ$6)+SUMIF(总装!CK$3:CK$146,$B289,总装!CK$6)+SUMIF(总装!CL$3:CL$146,$B289,总装!CL$6)</f>
        <v>0</v>
      </c>
      <c r="AM289" s="5">
        <f ca="1">SUMIF(总装!CM$3:CM$146,$B289,总装!CM$6)+SUMIF(总装!CN$3:CN$146,$B289,总装!CN$6)+SUMIF(总装!CO$3:CO$146,$B289,总装!CO$6)</f>
        <v>0</v>
      </c>
      <c r="AN289" s="5">
        <f ca="1">SUMIF(总装!CP$3:CP$146,$B289,总装!CP$6)+SUMIF(总装!CQ$3:CQ$146,$B289,总装!CQ$6)+SUMIF(总装!CR$3:CR$146,$B289,总装!CR$6)</f>
        <v>0</v>
      </c>
      <c r="AO289" s="5">
        <f ca="1" t="shared" si="14"/>
        <v>2000</v>
      </c>
      <c r="AP289" s="5">
        <f>SUMIF(工单拆分!G:G,B289,工单拆分!I:I)</f>
        <v>2000</v>
      </c>
      <c r="AQ289" s="5">
        <f ca="1" t="shared" si="15"/>
        <v>0</v>
      </c>
      <c r="AS289" s="7"/>
      <c r="AT289" s="5"/>
      <c r="AU289" s="5"/>
      <c r="AV289" s="5"/>
      <c r="AW289" s="5"/>
    </row>
    <row r="290" s="1" customFormat="1" spans="1:49">
      <c r="A290" s="5">
        <f>工单拆分!F290</f>
        <v>7210003763</v>
      </c>
      <c r="B290" s="5" t="str">
        <f>工单拆分!G290</f>
        <v>7210003763-9</v>
      </c>
      <c r="C290" s="5" t="str">
        <f>工单拆分!H290</f>
        <v>50FC5033A-9</v>
      </c>
      <c r="D290" s="5">
        <f>VLOOKUP(B290,工单拆分!G:I,3,0)</f>
        <v>2000</v>
      </c>
      <c r="E290" s="5">
        <f ca="1">SUMIFS(OFFSET(工单拆分!$I$2,,,2000),OFFSET(工单拆分!$F$2,,,2000),A290)</f>
        <v>35000</v>
      </c>
      <c r="F290" s="5"/>
      <c r="G290" s="10">
        <f ca="1" t="array" ref="G290">MATCH(TRUE,J290:AN290&gt;10,0)+$J$2-1</f>
        <v>43543</v>
      </c>
      <c r="H290" s="11"/>
      <c r="I290" s="11"/>
      <c r="J290" s="5">
        <f ca="1">SUMIF(总装!D$3:D$146,$B290,总装!D$6)+SUMIF(总装!E$3:E$146,$B290,总装!E$6)+SUMIF(总装!F$3:F$146,$B290,总装!F$6)</f>
        <v>0</v>
      </c>
      <c r="K290" s="12">
        <f ca="1">SUMIF(总装!G$3:G$146,$B290,总装!G$6)+SUMIF(总装!H$3:H$146,$B290,总装!H$6)+SUMIF(总装!I$3:I$146,$B290,总装!I$6)</f>
        <v>0</v>
      </c>
      <c r="L290" s="12">
        <f ca="1">SUMIF(总装!J$3:J$146,$B290,总装!J$6)+SUMIF(总装!K$3:K$146,$B290,总装!K$6)+SUMIF(总装!L$3:L$146,$B290,总装!L$6)</f>
        <v>0</v>
      </c>
      <c r="M290" s="12">
        <f ca="1">SUMIF(总装!M$3:M$146,$B290,总装!M$6)+SUMIF(总装!N$3:N$146,$B290,总装!N$6)+SUMIF(总装!O$3:O$146,$B290,总装!O$6)</f>
        <v>0</v>
      </c>
      <c r="N290" s="12">
        <f ca="1">SUMIF(总装!P$3:P$146,$B290,总装!P$6)+SUMIF(总装!Q$3:Q$146,$B290,总装!Q$6)+SUMIF(总装!R$3:R$146,$B290,总装!R$6)</f>
        <v>0</v>
      </c>
      <c r="O290" s="12">
        <f ca="1">SUMIF(总装!S$3:S$146,$B290,总装!S$6)+SUMIF(总装!T$3:T$146,$B290,总装!T$6)+SUMIF(总装!U$3:U$146,$B290,总装!U$6)</f>
        <v>0</v>
      </c>
      <c r="P290" s="12">
        <f ca="1">SUMIF(总装!V$3:V$146,$B290,总装!V$6)+SUMIF(总装!W$3:W$146,$B290,总装!W$6)+SUMIF(总装!X$3:X$146,$B290,总装!X$6)</f>
        <v>0</v>
      </c>
      <c r="Q290" s="12">
        <f ca="1">SUMIF(总装!Y$3:Y$146,$B290,总装!Y$6)+SUMIF(总装!Z$3:Z$146,$B290,总装!Z$6)+SUMIF(总装!AA$3:AA$146,$B290,总装!AA$6)</f>
        <v>0</v>
      </c>
      <c r="R290" s="5">
        <f ca="1">SUMIF(总装!AB$3:AB$146,$B290,总装!AB$6)+SUMIF(总装!AC$3:AC$146,$B290,总装!AC$6)+SUMIF(总装!AD$3:AD$146,$B290,总装!AD$6)</f>
        <v>0</v>
      </c>
      <c r="S290" s="5">
        <f ca="1">SUMIF(总装!AE$3:AE$146,$B290,总装!AE$6)+SUMIF(总装!AF$3:AF$146,$B290,总装!AF$6)+SUMIF(总装!AG$3:AG$146,$B290,总装!AG$6)</f>
        <v>0</v>
      </c>
      <c r="T290" s="5">
        <f ca="1">SUMIF(总装!AH$3:AH$146,$B290,总装!AH$6)+SUMIF(总装!AI$3:AI$146,$B290,总装!AI$6)+SUMIF(总装!AJ$3:AJ$146,$B290,总装!AJ$6)</f>
        <v>0</v>
      </c>
      <c r="U290" s="5">
        <f ca="1">SUMIF(总装!AK$3:AK$146,$B290,总装!AK$6)+SUMIF(总装!AL$3:AL$146,$B290,总装!AL$6)+SUMIF(总装!AM$3:AM$146,$B290,总装!AM$6)</f>
        <v>0</v>
      </c>
      <c r="V290" s="5">
        <f ca="1">SUMIF(总装!AN$3:AN$146,$B290,总装!AN$6)+SUMIF(总装!AO$3:AO$146,$B290,总装!AO$6)+SUMIF(总装!AP$3:AP$146,$B290,总装!AP$6)</f>
        <v>0</v>
      </c>
      <c r="W290" s="5">
        <f ca="1">SUMIF(总装!AQ$3:AQ$146,$B290,总装!AQ$6)+SUMIF(总装!AR$3:AR$146,$B290,总装!AR$6)+SUMIF(总装!AS$3:AS$146,$B290,总装!AS$6)</f>
        <v>0</v>
      </c>
      <c r="X290" s="5">
        <f ca="1">SUMIF(总装!AT$3:AT$146,$B290,总装!AT$6)+SUMIF(总装!AU$3:AU$146,$B290,总装!AU$6)+SUMIF(总装!AV$3:AV$146,$B290,总装!AV$6)</f>
        <v>0</v>
      </c>
      <c r="Y290" s="5">
        <f ca="1">SUMIF(总装!AW$3:AW$146,$B290,总装!AW$6)+SUMIF(总装!AX$3:AX$146,$B290,总装!AX$6)+SUMIF(总装!AY$3:AY$146,$B290,总装!AY$6)</f>
        <v>0</v>
      </c>
      <c r="Z290" s="5">
        <f ca="1">SUMIF(总装!AZ$3:AZ$146,$B290,总装!AZ$6)+SUMIF(总装!BA$3:BA$146,$B290,总装!BA$6)+SUMIF(总装!BB$3:BB$146,$B290,总装!BB$6)</f>
        <v>0</v>
      </c>
      <c r="AA290" s="5">
        <f ca="1">SUMIF(总装!BC$3:BC$146,$B290,总装!BC$6)+SUMIF(总装!BD$3:BD$146,$B290,总装!BD$6)+SUMIF(总装!BE$3:BE$146,$B290,总装!BE$6)</f>
        <v>0</v>
      </c>
      <c r="AB290" s="5">
        <f ca="1">SUMIF(总装!BF$3:BF$146,$B290,总装!BF$6)+SUMIF(总装!BG$3:BG$146,$B290,总装!BG$6)+SUMIF(总装!BH$3:BH$146,$B290,总装!BH$6)</f>
        <v>1750</v>
      </c>
      <c r="AC290" s="5">
        <f ca="1">SUMIF(总装!BI$3:BI$146,$B290,总装!BI$6)+SUMIF(总装!BJ$3:BJ$146,$B290,总装!BJ$6)+SUMIF(总装!BK$3:BK$146,$B290,总装!BK$6)</f>
        <v>250</v>
      </c>
      <c r="AD290" s="5">
        <f ca="1">SUMIF(总装!BL$3:BL$146,$B290,总装!BL$6)+SUMIF(总装!BM$3:BM$146,$B290,总装!BM$6)+SUMIF(总装!BN$3:BN$146,$B290,总装!BN$6)</f>
        <v>0</v>
      </c>
      <c r="AE290" s="5">
        <f ca="1">SUMIF(总装!BO$3:BO$146,$B290,总装!BO$6)+SUMIF(总装!BP$3:BP$146,$B290,总装!BP$6)+SUMIF(总装!BQ$3:BQ$146,$B290,总装!BQ$6)</f>
        <v>0</v>
      </c>
      <c r="AF290" s="5">
        <f ca="1">SUMIF(总装!BR$3:BR$146,$B290,总装!BR$6)+SUMIF(总装!BS$3:BS$146,$B290,总装!BS$6)+SUMIF(总装!BT$3:BT$146,$B290,总装!BT$6)</f>
        <v>0</v>
      </c>
      <c r="AG290" s="5">
        <f ca="1">SUMIF(总装!BU$3:BU$146,$B290,总装!BU$6)+SUMIF(总装!BV$3:BV$146,$B290,总装!BV$6)+SUMIF(总装!BW$3:BW$146,$B290,总装!BW$6)</f>
        <v>0</v>
      </c>
      <c r="AH290" s="5">
        <f ca="1">SUMIF(总装!BX$3:BX$146,$B290,总装!BX$6)+SUMIF(总装!BY$3:BY$146,$B290,总装!BY$6)+SUMIF(总装!BZ$3:BZ$146,$B290,总装!BZ$6)</f>
        <v>0</v>
      </c>
      <c r="AI290" s="5">
        <f ca="1">SUMIF(总装!CA$3:CA$146,$B290,总装!CA$6)+SUMIF(总装!CB$3:CB$146,$B290,总装!CB$6)+SUMIF(总装!CC$3:CC$146,$B290,总装!CC$6)</f>
        <v>0</v>
      </c>
      <c r="AJ290" s="5">
        <f ca="1">SUMIF(总装!CD$3:CD$146,$B290,总装!CD$6)+SUMIF(总装!CE$3:CE$146,$B290,总装!CE$6)+SUMIF(总装!CF$3:CF$146,$B290,总装!CF$6)</f>
        <v>0</v>
      </c>
      <c r="AK290" s="5">
        <f ca="1">SUMIF(总装!CG$3:CG$146,$B290,总装!CG$6)+SUMIF(总装!CH$3:CH$146,$B290,总装!CH$6)+SUMIF(总装!CI$3:CI$146,$B290,总装!CI$6)</f>
        <v>0</v>
      </c>
      <c r="AL290" s="5">
        <f ca="1">SUMIF(总装!CJ$3:CJ$146,$B290,总装!CJ$6)+SUMIF(总装!CK$3:CK$146,$B290,总装!CK$6)+SUMIF(总装!CL$3:CL$146,$B290,总装!CL$6)</f>
        <v>0</v>
      </c>
      <c r="AM290" s="5">
        <f ca="1">SUMIF(总装!CM$3:CM$146,$B290,总装!CM$6)+SUMIF(总装!CN$3:CN$146,$B290,总装!CN$6)+SUMIF(总装!CO$3:CO$146,$B290,总装!CO$6)</f>
        <v>0</v>
      </c>
      <c r="AN290" s="5">
        <f ca="1">SUMIF(总装!CP$3:CP$146,$B290,总装!CP$6)+SUMIF(总装!CQ$3:CQ$146,$B290,总装!CQ$6)+SUMIF(总装!CR$3:CR$146,$B290,总装!CR$6)</f>
        <v>0</v>
      </c>
      <c r="AO290" s="5">
        <f ca="1" t="shared" si="14"/>
        <v>2000</v>
      </c>
      <c r="AP290" s="5">
        <f>SUMIF(工单拆分!G:G,B290,工单拆分!I:I)</f>
        <v>2000</v>
      </c>
      <c r="AQ290" s="5">
        <f ca="1" t="shared" si="15"/>
        <v>0</v>
      </c>
      <c r="AS290" s="7"/>
      <c r="AT290" s="5"/>
      <c r="AU290" s="5"/>
      <c r="AV290" s="5"/>
      <c r="AW290" s="5"/>
    </row>
    <row r="291" s="1" customFormat="1" spans="1:49">
      <c r="A291" s="5">
        <f>工单拆分!F291</f>
        <v>7210003763</v>
      </c>
      <c r="B291" s="5" t="str">
        <f>工单拆分!G291</f>
        <v>7210003763-10</v>
      </c>
      <c r="C291" s="5" t="str">
        <f>工单拆分!H291</f>
        <v>50FC5033A-10</v>
      </c>
      <c r="D291" s="5">
        <f>VLOOKUP(B291,工单拆分!G:I,3,0)</f>
        <v>2000</v>
      </c>
      <c r="E291" s="5">
        <f ca="1">SUMIFS(OFFSET(工单拆分!$I$2,,,2000),OFFSET(工单拆分!$F$2,,,2000),A291)</f>
        <v>35000</v>
      </c>
      <c r="F291" s="5"/>
      <c r="G291" s="10">
        <f ca="1" t="array" ref="G291">MATCH(TRUE,J291:AN291&gt;10,0)+$J$2-1</f>
        <v>43547</v>
      </c>
      <c r="H291" s="11"/>
      <c r="I291" s="11"/>
      <c r="J291" s="5">
        <f ca="1">SUMIF(总装!D$3:D$146,$B291,总装!D$6)+SUMIF(总装!E$3:E$146,$B291,总装!E$6)+SUMIF(总装!F$3:F$146,$B291,总装!F$6)</f>
        <v>0</v>
      </c>
      <c r="K291" s="12">
        <f ca="1">SUMIF(总装!G$3:G$146,$B291,总装!G$6)+SUMIF(总装!H$3:H$146,$B291,总装!H$6)+SUMIF(总装!I$3:I$146,$B291,总装!I$6)</f>
        <v>0</v>
      </c>
      <c r="L291" s="12">
        <f ca="1">SUMIF(总装!J$3:J$146,$B291,总装!J$6)+SUMIF(总装!K$3:K$146,$B291,总装!K$6)+SUMIF(总装!L$3:L$146,$B291,总装!L$6)</f>
        <v>0</v>
      </c>
      <c r="M291" s="12">
        <f ca="1">SUMIF(总装!M$3:M$146,$B291,总装!M$6)+SUMIF(总装!N$3:N$146,$B291,总装!N$6)+SUMIF(总装!O$3:O$146,$B291,总装!O$6)</f>
        <v>0</v>
      </c>
      <c r="N291" s="12">
        <f ca="1">SUMIF(总装!P$3:P$146,$B291,总装!P$6)+SUMIF(总装!Q$3:Q$146,$B291,总装!Q$6)+SUMIF(总装!R$3:R$146,$B291,总装!R$6)</f>
        <v>0</v>
      </c>
      <c r="O291" s="12">
        <f ca="1">SUMIF(总装!S$3:S$146,$B291,总装!S$6)+SUMIF(总装!T$3:T$146,$B291,总装!T$6)+SUMIF(总装!U$3:U$146,$B291,总装!U$6)</f>
        <v>0</v>
      </c>
      <c r="P291" s="12">
        <f ca="1">SUMIF(总装!V$3:V$146,$B291,总装!V$6)+SUMIF(总装!W$3:W$146,$B291,总装!W$6)+SUMIF(总装!X$3:X$146,$B291,总装!X$6)</f>
        <v>0</v>
      </c>
      <c r="Q291" s="12">
        <f ca="1">SUMIF(总装!Y$3:Y$146,$B291,总装!Y$6)+SUMIF(总装!Z$3:Z$146,$B291,总装!Z$6)+SUMIF(总装!AA$3:AA$146,$B291,总装!AA$6)</f>
        <v>0</v>
      </c>
      <c r="R291" s="5">
        <f ca="1">SUMIF(总装!AB$3:AB$146,$B291,总装!AB$6)+SUMIF(总装!AC$3:AC$146,$B291,总装!AC$6)+SUMIF(总装!AD$3:AD$146,$B291,总装!AD$6)</f>
        <v>0</v>
      </c>
      <c r="S291" s="5">
        <f ca="1">SUMIF(总装!AE$3:AE$146,$B291,总装!AE$6)+SUMIF(总装!AF$3:AF$146,$B291,总装!AF$6)+SUMIF(总装!AG$3:AG$146,$B291,总装!AG$6)</f>
        <v>0</v>
      </c>
      <c r="T291" s="5">
        <f ca="1">SUMIF(总装!AH$3:AH$146,$B291,总装!AH$6)+SUMIF(总装!AI$3:AI$146,$B291,总装!AI$6)+SUMIF(总装!AJ$3:AJ$146,$B291,总装!AJ$6)</f>
        <v>0</v>
      </c>
      <c r="U291" s="5">
        <f ca="1">SUMIF(总装!AK$3:AK$146,$B291,总装!AK$6)+SUMIF(总装!AL$3:AL$146,$B291,总装!AL$6)+SUMIF(总装!AM$3:AM$146,$B291,总装!AM$6)</f>
        <v>0</v>
      </c>
      <c r="V291" s="5">
        <f ca="1">SUMIF(总装!AN$3:AN$146,$B291,总装!AN$6)+SUMIF(总装!AO$3:AO$146,$B291,总装!AO$6)+SUMIF(总装!AP$3:AP$146,$B291,总装!AP$6)</f>
        <v>0</v>
      </c>
      <c r="W291" s="5">
        <f ca="1">SUMIF(总装!AQ$3:AQ$146,$B291,总装!AQ$6)+SUMIF(总装!AR$3:AR$146,$B291,总装!AR$6)+SUMIF(总装!AS$3:AS$146,$B291,总装!AS$6)</f>
        <v>0</v>
      </c>
      <c r="X291" s="5">
        <f ca="1">SUMIF(总装!AT$3:AT$146,$B291,总装!AT$6)+SUMIF(总装!AU$3:AU$146,$B291,总装!AU$6)+SUMIF(总装!AV$3:AV$146,$B291,总装!AV$6)</f>
        <v>0</v>
      </c>
      <c r="Y291" s="5">
        <f ca="1">SUMIF(总装!AW$3:AW$146,$B291,总装!AW$6)+SUMIF(总装!AX$3:AX$146,$B291,总装!AX$6)+SUMIF(总装!AY$3:AY$146,$B291,总装!AY$6)</f>
        <v>0</v>
      </c>
      <c r="Z291" s="5">
        <f ca="1">SUMIF(总装!AZ$3:AZ$146,$B291,总装!AZ$6)+SUMIF(总装!BA$3:BA$146,$B291,总装!BA$6)+SUMIF(总装!BB$3:BB$146,$B291,总装!BB$6)</f>
        <v>0</v>
      </c>
      <c r="AA291" s="5">
        <f ca="1">SUMIF(总装!BC$3:BC$146,$B291,总装!BC$6)+SUMIF(总装!BD$3:BD$146,$B291,总装!BD$6)+SUMIF(总装!BE$3:BE$146,$B291,总装!BE$6)</f>
        <v>0</v>
      </c>
      <c r="AB291" s="5">
        <f ca="1">SUMIF(总装!BF$3:BF$146,$B291,总装!BF$6)+SUMIF(总装!BG$3:BG$146,$B291,总装!BG$6)+SUMIF(总装!BH$3:BH$146,$B291,总装!BH$6)</f>
        <v>0</v>
      </c>
      <c r="AC291" s="5">
        <f ca="1">SUMIF(总装!BI$3:BI$146,$B291,总装!BI$6)+SUMIF(总装!BJ$3:BJ$146,$B291,总装!BJ$6)+SUMIF(总装!BK$3:BK$146,$B291,总装!BK$6)</f>
        <v>0</v>
      </c>
      <c r="AD291" s="5">
        <f ca="1">SUMIF(总装!BL$3:BL$146,$B291,总装!BL$6)+SUMIF(总装!BM$3:BM$146,$B291,总装!BM$6)+SUMIF(总装!BN$3:BN$146,$B291,总装!BN$6)</f>
        <v>0</v>
      </c>
      <c r="AE291" s="5">
        <f ca="1">SUMIF(总装!BO$3:BO$146,$B291,总装!BO$6)+SUMIF(总装!BP$3:BP$146,$B291,总装!BP$6)+SUMIF(总装!BQ$3:BQ$146,$B291,总装!BQ$6)</f>
        <v>0</v>
      </c>
      <c r="AF291" s="5">
        <f ca="1">SUMIF(总装!BR$3:BR$146,$B291,总装!BR$6)+SUMIF(总装!BS$3:BS$146,$B291,总装!BS$6)+SUMIF(总装!BT$3:BT$146,$B291,总装!BT$6)</f>
        <v>1400</v>
      </c>
      <c r="AG291" s="5">
        <f ca="1">SUMIF(总装!BU$3:BU$146,$B291,总装!BU$6)+SUMIF(总装!BV$3:BV$146,$B291,总装!BV$6)+SUMIF(总装!BW$3:BW$146,$B291,总装!BW$6)</f>
        <v>600</v>
      </c>
      <c r="AH291" s="5">
        <f ca="1">SUMIF(总装!BX$3:BX$146,$B291,总装!BX$6)+SUMIF(总装!BY$3:BY$146,$B291,总装!BY$6)+SUMIF(总装!BZ$3:BZ$146,$B291,总装!BZ$6)</f>
        <v>0</v>
      </c>
      <c r="AI291" s="5">
        <f ca="1">SUMIF(总装!CA$3:CA$146,$B291,总装!CA$6)+SUMIF(总装!CB$3:CB$146,$B291,总装!CB$6)+SUMIF(总装!CC$3:CC$146,$B291,总装!CC$6)</f>
        <v>0</v>
      </c>
      <c r="AJ291" s="5">
        <f ca="1">SUMIF(总装!CD$3:CD$146,$B291,总装!CD$6)+SUMIF(总装!CE$3:CE$146,$B291,总装!CE$6)+SUMIF(总装!CF$3:CF$146,$B291,总装!CF$6)</f>
        <v>0</v>
      </c>
      <c r="AK291" s="5">
        <f ca="1">SUMIF(总装!CG$3:CG$146,$B291,总装!CG$6)+SUMIF(总装!CH$3:CH$146,$B291,总装!CH$6)+SUMIF(总装!CI$3:CI$146,$B291,总装!CI$6)</f>
        <v>0</v>
      </c>
      <c r="AL291" s="5">
        <f ca="1">SUMIF(总装!CJ$3:CJ$146,$B291,总装!CJ$6)+SUMIF(总装!CK$3:CK$146,$B291,总装!CK$6)+SUMIF(总装!CL$3:CL$146,$B291,总装!CL$6)</f>
        <v>0</v>
      </c>
      <c r="AM291" s="5">
        <f ca="1">SUMIF(总装!CM$3:CM$146,$B291,总装!CM$6)+SUMIF(总装!CN$3:CN$146,$B291,总装!CN$6)+SUMIF(总装!CO$3:CO$146,$B291,总装!CO$6)</f>
        <v>0</v>
      </c>
      <c r="AN291" s="5">
        <f ca="1">SUMIF(总装!CP$3:CP$146,$B291,总装!CP$6)+SUMIF(总装!CQ$3:CQ$146,$B291,总装!CQ$6)+SUMIF(总装!CR$3:CR$146,$B291,总装!CR$6)</f>
        <v>0</v>
      </c>
      <c r="AO291" s="5">
        <f ca="1" t="shared" si="14"/>
        <v>2000</v>
      </c>
      <c r="AP291" s="5">
        <f>SUMIF(工单拆分!G:G,B291,工单拆分!I:I)</f>
        <v>2000</v>
      </c>
      <c r="AQ291" s="5">
        <f ca="1" t="shared" si="15"/>
        <v>0</v>
      </c>
      <c r="AS291" s="7"/>
      <c r="AT291" s="5"/>
      <c r="AU291" s="5"/>
      <c r="AV291" s="5"/>
      <c r="AW291" s="5"/>
    </row>
    <row r="292" s="1" customFormat="1" spans="1:49">
      <c r="A292" s="5">
        <f>工单拆分!F292</f>
        <v>7210003763</v>
      </c>
      <c r="B292" s="5" t="str">
        <f>工单拆分!G292</f>
        <v>7210003763-11</v>
      </c>
      <c r="C292" s="5" t="str">
        <f>工单拆分!H292</f>
        <v>50FC5033A-11</v>
      </c>
      <c r="D292" s="5">
        <f>VLOOKUP(B292,工单拆分!G:I,3,0)</f>
        <v>2000</v>
      </c>
      <c r="E292" s="5">
        <f ca="1">SUMIFS(OFFSET(工单拆分!$I$2,,,2000),OFFSET(工单拆分!$F$2,,,2000),A292)</f>
        <v>35000</v>
      </c>
      <c r="F292" s="5"/>
      <c r="G292" s="10">
        <f ca="1" t="array" ref="G292">MATCH(TRUE,J292:AN292&gt;10,0)+$J$2-1</f>
        <v>43535</v>
      </c>
      <c r="H292" s="11"/>
      <c r="I292" s="11"/>
      <c r="J292" s="5">
        <f ca="1">SUMIF(总装!D$3:D$146,$B292,总装!D$6)+SUMIF(总装!E$3:E$146,$B292,总装!E$6)+SUMIF(总装!F$3:F$146,$B292,总装!F$6)</f>
        <v>0</v>
      </c>
      <c r="K292" s="12">
        <f ca="1">SUMIF(总装!G$3:G$146,$B292,总装!G$6)+SUMIF(总装!H$3:H$146,$B292,总装!H$6)+SUMIF(总装!I$3:I$146,$B292,总装!I$6)</f>
        <v>0</v>
      </c>
      <c r="L292" s="12">
        <f ca="1">SUMIF(总装!J$3:J$146,$B292,总装!J$6)+SUMIF(总装!K$3:K$146,$B292,总装!K$6)+SUMIF(总装!L$3:L$146,$B292,总装!L$6)</f>
        <v>0</v>
      </c>
      <c r="M292" s="12">
        <f ca="1">SUMIF(总装!M$3:M$146,$B292,总装!M$6)+SUMIF(总装!N$3:N$146,$B292,总装!N$6)+SUMIF(总装!O$3:O$146,$B292,总装!O$6)</f>
        <v>0</v>
      </c>
      <c r="N292" s="12">
        <f ca="1">SUMIF(总装!P$3:P$146,$B292,总装!P$6)+SUMIF(总装!Q$3:Q$146,$B292,总装!Q$6)+SUMIF(总装!R$3:R$146,$B292,总装!R$6)</f>
        <v>0</v>
      </c>
      <c r="O292" s="12">
        <f ca="1">SUMIF(总装!S$3:S$146,$B292,总装!S$6)+SUMIF(总装!T$3:T$146,$B292,总装!T$6)+SUMIF(总装!U$3:U$146,$B292,总装!U$6)</f>
        <v>0</v>
      </c>
      <c r="P292" s="12">
        <f ca="1">SUMIF(总装!V$3:V$146,$B292,总装!V$6)+SUMIF(总装!W$3:W$146,$B292,总装!W$6)+SUMIF(总装!X$3:X$146,$B292,总装!X$6)</f>
        <v>0</v>
      </c>
      <c r="Q292" s="12">
        <f ca="1">SUMIF(总装!Y$3:Y$146,$B292,总装!Y$6)+SUMIF(总装!Z$3:Z$146,$B292,总装!Z$6)+SUMIF(总装!AA$3:AA$146,$B292,总装!AA$6)</f>
        <v>0</v>
      </c>
      <c r="R292" s="5">
        <f ca="1">SUMIF(总装!AB$3:AB$146,$B292,总装!AB$6)+SUMIF(总装!AC$3:AC$146,$B292,总装!AC$6)+SUMIF(总装!AD$3:AD$146,$B292,总装!AD$6)</f>
        <v>0</v>
      </c>
      <c r="S292" s="5">
        <f ca="1">SUMIF(总装!AE$3:AE$146,$B292,总装!AE$6)+SUMIF(总装!AF$3:AF$146,$B292,总装!AF$6)+SUMIF(总装!AG$3:AG$146,$B292,总装!AG$6)</f>
        <v>0</v>
      </c>
      <c r="T292" s="5">
        <f ca="1">SUMIF(总装!AH$3:AH$146,$B292,总装!AH$6)+SUMIF(总装!AI$3:AI$146,$B292,总装!AI$6)+SUMIF(总装!AJ$3:AJ$146,$B292,总装!AJ$6)</f>
        <v>270</v>
      </c>
      <c r="U292" s="5">
        <f ca="1">SUMIF(总装!AK$3:AK$146,$B292,总装!AK$6)+SUMIF(总装!AL$3:AL$146,$B292,总装!AL$6)+SUMIF(总装!AM$3:AM$146,$B292,总装!AM$6)</f>
        <v>1730</v>
      </c>
      <c r="V292" s="5">
        <f ca="1">SUMIF(总装!AN$3:AN$146,$B292,总装!AN$6)+SUMIF(总装!AO$3:AO$146,$B292,总装!AO$6)+SUMIF(总装!AP$3:AP$146,$B292,总装!AP$6)</f>
        <v>0</v>
      </c>
      <c r="W292" s="5">
        <f ca="1">SUMIF(总装!AQ$3:AQ$146,$B292,总装!AQ$6)+SUMIF(总装!AR$3:AR$146,$B292,总装!AR$6)+SUMIF(总装!AS$3:AS$146,$B292,总装!AS$6)</f>
        <v>0</v>
      </c>
      <c r="X292" s="5">
        <f ca="1">SUMIF(总装!AT$3:AT$146,$B292,总装!AT$6)+SUMIF(总装!AU$3:AU$146,$B292,总装!AU$6)+SUMIF(总装!AV$3:AV$146,$B292,总装!AV$6)</f>
        <v>0</v>
      </c>
      <c r="Y292" s="5">
        <f ca="1">SUMIF(总装!AW$3:AW$146,$B292,总装!AW$6)+SUMIF(总装!AX$3:AX$146,$B292,总装!AX$6)+SUMIF(总装!AY$3:AY$146,$B292,总装!AY$6)</f>
        <v>0</v>
      </c>
      <c r="Z292" s="5">
        <f ca="1">SUMIF(总装!AZ$3:AZ$146,$B292,总装!AZ$6)+SUMIF(总装!BA$3:BA$146,$B292,总装!BA$6)+SUMIF(总装!BB$3:BB$146,$B292,总装!BB$6)</f>
        <v>0</v>
      </c>
      <c r="AA292" s="5">
        <f ca="1">SUMIF(总装!BC$3:BC$146,$B292,总装!BC$6)+SUMIF(总装!BD$3:BD$146,$B292,总装!BD$6)+SUMIF(总装!BE$3:BE$146,$B292,总装!BE$6)</f>
        <v>0</v>
      </c>
      <c r="AB292" s="5">
        <f ca="1">SUMIF(总装!BF$3:BF$146,$B292,总装!BF$6)+SUMIF(总装!BG$3:BG$146,$B292,总装!BG$6)+SUMIF(总装!BH$3:BH$146,$B292,总装!BH$6)</f>
        <v>0</v>
      </c>
      <c r="AC292" s="5">
        <f ca="1">SUMIF(总装!BI$3:BI$146,$B292,总装!BI$6)+SUMIF(总装!BJ$3:BJ$146,$B292,总装!BJ$6)+SUMIF(总装!BK$3:BK$146,$B292,总装!BK$6)</f>
        <v>0</v>
      </c>
      <c r="AD292" s="5">
        <f ca="1">SUMIF(总装!BL$3:BL$146,$B292,总装!BL$6)+SUMIF(总装!BM$3:BM$146,$B292,总装!BM$6)+SUMIF(总装!BN$3:BN$146,$B292,总装!BN$6)</f>
        <v>0</v>
      </c>
      <c r="AE292" s="5">
        <f ca="1">SUMIF(总装!BO$3:BO$146,$B292,总装!BO$6)+SUMIF(总装!BP$3:BP$146,$B292,总装!BP$6)+SUMIF(总装!BQ$3:BQ$146,$B292,总装!BQ$6)</f>
        <v>0</v>
      </c>
      <c r="AF292" s="5">
        <f ca="1">SUMIF(总装!BR$3:BR$146,$B292,总装!BR$6)+SUMIF(总装!BS$3:BS$146,$B292,总装!BS$6)+SUMIF(总装!BT$3:BT$146,$B292,总装!BT$6)</f>
        <v>0</v>
      </c>
      <c r="AG292" s="5">
        <f ca="1">SUMIF(总装!BU$3:BU$146,$B292,总装!BU$6)+SUMIF(总装!BV$3:BV$146,$B292,总装!BV$6)+SUMIF(总装!BW$3:BW$146,$B292,总装!BW$6)</f>
        <v>0</v>
      </c>
      <c r="AH292" s="5">
        <f ca="1">SUMIF(总装!BX$3:BX$146,$B292,总装!BX$6)+SUMIF(总装!BY$3:BY$146,$B292,总装!BY$6)+SUMIF(总装!BZ$3:BZ$146,$B292,总装!BZ$6)</f>
        <v>0</v>
      </c>
      <c r="AI292" s="5">
        <f ca="1">SUMIF(总装!CA$3:CA$146,$B292,总装!CA$6)+SUMIF(总装!CB$3:CB$146,$B292,总装!CB$6)+SUMIF(总装!CC$3:CC$146,$B292,总装!CC$6)</f>
        <v>0</v>
      </c>
      <c r="AJ292" s="5">
        <f ca="1">SUMIF(总装!CD$3:CD$146,$B292,总装!CD$6)+SUMIF(总装!CE$3:CE$146,$B292,总装!CE$6)+SUMIF(总装!CF$3:CF$146,$B292,总装!CF$6)</f>
        <v>0</v>
      </c>
      <c r="AK292" s="5">
        <f ca="1">SUMIF(总装!CG$3:CG$146,$B292,总装!CG$6)+SUMIF(总装!CH$3:CH$146,$B292,总装!CH$6)+SUMIF(总装!CI$3:CI$146,$B292,总装!CI$6)</f>
        <v>0</v>
      </c>
      <c r="AL292" s="5">
        <f ca="1">SUMIF(总装!CJ$3:CJ$146,$B292,总装!CJ$6)+SUMIF(总装!CK$3:CK$146,$B292,总装!CK$6)+SUMIF(总装!CL$3:CL$146,$B292,总装!CL$6)</f>
        <v>0</v>
      </c>
      <c r="AM292" s="5">
        <f ca="1">SUMIF(总装!CM$3:CM$146,$B292,总装!CM$6)+SUMIF(总装!CN$3:CN$146,$B292,总装!CN$6)+SUMIF(总装!CO$3:CO$146,$B292,总装!CO$6)</f>
        <v>0</v>
      </c>
      <c r="AN292" s="5">
        <f ca="1">SUMIF(总装!CP$3:CP$146,$B292,总装!CP$6)+SUMIF(总装!CQ$3:CQ$146,$B292,总装!CQ$6)+SUMIF(总装!CR$3:CR$146,$B292,总装!CR$6)</f>
        <v>0</v>
      </c>
      <c r="AO292" s="5">
        <f ca="1" t="shared" si="14"/>
        <v>2000</v>
      </c>
      <c r="AP292" s="5">
        <f>SUMIF(工单拆分!G:G,B292,工单拆分!I:I)</f>
        <v>2000</v>
      </c>
      <c r="AQ292" s="5">
        <f ca="1" t="shared" si="15"/>
        <v>0</v>
      </c>
      <c r="AS292" s="7"/>
      <c r="AT292" s="5"/>
      <c r="AU292" s="5"/>
      <c r="AV292" s="5"/>
      <c r="AW292" s="5"/>
    </row>
    <row r="293" s="1" customFormat="1" spans="1:49">
      <c r="A293" s="5">
        <f>工单拆分!F293</f>
        <v>7210003763</v>
      </c>
      <c r="B293" s="5" t="str">
        <f>工单拆分!G293</f>
        <v>7210003763-12</v>
      </c>
      <c r="C293" s="5" t="str">
        <f>工单拆分!H293</f>
        <v>50FC5033A-12</v>
      </c>
      <c r="D293" s="5">
        <f>VLOOKUP(B293,工单拆分!G:I,3,0)</f>
        <v>2000</v>
      </c>
      <c r="E293" s="5">
        <f ca="1">SUMIFS(OFFSET(工单拆分!$I$2,,,2000),OFFSET(工单拆分!$F$2,,,2000),A293)</f>
        <v>35000</v>
      </c>
      <c r="F293" s="5"/>
      <c r="G293" s="10">
        <f ca="1" t="array" ref="G293">MATCH(TRUE,J293:AN293&gt;10,0)+$J$2-1</f>
        <v>43549</v>
      </c>
      <c r="H293" s="11"/>
      <c r="I293" s="11"/>
      <c r="J293" s="5">
        <f ca="1">SUMIF(总装!D$3:D$146,$B293,总装!D$6)+SUMIF(总装!E$3:E$146,$B293,总装!E$6)+SUMIF(总装!F$3:F$146,$B293,总装!F$6)</f>
        <v>0</v>
      </c>
      <c r="K293" s="12">
        <f ca="1">SUMIF(总装!G$3:G$146,$B293,总装!G$6)+SUMIF(总装!H$3:H$146,$B293,总装!H$6)+SUMIF(总装!I$3:I$146,$B293,总装!I$6)</f>
        <v>0</v>
      </c>
      <c r="L293" s="12">
        <f ca="1">SUMIF(总装!J$3:J$146,$B293,总装!J$6)+SUMIF(总装!K$3:K$146,$B293,总装!K$6)+SUMIF(总装!L$3:L$146,$B293,总装!L$6)</f>
        <v>0</v>
      </c>
      <c r="M293" s="12">
        <f ca="1">SUMIF(总装!M$3:M$146,$B293,总装!M$6)+SUMIF(总装!N$3:N$146,$B293,总装!N$6)+SUMIF(总装!O$3:O$146,$B293,总装!O$6)</f>
        <v>0</v>
      </c>
      <c r="N293" s="12">
        <f ca="1">SUMIF(总装!P$3:P$146,$B293,总装!P$6)+SUMIF(总装!Q$3:Q$146,$B293,总装!Q$6)+SUMIF(总装!R$3:R$146,$B293,总装!R$6)</f>
        <v>0</v>
      </c>
      <c r="O293" s="12">
        <f ca="1">SUMIF(总装!S$3:S$146,$B293,总装!S$6)+SUMIF(总装!T$3:T$146,$B293,总装!T$6)+SUMIF(总装!U$3:U$146,$B293,总装!U$6)</f>
        <v>0</v>
      </c>
      <c r="P293" s="12">
        <f ca="1">SUMIF(总装!V$3:V$146,$B293,总装!V$6)+SUMIF(总装!W$3:W$146,$B293,总装!W$6)+SUMIF(总装!X$3:X$146,$B293,总装!X$6)</f>
        <v>0</v>
      </c>
      <c r="Q293" s="12">
        <f ca="1">SUMIF(总装!Y$3:Y$146,$B293,总装!Y$6)+SUMIF(总装!Z$3:Z$146,$B293,总装!Z$6)+SUMIF(总装!AA$3:AA$146,$B293,总装!AA$6)</f>
        <v>0</v>
      </c>
      <c r="R293" s="5">
        <f ca="1">SUMIF(总装!AB$3:AB$146,$B293,总装!AB$6)+SUMIF(总装!AC$3:AC$146,$B293,总装!AC$6)+SUMIF(总装!AD$3:AD$146,$B293,总装!AD$6)</f>
        <v>0</v>
      </c>
      <c r="S293" s="5">
        <f ca="1">SUMIF(总装!AE$3:AE$146,$B293,总装!AE$6)+SUMIF(总装!AF$3:AF$146,$B293,总装!AF$6)+SUMIF(总装!AG$3:AG$146,$B293,总装!AG$6)</f>
        <v>0</v>
      </c>
      <c r="T293" s="5">
        <f ca="1">SUMIF(总装!AH$3:AH$146,$B293,总装!AH$6)+SUMIF(总装!AI$3:AI$146,$B293,总装!AI$6)+SUMIF(总装!AJ$3:AJ$146,$B293,总装!AJ$6)</f>
        <v>0</v>
      </c>
      <c r="U293" s="5">
        <f ca="1">SUMIF(总装!AK$3:AK$146,$B293,总装!AK$6)+SUMIF(总装!AL$3:AL$146,$B293,总装!AL$6)+SUMIF(总装!AM$3:AM$146,$B293,总装!AM$6)</f>
        <v>0</v>
      </c>
      <c r="V293" s="5">
        <f ca="1">SUMIF(总装!AN$3:AN$146,$B293,总装!AN$6)+SUMIF(总装!AO$3:AO$146,$B293,总装!AO$6)+SUMIF(总装!AP$3:AP$146,$B293,总装!AP$6)</f>
        <v>0</v>
      </c>
      <c r="W293" s="5">
        <f ca="1">SUMIF(总装!AQ$3:AQ$146,$B293,总装!AQ$6)+SUMIF(总装!AR$3:AR$146,$B293,总装!AR$6)+SUMIF(总装!AS$3:AS$146,$B293,总装!AS$6)</f>
        <v>0</v>
      </c>
      <c r="X293" s="5">
        <f ca="1">SUMIF(总装!AT$3:AT$146,$B293,总装!AT$6)+SUMIF(总装!AU$3:AU$146,$B293,总装!AU$6)+SUMIF(总装!AV$3:AV$146,$B293,总装!AV$6)</f>
        <v>0</v>
      </c>
      <c r="Y293" s="5">
        <f ca="1">SUMIF(总装!AW$3:AW$146,$B293,总装!AW$6)+SUMIF(总装!AX$3:AX$146,$B293,总装!AX$6)+SUMIF(总装!AY$3:AY$146,$B293,总装!AY$6)</f>
        <v>0</v>
      </c>
      <c r="Z293" s="5">
        <f ca="1">SUMIF(总装!AZ$3:AZ$146,$B293,总装!AZ$6)+SUMIF(总装!BA$3:BA$146,$B293,总装!BA$6)+SUMIF(总装!BB$3:BB$146,$B293,总装!BB$6)</f>
        <v>0</v>
      </c>
      <c r="AA293" s="5">
        <f ca="1">SUMIF(总装!BC$3:BC$146,$B293,总装!BC$6)+SUMIF(总装!BD$3:BD$146,$B293,总装!BD$6)+SUMIF(总装!BE$3:BE$146,$B293,总装!BE$6)</f>
        <v>0</v>
      </c>
      <c r="AB293" s="5">
        <f ca="1">SUMIF(总装!BF$3:BF$146,$B293,总装!BF$6)+SUMIF(总装!BG$3:BG$146,$B293,总装!BG$6)+SUMIF(总装!BH$3:BH$146,$B293,总装!BH$6)</f>
        <v>0</v>
      </c>
      <c r="AC293" s="5">
        <f ca="1">SUMIF(总装!BI$3:BI$146,$B293,总装!BI$6)+SUMIF(总装!BJ$3:BJ$146,$B293,总装!BJ$6)+SUMIF(总装!BK$3:BK$146,$B293,总装!BK$6)</f>
        <v>0</v>
      </c>
      <c r="AD293" s="5">
        <f ca="1">SUMIF(总装!BL$3:BL$146,$B293,总装!BL$6)+SUMIF(总装!BM$3:BM$146,$B293,总装!BM$6)+SUMIF(总装!BN$3:BN$146,$B293,总装!BN$6)</f>
        <v>0</v>
      </c>
      <c r="AE293" s="5">
        <f ca="1">SUMIF(总装!BO$3:BO$146,$B293,总装!BO$6)+SUMIF(总装!BP$3:BP$146,$B293,总装!BP$6)+SUMIF(总装!BQ$3:BQ$146,$B293,总装!BQ$6)</f>
        <v>0</v>
      </c>
      <c r="AF293" s="5">
        <f ca="1">SUMIF(总装!BR$3:BR$146,$B293,总装!BR$6)+SUMIF(总装!BS$3:BS$146,$B293,总装!BS$6)+SUMIF(总装!BT$3:BT$146,$B293,总装!BT$6)</f>
        <v>0</v>
      </c>
      <c r="AG293" s="5">
        <f ca="1">SUMIF(总装!BU$3:BU$146,$B293,总装!BU$6)+SUMIF(总装!BV$3:BV$146,$B293,总装!BV$6)+SUMIF(总装!BW$3:BW$146,$B293,总装!BW$6)</f>
        <v>0</v>
      </c>
      <c r="AH293" s="5">
        <f ca="1">SUMIF(总装!BX$3:BX$146,$B293,总装!BX$6)+SUMIF(总装!BY$3:BY$146,$B293,总装!BY$6)+SUMIF(总装!BZ$3:BZ$146,$B293,总装!BZ$6)</f>
        <v>400</v>
      </c>
      <c r="AI293" s="5">
        <f ca="1">SUMIF(总装!CA$3:CA$146,$B293,总装!CA$6)+SUMIF(总装!CB$3:CB$146,$B293,总装!CB$6)+SUMIF(总装!CC$3:CC$146,$B293,总装!CC$6)</f>
        <v>1600</v>
      </c>
      <c r="AJ293" s="5">
        <f ca="1">SUMIF(总装!CD$3:CD$146,$B293,总装!CD$6)+SUMIF(总装!CE$3:CE$146,$B293,总装!CE$6)+SUMIF(总装!CF$3:CF$146,$B293,总装!CF$6)</f>
        <v>0</v>
      </c>
      <c r="AK293" s="5">
        <f ca="1">SUMIF(总装!CG$3:CG$146,$B293,总装!CG$6)+SUMIF(总装!CH$3:CH$146,$B293,总装!CH$6)+SUMIF(总装!CI$3:CI$146,$B293,总装!CI$6)</f>
        <v>0</v>
      </c>
      <c r="AL293" s="5">
        <f ca="1">SUMIF(总装!CJ$3:CJ$146,$B293,总装!CJ$6)+SUMIF(总装!CK$3:CK$146,$B293,总装!CK$6)+SUMIF(总装!CL$3:CL$146,$B293,总装!CL$6)</f>
        <v>0</v>
      </c>
      <c r="AM293" s="5">
        <f ca="1">SUMIF(总装!CM$3:CM$146,$B293,总装!CM$6)+SUMIF(总装!CN$3:CN$146,$B293,总装!CN$6)+SUMIF(总装!CO$3:CO$146,$B293,总装!CO$6)</f>
        <v>0</v>
      </c>
      <c r="AN293" s="5">
        <f ca="1">SUMIF(总装!CP$3:CP$146,$B293,总装!CP$6)+SUMIF(总装!CQ$3:CQ$146,$B293,总装!CQ$6)+SUMIF(总装!CR$3:CR$146,$B293,总装!CR$6)</f>
        <v>0</v>
      </c>
      <c r="AO293" s="5">
        <f ca="1" t="shared" si="14"/>
        <v>2000</v>
      </c>
      <c r="AP293" s="5">
        <f>SUMIF(工单拆分!G:G,B293,工单拆分!I:I)</f>
        <v>2000</v>
      </c>
      <c r="AQ293" s="5">
        <f ca="1" t="shared" si="15"/>
        <v>0</v>
      </c>
      <c r="AS293" s="7"/>
      <c r="AT293" s="5"/>
      <c r="AU293" s="5"/>
      <c r="AV293" s="5"/>
      <c r="AW293" s="5"/>
    </row>
    <row r="294" s="1" customFormat="1" spans="1:49">
      <c r="A294" s="5">
        <f>工单拆分!F294</f>
        <v>7210003763</v>
      </c>
      <c r="B294" s="5" t="str">
        <f>工单拆分!G294</f>
        <v>7210003763-13</v>
      </c>
      <c r="C294" s="5" t="str">
        <f>工单拆分!H294</f>
        <v>50FC5033A-13</v>
      </c>
      <c r="D294" s="5">
        <f>VLOOKUP(B294,工单拆分!G:I,3,0)</f>
        <v>2000</v>
      </c>
      <c r="E294" s="5">
        <f ca="1">SUMIFS(OFFSET(工单拆分!$I$2,,,2000),OFFSET(工单拆分!$F$2,,,2000),A294)</f>
        <v>35000</v>
      </c>
      <c r="F294" s="5"/>
      <c r="G294" s="10">
        <f ca="1" t="array" ref="G294">MATCH(TRUE,J294:AN294&gt;10,0)+$J$2-1</f>
        <v>43550</v>
      </c>
      <c r="H294" s="11"/>
      <c r="I294" s="11"/>
      <c r="J294" s="5">
        <f ca="1">SUMIF(总装!D$3:D$146,$B294,总装!D$6)+SUMIF(总装!E$3:E$146,$B294,总装!E$6)+SUMIF(总装!F$3:F$146,$B294,总装!F$6)</f>
        <v>0</v>
      </c>
      <c r="K294" s="12">
        <f ca="1">SUMIF(总装!G$3:G$146,$B294,总装!G$6)+SUMIF(总装!H$3:H$146,$B294,总装!H$6)+SUMIF(总装!I$3:I$146,$B294,总装!I$6)</f>
        <v>0</v>
      </c>
      <c r="L294" s="12">
        <f ca="1">SUMIF(总装!J$3:J$146,$B294,总装!J$6)+SUMIF(总装!K$3:K$146,$B294,总装!K$6)+SUMIF(总装!L$3:L$146,$B294,总装!L$6)</f>
        <v>0</v>
      </c>
      <c r="M294" s="12">
        <f ca="1">SUMIF(总装!M$3:M$146,$B294,总装!M$6)+SUMIF(总装!N$3:N$146,$B294,总装!N$6)+SUMIF(总装!O$3:O$146,$B294,总装!O$6)</f>
        <v>0</v>
      </c>
      <c r="N294" s="12">
        <f ca="1">SUMIF(总装!P$3:P$146,$B294,总装!P$6)+SUMIF(总装!Q$3:Q$146,$B294,总装!Q$6)+SUMIF(总装!R$3:R$146,$B294,总装!R$6)</f>
        <v>0</v>
      </c>
      <c r="O294" s="12">
        <f ca="1">SUMIF(总装!S$3:S$146,$B294,总装!S$6)+SUMIF(总装!T$3:T$146,$B294,总装!T$6)+SUMIF(总装!U$3:U$146,$B294,总装!U$6)</f>
        <v>0</v>
      </c>
      <c r="P294" s="12">
        <f ca="1">SUMIF(总装!V$3:V$146,$B294,总装!V$6)+SUMIF(总装!W$3:W$146,$B294,总装!W$6)+SUMIF(总装!X$3:X$146,$B294,总装!X$6)</f>
        <v>0</v>
      </c>
      <c r="Q294" s="12">
        <f ca="1">SUMIF(总装!Y$3:Y$146,$B294,总装!Y$6)+SUMIF(总装!Z$3:Z$146,$B294,总装!Z$6)+SUMIF(总装!AA$3:AA$146,$B294,总装!AA$6)</f>
        <v>0</v>
      </c>
      <c r="R294" s="5">
        <f ca="1">SUMIF(总装!AB$3:AB$146,$B294,总装!AB$6)+SUMIF(总装!AC$3:AC$146,$B294,总装!AC$6)+SUMIF(总装!AD$3:AD$146,$B294,总装!AD$6)</f>
        <v>0</v>
      </c>
      <c r="S294" s="5">
        <f ca="1">SUMIF(总装!AE$3:AE$146,$B294,总装!AE$6)+SUMIF(总装!AF$3:AF$146,$B294,总装!AF$6)+SUMIF(总装!AG$3:AG$146,$B294,总装!AG$6)</f>
        <v>0</v>
      </c>
      <c r="T294" s="5">
        <f ca="1">SUMIF(总装!AH$3:AH$146,$B294,总装!AH$6)+SUMIF(总装!AI$3:AI$146,$B294,总装!AI$6)+SUMIF(总装!AJ$3:AJ$146,$B294,总装!AJ$6)</f>
        <v>0</v>
      </c>
      <c r="U294" s="5">
        <f ca="1">SUMIF(总装!AK$3:AK$146,$B294,总装!AK$6)+SUMIF(总装!AL$3:AL$146,$B294,总装!AL$6)+SUMIF(总装!AM$3:AM$146,$B294,总装!AM$6)</f>
        <v>0</v>
      </c>
      <c r="V294" s="5">
        <f ca="1">SUMIF(总装!AN$3:AN$146,$B294,总装!AN$6)+SUMIF(总装!AO$3:AO$146,$B294,总装!AO$6)+SUMIF(总装!AP$3:AP$146,$B294,总装!AP$6)</f>
        <v>0</v>
      </c>
      <c r="W294" s="5">
        <f ca="1">SUMIF(总装!AQ$3:AQ$146,$B294,总装!AQ$6)+SUMIF(总装!AR$3:AR$146,$B294,总装!AR$6)+SUMIF(总装!AS$3:AS$146,$B294,总装!AS$6)</f>
        <v>0</v>
      </c>
      <c r="X294" s="5">
        <f ca="1">SUMIF(总装!AT$3:AT$146,$B294,总装!AT$6)+SUMIF(总装!AU$3:AU$146,$B294,总装!AU$6)+SUMIF(总装!AV$3:AV$146,$B294,总装!AV$6)</f>
        <v>0</v>
      </c>
      <c r="Y294" s="5">
        <f ca="1">SUMIF(总装!AW$3:AW$146,$B294,总装!AW$6)+SUMIF(总装!AX$3:AX$146,$B294,总装!AX$6)+SUMIF(总装!AY$3:AY$146,$B294,总装!AY$6)</f>
        <v>0</v>
      </c>
      <c r="Z294" s="5">
        <f ca="1">SUMIF(总装!AZ$3:AZ$146,$B294,总装!AZ$6)+SUMIF(总装!BA$3:BA$146,$B294,总装!BA$6)+SUMIF(总装!BB$3:BB$146,$B294,总装!BB$6)</f>
        <v>0</v>
      </c>
      <c r="AA294" s="5">
        <f ca="1">SUMIF(总装!BC$3:BC$146,$B294,总装!BC$6)+SUMIF(总装!BD$3:BD$146,$B294,总装!BD$6)+SUMIF(总装!BE$3:BE$146,$B294,总装!BE$6)</f>
        <v>0</v>
      </c>
      <c r="AB294" s="5">
        <f ca="1">SUMIF(总装!BF$3:BF$146,$B294,总装!BF$6)+SUMIF(总装!BG$3:BG$146,$B294,总装!BG$6)+SUMIF(总装!BH$3:BH$146,$B294,总装!BH$6)</f>
        <v>0</v>
      </c>
      <c r="AC294" s="5">
        <f ca="1">SUMIF(总装!BI$3:BI$146,$B294,总装!BI$6)+SUMIF(总装!BJ$3:BJ$146,$B294,总装!BJ$6)+SUMIF(总装!BK$3:BK$146,$B294,总装!BK$6)</f>
        <v>0</v>
      </c>
      <c r="AD294" s="5">
        <f ca="1">SUMIF(总装!BL$3:BL$146,$B294,总装!BL$6)+SUMIF(总装!BM$3:BM$146,$B294,总装!BM$6)+SUMIF(总装!BN$3:BN$146,$B294,总装!BN$6)</f>
        <v>0</v>
      </c>
      <c r="AE294" s="5">
        <f ca="1">SUMIF(总装!BO$3:BO$146,$B294,总装!BO$6)+SUMIF(总装!BP$3:BP$146,$B294,总装!BP$6)+SUMIF(总装!BQ$3:BQ$146,$B294,总装!BQ$6)</f>
        <v>0</v>
      </c>
      <c r="AF294" s="5">
        <f ca="1">SUMIF(总装!BR$3:BR$146,$B294,总装!BR$6)+SUMIF(总装!BS$3:BS$146,$B294,总装!BS$6)+SUMIF(总装!BT$3:BT$146,$B294,总装!BT$6)</f>
        <v>0</v>
      </c>
      <c r="AG294" s="5">
        <f ca="1">SUMIF(总装!BU$3:BU$146,$B294,总装!BU$6)+SUMIF(总装!BV$3:BV$146,$B294,总装!BV$6)+SUMIF(总装!BW$3:BW$146,$B294,总装!BW$6)</f>
        <v>0</v>
      </c>
      <c r="AH294" s="5">
        <f ca="1">SUMIF(总装!BX$3:BX$146,$B294,总装!BX$6)+SUMIF(总装!BY$3:BY$146,$B294,总装!BY$6)+SUMIF(总装!BZ$3:BZ$146,$B294,总装!BZ$6)</f>
        <v>0</v>
      </c>
      <c r="AI294" s="5">
        <f ca="1">SUMIF(总装!CA$3:CA$146,$B294,总装!CA$6)+SUMIF(总装!CB$3:CB$146,$B294,总装!CB$6)+SUMIF(总装!CC$3:CC$146,$B294,总装!CC$6)</f>
        <v>300</v>
      </c>
      <c r="AJ294" s="5">
        <f ca="1">SUMIF(总装!CD$3:CD$146,$B294,总装!CD$6)+SUMIF(总装!CE$3:CE$146,$B294,总装!CE$6)+SUMIF(总装!CF$3:CF$146,$B294,总装!CF$6)</f>
        <v>1700</v>
      </c>
      <c r="AK294" s="5">
        <f ca="1">SUMIF(总装!CG$3:CG$146,$B294,总装!CG$6)+SUMIF(总装!CH$3:CH$146,$B294,总装!CH$6)+SUMIF(总装!CI$3:CI$146,$B294,总装!CI$6)</f>
        <v>0</v>
      </c>
      <c r="AL294" s="5">
        <f ca="1">SUMIF(总装!CJ$3:CJ$146,$B294,总装!CJ$6)+SUMIF(总装!CK$3:CK$146,$B294,总装!CK$6)+SUMIF(总装!CL$3:CL$146,$B294,总装!CL$6)</f>
        <v>0</v>
      </c>
      <c r="AM294" s="5">
        <f ca="1">SUMIF(总装!CM$3:CM$146,$B294,总装!CM$6)+SUMIF(总装!CN$3:CN$146,$B294,总装!CN$6)+SUMIF(总装!CO$3:CO$146,$B294,总装!CO$6)</f>
        <v>0</v>
      </c>
      <c r="AN294" s="5">
        <f ca="1">SUMIF(总装!CP$3:CP$146,$B294,总装!CP$6)+SUMIF(总装!CQ$3:CQ$146,$B294,总装!CQ$6)+SUMIF(总装!CR$3:CR$146,$B294,总装!CR$6)</f>
        <v>0</v>
      </c>
      <c r="AO294" s="5">
        <f ca="1" t="shared" si="14"/>
        <v>2000</v>
      </c>
      <c r="AP294" s="5">
        <f>SUMIF(工单拆分!G:G,B294,工单拆分!I:I)</f>
        <v>2000</v>
      </c>
      <c r="AQ294" s="5">
        <f ca="1" t="shared" si="15"/>
        <v>0</v>
      </c>
      <c r="AS294" s="7">
        <f>VLOOKUP(日计划量!C:C,工单拆分!H:N,7,0)</f>
        <v>100851901</v>
      </c>
      <c r="AT294" s="5">
        <f ca="1">VLOOKUP(C:C,工单拆分!H:R,11,0)</f>
        <v>0</v>
      </c>
      <c r="AU294" s="5">
        <f ca="1">VLOOKUP(C:C,工单拆分!H:S,12,0)</f>
        <v>0</v>
      </c>
      <c r="AV294" s="5"/>
      <c r="AW294" s="5"/>
    </row>
    <row r="295" s="2" customFormat="1" spans="1:49">
      <c r="A295" s="5">
        <f>工单拆分!F295</f>
        <v>7210003763</v>
      </c>
      <c r="B295" s="5" t="str">
        <f>工单拆分!G295</f>
        <v>7210003763-14</v>
      </c>
      <c r="C295" s="5" t="str">
        <f>工单拆分!H295</f>
        <v>50FC5033A-14</v>
      </c>
      <c r="D295" s="5">
        <f>VLOOKUP(B295,工单拆分!G:I,3,0)</f>
        <v>2000</v>
      </c>
      <c r="E295" s="5">
        <f ca="1">SUMIFS(OFFSET(工单拆分!$I$2,,,2000),OFFSET(工单拆分!$F$2,,,2000),A295)</f>
        <v>35000</v>
      </c>
      <c r="F295" s="5"/>
      <c r="G295" s="10">
        <f ca="1" t="array" ref="G295">MATCH(TRUE,J295:AN295&gt;10,0)+$J$2-1</f>
        <v>43551</v>
      </c>
      <c r="H295" s="11"/>
      <c r="I295" s="11"/>
      <c r="J295" s="5">
        <f ca="1">SUMIF(总装!D$3:D$146,$B295,总装!D$6)+SUMIF(总装!E$3:E$146,$B295,总装!E$6)+SUMIF(总装!F$3:F$146,$B295,总装!F$6)</f>
        <v>0</v>
      </c>
      <c r="K295" s="12">
        <f ca="1">SUMIF(总装!G$3:G$146,$B295,总装!G$6)+SUMIF(总装!H$3:H$146,$B295,总装!H$6)+SUMIF(总装!I$3:I$146,$B295,总装!I$6)</f>
        <v>0</v>
      </c>
      <c r="L295" s="12">
        <f ca="1">SUMIF(总装!J$3:J$146,$B295,总装!J$6)+SUMIF(总装!K$3:K$146,$B295,总装!K$6)+SUMIF(总装!L$3:L$146,$B295,总装!L$6)</f>
        <v>0</v>
      </c>
      <c r="M295" s="12">
        <f ca="1">SUMIF(总装!M$3:M$146,$B295,总装!M$6)+SUMIF(总装!N$3:N$146,$B295,总装!N$6)+SUMIF(总装!O$3:O$146,$B295,总装!O$6)</f>
        <v>0</v>
      </c>
      <c r="N295" s="12">
        <f ca="1">SUMIF(总装!P$3:P$146,$B295,总装!P$6)+SUMIF(总装!Q$3:Q$146,$B295,总装!Q$6)+SUMIF(总装!R$3:R$146,$B295,总装!R$6)</f>
        <v>0</v>
      </c>
      <c r="O295" s="12">
        <f ca="1">SUMIF(总装!S$3:S$146,$B295,总装!S$6)+SUMIF(总装!T$3:T$146,$B295,总装!T$6)+SUMIF(总装!U$3:U$146,$B295,总装!U$6)</f>
        <v>0</v>
      </c>
      <c r="P295" s="12">
        <f ca="1">SUMIF(总装!V$3:V$146,$B295,总装!V$6)+SUMIF(总装!W$3:W$146,$B295,总装!W$6)+SUMIF(总装!X$3:X$146,$B295,总装!X$6)</f>
        <v>0</v>
      </c>
      <c r="Q295" s="12">
        <f ca="1">SUMIF(总装!Y$3:Y$146,$B295,总装!Y$6)+SUMIF(总装!Z$3:Z$146,$B295,总装!Z$6)+SUMIF(总装!AA$3:AA$146,$B295,总装!AA$6)</f>
        <v>0</v>
      </c>
      <c r="R295" s="5">
        <f ca="1">SUMIF(总装!AB$3:AB$146,$B295,总装!AB$6)+SUMIF(总装!AC$3:AC$146,$B295,总装!AC$6)+SUMIF(总装!AD$3:AD$146,$B295,总装!AD$6)</f>
        <v>0</v>
      </c>
      <c r="S295" s="5">
        <f ca="1">SUMIF(总装!AE$3:AE$146,$B295,总装!AE$6)+SUMIF(总装!AF$3:AF$146,$B295,总装!AF$6)+SUMIF(总装!AG$3:AG$146,$B295,总装!AG$6)</f>
        <v>0</v>
      </c>
      <c r="T295" s="5">
        <f ca="1">SUMIF(总装!AH$3:AH$146,$B295,总装!AH$6)+SUMIF(总装!AI$3:AI$146,$B295,总装!AI$6)+SUMIF(总装!AJ$3:AJ$146,$B295,总装!AJ$6)</f>
        <v>0</v>
      </c>
      <c r="U295" s="5">
        <f ca="1">SUMIF(总装!AK$3:AK$146,$B295,总装!AK$6)+SUMIF(总装!AL$3:AL$146,$B295,总装!AL$6)+SUMIF(总装!AM$3:AM$146,$B295,总装!AM$6)</f>
        <v>0</v>
      </c>
      <c r="V295" s="5">
        <f ca="1">SUMIF(总装!AN$3:AN$146,$B295,总装!AN$6)+SUMIF(总装!AO$3:AO$146,$B295,总装!AO$6)+SUMIF(总装!AP$3:AP$146,$B295,总装!AP$6)</f>
        <v>0</v>
      </c>
      <c r="W295" s="5">
        <f ca="1">SUMIF(总装!AQ$3:AQ$146,$B295,总装!AQ$6)+SUMIF(总装!AR$3:AR$146,$B295,总装!AR$6)+SUMIF(总装!AS$3:AS$146,$B295,总装!AS$6)</f>
        <v>0</v>
      </c>
      <c r="X295" s="5">
        <f ca="1">SUMIF(总装!AT$3:AT$146,$B295,总装!AT$6)+SUMIF(总装!AU$3:AU$146,$B295,总装!AU$6)+SUMIF(总装!AV$3:AV$146,$B295,总装!AV$6)</f>
        <v>0</v>
      </c>
      <c r="Y295" s="5">
        <f ca="1">SUMIF(总装!AW$3:AW$146,$B295,总装!AW$6)+SUMIF(总装!AX$3:AX$146,$B295,总装!AX$6)+SUMIF(总装!AY$3:AY$146,$B295,总装!AY$6)</f>
        <v>0</v>
      </c>
      <c r="Z295" s="5">
        <f ca="1">SUMIF(总装!AZ$3:AZ$146,$B295,总装!AZ$6)+SUMIF(总装!BA$3:BA$146,$B295,总装!BA$6)+SUMIF(总装!BB$3:BB$146,$B295,总装!BB$6)</f>
        <v>0</v>
      </c>
      <c r="AA295" s="5">
        <f ca="1">SUMIF(总装!BC$3:BC$146,$B295,总装!BC$6)+SUMIF(总装!BD$3:BD$146,$B295,总装!BD$6)+SUMIF(总装!BE$3:BE$146,$B295,总装!BE$6)</f>
        <v>0</v>
      </c>
      <c r="AB295" s="5">
        <f ca="1">SUMIF(总装!BF$3:BF$146,$B295,总装!BF$6)+SUMIF(总装!BG$3:BG$146,$B295,总装!BG$6)+SUMIF(总装!BH$3:BH$146,$B295,总装!BH$6)</f>
        <v>0</v>
      </c>
      <c r="AC295" s="5">
        <f ca="1">SUMIF(总装!BI$3:BI$146,$B295,总装!BI$6)+SUMIF(总装!BJ$3:BJ$146,$B295,总装!BJ$6)+SUMIF(总装!BK$3:BK$146,$B295,总装!BK$6)</f>
        <v>0</v>
      </c>
      <c r="AD295" s="5">
        <f ca="1">SUMIF(总装!BL$3:BL$146,$B295,总装!BL$6)+SUMIF(总装!BM$3:BM$146,$B295,总装!BM$6)+SUMIF(总装!BN$3:BN$146,$B295,总装!BN$6)</f>
        <v>0</v>
      </c>
      <c r="AE295" s="5">
        <f ca="1">SUMIF(总装!BO$3:BO$146,$B295,总装!BO$6)+SUMIF(总装!BP$3:BP$146,$B295,总装!BP$6)+SUMIF(总装!BQ$3:BQ$146,$B295,总装!BQ$6)</f>
        <v>0</v>
      </c>
      <c r="AF295" s="5">
        <f ca="1">SUMIF(总装!BR$3:BR$146,$B295,总装!BR$6)+SUMIF(总装!BS$3:BS$146,$B295,总装!BS$6)+SUMIF(总装!BT$3:BT$146,$B295,总装!BT$6)</f>
        <v>0</v>
      </c>
      <c r="AG295" s="5">
        <f ca="1">SUMIF(总装!BU$3:BU$146,$B295,总装!BU$6)+SUMIF(总装!BV$3:BV$146,$B295,总装!BV$6)+SUMIF(总装!BW$3:BW$146,$B295,总装!BW$6)</f>
        <v>0</v>
      </c>
      <c r="AH295" s="5">
        <f ca="1">SUMIF(总装!BX$3:BX$146,$B295,总装!BX$6)+SUMIF(总装!BY$3:BY$146,$B295,总装!BY$6)+SUMIF(总装!BZ$3:BZ$146,$B295,总装!BZ$6)</f>
        <v>0</v>
      </c>
      <c r="AI295" s="5">
        <f ca="1">SUMIF(总装!CA$3:CA$146,$B295,总装!CA$6)+SUMIF(总装!CB$3:CB$146,$B295,总装!CB$6)+SUMIF(总装!CC$3:CC$146,$B295,总装!CC$6)</f>
        <v>0</v>
      </c>
      <c r="AJ295" s="5">
        <f ca="1">SUMIF(总装!CD$3:CD$146,$B295,总装!CD$6)+SUMIF(总装!CE$3:CE$146,$B295,总装!CE$6)+SUMIF(总装!CF$3:CF$146,$B295,总装!CF$6)</f>
        <v>200</v>
      </c>
      <c r="AK295" s="5">
        <f ca="1">SUMIF(总装!CG$3:CG$146,$B295,总装!CG$6)+SUMIF(总装!CH$3:CH$146,$B295,总装!CH$6)+SUMIF(总装!CI$3:CI$146,$B295,总装!CI$6)</f>
        <v>1800</v>
      </c>
      <c r="AL295" s="5">
        <f ca="1">SUMIF(总装!CJ$3:CJ$146,$B295,总装!CJ$6)+SUMIF(总装!CK$3:CK$146,$B295,总装!CK$6)+SUMIF(总装!CL$3:CL$146,$B295,总装!CL$6)</f>
        <v>0</v>
      </c>
      <c r="AM295" s="5">
        <f ca="1">SUMIF(总装!CM$3:CM$146,$B295,总装!CM$6)+SUMIF(总装!CN$3:CN$146,$B295,总装!CN$6)+SUMIF(总装!CO$3:CO$146,$B295,总装!CO$6)</f>
        <v>0</v>
      </c>
      <c r="AN295" s="5">
        <f ca="1">SUMIF(总装!CP$3:CP$146,$B295,总装!CP$6)+SUMIF(总装!CQ$3:CQ$146,$B295,总装!CQ$6)+SUMIF(总装!CR$3:CR$146,$B295,总装!CR$6)</f>
        <v>0</v>
      </c>
      <c r="AO295" s="5">
        <f ca="1" t="shared" si="14"/>
        <v>2000</v>
      </c>
      <c r="AP295" s="5">
        <f>SUMIF(工单拆分!G:G,B295,工单拆分!I:I)</f>
        <v>2000</v>
      </c>
      <c r="AQ295" s="5">
        <f ca="1" t="shared" si="15"/>
        <v>0</v>
      </c>
      <c r="AR295" s="1"/>
      <c r="AS295" s="7">
        <f>VLOOKUP(日计划量!C:C,工单拆分!H:N,7,0)</f>
        <v>0</v>
      </c>
      <c r="AT295" s="5">
        <f ca="1">VLOOKUP(C:C,工单拆分!H:R,11,0)</f>
        <v>0</v>
      </c>
      <c r="AU295" s="5">
        <f ca="1">VLOOKUP(C:C,工单拆分!H:S,12,0)</f>
        <v>0</v>
      </c>
      <c r="AV295" s="5"/>
      <c r="AW295" s="5"/>
    </row>
    <row r="296" s="1" customFormat="1" spans="1:49">
      <c r="A296" s="5">
        <f>工单拆分!F296</f>
        <v>7210003763</v>
      </c>
      <c r="B296" s="5" t="str">
        <f>工单拆分!G296</f>
        <v>7210003763-15</v>
      </c>
      <c r="C296" s="5" t="str">
        <f>工单拆分!H296</f>
        <v>50FC5033A-15</v>
      </c>
      <c r="D296" s="5">
        <f>VLOOKUP(B296,工单拆分!G:I,3,0)</f>
        <v>2000</v>
      </c>
      <c r="E296" s="5">
        <f ca="1">SUMIFS(OFFSET(工单拆分!$I$2,,,2000),OFFSET(工单拆分!$F$2,,,2000),A296)</f>
        <v>35000</v>
      </c>
      <c r="F296" s="5"/>
      <c r="G296" s="10">
        <f ca="1" t="array" ref="G296">MATCH(TRUE,J296:AN296&gt;10,0)+$J$2-1</f>
        <v>43552</v>
      </c>
      <c r="H296" s="11"/>
      <c r="I296" s="11"/>
      <c r="J296" s="5">
        <f ca="1">SUMIF(总装!D$3:D$146,$B296,总装!D$6)+SUMIF(总装!E$3:E$146,$B296,总装!E$6)+SUMIF(总装!F$3:F$146,$B296,总装!F$6)</f>
        <v>0</v>
      </c>
      <c r="K296" s="12">
        <f ca="1">SUMIF(总装!G$3:G$146,$B296,总装!G$6)+SUMIF(总装!H$3:H$146,$B296,总装!H$6)+SUMIF(总装!I$3:I$146,$B296,总装!I$6)</f>
        <v>0</v>
      </c>
      <c r="L296" s="12">
        <f ca="1">SUMIF(总装!J$3:J$146,$B296,总装!J$6)+SUMIF(总装!K$3:K$146,$B296,总装!K$6)+SUMIF(总装!L$3:L$146,$B296,总装!L$6)</f>
        <v>0</v>
      </c>
      <c r="M296" s="12">
        <f ca="1">SUMIF(总装!M$3:M$146,$B296,总装!M$6)+SUMIF(总装!N$3:N$146,$B296,总装!N$6)+SUMIF(总装!O$3:O$146,$B296,总装!O$6)</f>
        <v>0</v>
      </c>
      <c r="N296" s="12">
        <f ca="1">SUMIF(总装!P$3:P$146,$B296,总装!P$6)+SUMIF(总装!Q$3:Q$146,$B296,总装!Q$6)+SUMIF(总装!R$3:R$146,$B296,总装!R$6)</f>
        <v>0</v>
      </c>
      <c r="O296" s="12">
        <f ca="1">SUMIF(总装!S$3:S$146,$B296,总装!S$6)+SUMIF(总装!T$3:T$146,$B296,总装!T$6)+SUMIF(总装!U$3:U$146,$B296,总装!U$6)</f>
        <v>0</v>
      </c>
      <c r="P296" s="12">
        <f ca="1">SUMIF(总装!V$3:V$146,$B296,总装!V$6)+SUMIF(总装!W$3:W$146,$B296,总装!W$6)+SUMIF(总装!X$3:X$146,$B296,总装!X$6)</f>
        <v>0</v>
      </c>
      <c r="Q296" s="12">
        <f ca="1">SUMIF(总装!Y$3:Y$146,$B296,总装!Y$6)+SUMIF(总装!Z$3:Z$146,$B296,总装!Z$6)+SUMIF(总装!AA$3:AA$146,$B296,总装!AA$6)</f>
        <v>0</v>
      </c>
      <c r="R296" s="5">
        <f ca="1">SUMIF(总装!AB$3:AB$146,$B296,总装!AB$6)+SUMIF(总装!AC$3:AC$146,$B296,总装!AC$6)+SUMIF(总装!AD$3:AD$146,$B296,总装!AD$6)</f>
        <v>0</v>
      </c>
      <c r="S296" s="5">
        <f ca="1">SUMIF(总装!AE$3:AE$146,$B296,总装!AE$6)+SUMIF(总装!AF$3:AF$146,$B296,总装!AF$6)+SUMIF(总装!AG$3:AG$146,$B296,总装!AG$6)</f>
        <v>0</v>
      </c>
      <c r="T296" s="5">
        <f ca="1">SUMIF(总装!AH$3:AH$146,$B296,总装!AH$6)+SUMIF(总装!AI$3:AI$146,$B296,总装!AI$6)+SUMIF(总装!AJ$3:AJ$146,$B296,总装!AJ$6)</f>
        <v>0</v>
      </c>
      <c r="U296" s="5">
        <f ca="1">SUMIF(总装!AK$3:AK$146,$B296,总装!AK$6)+SUMIF(总装!AL$3:AL$146,$B296,总装!AL$6)+SUMIF(总装!AM$3:AM$146,$B296,总装!AM$6)</f>
        <v>0</v>
      </c>
      <c r="V296" s="5">
        <f ca="1">SUMIF(总装!AN$3:AN$146,$B296,总装!AN$6)+SUMIF(总装!AO$3:AO$146,$B296,总装!AO$6)+SUMIF(总装!AP$3:AP$146,$B296,总装!AP$6)</f>
        <v>0</v>
      </c>
      <c r="W296" s="5">
        <f ca="1">SUMIF(总装!AQ$3:AQ$146,$B296,总装!AQ$6)+SUMIF(总装!AR$3:AR$146,$B296,总装!AR$6)+SUMIF(总装!AS$3:AS$146,$B296,总装!AS$6)</f>
        <v>0</v>
      </c>
      <c r="X296" s="5">
        <f ca="1">SUMIF(总装!AT$3:AT$146,$B296,总装!AT$6)+SUMIF(总装!AU$3:AU$146,$B296,总装!AU$6)+SUMIF(总装!AV$3:AV$146,$B296,总装!AV$6)</f>
        <v>0</v>
      </c>
      <c r="Y296" s="5">
        <f ca="1">SUMIF(总装!AW$3:AW$146,$B296,总装!AW$6)+SUMIF(总装!AX$3:AX$146,$B296,总装!AX$6)+SUMIF(总装!AY$3:AY$146,$B296,总装!AY$6)</f>
        <v>0</v>
      </c>
      <c r="Z296" s="5">
        <f ca="1">SUMIF(总装!AZ$3:AZ$146,$B296,总装!AZ$6)+SUMIF(总装!BA$3:BA$146,$B296,总装!BA$6)+SUMIF(总装!BB$3:BB$146,$B296,总装!BB$6)</f>
        <v>0</v>
      </c>
      <c r="AA296" s="5">
        <f ca="1">SUMIF(总装!BC$3:BC$146,$B296,总装!BC$6)+SUMIF(总装!BD$3:BD$146,$B296,总装!BD$6)+SUMIF(总装!BE$3:BE$146,$B296,总装!BE$6)</f>
        <v>0</v>
      </c>
      <c r="AB296" s="5">
        <f ca="1">SUMIF(总装!BF$3:BF$146,$B296,总装!BF$6)+SUMIF(总装!BG$3:BG$146,$B296,总装!BG$6)+SUMIF(总装!BH$3:BH$146,$B296,总装!BH$6)</f>
        <v>0</v>
      </c>
      <c r="AC296" s="5">
        <f ca="1">SUMIF(总装!BI$3:BI$146,$B296,总装!BI$6)+SUMIF(总装!BJ$3:BJ$146,$B296,总装!BJ$6)+SUMIF(总装!BK$3:BK$146,$B296,总装!BK$6)</f>
        <v>0</v>
      </c>
      <c r="AD296" s="5">
        <f ca="1">SUMIF(总装!BL$3:BL$146,$B296,总装!BL$6)+SUMIF(总装!BM$3:BM$146,$B296,总装!BM$6)+SUMIF(总装!BN$3:BN$146,$B296,总装!BN$6)</f>
        <v>0</v>
      </c>
      <c r="AE296" s="5">
        <f ca="1">SUMIF(总装!BO$3:BO$146,$B296,总装!BO$6)+SUMIF(总装!BP$3:BP$146,$B296,总装!BP$6)+SUMIF(总装!BQ$3:BQ$146,$B296,总装!BQ$6)</f>
        <v>0</v>
      </c>
      <c r="AF296" s="5">
        <f ca="1">SUMIF(总装!BR$3:BR$146,$B296,总装!BR$6)+SUMIF(总装!BS$3:BS$146,$B296,总装!BS$6)+SUMIF(总装!BT$3:BT$146,$B296,总装!BT$6)</f>
        <v>0</v>
      </c>
      <c r="AG296" s="5">
        <f ca="1">SUMIF(总装!BU$3:BU$146,$B296,总装!BU$6)+SUMIF(总装!BV$3:BV$146,$B296,总装!BV$6)+SUMIF(总装!BW$3:BW$146,$B296,总装!BW$6)</f>
        <v>0</v>
      </c>
      <c r="AH296" s="5">
        <f ca="1">SUMIF(总装!BX$3:BX$146,$B296,总装!BX$6)+SUMIF(总装!BY$3:BY$146,$B296,总装!BY$6)+SUMIF(总装!BZ$3:BZ$146,$B296,总装!BZ$6)</f>
        <v>0</v>
      </c>
      <c r="AI296" s="5">
        <f ca="1">SUMIF(总装!CA$3:CA$146,$B296,总装!CA$6)+SUMIF(总装!CB$3:CB$146,$B296,总装!CB$6)+SUMIF(总装!CC$3:CC$146,$B296,总装!CC$6)</f>
        <v>0</v>
      </c>
      <c r="AJ296" s="5">
        <f ca="1">SUMIF(总装!CD$3:CD$146,$B296,总装!CD$6)+SUMIF(总装!CE$3:CE$146,$B296,总装!CE$6)+SUMIF(总装!CF$3:CF$146,$B296,总装!CF$6)</f>
        <v>0</v>
      </c>
      <c r="AK296" s="5">
        <f ca="1">SUMIF(总装!CG$3:CG$146,$B296,总装!CG$6)+SUMIF(总装!CH$3:CH$146,$B296,总装!CH$6)+SUMIF(总装!CI$3:CI$146,$B296,总装!CI$6)</f>
        <v>100</v>
      </c>
      <c r="AL296" s="5">
        <f ca="1">SUMIF(总装!CJ$3:CJ$146,$B296,总装!CJ$6)+SUMIF(总装!CK$3:CK$146,$B296,总装!CK$6)+SUMIF(总装!CL$3:CL$146,$B296,总装!CL$6)</f>
        <v>1900</v>
      </c>
      <c r="AM296" s="5">
        <f ca="1">SUMIF(总装!CM$3:CM$146,$B296,总装!CM$6)+SUMIF(总装!CN$3:CN$146,$B296,总装!CN$6)+SUMIF(总装!CO$3:CO$146,$B296,总装!CO$6)</f>
        <v>0</v>
      </c>
      <c r="AN296" s="5">
        <f ca="1">SUMIF(总装!CP$3:CP$146,$B296,总装!CP$6)+SUMIF(总装!CQ$3:CQ$146,$B296,总装!CQ$6)+SUMIF(总装!CR$3:CR$146,$B296,总装!CR$6)</f>
        <v>0</v>
      </c>
      <c r="AO296" s="5">
        <f ca="1" t="shared" si="14"/>
        <v>2000</v>
      </c>
      <c r="AP296" s="5">
        <f>SUMIF(工单拆分!G:G,B296,工单拆分!I:I)</f>
        <v>2000</v>
      </c>
      <c r="AQ296" s="5">
        <f ca="1" t="shared" si="15"/>
        <v>0</v>
      </c>
      <c r="AS296" s="7">
        <f>VLOOKUP(日计划量!C:C,工单拆分!H:N,7,0)</f>
        <v>0</v>
      </c>
      <c r="AT296" s="5">
        <f ca="1">VLOOKUP(C:C,工单拆分!H:R,11,0)</f>
        <v>0</v>
      </c>
      <c r="AU296" s="5">
        <f ca="1">VLOOKUP(C:C,工单拆分!H:S,12,0)</f>
        <v>0</v>
      </c>
      <c r="AV296" s="5"/>
      <c r="AW296" s="5"/>
    </row>
    <row r="297" s="1" customFormat="1" spans="1:49">
      <c r="A297" s="5">
        <f>工单拆分!F297</f>
        <v>7210003763</v>
      </c>
      <c r="B297" s="5" t="str">
        <f>工单拆分!G297</f>
        <v>7210003763-16</v>
      </c>
      <c r="C297" s="5" t="str">
        <f>工单拆分!H297</f>
        <v>50FC5033A-16</v>
      </c>
      <c r="D297" s="5">
        <f>VLOOKUP(B297,工单拆分!G:I,3,0)</f>
        <v>2000</v>
      </c>
      <c r="E297" s="5">
        <f ca="1">SUMIFS(OFFSET(工单拆分!$I$2,,,2000),OFFSET(工单拆分!$F$2,,,2000),A297)</f>
        <v>35000</v>
      </c>
      <c r="F297" s="5"/>
      <c r="G297" s="10">
        <f ca="1" t="array" ref="G297">MATCH(TRUE,J297:AN297&gt;10,0)+$J$2-1</f>
        <v>43549</v>
      </c>
      <c r="H297" s="11"/>
      <c r="I297" s="11"/>
      <c r="J297" s="5">
        <f ca="1">SUMIF(总装!D$3:D$146,$B297,总装!D$6)+SUMIF(总装!E$3:E$146,$B297,总装!E$6)+SUMIF(总装!F$3:F$146,$B297,总装!F$6)</f>
        <v>0</v>
      </c>
      <c r="K297" s="12">
        <f ca="1">SUMIF(总装!G$3:G$146,$B297,总装!G$6)+SUMIF(总装!H$3:H$146,$B297,总装!H$6)+SUMIF(总装!I$3:I$146,$B297,总装!I$6)</f>
        <v>0</v>
      </c>
      <c r="L297" s="12">
        <f ca="1">SUMIF(总装!J$3:J$146,$B297,总装!J$6)+SUMIF(总装!K$3:K$146,$B297,总装!K$6)+SUMIF(总装!L$3:L$146,$B297,总装!L$6)</f>
        <v>0</v>
      </c>
      <c r="M297" s="12">
        <f ca="1">SUMIF(总装!M$3:M$146,$B297,总装!M$6)+SUMIF(总装!N$3:N$146,$B297,总装!N$6)+SUMIF(总装!O$3:O$146,$B297,总装!O$6)</f>
        <v>0</v>
      </c>
      <c r="N297" s="12">
        <f ca="1">SUMIF(总装!P$3:P$146,$B297,总装!P$6)+SUMIF(总装!Q$3:Q$146,$B297,总装!Q$6)+SUMIF(总装!R$3:R$146,$B297,总装!R$6)</f>
        <v>0</v>
      </c>
      <c r="O297" s="12">
        <f ca="1">SUMIF(总装!S$3:S$146,$B297,总装!S$6)+SUMIF(总装!T$3:T$146,$B297,总装!T$6)+SUMIF(总装!U$3:U$146,$B297,总装!U$6)</f>
        <v>0</v>
      </c>
      <c r="P297" s="12">
        <f ca="1">SUMIF(总装!V$3:V$146,$B297,总装!V$6)+SUMIF(总装!W$3:W$146,$B297,总装!W$6)+SUMIF(总装!X$3:X$146,$B297,总装!X$6)</f>
        <v>0</v>
      </c>
      <c r="Q297" s="12">
        <f ca="1">SUMIF(总装!Y$3:Y$146,$B297,总装!Y$6)+SUMIF(总装!Z$3:Z$146,$B297,总装!Z$6)+SUMIF(总装!AA$3:AA$146,$B297,总装!AA$6)</f>
        <v>0</v>
      </c>
      <c r="R297" s="5">
        <f ca="1">SUMIF(总装!AB$3:AB$146,$B297,总装!AB$6)+SUMIF(总装!AC$3:AC$146,$B297,总装!AC$6)+SUMIF(总装!AD$3:AD$146,$B297,总装!AD$6)</f>
        <v>0</v>
      </c>
      <c r="S297" s="5">
        <f ca="1">SUMIF(总装!AE$3:AE$146,$B297,总装!AE$6)+SUMIF(总装!AF$3:AF$146,$B297,总装!AF$6)+SUMIF(总装!AG$3:AG$146,$B297,总装!AG$6)</f>
        <v>0</v>
      </c>
      <c r="T297" s="5">
        <f ca="1">SUMIF(总装!AH$3:AH$146,$B297,总装!AH$6)+SUMIF(总装!AI$3:AI$146,$B297,总装!AI$6)+SUMIF(总装!AJ$3:AJ$146,$B297,总装!AJ$6)</f>
        <v>0</v>
      </c>
      <c r="U297" s="5">
        <f ca="1">SUMIF(总装!AK$3:AK$146,$B297,总装!AK$6)+SUMIF(总装!AL$3:AL$146,$B297,总装!AL$6)+SUMIF(总装!AM$3:AM$146,$B297,总装!AM$6)</f>
        <v>0</v>
      </c>
      <c r="V297" s="5">
        <f ca="1">SUMIF(总装!AN$3:AN$146,$B297,总装!AN$6)+SUMIF(总装!AO$3:AO$146,$B297,总装!AO$6)+SUMIF(总装!AP$3:AP$146,$B297,总装!AP$6)</f>
        <v>0</v>
      </c>
      <c r="W297" s="5">
        <f ca="1">SUMIF(总装!AQ$3:AQ$146,$B297,总装!AQ$6)+SUMIF(总装!AR$3:AR$146,$B297,总装!AR$6)+SUMIF(总装!AS$3:AS$146,$B297,总装!AS$6)</f>
        <v>0</v>
      </c>
      <c r="X297" s="5">
        <f ca="1">SUMIF(总装!AT$3:AT$146,$B297,总装!AT$6)+SUMIF(总装!AU$3:AU$146,$B297,总装!AU$6)+SUMIF(总装!AV$3:AV$146,$B297,总装!AV$6)</f>
        <v>0</v>
      </c>
      <c r="Y297" s="5">
        <f ca="1">SUMIF(总装!AW$3:AW$146,$B297,总装!AW$6)+SUMIF(总装!AX$3:AX$146,$B297,总装!AX$6)+SUMIF(总装!AY$3:AY$146,$B297,总装!AY$6)</f>
        <v>0</v>
      </c>
      <c r="Z297" s="5">
        <f ca="1">SUMIF(总装!AZ$3:AZ$146,$B297,总装!AZ$6)+SUMIF(总装!BA$3:BA$146,$B297,总装!BA$6)+SUMIF(总装!BB$3:BB$146,$B297,总装!BB$6)</f>
        <v>0</v>
      </c>
      <c r="AA297" s="5">
        <f ca="1">SUMIF(总装!BC$3:BC$146,$B297,总装!BC$6)+SUMIF(总装!BD$3:BD$146,$B297,总装!BD$6)+SUMIF(总装!BE$3:BE$146,$B297,总装!BE$6)</f>
        <v>0</v>
      </c>
      <c r="AB297" s="5">
        <f ca="1">SUMIF(总装!BF$3:BF$146,$B297,总装!BF$6)+SUMIF(总装!BG$3:BG$146,$B297,总装!BG$6)+SUMIF(总装!BH$3:BH$146,$B297,总装!BH$6)</f>
        <v>0</v>
      </c>
      <c r="AC297" s="5">
        <f ca="1">SUMIF(总装!BI$3:BI$146,$B297,总装!BI$6)+SUMIF(总装!BJ$3:BJ$146,$B297,总装!BJ$6)+SUMIF(总装!BK$3:BK$146,$B297,总装!BK$6)</f>
        <v>0</v>
      </c>
      <c r="AD297" s="5">
        <f ca="1">SUMIF(总装!BL$3:BL$146,$B297,总装!BL$6)+SUMIF(总装!BM$3:BM$146,$B297,总装!BM$6)+SUMIF(总装!BN$3:BN$146,$B297,总装!BN$6)</f>
        <v>0</v>
      </c>
      <c r="AE297" s="5">
        <f ca="1">SUMIF(总装!BO$3:BO$146,$B297,总装!BO$6)+SUMIF(总装!BP$3:BP$146,$B297,总装!BP$6)+SUMIF(总装!BQ$3:BQ$146,$B297,总装!BQ$6)</f>
        <v>0</v>
      </c>
      <c r="AF297" s="5">
        <f ca="1">SUMIF(总装!BR$3:BR$146,$B297,总装!BR$6)+SUMIF(总装!BS$3:BS$146,$B297,总装!BS$6)+SUMIF(总装!BT$3:BT$146,$B297,总装!BT$6)</f>
        <v>0</v>
      </c>
      <c r="AG297" s="5">
        <f ca="1">SUMIF(总装!BU$3:BU$146,$B297,总装!BU$6)+SUMIF(总装!BV$3:BV$146,$B297,总装!BV$6)+SUMIF(总装!BW$3:BW$146,$B297,总装!BW$6)</f>
        <v>0</v>
      </c>
      <c r="AH297" s="5">
        <f ca="1">SUMIF(总装!BX$3:BX$146,$B297,总装!BX$6)+SUMIF(总装!BY$3:BY$146,$B297,总装!BY$6)+SUMIF(总装!BZ$3:BZ$146,$B297,总装!BZ$6)</f>
        <v>400</v>
      </c>
      <c r="AI297" s="5">
        <f ca="1">SUMIF(总装!CA$3:CA$146,$B297,总装!CA$6)+SUMIF(总装!CB$3:CB$146,$B297,总装!CB$6)+SUMIF(总装!CC$3:CC$146,$B297,总装!CC$6)</f>
        <v>1600</v>
      </c>
      <c r="AJ297" s="5">
        <f ca="1">SUMIF(总装!CD$3:CD$146,$B297,总装!CD$6)+SUMIF(总装!CE$3:CE$146,$B297,总装!CE$6)+SUMIF(总装!CF$3:CF$146,$B297,总装!CF$6)</f>
        <v>0</v>
      </c>
      <c r="AK297" s="5">
        <f ca="1">SUMIF(总装!CG$3:CG$146,$B297,总装!CG$6)+SUMIF(总装!CH$3:CH$146,$B297,总装!CH$6)+SUMIF(总装!CI$3:CI$146,$B297,总装!CI$6)</f>
        <v>0</v>
      </c>
      <c r="AL297" s="5">
        <f ca="1">SUMIF(总装!CJ$3:CJ$146,$B297,总装!CJ$6)+SUMIF(总装!CK$3:CK$146,$B297,总装!CK$6)+SUMIF(总装!CL$3:CL$146,$B297,总装!CL$6)</f>
        <v>0</v>
      </c>
      <c r="AM297" s="5">
        <f ca="1">SUMIF(总装!CM$3:CM$146,$B297,总装!CM$6)+SUMIF(总装!CN$3:CN$146,$B297,总装!CN$6)+SUMIF(总装!CO$3:CO$146,$B297,总装!CO$6)</f>
        <v>0</v>
      </c>
      <c r="AN297" s="5">
        <f ca="1">SUMIF(总装!CP$3:CP$146,$B297,总装!CP$6)+SUMIF(总装!CQ$3:CQ$146,$B297,总装!CQ$6)+SUMIF(总装!CR$3:CR$146,$B297,总装!CR$6)</f>
        <v>0</v>
      </c>
      <c r="AO297" s="5">
        <f ca="1" t="shared" si="14"/>
        <v>2000</v>
      </c>
      <c r="AP297" s="5">
        <f>SUMIF(工单拆分!G:G,B297,工单拆分!I:I)</f>
        <v>2000</v>
      </c>
      <c r="AQ297" s="5">
        <f ca="1" t="shared" si="15"/>
        <v>0</v>
      </c>
      <c r="AS297" s="7">
        <f>VLOOKUP(日计划量!C:C,工单拆分!H:N,7,0)</f>
        <v>100851996</v>
      </c>
      <c r="AT297" s="5">
        <f ca="1">VLOOKUP(C:C,工单拆分!H:R,11,0)</f>
        <v>0</v>
      </c>
      <c r="AU297" s="5">
        <f ca="1">VLOOKUP(C:C,工单拆分!H:S,12,0)</f>
        <v>0</v>
      </c>
      <c r="AV297" s="5"/>
      <c r="AW297" s="5"/>
    </row>
    <row r="298" s="1" customFormat="1" spans="1:49">
      <c r="A298" s="5">
        <f>工单拆分!F298</f>
        <v>7210003763</v>
      </c>
      <c r="B298" s="5" t="str">
        <f>工单拆分!G298</f>
        <v>7210003763-17</v>
      </c>
      <c r="C298" s="5" t="str">
        <f>工单拆分!H298</f>
        <v>50FC5033A-17</v>
      </c>
      <c r="D298" s="5">
        <f>VLOOKUP(B298,工单拆分!G:I,3,0)</f>
        <v>2000</v>
      </c>
      <c r="E298" s="5">
        <f ca="1">SUMIFS(OFFSET(工单拆分!$I$2,,,2000),OFFSET(工单拆分!$F$2,,,2000),A298)</f>
        <v>35000</v>
      </c>
      <c r="F298" s="5"/>
      <c r="G298" s="10">
        <f ca="1" t="array" ref="G298">MATCH(TRUE,J298:AN298&gt;10,0)+$J$2-1</f>
        <v>43554</v>
      </c>
      <c r="H298" s="11"/>
      <c r="I298" s="11"/>
      <c r="J298" s="5">
        <f ca="1">SUMIF(总装!D$3:D$146,$B298,总装!D$6)+SUMIF(总装!E$3:E$146,$B298,总装!E$6)+SUMIF(总装!F$3:F$146,$B298,总装!F$6)</f>
        <v>0</v>
      </c>
      <c r="K298" s="12">
        <f ca="1">SUMIF(总装!G$3:G$146,$B298,总装!G$6)+SUMIF(总装!H$3:H$146,$B298,总装!H$6)+SUMIF(总装!I$3:I$146,$B298,总装!I$6)</f>
        <v>0</v>
      </c>
      <c r="L298" s="12">
        <f ca="1">SUMIF(总装!J$3:J$146,$B298,总装!J$6)+SUMIF(总装!K$3:K$146,$B298,总装!K$6)+SUMIF(总装!L$3:L$146,$B298,总装!L$6)</f>
        <v>0</v>
      </c>
      <c r="M298" s="12">
        <f ca="1">SUMIF(总装!M$3:M$146,$B298,总装!M$6)+SUMIF(总装!N$3:N$146,$B298,总装!N$6)+SUMIF(总装!O$3:O$146,$B298,总装!O$6)</f>
        <v>0</v>
      </c>
      <c r="N298" s="12">
        <f ca="1">SUMIF(总装!P$3:P$146,$B298,总装!P$6)+SUMIF(总装!Q$3:Q$146,$B298,总装!Q$6)+SUMIF(总装!R$3:R$146,$B298,总装!R$6)</f>
        <v>0</v>
      </c>
      <c r="O298" s="12">
        <f ca="1">SUMIF(总装!S$3:S$146,$B298,总装!S$6)+SUMIF(总装!T$3:T$146,$B298,总装!T$6)+SUMIF(总装!U$3:U$146,$B298,总装!U$6)</f>
        <v>0</v>
      </c>
      <c r="P298" s="12">
        <f ca="1">SUMIF(总装!V$3:V$146,$B298,总装!V$6)+SUMIF(总装!W$3:W$146,$B298,总装!W$6)+SUMIF(总装!X$3:X$146,$B298,总装!X$6)</f>
        <v>0</v>
      </c>
      <c r="Q298" s="12">
        <f ca="1">SUMIF(总装!Y$3:Y$146,$B298,总装!Y$6)+SUMIF(总装!Z$3:Z$146,$B298,总装!Z$6)+SUMIF(总装!AA$3:AA$146,$B298,总装!AA$6)</f>
        <v>0</v>
      </c>
      <c r="R298" s="5">
        <f ca="1">SUMIF(总装!AB$3:AB$146,$B298,总装!AB$6)+SUMIF(总装!AC$3:AC$146,$B298,总装!AC$6)+SUMIF(总装!AD$3:AD$146,$B298,总装!AD$6)</f>
        <v>0</v>
      </c>
      <c r="S298" s="5">
        <f ca="1">SUMIF(总装!AE$3:AE$146,$B298,总装!AE$6)+SUMIF(总装!AF$3:AF$146,$B298,总装!AF$6)+SUMIF(总装!AG$3:AG$146,$B298,总装!AG$6)</f>
        <v>0</v>
      </c>
      <c r="T298" s="5">
        <f ca="1">SUMIF(总装!AH$3:AH$146,$B298,总装!AH$6)+SUMIF(总装!AI$3:AI$146,$B298,总装!AI$6)+SUMIF(总装!AJ$3:AJ$146,$B298,总装!AJ$6)</f>
        <v>0</v>
      </c>
      <c r="U298" s="5">
        <f ca="1">SUMIF(总装!AK$3:AK$146,$B298,总装!AK$6)+SUMIF(总装!AL$3:AL$146,$B298,总装!AL$6)+SUMIF(总装!AM$3:AM$146,$B298,总装!AM$6)</f>
        <v>0</v>
      </c>
      <c r="V298" s="5">
        <f ca="1">SUMIF(总装!AN$3:AN$146,$B298,总装!AN$6)+SUMIF(总装!AO$3:AO$146,$B298,总装!AO$6)+SUMIF(总装!AP$3:AP$146,$B298,总装!AP$6)</f>
        <v>0</v>
      </c>
      <c r="W298" s="5">
        <f ca="1">SUMIF(总装!AQ$3:AQ$146,$B298,总装!AQ$6)+SUMIF(总装!AR$3:AR$146,$B298,总装!AR$6)+SUMIF(总装!AS$3:AS$146,$B298,总装!AS$6)</f>
        <v>0</v>
      </c>
      <c r="X298" s="5">
        <f ca="1">SUMIF(总装!AT$3:AT$146,$B298,总装!AT$6)+SUMIF(总装!AU$3:AU$146,$B298,总装!AU$6)+SUMIF(总装!AV$3:AV$146,$B298,总装!AV$6)</f>
        <v>0</v>
      </c>
      <c r="Y298" s="5">
        <f ca="1">SUMIF(总装!AW$3:AW$146,$B298,总装!AW$6)+SUMIF(总装!AX$3:AX$146,$B298,总装!AX$6)+SUMIF(总装!AY$3:AY$146,$B298,总装!AY$6)</f>
        <v>0</v>
      </c>
      <c r="Z298" s="5">
        <f ca="1">SUMIF(总装!AZ$3:AZ$146,$B298,总装!AZ$6)+SUMIF(总装!BA$3:BA$146,$B298,总装!BA$6)+SUMIF(总装!BB$3:BB$146,$B298,总装!BB$6)</f>
        <v>0</v>
      </c>
      <c r="AA298" s="5">
        <f ca="1">SUMIF(总装!BC$3:BC$146,$B298,总装!BC$6)+SUMIF(总装!BD$3:BD$146,$B298,总装!BD$6)+SUMIF(总装!BE$3:BE$146,$B298,总装!BE$6)</f>
        <v>0</v>
      </c>
      <c r="AB298" s="5">
        <f ca="1">SUMIF(总装!BF$3:BF$146,$B298,总装!BF$6)+SUMIF(总装!BG$3:BG$146,$B298,总装!BG$6)+SUMIF(总装!BH$3:BH$146,$B298,总装!BH$6)</f>
        <v>0</v>
      </c>
      <c r="AC298" s="5">
        <f ca="1">SUMIF(总装!BI$3:BI$146,$B298,总装!BI$6)+SUMIF(总装!BJ$3:BJ$146,$B298,总装!BJ$6)+SUMIF(总装!BK$3:BK$146,$B298,总装!BK$6)</f>
        <v>0</v>
      </c>
      <c r="AD298" s="5">
        <f ca="1">SUMIF(总装!BL$3:BL$146,$B298,总装!BL$6)+SUMIF(总装!BM$3:BM$146,$B298,总装!BM$6)+SUMIF(总装!BN$3:BN$146,$B298,总装!BN$6)</f>
        <v>0</v>
      </c>
      <c r="AE298" s="5">
        <f ca="1">SUMIF(总装!BO$3:BO$146,$B298,总装!BO$6)+SUMIF(总装!BP$3:BP$146,$B298,总装!BP$6)+SUMIF(总装!BQ$3:BQ$146,$B298,总装!BQ$6)</f>
        <v>0</v>
      </c>
      <c r="AF298" s="5">
        <f ca="1">SUMIF(总装!BR$3:BR$146,$B298,总装!BR$6)+SUMIF(总装!BS$3:BS$146,$B298,总装!BS$6)+SUMIF(总装!BT$3:BT$146,$B298,总装!BT$6)</f>
        <v>0</v>
      </c>
      <c r="AG298" s="5">
        <f ca="1">SUMIF(总装!BU$3:BU$146,$B298,总装!BU$6)+SUMIF(总装!BV$3:BV$146,$B298,总装!BV$6)+SUMIF(总装!BW$3:BW$146,$B298,总装!BW$6)</f>
        <v>0</v>
      </c>
      <c r="AH298" s="5">
        <f ca="1">SUMIF(总装!BX$3:BX$146,$B298,总装!BX$6)+SUMIF(总装!BY$3:BY$146,$B298,总装!BY$6)+SUMIF(总装!BZ$3:BZ$146,$B298,总装!BZ$6)</f>
        <v>0</v>
      </c>
      <c r="AI298" s="5">
        <f ca="1">SUMIF(总装!CA$3:CA$146,$B298,总装!CA$6)+SUMIF(总装!CB$3:CB$146,$B298,总装!CB$6)+SUMIF(总装!CC$3:CC$146,$B298,总装!CC$6)</f>
        <v>0</v>
      </c>
      <c r="AJ298" s="5">
        <f ca="1">SUMIF(总装!CD$3:CD$146,$B298,总装!CD$6)+SUMIF(总装!CE$3:CE$146,$B298,总装!CE$6)+SUMIF(总装!CF$3:CF$146,$B298,总装!CF$6)</f>
        <v>0</v>
      </c>
      <c r="AK298" s="5">
        <f ca="1">SUMIF(总装!CG$3:CG$146,$B298,总装!CG$6)+SUMIF(总装!CH$3:CH$146,$B298,总装!CH$6)+SUMIF(总装!CI$3:CI$146,$B298,总装!CI$6)</f>
        <v>0</v>
      </c>
      <c r="AL298" s="5">
        <f ca="1">SUMIF(总装!CJ$3:CJ$146,$B298,总装!CJ$6)+SUMIF(总装!CK$3:CK$146,$B298,总装!CK$6)+SUMIF(总装!CL$3:CL$146,$B298,总装!CL$6)</f>
        <v>0</v>
      </c>
      <c r="AM298" s="5">
        <f ca="1">SUMIF(总装!CM$3:CM$146,$B298,总装!CM$6)+SUMIF(总装!CN$3:CN$146,$B298,总装!CN$6)+SUMIF(总装!CO$3:CO$146,$B298,总装!CO$6)</f>
        <v>2000</v>
      </c>
      <c r="AN298" s="5">
        <f ca="1">SUMIF(总装!CP$3:CP$146,$B298,总装!CP$6)+SUMIF(总装!CQ$3:CQ$146,$B298,总装!CQ$6)+SUMIF(总装!CR$3:CR$146,$B298,总装!CR$6)</f>
        <v>0</v>
      </c>
      <c r="AO298" s="5">
        <f ca="1" t="shared" si="14"/>
        <v>2000</v>
      </c>
      <c r="AP298" s="5">
        <f>SUMIF(工单拆分!G:G,B298,工单拆分!I:I)</f>
        <v>2000</v>
      </c>
      <c r="AQ298" s="5">
        <f ca="1" t="shared" si="15"/>
        <v>0</v>
      </c>
      <c r="AS298" s="7">
        <f>VLOOKUP(日计划量!C:C,工单拆分!H:N,7,0)</f>
        <v>0</v>
      </c>
      <c r="AT298" s="5">
        <f ca="1">VLOOKUP(C:C,工单拆分!H:R,11,0)</f>
        <v>0</v>
      </c>
      <c r="AU298" s="5">
        <f ca="1">VLOOKUP(C:C,工单拆分!H:S,12,0)</f>
        <v>0</v>
      </c>
      <c r="AV298" s="5"/>
      <c r="AW298" s="5"/>
    </row>
    <row r="299" s="1" customFormat="1" spans="1:49">
      <c r="A299" s="5">
        <f>工单拆分!F299</f>
        <v>7210003763</v>
      </c>
      <c r="B299" s="5" t="str">
        <f>工单拆分!G299</f>
        <v>7210003763-18</v>
      </c>
      <c r="C299" s="5" t="str">
        <f>工单拆分!H299</f>
        <v>50FC5033A-18</v>
      </c>
      <c r="D299" s="5">
        <f>VLOOKUP(B299,工单拆分!G:I,3,0)</f>
        <v>1000</v>
      </c>
      <c r="E299" s="5">
        <f ca="1">SUMIFS(OFFSET(工单拆分!$I$2,,,2000),OFFSET(工单拆分!$F$2,,,2000),A299)</f>
        <v>35000</v>
      </c>
      <c r="F299" s="5"/>
      <c r="G299" s="10">
        <f ca="1" t="array" ref="G299">MATCH(TRUE,J299:AN299&gt;10,0)+$J$2-1</f>
        <v>43554</v>
      </c>
      <c r="H299" s="11"/>
      <c r="I299" s="11"/>
      <c r="J299" s="5">
        <f ca="1">SUMIF(总装!D$3:D$146,$B299,总装!D$6)+SUMIF(总装!E$3:E$146,$B299,总装!E$6)+SUMIF(总装!F$3:F$146,$B299,总装!F$6)</f>
        <v>0</v>
      </c>
      <c r="K299" s="12">
        <f ca="1">SUMIF(总装!G$3:G$146,$B299,总装!G$6)+SUMIF(总装!H$3:H$146,$B299,总装!H$6)+SUMIF(总装!I$3:I$146,$B299,总装!I$6)</f>
        <v>0</v>
      </c>
      <c r="L299" s="12">
        <f ca="1">SUMIF(总装!J$3:J$146,$B299,总装!J$6)+SUMIF(总装!K$3:K$146,$B299,总装!K$6)+SUMIF(总装!L$3:L$146,$B299,总装!L$6)</f>
        <v>0</v>
      </c>
      <c r="M299" s="12">
        <f ca="1">SUMIF(总装!M$3:M$146,$B299,总装!M$6)+SUMIF(总装!N$3:N$146,$B299,总装!N$6)+SUMIF(总装!O$3:O$146,$B299,总装!O$6)</f>
        <v>0</v>
      </c>
      <c r="N299" s="12">
        <f ca="1">SUMIF(总装!P$3:P$146,$B299,总装!P$6)+SUMIF(总装!Q$3:Q$146,$B299,总装!Q$6)+SUMIF(总装!R$3:R$146,$B299,总装!R$6)</f>
        <v>0</v>
      </c>
      <c r="O299" s="12">
        <f ca="1">SUMIF(总装!S$3:S$146,$B299,总装!S$6)+SUMIF(总装!T$3:T$146,$B299,总装!T$6)+SUMIF(总装!U$3:U$146,$B299,总装!U$6)</f>
        <v>0</v>
      </c>
      <c r="P299" s="12">
        <f ca="1">SUMIF(总装!V$3:V$146,$B299,总装!V$6)+SUMIF(总装!W$3:W$146,$B299,总装!W$6)+SUMIF(总装!X$3:X$146,$B299,总装!X$6)</f>
        <v>0</v>
      </c>
      <c r="Q299" s="12">
        <f ca="1">SUMIF(总装!Y$3:Y$146,$B299,总装!Y$6)+SUMIF(总装!Z$3:Z$146,$B299,总装!Z$6)+SUMIF(总装!AA$3:AA$146,$B299,总装!AA$6)</f>
        <v>0</v>
      </c>
      <c r="R299" s="5">
        <f ca="1">SUMIF(总装!AB$3:AB$146,$B299,总装!AB$6)+SUMIF(总装!AC$3:AC$146,$B299,总装!AC$6)+SUMIF(总装!AD$3:AD$146,$B299,总装!AD$6)</f>
        <v>0</v>
      </c>
      <c r="S299" s="5">
        <f ca="1">SUMIF(总装!AE$3:AE$146,$B299,总装!AE$6)+SUMIF(总装!AF$3:AF$146,$B299,总装!AF$6)+SUMIF(总装!AG$3:AG$146,$B299,总装!AG$6)</f>
        <v>0</v>
      </c>
      <c r="T299" s="5">
        <f ca="1">SUMIF(总装!AH$3:AH$146,$B299,总装!AH$6)+SUMIF(总装!AI$3:AI$146,$B299,总装!AI$6)+SUMIF(总装!AJ$3:AJ$146,$B299,总装!AJ$6)</f>
        <v>0</v>
      </c>
      <c r="U299" s="5">
        <f ca="1">SUMIF(总装!AK$3:AK$146,$B299,总装!AK$6)+SUMIF(总装!AL$3:AL$146,$B299,总装!AL$6)+SUMIF(总装!AM$3:AM$146,$B299,总装!AM$6)</f>
        <v>0</v>
      </c>
      <c r="V299" s="5">
        <f ca="1">SUMIF(总装!AN$3:AN$146,$B299,总装!AN$6)+SUMIF(总装!AO$3:AO$146,$B299,总装!AO$6)+SUMIF(总装!AP$3:AP$146,$B299,总装!AP$6)</f>
        <v>0</v>
      </c>
      <c r="W299" s="5">
        <f ca="1">SUMIF(总装!AQ$3:AQ$146,$B299,总装!AQ$6)+SUMIF(总装!AR$3:AR$146,$B299,总装!AR$6)+SUMIF(总装!AS$3:AS$146,$B299,总装!AS$6)</f>
        <v>0</v>
      </c>
      <c r="X299" s="5">
        <f ca="1">SUMIF(总装!AT$3:AT$146,$B299,总装!AT$6)+SUMIF(总装!AU$3:AU$146,$B299,总装!AU$6)+SUMIF(总装!AV$3:AV$146,$B299,总装!AV$6)</f>
        <v>0</v>
      </c>
      <c r="Y299" s="5">
        <f ca="1">SUMIF(总装!AW$3:AW$146,$B299,总装!AW$6)+SUMIF(总装!AX$3:AX$146,$B299,总装!AX$6)+SUMIF(总装!AY$3:AY$146,$B299,总装!AY$6)</f>
        <v>0</v>
      </c>
      <c r="Z299" s="5">
        <f ca="1">SUMIF(总装!AZ$3:AZ$146,$B299,总装!AZ$6)+SUMIF(总装!BA$3:BA$146,$B299,总装!BA$6)+SUMIF(总装!BB$3:BB$146,$B299,总装!BB$6)</f>
        <v>0</v>
      </c>
      <c r="AA299" s="5">
        <f ca="1">SUMIF(总装!BC$3:BC$146,$B299,总装!BC$6)+SUMIF(总装!BD$3:BD$146,$B299,总装!BD$6)+SUMIF(总装!BE$3:BE$146,$B299,总装!BE$6)</f>
        <v>0</v>
      </c>
      <c r="AB299" s="5">
        <f ca="1">SUMIF(总装!BF$3:BF$146,$B299,总装!BF$6)+SUMIF(总装!BG$3:BG$146,$B299,总装!BG$6)+SUMIF(总装!BH$3:BH$146,$B299,总装!BH$6)</f>
        <v>0</v>
      </c>
      <c r="AC299" s="5">
        <f ca="1">SUMIF(总装!BI$3:BI$146,$B299,总装!BI$6)+SUMIF(总装!BJ$3:BJ$146,$B299,总装!BJ$6)+SUMIF(总装!BK$3:BK$146,$B299,总装!BK$6)</f>
        <v>0</v>
      </c>
      <c r="AD299" s="5">
        <f ca="1">SUMIF(总装!BL$3:BL$146,$B299,总装!BL$6)+SUMIF(总装!BM$3:BM$146,$B299,总装!BM$6)+SUMIF(总装!BN$3:BN$146,$B299,总装!BN$6)</f>
        <v>0</v>
      </c>
      <c r="AE299" s="5">
        <f ca="1">SUMIF(总装!BO$3:BO$146,$B299,总装!BO$6)+SUMIF(总装!BP$3:BP$146,$B299,总装!BP$6)+SUMIF(总装!BQ$3:BQ$146,$B299,总装!BQ$6)</f>
        <v>0</v>
      </c>
      <c r="AF299" s="5">
        <f ca="1">SUMIF(总装!BR$3:BR$146,$B299,总装!BR$6)+SUMIF(总装!BS$3:BS$146,$B299,总装!BS$6)+SUMIF(总装!BT$3:BT$146,$B299,总装!BT$6)</f>
        <v>0</v>
      </c>
      <c r="AG299" s="5">
        <f ca="1">SUMIF(总装!BU$3:BU$146,$B299,总装!BU$6)+SUMIF(总装!BV$3:BV$146,$B299,总装!BV$6)+SUMIF(总装!BW$3:BW$146,$B299,总装!BW$6)</f>
        <v>0</v>
      </c>
      <c r="AH299" s="5">
        <f ca="1">SUMIF(总装!BX$3:BX$146,$B299,总装!BX$6)+SUMIF(总装!BY$3:BY$146,$B299,总装!BY$6)+SUMIF(总装!BZ$3:BZ$146,$B299,总装!BZ$6)</f>
        <v>0</v>
      </c>
      <c r="AI299" s="5">
        <f ca="1">SUMIF(总装!CA$3:CA$146,$B299,总装!CA$6)+SUMIF(总装!CB$3:CB$146,$B299,总装!CB$6)+SUMIF(总装!CC$3:CC$146,$B299,总装!CC$6)</f>
        <v>0</v>
      </c>
      <c r="AJ299" s="5">
        <f ca="1">SUMIF(总装!CD$3:CD$146,$B299,总装!CD$6)+SUMIF(总装!CE$3:CE$146,$B299,总装!CE$6)+SUMIF(总装!CF$3:CF$146,$B299,总装!CF$6)</f>
        <v>0</v>
      </c>
      <c r="AK299" s="5">
        <f ca="1">SUMIF(总装!CG$3:CG$146,$B299,总装!CG$6)+SUMIF(总装!CH$3:CH$146,$B299,总装!CH$6)+SUMIF(总装!CI$3:CI$146,$B299,总装!CI$6)</f>
        <v>0</v>
      </c>
      <c r="AL299" s="5">
        <f ca="1">SUMIF(总装!CJ$3:CJ$146,$B299,总装!CJ$6)+SUMIF(总装!CK$3:CK$146,$B299,总装!CK$6)+SUMIF(总装!CL$3:CL$146,$B299,总装!CL$6)</f>
        <v>0</v>
      </c>
      <c r="AM299" s="5">
        <f ca="1">SUMIF(总装!CM$3:CM$146,$B299,总装!CM$6)+SUMIF(总装!CN$3:CN$146,$B299,总装!CN$6)+SUMIF(总装!CO$3:CO$146,$B299,总装!CO$6)</f>
        <v>1000</v>
      </c>
      <c r="AN299" s="5">
        <f ca="1">SUMIF(总装!CP$3:CP$146,$B299,总装!CP$6)+SUMIF(总装!CQ$3:CQ$146,$B299,总装!CQ$6)+SUMIF(总装!CR$3:CR$146,$B299,总装!CR$6)</f>
        <v>0</v>
      </c>
      <c r="AO299" s="5">
        <f ca="1" t="shared" si="14"/>
        <v>1000</v>
      </c>
      <c r="AP299" s="5">
        <f>SUMIF(工单拆分!G:G,B299,工单拆分!I:I)</f>
        <v>1000</v>
      </c>
      <c r="AQ299" s="5">
        <f ca="1" t="shared" si="15"/>
        <v>0</v>
      </c>
      <c r="AS299" s="7">
        <f>VLOOKUP(日计划量!C:C,工单拆分!H:N,7,0)</f>
        <v>0</v>
      </c>
      <c r="AT299" s="5">
        <f ca="1">VLOOKUP(C:C,工单拆分!H:R,11,0)</f>
        <v>0</v>
      </c>
      <c r="AU299" s="5">
        <f ca="1">VLOOKUP(C:C,工单拆分!H:S,12,0)</f>
        <v>0</v>
      </c>
      <c r="AV299" s="5"/>
      <c r="AW299" s="5"/>
    </row>
    <row r="300" s="1" customFormat="1" spans="1:49">
      <c r="A300" s="5">
        <f>工单拆分!F300</f>
        <v>7210003939</v>
      </c>
      <c r="B300" s="5" t="str">
        <f>工单拆分!G300</f>
        <v>7210003939-1</v>
      </c>
      <c r="C300" s="5" t="str">
        <f>工单拆分!H300</f>
        <v>40FC56-1</v>
      </c>
      <c r="D300" s="5">
        <f>VLOOKUP(B300,工单拆分!G:I,3,0)</f>
        <v>2000</v>
      </c>
      <c r="E300" s="5">
        <f ca="1">SUMIFS(OFFSET(工单拆分!$I$2,,,2000),OFFSET(工单拆分!$F$2,,,2000),A300)</f>
        <v>4000</v>
      </c>
      <c r="F300" s="5"/>
      <c r="G300" s="10">
        <f ca="1" t="array" ref="G300">MATCH(TRUE,J300:AN300&gt;10,0)+$J$2-1</f>
        <v>43531</v>
      </c>
      <c r="H300" s="11"/>
      <c r="I300" s="11"/>
      <c r="J300" s="5">
        <f ca="1">SUMIF(总装!D$3:D$146,$B300,总装!D$6)+SUMIF(总装!E$3:E$146,$B300,总装!E$6)+SUMIF(总装!F$3:F$146,$B300,总装!F$6)</f>
        <v>0</v>
      </c>
      <c r="K300" s="12">
        <f ca="1">SUMIF(总装!G$3:G$146,$B300,总装!G$6)+SUMIF(总装!H$3:H$146,$B300,总装!H$6)+SUMIF(总装!I$3:I$146,$B300,总装!I$6)</f>
        <v>0</v>
      </c>
      <c r="L300" s="12">
        <f ca="1">SUMIF(总装!J$3:J$146,$B300,总装!J$6)+SUMIF(总装!K$3:K$146,$B300,总装!K$6)+SUMIF(总装!L$3:L$146,$B300,总装!L$6)</f>
        <v>0</v>
      </c>
      <c r="M300" s="12">
        <f ca="1">SUMIF(总装!M$3:M$146,$B300,总装!M$6)+SUMIF(总装!N$3:N$146,$B300,总装!N$6)+SUMIF(总装!O$3:O$146,$B300,总装!O$6)</f>
        <v>0</v>
      </c>
      <c r="N300" s="12">
        <f ca="1">SUMIF(总装!P$3:P$146,$B300,总装!P$6)+SUMIF(总装!Q$3:Q$146,$B300,总装!Q$6)+SUMIF(总装!R$3:R$146,$B300,总装!R$6)</f>
        <v>0</v>
      </c>
      <c r="O300" s="12">
        <f ca="1">SUMIF(总装!S$3:S$146,$B300,总装!S$6)+SUMIF(总装!T$3:T$146,$B300,总装!T$6)+SUMIF(总装!U$3:U$146,$B300,总装!U$6)</f>
        <v>0</v>
      </c>
      <c r="P300" s="12">
        <f ca="1">SUMIF(总装!V$3:V$146,$B300,总装!V$6)+SUMIF(总装!W$3:W$146,$B300,总装!W$6)+SUMIF(总装!X$3:X$146,$B300,总装!X$6)</f>
        <v>1300</v>
      </c>
      <c r="Q300" s="12">
        <f ca="1">SUMIF(总装!Y$3:Y$146,$B300,总装!Y$6)+SUMIF(总装!Z$3:Z$146,$B300,总装!Z$6)+SUMIF(总装!AA$3:AA$146,$B300,总装!AA$6)</f>
        <v>700</v>
      </c>
      <c r="R300" s="5">
        <f ca="1">SUMIF(总装!AB$3:AB$146,$B300,总装!AB$6)+SUMIF(总装!AC$3:AC$146,$B300,总装!AC$6)+SUMIF(总装!AD$3:AD$146,$B300,总装!AD$6)</f>
        <v>0</v>
      </c>
      <c r="S300" s="5">
        <f ca="1">SUMIF(总装!AE$3:AE$146,$B300,总装!AE$6)+SUMIF(总装!AF$3:AF$146,$B300,总装!AF$6)+SUMIF(总装!AG$3:AG$146,$B300,总装!AG$6)</f>
        <v>0</v>
      </c>
      <c r="T300" s="5">
        <f ca="1">SUMIF(总装!AH$3:AH$146,$B300,总装!AH$6)+SUMIF(总装!AI$3:AI$146,$B300,总装!AI$6)+SUMIF(总装!AJ$3:AJ$146,$B300,总装!AJ$6)</f>
        <v>0</v>
      </c>
      <c r="U300" s="5">
        <f ca="1">SUMIF(总装!AK$3:AK$146,$B300,总装!AK$6)+SUMIF(总装!AL$3:AL$146,$B300,总装!AL$6)+SUMIF(总装!AM$3:AM$146,$B300,总装!AM$6)</f>
        <v>0</v>
      </c>
      <c r="V300" s="5">
        <f ca="1">SUMIF(总装!AN$3:AN$146,$B300,总装!AN$6)+SUMIF(总装!AO$3:AO$146,$B300,总装!AO$6)+SUMIF(总装!AP$3:AP$146,$B300,总装!AP$6)</f>
        <v>0</v>
      </c>
      <c r="W300" s="5">
        <f ca="1">SUMIF(总装!AQ$3:AQ$146,$B300,总装!AQ$6)+SUMIF(总装!AR$3:AR$146,$B300,总装!AR$6)+SUMIF(总装!AS$3:AS$146,$B300,总装!AS$6)</f>
        <v>0</v>
      </c>
      <c r="X300" s="5">
        <f ca="1">SUMIF(总装!AT$3:AT$146,$B300,总装!AT$6)+SUMIF(总装!AU$3:AU$146,$B300,总装!AU$6)+SUMIF(总装!AV$3:AV$146,$B300,总装!AV$6)</f>
        <v>0</v>
      </c>
      <c r="Y300" s="5">
        <f ca="1">SUMIF(总装!AW$3:AW$146,$B300,总装!AW$6)+SUMIF(总装!AX$3:AX$146,$B300,总装!AX$6)+SUMIF(总装!AY$3:AY$146,$B300,总装!AY$6)</f>
        <v>0</v>
      </c>
      <c r="Z300" s="5">
        <f ca="1">SUMIF(总装!AZ$3:AZ$146,$B300,总装!AZ$6)+SUMIF(总装!BA$3:BA$146,$B300,总装!BA$6)+SUMIF(总装!BB$3:BB$146,$B300,总装!BB$6)</f>
        <v>0</v>
      </c>
      <c r="AA300" s="5">
        <f ca="1">SUMIF(总装!BC$3:BC$146,$B300,总装!BC$6)+SUMIF(总装!BD$3:BD$146,$B300,总装!BD$6)+SUMIF(总装!BE$3:BE$146,$B300,总装!BE$6)</f>
        <v>0</v>
      </c>
      <c r="AB300" s="5">
        <f ca="1">SUMIF(总装!BF$3:BF$146,$B300,总装!BF$6)+SUMIF(总装!BG$3:BG$146,$B300,总装!BG$6)+SUMIF(总装!BH$3:BH$146,$B300,总装!BH$6)</f>
        <v>0</v>
      </c>
      <c r="AC300" s="5">
        <f ca="1">SUMIF(总装!BI$3:BI$146,$B300,总装!BI$6)+SUMIF(总装!BJ$3:BJ$146,$B300,总装!BJ$6)+SUMIF(总装!BK$3:BK$146,$B300,总装!BK$6)</f>
        <v>0</v>
      </c>
      <c r="AD300" s="5">
        <f ca="1">SUMIF(总装!BL$3:BL$146,$B300,总装!BL$6)+SUMIF(总装!BM$3:BM$146,$B300,总装!BM$6)+SUMIF(总装!BN$3:BN$146,$B300,总装!BN$6)</f>
        <v>0</v>
      </c>
      <c r="AE300" s="5">
        <f ca="1">SUMIF(总装!BO$3:BO$146,$B300,总装!BO$6)+SUMIF(总装!BP$3:BP$146,$B300,总装!BP$6)+SUMIF(总装!BQ$3:BQ$146,$B300,总装!BQ$6)</f>
        <v>0</v>
      </c>
      <c r="AF300" s="5">
        <f ca="1">SUMIF(总装!BR$3:BR$146,$B300,总装!BR$6)+SUMIF(总装!BS$3:BS$146,$B300,总装!BS$6)+SUMIF(总装!BT$3:BT$146,$B300,总装!BT$6)</f>
        <v>0</v>
      </c>
      <c r="AG300" s="5">
        <f ca="1">SUMIF(总装!BU$3:BU$146,$B300,总装!BU$6)+SUMIF(总装!BV$3:BV$146,$B300,总装!BV$6)+SUMIF(总装!BW$3:BW$146,$B300,总装!BW$6)</f>
        <v>0</v>
      </c>
      <c r="AH300" s="5">
        <f ca="1">SUMIF(总装!BX$3:BX$146,$B300,总装!BX$6)+SUMIF(总装!BY$3:BY$146,$B300,总装!BY$6)+SUMIF(总装!BZ$3:BZ$146,$B300,总装!BZ$6)</f>
        <v>0</v>
      </c>
      <c r="AI300" s="5">
        <f ca="1">SUMIF(总装!CA$3:CA$146,$B300,总装!CA$6)+SUMIF(总装!CB$3:CB$146,$B300,总装!CB$6)+SUMIF(总装!CC$3:CC$146,$B300,总装!CC$6)</f>
        <v>0</v>
      </c>
      <c r="AJ300" s="5">
        <f ca="1">SUMIF(总装!CD$3:CD$146,$B300,总装!CD$6)+SUMIF(总装!CE$3:CE$146,$B300,总装!CE$6)+SUMIF(总装!CF$3:CF$146,$B300,总装!CF$6)</f>
        <v>0</v>
      </c>
      <c r="AK300" s="5">
        <f ca="1">SUMIF(总装!CG$3:CG$146,$B300,总装!CG$6)+SUMIF(总装!CH$3:CH$146,$B300,总装!CH$6)+SUMIF(总装!CI$3:CI$146,$B300,总装!CI$6)</f>
        <v>0</v>
      </c>
      <c r="AL300" s="5">
        <f ca="1">SUMIF(总装!CJ$3:CJ$146,$B300,总装!CJ$6)+SUMIF(总装!CK$3:CK$146,$B300,总装!CK$6)+SUMIF(总装!CL$3:CL$146,$B300,总装!CL$6)</f>
        <v>0</v>
      </c>
      <c r="AM300" s="5">
        <f ca="1">SUMIF(总装!CM$3:CM$146,$B300,总装!CM$6)+SUMIF(总装!CN$3:CN$146,$B300,总装!CN$6)+SUMIF(总装!CO$3:CO$146,$B300,总装!CO$6)</f>
        <v>0</v>
      </c>
      <c r="AN300" s="5">
        <f ca="1">SUMIF(总装!CP$3:CP$146,$B300,总装!CP$6)+SUMIF(总装!CQ$3:CQ$146,$B300,总装!CQ$6)+SUMIF(总装!CR$3:CR$146,$B300,总装!CR$6)</f>
        <v>0</v>
      </c>
      <c r="AO300" s="5">
        <f ca="1" t="shared" si="14"/>
        <v>2000</v>
      </c>
      <c r="AP300" s="5">
        <f>SUMIF(工单拆分!G:G,B300,工单拆分!I:I)</f>
        <v>2000</v>
      </c>
      <c r="AQ300" s="5">
        <f ca="1" t="shared" si="15"/>
        <v>0</v>
      </c>
      <c r="AS300" s="7">
        <f>VLOOKUP(日计划量!C:C,工单拆分!H:N,7,0)</f>
        <v>100844841</v>
      </c>
      <c r="AT300" s="5">
        <f ca="1">VLOOKUP(C:C,工单拆分!H:R,11,0)</f>
        <v>0</v>
      </c>
      <c r="AU300" s="5">
        <f ca="1">VLOOKUP(C:C,工单拆分!H:S,12,0)</f>
        <v>0</v>
      </c>
      <c r="AV300" s="5"/>
      <c r="AW300" s="5"/>
    </row>
    <row r="301" s="1" customFormat="1" spans="1:49">
      <c r="A301" s="5">
        <f>工单拆分!F301</f>
        <v>7210003939</v>
      </c>
      <c r="B301" s="5" t="str">
        <f>工单拆分!G301</f>
        <v>7210003939-2</v>
      </c>
      <c r="C301" s="5" t="str">
        <f>工单拆分!H301</f>
        <v>40FC56-2</v>
      </c>
      <c r="D301" s="5">
        <f>VLOOKUP(B301,工单拆分!G:I,3,0)</f>
        <v>2000</v>
      </c>
      <c r="E301" s="5">
        <f ca="1">SUMIFS(OFFSET(工单拆分!$I$2,,,2000),OFFSET(工单拆分!$F$2,,,2000),A301)</f>
        <v>4000</v>
      </c>
      <c r="F301" s="5"/>
      <c r="G301" s="10">
        <f ca="1" t="array" ref="G301">MATCH(TRUE,J301:AN301&gt;10,0)+$J$2-1</f>
        <v>43532</v>
      </c>
      <c r="H301" s="11"/>
      <c r="I301" s="11"/>
      <c r="J301" s="5">
        <f ca="1">SUMIF(总装!D$3:D$146,$B301,总装!D$6)+SUMIF(总装!E$3:E$146,$B301,总装!E$6)+SUMIF(总装!F$3:F$146,$B301,总装!F$6)</f>
        <v>0</v>
      </c>
      <c r="K301" s="12">
        <f ca="1">SUMIF(总装!G$3:G$146,$B301,总装!G$6)+SUMIF(总装!H$3:H$146,$B301,总装!H$6)+SUMIF(总装!I$3:I$146,$B301,总装!I$6)</f>
        <v>0</v>
      </c>
      <c r="L301" s="12">
        <f ca="1">SUMIF(总装!J$3:J$146,$B301,总装!J$6)+SUMIF(总装!K$3:K$146,$B301,总装!K$6)+SUMIF(总装!L$3:L$146,$B301,总装!L$6)</f>
        <v>0</v>
      </c>
      <c r="M301" s="12">
        <f ca="1">SUMIF(总装!M$3:M$146,$B301,总装!M$6)+SUMIF(总装!N$3:N$146,$B301,总装!N$6)+SUMIF(总装!O$3:O$146,$B301,总装!O$6)</f>
        <v>0</v>
      </c>
      <c r="N301" s="12">
        <f ca="1">SUMIF(总装!P$3:P$146,$B301,总装!P$6)+SUMIF(总装!Q$3:Q$146,$B301,总装!Q$6)+SUMIF(总装!R$3:R$146,$B301,总装!R$6)</f>
        <v>0</v>
      </c>
      <c r="O301" s="12">
        <f ca="1">SUMIF(总装!S$3:S$146,$B301,总装!S$6)+SUMIF(总装!T$3:T$146,$B301,总装!T$6)+SUMIF(总装!U$3:U$146,$B301,总装!U$6)</f>
        <v>0</v>
      </c>
      <c r="P301" s="12">
        <f ca="1">SUMIF(总装!V$3:V$146,$B301,总装!V$6)+SUMIF(总装!W$3:W$146,$B301,总装!W$6)+SUMIF(总装!X$3:X$146,$B301,总装!X$6)</f>
        <v>0</v>
      </c>
      <c r="Q301" s="12">
        <f ca="1">SUMIF(总装!Y$3:Y$146,$B301,总装!Y$6)+SUMIF(总装!Z$3:Z$146,$B301,总装!Z$6)+SUMIF(总装!AA$3:AA$146,$B301,总装!AA$6)</f>
        <v>50</v>
      </c>
      <c r="R301" s="5">
        <f ca="1">SUMIF(总装!AB$3:AB$146,$B301,总装!AB$6)+SUMIF(总装!AC$3:AC$146,$B301,总装!AC$6)+SUMIF(总装!AD$3:AD$146,$B301,总装!AD$6)</f>
        <v>1700</v>
      </c>
      <c r="S301" s="5">
        <f ca="1">SUMIF(总装!AE$3:AE$146,$B301,总装!AE$6)+SUMIF(总装!AF$3:AF$146,$B301,总装!AF$6)+SUMIF(总装!AG$3:AG$146,$B301,总装!AG$6)</f>
        <v>0</v>
      </c>
      <c r="T301" s="5">
        <f ca="1">SUMIF(总装!AH$3:AH$146,$B301,总装!AH$6)+SUMIF(总装!AI$3:AI$146,$B301,总装!AI$6)+SUMIF(总装!AJ$3:AJ$146,$B301,总装!AJ$6)</f>
        <v>250</v>
      </c>
      <c r="U301" s="5">
        <f ca="1">SUMIF(总装!AK$3:AK$146,$B301,总装!AK$6)+SUMIF(总装!AL$3:AL$146,$B301,总装!AL$6)+SUMIF(总装!AM$3:AM$146,$B301,总装!AM$6)</f>
        <v>0</v>
      </c>
      <c r="V301" s="5">
        <f ca="1">SUMIF(总装!AN$3:AN$146,$B301,总装!AN$6)+SUMIF(总装!AO$3:AO$146,$B301,总装!AO$6)+SUMIF(总装!AP$3:AP$146,$B301,总装!AP$6)</f>
        <v>0</v>
      </c>
      <c r="W301" s="5">
        <f ca="1">SUMIF(总装!AQ$3:AQ$146,$B301,总装!AQ$6)+SUMIF(总装!AR$3:AR$146,$B301,总装!AR$6)+SUMIF(总装!AS$3:AS$146,$B301,总装!AS$6)</f>
        <v>0</v>
      </c>
      <c r="X301" s="5">
        <f ca="1">SUMIF(总装!AT$3:AT$146,$B301,总装!AT$6)+SUMIF(总装!AU$3:AU$146,$B301,总装!AU$6)+SUMIF(总装!AV$3:AV$146,$B301,总装!AV$6)</f>
        <v>0</v>
      </c>
      <c r="Y301" s="5">
        <f ca="1">SUMIF(总装!AW$3:AW$146,$B301,总装!AW$6)+SUMIF(总装!AX$3:AX$146,$B301,总装!AX$6)+SUMIF(总装!AY$3:AY$146,$B301,总装!AY$6)</f>
        <v>0</v>
      </c>
      <c r="Z301" s="5">
        <f ca="1">SUMIF(总装!AZ$3:AZ$146,$B301,总装!AZ$6)+SUMIF(总装!BA$3:BA$146,$B301,总装!BA$6)+SUMIF(总装!BB$3:BB$146,$B301,总装!BB$6)</f>
        <v>0</v>
      </c>
      <c r="AA301" s="5">
        <f ca="1">SUMIF(总装!BC$3:BC$146,$B301,总装!BC$6)+SUMIF(总装!BD$3:BD$146,$B301,总装!BD$6)+SUMIF(总装!BE$3:BE$146,$B301,总装!BE$6)</f>
        <v>0</v>
      </c>
      <c r="AB301" s="5">
        <f ca="1">SUMIF(总装!BF$3:BF$146,$B301,总装!BF$6)+SUMIF(总装!BG$3:BG$146,$B301,总装!BG$6)+SUMIF(总装!BH$3:BH$146,$B301,总装!BH$6)</f>
        <v>0</v>
      </c>
      <c r="AC301" s="5">
        <f ca="1">SUMIF(总装!BI$3:BI$146,$B301,总装!BI$6)+SUMIF(总装!BJ$3:BJ$146,$B301,总装!BJ$6)+SUMIF(总装!BK$3:BK$146,$B301,总装!BK$6)</f>
        <v>0</v>
      </c>
      <c r="AD301" s="5">
        <f ca="1">SUMIF(总装!BL$3:BL$146,$B301,总装!BL$6)+SUMIF(总装!BM$3:BM$146,$B301,总装!BM$6)+SUMIF(总装!BN$3:BN$146,$B301,总装!BN$6)</f>
        <v>0</v>
      </c>
      <c r="AE301" s="5">
        <f ca="1">SUMIF(总装!BO$3:BO$146,$B301,总装!BO$6)+SUMIF(总装!BP$3:BP$146,$B301,总装!BP$6)+SUMIF(总装!BQ$3:BQ$146,$B301,总装!BQ$6)</f>
        <v>0</v>
      </c>
      <c r="AF301" s="5">
        <f ca="1">SUMIF(总装!BR$3:BR$146,$B301,总装!BR$6)+SUMIF(总装!BS$3:BS$146,$B301,总装!BS$6)+SUMIF(总装!BT$3:BT$146,$B301,总装!BT$6)</f>
        <v>0</v>
      </c>
      <c r="AG301" s="5">
        <f ca="1">SUMIF(总装!BU$3:BU$146,$B301,总装!BU$6)+SUMIF(总装!BV$3:BV$146,$B301,总装!BV$6)+SUMIF(总装!BW$3:BW$146,$B301,总装!BW$6)</f>
        <v>0</v>
      </c>
      <c r="AH301" s="5">
        <f ca="1">SUMIF(总装!BX$3:BX$146,$B301,总装!BX$6)+SUMIF(总装!BY$3:BY$146,$B301,总装!BY$6)+SUMIF(总装!BZ$3:BZ$146,$B301,总装!BZ$6)</f>
        <v>0</v>
      </c>
      <c r="AI301" s="5">
        <f ca="1">SUMIF(总装!CA$3:CA$146,$B301,总装!CA$6)+SUMIF(总装!CB$3:CB$146,$B301,总装!CB$6)+SUMIF(总装!CC$3:CC$146,$B301,总装!CC$6)</f>
        <v>0</v>
      </c>
      <c r="AJ301" s="5">
        <f ca="1">SUMIF(总装!CD$3:CD$146,$B301,总装!CD$6)+SUMIF(总装!CE$3:CE$146,$B301,总装!CE$6)+SUMIF(总装!CF$3:CF$146,$B301,总装!CF$6)</f>
        <v>0</v>
      </c>
      <c r="AK301" s="5">
        <f ca="1">SUMIF(总装!CG$3:CG$146,$B301,总装!CG$6)+SUMIF(总装!CH$3:CH$146,$B301,总装!CH$6)+SUMIF(总装!CI$3:CI$146,$B301,总装!CI$6)</f>
        <v>0</v>
      </c>
      <c r="AL301" s="5">
        <f ca="1">SUMIF(总装!CJ$3:CJ$146,$B301,总装!CJ$6)+SUMIF(总装!CK$3:CK$146,$B301,总装!CK$6)+SUMIF(总装!CL$3:CL$146,$B301,总装!CL$6)</f>
        <v>0</v>
      </c>
      <c r="AM301" s="5">
        <f ca="1">SUMIF(总装!CM$3:CM$146,$B301,总装!CM$6)+SUMIF(总装!CN$3:CN$146,$B301,总装!CN$6)+SUMIF(总装!CO$3:CO$146,$B301,总装!CO$6)</f>
        <v>0</v>
      </c>
      <c r="AN301" s="5">
        <f ca="1">SUMIF(总装!CP$3:CP$146,$B301,总装!CP$6)+SUMIF(总装!CQ$3:CQ$146,$B301,总装!CQ$6)+SUMIF(总装!CR$3:CR$146,$B301,总装!CR$6)</f>
        <v>0</v>
      </c>
      <c r="AO301" s="5">
        <f ca="1" t="shared" si="14"/>
        <v>2000</v>
      </c>
      <c r="AP301" s="5">
        <f>SUMIF(工单拆分!G:G,B301,工单拆分!I:I)</f>
        <v>2000</v>
      </c>
      <c r="AQ301" s="5">
        <f ca="1" t="shared" si="15"/>
        <v>0</v>
      </c>
      <c r="AS301" s="7">
        <f>VLOOKUP(日计划量!C:C,工单拆分!H:N,7,0)</f>
        <v>100845374</v>
      </c>
      <c r="AT301" s="5">
        <f ca="1">VLOOKUP(C:C,工单拆分!H:R,11,0)</f>
        <v>0</v>
      </c>
      <c r="AU301" s="5">
        <f ca="1">VLOOKUP(C:C,工单拆分!H:S,12,0)</f>
        <v>0</v>
      </c>
      <c r="AV301" s="5"/>
      <c r="AW301" s="5"/>
    </row>
    <row r="302" s="1" customFormat="1" spans="1:49">
      <c r="A302" s="5">
        <f>工单拆分!F302</f>
        <v>7210004037</v>
      </c>
      <c r="B302" s="5" t="str">
        <f>工单拆分!G302</f>
        <v>7210004037-1</v>
      </c>
      <c r="C302" s="5" t="str">
        <f>工单拆分!H302</f>
        <v>40FC59-1</v>
      </c>
      <c r="D302" s="5">
        <f>VLOOKUP(B302,工单拆分!G:I,3,0)</f>
        <v>2000</v>
      </c>
      <c r="E302" s="5">
        <f ca="1">SUMIFS(OFFSET(工单拆分!$I$2,,,2000),OFFSET(工单拆分!$F$2,,,2000),A302)</f>
        <v>7000</v>
      </c>
      <c r="F302" s="5"/>
      <c r="G302" s="10">
        <f ca="1" t="array" ref="G302">MATCH(TRUE,J302:AN302&gt;10,0)+$J$2-1</f>
        <v>43529</v>
      </c>
      <c r="H302" s="11"/>
      <c r="I302" s="11"/>
      <c r="J302" s="5">
        <f ca="1">SUMIF(总装!D$3:D$146,$B302,总装!D$6)+SUMIF(总装!E$3:E$146,$B302,总装!E$6)+SUMIF(总装!F$3:F$146,$B302,总装!F$6)</f>
        <v>0</v>
      </c>
      <c r="K302" s="12">
        <f ca="1">SUMIF(总装!G$3:G$146,$B302,总装!G$6)+SUMIF(总装!H$3:H$146,$B302,总装!H$6)+SUMIF(总装!I$3:I$146,$B302,总装!I$6)</f>
        <v>0</v>
      </c>
      <c r="L302" s="12">
        <f ca="1">SUMIF(总装!J$3:J$146,$B302,总装!J$6)+SUMIF(总装!K$3:K$146,$B302,总装!K$6)+SUMIF(总装!L$3:L$146,$B302,总装!L$6)</f>
        <v>0</v>
      </c>
      <c r="M302" s="12">
        <f ca="1">SUMIF(总装!M$3:M$146,$B302,总装!M$6)+SUMIF(总装!N$3:N$146,$B302,总装!N$6)+SUMIF(总装!O$3:O$146,$B302,总装!O$6)</f>
        <v>0</v>
      </c>
      <c r="N302" s="12">
        <f ca="1">SUMIF(总装!P$3:P$146,$B302,总装!P$6)+SUMIF(总装!Q$3:Q$146,$B302,总装!Q$6)+SUMIF(总装!R$3:R$146,$B302,总装!R$6)</f>
        <v>1481</v>
      </c>
      <c r="O302" s="12">
        <f ca="1">SUMIF(总装!S$3:S$146,$B302,总装!S$6)+SUMIF(总装!T$3:T$146,$B302,总装!T$6)+SUMIF(总装!U$3:U$146,$B302,总装!U$6)</f>
        <v>519</v>
      </c>
      <c r="P302" s="12">
        <f ca="1">SUMIF(总装!V$3:V$146,$B302,总装!V$6)+SUMIF(总装!W$3:W$146,$B302,总装!W$6)+SUMIF(总装!X$3:X$146,$B302,总装!X$6)</f>
        <v>0</v>
      </c>
      <c r="Q302" s="12">
        <f ca="1">SUMIF(总装!Y$3:Y$146,$B302,总装!Y$6)+SUMIF(总装!Z$3:Z$146,$B302,总装!Z$6)+SUMIF(总装!AA$3:AA$146,$B302,总装!AA$6)</f>
        <v>0</v>
      </c>
      <c r="R302" s="5">
        <f ca="1">SUMIF(总装!AB$3:AB$146,$B302,总装!AB$6)+SUMIF(总装!AC$3:AC$146,$B302,总装!AC$6)+SUMIF(总装!AD$3:AD$146,$B302,总装!AD$6)</f>
        <v>0</v>
      </c>
      <c r="S302" s="5">
        <f ca="1">SUMIF(总装!AE$3:AE$146,$B302,总装!AE$6)+SUMIF(总装!AF$3:AF$146,$B302,总装!AF$6)+SUMIF(总装!AG$3:AG$146,$B302,总装!AG$6)</f>
        <v>0</v>
      </c>
      <c r="T302" s="5">
        <f ca="1">SUMIF(总装!AH$3:AH$146,$B302,总装!AH$6)+SUMIF(总装!AI$3:AI$146,$B302,总装!AI$6)+SUMIF(总装!AJ$3:AJ$146,$B302,总装!AJ$6)</f>
        <v>0</v>
      </c>
      <c r="U302" s="5">
        <f ca="1">SUMIF(总装!AK$3:AK$146,$B302,总装!AK$6)+SUMIF(总装!AL$3:AL$146,$B302,总装!AL$6)+SUMIF(总装!AM$3:AM$146,$B302,总装!AM$6)</f>
        <v>0</v>
      </c>
      <c r="V302" s="5">
        <f ca="1">SUMIF(总装!AN$3:AN$146,$B302,总装!AN$6)+SUMIF(总装!AO$3:AO$146,$B302,总装!AO$6)+SUMIF(总装!AP$3:AP$146,$B302,总装!AP$6)</f>
        <v>0</v>
      </c>
      <c r="W302" s="5">
        <f ca="1">SUMIF(总装!AQ$3:AQ$146,$B302,总装!AQ$6)+SUMIF(总装!AR$3:AR$146,$B302,总装!AR$6)+SUMIF(总装!AS$3:AS$146,$B302,总装!AS$6)</f>
        <v>0</v>
      </c>
      <c r="X302" s="5">
        <f ca="1">SUMIF(总装!AT$3:AT$146,$B302,总装!AT$6)+SUMIF(总装!AU$3:AU$146,$B302,总装!AU$6)+SUMIF(总装!AV$3:AV$146,$B302,总装!AV$6)</f>
        <v>0</v>
      </c>
      <c r="Y302" s="5">
        <f ca="1">SUMIF(总装!AW$3:AW$146,$B302,总装!AW$6)+SUMIF(总装!AX$3:AX$146,$B302,总装!AX$6)+SUMIF(总装!AY$3:AY$146,$B302,总装!AY$6)</f>
        <v>0</v>
      </c>
      <c r="Z302" s="5">
        <f ca="1">SUMIF(总装!AZ$3:AZ$146,$B302,总装!AZ$6)+SUMIF(总装!BA$3:BA$146,$B302,总装!BA$6)+SUMIF(总装!BB$3:BB$146,$B302,总装!BB$6)</f>
        <v>0</v>
      </c>
      <c r="AA302" s="5">
        <f ca="1">SUMIF(总装!BC$3:BC$146,$B302,总装!BC$6)+SUMIF(总装!BD$3:BD$146,$B302,总装!BD$6)+SUMIF(总装!BE$3:BE$146,$B302,总装!BE$6)</f>
        <v>0</v>
      </c>
      <c r="AB302" s="5">
        <f ca="1">SUMIF(总装!BF$3:BF$146,$B302,总装!BF$6)+SUMIF(总装!BG$3:BG$146,$B302,总装!BG$6)+SUMIF(总装!BH$3:BH$146,$B302,总装!BH$6)</f>
        <v>0</v>
      </c>
      <c r="AC302" s="5">
        <f ca="1">SUMIF(总装!BI$3:BI$146,$B302,总装!BI$6)+SUMIF(总装!BJ$3:BJ$146,$B302,总装!BJ$6)+SUMIF(总装!BK$3:BK$146,$B302,总装!BK$6)</f>
        <v>0</v>
      </c>
      <c r="AD302" s="5">
        <f ca="1">SUMIF(总装!BL$3:BL$146,$B302,总装!BL$6)+SUMIF(总装!BM$3:BM$146,$B302,总装!BM$6)+SUMIF(总装!BN$3:BN$146,$B302,总装!BN$6)</f>
        <v>0</v>
      </c>
      <c r="AE302" s="5">
        <f ca="1">SUMIF(总装!BO$3:BO$146,$B302,总装!BO$6)+SUMIF(总装!BP$3:BP$146,$B302,总装!BP$6)+SUMIF(总装!BQ$3:BQ$146,$B302,总装!BQ$6)</f>
        <v>0</v>
      </c>
      <c r="AF302" s="5">
        <f ca="1">SUMIF(总装!BR$3:BR$146,$B302,总装!BR$6)+SUMIF(总装!BS$3:BS$146,$B302,总装!BS$6)+SUMIF(总装!BT$3:BT$146,$B302,总装!BT$6)</f>
        <v>0</v>
      </c>
      <c r="AG302" s="5">
        <f ca="1">SUMIF(总装!BU$3:BU$146,$B302,总装!BU$6)+SUMIF(总装!BV$3:BV$146,$B302,总装!BV$6)+SUMIF(总装!BW$3:BW$146,$B302,总装!BW$6)</f>
        <v>0</v>
      </c>
      <c r="AH302" s="5">
        <f ca="1">SUMIF(总装!BX$3:BX$146,$B302,总装!BX$6)+SUMIF(总装!BY$3:BY$146,$B302,总装!BY$6)+SUMIF(总装!BZ$3:BZ$146,$B302,总装!BZ$6)</f>
        <v>0</v>
      </c>
      <c r="AI302" s="5">
        <f ca="1">SUMIF(总装!CA$3:CA$146,$B302,总装!CA$6)+SUMIF(总装!CB$3:CB$146,$B302,总装!CB$6)+SUMIF(总装!CC$3:CC$146,$B302,总装!CC$6)</f>
        <v>0</v>
      </c>
      <c r="AJ302" s="5">
        <f ca="1">SUMIF(总装!CD$3:CD$146,$B302,总装!CD$6)+SUMIF(总装!CE$3:CE$146,$B302,总装!CE$6)+SUMIF(总装!CF$3:CF$146,$B302,总装!CF$6)</f>
        <v>0</v>
      </c>
      <c r="AK302" s="5">
        <f ca="1">SUMIF(总装!CG$3:CG$146,$B302,总装!CG$6)+SUMIF(总装!CH$3:CH$146,$B302,总装!CH$6)+SUMIF(总装!CI$3:CI$146,$B302,总装!CI$6)</f>
        <v>0</v>
      </c>
      <c r="AL302" s="5">
        <f ca="1">SUMIF(总装!CJ$3:CJ$146,$B302,总装!CJ$6)+SUMIF(总装!CK$3:CK$146,$B302,总装!CK$6)+SUMIF(总装!CL$3:CL$146,$B302,总装!CL$6)</f>
        <v>0</v>
      </c>
      <c r="AM302" s="5">
        <f ca="1">SUMIF(总装!CM$3:CM$146,$B302,总装!CM$6)+SUMIF(总装!CN$3:CN$146,$B302,总装!CN$6)+SUMIF(总装!CO$3:CO$146,$B302,总装!CO$6)</f>
        <v>0</v>
      </c>
      <c r="AN302" s="5">
        <f ca="1">SUMIF(总装!CP$3:CP$146,$B302,总装!CP$6)+SUMIF(总装!CQ$3:CQ$146,$B302,总装!CQ$6)+SUMIF(总装!CR$3:CR$146,$B302,总装!CR$6)</f>
        <v>0</v>
      </c>
      <c r="AO302" s="5">
        <f ca="1" t="shared" si="14"/>
        <v>2000</v>
      </c>
      <c r="AP302" s="5">
        <f>SUMIF(工单拆分!G:G,B302,工单拆分!I:I)</f>
        <v>2000</v>
      </c>
      <c r="AQ302" s="5">
        <f ca="1" t="shared" si="15"/>
        <v>0</v>
      </c>
      <c r="AS302" s="7">
        <f>VLOOKUP(日计划量!C:C,工单拆分!H:N,7,0)</f>
        <v>100843508</v>
      </c>
      <c r="AT302" s="5">
        <f ca="1">VLOOKUP(C:C,工单拆分!H:R,11,0)</f>
        <v>0</v>
      </c>
      <c r="AU302" s="5">
        <f ca="1">VLOOKUP(C:C,工单拆分!H:S,12,0)</f>
        <v>0</v>
      </c>
      <c r="AV302" s="5"/>
      <c r="AW302" s="5"/>
    </row>
    <row r="303" s="1" customFormat="1" spans="1:49">
      <c r="A303" s="5">
        <f>工单拆分!F303</f>
        <v>7210004037</v>
      </c>
      <c r="B303" s="5" t="str">
        <f>工单拆分!G303</f>
        <v>7210004037-2</v>
      </c>
      <c r="C303" s="5" t="str">
        <f>工单拆分!H303</f>
        <v>40FC59-2</v>
      </c>
      <c r="D303" s="5">
        <f>VLOOKUP(B303,工单拆分!G:I,3,0)</f>
        <v>2000</v>
      </c>
      <c r="E303" s="5">
        <f ca="1">SUMIFS(OFFSET(工单拆分!$I$2,,,2000),OFFSET(工单拆分!$F$2,,,2000),A303)</f>
        <v>7000</v>
      </c>
      <c r="F303" s="5"/>
      <c r="G303" s="10">
        <f ca="1" t="array" ref="G303">MATCH(TRUE,J303:AN303&gt;10,0)+$J$2-1</f>
        <v>43530</v>
      </c>
      <c r="H303" s="11"/>
      <c r="I303" s="11"/>
      <c r="J303" s="5">
        <f ca="1">SUMIF(总装!D$3:D$146,$B303,总装!D$6)+SUMIF(总装!E$3:E$146,$B303,总装!E$6)+SUMIF(总装!F$3:F$146,$B303,总装!F$6)</f>
        <v>0</v>
      </c>
      <c r="K303" s="12">
        <f ca="1">SUMIF(总装!G$3:G$146,$B303,总装!G$6)+SUMIF(总装!H$3:H$146,$B303,总装!H$6)+SUMIF(总装!I$3:I$146,$B303,总装!I$6)</f>
        <v>0</v>
      </c>
      <c r="L303" s="12">
        <f ca="1">SUMIF(总装!J$3:J$146,$B303,总装!J$6)+SUMIF(总装!K$3:K$146,$B303,总装!K$6)+SUMIF(总装!L$3:L$146,$B303,总装!L$6)</f>
        <v>0</v>
      </c>
      <c r="M303" s="12">
        <f ca="1">SUMIF(总装!M$3:M$146,$B303,总装!M$6)+SUMIF(总装!N$3:N$146,$B303,总装!N$6)+SUMIF(总装!O$3:O$146,$B303,总装!O$6)</f>
        <v>0</v>
      </c>
      <c r="N303" s="12">
        <f ca="1">SUMIF(总装!P$3:P$146,$B303,总装!P$6)+SUMIF(总装!Q$3:Q$146,$B303,总装!Q$6)+SUMIF(总装!R$3:R$146,$B303,总装!R$6)</f>
        <v>0</v>
      </c>
      <c r="O303" s="12">
        <f ca="1">SUMIF(总装!S$3:S$146,$B303,总装!S$6)+SUMIF(总装!T$3:T$146,$B303,总装!T$6)+SUMIF(总装!U$3:U$146,$B303,总装!U$6)</f>
        <v>1381</v>
      </c>
      <c r="P303" s="12">
        <f ca="1">SUMIF(总装!V$3:V$146,$B303,总装!V$6)+SUMIF(总装!W$3:W$146,$B303,总装!W$6)+SUMIF(总装!X$3:X$146,$B303,总装!X$6)</f>
        <v>619</v>
      </c>
      <c r="Q303" s="12">
        <f ca="1">SUMIF(总装!Y$3:Y$146,$B303,总装!Y$6)+SUMIF(总装!Z$3:Z$146,$B303,总装!Z$6)+SUMIF(总装!AA$3:AA$146,$B303,总装!AA$6)</f>
        <v>0</v>
      </c>
      <c r="R303" s="5">
        <f ca="1">SUMIF(总装!AB$3:AB$146,$B303,总装!AB$6)+SUMIF(总装!AC$3:AC$146,$B303,总装!AC$6)+SUMIF(总装!AD$3:AD$146,$B303,总装!AD$6)</f>
        <v>0</v>
      </c>
      <c r="S303" s="5">
        <f ca="1">SUMIF(总装!AE$3:AE$146,$B303,总装!AE$6)+SUMIF(总装!AF$3:AF$146,$B303,总装!AF$6)+SUMIF(总装!AG$3:AG$146,$B303,总装!AG$6)</f>
        <v>0</v>
      </c>
      <c r="T303" s="5">
        <f ca="1">SUMIF(总装!AH$3:AH$146,$B303,总装!AH$6)+SUMIF(总装!AI$3:AI$146,$B303,总装!AI$6)+SUMIF(总装!AJ$3:AJ$146,$B303,总装!AJ$6)</f>
        <v>0</v>
      </c>
      <c r="U303" s="5">
        <f ca="1">SUMIF(总装!AK$3:AK$146,$B303,总装!AK$6)+SUMIF(总装!AL$3:AL$146,$B303,总装!AL$6)+SUMIF(总装!AM$3:AM$146,$B303,总装!AM$6)</f>
        <v>0</v>
      </c>
      <c r="V303" s="5">
        <f ca="1">SUMIF(总装!AN$3:AN$146,$B303,总装!AN$6)+SUMIF(总装!AO$3:AO$146,$B303,总装!AO$6)+SUMIF(总装!AP$3:AP$146,$B303,总装!AP$6)</f>
        <v>0</v>
      </c>
      <c r="W303" s="5">
        <f ca="1">SUMIF(总装!AQ$3:AQ$146,$B303,总装!AQ$6)+SUMIF(总装!AR$3:AR$146,$B303,总装!AR$6)+SUMIF(总装!AS$3:AS$146,$B303,总装!AS$6)</f>
        <v>0</v>
      </c>
      <c r="X303" s="5">
        <f ca="1">SUMIF(总装!AT$3:AT$146,$B303,总装!AT$6)+SUMIF(总装!AU$3:AU$146,$B303,总装!AU$6)+SUMIF(总装!AV$3:AV$146,$B303,总装!AV$6)</f>
        <v>0</v>
      </c>
      <c r="Y303" s="5">
        <f ca="1">SUMIF(总装!AW$3:AW$146,$B303,总装!AW$6)+SUMIF(总装!AX$3:AX$146,$B303,总装!AX$6)+SUMIF(总装!AY$3:AY$146,$B303,总装!AY$6)</f>
        <v>0</v>
      </c>
      <c r="Z303" s="5">
        <f ca="1">SUMIF(总装!AZ$3:AZ$146,$B303,总装!AZ$6)+SUMIF(总装!BA$3:BA$146,$B303,总装!BA$6)+SUMIF(总装!BB$3:BB$146,$B303,总装!BB$6)</f>
        <v>0</v>
      </c>
      <c r="AA303" s="5">
        <f ca="1">SUMIF(总装!BC$3:BC$146,$B303,总装!BC$6)+SUMIF(总装!BD$3:BD$146,$B303,总装!BD$6)+SUMIF(总装!BE$3:BE$146,$B303,总装!BE$6)</f>
        <v>0</v>
      </c>
      <c r="AB303" s="5">
        <f ca="1">SUMIF(总装!BF$3:BF$146,$B303,总装!BF$6)+SUMIF(总装!BG$3:BG$146,$B303,总装!BG$6)+SUMIF(总装!BH$3:BH$146,$B303,总装!BH$6)</f>
        <v>0</v>
      </c>
      <c r="AC303" s="5">
        <f ca="1">SUMIF(总装!BI$3:BI$146,$B303,总装!BI$6)+SUMIF(总装!BJ$3:BJ$146,$B303,总装!BJ$6)+SUMIF(总装!BK$3:BK$146,$B303,总装!BK$6)</f>
        <v>0</v>
      </c>
      <c r="AD303" s="5">
        <f ca="1">SUMIF(总装!BL$3:BL$146,$B303,总装!BL$6)+SUMIF(总装!BM$3:BM$146,$B303,总装!BM$6)+SUMIF(总装!BN$3:BN$146,$B303,总装!BN$6)</f>
        <v>0</v>
      </c>
      <c r="AE303" s="5">
        <f ca="1">SUMIF(总装!BO$3:BO$146,$B303,总装!BO$6)+SUMIF(总装!BP$3:BP$146,$B303,总装!BP$6)+SUMIF(总装!BQ$3:BQ$146,$B303,总装!BQ$6)</f>
        <v>0</v>
      </c>
      <c r="AF303" s="5">
        <f ca="1">SUMIF(总装!BR$3:BR$146,$B303,总装!BR$6)+SUMIF(总装!BS$3:BS$146,$B303,总装!BS$6)+SUMIF(总装!BT$3:BT$146,$B303,总装!BT$6)</f>
        <v>0</v>
      </c>
      <c r="AG303" s="5">
        <f ca="1">SUMIF(总装!BU$3:BU$146,$B303,总装!BU$6)+SUMIF(总装!BV$3:BV$146,$B303,总装!BV$6)+SUMIF(总装!BW$3:BW$146,$B303,总装!BW$6)</f>
        <v>0</v>
      </c>
      <c r="AH303" s="5">
        <f ca="1">SUMIF(总装!BX$3:BX$146,$B303,总装!BX$6)+SUMIF(总装!BY$3:BY$146,$B303,总装!BY$6)+SUMIF(总装!BZ$3:BZ$146,$B303,总装!BZ$6)</f>
        <v>0</v>
      </c>
      <c r="AI303" s="5">
        <f ca="1">SUMIF(总装!CA$3:CA$146,$B303,总装!CA$6)+SUMIF(总装!CB$3:CB$146,$B303,总装!CB$6)+SUMIF(总装!CC$3:CC$146,$B303,总装!CC$6)</f>
        <v>0</v>
      </c>
      <c r="AJ303" s="5">
        <f ca="1">SUMIF(总装!CD$3:CD$146,$B303,总装!CD$6)+SUMIF(总装!CE$3:CE$146,$B303,总装!CE$6)+SUMIF(总装!CF$3:CF$146,$B303,总装!CF$6)</f>
        <v>0</v>
      </c>
      <c r="AK303" s="5">
        <f ca="1">SUMIF(总装!CG$3:CG$146,$B303,总装!CG$6)+SUMIF(总装!CH$3:CH$146,$B303,总装!CH$6)+SUMIF(总装!CI$3:CI$146,$B303,总装!CI$6)</f>
        <v>0</v>
      </c>
      <c r="AL303" s="5">
        <f ca="1">SUMIF(总装!CJ$3:CJ$146,$B303,总装!CJ$6)+SUMIF(总装!CK$3:CK$146,$B303,总装!CK$6)+SUMIF(总装!CL$3:CL$146,$B303,总装!CL$6)</f>
        <v>0</v>
      </c>
      <c r="AM303" s="5">
        <f ca="1">SUMIF(总装!CM$3:CM$146,$B303,总装!CM$6)+SUMIF(总装!CN$3:CN$146,$B303,总装!CN$6)+SUMIF(总装!CO$3:CO$146,$B303,总装!CO$6)</f>
        <v>0</v>
      </c>
      <c r="AN303" s="5">
        <f ca="1">SUMIF(总装!CP$3:CP$146,$B303,总装!CP$6)+SUMIF(总装!CQ$3:CQ$146,$B303,总装!CQ$6)+SUMIF(总装!CR$3:CR$146,$B303,总装!CR$6)</f>
        <v>0</v>
      </c>
      <c r="AO303" s="5">
        <f ca="1" t="shared" si="14"/>
        <v>2000</v>
      </c>
      <c r="AP303" s="5">
        <f>SUMIF(工单拆分!G:G,B303,工单拆分!I:I)</f>
        <v>2000</v>
      </c>
      <c r="AQ303" s="5">
        <f ca="1" t="shared" si="15"/>
        <v>0</v>
      </c>
      <c r="AS303" s="7">
        <f>VLOOKUP(日计划量!C:C,工单拆分!H:N,7,0)</f>
        <v>100844216</v>
      </c>
      <c r="AT303" s="5">
        <f ca="1">VLOOKUP(C:C,工单拆分!H:R,11,0)</f>
        <v>0</v>
      </c>
      <c r="AU303" s="5">
        <f ca="1">VLOOKUP(C:C,工单拆分!H:S,12,0)</f>
        <v>0</v>
      </c>
      <c r="AV303" s="5"/>
      <c r="AW303" s="5"/>
    </row>
    <row r="304" s="1" customFormat="1" spans="1:49">
      <c r="A304" s="5">
        <f>工单拆分!F304</f>
        <v>7210004037</v>
      </c>
      <c r="B304" s="5" t="str">
        <f>工单拆分!G304</f>
        <v>7210004037-3</v>
      </c>
      <c r="C304" s="5" t="str">
        <f>工单拆分!H304</f>
        <v>40FC59-3</v>
      </c>
      <c r="D304" s="5">
        <f>VLOOKUP(B304,工单拆分!G:I,3,0)</f>
        <v>3000</v>
      </c>
      <c r="E304" s="5">
        <f ca="1">SUMIFS(OFFSET(工单拆分!$I$2,,,2000),OFFSET(工单拆分!$F$2,,,2000),A304)</f>
        <v>7000</v>
      </c>
      <c r="F304" s="5"/>
      <c r="G304" s="10">
        <f ca="1" t="array" ref="G304">MATCH(TRUE,J304:AN304&gt;10,0)+$J$2-1</f>
        <v>43542</v>
      </c>
      <c r="H304" s="11"/>
      <c r="I304" s="11"/>
      <c r="J304" s="5">
        <f ca="1">SUMIF(总装!D$3:D$146,$B304,总装!D$6)+SUMIF(总装!E$3:E$146,$B304,总装!E$6)+SUMIF(总装!F$3:F$146,$B304,总装!F$6)</f>
        <v>0</v>
      </c>
      <c r="K304" s="12">
        <f ca="1">SUMIF(总装!G$3:G$146,$B304,总装!G$6)+SUMIF(总装!H$3:H$146,$B304,总装!H$6)+SUMIF(总装!I$3:I$146,$B304,总装!I$6)</f>
        <v>0</v>
      </c>
      <c r="L304" s="12">
        <f ca="1">SUMIF(总装!J$3:J$146,$B304,总装!J$6)+SUMIF(总装!K$3:K$146,$B304,总装!K$6)+SUMIF(总装!L$3:L$146,$B304,总装!L$6)</f>
        <v>0</v>
      </c>
      <c r="M304" s="12">
        <f ca="1">SUMIF(总装!M$3:M$146,$B304,总装!M$6)+SUMIF(总装!N$3:N$146,$B304,总装!N$6)+SUMIF(总装!O$3:O$146,$B304,总装!O$6)</f>
        <v>0</v>
      </c>
      <c r="N304" s="12">
        <f ca="1">SUMIF(总装!P$3:P$146,$B304,总装!P$6)+SUMIF(总装!Q$3:Q$146,$B304,总装!Q$6)+SUMIF(总装!R$3:R$146,$B304,总装!R$6)</f>
        <v>0</v>
      </c>
      <c r="O304" s="12">
        <f ca="1">SUMIF(总装!S$3:S$146,$B304,总装!S$6)+SUMIF(总装!T$3:T$146,$B304,总装!T$6)+SUMIF(总装!U$3:U$146,$B304,总装!U$6)</f>
        <v>0</v>
      </c>
      <c r="P304" s="12">
        <f ca="1">SUMIF(总装!V$3:V$146,$B304,总装!V$6)+SUMIF(总装!W$3:W$146,$B304,总装!W$6)+SUMIF(总装!X$3:X$146,$B304,总装!X$6)</f>
        <v>0</v>
      </c>
      <c r="Q304" s="12">
        <f ca="1">SUMIF(总装!Y$3:Y$146,$B304,总装!Y$6)+SUMIF(总装!Z$3:Z$146,$B304,总装!Z$6)+SUMIF(总装!AA$3:AA$146,$B304,总装!AA$6)</f>
        <v>0</v>
      </c>
      <c r="R304" s="5">
        <f ca="1">SUMIF(总装!AB$3:AB$146,$B304,总装!AB$6)+SUMIF(总装!AC$3:AC$146,$B304,总装!AC$6)+SUMIF(总装!AD$3:AD$146,$B304,总装!AD$6)</f>
        <v>0</v>
      </c>
      <c r="S304" s="5">
        <f ca="1">SUMIF(总装!AE$3:AE$146,$B304,总装!AE$6)+SUMIF(总装!AF$3:AF$146,$B304,总装!AF$6)+SUMIF(总装!AG$3:AG$146,$B304,总装!AG$6)</f>
        <v>0</v>
      </c>
      <c r="T304" s="5">
        <f ca="1">SUMIF(总装!AH$3:AH$146,$B304,总装!AH$6)+SUMIF(总装!AI$3:AI$146,$B304,总装!AI$6)+SUMIF(总装!AJ$3:AJ$146,$B304,总装!AJ$6)</f>
        <v>0</v>
      </c>
      <c r="U304" s="5">
        <f ca="1">SUMIF(总装!AK$3:AK$146,$B304,总装!AK$6)+SUMIF(总装!AL$3:AL$146,$B304,总装!AL$6)+SUMIF(总装!AM$3:AM$146,$B304,总装!AM$6)</f>
        <v>0</v>
      </c>
      <c r="V304" s="5">
        <f ca="1">SUMIF(总装!AN$3:AN$146,$B304,总装!AN$6)+SUMIF(总装!AO$3:AO$146,$B304,总装!AO$6)+SUMIF(总装!AP$3:AP$146,$B304,总装!AP$6)</f>
        <v>0</v>
      </c>
      <c r="W304" s="5">
        <f ca="1">SUMIF(总装!AQ$3:AQ$146,$B304,总装!AQ$6)+SUMIF(总装!AR$3:AR$146,$B304,总装!AR$6)+SUMIF(总装!AS$3:AS$146,$B304,总装!AS$6)</f>
        <v>0</v>
      </c>
      <c r="X304" s="5">
        <f ca="1">SUMIF(总装!AT$3:AT$146,$B304,总装!AT$6)+SUMIF(总装!AU$3:AU$146,$B304,总装!AU$6)+SUMIF(总装!AV$3:AV$146,$B304,总装!AV$6)</f>
        <v>0</v>
      </c>
      <c r="Y304" s="5">
        <f ca="1">SUMIF(总装!AW$3:AW$146,$B304,总装!AW$6)+SUMIF(总装!AX$3:AX$146,$B304,总装!AX$6)+SUMIF(总装!AY$3:AY$146,$B304,总装!AY$6)</f>
        <v>0</v>
      </c>
      <c r="Z304" s="5">
        <f ca="1">SUMIF(总装!AZ$3:AZ$146,$B304,总装!AZ$6)+SUMIF(总装!BA$3:BA$146,$B304,总装!BA$6)+SUMIF(总装!BB$3:BB$146,$B304,总装!BB$6)</f>
        <v>0</v>
      </c>
      <c r="AA304" s="5">
        <f ca="1">SUMIF(总装!BC$3:BC$146,$B304,总装!BC$6)+SUMIF(总装!BD$3:BD$146,$B304,总装!BD$6)+SUMIF(总装!BE$3:BE$146,$B304,总装!BE$6)</f>
        <v>200</v>
      </c>
      <c r="AB304" s="5">
        <f ca="1">SUMIF(总装!BF$3:BF$146,$B304,总装!BF$6)+SUMIF(总装!BG$3:BG$146,$B304,总装!BG$6)+SUMIF(总装!BH$3:BH$146,$B304,总装!BH$6)</f>
        <v>1850</v>
      </c>
      <c r="AC304" s="5">
        <f ca="1">SUMIF(总装!BI$3:BI$146,$B304,总装!BI$6)+SUMIF(总装!BJ$3:BJ$146,$B304,总装!BJ$6)+SUMIF(总装!BK$3:BK$146,$B304,总装!BK$6)</f>
        <v>950</v>
      </c>
      <c r="AD304" s="5">
        <f ca="1">SUMIF(总装!BL$3:BL$146,$B304,总装!BL$6)+SUMIF(总装!BM$3:BM$146,$B304,总装!BM$6)+SUMIF(总装!BN$3:BN$146,$B304,总装!BN$6)</f>
        <v>0</v>
      </c>
      <c r="AE304" s="5">
        <f ca="1">SUMIF(总装!BO$3:BO$146,$B304,总装!BO$6)+SUMIF(总装!BP$3:BP$146,$B304,总装!BP$6)+SUMIF(总装!BQ$3:BQ$146,$B304,总装!BQ$6)</f>
        <v>0</v>
      </c>
      <c r="AF304" s="5">
        <f ca="1">SUMIF(总装!BR$3:BR$146,$B304,总装!BR$6)+SUMIF(总装!BS$3:BS$146,$B304,总装!BS$6)+SUMIF(总装!BT$3:BT$146,$B304,总装!BT$6)</f>
        <v>0</v>
      </c>
      <c r="AG304" s="5">
        <f ca="1">SUMIF(总装!BU$3:BU$146,$B304,总装!BU$6)+SUMIF(总装!BV$3:BV$146,$B304,总装!BV$6)+SUMIF(总装!BW$3:BW$146,$B304,总装!BW$6)</f>
        <v>0</v>
      </c>
      <c r="AH304" s="5">
        <f ca="1">SUMIF(总装!BX$3:BX$146,$B304,总装!BX$6)+SUMIF(总装!BY$3:BY$146,$B304,总装!BY$6)+SUMIF(总装!BZ$3:BZ$146,$B304,总装!BZ$6)</f>
        <v>0</v>
      </c>
      <c r="AI304" s="5">
        <f ca="1">SUMIF(总装!CA$3:CA$146,$B304,总装!CA$6)+SUMIF(总装!CB$3:CB$146,$B304,总装!CB$6)+SUMIF(总装!CC$3:CC$146,$B304,总装!CC$6)</f>
        <v>0</v>
      </c>
      <c r="AJ304" s="5">
        <f ca="1">SUMIF(总装!CD$3:CD$146,$B304,总装!CD$6)+SUMIF(总装!CE$3:CE$146,$B304,总装!CE$6)+SUMIF(总装!CF$3:CF$146,$B304,总装!CF$6)</f>
        <v>0</v>
      </c>
      <c r="AK304" s="5">
        <f ca="1">SUMIF(总装!CG$3:CG$146,$B304,总装!CG$6)+SUMIF(总装!CH$3:CH$146,$B304,总装!CH$6)+SUMIF(总装!CI$3:CI$146,$B304,总装!CI$6)</f>
        <v>0</v>
      </c>
      <c r="AL304" s="5">
        <f ca="1">SUMIF(总装!CJ$3:CJ$146,$B304,总装!CJ$6)+SUMIF(总装!CK$3:CK$146,$B304,总装!CK$6)+SUMIF(总装!CL$3:CL$146,$B304,总装!CL$6)</f>
        <v>0</v>
      </c>
      <c r="AM304" s="5">
        <f ca="1">SUMIF(总装!CM$3:CM$146,$B304,总装!CM$6)+SUMIF(总装!CN$3:CN$146,$B304,总装!CN$6)+SUMIF(总装!CO$3:CO$146,$B304,总装!CO$6)</f>
        <v>0</v>
      </c>
      <c r="AN304" s="5">
        <f ca="1">SUMIF(总装!CP$3:CP$146,$B304,总装!CP$6)+SUMIF(总装!CQ$3:CQ$146,$B304,总装!CQ$6)+SUMIF(总装!CR$3:CR$146,$B304,总装!CR$6)</f>
        <v>0</v>
      </c>
      <c r="AO304" s="5">
        <f ca="1" t="shared" si="14"/>
        <v>3000</v>
      </c>
      <c r="AP304" s="5">
        <f>SUMIF(工单拆分!G:G,B304,工单拆分!I:I)</f>
        <v>3000</v>
      </c>
      <c r="AQ304" s="5">
        <f ca="1" t="shared" si="15"/>
        <v>0</v>
      </c>
      <c r="AS304" s="7">
        <f>VLOOKUP(日计划量!C:C,工单拆分!H:N,7,0)</f>
        <v>100848721</v>
      </c>
      <c r="AT304" s="5">
        <f ca="1">VLOOKUP(C:C,工单拆分!H:R,11,0)</f>
        <v>0</v>
      </c>
      <c r="AU304" s="5">
        <f ca="1">VLOOKUP(C:C,工单拆分!H:S,12,0)</f>
        <v>0</v>
      </c>
      <c r="AV304" s="5"/>
      <c r="AW304" s="5"/>
    </row>
    <row r="305" s="1" customFormat="1" spans="1:49">
      <c r="A305" s="5">
        <f>工单拆分!F305</f>
        <v>7210003319</v>
      </c>
      <c r="B305" s="5" t="str">
        <f>工单拆分!G305</f>
        <v>7210003319-1</v>
      </c>
      <c r="C305" s="5" t="str">
        <f>工单拆分!H305</f>
        <v>40FC3033-1</v>
      </c>
      <c r="D305" s="5">
        <f>VLOOKUP(B305,工单拆分!G:I,3,0)</f>
        <v>2000</v>
      </c>
      <c r="E305" s="5">
        <f ca="1">SUMIFS(OFFSET(工单拆分!$I$2,,,2000),OFFSET(工单拆分!$F$2,,,2000),A305)</f>
        <v>4000</v>
      </c>
      <c r="F305" s="5"/>
      <c r="G305" s="10">
        <f ca="1" t="array" ref="G305">MATCH(TRUE,J305:AN305&gt;10,0)+$J$2-1</f>
        <v>43529</v>
      </c>
      <c r="H305" s="11"/>
      <c r="I305" s="11"/>
      <c r="J305" s="5">
        <f ca="1">SUMIF(总装!D$3:D$146,$B305,总装!D$6)+SUMIF(总装!E$3:E$146,$B305,总装!E$6)+SUMIF(总装!F$3:F$146,$B305,总装!F$6)</f>
        <v>0</v>
      </c>
      <c r="K305" s="12">
        <f ca="1">SUMIF(总装!G$3:G$146,$B305,总装!G$6)+SUMIF(总装!H$3:H$146,$B305,总装!H$6)+SUMIF(总装!I$3:I$146,$B305,总装!I$6)</f>
        <v>0</v>
      </c>
      <c r="L305" s="12">
        <f ca="1">SUMIF(总装!J$3:J$146,$B305,总装!J$6)+SUMIF(总装!K$3:K$146,$B305,总装!K$6)+SUMIF(总装!L$3:L$146,$B305,总装!L$6)</f>
        <v>0</v>
      </c>
      <c r="M305" s="12">
        <f ca="1">SUMIF(总装!M$3:M$146,$B305,总装!M$6)+SUMIF(总装!N$3:N$146,$B305,总装!N$6)+SUMIF(总装!O$3:O$146,$B305,总装!O$6)</f>
        <v>0</v>
      </c>
      <c r="N305" s="12">
        <f ca="1">SUMIF(总装!P$3:P$146,$B305,总装!P$6)+SUMIF(总装!Q$3:Q$146,$B305,总装!Q$6)+SUMIF(总装!R$3:R$146,$B305,总装!R$6)</f>
        <v>950</v>
      </c>
      <c r="O305" s="12">
        <f ca="1">SUMIF(总装!S$3:S$146,$B305,总装!S$6)+SUMIF(总装!T$3:T$146,$B305,总装!T$6)+SUMIF(总装!U$3:U$146,$B305,总装!U$6)</f>
        <v>1050</v>
      </c>
      <c r="P305" s="12">
        <f ca="1">SUMIF(总装!V$3:V$146,$B305,总装!V$6)+SUMIF(总装!W$3:W$146,$B305,总装!W$6)+SUMIF(总装!X$3:X$146,$B305,总装!X$6)</f>
        <v>0</v>
      </c>
      <c r="Q305" s="12">
        <f ca="1">SUMIF(总装!Y$3:Y$146,$B305,总装!Y$6)+SUMIF(总装!Z$3:Z$146,$B305,总装!Z$6)+SUMIF(总装!AA$3:AA$146,$B305,总装!AA$6)</f>
        <v>0</v>
      </c>
      <c r="R305" s="5">
        <f ca="1">SUMIF(总装!AB$3:AB$146,$B305,总装!AB$6)+SUMIF(总装!AC$3:AC$146,$B305,总装!AC$6)+SUMIF(总装!AD$3:AD$146,$B305,总装!AD$6)</f>
        <v>0</v>
      </c>
      <c r="S305" s="5">
        <f ca="1">SUMIF(总装!AE$3:AE$146,$B305,总装!AE$6)+SUMIF(总装!AF$3:AF$146,$B305,总装!AF$6)+SUMIF(总装!AG$3:AG$146,$B305,总装!AG$6)</f>
        <v>0</v>
      </c>
      <c r="T305" s="5">
        <f ca="1">SUMIF(总装!AH$3:AH$146,$B305,总装!AH$6)+SUMIF(总装!AI$3:AI$146,$B305,总装!AI$6)+SUMIF(总装!AJ$3:AJ$146,$B305,总装!AJ$6)</f>
        <v>0</v>
      </c>
      <c r="U305" s="5">
        <f ca="1">SUMIF(总装!AK$3:AK$146,$B305,总装!AK$6)+SUMIF(总装!AL$3:AL$146,$B305,总装!AL$6)+SUMIF(总装!AM$3:AM$146,$B305,总装!AM$6)</f>
        <v>0</v>
      </c>
      <c r="V305" s="5">
        <f ca="1">SUMIF(总装!AN$3:AN$146,$B305,总装!AN$6)+SUMIF(总装!AO$3:AO$146,$B305,总装!AO$6)+SUMIF(总装!AP$3:AP$146,$B305,总装!AP$6)</f>
        <v>0</v>
      </c>
      <c r="W305" s="5">
        <f ca="1">SUMIF(总装!AQ$3:AQ$146,$B305,总装!AQ$6)+SUMIF(总装!AR$3:AR$146,$B305,总装!AR$6)+SUMIF(总装!AS$3:AS$146,$B305,总装!AS$6)</f>
        <v>0</v>
      </c>
      <c r="X305" s="5">
        <f ca="1">SUMIF(总装!AT$3:AT$146,$B305,总装!AT$6)+SUMIF(总装!AU$3:AU$146,$B305,总装!AU$6)+SUMIF(总装!AV$3:AV$146,$B305,总装!AV$6)</f>
        <v>0</v>
      </c>
      <c r="Y305" s="5">
        <f ca="1">SUMIF(总装!AW$3:AW$146,$B305,总装!AW$6)+SUMIF(总装!AX$3:AX$146,$B305,总装!AX$6)+SUMIF(总装!AY$3:AY$146,$B305,总装!AY$6)</f>
        <v>0</v>
      </c>
      <c r="Z305" s="5">
        <f ca="1">SUMIF(总装!AZ$3:AZ$146,$B305,总装!AZ$6)+SUMIF(总装!BA$3:BA$146,$B305,总装!BA$6)+SUMIF(总装!BB$3:BB$146,$B305,总装!BB$6)</f>
        <v>0</v>
      </c>
      <c r="AA305" s="5">
        <f ca="1">SUMIF(总装!BC$3:BC$146,$B305,总装!BC$6)+SUMIF(总装!BD$3:BD$146,$B305,总装!BD$6)+SUMIF(总装!BE$3:BE$146,$B305,总装!BE$6)</f>
        <v>0</v>
      </c>
      <c r="AB305" s="5">
        <f ca="1">SUMIF(总装!BF$3:BF$146,$B305,总装!BF$6)+SUMIF(总装!BG$3:BG$146,$B305,总装!BG$6)+SUMIF(总装!BH$3:BH$146,$B305,总装!BH$6)</f>
        <v>0</v>
      </c>
      <c r="AC305" s="5">
        <f ca="1">SUMIF(总装!BI$3:BI$146,$B305,总装!BI$6)+SUMIF(总装!BJ$3:BJ$146,$B305,总装!BJ$6)+SUMIF(总装!BK$3:BK$146,$B305,总装!BK$6)</f>
        <v>0</v>
      </c>
      <c r="AD305" s="5">
        <f ca="1">SUMIF(总装!BL$3:BL$146,$B305,总装!BL$6)+SUMIF(总装!BM$3:BM$146,$B305,总装!BM$6)+SUMIF(总装!BN$3:BN$146,$B305,总装!BN$6)</f>
        <v>0</v>
      </c>
      <c r="AE305" s="5">
        <f ca="1">SUMIF(总装!BO$3:BO$146,$B305,总装!BO$6)+SUMIF(总装!BP$3:BP$146,$B305,总装!BP$6)+SUMIF(总装!BQ$3:BQ$146,$B305,总装!BQ$6)</f>
        <v>0</v>
      </c>
      <c r="AF305" s="5">
        <f ca="1">SUMIF(总装!BR$3:BR$146,$B305,总装!BR$6)+SUMIF(总装!BS$3:BS$146,$B305,总装!BS$6)+SUMIF(总装!BT$3:BT$146,$B305,总装!BT$6)</f>
        <v>0</v>
      </c>
      <c r="AG305" s="5">
        <f ca="1">SUMIF(总装!BU$3:BU$146,$B305,总装!BU$6)+SUMIF(总装!BV$3:BV$146,$B305,总装!BV$6)+SUMIF(总装!BW$3:BW$146,$B305,总装!BW$6)</f>
        <v>0</v>
      </c>
      <c r="AH305" s="5">
        <f ca="1">SUMIF(总装!BX$3:BX$146,$B305,总装!BX$6)+SUMIF(总装!BY$3:BY$146,$B305,总装!BY$6)+SUMIF(总装!BZ$3:BZ$146,$B305,总装!BZ$6)</f>
        <v>0</v>
      </c>
      <c r="AI305" s="5">
        <f ca="1">SUMIF(总装!CA$3:CA$146,$B305,总装!CA$6)+SUMIF(总装!CB$3:CB$146,$B305,总装!CB$6)+SUMIF(总装!CC$3:CC$146,$B305,总装!CC$6)</f>
        <v>0</v>
      </c>
      <c r="AJ305" s="5">
        <f ca="1">SUMIF(总装!CD$3:CD$146,$B305,总装!CD$6)+SUMIF(总装!CE$3:CE$146,$B305,总装!CE$6)+SUMIF(总装!CF$3:CF$146,$B305,总装!CF$6)</f>
        <v>0</v>
      </c>
      <c r="AK305" s="5">
        <f ca="1">SUMIF(总装!CG$3:CG$146,$B305,总装!CG$6)+SUMIF(总装!CH$3:CH$146,$B305,总装!CH$6)+SUMIF(总装!CI$3:CI$146,$B305,总装!CI$6)</f>
        <v>0</v>
      </c>
      <c r="AL305" s="5">
        <f ca="1">SUMIF(总装!CJ$3:CJ$146,$B305,总装!CJ$6)+SUMIF(总装!CK$3:CK$146,$B305,总装!CK$6)+SUMIF(总装!CL$3:CL$146,$B305,总装!CL$6)</f>
        <v>0</v>
      </c>
      <c r="AM305" s="5">
        <f ca="1">SUMIF(总装!CM$3:CM$146,$B305,总装!CM$6)+SUMIF(总装!CN$3:CN$146,$B305,总装!CN$6)+SUMIF(总装!CO$3:CO$146,$B305,总装!CO$6)</f>
        <v>0</v>
      </c>
      <c r="AN305" s="5">
        <f ca="1">SUMIF(总装!CP$3:CP$146,$B305,总装!CP$6)+SUMIF(总装!CQ$3:CQ$146,$B305,总装!CQ$6)+SUMIF(总装!CR$3:CR$146,$B305,总装!CR$6)</f>
        <v>0</v>
      </c>
      <c r="AO305" s="5">
        <f ca="1" t="shared" si="14"/>
        <v>2000</v>
      </c>
      <c r="AP305" s="5">
        <f>SUMIF(工单拆分!G:G,B305,工单拆分!I:I)</f>
        <v>2000</v>
      </c>
      <c r="AQ305" s="5">
        <f ca="1" t="shared" si="15"/>
        <v>0</v>
      </c>
      <c r="AS305" s="7">
        <f>VLOOKUP(日计划量!C:C,工单拆分!H:N,7,0)</f>
        <v>100844175</v>
      </c>
      <c r="AT305" s="5">
        <f ca="1">VLOOKUP(C:C,工单拆分!H:R,11,0)</f>
        <v>0</v>
      </c>
      <c r="AU305" s="5">
        <f ca="1">VLOOKUP(C:C,工单拆分!H:S,12,0)</f>
        <v>0</v>
      </c>
      <c r="AV305" s="5"/>
      <c r="AW305" s="5"/>
    </row>
    <row r="306" s="1" customFormat="1" spans="1:49">
      <c r="A306" s="5">
        <f>工单拆分!F306</f>
        <v>7210003319</v>
      </c>
      <c r="B306" s="5" t="str">
        <f>工单拆分!G306</f>
        <v>7210003319-2</v>
      </c>
      <c r="C306" s="5" t="str">
        <f>工单拆分!H306</f>
        <v>40FC3033-2</v>
      </c>
      <c r="D306" s="5">
        <f>VLOOKUP(B306,工单拆分!G:I,3,0)</f>
        <v>2000</v>
      </c>
      <c r="E306" s="5">
        <f ca="1">SUMIFS(OFFSET(工单拆分!$I$2,,,2000),OFFSET(工单拆分!$F$2,,,2000),A306)</f>
        <v>4000</v>
      </c>
      <c r="F306" s="5"/>
      <c r="G306" s="10">
        <f ca="1" t="array" ref="G306">MATCH(TRUE,J306:AN306&gt;10,0)+$J$2-1</f>
        <v>43530</v>
      </c>
      <c r="H306" s="11"/>
      <c r="I306" s="11"/>
      <c r="J306" s="5">
        <f ca="1">SUMIF(总装!D$3:D$146,$B306,总装!D$6)+SUMIF(总装!E$3:E$146,$B306,总装!E$6)+SUMIF(总装!F$3:F$146,$B306,总装!F$6)</f>
        <v>0</v>
      </c>
      <c r="K306" s="12">
        <f ca="1">SUMIF(总装!G$3:G$146,$B306,总装!G$6)+SUMIF(总装!H$3:H$146,$B306,总装!H$6)+SUMIF(总装!I$3:I$146,$B306,总装!I$6)</f>
        <v>0</v>
      </c>
      <c r="L306" s="12">
        <f ca="1">SUMIF(总装!J$3:J$146,$B306,总装!J$6)+SUMIF(总装!K$3:K$146,$B306,总装!K$6)+SUMIF(总装!L$3:L$146,$B306,总装!L$6)</f>
        <v>0</v>
      </c>
      <c r="M306" s="12">
        <f ca="1">SUMIF(总装!M$3:M$146,$B306,总装!M$6)+SUMIF(总装!N$3:N$146,$B306,总装!N$6)+SUMIF(总装!O$3:O$146,$B306,总装!O$6)</f>
        <v>0</v>
      </c>
      <c r="N306" s="12">
        <f ca="1">SUMIF(总装!P$3:P$146,$B306,总装!P$6)+SUMIF(总装!Q$3:Q$146,$B306,总装!Q$6)+SUMIF(总装!R$3:R$146,$B306,总装!R$6)</f>
        <v>0</v>
      </c>
      <c r="O306" s="12">
        <f ca="1">SUMIF(总装!S$3:S$146,$B306,总装!S$6)+SUMIF(总装!T$3:T$146,$B306,总装!T$6)+SUMIF(总装!U$3:U$146,$B306,总装!U$6)</f>
        <v>650</v>
      </c>
      <c r="P306" s="12">
        <f ca="1">SUMIF(总装!V$3:V$146,$B306,总装!V$6)+SUMIF(总装!W$3:W$146,$B306,总装!W$6)+SUMIF(总装!X$3:X$146,$B306,总装!X$6)</f>
        <v>1350</v>
      </c>
      <c r="Q306" s="12">
        <f ca="1">SUMIF(总装!Y$3:Y$146,$B306,总装!Y$6)+SUMIF(总装!Z$3:Z$146,$B306,总装!Z$6)+SUMIF(总装!AA$3:AA$146,$B306,总装!AA$6)</f>
        <v>0</v>
      </c>
      <c r="R306" s="5">
        <f ca="1">SUMIF(总装!AB$3:AB$146,$B306,总装!AB$6)+SUMIF(总装!AC$3:AC$146,$B306,总装!AC$6)+SUMIF(总装!AD$3:AD$146,$B306,总装!AD$6)</f>
        <v>0</v>
      </c>
      <c r="S306" s="5">
        <f ca="1">SUMIF(总装!AE$3:AE$146,$B306,总装!AE$6)+SUMIF(总装!AF$3:AF$146,$B306,总装!AF$6)+SUMIF(总装!AG$3:AG$146,$B306,总装!AG$6)</f>
        <v>0</v>
      </c>
      <c r="T306" s="5">
        <f ca="1">SUMIF(总装!AH$3:AH$146,$B306,总装!AH$6)+SUMIF(总装!AI$3:AI$146,$B306,总装!AI$6)+SUMIF(总装!AJ$3:AJ$146,$B306,总装!AJ$6)</f>
        <v>0</v>
      </c>
      <c r="U306" s="5">
        <f ca="1">SUMIF(总装!AK$3:AK$146,$B306,总装!AK$6)+SUMIF(总装!AL$3:AL$146,$B306,总装!AL$6)+SUMIF(总装!AM$3:AM$146,$B306,总装!AM$6)</f>
        <v>0</v>
      </c>
      <c r="V306" s="5">
        <f ca="1">SUMIF(总装!AN$3:AN$146,$B306,总装!AN$6)+SUMIF(总装!AO$3:AO$146,$B306,总装!AO$6)+SUMIF(总装!AP$3:AP$146,$B306,总装!AP$6)</f>
        <v>0</v>
      </c>
      <c r="W306" s="5">
        <f ca="1">SUMIF(总装!AQ$3:AQ$146,$B306,总装!AQ$6)+SUMIF(总装!AR$3:AR$146,$B306,总装!AR$6)+SUMIF(总装!AS$3:AS$146,$B306,总装!AS$6)</f>
        <v>0</v>
      </c>
      <c r="X306" s="5">
        <f ca="1">SUMIF(总装!AT$3:AT$146,$B306,总装!AT$6)+SUMIF(总装!AU$3:AU$146,$B306,总装!AU$6)+SUMIF(总装!AV$3:AV$146,$B306,总装!AV$6)</f>
        <v>0</v>
      </c>
      <c r="Y306" s="5">
        <f ca="1">SUMIF(总装!AW$3:AW$146,$B306,总装!AW$6)+SUMIF(总装!AX$3:AX$146,$B306,总装!AX$6)+SUMIF(总装!AY$3:AY$146,$B306,总装!AY$6)</f>
        <v>0</v>
      </c>
      <c r="Z306" s="5">
        <f ca="1">SUMIF(总装!AZ$3:AZ$146,$B306,总装!AZ$6)+SUMIF(总装!BA$3:BA$146,$B306,总装!BA$6)+SUMIF(总装!BB$3:BB$146,$B306,总装!BB$6)</f>
        <v>0</v>
      </c>
      <c r="AA306" s="5">
        <f ca="1">SUMIF(总装!BC$3:BC$146,$B306,总装!BC$6)+SUMIF(总装!BD$3:BD$146,$B306,总装!BD$6)+SUMIF(总装!BE$3:BE$146,$B306,总装!BE$6)</f>
        <v>0</v>
      </c>
      <c r="AB306" s="5">
        <f ca="1">SUMIF(总装!BF$3:BF$146,$B306,总装!BF$6)+SUMIF(总装!BG$3:BG$146,$B306,总装!BG$6)+SUMIF(总装!BH$3:BH$146,$B306,总装!BH$6)</f>
        <v>0</v>
      </c>
      <c r="AC306" s="5">
        <f ca="1">SUMIF(总装!BI$3:BI$146,$B306,总装!BI$6)+SUMIF(总装!BJ$3:BJ$146,$B306,总装!BJ$6)+SUMIF(总装!BK$3:BK$146,$B306,总装!BK$6)</f>
        <v>0</v>
      </c>
      <c r="AD306" s="5">
        <f ca="1">SUMIF(总装!BL$3:BL$146,$B306,总装!BL$6)+SUMIF(总装!BM$3:BM$146,$B306,总装!BM$6)+SUMIF(总装!BN$3:BN$146,$B306,总装!BN$6)</f>
        <v>0</v>
      </c>
      <c r="AE306" s="5">
        <f ca="1">SUMIF(总装!BO$3:BO$146,$B306,总装!BO$6)+SUMIF(总装!BP$3:BP$146,$B306,总装!BP$6)+SUMIF(总装!BQ$3:BQ$146,$B306,总装!BQ$6)</f>
        <v>0</v>
      </c>
      <c r="AF306" s="5">
        <f ca="1">SUMIF(总装!BR$3:BR$146,$B306,总装!BR$6)+SUMIF(总装!BS$3:BS$146,$B306,总装!BS$6)+SUMIF(总装!BT$3:BT$146,$B306,总装!BT$6)</f>
        <v>0</v>
      </c>
      <c r="AG306" s="5">
        <f ca="1">SUMIF(总装!BU$3:BU$146,$B306,总装!BU$6)+SUMIF(总装!BV$3:BV$146,$B306,总装!BV$6)+SUMIF(总装!BW$3:BW$146,$B306,总装!BW$6)</f>
        <v>0</v>
      </c>
      <c r="AH306" s="5">
        <f ca="1">SUMIF(总装!BX$3:BX$146,$B306,总装!BX$6)+SUMIF(总装!BY$3:BY$146,$B306,总装!BY$6)+SUMIF(总装!BZ$3:BZ$146,$B306,总装!BZ$6)</f>
        <v>0</v>
      </c>
      <c r="AI306" s="5">
        <f ca="1">SUMIF(总装!CA$3:CA$146,$B306,总装!CA$6)+SUMIF(总装!CB$3:CB$146,$B306,总装!CB$6)+SUMIF(总装!CC$3:CC$146,$B306,总装!CC$6)</f>
        <v>0</v>
      </c>
      <c r="AJ306" s="5">
        <f ca="1">SUMIF(总装!CD$3:CD$146,$B306,总装!CD$6)+SUMIF(总装!CE$3:CE$146,$B306,总装!CE$6)+SUMIF(总装!CF$3:CF$146,$B306,总装!CF$6)</f>
        <v>0</v>
      </c>
      <c r="AK306" s="5">
        <f ca="1">SUMIF(总装!CG$3:CG$146,$B306,总装!CG$6)+SUMIF(总装!CH$3:CH$146,$B306,总装!CH$6)+SUMIF(总装!CI$3:CI$146,$B306,总装!CI$6)</f>
        <v>0</v>
      </c>
      <c r="AL306" s="5">
        <f ca="1">SUMIF(总装!CJ$3:CJ$146,$B306,总装!CJ$6)+SUMIF(总装!CK$3:CK$146,$B306,总装!CK$6)+SUMIF(总装!CL$3:CL$146,$B306,总装!CL$6)</f>
        <v>0</v>
      </c>
      <c r="AM306" s="5">
        <f ca="1">SUMIF(总装!CM$3:CM$146,$B306,总装!CM$6)+SUMIF(总装!CN$3:CN$146,$B306,总装!CN$6)+SUMIF(总装!CO$3:CO$146,$B306,总装!CO$6)</f>
        <v>0</v>
      </c>
      <c r="AN306" s="5">
        <f ca="1">SUMIF(总装!CP$3:CP$146,$B306,总装!CP$6)+SUMIF(总装!CQ$3:CQ$146,$B306,总装!CQ$6)+SUMIF(总装!CR$3:CR$146,$B306,总装!CR$6)</f>
        <v>0</v>
      </c>
      <c r="AO306" s="5">
        <f ca="1" t="shared" si="14"/>
        <v>2000</v>
      </c>
      <c r="AP306" s="5">
        <f>SUMIF(工单拆分!G:G,B306,工单拆分!I:I)</f>
        <v>2000</v>
      </c>
      <c r="AQ306" s="5">
        <f ca="1" t="shared" si="15"/>
        <v>0</v>
      </c>
      <c r="AS306" s="7">
        <f>VLOOKUP(日计划量!C:C,工单拆分!H:N,7,0)</f>
        <v>100844372</v>
      </c>
      <c r="AT306" s="5">
        <f ca="1">VLOOKUP(C:C,工单拆分!H:R,11,0)</f>
        <v>0</v>
      </c>
      <c r="AU306" s="5">
        <f ca="1">VLOOKUP(C:C,工单拆分!H:S,12,0)</f>
        <v>0</v>
      </c>
      <c r="AV306" s="5"/>
      <c r="AW306" s="5"/>
    </row>
    <row r="307" s="1" customFormat="1" spans="1:49">
      <c r="A307" s="5">
        <f>工单拆分!F307</f>
        <v>7210003319</v>
      </c>
      <c r="B307" s="5" t="str">
        <f>工单拆分!G307</f>
        <v>7210003319-3</v>
      </c>
      <c r="C307" s="5" t="str">
        <f>工单拆分!H307</f>
        <v>40FC3033-3</v>
      </c>
      <c r="D307" s="5">
        <f>VLOOKUP(B307,工单拆分!G:I,3,0)</f>
        <v>0</v>
      </c>
      <c r="E307" s="5">
        <f ca="1">SUMIFS(OFFSET(工单拆分!$I$2,,,2000),OFFSET(工单拆分!$F$2,,,2000),A307)</f>
        <v>4000</v>
      </c>
      <c r="F307" s="5"/>
      <c r="G307" s="10" t="e">
        <f ca="1" t="array" ref="G307">MATCH(TRUE,J307:AN307&gt;10,0)+$J$2-1</f>
        <v>#N/A</v>
      </c>
      <c r="H307" s="11"/>
      <c r="I307" s="11"/>
      <c r="J307" s="5">
        <f ca="1">SUMIF(总装!D$3:D$146,$B307,总装!D$6)+SUMIF(总装!E$3:E$146,$B307,总装!E$6)+SUMIF(总装!F$3:F$146,$B307,总装!F$6)</f>
        <v>0</v>
      </c>
      <c r="K307" s="12">
        <f ca="1">SUMIF(总装!G$3:G$146,$B307,总装!G$6)+SUMIF(总装!H$3:H$146,$B307,总装!H$6)+SUMIF(总装!I$3:I$146,$B307,总装!I$6)</f>
        <v>0</v>
      </c>
      <c r="L307" s="12">
        <f ca="1">SUMIF(总装!J$3:J$146,$B307,总装!J$6)+SUMIF(总装!K$3:K$146,$B307,总装!K$6)+SUMIF(总装!L$3:L$146,$B307,总装!L$6)</f>
        <v>0</v>
      </c>
      <c r="M307" s="12">
        <f ca="1">SUMIF(总装!M$3:M$146,$B307,总装!M$6)+SUMIF(总装!N$3:N$146,$B307,总装!N$6)+SUMIF(总装!O$3:O$146,$B307,总装!O$6)</f>
        <v>0</v>
      </c>
      <c r="N307" s="12">
        <f ca="1">SUMIF(总装!P$3:P$146,$B307,总装!P$6)+SUMIF(总装!Q$3:Q$146,$B307,总装!Q$6)+SUMIF(总装!R$3:R$146,$B307,总装!R$6)</f>
        <v>0</v>
      </c>
      <c r="O307" s="12">
        <f ca="1">SUMIF(总装!S$3:S$146,$B307,总装!S$6)+SUMIF(总装!T$3:T$146,$B307,总装!T$6)+SUMIF(总装!U$3:U$146,$B307,总装!U$6)</f>
        <v>0</v>
      </c>
      <c r="P307" s="12">
        <f ca="1">SUMIF(总装!V$3:V$146,$B307,总装!V$6)+SUMIF(总装!W$3:W$146,$B307,总装!W$6)+SUMIF(总装!X$3:X$146,$B307,总装!X$6)</f>
        <v>0</v>
      </c>
      <c r="Q307" s="12">
        <f ca="1">SUMIF(总装!Y$3:Y$146,$B307,总装!Y$6)+SUMIF(总装!Z$3:Z$146,$B307,总装!Z$6)+SUMIF(总装!AA$3:AA$146,$B307,总装!AA$6)</f>
        <v>0</v>
      </c>
      <c r="R307" s="5">
        <f ca="1">SUMIF(总装!AB$3:AB$146,$B307,总装!AB$6)+SUMIF(总装!AC$3:AC$146,$B307,总装!AC$6)+SUMIF(总装!AD$3:AD$146,$B307,总装!AD$6)</f>
        <v>0</v>
      </c>
      <c r="S307" s="5">
        <f ca="1">SUMIF(总装!AE$3:AE$146,$B307,总装!AE$6)+SUMIF(总装!AF$3:AF$146,$B307,总装!AF$6)+SUMIF(总装!AG$3:AG$146,$B307,总装!AG$6)</f>
        <v>0</v>
      </c>
      <c r="T307" s="5">
        <f ca="1">SUMIF(总装!AH$3:AH$146,$B307,总装!AH$6)+SUMIF(总装!AI$3:AI$146,$B307,总装!AI$6)+SUMIF(总装!AJ$3:AJ$146,$B307,总装!AJ$6)</f>
        <v>0</v>
      </c>
      <c r="U307" s="5">
        <f ca="1">SUMIF(总装!AK$3:AK$146,$B307,总装!AK$6)+SUMIF(总装!AL$3:AL$146,$B307,总装!AL$6)+SUMIF(总装!AM$3:AM$146,$B307,总装!AM$6)</f>
        <v>0</v>
      </c>
      <c r="V307" s="5">
        <f ca="1">SUMIF(总装!AN$3:AN$146,$B307,总装!AN$6)+SUMIF(总装!AO$3:AO$146,$B307,总装!AO$6)+SUMIF(总装!AP$3:AP$146,$B307,总装!AP$6)</f>
        <v>0</v>
      </c>
      <c r="W307" s="5">
        <f ca="1">SUMIF(总装!AQ$3:AQ$146,$B307,总装!AQ$6)+SUMIF(总装!AR$3:AR$146,$B307,总装!AR$6)+SUMIF(总装!AS$3:AS$146,$B307,总装!AS$6)</f>
        <v>0</v>
      </c>
      <c r="X307" s="5">
        <f ca="1">SUMIF(总装!AT$3:AT$146,$B307,总装!AT$6)+SUMIF(总装!AU$3:AU$146,$B307,总装!AU$6)+SUMIF(总装!AV$3:AV$146,$B307,总装!AV$6)</f>
        <v>0</v>
      </c>
      <c r="Y307" s="5">
        <f ca="1">SUMIF(总装!AW$3:AW$146,$B307,总装!AW$6)+SUMIF(总装!AX$3:AX$146,$B307,总装!AX$6)+SUMIF(总装!AY$3:AY$146,$B307,总装!AY$6)</f>
        <v>0</v>
      </c>
      <c r="Z307" s="5">
        <f ca="1">SUMIF(总装!AZ$3:AZ$146,$B307,总装!AZ$6)+SUMIF(总装!BA$3:BA$146,$B307,总装!BA$6)+SUMIF(总装!BB$3:BB$146,$B307,总装!BB$6)</f>
        <v>0</v>
      </c>
      <c r="AA307" s="5">
        <f ca="1">SUMIF(总装!BC$3:BC$146,$B307,总装!BC$6)+SUMIF(总装!BD$3:BD$146,$B307,总装!BD$6)+SUMIF(总装!BE$3:BE$146,$B307,总装!BE$6)</f>
        <v>0</v>
      </c>
      <c r="AB307" s="5">
        <f ca="1">SUMIF(总装!BF$3:BF$146,$B307,总装!BF$6)+SUMIF(总装!BG$3:BG$146,$B307,总装!BG$6)+SUMIF(总装!BH$3:BH$146,$B307,总装!BH$6)</f>
        <v>0</v>
      </c>
      <c r="AC307" s="5">
        <f ca="1">SUMIF(总装!BI$3:BI$146,$B307,总装!BI$6)+SUMIF(总装!BJ$3:BJ$146,$B307,总装!BJ$6)+SUMIF(总装!BK$3:BK$146,$B307,总装!BK$6)</f>
        <v>0</v>
      </c>
      <c r="AD307" s="5">
        <f ca="1">SUMIF(总装!BL$3:BL$146,$B307,总装!BL$6)+SUMIF(总装!BM$3:BM$146,$B307,总装!BM$6)+SUMIF(总装!BN$3:BN$146,$B307,总装!BN$6)</f>
        <v>0</v>
      </c>
      <c r="AE307" s="5">
        <f ca="1">SUMIF(总装!BO$3:BO$146,$B307,总装!BO$6)+SUMIF(总装!BP$3:BP$146,$B307,总装!BP$6)+SUMIF(总装!BQ$3:BQ$146,$B307,总装!BQ$6)</f>
        <v>0</v>
      </c>
      <c r="AF307" s="5">
        <f ca="1">SUMIF(总装!BR$3:BR$146,$B307,总装!BR$6)+SUMIF(总装!BS$3:BS$146,$B307,总装!BS$6)+SUMIF(总装!BT$3:BT$146,$B307,总装!BT$6)</f>
        <v>0</v>
      </c>
      <c r="AG307" s="5">
        <f ca="1">SUMIF(总装!BU$3:BU$146,$B307,总装!BU$6)+SUMIF(总装!BV$3:BV$146,$B307,总装!BV$6)+SUMIF(总装!BW$3:BW$146,$B307,总装!BW$6)</f>
        <v>0</v>
      </c>
      <c r="AH307" s="5">
        <f ca="1">SUMIF(总装!BX$3:BX$146,$B307,总装!BX$6)+SUMIF(总装!BY$3:BY$146,$B307,总装!BY$6)+SUMIF(总装!BZ$3:BZ$146,$B307,总装!BZ$6)</f>
        <v>0</v>
      </c>
      <c r="AI307" s="5">
        <f ca="1">SUMIF(总装!CA$3:CA$146,$B307,总装!CA$6)+SUMIF(总装!CB$3:CB$146,$B307,总装!CB$6)+SUMIF(总装!CC$3:CC$146,$B307,总装!CC$6)</f>
        <v>0</v>
      </c>
      <c r="AJ307" s="5">
        <f ca="1">SUMIF(总装!CD$3:CD$146,$B307,总装!CD$6)+SUMIF(总装!CE$3:CE$146,$B307,总装!CE$6)+SUMIF(总装!CF$3:CF$146,$B307,总装!CF$6)</f>
        <v>0</v>
      </c>
      <c r="AK307" s="5">
        <f ca="1">SUMIF(总装!CG$3:CG$146,$B307,总装!CG$6)+SUMIF(总装!CH$3:CH$146,$B307,总装!CH$6)+SUMIF(总装!CI$3:CI$146,$B307,总装!CI$6)</f>
        <v>0</v>
      </c>
      <c r="AL307" s="5">
        <f ca="1">SUMIF(总装!CJ$3:CJ$146,$B307,总装!CJ$6)+SUMIF(总装!CK$3:CK$146,$B307,总装!CK$6)+SUMIF(总装!CL$3:CL$146,$B307,总装!CL$6)</f>
        <v>0</v>
      </c>
      <c r="AM307" s="5">
        <f ca="1">SUMIF(总装!CM$3:CM$146,$B307,总装!CM$6)+SUMIF(总装!CN$3:CN$146,$B307,总装!CN$6)+SUMIF(总装!CO$3:CO$146,$B307,总装!CO$6)</f>
        <v>0</v>
      </c>
      <c r="AN307" s="5">
        <f ca="1">SUMIF(总装!CP$3:CP$146,$B307,总装!CP$6)+SUMIF(总装!CQ$3:CQ$146,$B307,总装!CQ$6)+SUMIF(总装!CR$3:CR$146,$B307,总装!CR$6)</f>
        <v>0</v>
      </c>
      <c r="AO307" s="5">
        <f ca="1" t="shared" si="14"/>
        <v>0</v>
      </c>
      <c r="AP307" s="5">
        <f>SUMIF(工单拆分!G:G,B307,工单拆分!I:I)</f>
        <v>0</v>
      </c>
      <c r="AQ307" s="5">
        <f ca="1" t="shared" si="15"/>
        <v>0</v>
      </c>
      <c r="AS307" s="7">
        <f>VLOOKUP(日计划量!C:C,工单拆分!H:N,7,0)</f>
        <v>0</v>
      </c>
      <c r="AT307" s="5">
        <f ca="1">VLOOKUP(C:C,工单拆分!H:R,11,0)</f>
        <v>0</v>
      </c>
      <c r="AU307" s="5">
        <f ca="1">VLOOKUP(C:C,工单拆分!H:S,12,0)</f>
        <v>0</v>
      </c>
      <c r="AV307" s="5"/>
      <c r="AW307" s="5"/>
    </row>
    <row r="308" s="1" customFormat="1" spans="1:49">
      <c r="A308" s="5">
        <f>工单拆分!F308</f>
        <v>7210003319</v>
      </c>
      <c r="B308" s="5" t="str">
        <f>工单拆分!G308</f>
        <v>7210003319-4</v>
      </c>
      <c r="C308" s="5" t="str">
        <f>工单拆分!H308</f>
        <v>40FC3033-4</v>
      </c>
      <c r="D308" s="5">
        <f>VLOOKUP(B308,工单拆分!G:I,3,0)</f>
        <v>0</v>
      </c>
      <c r="E308" s="5">
        <f ca="1">SUMIFS(OFFSET(工单拆分!$I$2,,,2000),OFFSET(工单拆分!$F$2,,,2000),A308)</f>
        <v>4000</v>
      </c>
      <c r="F308" s="5"/>
      <c r="G308" s="10" t="e">
        <f ca="1" t="array" ref="G308">MATCH(TRUE,J308:AN308&gt;10,0)+$J$2-1</f>
        <v>#N/A</v>
      </c>
      <c r="H308" s="11"/>
      <c r="I308" s="11"/>
      <c r="J308" s="5">
        <f ca="1">SUMIF(总装!D$3:D$146,$B308,总装!D$6)+SUMIF(总装!E$3:E$146,$B308,总装!E$6)+SUMIF(总装!F$3:F$146,$B308,总装!F$6)</f>
        <v>0</v>
      </c>
      <c r="K308" s="12">
        <f ca="1">SUMIF(总装!G$3:G$146,$B308,总装!G$6)+SUMIF(总装!H$3:H$146,$B308,总装!H$6)+SUMIF(总装!I$3:I$146,$B308,总装!I$6)</f>
        <v>0</v>
      </c>
      <c r="L308" s="12">
        <f ca="1">SUMIF(总装!J$3:J$146,$B308,总装!J$6)+SUMIF(总装!K$3:K$146,$B308,总装!K$6)+SUMIF(总装!L$3:L$146,$B308,总装!L$6)</f>
        <v>0</v>
      </c>
      <c r="M308" s="12">
        <f ca="1">SUMIF(总装!M$3:M$146,$B308,总装!M$6)+SUMIF(总装!N$3:N$146,$B308,总装!N$6)+SUMIF(总装!O$3:O$146,$B308,总装!O$6)</f>
        <v>0</v>
      </c>
      <c r="N308" s="12">
        <f ca="1">SUMIF(总装!P$3:P$146,$B308,总装!P$6)+SUMIF(总装!Q$3:Q$146,$B308,总装!Q$6)+SUMIF(总装!R$3:R$146,$B308,总装!R$6)</f>
        <v>0</v>
      </c>
      <c r="O308" s="12">
        <f ca="1">SUMIF(总装!S$3:S$146,$B308,总装!S$6)+SUMIF(总装!T$3:T$146,$B308,总装!T$6)+SUMIF(总装!U$3:U$146,$B308,总装!U$6)</f>
        <v>0</v>
      </c>
      <c r="P308" s="12">
        <f ca="1">SUMIF(总装!V$3:V$146,$B308,总装!V$6)+SUMIF(总装!W$3:W$146,$B308,总装!W$6)+SUMIF(总装!X$3:X$146,$B308,总装!X$6)</f>
        <v>0</v>
      </c>
      <c r="Q308" s="12">
        <f ca="1">SUMIF(总装!Y$3:Y$146,$B308,总装!Y$6)+SUMIF(总装!Z$3:Z$146,$B308,总装!Z$6)+SUMIF(总装!AA$3:AA$146,$B308,总装!AA$6)</f>
        <v>0</v>
      </c>
      <c r="R308" s="5">
        <f ca="1">SUMIF(总装!AB$3:AB$146,$B308,总装!AB$6)+SUMIF(总装!AC$3:AC$146,$B308,总装!AC$6)+SUMIF(总装!AD$3:AD$146,$B308,总装!AD$6)</f>
        <v>0</v>
      </c>
      <c r="S308" s="5">
        <f ca="1">SUMIF(总装!AE$3:AE$146,$B308,总装!AE$6)+SUMIF(总装!AF$3:AF$146,$B308,总装!AF$6)+SUMIF(总装!AG$3:AG$146,$B308,总装!AG$6)</f>
        <v>0</v>
      </c>
      <c r="T308" s="5">
        <f ca="1">SUMIF(总装!AH$3:AH$146,$B308,总装!AH$6)+SUMIF(总装!AI$3:AI$146,$B308,总装!AI$6)+SUMIF(总装!AJ$3:AJ$146,$B308,总装!AJ$6)</f>
        <v>0</v>
      </c>
      <c r="U308" s="5">
        <f ca="1">SUMIF(总装!AK$3:AK$146,$B308,总装!AK$6)+SUMIF(总装!AL$3:AL$146,$B308,总装!AL$6)+SUMIF(总装!AM$3:AM$146,$B308,总装!AM$6)</f>
        <v>0</v>
      </c>
      <c r="V308" s="5">
        <f ca="1">SUMIF(总装!AN$3:AN$146,$B308,总装!AN$6)+SUMIF(总装!AO$3:AO$146,$B308,总装!AO$6)+SUMIF(总装!AP$3:AP$146,$B308,总装!AP$6)</f>
        <v>0</v>
      </c>
      <c r="W308" s="5">
        <f ca="1">SUMIF(总装!AQ$3:AQ$146,$B308,总装!AQ$6)+SUMIF(总装!AR$3:AR$146,$B308,总装!AR$6)+SUMIF(总装!AS$3:AS$146,$B308,总装!AS$6)</f>
        <v>0</v>
      </c>
      <c r="X308" s="5">
        <f ca="1">SUMIF(总装!AT$3:AT$146,$B308,总装!AT$6)+SUMIF(总装!AU$3:AU$146,$B308,总装!AU$6)+SUMIF(总装!AV$3:AV$146,$B308,总装!AV$6)</f>
        <v>0</v>
      </c>
      <c r="Y308" s="5">
        <f ca="1">SUMIF(总装!AW$3:AW$146,$B308,总装!AW$6)+SUMIF(总装!AX$3:AX$146,$B308,总装!AX$6)+SUMIF(总装!AY$3:AY$146,$B308,总装!AY$6)</f>
        <v>0</v>
      </c>
      <c r="Z308" s="5">
        <f ca="1">SUMIF(总装!AZ$3:AZ$146,$B308,总装!AZ$6)+SUMIF(总装!BA$3:BA$146,$B308,总装!BA$6)+SUMIF(总装!BB$3:BB$146,$B308,总装!BB$6)</f>
        <v>0</v>
      </c>
      <c r="AA308" s="5">
        <f ca="1">SUMIF(总装!BC$3:BC$146,$B308,总装!BC$6)+SUMIF(总装!BD$3:BD$146,$B308,总装!BD$6)+SUMIF(总装!BE$3:BE$146,$B308,总装!BE$6)</f>
        <v>0</v>
      </c>
      <c r="AB308" s="5">
        <f ca="1">SUMIF(总装!BF$3:BF$146,$B308,总装!BF$6)+SUMIF(总装!BG$3:BG$146,$B308,总装!BG$6)+SUMIF(总装!BH$3:BH$146,$B308,总装!BH$6)</f>
        <v>0</v>
      </c>
      <c r="AC308" s="5">
        <f ca="1">SUMIF(总装!BI$3:BI$146,$B308,总装!BI$6)+SUMIF(总装!BJ$3:BJ$146,$B308,总装!BJ$6)+SUMIF(总装!BK$3:BK$146,$B308,总装!BK$6)</f>
        <v>0</v>
      </c>
      <c r="AD308" s="5">
        <f ca="1">SUMIF(总装!BL$3:BL$146,$B308,总装!BL$6)+SUMIF(总装!BM$3:BM$146,$B308,总装!BM$6)+SUMIF(总装!BN$3:BN$146,$B308,总装!BN$6)</f>
        <v>0</v>
      </c>
      <c r="AE308" s="5">
        <f ca="1">SUMIF(总装!BO$3:BO$146,$B308,总装!BO$6)+SUMIF(总装!BP$3:BP$146,$B308,总装!BP$6)+SUMIF(总装!BQ$3:BQ$146,$B308,总装!BQ$6)</f>
        <v>0</v>
      </c>
      <c r="AF308" s="5">
        <f ca="1">SUMIF(总装!BR$3:BR$146,$B308,总装!BR$6)+SUMIF(总装!BS$3:BS$146,$B308,总装!BS$6)+SUMIF(总装!BT$3:BT$146,$B308,总装!BT$6)</f>
        <v>0</v>
      </c>
      <c r="AG308" s="5">
        <f ca="1">SUMIF(总装!BU$3:BU$146,$B308,总装!BU$6)+SUMIF(总装!BV$3:BV$146,$B308,总装!BV$6)+SUMIF(总装!BW$3:BW$146,$B308,总装!BW$6)</f>
        <v>0</v>
      </c>
      <c r="AH308" s="5">
        <f ca="1">SUMIF(总装!BX$3:BX$146,$B308,总装!BX$6)+SUMIF(总装!BY$3:BY$146,$B308,总装!BY$6)+SUMIF(总装!BZ$3:BZ$146,$B308,总装!BZ$6)</f>
        <v>0</v>
      </c>
      <c r="AI308" s="5">
        <f ca="1">SUMIF(总装!CA$3:CA$146,$B308,总装!CA$6)+SUMIF(总装!CB$3:CB$146,$B308,总装!CB$6)+SUMIF(总装!CC$3:CC$146,$B308,总装!CC$6)</f>
        <v>0</v>
      </c>
      <c r="AJ308" s="5">
        <f ca="1">SUMIF(总装!CD$3:CD$146,$B308,总装!CD$6)+SUMIF(总装!CE$3:CE$146,$B308,总装!CE$6)+SUMIF(总装!CF$3:CF$146,$B308,总装!CF$6)</f>
        <v>0</v>
      </c>
      <c r="AK308" s="5">
        <f ca="1">SUMIF(总装!CG$3:CG$146,$B308,总装!CG$6)+SUMIF(总装!CH$3:CH$146,$B308,总装!CH$6)+SUMIF(总装!CI$3:CI$146,$B308,总装!CI$6)</f>
        <v>0</v>
      </c>
      <c r="AL308" s="5">
        <f ca="1">SUMIF(总装!CJ$3:CJ$146,$B308,总装!CJ$6)+SUMIF(总装!CK$3:CK$146,$B308,总装!CK$6)+SUMIF(总装!CL$3:CL$146,$B308,总装!CL$6)</f>
        <v>0</v>
      </c>
      <c r="AM308" s="5">
        <f ca="1">SUMIF(总装!CM$3:CM$146,$B308,总装!CM$6)+SUMIF(总装!CN$3:CN$146,$B308,总装!CN$6)+SUMIF(总装!CO$3:CO$146,$B308,总装!CO$6)</f>
        <v>0</v>
      </c>
      <c r="AN308" s="5">
        <f ca="1">SUMIF(总装!CP$3:CP$146,$B308,总装!CP$6)+SUMIF(总装!CQ$3:CQ$146,$B308,总装!CQ$6)+SUMIF(总装!CR$3:CR$146,$B308,总装!CR$6)</f>
        <v>0</v>
      </c>
      <c r="AO308" s="5">
        <f ca="1" t="shared" si="14"/>
        <v>0</v>
      </c>
      <c r="AP308" s="5">
        <f>SUMIF(工单拆分!G:G,B308,工单拆分!I:I)</f>
        <v>0</v>
      </c>
      <c r="AQ308" s="5">
        <f ca="1" t="shared" si="15"/>
        <v>0</v>
      </c>
      <c r="AS308" s="7">
        <f>VLOOKUP(日计划量!C:C,工单拆分!H:N,7,0)</f>
        <v>0</v>
      </c>
      <c r="AT308" s="5">
        <f ca="1">VLOOKUP(C:C,工单拆分!H:R,11,0)</f>
        <v>0</v>
      </c>
      <c r="AU308" s="5">
        <f ca="1">VLOOKUP(C:C,工单拆分!H:S,12,0)</f>
        <v>0</v>
      </c>
      <c r="AV308" s="5"/>
      <c r="AW308" s="5"/>
    </row>
    <row r="309" s="1" customFormat="1" spans="1:49">
      <c r="A309" s="5">
        <f>工单拆分!F309</f>
        <v>7210003441</v>
      </c>
      <c r="B309" s="5" t="str">
        <f>工单拆分!G309</f>
        <v>7210003441-1</v>
      </c>
      <c r="C309" s="5" t="str">
        <f>工单拆分!H309</f>
        <v>40FC3133-1</v>
      </c>
      <c r="D309" s="5">
        <f>VLOOKUP(B309,工单拆分!G:I,3,0)</f>
        <v>2500</v>
      </c>
      <c r="E309" s="5">
        <f ca="1">SUMIFS(OFFSET(工单拆分!$I$2,,,2000),OFFSET(工单拆分!$F$2,,,2000),A309)</f>
        <v>4500</v>
      </c>
      <c r="F309" s="5"/>
      <c r="G309" s="10">
        <f ca="1" t="array" ref="G309">MATCH(TRUE,J309:AN309&gt;10,0)+$J$2-1</f>
        <v>43532</v>
      </c>
      <c r="H309" s="11"/>
      <c r="I309" s="11"/>
      <c r="J309" s="5">
        <f ca="1">SUMIF(总装!D$3:D$146,$B309,总装!D$6)+SUMIF(总装!E$3:E$146,$B309,总装!E$6)+SUMIF(总装!F$3:F$146,$B309,总装!F$6)</f>
        <v>0</v>
      </c>
      <c r="K309" s="12">
        <f ca="1">SUMIF(总装!G$3:G$146,$B309,总装!G$6)+SUMIF(总装!H$3:H$146,$B309,总装!H$6)+SUMIF(总装!I$3:I$146,$B309,总装!I$6)</f>
        <v>0</v>
      </c>
      <c r="L309" s="12">
        <f ca="1">SUMIF(总装!J$3:J$146,$B309,总装!J$6)+SUMIF(总装!K$3:K$146,$B309,总装!K$6)+SUMIF(总装!L$3:L$146,$B309,总装!L$6)</f>
        <v>0</v>
      </c>
      <c r="M309" s="12">
        <f ca="1">SUMIF(总装!M$3:M$146,$B309,总装!M$6)+SUMIF(总装!N$3:N$146,$B309,总装!N$6)+SUMIF(总装!O$3:O$146,$B309,总装!O$6)</f>
        <v>0</v>
      </c>
      <c r="N309" s="12">
        <f ca="1">SUMIF(总装!P$3:P$146,$B309,总装!P$6)+SUMIF(总装!Q$3:Q$146,$B309,总装!Q$6)+SUMIF(总装!R$3:R$146,$B309,总装!R$6)</f>
        <v>0</v>
      </c>
      <c r="O309" s="12">
        <f ca="1">SUMIF(总装!S$3:S$146,$B309,总装!S$6)+SUMIF(总装!T$3:T$146,$B309,总装!T$6)+SUMIF(总装!U$3:U$146,$B309,总装!U$6)</f>
        <v>0</v>
      </c>
      <c r="P309" s="12">
        <f ca="1">SUMIF(总装!V$3:V$146,$B309,总装!V$6)+SUMIF(总装!W$3:W$146,$B309,总装!W$6)+SUMIF(总装!X$3:X$146,$B309,总装!X$6)</f>
        <v>0</v>
      </c>
      <c r="Q309" s="12">
        <f ca="1">SUMIF(总装!Y$3:Y$146,$B309,总装!Y$6)+SUMIF(总装!Z$3:Z$146,$B309,总装!Z$6)+SUMIF(总装!AA$3:AA$146,$B309,总装!AA$6)</f>
        <v>1050</v>
      </c>
      <c r="R309" s="5">
        <f ca="1">SUMIF(总装!AB$3:AB$146,$B309,总装!AB$6)+SUMIF(总装!AC$3:AC$146,$B309,总装!AC$6)+SUMIF(总装!AD$3:AD$146,$B309,总装!AD$6)</f>
        <v>1450</v>
      </c>
      <c r="S309" s="5">
        <f ca="1">SUMIF(总装!AE$3:AE$146,$B309,总装!AE$6)+SUMIF(总装!AF$3:AF$146,$B309,总装!AF$6)+SUMIF(总装!AG$3:AG$146,$B309,总装!AG$6)</f>
        <v>0</v>
      </c>
      <c r="T309" s="5">
        <f ca="1">SUMIF(总装!AH$3:AH$146,$B309,总装!AH$6)+SUMIF(总装!AI$3:AI$146,$B309,总装!AI$6)+SUMIF(总装!AJ$3:AJ$146,$B309,总装!AJ$6)</f>
        <v>0</v>
      </c>
      <c r="U309" s="5">
        <f ca="1">SUMIF(总装!AK$3:AK$146,$B309,总装!AK$6)+SUMIF(总装!AL$3:AL$146,$B309,总装!AL$6)+SUMIF(总装!AM$3:AM$146,$B309,总装!AM$6)</f>
        <v>0</v>
      </c>
      <c r="V309" s="5">
        <f ca="1">SUMIF(总装!AN$3:AN$146,$B309,总装!AN$6)+SUMIF(总装!AO$3:AO$146,$B309,总装!AO$6)+SUMIF(总装!AP$3:AP$146,$B309,总装!AP$6)</f>
        <v>0</v>
      </c>
      <c r="W309" s="5">
        <f ca="1">SUMIF(总装!AQ$3:AQ$146,$B309,总装!AQ$6)+SUMIF(总装!AR$3:AR$146,$B309,总装!AR$6)+SUMIF(总装!AS$3:AS$146,$B309,总装!AS$6)</f>
        <v>0</v>
      </c>
      <c r="X309" s="5">
        <f ca="1">SUMIF(总装!AT$3:AT$146,$B309,总装!AT$6)+SUMIF(总装!AU$3:AU$146,$B309,总装!AU$6)+SUMIF(总装!AV$3:AV$146,$B309,总装!AV$6)</f>
        <v>0</v>
      </c>
      <c r="Y309" s="5">
        <f ca="1">SUMIF(总装!AW$3:AW$146,$B309,总装!AW$6)+SUMIF(总装!AX$3:AX$146,$B309,总装!AX$6)+SUMIF(总装!AY$3:AY$146,$B309,总装!AY$6)</f>
        <v>0</v>
      </c>
      <c r="Z309" s="5">
        <f ca="1">SUMIF(总装!AZ$3:AZ$146,$B309,总装!AZ$6)+SUMIF(总装!BA$3:BA$146,$B309,总装!BA$6)+SUMIF(总装!BB$3:BB$146,$B309,总装!BB$6)</f>
        <v>0</v>
      </c>
      <c r="AA309" s="5">
        <f ca="1">SUMIF(总装!BC$3:BC$146,$B309,总装!BC$6)+SUMIF(总装!BD$3:BD$146,$B309,总装!BD$6)+SUMIF(总装!BE$3:BE$146,$B309,总装!BE$6)</f>
        <v>0</v>
      </c>
      <c r="AB309" s="5">
        <f ca="1">SUMIF(总装!BF$3:BF$146,$B309,总装!BF$6)+SUMIF(总装!BG$3:BG$146,$B309,总装!BG$6)+SUMIF(总装!BH$3:BH$146,$B309,总装!BH$6)</f>
        <v>0</v>
      </c>
      <c r="AC309" s="5">
        <f ca="1">SUMIF(总装!BI$3:BI$146,$B309,总装!BI$6)+SUMIF(总装!BJ$3:BJ$146,$B309,总装!BJ$6)+SUMIF(总装!BK$3:BK$146,$B309,总装!BK$6)</f>
        <v>0</v>
      </c>
      <c r="AD309" s="5">
        <f ca="1">SUMIF(总装!BL$3:BL$146,$B309,总装!BL$6)+SUMIF(总装!BM$3:BM$146,$B309,总装!BM$6)+SUMIF(总装!BN$3:BN$146,$B309,总装!BN$6)</f>
        <v>0</v>
      </c>
      <c r="AE309" s="5">
        <f ca="1">SUMIF(总装!BO$3:BO$146,$B309,总装!BO$6)+SUMIF(总装!BP$3:BP$146,$B309,总装!BP$6)+SUMIF(总装!BQ$3:BQ$146,$B309,总装!BQ$6)</f>
        <v>0</v>
      </c>
      <c r="AF309" s="5">
        <f ca="1">SUMIF(总装!BR$3:BR$146,$B309,总装!BR$6)+SUMIF(总装!BS$3:BS$146,$B309,总装!BS$6)+SUMIF(总装!BT$3:BT$146,$B309,总装!BT$6)</f>
        <v>0</v>
      </c>
      <c r="AG309" s="5">
        <f ca="1">SUMIF(总装!BU$3:BU$146,$B309,总装!BU$6)+SUMIF(总装!BV$3:BV$146,$B309,总装!BV$6)+SUMIF(总装!BW$3:BW$146,$B309,总装!BW$6)</f>
        <v>0</v>
      </c>
      <c r="AH309" s="5">
        <f ca="1">SUMIF(总装!BX$3:BX$146,$B309,总装!BX$6)+SUMIF(总装!BY$3:BY$146,$B309,总装!BY$6)+SUMIF(总装!BZ$3:BZ$146,$B309,总装!BZ$6)</f>
        <v>0</v>
      </c>
      <c r="AI309" s="5">
        <f ca="1">SUMIF(总装!CA$3:CA$146,$B309,总装!CA$6)+SUMIF(总装!CB$3:CB$146,$B309,总装!CB$6)+SUMIF(总装!CC$3:CC$146,$B309,总装!CC$6)</f>
        <v>0</v>
      </c>
      <c r="AJ309" s="5">
        <f ca="1">SUMIF(总装!CD$3:CD$146,$B309,总装!CD$6)+SUMIF(总装!CE$3:CE$146,$B309,总装!CE$6)+SUMIF(总装!CF$3:CF$146,$B309,总装!CF$6)</f>
        <v>0</v>
      </c>
      <c r="AK309" s="5">
        <f ca="1">SUMIF(总装!CG$3:CG$146,$B309,总装!CG$6)+SUMIF(总装!CH$3:CH$146,$B309,总装!CH$6)+SUMIF(总装!CI$3:CI$146,$B309,总装!CI$6)</f>
        <v>0</v>
      </c>
      <c r="AL309" s="5">
        <f ca="1">SUMIF(总装!CJ$3:CJ$146,$B309,总装!CJ$6)+SUMIF(总装!CK$3:CK$146,$B309,总装!CK$6)+SUMIF(总装!CL$3:CL$146,$B309,总装!CL$6)</f>
        <v>0</v>
      </c>
      <c r="AM309" s="5">
        <f ca="1">SUMIF(总装!CM$3:CM$146,$B309,总装!CM$6)+SUMIF(总装!CN$3:CN$146,$B309,总装!CN$6)+SUMIF(总装!CO$3:CO$146,$B309,总装!CO$6)</f>
        <v>0</v>
      </c>
      <c r="AN309" s="5">
        <f ca="1">SUMIF(总装!CP$3:CP$146,$B309,总装!CP$6)+SUMIF(总装!CQ$3:CQ$146,$B309,总装!CQ$6)+SUMIF(总装!CR$3:CR$146,$B309,总装!CR$6)</f>
        <v>0</v>
      </c>
      <c r="AO309" s="5">
        <f ca="1" t="shared" si="14"/>
        <v>2500</v>
      </c>
      <c r="AP309" s="5">
        <f>SUMIF(工单拆分!G:G,B309,工单拆分!I:I)</f>
        <v>2500</v>
      </c>
      <c r="AQ309" s="5">
        <f ca="1" t="shared" si="15"/>
        <v>0</v>
      </c>
      <c r="AS309" s="7">
        <f>VLOOKUP(日计划量!C:C,工单拆分!H:N,7,0)</f>
        <v>100845364</v>
      </c>
      <c r="AT309" s="5">
        <f ca="1">VLOOKUP(C:C,工单拆分!H:R,11,0)</f>
        <v>0</v>
      </c>
      <c r="AU309" s="5">
        <f ca="1">VLOOKUP(C:C,工单拆分!H:S,12,0)</f>
        <v>0</v>
      </c>
      <c r="AV309" s="5"/>
      <c r="AW309" s="5"/>
    </row>
    <row r="310" s="1" customFormat="1" spans="1:49">
      <c r="A310" s="5">
        <f>工单拆分!F310</f>
        <v>7210003441</v>
      </c>
      <c r="B310" s="5" t="str">
        <f>工单拆分!G310</f>
        <v>7210003441-2</v>
      </c>
      <c r="C310" s="5" t="str">
        <f>工单拆分!H310</f>
        <v>40FC3133-2</v>
      </c>
      <c r="D310" s="5">
        <f>VLOOKUP(B310,工单拆分!G:I,3,0)</f>
        <v>2000</v>
      </c>
      <c r="E310" s="5">
        <f ca="1">SUMIFS(OFFSET(工单拆分!$I$2,,,2000),OFFSET(工单拆分!$F$2,,,2000),A310)</f>
        <v>4500</v>
      </c>
      <c r="F310" s="5"/>
      <c r="G310" s="10">
        <f ca="1" t="array" ref="G310">MATCH(TRUE,J310:AN310&gt;10,0)+$J$2-1</f>
        <v>43533</v>
      </c>
      <c r="H310" s="11"/>
      <c r="I310" s="11"/>
      <c r="J310" s="5">
        <f ca="1">SUMIF(总装!D$3:D$146,$B310,总装!D$6)+SUMIF(总装!E$3:E$146,$B310,总装!E$6)+SUMIF(总装!F$3:F$146,$B310,总装!F$6)</f>
        <v>0</v>
      </c>
      <c r="K310" s="12">
        <f ca="1">SUMIF(总装!G$3:G$146,$B310,总装!G$6)+SUMIF(总装!H$3:H$146,$B310,总装!H$6)+SUMIF(总装!I$3:I$146,$B310,总装!I$6)</f>
        <v>0</v>
      </c>
      <c r="L310" s="12">
        <f ca="1">SUMIF(总装!J$3:J$146,$B310,总装!J$6)+SUMIF(总装!K$3:K$146,$B310,总装!K$6)+SUMIF(总装!L$3:L$146,$B310,总装!L$6)</f>
        <v>0</v>
      </c>
      <c r="M310" s="12">
        <f ca="1">SUMIF(总装!M$3:M$146,$B310,总装!M$6)+SUMIF(总装!N$3:N$146,$B310,总装!N$6)+SUMIF(总装!O$3:O$146,$B310,总装!O$6)</f>
        <v>0</v>
      </c>
      <c r="N310" s="12">
        <f ca="1">SUMIF(总装!P$3:P$146,$B310,总装!P$6)+SUMIF(总装!Q$3:Q$146,$B310,总装!Q$6)+SUMIF(总装!R$3:R$146,$B310,总装!R$6)</f>
        <v>0</v>
      </c>
      <c r="O310" s="12">
        <f ca="1">SUMIF(总装!S$3:S$146,$B310,总装!S$6)+SUMIF(总装!T$3:T$146,$B310,总装!T$6)+SUMIF(总装!U$3:U$146,$B310,总装!U$6)</f>
        <v>0</v>
      </c>
      <c r="P310" s="12">
        <f ca="1">SUMIF(总装!V$3:V$146,$B310,总装!V$6)+SUMIF(总装!W$3:W$146,$B310,总装!W$6)+SUMIF(总装!X$3:X$146,$B310,总装!X$6)</f>
        <v>0</v>
      </c>
      <c r="Q310" s="12">
        <f ca="1">SUMIF(总装!Y$3:Y$146,$B310,总装!Y$6)+SUMIF(总装!Z$3:Z$146,$B310,总装!Z$6)+SUMIF(总装!AA$3:AA$146,$B310,总装!AA$6)</f>
        <v>0</v>
      </c>
      <c r="R310" s="5">
        <f ca="1">SUMIF(总装!AB$3:AB$146,$B310,总装!AB$6)+SUMIF(总装!AC$3:AC$146,$B310,总装!AC$6)+SUMIF(总装!AD$3:AD$146,$B310,总装!AD$6)</f>
        <v>400</v>
      </c>
      <c r="S310" s="5">
        <f ca="1">SUMIF(总装!AE$3:AE$146,$B310,总装!AE$6)+SUMIF(总装!AF$3:AF$146,$B310,总装!AF$6)+SUMIF(总装!AG$3:AG$146,$B310,总装!AG$6)</f>
        <v>0</v>
      </c>
      <c r="T310" s="5">
        <f ca="1">SUMIF(总装!AH$3:AH$146,$B310,总装!AH$6)+SUMIF(总装!AI$3:AI$146,$B310,总装!AI$6)+SUMIF(总装!AJ$3:AJ$146,$B310,总装!AJ$6)</f>
        <v>1600</v>
      </c>
      <c r="U310" s="5">
        <f ca="1">SUMIF(总装!AK$3:AK$146,$B310,总装!AK$6)+SUMIF(总装!AL$3:AL$146,$B310,总装!AL$6)+SUMIF(总装!AM$3:AM$146,$B310,总装!AM$6)</f>
        <v>0</v>
      </c>
      <c r="V310" s="5">
        <f ca="1">SUMIF(总装!AN$3:AN$146,$B310,总装!AN$6)+SUMIF(总装!AO$3:AO$146,$B310,总装!AO$6)+SUMIF(总装!AP$3:AP$146,$B310,总装!AP$6)</f>
        <v>0</v>
      </c>
      <c r="W310" s="5">
        <f ca="1">SUMIF(总装!AQ$3:AQ$146,$B310,总装!AQ$6)+SUMIF(总装!AR$3:AR$146,$B310,总装!AR$6)+SUMIF(总装!AS$3:AS$146,$B310,总装!AS$6)</f>
        <v>0</v>
      </c>
      <c r="X310" s="5">
        <f ca="1">SUMIF(总装!AT$3:AT$146,$B310,总装!AT$6)+SUMIF(总装!AU$3:AU$146,$B310,总装!AU$6)+SUMIF(总装!AV$3:AV$146,$B310,总装!AV$6)</f>
        <v>0</v>
      </c>
      <c r="Y310" s="5">
        <f ca="1">SUMIF(总装!AW$3:AW$146,$B310,总装!AW$6)+SUMIF(总装!AX$3:AX$146,$B310,总装!AX$6)+SUMIF(总装!AY$3:AY$146,$B310,总装!AY$6)</f>
        <v>0</v>
      </c>
      <c r="Z310" s="5">
        <f ca="1">SUMIF(总装!AZ$3:AZ$146,$B310,总装!AZ$6)+SUMIF(总装!BA$3:BA$146,$B310,总装!BA$6)+SUMIF(总装!BB$3:BB$146,$B310,总装!BB$6)</f>
        <v>0</v>
      </c>
      <c r="AA310" s="5">
        <f ca="1">SUMIF(总装!BC$3:BC$146,$B310,总装!BC$6)+SUMIF(总装!BD$3:BD$146,$B310,总装!BD$6)+SUMIF(总装!BE$3:BE$146,$B310,总装!BE$6)</f>
        <v>0</v>
      </c>
      <c r="AB310" s="5">
        <f ca="1">SUMIF(总装!BF$3:BF$146,$B310,总装!BF$6)+SUMIF(总装!BG$3:BG$146,$B310,总装!BG$6)+SUMIF(总装!BH$3:BH$146,$B310,总装!BH$6)</f>
        <v>0</v>
      </c>
      <c r="AC310" s="5">
        <f ca="1">SUMIF(总装!BI$3:BI$146,$B310,总装!BI$6)+SUMIF(总装!BJ$3:BJ$146,$B310,总装!BJ$6)+SUMIF(总装!BK$3:BK$146,$B310,总装!BK$6)</f>
        <v>0</v>
      </c>
      <c r="AD310" s="5">
        <f ca="1">SUMIF(总装!BL$3:BL$146,$B310,总装!BL$6)+SUMIF(总装!BM$3:BM$146,$B310,总装!BM$6)+SUMIF(总装!BN$3:BN$146,$B310,总装!BN$6)</f>
        <v>0</v>
      </c>
      <c r="AE310" s="5">
        <f ca="1">SUMIF(总装!BO$3:BO$146,$B310,总装!BO$6)+SUMIF(总装!BP$3:BP$146,$B310,总装!BP$6)+SUMIF(总装!BQ$3:BQ$146,$B310,总装!BQ$6)</f>
        <v>0</v>
      </c>
      <c r="AF310" s="5">
        <f ca="1">SUMIF(总装!BR$3:BR$146,$B310,总装!BR$6)+SUMIF(总装!BS$3:BS$146,$B310,总装!BS$6)+SUMIF(总装!BT$3:BT$146,$B310,总装!BT$6)</f>
        <v>0</v>
      </c>
      <c r="AG310" s="5">
        <f ca="1">SUMIF(总装!BU$3:BU$146,$B310,总装!BU$6)+SUMIF(总装!BV$3:BV$146,$B310,总装!BV$6)+SUMIF(总装!BW$3:BW$146,$B310,总装!BW$6)</f>
        <v>0</v>
      </c>
      <c r="AH310" s="5">
        <f ca="1">SUMIF(总装!BX$3:BX$146,$B310,总装!BX$6)+SUMIF(总装!BY$3:BY$146,$B310,总装!BY$6)+SUMIF(总装!BZ$3:BZ$146,$B310,总装!BZ$6)</f>
        <v>0</v>
      </c>
      <c r="AI310" s="5">
        <f ca="1">SUMIF(总装!CA$3:CA$146,$B310,总装!CA$6)+SUMIF(总装!CB$3:CB$146,$B310,总装!CB$6)+SUMIF(总装!CC$3:CC$146,$B310,总装!CC$6)</f>
        <v>0</v>
      </c>
      <c r="AJ310" s="5">
        <f ca="1">SUMIF(总装!CD$3:CD$146,$B310,总装!CD$6)+SUMIF(总装!CE$3:CE$146,$B310,总装!CE$6)+SUMIF(总装!CF$3:CF$146,$B310,总装!CF$6)</f>
        <v>0</v>
      </c>
      <c r="AK310" s="5">
        <f ca="1">SUMIF(总装!CG$3:CG$146,$B310,总装!CG$6)+SUMIF(总装!CH$3:CH$146,$B310,总装!CH$6)+SUMIF(总装!CI$3:CI$146,$B310,总装!CI$6)</f>
        <v>0</v>
      </c>
      <c r="AL310" s="5">
        <f ca="1">SUMIF(总装!CJ$3:CJ$146,$B310,总装!CJ$6)+SUMIF(总装!CK$3:CK$146,$B310,总装!CK$6)+SUMIF(总装!CL$3:CL$146,$B310,总装!CL$6)</f>
        <v>0</v>
      </c>
      <c r="AM310" s="5">
        <f ca="1">SUMIF(总装!CM$3:CM$146,$B310,总装!CM$6)+SUMIF(总装!CN$3:CN$146,$B310,总装!CN$6)+SUMIF(总装!CO$3:CO$146,$B310,总装!CO$6)</f>
        <v>0</v>
      </c>
      <c r="AN310" s="5">
        <f ca="1">SUMIF(总装!CP$3:CP$146,$B310,总装!CP$6)+SUMIF(总装!CQ$3:CQ$146,$B310,总装!CQ$6)+SUMIF(总装!CR$3:CR$146,$B310,总装!CR$6)</f>
        <v>0</v>
      </c>
      <c r="AO310" s="5">
        <f ca="1" t="shared" si="14"/>
        <v>2000</v>
      </c>
      <c r="AP310" s="5">
        <f>SUMIF(工单拆分!G:G,B310,工单拆分!I:I)</f>
        <v>2000</v>
      </c>
      <c r="AQ310" s="5">
        <f ca="1" t="shared" si="15"/>
        <v>0</v>
      </c>
      <c r="AS310" s="7">
        <f>VLOOKUP(日计划量!C:C,工单拆分!H:N,7,0)</f>
        <v>100845365</v>
      </c>
      <c r="AT310" s="5">
        <f ca="1">VLOOKUP(C:C,工单拆分!H:R,11,0)</f>
        <v>0</v>
      </c>
      <c r="AU310" s="5">
        <f ca="1">VLOOKUP(C:C,工单拆分!H:S,12,0)</f>
        <v>0</v>
      </c>
      <c r="AV310" s="5"/>
      <c r="AW310" s="5"/>
    </row>
    <row r="311" s="1" customFormat="1" spans="1:49">
      <c r="A311" s="5">
        <f>工单拆分!F311</f>
        <v>7210003537</v>
      </c>
      <c r="B311" s="5" t="str">
        <f>工单拆分!G311</f>
        <v>7210003537-1</v>
      </c>
      <c r="C311" s="5" t="str">
        <f>工单拆分!H311</f>
        <v>40FC3233-1</v>
      </c>
      <c r="D311" s="5">
        <f>VLOOKUP(B311,工单拆分!G:I,3,0)</f>
        <v>3000</v>
      </c>
      <c r="E311" s="5">
        <f ca="1">SUMIFS(OFFSET(工单拆分!$I$2,,,2000),OFFSET(工单拆分!$F$2,,,2000),A311)</f>
        <v>9000</v>
      </c>
      <c r="F311" s="5"/>
      <c r="G311" s="10">
        <f ca="1" t="array" ref="G311">MATCH(TRUE,J311:AN311&gt;10,0)+$J$2-1</f>
        <v>43525</v>
      </c>
      <c r="H311" s="11"/>
      <c r="I311" s="11"/>
      <c r="J311" s="5">
        <f ca="1">SUMIF(总装!D$3:D$146,$B311,总装!D$6)+SUMIF(总装!E$3:E$146,$B311,总装!E$6)+SUMIF(总装!F$3:F$146,$B311,总装!F$6)</f>
        <v>1500</v>
      </c>
      <c r="K311" s="12">
        <f ca="1">SUMIF(总装!G$3:G$146,$B311,总装!G$6)+SUMIF(总装!H$3:H$146,$B311,总装!H$6)+SUMIF(总装!I$3:I$146,$B311,总装!I$6)</f>
        <v>1500</v>
      </c>
      <c r="L311" s="12">
        <f ca="1">SUMIF(总装!J$3:J$146,$B311,总装!J$6)+SUMIF(总装!K$3:K$146,$B311,总装!K$6)+SUMIF(总装!L$3:L$146,$B311,总装!L$6)</f>
        <v>0</v>
      </c>
      <c r="M311" s="12">
        <f ca="1">SUMIF(总装!M$3:M$146,$B311,总装!M$6)+SUMIF(总装!N$3:N$146,$B311,总装!N$6)+SUMIF(总装!O$3:O$146,$B311,总装!O$6)</f>
        <v>0</v>
      </c>
      <c r="N311" s="12">
        <f ca="1">SUMIF(总装!P$3:P$146,$B311,总装!P$6)+SUMIF(总装!Q$3:Q$146,$B311,总装!Q$6)+SUMIF(总装!R$3:R$146,$B311,总装!R$6)</f>
        <v>0</v>
      </c>
      <c r="O311" s="12">
        <f ca="1">SUMIF(总装!S$3:S$146,$B311,总装!S$6)+SUMIF(总装!T$3:T$146,$B311,总装!T$6)+SUMIF(总装!U$3:U$146,$B311,总装!U$6)</f>
        <v>0</v>
      </c>
      <c r="P311" s="12">
        <f ca="1">SUMIF(总装!V$3:V$146,$B311,总装!V$6)+SUMIF(总装!W$3:W$146,$B311,总装!W$6)+SUMIF(总装!X$3:X$146,$B311,总装!X$6)</f>
        <v>0</v>
      </c>
      <c r="Q311" s="12">
        <f ca="1">SUMIF(总装!Y$3:Y$146,$B311,总装!Y$6)+SUMIF(总装!Z$3:Z$146,$B311,总装!Z$6)+SUMIF(总装!AA$3:AA$146,$B311,总装!AA$6)</f>
        <v>0</v>
      </c>
      <c r="R311" s="5">
        <f ca="1">SUMIF(总装!AB$3:AB$146,$B311,总装!AB$6)+SUMIF(总装!AC$3:AC$146,$B311,总装!AC$6)+SUMIF(总装!AD$3:AD$146,$B311,总装!AD$6)</f>
        <v>0</v>
      </c>
      <c r="S311" s="5">
        <f ca="1">SUMIF(总装!AE$3:AE$146,$B311,总装!AE$6)+SUMIF(总装!AF$3:AF$146,$B311,总装!AF$6)+SUMIF(总装!AG$3:AG$146,$B311,总装!AG$6)</f>
        <v>0</v>
      </c>
      <c r="T311" s="5">
        <f ca="1">SUMIF(总装!AH$3:AH$146,$B311,总装!AH$6)+SUMIF(总装!AI$3:AI$146,$B311,总装!AI$6)+SUMIF(总装!AJ$3:AJ$146,$B311,总装!AJ$6)</f>
        <v>0</v>
      </c>
      <c r="U311" s="5">
        <f ca="1">SUMIF(总装!AK$3:AK$146,$B311,总装!AK$6)+SUMIF(总装!AL$3:AL$146,$B311,总装!AL$6)+SUMIF(总装!AM$3:AM$146,$B311,总装!AM$6)</f>
        <v>0</v>
      </c>
      <c r="V311" s="5">
        <f ca="1">SUMIF(总装!AN$3:AN$146,$B311,总装!AN$6)+SUMIF(总装!AO$3:AO$146,$B311,总装!AO$6)+SUMIF(总装!AP$3:AP$146,$B311,总装!AP$6)</f>
        <v>0</v>
      </c>
      <c r="W311" s="5">
        <f ca="1">SUMIF(总装!AQ$3:AQ$146,$B311,总装!AQ$6)+SUMIF(总装!AR$3:AR$146,$B311,总装!AR$6)+SUMIF(总装!AS$3:AS$146,$B311,总装!AS$6)</f>
        <v>0</v>
      </c>
      <c r="X311" s="5">
        <f ca="1">SUMIF(总装!AT$3:AT$146,$B311,总装!AT$6)+SUMIF(总装!AU$3:AU$146,$B311,总装!AU$6)+SUMIF(总装!AV$3:AV$146,$B311,总装!AV$6)</f>
        <v>0</v>
      </c>
      <c r="Y311" s="5">
        <f ca="1">SUMIF(总装!AW$3:AW$146,$B311,总装!AW$6)+SUMIF(总装!AX$3:AX$146,$B311,总装!AX$6)+SUMIF(总装!AY$3:AY$146,$B311,总装!AY$6)</f>
        <v>0</v>
      </c>
      <c r="Z311" s="5">
        <f ca="1">SUMIF(总装!AZ$3:AZ$146,$B311,总装!AZ$6)+SUMIF(总装!BA$3:BA$146,$B311,总装!BA$6)+SUMIF(总装!BB$3:BB$146,$B311,总装!BB$6)</f>
        <v>0</v>
      </c>
      <c r="AA311" s="5">
        <f ca="1">SUMIF(总装!BC$3:BC$146,$B311,总装!BC$6)+SUMIF(总装!BD$3:BD$146,$B311,总装!BD$6)+SUMIF(总装!BE$3:BE$146,$B311,总装!BE$6)</f>
        <v>0</v>
      </c>
      <c r="AB311" s="5">
        <f ca="1">SUMIF(总装!BF$3:BF$146,$B311,总装!BF$6)+SUMIF(总装!BG$3:BG$146,$B311,总装!BG$6)+SUMIF(总装!BH$3:BH$146,$B311,总装!BH$6)</f>
        <v>0</v>
      </c>
      <c r="AC311" s="5">
        <f ca="1">SUMIF(总装!BI$3:BI$146,$B311,总装!BI$6)+SUMIF(总装!BJ$3:BJ$146,$B311,总装!BJ$6)+SUMIF(总装!BK$3:BK$146,$B311,总装!BK$6)</f>
        <v>0</v>
      </c>
      <c r="AD311" s="5">
        <f ca="1">SUMIF(总装!BL$3:BL$146,$B311,总装!BL$6)+SUMIF(总装!BM$3:BM$146,$B311,总装!BM$6)+SUMIF(总装!BN$3:BN$146,$B311,总装!BN$6)</f>
        <v>0</v>
      </c>
      <c r="AE311" s="5">
        <f ca="1">SUMIF(总装!BO$3:BO$146,$B311,总装!BO$6)+SUMIF(总装!BP$3:BP$146,$B311,总装!BP$6)+SUMIF(总装!BQ$3:BQ$146,$B311,总装!BQ$6)</f>
        <v>0</v>
      </c>
      <c r="AF311" s="5">
        <f ca="1">SUMIF(总装!BR$3:BR$146,$B311,总装!BR$6)+SUMIF(总装!BS$3:BS$146,$B311,总装!BS$6)+SUMIF(总装!BT$3:BT$146,$B311,总装!BT$6)</f>
        <v>0</v>
      </c>
      <c r="AG311" s="5">
        <f ca="1">SUMIF(总装!BU$3:BU$146,$B311,总装!BU$6)+SUMIF(总装!BV$3:BV$146,$B311,总装!BV$6)+SUMIF(总装!BW$3:BW$146,$B311,总装!BW$6)</f>
        <v>0</v>
      </c>
      <c r="AH311" s="5">
        <f ca="1">SUMIF(总装!BX$3:BX$146,$B311,总装!BX$6)+SUMIF(总装!BY$3:BY$146,$B311,总装!BY$6)+SUMIF(总装!BZ$3:BZ$146,$B311,总装!BZ$6)</f>
        <v>0</v>
      </c>
      <c r="AI311" s="5">
        <f ca="1">SUMIF(总装!CA$3:CA$146,$B311,总装!CA$6)+SUMIF(总装!CB$3:CB$146,$B311,总装!CB$6)+SUMIF(总装!CC$3:CC$146,$B311,总装!CC$6)</f>
        <v>0</v>
      </c>
      <c r="AJ311" s="5">
        <f ca="1">SUMIF(总装!CD$3:CD$146,$B311,总装!CD$6)+SUMIF(总装!CE$3:CE$146,$B311,总装!CE$6)+SUMIF(总装!CF$3:CF$146,$B311,总装!CF$6)</f>
        <v>0</v>
      </c>
      <c r="AK311" s="5">
        <f ca="1">SUMIF(总装!CG$3:CG$146,$B311,总装!CG$6)+SUMIF(总装!CH$3:CH$146,$B311,总装!CH$6)+SUMIF(总装!CI$3:CI$146,$B311,总装!CI$6)</f>
        <v>0</v>
      </c>
      <c r="AL311" s="5">
        <f ca="1">SUMIF(总装!CJ$3:CJ$146,$B311,总装!CJ$6)+SUMIF(总装!CK$3:CK$146,$B311,总装!CK$6)+SUMIF(总装!CL$3:CL$146,$B311,总装!CL$6)</f>
        <v>0</v>
      </c>
      <c r="AM311" s="5">
        <f ca="1">SUMIF(总装!CM$3:CM$146,$B311,总装!CM$6)+SUMIF(总装!CN$3:CN$146,$B311,总装!CN$6)+SUMIF(总装!CO$3:CO$146,$B311,总装!CO$6)</f>
        <v>0</v>
      </c>
      <c r="AN311" s="5">
        <f ca="1">SUMIF(总装!CP$3:CP$146,$B311,总装!CP$6)+SUMIF(总装!CQ$3:CQ$146,$B311,总装!CQ$6)+SUMIF(总装!CR$3:CR$146,$B311,总装!CR$6)</f>
        <v>0</v>
      </c>
      <c r="AO311" s="5">
        <f ca="1" t="shared" si="14"/>
        <v>3000</v>
      </c>
      <c r="AP311" s="5">
        <f>SUMIF(工单拆分!G:G,B311,工单拆分!I:I)</f>
        <v>3000</v>
      </c>
      <c r="AQ311" s="5">
        <f ca="1" t="shared" si="15"/>
        <v>0</v>
      </c>
      <c r="AS311" s="7">
        <f>VLOOKUP(日计划量!C:C,工单拆分!H:N,7,0)</f>
        <v>100842238</v>
      </c>
      <c r="AT311" s="5">
        <f ca="1">VLOOKUP(C:C,工单拆分!H:R,11,0)</f>
        <v>0</v>
      </c>
      <c r="AU311" s="5">
        <f ca="1">VLOOKUP(C:C,工单拆分!H:S,12,0)</f>
        <v>0</v>
      </c>
      <c r="AV311" s="5"/>
      <c r="AW311" s="5"/>
    </row>
    <row r="312" s="1" customFormat="1" spans="1:49">
      <c r="A312" s="5">
        <f>工单拆分!F312</f>
        <v>7210003537</v>
      </c>
      <c r="B312" s="5" t="str">
        <f>工单拆分!G312</f>
        <v>7210003537-2</v>
      </c>
      <c r="C312" s="5" t="str">
        <f>工单拆分!H312</f>
        <v>40FC3233-2</v>
      </c>
      <c r="D312" s="5">
        <f>VLOOKUP(B312,工单拆分!G:I,3,0)</f>
        <v>2000</v>
      </c>
      <c r="E312" s="5">
        <f ca="1">SUMIFS(OFFSET(工单拆分!$I$2,,,2000),OFFSET(工单拆分!$F$2,,,2000),A312)</f>
        <v>9000</v>
      </c>
      <c r="F312" s="5"/>
      <c r="G312" s="10">
        <f ca="1" t="array" ref="G312">MATCH(TRUE,J312:AN312&gt;10,0)+$J$2-1</f>
        <v>43528</v>
      </c>
      <c r="H312" s="11"/>
      <c r="I312" s="11"/>
      <c r="J312" s="5">
        <f ca="1">SUMIF(总装!D$3:D$146,$B312,总装!D$6)+SUMIF(总装!E$3:E$146,$B312,总装!E$6)+SUMIF(总装!F$3:F$146,$B312,总装!F$6)</f>
        <v>0</v>
      </c>
      <c r="K312" s="12">
        <f ca="1">SUMIF(总装!G$3:G$146,$B312,总装!G$6)+SUMIF(总装!H$3:H$146,$B312,总装!H$6)+SUMIF(总装!I$3:I$146,$B312,总装!I$6)</f>
        <v>0</v>
      </c>
      <c r="L312" s="12">
        <f ca="1">SUMIF(总装!J$3:J$146,$B312,总装!J$6)+SUMIF(总装!K$3:K$146,$B312,总装!K$6)+SUMIF(总装!L$3:L$146,$B312,总装!L$6)</f>
        <v>0</v>
      </c>
      <c r="M312" s="12">
        <f ca="1">SUMIF(总装!M$3:M$146,$B312,总装!M$6)+SUMIF(总装!N$3:N$146,$B312,总装!N$6)+SUMIF(总装!O$3:O$146,$B312,总装!O$6)</f>
        <v>1400</v>
      </c>
      <c r="N312" s="12">
        <f ca="1">SUMIF(总装!P$3:P$146,$B312,总装!P$6)+SUMIF(总装!Q$3:Q$146,$B312,总装!Q$6)+SUMIF(总装!R$3:R$146,$B312,总装!R$6)</f>
        <v>600</v>
      </c>
      <c r="O312" s="12">
        <f ca="1">SUMIF(总装!S$3:S$146,$B312,总装!S$6)+SUMIF(总装!T$3:T$146,$B312,总装!T$6)+SUMIF(总装!U$3:U$146,$B312,总装!U$6)</f>
        <v>0</v>
      </c>
      <c r="P312" s="12">
        <f ca="1">SUMIF(总装!V$3:V$146,$B312,总装!V$6)+SUMIF(总装!W$3:W$146,$B312,总装!W$6)+SUMIF(总装!X$3:X$146,$B312,总装!X$6)</f>
        <v>0</v>
      </c>
      <c r="Q312" s="12">
        <f ca="1">SUMIF(总装!Y$3:Y$146,$B312,总装!Y$6)+SUMIF(总装!Z$3:Z$146,$B312,总装!Z$6)+SUMIF(总装!AA$3:AA$146,$B312,总装!AA$6)</f>
        <v>0</v>
      </c>
      <c r="R312" s="5">
        <f ca="1">SUMIF(总装!AB$3:AB$146,$B312,总装!AB$6)+SUMIF(总装!AC$3:AC$146,$B312,总装!AC$6)+SUMIF(总装!AD$3:AD$146,$B312,总装!AD$6)</f>
        <v>0</v>
      </c>
      <c r="S312" s="5">
        <f ca="1">SUMIF(总装!AE$3:AE$146,$B312,总装!AE$6)+SUMIF(总装!AF$3:AF$146,$B312,总装!AF$6)+SUMIF(总装!AG$3:AG$146,$B312,总装!AG$6)</f>
        <v>0</v>
      </c>
      <c r="T312" s="5">
        <f ca="1">SUMIF(总装!AH$3:AH$146,$B312,总装!AH$6)+SUMIF(总装!AI$3:AI$146,$B312,总装!AI$6)+SUMIF(总装!AJ$3:AJ$146,$B312,总装!AJ$6)</f>
        <v>0</v>
      </c>
      <c r="U312" s="5">
        <f ca="1">SUMIF(总装!AK$3:AK$146,$B312,总装!AK$6)+SUMIF(总装!AL$3:AL$146,$B312,总装!AL$6)+SUMIF(总装!AM$3:AM$146,$B312,总装!AM$6)</f>
        <v>0</v>
      </c>
      <c r="V312" s="5">
        <f ca="1">SUMIF(总装!AN$3:AN$146,$B312,总装!AN$6)+SUMIF(总装!AO$3:AO$146,$B312,总装!AO$6)+SUMIF(总装!AP$3:AP$146,$B312,总装!AP$6)</f>
        <v>0</v>
      </c>
      <c r="W312" s="5">
        <f ca="1">SUMIF(总装!AQ$3:AQ$146,$B312,总装!AQ$6)+SUMIF(总装!AR$3:AR$146,$B312,总装!AR$6)+SUMIF(总装!AS$3:AS$146,$B312,总装!AS$6)</f>
        <v>0</v>
      </c>
      <c r="X312" s="5">
        <f ca="1">SUMIF(总装!AT$3:AT$146,$B312,总装!AT$6)+SUMIF(总装!AU$3:AU$146,$B312,总装!AU$6)+SUMIF(总装!AV$3:AV$146,$B312,总装!AV$6)</f>
        <v>0</v>
      </c>
      <c r="Y312" s="5">
        <f ca="1">SUMIF(总装!AW$3:AW$146,$B312,总装!AW$6)+SUMIF(总装!AX$3:AX$146,$B312,总装!AX$6)+SUMIF(总装!AY$3:AY$146,$B312,总装!AY$6)</f>
        <v>0</v>
      </c>
      <c r="Z312" s="5">
        <f ca="1">SUMIF(总装!AZ$3:AZ$146,$B312,总装!AZ$6)+SUMIF(总装!BA$3:BA$146,$B312,总装!BA$6)+SUMIF(总装!BB$3:BB$146,$B312,总装!BB$6)</f>
        <v>0</v>
      </c>
      <c r="AA312" s="5">
        <f ca="1">SUMIF(总装!BC$3:BC$146,$B312,总装!BC$6)+SUMIF(总装!BD$3:BD$146,$B312,总装!BD$6)+SUMIF(总装!BE$3:BE$146,$B312,总装!BE$6)</f>
        <v>0</v>
      </c>
      <c r="AB312" s="5">
        <f ca="1">SUMIF(总装!BF$3:BF$146,$B312,总装!BF$6)+SUMIF(总装!BG$3:BG$146,$B312,总装!BG$6)+SUMIF(总装!BH$3:BH$146,$B312,总装!BH$6)</f>
        <v>0</v>
      </c>
      <c r="AC312" s="5">
        <f ca="1">SUMIF(总装!BI$3:BI$146,$B312,总装!BI$6)+SUMIF(总装!BJ$3:BJ$146,$B312,总装!BJ$6)+SUMIF(总装!BK$3:BK$146,$B312,总装!BK$6)</f>
        <v>0</v>
      </c>
      <c r="AD312" s="5">
        <f ca="1">SUMIF(总装!BL$3:BL$146,$B312,总装!BL$6)+SUMIF(总装!BM$3:BM$146,$B312,总装!BM$6)+SUMIF(总装!BN$3:BN$146,$B312,总装!BN$6)</f>
        <v>0</v>
      </c>
      <c r="AE312" s="5">
        <f ca="1">SUMIF(总装!BO$3:BO$146,$B312,总装!BO$6)+SUMIF(总装!BP$3:BP$146,$B312,总装!BP$6)+SUMIF(总装!BQ$3:BQ$146,$B312,总装!BQ$6)</f>
        <v>0</v>
      </c>
      <c r="AF312" s="5">
        <f ca="1">SUMIF(总装!BR$3:BR$146,$B312,总装!BR$6)+SUMIF(总装!BS$3:BS$146,$B312,总装!BS$6)+SUMIF(总装!BT$3:BT$146,$B312,总装!BT$6)</f>
        <v>0</v>
      </c>
      <c r="AG312" s="5">
        <f ca="1">SUMIF(总装!BU$3:BU$146,$B312,总装!BU$6)+SUMIF(总装!BV$3:BV$146,$B312,总装!BV$6)+SUMIF(总装!BW$3:BW$146,$B312,总装!BW$6)</f>
        <v>0</v>
      </c>
      <c r="AH312" s="5">
        <f ca="1">SUMIF(总装!BX$3:BX$146,$B312,总装!BX$6)+SUMIF(总装!BY$3:BY$146,$B312,总装!BY$6)+SUMIF(总装!BZ$3:BZ$146,$B312,总装!BZ$6)</f>
        <v>0</v>
      </c>
      <c r="AI312" s="5">
        <f ca="1">SUMIF(总装!CA$3:CA$146,$B312,总装!CA$6)+SUMIF(总装!CB$3:CB$146,$B312,总装!CB$6)+SUMIF(总装!CC$3:CC$146,$B312,总装!CC$6)</f>
        <v>0</v>
      </c>
      <c r="AJ312" s="5">
        <f ca="1">SUMIF(总装!CD$3:CD$146,$B312,总装!CD$6)+SUMIF(总装!CE$3:CE$146,$B312,总装!CE$6)+SUMIF(总装!CF$3:CF$146,$B312,总装!CF$6)</f>
        <v>0</v>
      </c>
      <c r="AK312" s="5">
        <f ca="1">SUMIF(总装!CG$3:CG$146,$B312,总装!CG$6)+SUMIF(总装!CH$3:CH$146,$B312,总装!CH$6)+SUMIF(总装!CI$3:CI$146,$B312,总装!CI$6)</f>
        <v>0</v>
      </c>
      <c r="AL312" s="5">
        <f ca="1">SUMIF(总装!CJ$3:CJ$146,$B312,总装!CJ$6)+SUMIF(总装!CK$3:CK$146,$B312,总装!CK$6)+SUMIF(总装!CL$3:CL$146,$B312,总装!CL$6)</f>
        <v>0</v>
      </c>
      <c r="AM312" s="5">
        <f ca="1">SUMIF(总装!CM$3:CM$146,$B312,总装!CM$6)+SUMIF(总装!CN$3:CN$146,$B312,总装!CN$6)+SUMIF(总装!CO$3:CO$146,$B312,总装!CO$6)</f>
        <v>0</v>
      </c>
      <c r="AN312" s="5">
        <f ca="1">SUMIF(总装!CP$3:CP$146,$B312,总装!CP$6)+SUMIF(总装!CQ$3:CQ$146,$B312,总装!CQ$6)+SUMIF(总装!CR$3:CR$146,$B312,总装!CR$6)</f>
        <v>0</v>
      </c>
      <c r="AO312" s="5">
        <f ca="1" t="shared" si="14"/>
        <v>2000</v>
      </c>
      <c r="AP312" s="5">
        <f>SUMIF(工单拆分!G:G,B312,工单拆分!I:I)</f>
        <v>2000</v>
      </c>
      <c r="AQ312" s="5">
        <f ca="1" t="shared" si="15"/>
        <v>0</v>
      </c>
      <c r="AS312" s="7">
        <f>VLOOKUP(日计划量!C:C,工单拆分!H:N,7,0)</f>
        <v>100842937</v>
      </c>
      <c r="AT312" s="5">
        <f ca="1">VLOOKUP(C:C,工单拆分!H:R,11,0)</f>
        <v>0</v>
      </c>
      <c r="AU312" s="5">
        <f ca="1">VLOOKUP(C:C,工单拆分!H:S,12,0)</f>
        <v>0</v>
      </c>
      <c r="AV312" s="5"/>
      <c r="AW312" s="5"/>
    </row>
    <row r="313" s="1" customFormat="1" spans="1:49">
      <c r="A313" s="5">
        <f>工单拆分!F313</f>
        <v>7210003537</v>
      </c>
      <c r="B313" s="5" t="str">
        <f>工单拆分!G313</f>
        <v>7210003537-3</v>
      </c>
      <c r="C313" s="5" t="str">
        <f>工单拆分!H313</f>
        <v>40FC3233-3</v>
      </c>
      <c r="D313" s="5">
        <f>VLOOKUP(B313,工单拆分!G:I,3,0)</f>
        <v>2000</v>
      </c>
      <c r="E313" s="5">
        <f ca="1">SUMIFS(OFFSET(工单拆分!$I$2,,,2000),OFFSET(工单拆分!$F$2,,,2000),A313)</f>
        <v>9000</v>
      </c>
      <c r="F313" s="5"/>
      <c r="G313" s="10">
        <f ca="1" t="array" ref="G313">MATCH(TRUE,J313:AN313&gt;10,0)+$J$2-1</f>
        <v>43535</v>
      </c>
      <c r="H313" s="11"/>
      <c r="I313" s="11"/>
      <c r="J313" s="5">
        <f ca="1">SUMIF(总装!D$3:D$146,$B313,总装!D$6)+SUMIF(总装!E$3:E$146,$B313,总装!E$6)+SUMIF(总装!F$3:F$146,$B313,总装!F$6)</f>
        <v>0</v>
      </c>
      <c r="K313" s="12">
        <f ca="1">SUMIF(总装!G$3:G$146,$B313,总装!G$6)+SUMIF(总装!H$3:H$146,$B313,总装!H$6)+SUMIF(总装!I$3:I$146,$B313,总装!I$6)</f>
        <v>0</v>
      </c>
      <c r="L313" s="12">
        <f ca="1">SUMIF(总装!J$3:J$146,$B313,总装!J$6)+SUMIF(总装!K$3:K$146,$B313,总装!K$6)+SUMIF(总装!L$3:L$146,$B313,总装!L$6)</f>
        <v>0</v>
      </c>
      <c r="M313" s="12">
        <f ca="1">SUMIF(总装!M$3:M$146,$B313,总装!M$6)+SUMIF(总装!N$3:N$146,$B313,总装!N$6)+SUMIF(总装!O$3:O$146,$B313,总装!O$6)</f>
        <v>0</v>
      </c>
      <c r="N313" s="12">
        <f ca="1">SUMIF(总装!P$3:P$146,$B313,总装!P$6)+SUMIF(总装!Q$3:Q$146,$B313,总装!Q$6)+SUMIF(总装!R$3:R$146,$B313,总装!R$6)</f>
        <v>0</v>
      </c>
      <c r="O313" s="12">
        <f ca="1">SUMIF(总装!S$3:S$146,$B313,总装!S$6)+SUMIF(总装!T$3:T$146,$B313,总装!T$6)+SUMIF(总装!U$3:U$146,$B313,总装!U$6)</f>
        <v>0</v>
      </c>
      <c r="P313" s="12">
        <f ca="1">SUMIF(总装!V$3:V$146,$B313,总装!V$6)+SUMIF(总装!W$3:W$146,$B313,总装!W$6)+SUMIF(总装!X$3:X$146,$B313,总装!X$6)</f>
        <v>0</v>
      </c>
      <c r="Q313" s="12">
        <f ca="1">SUMIF(总装!Y$3:Y$146,$B313,总装!Y$6)+SUMIF(总装!Z$3:Z$146,$B313,总装!Z$6)+SUMIF(总装!AA$3:AA$146,$B313,总装!AA$6)</f>
        <v>0</v>
      </c>
      <c r="R313" s="5">
        <f ca="1">SUMIF(总装!AB$3:AB$146,$B313,总装!AB$6)+SUMIF(总装!AC$3:AC$146,$B313,总装!AC$6)+SUMIF(总装!AD$3:AD$146,$B313,总装!AD$6)</f>
        <v>0</v>
      </c>
      <c r="S313" s="5">
        <f ca="1">SUMIF(总装!AE$3:AE$146,$B313,总装!AE$6)+SUMIF(总装!AF$3:AF$146,$B313,总装!AF$6)+SUMIF(总装!AG$3:AG$146,$B313,总装!AG$6)</f>
        <v>0</v>
      </c>
      <c r="T313" s="5">
        <f ca="1">SUMIF(总装!AH$3:AH$146,$B313,总装!AH$6)+SUMIF(总装!AI$3:AI$146,$B313,总装!AI$6)+SUMIF(总装!AJ$3:AJ$146,$B313,总装!AJ$6)</f>
        <v>950</v>
      </c>
      <c r="U313" s="5">
        <f ca="1">SUMIF(总装!AK$3:AK$146,$B313,总装!AK$6)+SUMIF(总装!AL$3:AL$146,$B313,总装!AL$6)+SUMIF(总装!AM$3:AM$146,$B313,总装!AM$6)</f>
        <v>1050</v>
      </c>
      <c r="V313" s="5">
        <f ca="1">SUMIF(总装!AN$3:AN$146,$B313,总装!AN$6)+SUMIF(总装!AO$3:AO$146,$B313,总装!AO$6)+SUMIF(总装!AP$3:AP$146,$B313,总装!AP$6)</f>
        <v>0</v>
      </c>
      <c r="W313" s="5">
        <f ca="1">SUMIF(总装!AQ$3:AQ$146,$B313,总装!AQ$6)+SUMIF(总装!AR$3:AR$146,$B313,总装!AR$6)+SUMIF(总装!AS$3:AS$146,$B313,总装!AS$6)</f>
        <v>0</v>
      </c>
      <c r="X313" s="5">
        <f ca="1">SUMIF(总装!AT$3:AT$146,$B313,总装!AT$6)+SUMIF(总装!AU$3:AU$146,$B313,总装!AU$6)+SUMIF(总装!AV$3:AV$146,$B313,总装!AV$6)</f>
        <v>0</v>
      </c>
      <c r="Y313" s="5">
        <f ca="1">SUMIF(总装!AW$3:AW$146,$B313,总装!AW$6)+SUMIF(总装!AX$3:AX$146,$B313,总装!AX$6)+SUMIF(总装!AY$3:AY$146,$B313,总装!AY$6)</f>
        <v>0</v>
      </c>
      <c r="Z313" s="5">
        <f ca="1">SUMIF(总装!AZ$3:AZ$146,$B313,总装!AZ$6)+SUMIF(总装!BA$3:BA$146,$B313,总装!BA$6)+SUMIF(总装!BB$3:BB$146,$B313,总装!BB$6)</f>
        <v>0</v>
      </c>
      <c r="AA313" s="5">
        <f ca="1">SUMIF(总装!BC$3:BC$146,$B313,总装!BC$6)+SUMIF(总装!BD$3:BD$146,$B313,总装!BD$6)+SUMIF(总装!BE$3:BE$146,$B313,总装!BE$6)</f>
        <v>0</v>
      </c>
      <c r="AB313" s="5">
        <f ca="1">SUMIF(总装!BF$3:BF$146,$B313,总装!BF$6)+SUMIF(总装!BG$3:BG$146,$B313,总装!BG$6)+SUMIF(总装!BH$3:BH$146,$B313,总装!BH$6)</f>
        <v>0</v>
      </c>
      <c r="AC313" s="5">
        <f ca="1">SUMIF(总装!BI$3:BI$146,$B313,总装!BI$6)+SUMIF(总装!BJ$3:BJ$146,$B313,总装!BJ$6)+SUMIF(总装!BK$3:BK$146,$B313,总装!BK$6)</f>
        <v>0</v>
      </c>
      <c r="AD313" s="5">
        <f ca="1">SUMIF(总装!BL$3:BL$146,$B313,总装!BL$6)+SUMIF(总装!BM$3:BM$146,$B313,总装!BM$6)+SUMIF(总装!BN$3:BN$146,$B313,总装!BN$6)</f>
        <v>0</v>
      </c>
      <c r="AE313" s="5">
        <f ca="1">SUMIF(总装!BO$3:BO$146,$B313,总装!BO$6)+SUMIF(总装!BP$3:BP$146,$B313,总装!BP$6)+SUMIF(总装!BQ$3:BQ$146,$B313,总装!BQ$6)</f>
        <v>0</v>
      </c>
      <c r="AF313" s="5">
        <f ca="1">SUMIF(总装!BR$3:BR$146,$B313,总装!BR$6)+SUMIF(总装!BS$3:BS$146,$B313,总装!BS$6)+SUMIF(总装!BT$3:BT$146,$B313,总装!BT$6)</f>
        <v>0</v>
      </c>
      <c r="AG313" s="5">
        <f ca="1">SUMIF(总装!BU$3:BU$146,$B313,总装!BU$6)+SUMIF(总装!BV$3:BV$146,$B313,总装!BV$6)+SUMIF(总装!BW$3:BW$146,$B313,总装!BW$6)</f>
        <v>0</v>
      </c>
      <c r="AH313" s="5">
        <f ca="1">SUMIF(总装!BX$3:BX$146,$B313,总装!BX$6)+SUMIF(总装!BY$3:BY$146,$B313,总装!BY$6)+SUMIF(总装!BZ$3:BZ$146,$B313,总装!BZ$6)</f>
        <v>0</v>
      </c>
      <c r="AI313" s="5">
        <f ca="1">SUMIF(总装!CA$3:CA$146,$B313,总装!CA$6)+SUMIF(总装!CB$3:CB$146,$B313,总装!CB$6)+SUMIF(总装!CC$3:CC$146,$B313,总装!CC$6)</f>
        <v>0</v>
      </c>
      <c r="AJ313" s="5">
        <f ca="1">SUMIF(总装!CD$3:CD$146,$B313,总装!CD$6)+SUMIF(总装!CE$3:CE$146,$B313,总装!CE$6)+SUMIF(总装!CF$3:CF$146,$B313,总装!CF$6)</f>
        <v>0</v>
      </c>
      <c r="AK313" s="5">
        <f ca="1">SUMIF(总装!CG$3:CG$146,$B313,总装!CG$6)+SUMIF(总装!CH$3:CH$146,$B313,总装!CH$6)+SUMIF(总装!CI$3:CI$146,$B313,总装!CI$6)</f>
        <v>0</v>
      </c>
      <c r="AL313" s="5">
        <f ca="1">SUMIF(总装!CJ$3:CJ$146,$B313,总装!CJ$6)+SUMIF(总装!CK$3:CK$146,$B313,总装!CK$6)+SUMIF(总装!CL$3:CL$146,$B313,总装!CL$6)</f>
        <v>0</v>
      </c>
      <c r="AM313" s="5">
        <f ca="1">SUMIF(总装!CM$3:CM$146,$B313,总装!CM$6)+SUMIF(总装!CN$3:CN$146,$B313,总装!CN$6)+SUMIF(总装!CO$3:CO$146,$B313,总装!CO$6)</f>
        <v>0</v>
      </c>
      <c r="AN313" s="5">
        <f ca="1">SUMIF(总装!CP$3:CP$146,$B313,总装!CP$6)+SUMIF(总装!CQ$3:CQ$146,$B313,总装!CQ$6)+SUMIF(总装!CR$3:CR$146,$B313,总装!CR$6)</f>
        <v>0</v>
      </c>
      <c r="AO313" s="5">
        <f ca="1" t="shared" si="14"/>
        <v>2000</v>
      </c>
      <c r="AP313" s="5">
        <f>SUMIF(工单拆分!G:G,B313,工单拆分!I:I)</f>
        <v>2000</v>
      </c>
      <c r="AQ313" s="5">
        <f ca="1" t="shared" si="15"/>
        <v>0</v>
      </c>
      <c r="AS313" s="7">
        <f>VLOOKUP(日计划量!C:C,工单拆分!H:N,7,0)</f>
        <v>100845980</v>
      </c>
      <c r="AT313" s="5">
        <f ca="1">VLOOKUP(C:C,工单拆分!H:R,11,0)</f>
        <v>0</v>
      </c>
      <c r="AU313" s="5">
        <f ca="1">VLOOKUP(C:C,工单拆分!H:S,12,0)</f>
        <v>0</v>
      </c>
      <c r="AV313" s="5"/>
      <c r="AW313" s="5"/>
    </row>
    <row r="314" s="1" customFormat="1" spans="1:49">
      <c r="A314" s="5">
        <f>工单拆分!F314</f>
        <v>7210003537</v>
      </c>
      <c r="B314" s="5" t="str">
        <f>工单拆分!G314</f>
        <v>7210003537-4</v>
      </c>
      <c r="C314" s="5" t="str">
        <f>工单拆分!H314</f>
        <v>40FC3233-4</v>
      </c>
      <c r="D314" s="5">
        <f>VLOOKUP(B314,工单拆分!G:I,3,0)</f>
        <v>2000</v>
      </c>
      <c r="E314" s="5">
        <f ca="1">SUMIFS(OFFSET(工单拆分!$I$2,,,2000),OFFSET(工单拆分!$F$2,,,2000),A314)</f>
        <v>9000</v>
      </c>
      <c r="F314" s="5"/>
      <c r="G314" s="10">
        <f ca="1" t="array" ref="G314">MATCH(TRUE,J314:AN314&gt;10,0)+$J$2-1</f>
        <v>43536</v>
      </c>
      <c r="H314" s="11"/>
      <c r="I314" s="11"/>
      <c r="J314" s="5">
        <f ca="1">SUMIF(总装!D$3:D$146,$B314,总装!D$6)+SUMIF(总装!E$3:E$146,$B314,总装!E$6)+SUMIF(总装!F$3:F$146,$B314,总装!F$6)</f>
        <v>0</v>
      </c>
      <c r="K314" s="12">
        <f ca="1">SUMIF(总装!G$3:G$146,$B314,总装!G$6)+SUMIF(总装!H$3:H$146,$B314,总装!H$6)+SUMIF(总装!I$3:I$146,$B314,总装!I$6)</f>
        <v>0</v>
      </c>
      <c r="L314" s="12">
        <f ca="1">SUMIF(总装!J$3:J$146,$B314,总装!J$6)+SUMIF(总装!K$3:K$146,$B314,总装!K$6)+SUMIF(总装!L$3:L$146,$B314,总装!L$6)</f>
        <v>0</v>
      </c>
      <c r="M314" s="12">
        <f ca="1">SUMIF(总装!M$3:M$146,$B314,总装!M$6)+SUMIF(总装!N$3:N$146,$B314,总装!N$6)+SUMIF(总装!O$3:O$146,$B314,总装!O$6)</f>
        <v>0</v>
      </c>
      <c r="N314" s="12">
        <f ca="1">SUMIF(总装!P$3:P$146,$B314,总装!P$6)+SUMIF(总装!Q$3:Q$146,$B314,总装!Q$6)+SUMIF(总装!R$3:R$146,$B314,总装!R$6)</f>
        <v>0</v>
      </c>
      <c r="O314" s="12">
        <f ca="1">SUMIF(总装!S$3:S$146,$B314,总装!S$6)+SUMIF(总装!T$3:T$146,$B314,总装!T$6)+SUMIF(总装!U$3:U$146,$B314,总装!U$6)</f>
        <v>0</v>
      </c>
      <c r="P314" s="12">
        <f ca="1">SUMIF(总装!V$3:V$146,$B314,总装!V$6)+SUMIF(总装!W$3:W$146,$B314,总装!W$6)+SUMIF(总装!X$3:X$146,$B314,总装!X$6)</f>
        <v>0</v>
      </c>
      <c r="Q314" s="12">
        <f ca="1">SUMIF(总装!Y$3:Y$146,$B314,总装!Y$6)+SUMIF(总装!Z$3:Z$146,$B314,总装!Z$6)+SUMIF(总装!AA$3:AA$146,$B314,总装!AA$6)</f>
        <v>0</v>
      </c>
      <c r="R314" s="5">
        <f ca="1">SUMIF(总装!AB$3:AB$146,$B314,总装!AB$6)+SUMIF(总装!AC$3:AC$146,$B314,总装!AC$6)+SUMIF(总装!AD$3:AD$146,$B314,总装!AD$6)</f>
        <v>0</v>
      </c>
      <c r="S314" s="5">
        <f ca="1">SUMIF(总装!AE$3:AE$146,$B314,总装!AE$6)+SUMIF(总装!AF$3:AF$146,$B314,总装!AF$6)+SUMIF(总装!AG$3:AG$146,$B314,总装!AG$6)</f>
        <v>0</v>
      </c>
      <c r="T314" s="5">
        <f ca="1">SUMIF(总装!AH$3:AH$146,$B314,总装!AH$6)+SUMIF(总装!AI$3:AI$146,$B314,总装!AI$6)+SUMIF(总装!AJ$3:AJ$146,$B314,总装!AJ$6)</f>
        <v>0</v>
      </c>
      <c r="U314" s="5">
        <f ca="1">SUMIF(总装!AK$3:AK$146,$B314,总装!AK$6)+SUMIF(总装!AL$3:AL$146,$B314,总装!AL$6)+SUMIF(总装!AM$3:AM$146,$B314,总装!AM$6)</f>
        <v>450</v>
      </c>
      <c r="V314" s="5">
        <f ca="1">SUMIF(总装!AN$3:AN$146,$B314,总装!AN$6)+SUMIF(总装!AO$3:AO$146,$B314,总装!AO$6)+SUMIF(总装!AP$3:AP$146,$B314,总装!AP$6)</f>
        <v>1518</v>
      </c>
      <c r="W314" s="5">
        <f ca="1">SUMIF(总装!AQ$3:AQ$146,$B314,总装!AQ$6)+SUMIF(总装!AR$3:AR$146,$B314,总装!AR$6)+SUMIF(总装!AS$3:AS$146,$B314,总装!AS$6)</f>
        <v>32</v>
      </c>
      <c r="X314" s="5">
        <f ca="1">SUMIF(总装!AT$3:AT$146,$B314,总装!AT$6)+SUMIF(总装!AU$3:AU$146,$B314,总装!AU$6)+SUMIF(总装!AV$3:AV$146,$B314,总装!AV$6)</f>
        <v>0</v>
      </c>
      <c r="Y314" s="5">
        <f ca="1">SUMIF(总装!AW$3:AW$146,$B314,总装!AW$6)+SUMIF(总装!AX$3:AX$146,$B314,总装!AX$6)+SUMIF(总装!AY$3:AY$146,$B314,总装!AY$6)</f>
        <v>0</v>
      </c>
      <c r="Z314" s="5">
        <f ca="1">SUMIF(总装!AZ$3:AZ$146,$B314,总装!AZ$6)+SUMIF(总装!BA$3:BA$146,$B314,总装!BA$6)+SUMIF(总装!BB$3:BB$146,$B314,总装!BB$6)</f>
        <v>0</v>
      </c>
      <c r="AA314" s="5">
        <f ca="1">SUMIF(总装!BC$3:BC$146,$B314,总装!BC$6)+SUMIF(总装!BD$3:BD$146,$B314,总装!BD$6)+SUMIF(总装!BE$3:BE$146,$B314,总装!BE$6)</f>
        <v>0</v>
      </c>
      <c r="AB314" s="5">
        <f ca="1">SUMIF(总装!BF$3:BF$146,$B314,总装!BF$6)+SUMIF(总装!BG$3:BG$146,$B314,总装!BG$6)+SUMIF(总装!BH$3:BH$146,$B314,总装!BH$6)</f>
        <v>0</v>
      </c>
      <c r="AC314" s="5">
        <f ca="1">SUMIF(总装!BI$3:BI$146,$B314,总装!BI$6)+SUMIF(总装!BJ$3:BJ$146,$B314,总装!BJ$6)+SUMIF(总装!BK$3:BK$146,$B314,总装!BK$6)</f>
        <v>0</v>
      </c>
      <c r="AD314" s="5">
        <f ca="1">SUMIF(总装!BL$3:BL$146,$B314,总装!BL$6)+SUMIF(总装!BM$3:BM$146,$B314,总装!BM$6)+SUMIF(总装!BN$3:BN$146,$B314,总装!BN$6)</f>
        <v>0</v>
      </c>
      <c r="AE314" s="5">
        <f ca="1">SUMIF(总装!BO$3:BO$146,$B314,总装!BO$6)+SUMIF(总装!BP$3:BP$146,$B314,总装!BP$6)+SUMIF(总装!BQ$3:BQ$146,$B314,总装!BQ$6)</f>
        <v>0</v>
      </c>
      <c r="AF314" s="5">
        <f ca="1">SUMIF(总装!BR$3:BR$146,$B314,总装!BR$6)+SUMIF(总装!BS$3:BS$146,$B314,总装!BS$6)+SUMIF(总装!BT$3:BT$146,$B314,总装!BT$6)</f>
        <v>0</v>
      </c>
      <c r="AG314" s="5">
        <f ca="1">SUMIF(总装!BU$3:BU$146,$B314,总装!BU$6)+SUMIF(总装!BV$3:BV$146,$B314,总装!BV$6)+SUMIF(总装!BW$3:BW$146,$B314,总装!BW$6)</f>
        <v>0</v>
      </c>
      <c r="AH314" s="5">
        <f ca="1">SUMIF(总装!BX$3:BX$146,$B314,总装!BX$6)+SUMIF(总装!BY$3:BY$146,$B314,总装!BY$6)+SUMIF(总装!BZ$3:BZ$146,$B314,总装!BZ$6)</f>
        <v>0</v>
      </c>
      <c r="AI314" s="5">
        <f ca="1">SUMIF(总装!CA$3:CA$146,$B314,总装!CA$6)+SUMIF(总装!CB$3:CB$146,$B314,总装!CB$6)+SUMIF(总装!CC$3:CC$146,$B314,总装!CC$6)</f>
        <v>0</v>
      </c>
      <c r="AJ314" s="5">
        <f ca="1">SUMIF(总装!CD$3:CD$146,$B314,总装!CD$6)+SUMIF(总装!CE$3:CE$146,$B314,总装!CE$6)+SUMIF(总装!CF$3:CF$146,$B314,总装!CF$6)</f>
        <v>0</v>
      </c>
      <c r="AK314" s="5">
        <f ca="1">SUMIF(总装!CG$3:CG$146,$B314,总装!CG$6)+SUMIF(总装!CH$3:CH$146,$B314,总装!CH$6)+SUMIF(总装!CI$3:CI$146,$B314,总装!CI$6)</f>
        <v>0</v>
      </c>
      <c r="AL314" s="5">
        <f ca="1">SUMIF(总装!CJ$3:CJ$146,$B314,总装!CJ$6)+SUMIF(总装!CK$3:CK$146,$B314,总装!CK$6)+SUMIF(总装!CL$3:CL$146,$B314,总装!CL$6)</f>
        <v>0</v>
      </c>
      <c r="AM314" s="5">
        <f ca="1">SUMIF(总装!CM$3:CM$146,$B314,总装!CM$6)+SUMIF(总装!CN$3:CN$146,$B314,总装!CN$6)+SUMIF(总装!CO$3:CO$146,$B314,总装!CO$6)</f>
        <v>0</v>
      </c>
      <c r="AN314" s="5">
        <f ca="1">SUMIF(总装!CP$3:CP$146,$B314,总装!CP$6)+SUMIF(总装!CQ$3:CQ$146,$B314,总装!CQ$6)+SUMIF(总装!CR$3:CR$146,$B314,总装!CR$6)</f>
        <v>0</v>
      </c>
      <c r="AO314" s="5">
        <f ca="1" t="shared" si="14"/>
        <v>2000</v>
      </c>
      <c r="AP314" s="5">
        <f>SUMIF(工单拆分!G:G,B314,工单拆分!I:I)</f>
        <v>2000</v>
      </c>
      <c r="AQ314" s="5">
        <f ca="1" t="shared" si="15"/>
        <v>0</v>
      </c>
      <c r="AS314" s="7">
        <f>VLOOKUP(日计划量!C:C,工单拆分!H:N,7,0)</f>
        <v>100845981</v>
      </c>
      <c r="AT314" s="5">
        <f ca="1">VLOOKUP(C:C,工单拆分!H:R,11,0)</f>
        <v>0</v>
      </c>
      <c r="AU314" s="5">
        <f ca="1">VLOOKUP(C:C,工单拆分!H:S,12,0)</f>
        <v>0</v>
      </c>
      <c r="AV314" s="5"/>
      <c r="AW314" s="5"/>
    </row>
    <row r="315" s="1" customFormat="1" spans="1:49">
      <c r="A315" s="5">
        <f>工单拆分!F315</f>
        <v>7210004048</v>
      </c>
      <c r="B315" s="5" t="str">
        <f>工单拆分!G315</f>
        <v>7210004048-1</v>
      </c>
      <c r="C315" s="5" t="str">
        <f>工单拆分!H315</f>
        <v>40FC833电商-1</v>
      </c>
      <c r="D315" s="5">
        <f>VLOOKUP(B315,工单拆分!G:I,3,0)</f>
        <v>2000</v>
      </c>
      <c r="E315" s="5">
        <f ca="1">SUMIFS(OFFSET(工单拆分!$I$2,,,2000),OFFSET(工单拆分!$F$2,,,2000),A315)</f>
        <v>4000</v>
      </c>
      <c r="F315" s="5"/>
      <c r="G315" s="10">
        <f ca="1" t="array" ref="G315">MATCH(TRUE,J315:AN315&gt;10,0)+$J$2-1</f>
        <v>43531</v>
      </c>
      <c r="H315" s="11"/>
      <c r="I315" s="11"/>
      <c r="J315" s="5">
        <f ca="1">SUMIF(总装!D$3:D$146,$B315,总装!D$6)+SUMIF(总装!E$3:E$146,$B315,总装!E$6)+SUMIF(总装!F$3:F$146,$B315,总装!F$6)</f>
        <v>0</v>
      </c>
      <c r="K315" s="12">
        <f ca="1">SUMIF(总装!G$3:G$146,$B315,总装!G$6)+SUMIF(总装!H$3:H$146,$B315,总装!H$6)+SUMIF(总装!I$3:I$146,$B315,总装!I$6)</f>
        <v>0</v>
      </c>
      <c r="L315" s="12">
        <f ca="1">SUMIF(总装!J$3:J$146,$B315,总装!J$6)+SUMIF(总装!K$3:K$146,$B315,总装!K$6)+SUMIF(总装!L$3:L$146,$B315,总装!L$6)</f>
        <v>0</v>
      </c>
      <c r="M315" s="12">
        <f ca="1">SUMIF(总装!M$3:M$146,$B315,总装!M$6)+SUMIF(总装!N$3:N$146,$B315,总装!N$6)+SUMIF(总装!O$3:O$146,$B315,总装!O$6)</f>
        <v>0</v>
      </c>
      <c r="N315" s="12">
        <f ca="1">SUMIF(总装!P$3:P$146,$B315,总装!P$6)+SUMIF(总装!Q$3:Q$146,$B315,总装!Q$6)+SUMIF(总装!R$3:R$146,$B315,总装!R$6)</f>
        <v>0</v>
      </c>
      <c r="O315" s="12">
        <f ca="1">SUMIF(总装!S$3:S$146,$B315,总装!S$6)+SUMIF(总装!T$3:T$146,$B315,总装!T$6)+SUMIF(总装!U$3:U$146,$B315,总装!U$6)</f>
        <v>0</v>
      </c>
      <c r="P315" s="12">
        <f ca="1">SUMIF(总装!V$3:V$146,$B315,总装!V$6)+SUMIF(总装!W$3:W$146,$B315,总装!W$6)+SUMIF(总装!X$3:X$146,$B315,总装!X$6)</f>
        <v>500</v>
      </c>
      <c r="Q315" s="12">
        <f ca="1">SUMIF(总装!Y$3:Y$146,$B315,总装!Y$6)+SUMIF(总装!Z$3:Z$146,$B315,总装!Z$6)+SUMIF(总装!AA$3:AA$146,$B315,总装!AA$6)</f>
        <v>1500</v>
      </c>
      <c r="R315" s="5">
        <f ca="1">SUMIF(总装!AB$3:AB$146,$B315,总装!AB$6)+SUMIF(总装!AC$3:AC$146,$B315,总装!AC$6)+SUMIF(总装!AD$3:AD$146,$B315,总装!AD$6)</f>
        <v>0</v>
      </c>
      <c r="S315" s="5">
        <f ca="1">SUMIF(总装!AE$3:AE$146,$B315,总装!AE$6)+SUMIF(总装!AF$3:AF$146,$B315,总装!AF$6)+SUMIF(总装!AG$3:AG$146,$B315,总装!AG$6)</f>
        <v>0</v>
      </c>
      <c r="T315" s="5">
        <f ca="1">SUMIF(总装!AH$3:AH$146,$B315,总装!AH$6)+SUMIF(总装!AI$3:AI$146,$B315,总装!AI$6)+SUMIF(总装!AJ$3:AJ$146,$B315,总装!AJ$6)</f>
        <v>0</v>
      </c>
      <c r="U315" s="5">
        <f ca="1">SUMIF(总装!AK$3:AK$146,$B315,总装!AK$6)+SUMIF(总装!AL$3:AL$146,$B315,总装!AL$6)+SUMIF(总装!AM$3:AM$146,$B315,总装!AM$6)</f>
        <v>0</v>
      </c>
      <c r="V315" s="5">
        <f ca="1">SUMIF(总装!AN$3:AN$146,$B315,总装!AN$6)+SUMIF(总装!AO$3:AO$146,$B315,总装!AO$6)+SUMIF(总装!AP$3:AP$146,$B315,总装!AP$6)</f>
        <v>0</v>
      </c>
      <c r="W315" s="5">
        <f ca="1">SUMIF(总装!AQ$3:AQ$146,$B315,总装!AQ$6)+SUMIF(总装!AR$3:AR$146,$B315,总装!AR$6)+SUMIF(总装!AS$3:AS$146,$B315,总装!AS$6)</f>
        <v>0</v>
      </c>
      <c r="X315" s="5">
        <f ca="1">SUMIF(总装!AT$3:AT$146,$B315,总装!AT$6)+SUMIF(总装!AU$3:AU$146,$B315,总装!AU$6)+SUMIF(总装!AV$3:AV$146,$B315,总装!AV$6)</f>
        <v>0</v>
      </c>
      <c r="Y315" s="5">
        <f ca="1">SUMIF(总装!AW$3:AW$146,$B315,总装!AW$6)+SUMIF(总装!AX$3:AX$146,$B315,总装!AX$6)+SUMIF(总装!AY$3:AY$146,$B315,总装!AY$6)</f>
        <v>0</v>
      </c>
      <c r="Z315" s="5">
        <f ca="1">SUMIF(总装!AZ$3:AZ$146,$B315,总装!AZ$6)+SUMIF(总装!BA$3:BA$146,$B315,总装!BA$6)+SUMIF(总装!BB$3:BB$146,$B315,总装!BB$6)</f>
        <v>0</v>
      </c>
      <c r="AA315" s="5">
        <f ca="1">SUMIF(总装!BC$3:BC$146,$B315,总装!BC$6)+SUMIF(总装!BD$3:BD$146,$B315,总装!BD$6)+SUMIF(总装!BE$3:BE$146,$B315,总装!BE$6)</f>
        <v>0</v>
      </c>
      <c r="AB315" s="5">
        <f ca="1">SUMIF(总装!BF$3:BF$146,$B315,总装!BF$6)+SUMIF(总装!BG$3:BG$146,$B315,总装!BG$6)+SUMIF(总装!BH$3:BH$146,$B315,总装!BH$6)</f>
        <v>0</v>
      </c>
      <c r="AC315" s="5">
        <f ca="1">SUMIF(总装!BI$3:BI$146,$B315,总装!BI$6)+SUMIF(总装!BJ$3:BJ$146,$B315,总装!BJ$6)+SUMIF(总装!BK$3:BK$146,$B315,总装!BK$6)</f>
        <v>0</v>
      </c>
      <c r="AD315" s="5">
        <f ca="1">SUMIF(总装!BL$3:BL$146,$B315,总装!BL$6)+SUMIF(总装!BM$3:BM$146,$B315,总装!BM$6)+SUMIF(总装!BN$3:BN$146,$B315,总装!BN$6)</f>
        <v>0</v>
      </c>
      <c r="AE315" s="5">
        <f ca="1">SUMIF(总装!BO$3:BO$146,$B315,总装!BO$6)+SUMIF(总装!BP$3:BP$146,$B315,总装!BP$6)+SUMIF(总装!BQ$3:BQ$146,$B315,总装!BQ$6)</f>
        <v>0</v>
      </c>
      <c r="AF315" s="5">
        <f ca="1">SUMIF(总装!BR$3:BR$146,$B315,总装!BR$6)+SUMIF(总装!BS$3:BS$146,$B315,总装!BS$6)+SUMIF(总装!BT$3:BT$146,$B315,总装!BT$6)</f>
        <v>0</v>
      </c>
      <c r="AG315" s="5">
        <f ca="1">SUMIF(总装!BU$3:BU$146,$B315,总装!BU$6)+SUMIF(总装!BV$3:BV$146,$B315,总装!BV$6)+SUMIF(总装!BW$3:BW$146,$B315,总装!BW$6)</f>
        <v>0</v>
      </c>
      <c r="AH315" s="5">
        <f ca="1">SUMIF(总装!BX$3:BX$146,$B315,总装!BX$6)+SUMIF(总装!BY$3:BY$146,$B315,总装!BY$6)+SUMIF(总装!BZ$3:BZ$146,$B315,总装!BZ$6)</f>
        <v>0</v>
      </c>
      <c r="AI315" s="5">
        <f ca="1">SUMIF(总装!CA$3:CA$146,$B315,总装!CA$6)+SUMIF(总装!CB$3:CB$146,$B315,总装!CB$6)+SUMIF(总装!CC$3:CC$146,$B315,总装!CC$6)</f>
        <v>0</v>
      </c>
      <c r="AJ315" s="5">
        <f ca="1">SUMIF(总装!CD$3:CD$146,$B315,总装!CD$6)+SUMIF(总装!CE$3:CE$146,$B315,总装!CE$6)+SUMIF(总装!CF$3:CF$146,$B315,总装!CF$6)</f>
        <v>0</v>
      </c>
      <c r="AK315" s="5">
        <f ca="1">SUMIF(总装!CG$3:CG$146,$B315,总装!CG$6)+SUMIF(总装!CH$3:CH$146,$B315,总装!CH$6)+SUMIF(总装!CI$3:CI$146,$B315,总装!CI$6)</f>
        <v>0</v>
      </c>
      <c r="AL315" s="5">
        <f ca="1">SUMIF(总装!CJ$3:CJ$146,$B315,总装!CJ$6)+SUMIF(总装!CK$3:CK$146,$B315,总装!CK$6)+SUMIF(总装!CL$3:CL$146,$B315,总装!CL$6)</f>
        <v>0</v>
      </c>
      <c r="AM315" s="5">
        <f ca="1">SUMIF(总装!CM$3:CM$146,$B315,总装!CM$6)+SUMIF(总装!CN$3:CN$146,$B315,总装!CN$6)+SUMIF(总装!CO$3:CO$146,$B315,总装!CO$6)</f>
        <v>0</v>
      </c>
      <c r="AN315" s="5">
        <f ca="1">SUMIF(总装!CP$3:CP$146,$B315,总装!CP$6)+SUMIF(总装!CQ$3:CQ$146,$B315,总装!CQ$6)+SUMIF(总装!CR$3:CR$146,$B315,总装!CR$6)</f>
        <v>0</v>
      </c>
      <c r="AO315" s="5">
        <f ca="1" t="shared" si="14"/>
        <v>2000</v>
      </c>
      <c r="AP315" s="5">
        <f>SUMIF(工单拆分!G:G,B315,工单拆分!I:I)</f>
        <v>2000</v>
      </c>
      <c r="AQ315" s="5">
        <f ca="1" t="shared" si="15"/>
        <v>0</v>
      </c>
      <c r="AS315" s="7">
        <f>VLOOKUP(日计划量!C:C,工单拆分!H:N,7,0)</f>
        <v>100844864</v>
      </c>
      <c r="AT315" s="5">
        <f ca="1">VLOOKUP(C:C,工单拆分!H:R,11,0)</f>
        <v>0</v>
      </c>
      <c r="AU315" s="5">
        <f ca="1">VLOOKUP(C:C,工单拆分!H:S,12,0)</f>
        <v>0</v>
      </c>
      <c r="AV315" s="5"/>
      <c r="AW315" s="5"/>
    </row>
    <row r="316" s="1" customFormat="1" spans="1:49">
      <c r="A316" s="5">
        <f>工单拆分!F316</f>
        <v>7210004048</v>
      </c>
      <c r="B316" s="5" t="str">
        <f>工单拆分!G316</f>
        <v>7210004048-2</v>
      </c>
      <c r="C316" s="5" t="str">
        <f>工单拆分!H316</f>
        <v>40FC833电商-2</v>
      </c>
      <c r="D316" s="5">
        <f>VLOOKUP(B316,工单拆分!G:I,3,0)</f>
        <v>2000</v>
      </c>
      <c r="E316" s="5">
        <f ca="1">SUMIFS(OFFSET(工单拆分!$I$2,,,2000),OFFSET(工单拆分!$F$2,,,2000),A316)</f>
        <v>4000</v>
      </c>
      <c r="F316" s="5"/>
      <c r="G316" s="10">
        <f ca="1" t="array" ref="G316">MATCH(TRUE,J316:AN316&gt;10,0)+$J$2-1</f>
        <v>43532</v>
      </c>
      <c r="H316" s="11"/>
      <c r="I316" s="11"/>
      <c r="J316" s="5">
        <f ca="1">SUMIF(总装!D$3:D$146,$B316,总装!D$6)+SUMIF(总装!E$3:E$146,$B316,总装!E$6)+SUMIF(总装!F$3:F$146,$B316,总装!F$6)</f>
        <v>0</v>
      </c>
      <c r="K316" s="12">
        <f ca="1">SUMIF(总装!G$3:G$146,$B316,总装!G$6)+SUMIF(总装!H$3:H$146,$B316,总装!H$6)+SUMIF(总装!I$3:I$146,$B316,总装!I$6)</f>
        <v>0</v>
      </c>
      <c r="L316" s="12">
        <f ca="1">SUMIF(总装!J$3:J$146,$B316,总装!J$6)+SUMIF(总装!K$3:K$146,$B316,总装!K$6)+SUMIF(总装!L$3:L$146,$B316,总装!L$6)</f>
        <v>0</v>
      </c>
      <c r="M316" s="12">
        <f ca="1">SUMIF(总装!M$3:M$146,$B316,总装!M$6)+SUMIF(总装!N$3:N$146,$B316,总装!N$6)+SUMIF(总装!O$3:O$146,$B316,总装!O$6)</f>
        <v>0</v>
      </c>
      <c r="N316" s="12">
        <f ca="1">SUMIF(总装!P$3:P$146,$B316,总装!P$6)+SUMIF(总装!Q$3:Q$146,$B316,总装!Q$6)+SUMIF(总装!R$3:R$146,$B316,总装!R$6)</f>
        <v>0</v>
      </c>
      <c r="O316" s="12">
        <f ca="1">SUMIF(总装!S$3:S$146,$B316,总装!S$6)+SUMIF(总装!T$3:T$146,$B316,总装!T$6)+SUMIF(总装!U$3:U$146,$B316,总装!U$6)</f>
        <v>0</v>
      </c>
      <c r="P316" s="12">
        <f ca="1">SUMIF(总装!V$3:V$146,$B316,总装!V$6)+SUMIF(总装!W$3:W$146,$B316,总装!W$6)+SUMIF(总装!X$3:X$146,$B316,总装!X$6)</f>
        <v>0</v>
      </c>
      <c r="Q316" s="12">
        <f ca="1">SUMIF(总装!Y$3:Y$146,$B316,总装!Y$6)+SUMIF(总装!Z$3:Z$146,$B316,总装!Z$6)+SUMIF(总装!AA$3:AA$146,$B316,总装!AA$6)</f>
        <v>400</v>
      </c>
      <c r="R316" s="5">
        <f ca="1">SUMIF(总装!AB$3:AB$146,$B316,总装!AB$6)+SUMIF(总装!AC$3:AC$146,$B316,总装!AC$6)+SUMIF(总装!AD$3:AD$146,$B316,总装!AD$6)</f>
        <v>1600</v>
      </c>
      <c r="S316" s="5">
        <f ca="1">SUMIF(总装!AE$3:AE$146,$B316,总装!AE$6)+SUMIF(总装!AF$3:AF$146,$B316,总装!AF$6)+SUMIF(总装!AG$3:AG$146,$B316,总装!AG$6)</f>
        <v>0</v>
      </c>
      <c r="T316" s="5">
        <f ca="1">SUMIF(总装!AH$3:AH$146,$B316,总装!AH$6)+SUMIF(总装!AI$3:AI$146,$B316,总装!AI$6)+SUMIF(总装!AJ$3:AJ$146,$B316,总装!AJ$6)</f>
        <v>0</v>
      </c>
      <c r="U316" s="5">
        <f ca="1">SUMIF(总装!AK$3:AK$146,$B316,总装!AK$6)+SUMIF(总装!AL$3:AL$146,$B316,总装!AL$6)+SUMIF(总装!AM$3:AM$146,$B316,总装!AM$6)</f>
        <v>0</v>
      </c>
      <c r="V316" s="5">
        <f ca="1">SUMIF(总装!AN$3:AN$146,$B316,总装!AN$6)+SUMIF(总装!AO$3:AO$146,$B316,总装!AO$6)+SUMIF(总装!AP$3:AP$146,$B316,总装!AP$6)</f>
        <v>0</v>
      </c>
      <c r="W316" s="5">
        <f ca="1">SUMIF(总装!AQ$3:AQ$146,$B316,总装!AQ$6)+SUMIF(总装!AR$3:AR$146,$B316,总装!AR$6)+SUMIF(总装!AS$3:AS$146,$B316,总装!AS$6)</f>
        <v>0</v>
      </c>
      <c r="X316" s="5">
        <f ca="1">SUMIF(总装!AT$3:AT$146,$B316,总装!AT$6)+SUMIF(总装!AU$3:AU$146,$B316,总装!AU$6)+SUMIF(总装!AV$3:AV$146,$B316,总装!AV$6)</f>
        <v>0</v>
      </c>
      <c r="Y316" s="5">
        <f ca="1">SUMIF(总装!AW$3:AW$146,$B316,总装!AW$6)+SUMIF(总装!AX$3:AX$146,$B316,总装!AX$6)+SUMIF(总装!AY$3:AY$146,$B316,总装!AY$6)</f>
        <v>0</v>
      </c>
      <c r="Z316" s="5">
        <f ca="1">SUMIF(总装!AZ$3:AZ$146,$B316,总装!AZ$6)+SUMIF(总装!BA$3:BA$146,$B316,总装!BA$6)+SUMIF(总装!BB$3:BB$146,$B316,总装!BB$6)</f>
        <v>0</v>
      </c>
      <c r="AA316" s="5">
        <f ca="1">SUMIF(总装!BC$3:BC$146,$B316,总装!BC$6)+SUMIF(总装!BD$3:BD$146,$B316,总装!BD$6)+SUMIF(总装!BE$3:BE$146,$B316,总装!BE$6)</f>
        <v>0</v>
      </c>
      <c r="AB316" s="5">
        <f ca="1">SUMIF(总装!BF$3:BF$146,$B316,总装!BF$6)+SUMIF(总装!BG$3:BG$146,$B316,总装!BG$6)+SUMIF(总装!BH$3:BH$146,$B316,总装!BH$6)</f>
        <v>0</v>
      </c>
      <c r="AC316" s="5">
        <f ca="1">SUMIF(总装!BI$3:BI$146,$B316,总装!BI$6)+SUMIF(总装!BJ$3:BJ$146,$B316,总装!BJ$6)+SUMIF(总装!BK$3:BK$146,$B316,总装!BK$6)</f>
        <v>0</v>
      </c>
      <c r="AD316" s="5">
        <f ca="1">SUMIF(总装!BL$3:BL$146,$B316,总装!BL$6)+SUMIF(总装!BM$3:BM$146,$B316,总装!BM$6)+SUMIF(总装!BN$3:BN$146,$B316,总装!BN$6)</f>
        <v>0</v>
      </c>
      <c r="AE316" s="5">
        <f ca="1">SUMIF(总装!BO$3:BO$146,$B316,总装!BO$6)+SUMIF(总装!BP$3:BP$146,$B316,总装!BP$6)+SUMIF(总装!BQ$3:BQ$146,$B316,总装!BQ$6)</f>
        <v>0</v>
      </c>
      <c r="AF316" s="5">
        <f ca="1">SUMIF(总装!BR$3:BR$146,$B316,总装!BR$6)+SUMIF(总装!BS$3:BS$146,$B316,总装!BS$6)+SUMIF(总装!BT$3:BT$146,$B316,总装!BT$6)</f>
        <v>0</v>
      </c>
      <c r="AG316" s="5">
        <f ca="1">SUMIF(总装!BU$3:BU$146,$B316,总装!BU$6)+SUMIF(总装!BV$3:BV$146,$B316,总装!BV$6)+SUMIF(总装!BW$3:BW$146,$B316,总装!BW$6)</f>
        <v>0</v>
      </c>
      <c r="AH316" s="5">
        <f ca="1">SUMIF(总装!BX$3:BX$146,$B316,总装!BX$6)+SUMIF(总装!BY$3:BY$146,$B316,总装!BY$6)+SUMIF(总装!BZ$3:BZ$146,$B316,总装!BZ$6)</f>
        <v>0</v>
      </c>
      <c r="AI316" s="5">
        <f ca="1">SUMIF(总装!CA$3:CA$146,$B316,总装!CA$6)+SUMIF(总装!CB$3:CB$146,$B316,总装!CB$6)+SUMIF(总装!CC$3:CC$146,$B316,总装!CC$6)</f>
        <v>0</v>
      </c>
      <c r="AJ316" s="5">
        <f ca="1">SUMIF(总装!CD$3:CD$146,$B316,总装!CD$6)+SUMIF(总装!CE$3:CE$146,$B316,总装!CE$6)+SUMIF(总装!CF$3:CF$146,$B316,总装!CF$6)</f>
        <v>0</v>
      </c>
      <c r="AK316" s="5">
        <f ca="1">SUMIF(总装!CG$3:CG$146,$B316,总装!CG$6)+SUMIF(总装!CH$3:CH$146,$B316,总装!CH$6)+SUMIF(总装!CI$3:CI$146,$B316,总装!CI$6)</f>
        <v>0</v>
      </c>
      <c r="AL316" s="5">
        <f ca="1">SUMIF(总装!CJ$3:CJ$146,$B316,总装!CJ$6)+SUMIF(总装!CK$3:CK$146,$B316,总装!CK$6)+SUMIF(总装!CL$3:CL$146,$B316,总装!CL$6)</f>
        <v>0</v>
      </c>
      <c r="AM316" s="5">
        <f ca="1">SUMIF(总装!CM$3:CM$146,$B316,总装!CM$6)+SUMIF(总装!CN$3:CN$146,$B316,总装!CN$6)+SUMIF(总装!CO$3:CO$146,$B316,总装!CO$6)</f>
        <v>0</v>
      </c>
      <c r="AN316" s="5">
        <f ca="1">SUMIF(总装!CP$3:CP$146,$B316,总装!CP$6)+SUMIF(总装!CQ$3:CQ$146,$B316,总装!CQ$6)+SUMIF(总装!CR$3:CR$146,$B316,总装!CR$6)</f>
        <v>0</v>
      </c>
      <c r="AO316" s="5">
        <f ca="1" t="shared" si="14"/>
        <v>2000</v>
      </c>
      <c r="AP316" s="5">
        <f>SUMIF(工单拆分!G:G,B316,工单拆分!I:I)</f>
        <v>2000</v>
      </c>
      <c r="AQ316" s="5">
        <f ca="1" t="shared" si="15"/>
        <v>0</v>
      </c>
      <c r="AS316" s="7">
        <f>VLOOKUP(日计划量!C:C,工单拆分!H:N,7,0)</f>
        <v>100845325</v>
      </c>
      <c r="AT316" s="5">
        <f ca="1">VLOOKUP(C:C,工单拆分!H:R,11,0)</f>
        <v>0</v>
      </c>
      <c r="AU316" s="5">
        <f ca="1">VLOOKUP(C:C,工单拆分!H:S,12,0)</f>
        <v>0</v>
      </c>
      <c r="AV316" s="5"/>
      <c r="AW316" s="5"/>
    </row>
    <row r="317" s="1" customFormat="1" spans="1:49">
      <c r="A317" s="5">
        <f>工单拆分!F317</f>
        <v>7210004049</v>
      </c>
      <c r="B317" s="5" t="str">
        <f>工单拆分!G317</f>
        <v>7210004049-1</v>
      </c>
      <c r="C317" s="5" t="str">
        <f>工单拆分!H317</f>
        <v>50FC833电商-1</v>
      </c>
      <c r="D317" s="5">
        <f>VLOOKUP(B317,工单拆分!G:I,3,0)</f>
        <v>2000</v>
      </c>
      <c r="E317" s="5">
        <f ca="1">SUMIFS(OFFSET(工单拆分!$I$2,,,2000),OFFSET(工单拆分!$F$2,,,2000),A317)</f>
        <v>15000</v>
      </c>
      <c r="F317" s="5"/>
      <c r="G317" s="10">
        <f ca="1" t="array" ref="G317">MATCH(TRUE,J317:AN317&gt;10,0)+$J$2-1</f>
        <v>43529</v>
      </c>
      <c r="H317" s="11"/>
      <c r="I317" s="11"/>
      <c r="J317" s="5">
        <f ca="1">SUMIF(总装!D$3:D$146,$B317,总装!D$6)+SUMIF(总装!E$3:E$146,$B317,总装!E$6)+SUMIF(总装!F$3:F$146,$B317,总装!F$6)</f>
        <v>0</v>
      </c>
      <c r="K317" s="12">
        <f ca="1">SUMIF(总装!G$3:G$146,$B317,总装!G$6)+SUMIF(总装!H$3:H$146,$B317,总装!H$6)+SUMIF(总装!I$3:I$146,$B317,总装!I$6)</f>
        <v>0</v>
      </c>
      <c r="L317" s="12">
        <f ca="1">SUMIF(总装!J$3:J$146,$B317,总装!J$6)+SUMIF(总装!K$3:K$146,$B317,总装!K$6)+SUMIF(总装!L$3:L$146,$B317,总装!L$6)</f>
        <v>0</v>
      </c>
      <c r="M317" s="12">
        <f ca="1">SUMIF(总装!M$3:M$146,$B317,总装!M$6)+SUMIF(总装!N$3:N$146,$B317,总装!N$6)+SUMIF(总装!O$3:O$146,$B317,总装!O$6)</f>
        <v>0</v>
      </c>
      <c r="N317" s="12">
        <f ca="1">SUMIF(总装!P$3:P$146,$B317,总装!P$6)+SUMIF(总装!Q$3:Q$146,$B317,总装!Q$6)+SUMIF(总装!R$3:R$146,$B317,总装!R$6)</f>
        <v>850</v>
      </c>
      <c r="O317" s="12">
        <f ca="1">SUMIF(总装!S$3:S$146,$B317,总装!S$6)+SUMIF(总装!T$3:T$146,$B317,总装!T$6)+SUMIF(总装!U$3:U$146,$B317,总装!U$6)</f>
        <v>1150</v>
      </c>
      <c r="P317" s="12">
        <f ca="1">SUMIF(总装!V$3:V$146,$B317,总装!V$6)+SUMIF(总装!W$3:W$146,$B317,总装!W$6)+SUMIF(总装!X$3:X$146,$B317,总装!X$6)</f>
        <v>0</v>
      </c>
      <c r="Q317" s="12">
        <f ca="1">SUMIF(总装!Y$3:Y$146,$B317,总装!Y$6)+SUMIF(总装!Z$3:Z$146,$B317,总装!Z$6)+SUMIF(总装!AA$3:AA$146,$B317,总装!AA$6)</f>
        <v>0</v>
      </c>
      <c r="R317" s="5">
        <f ca="1">SUMIF(总装!AB$3:AB$146,$B317,总装!AB$6)+SUMIF(总装!AC$3:AC$146,$B317,总装!AC$6)+SUMIF(总装!AD$3:AD$146,$B317,总装!AD$6)</f>
        <v>0</v>
      </c>
      <c r="S317" s="5">
        <f ca="1">SUMIF(总装!AE$3:AE$146,$B317,总装!AE$6)+SUMIF(总装!AF$3:AF$146,$B317,总装!AF$6)+SUMIF(总装!AG$3:AG$146,$B317,总装!AG$6)</f>
        <v>0</v>
      </c>
      <c r="T317" s="5">
        <f ca="1">SUMIF(总装!AH$3:AH$146,$B317,总装!AH$6)+SUMIF(总装!AI$3:AI$146,$B317,总装!AI$6)+SUMIF(总装!AJ$3:AJ$146,$B317,总装!AJ$6)</f>
        <v>0</v>
      </c>
      <c r="U317" s="5">
        <f ca="1">SUMIF(总装!AK$3:AK$146,$B317,总装!AK$6)+SUMIF(总装!AL$3:AL$146,$B317,总装!AL$6)+SUMIF(总装!AM$3:AM$146,$B317,总装!AM$6)</f>
        <v>0</v>
      </c>
      <c r="V317" s="5">
        <f ca="1">SUMIF(总装!AN$3:AN$146,$B317,总装!AN$6)+SUMIF(总装!AO$3:AO$146,$B317,总装!AO$6)+SUMIF(总装!AP$3:AP$146,$B317,总装!AP$6)</f>
        <v>0</v>
      </c>
      <c r="W317" s="5">
        <f ca="1">SUMIF(总装!AQ$3:AQ$146,$B317,总装!AQ$6)+SUMIF(总装!AR$3:AR$146,$B317,总装!AR$6)+SUMIF(总装!AS$3:AS$146,$B317,总装!AS$6)</f>
        <v>0</v>
      </c>
      <c r="X317" s="5">
        <f ca="1">SUMIF(总装!AT$3:AT$146,$B317,总装!AT$6)+SUMIF(总装!AU$3:AU$146,$B317,总装!AU$6)+SUMIF(总装!AV$3:AV$146,$B317,总装!AV$6)</f>
        <v>0</v>
      </c>
      <c r="Y317" s="5">
        <f ca="1">SUMIF(总装!AW$3:AW$146,$B317,总装!AW$6)+SUMIF(总装!AX$3:AX$146,$B317,总装!AX$6)+SUMIF(总装!AY$3:AY$146,$B317,总装!AY$6)</f>
        <v>0</v>
      </c>
      <c r="Z317" s="5">
        <f ca="1">SUMIF(总装!AZ$3:AZ$146,$B317,总装!AZ$6)+SUMIF(总装!BA$3:BA$146,$B317,总装!BA$6)+SUMIF(总装!BB$3:BB$146,$B317,总装!BB$6)</f>
        <v>0</v>
      </c>
      <c r="AA317" s="5">
        <f ca="1">SUMIF(总装!BC$3:BC$146,$B317,总装!BC$6)+SUMIF(总装!BD$3:BD$146,$B317,总装!BD$6)+SUMIF(总装!BE$3:BE$146,$B317,总装!BE$6)</f>
        <v>0</v>
      </c>
      <c r="AB317" s="5">
        <f ca="1">SUMIF(总装!BF$3:BF$146,$B317,总装!BF$6)+SUMIF(总装!BG$3:BG$146,$B317,总装!BG$6)+SUMIF(总装!BH$3:BH$146,$B317,总装!BH$6)</f>
        <v>0</v>
      </c>
      <c r="AC317" s="5">
        <f ca="1">SUMIF(总装!BI$3:BI$146,$B317,总装!BI$6)+SUMIF(总装!BJ$3:BJ$146,$B317,总装!BJ$6)+SUMIF(总装!BK$3:BK$146,$B317,总装!BK$6)</f>
        <v>0</v>
      </c>
      <c r="AD317" s="5">
        <f ca="1">SUMIF(总装!BL$3:BL$146,$B317,总装!BL$6)+SUMIF(总装!BM$3:BM$146,$B317,总装!BM$6)+SUMIF(总装!BN$3:BN$146,$B317,总装!BN$6)</f>
        <v>0</v>
      </c>
      <c r="AE317" s="5">
        <f ca="1">SUMIF(总装!BO$3:BO$146,$B317,总装!BO$6)+SUMIF(总装!BP$3:BP$146,$B317,总装!BP$6)+SUMIF(总装!BQ$3:BQ$146,$B317,总装!BQ$6)</f>
        <v>0</v>
      </c>
      <c r="AF317" s="5">
        <f ca="1">SUMIF(总装!BR$3:BR$146,$B317,总装!BR$6)+SUMIF(总装!BS$3:BS$146,$B317,总装!BS$6)+SUMIF(总装!BT$3:BT$146,$B317,总装!BT$6)</f>
        <v>0</v>
      </c>
      <c r="AG317" s="5">
        <f ca="1">SUMIF(总装!BU$3:BU$146,$B317,总装!BU$6)+SUMIF(总装!BV$3:BV$146,$B317,总装!BV$6)+SUMIF(总装!BW$3:BW$146,$B317,总装!BW$6)</f>
        <v>0</v>
      </c>
      <c r="AH317" s="5">
        <f ca="1">SUMIF(总装!BX$3:BX$146,$B317,总装!BX$6)+SUMIF(总装!BY$3:BY$146,$B317,总装!BY$6)+SUMIF(总装!BZ$3:BZ$146,$B317,总装!BZ$6)</f>
        <v>0</v>
      </c>
      <c r="AI317" s="5">
        <f ca="1">SUMIF(总装!CA$3:CA$146,$B317,总装!CA$6)+SUMIF(总装!CB$3:CB$146,$B317,总装!CB$6)+SUMIF(总装!CC$3:CC$146,$B317,总装!CC$6)</f>
        <v>0</v>
      </c>
      <c r="AJ317" s="5">
        <f ca="1">SUMIF(总装!CD$3:CD$146,$B317,总装!CD$6)+SUMIF(总装!CE$3:CE$146,$B317,总装!CE$6)+SUMIF(总装!CF$3:CF$146,$B317,总装!CF$6)</f>
        <v>0</v>
      </c>
      <c r="AK317" s="5">
        <f ca="1">SUMIF(总装!CG$3:CG$146,$B317,总装!CG$6)+SUMIF(总装!CH$3:CH$146,$B317,总装!CH$6)+SUMIF(总装!CI$3:CI$146,$B317,总装!CI$6)</f>
        <v>0</v>
      </c>
      <c r="AL317" s="5">
        <f ca="1">SUMIF(总装!CJ$3:CJ$146,$B317,总装!CJ$6)+SUMIF(总装!CK$3:CK$146,$B317,总装!CK$6)+SUMIF(总装!CL$3:CL$146,$B317,总装!CL$6)</f>
        <v>0</v>
      </c>
      <c r="AM317" s="5">
        <f ca="1">SUMIF(总装!CM$3:CM$146,$B317,总装!CM$6)+SUMIF(总装!CN$3:CN$146,$B317,总装!CN$6)+SUMIF(总装!CO$3:CO$146,$B317,总装!CO$6)</f>
        <v>0</v>
      </c>
      <c r="AN317" s="5">
        <f ca="1">SUMIF(总装!CP$3:CP$146,$B317,总装!CP$6)+SUMIF(总装!CQ$3:CQ$146,$B317,总装!CQ$6)+SUMIF(总装!CR$3:CR$146,$B317,总装!CR$6)</f>
        <v>0</v>
      </c>
      <c r="AO317" s="5">
        <f ca="1" t="shared" si="14"/>
        <v>2000</v>
      </c>
      <c r="AP317" s="5">
        <f>SUMIF(工单拆分!G:G,B317,工单拆分!I:I)</f>
        <v>2000</v>
      </c>
      <c r="AQ317" s="5">
        <f ca="1" t="shared" si="15"/>
        <v>0</v>
      </c>
      <c r="AS317" s="7">
        <f>VLOOKUP(日计划量!C:C,工单拆分!H:N,7,0)</f>
        <v>100844343</v>
      </c>
      <c r="AT317" s="5">
        <f ca="1">VLOOKUP(C:C,工单拆分!H:R,11,0)</f>
        <v>0</v>
      </c>
      <c r="AU317" s="5">
        <f ca="1">VLOOKUP(C:C,工单拆分!H:S,12,0)</f>
        <v>0</v>
      </c>
      <c r="AV317" s="5"/>
      <c r="AW317" s="5"/>
    </row>
    <row r="318" s="1" customFormat="1" spans="1:49">
      <c r="A318" s="5">
        <f>工单拆分!F318</f>
        <v>7210004049</v>
      </c>
      <c r="B318" s="5" t="str">
        <f>工单拆分!G318</f>
        <v>7210004049-2</v>
      </c>
      <c r="C318" s="5" t="str">
        <f>工单拆分!H318</f>
        <v>50FC833电商-2</v>
      </c>
      <c r="D318" s="5">
        <f>VLOOKUP(B318,工单拆分!G:I,3,0)</f>
        <v>2000</v>
      </c>
      <c r="E318" s="5">
        <f ca="1">SUMIFS(OFFSET(工单拆分!$I$2,,,2000),OFFSET(工单拆分!$F$2,,,2000),A318)</f>
        <v>15000</v>
      </c>
      <c r="F318" s="5"/>
      <c r="G318" s="10">
        <f ca="1" t="array" ref="G318">MATCH(TRUE,J318:AN318&gt;10,0)+$J$2-1</f>
        <v>43530</v>
      </c>
      <c r="H318" s="11"/>
      <c r="I318" s="11"/>
      <c r="J318" s="5">
        <f ca="1">SUMIF(总装!D$3:D$146,$B318,总装!D$6)+SUMIF(总装!E$3:E$146,$B318,总装!E$6)+SUMIF(总装!F$3:F$146,$B318,总装!F$6)</f>
        <v>0</v>
      </c>
      <c r="K318" s="12">
        <f ca="1">SUMIF(总装!G$3:G$146,$B318,总装!G$6)+SUMIF(总装!H$3:H$146,$B318,总装!H$6)+SUMIF(总装!I$3:I$146,$B318,总装!I$6)</f>
        <v>0</v>
      </c>
      <c r="L318" s="12">
        <f ca="1">SUMIF(总装!J$3:J$146,$B318,总装!J$6)+SUMIF(总装!K$3:K$146,$B318,总装!K$6)+SUMIF(总装!L$3:L$146,$B318,总装!L$6)</f>
        <v>0</v>
      </c>
      <c r="M318" s="12">
        <f ca="1">SUMIF(总装!M$3:M$146,$B318,总装!M$6)+SUMIF(总装!N$3:N$146,$B318,总装!N$6)+SUMIF(总装!O$3:O$146,$B318,总装!O$6)</f>
        <v>0</v>
      </c>
      <c r="N318" s="12">
        <f ca="1">SUMIF(总装!P$3:P$146,$B318,总装!P$6)+SUMIF(总装!Q$3:Q$146,$B318,总装!Q$6)+SUMIF(总装!R$3:R$146,$B318,总装!R$6)</f>
        <v>0</v>
      </c>
      <c r="O318" s="12">
        <f ca="1">SUMIF(总装!S$3:S$146,$B318,总装!S$6)+SUMIF(总装!T$3:T$146,$B318,总装!T$6)+SUMIF(总装!U$3:U$146,$B318,总装!U$6)</f>
        <v>650</v>
      </c>
      <c r="P318" s="12">
        <f ca="1">SUMIF(总装!V$3:V$146,$B318,总装!V$6)+SUMIF(总装!W$3:W$146,$B318,总装!W$6)+SUMIF(总装!X$3:X$146,$B318,总装!X$6)</f>
        <v>1350</v>
      </c>
      <c r="Q318" s="12">
        <f ca="1">SUMIF(总装!Y$3:Y$146,$B318,总装!Y$6)+SUMIF(总装!Z$3:Z$146,$B318,总装!Z$6)+SUMIF(总装!AA$3:AA$146,$B318,总装!AA$6)</f>
        <v>0</v>
      </c>
      <c r="R318" s="5">
        <f ca="1">SUMIF(总装!AB$3:AB$146,$B318,总装!AB$6)+SUMIF(总装!AC$3:AC$146,$B318,总装!AC$6)+SUMIF(总装!AD$3:AD$146,$B318,总装!AD$6)</f>
        <v>0</v>
      </c>
      <c r="S318" s="5">
        <f ca="1">SUMIF(总装!AE$3:AE$146,$B318,总装!AE$6)+SUMIF(总装!AF$3:AF$146,$B318,总装!AF$6)+SUMIF(总装!AG$3:AG$146,$B318,总装!AG$6)</f>
        <v>0</v>
      </c>
      <c r="T318" s="5">
        <f ca="1">SUMIF(总装!AH$3:AH$146,$B318,总装!AH$6)+SUMIF(总装!AI$3:AI$146,$B318,总装!AI$6)+SUMIF(总装!AJ$3:AJ$146,$B318,总装!AJ$6)</f>
        <v>0</v>
      </c>
      <c r="U318" s="5">
        <f ca="1">SUMIF(总装!AK$3:AK$146,$B318,总装!AK$6)+SUMIF(总装!AL$3:AL$146,$B318,总装!AL$6)+SUMIF(总装!AM$3:AM$146,$B318,总装!AM$6)</f>
        <v>0</v>
      </c>
      <c r="V318" s="5">
        <f ca="1">SUMIF(总装!AN$3:AN$146,$B318,总装!AN$6)+SUMIF(总装!AO$3:AO$146,$B318,总装!AO$6)+SUMIF(总装!AP$3:AP$146,$B318,总装!AP$6)</f>
        <v>0</v>
      </c>
      <c r="W318" s="5">
        <f ca="1">SUMIF(总装!AQ$3:AQ$146,$B318,总装!AQ$6)+SUMIF(总装!AR$3:AR$146,$B318,总装!AR$6)+SUMIF(总装!AS$3:AS$146,$B318,总装!AS$6)</f>
        <v>0</v>
      </c>
      <c r="X318" s="5">
        <f ca="1">SUMIF(总装!AT$3:AT$146,$B318,总装!AT$6)+SUMIF(总装!AU$3:AU$146,$B318,总装!AU$6)+SUMIF(总装!AV$3:AV$146,$B318,总装!AV$6)</f>
        <v>0</v>
      </c>
      <c r="Y318" s="5">
        <f ca="1">SUMIF(总装!AW$3:AW$146,$B318,总装!AW$6)+SUMIF(总装!AX$3:AX$146,$B318,总装!AX$6)+SUMIF(总装!AY$3:AY$146,$B318,总装!AY$6)</f>
        <v>0</v>
      </c>
      <c r="Z318" s="5">
        <f ca="1">SUMIF(总装!AZ$3:AZ$146,$B318,总装!AZ$6)+SUMIF(总装!BA$3:BA$146,$B318,总装!BA$6)+SUMIF(总装!BB$3:BB$146,$B318,总装!BB$6)</f>
        <v>0</v>
      </c>
      <c r="AA318" s="5">
        <f ca="1">SUMIF(总装!BC$3:BC$146,$B318,总装!BC$6)+SUMIF(总装!BD$3:BD$146,$B318,总装!BD$6)+SUMIF(总装!BE$3:BE$146,$B318,总装!BE$6)</f>
        <v>0</v>
      </c>
      <c r="AB318" s="5">
        <f ca="1">SUMIF(总装!BF$3:BF$146,$B318,总装!BF$6)+SUMIF(总装!BG$3:BG$146,$B318,总装!BG$6)+SUMIF(总装!BH$3:BH$146,$B318,总装!BH$6)</f>
        <v>0</v>
      </c>
      <c r="AC318" s="5">
        <f ca="1">SUMIF(总装!BI$3:BI$146,$B318,总装!BI$6)+SUMIF(总装!BJ$3:BJ$146,$B318,总装!BJ$6)+SUMIF(总装!BK$3:BK$146,$B318,总装!BK$6)</f>
        <v>0</v>
      </c>
      <c r="AD318" s="5">
        <f ca="1">SUMIF(总装!BL$3:BL$146,$B318,总装!BL$6)+SUMIF(总装!BM$3:BM$146,$B318,总装!BM$6)+SUMIF(总装!BN$3:BN$146,$B318,总装!BN$6)</f>
        <v>0</v>
      </c>
      <c r="AE318" s="5">
        <f ca="1">SUMIF(总装!BO$3:BO$146,$B318,总装!BO$6)+SUMIF(总装!BP$3:BP$146,$B318,总装!BP$6)+SUMIF(总装!BQ$3:BQ$146,$B318,总装!BQ$6)</f>
        <v>0</v>
      </c>
      <c r="AF318" s="5">
        <f ca="1">SUMIF(总装!BR$3:BR$146,$B318,总装!BR$6)+SUMIF(总装!BS$3:BS$146,$B318,总装!BS$6)+SUMIF(总装!BT$3:BT$146,$B318,总装!BT$6)</f>
        <v>0</v>
      </c>
      <c r="AG318" s="5">
        <f ca="1">SUMIF(总装!BU$3:BU$146,$B318,总装!BU$6)+SUMIF(总装!BV$3:BV$146,$B318,总装!BV$6)+SUMIF(总装!BW$3:BW$146,$B318,总装!BW$6)</f>
        <v>0</v>
      </c>
      <c r="AH318" s="5">
        <f ca="1">SUMIF(总装!BX$3:BX$146,$B318,总装!BX$6)+SUMIF(总装!BY$3:BY$146,$B318,总装!BY$6)+SUMIF(总装!BZ$3:BZ$146,$B318,总装!BZ$6)</f>
        <v>0</v>
      </c>
      <c r="AI318" s="5">
        <f ca="1">SUMIF(总装!CA$3:CA$146,$B318,总装!CA$6)+SUMIF(总装!CB$3:CB$146,$B318,总装!CB$6)+SUMIF(总装!CC$3:CC$146,$B318,总装!CC$6)</f>
        <v>0</v>
      </c>
      <c r="AJ318" s="5">
        <f ca="1">SUMIF(总装!CD$3:CD$146,$B318,总装!CD$6)+SUMIF(总装!CE$3:CE$146,$B318,总装!CE$6)+SUMIF(总装!CF$3:CF$146,$B318,总装!CF$6)</f>
        <v>0</v>
      </c>
      <c r="AK318" s="5">
        <f ca="1">SUMIF(总装!CG$3:CG$146,$B318,总装!CG$6)+SUMIF(总装!CH$3:CH$146,$B318,总装!CH$6)+SUMIF(总装!CI$3:CI$146,$B318,总装!CI$6)</f>
        <v>0</v>
      </c>
      <c r="AL318" s="5">
        <f ca="1">SUMIF(总装!CJ$3:CJ$146,$B318,总装!CJ$6)+SUMIF(总装!CK$3:CK$146,$B318,总装!CK$6)+SUMIF(总装!CL$3:CL$146,$B318,总装!CL$6)</f>
        <v>0</v>
      </c>
      <c r="AM318" s="5">
        <f ca="1">SUMIF(总装!CM$3:CM$146,$B318,总装!CM$6)+SUMIF(总装!CN$3:CN$146,$B318,总装!CN$6)+SUMIF(总装!CO$3:CO$146,$B318,总装!CO$6)</f>
        <v>0</v>
      </c>
      <c r="AN318" s="5">
        <f ca="1">SUMIF(总装!CP$3:CP$146,$B318,总装!CP$6)+SUMIF(总装!CQ$3:CQ$146,$B318,总装!CQ$6)+SUMIF(总装!CR$3:CR$146,$B318,总装!CR$6)</f>
        <v>0</v>
      </c>
      <c r="AO318" s="5">
        <f ca="1" t="shared" si="14"/>
        <v>2000</v>
      </c>
      <c r="AP318" s="5">
        <f>SUMIF(工单拆分!G:G,B318,工单拆分!I:I)</f>
        <v>2000</v>
      </c>
      <c r="AQ318" s="5">
        <f ca="1" t="shared" si="15"/>
        <v>0</v>
      </c>
      <c r="AS318" s="7">
        <f>VLOOKUP(日计划量!C:C,工单拆分!H:N,7,0)</f>
        <v>100844344</v>
      </c>
      <c r="AT318" s="5">
        <f ca="1">VLOOKUP(C:C,工单拆分!H:R,11,0)</f>
        <v>0</v>
      </c>
      <c r="AU318" s="5">
        <f ca="1">VLOOKUP(C:C,工单拆分!H:S,12,0)</f>
        <v>0</v>
      </c>
      <c r="AV318" s="5"/>
      <c r="AW318" s="5"/>
    </row>
    <row r="319" s="1" customFormat="1" spans="1:49">
      <c r="A319" s="5">
        <f>工单拆分!F319</f>
        <v>7210004049</v>
      </c>
      <c r="B319" s="5" t="str">
        <f>工单拆分!G319</f>
        <v>7210004049-3</v>
      </c>
      <c r="C319" s="5" t="str">
        <f>工单拆分!H319</f>
        <v>50FC833电商-3</v>
      </c>
      <c r="D319" s="5">
        <f>VLOOKUP(B319,工单拆分!G:I,3,0)</f>
        <v>2000</v>
      </c>
      <c r="E319" s="5">
        <f ca="1">SUMIFS(OFFSET(工单拆分!$I$2,,,2000),OFFSET(工单拆分!$F$2,,,2000),A319)</f>
        <v>15000</v>
      </c>
      <c r="F319" s="5"/>
      <c r="G319" s="10">
        <f ca="1" t="array" ref="G319">MATCH(TRUE,J319:AN319&gt;10,0)+$J$2-1</f>
        <v>43536</v>
      </c>
      <c r="H319" s="11"/>
      <c r="I319" s="11"/>
      <c r="J319" s="5">
        <f ca="1">SUMIF(总装!D$3:D$146,$B319,总装!D$6)+SUMIF(总装!E$3:E$146,$B319,总装!E$6)+SUMIF(总装!F$3:F$146,$B319,总装!F$6)</f>
        <v>0</v>
      </c>
      <c r="K319" s="12">
        <f ca="1">SUMIF(总装!G$3:G$146,$B319,总装!G$6)+SUMIF(总装!H$3:H$146,$B319,总装!H$6)+SUMIF(总装!I$3:I$146,$B319,总装!I$6)</f>
        <v>0</v>
      </c>
      <c r="L319" s="12">
        <f ca="1">SUMIF(总装!J$3:J$146,$B319,总装!J$6)+SUMIF(总装!K$3:K$146,$B319,总装!K$6)+SUMIF(总装!L$3:L$146,$B319,总装!L$6)</f>
        <v>0</v>
      </c>
      <c r="M319" s="12">
        <f ca="1">SUMIF(总装!M$3:M$146,$B319,总装!M$6)+SUMIF(总装!N$3:N$146,$B319,总装!N$6)+SUMIF(总装!O$3:O$146,$B319,总装!O$6)</f>
        <v>0</v>
      </c>
      <c r="N319" s="12">
        <f ca="1">SUMIF(总装!P$3:P$146,$B319,总装!P$6)+SUMIF(总装!Q$3:Q$146,$B319,总装!Q$6)+SUMIF(总装!R$3:R$146,$B319,总装!R$6)</f>
        <v>0</v>
      </c>
      <c r="O319" s="12">
        <f ca="1">SUMIF(总装!S$3:S$146,$B319,总装!S$6)+SUMIF(总装!T$3:T$146,$B319,总装!T$6)+SUMIF(总装!U$3:U$146,$B319,总装!U$6)</f>
        <v>0</v>
      </c>
      <c r="P319" s="12">
        <f ca="1">SUMIF(总装!V$3:V$146,$B319,总装!V$6)+SUMIF(总装!W$3:W$146,$B319,总装!W$6)+SUMIF(总装!X$3:X$146,$B319,总装!X$6)</f>
        <v>0</v>
      </c>
      <c r="Q319" s="12">
        <f ca="1">SUMIF(总装!Y$3:Y$146,$B319,总装!Y$6)+SUMIF(总装!Z$3:Z$146,$B319,总装!Z$6)+SUMIF(总装!AA$3:AA$146,$B319,总装!AA$6)</f>
        <v>0</v>
      </c>
      <c r="R319" s="5">
        <f ca="1">SUMIF(总装!AB$3:AB$146,$B319,总装!AB$6)+SUMIF(总装!AC$3:AC$146,$B319,总装!AC$6)+SUMIF(总装!AD$3:AD$146,$B319,总装!AD$6)</f>
        <v>0</v>
      </c>
      <c r="S319" s="5">
        <f ca="1">SUMIF(总装!AE$3:AE$146,$B319,总装!AE$6)+SUMIF(总装!AF$3:AF$146,$B319,总装!AF$6)+SUMIF(总装!AG$3:AG$146,$B319,总装!AG$6)</f>
        <v>0</v>
      </c>
      <c r="T319" s="5">
        <f ca="1">SUMIF(总装!AH$3:AH$146,$B319,总装!AH$6)+SUMIF(总装!AI$3:AI$146,$B319,总装!AI$6)+SUMIF(总装!AJ$3:AJ$146,$B319,总装!AJ$6)</f>
        <v>0</v>
      </c>
      <c r="U319" s="5">
        <f ca="1">SUMIF(总装!AK$3:AK$146,$B319,总装!AK$6)+SUMIF(总装!AL$3:AL$146,$B319,总装!AL$6)+SUMIF(总装!AM$3:AM$146,$B319,总装!AM$6)</f>
        <v>50</v>
      </c>
      <c r="V319" s="5">
        <f ca="1">SUMIF(总装!AN$3:AN$146,$B319,总装!AN$6)+SUMIF(总装!AO$3:AO$146,$B319,总装!AO$6)+SUMIF(总装!AP$3:AP$146,$B319,总装!AP$6)</f>
        <v>1900</v>
      </c>
      <c r="W319" s="5">
        <f ca="1">SUMIF(总装!AQ$3:AQ$146,$B319,总装!AQ$6)+SUMIF(总装!AR$3:AR$146,$B319,总装!AR$6)+SUMIF(总装!AS$3:AS$146,$B319,总装!AS$6)</f>
        <v>50</v>
      </c>
      <c r="X319" s="5">
        <f ca="1">SUMIF(总装!AT$3:AT$146,$B319,总装!AT$6)+SUMIF(总装!AU$3:AU$146,$B319,总装!AU$6)+SUMIF(总装!AV$3:AV$146,$B319,总装!AV$6)</f>
        <v>0</v>
      </c>
      <c r="Y319" s="5">
        <f ca="1">SUMIF(总装!AW$3:AW$146,$B319,总装!AW$6)+SUMIF(总装!AX$3:AX$146,$B319,总装!AX$6)+SUMIF(总装!AY$3:AY$146,$B319,总装!AY$6)</f>
        <v>0</v>
      </c>
      <c r="Z319" s="5">
        <f ca="1">SUMIF(总装!AZ$3:AZ$146,$B319,总装!AZ$6)+SUMIF(总装!BA$3:BA$146,$B319,总装!BA$6)+SUMIF(总装!BB$3:BB$146,$B319,总装!BB$6)</f>
        <v>0</v>
      </c>
      <c r="AA319" s="5">
        <f ca="1">SUMIF(总装!BC$3:BC$146,$B319,总装!BC$6)+SUMIF(总装!BD$3:BD$146,$B319,总装!BD$6)+SUMIF(总装!BE$3:BE$146,$B319,总装!BE$6)</f>
        <v>0</v>
      </c>
      <c r="AB319" s="5">
        <f ca="1">SUMIF(总装!BF$3:BF$146,$B319,总装!BF$6)+SUMIF(总装!BG$3:BG$146,$B319,总装!BG$6)+SUMIF(总装!BH$3:BH$146,$B319,总装!BH$6)</f>
        <v>0</v>
      </c>
      <c r="AC319" s="5">
        <f ca="1">SUMIF(总装!BI$3:BI$146,$B319,总装!BI$6)+SUMIF(总装!BJ$3:BJ$146,$B319,总装!BJ$6)+SUMIF(总装!BK$3:BK$146,$B319,总装!BK$6)</f>
        <v>0</v>
      </c>
      <c r="AD319" s="5">
        <f ca="1">SUMIF(总装!BL$3:BL$146,$B319,总装!BL$6)+SUMIF(总装!BM$3:BM$146,$B319,总装!BM$6)+SUMIF(总装!BN$3:BN$146,$B319,总装!BN$6)</f>
        <v>0</v>
      </c>
      <c r="AE319" s="5">
        <f ca="1">SUMIF(总装!BO$3:BO$146,$B319,总装!BO$6)+SUMIF(总装!BP$3:BP$146,$B319,总装!BP$6)+SUMIF(总装!BQ$3:BQ$146,$B319,总装!BQ$6)</f>
        <v>0</v>
      </c>
      <c r="AF319" s="5">
        <f ca="1">SUMIF(总装!BR$3:BR$146,$B319,总装!BR$6)+SUMIF(总装!BS$3:BS$146,$B319,总装!BS$6)+SUMIF(总装!BT$3:BT$146,$B319,总装!BT$6)</f>
        <v>0</v>
      </c>
      <c r="AG319" s="5">
        <f ca="1">SUMIF(总装!BU$3:BU$146,$B319,总装!BU$6)+SUMIF(总装!BV$3:BV$146,$B319,总装!BV$6)+SUMIF(总装!BW$3:BW$146,$B319,总装!BW$6)</f>
        <v>0</v>
      </c>
      <c r="AH319" s="5">
        <f ca="1">SUMIF(总装!BX$3:BX$146,$B319,总装!BX$6)+SUMIF(总装!BY$3:BY$146,$B319,总装!BY$6)+SUMIF(总装!BZ$3:BZ$146,$B319,总装!BZ$6)</f>
        <v>0</v>
      </c>
      <c r="AI319" s="5">
        <f ca="1">SUMIF(总装!CA$3:CA$146,$B319,总装!CA$6)+SUMIF(总装!CB$3:CB$146,$B319,总装!CB$6)+SUMIF(总装!CC$3:CC$146,$B319,总装!CC$6)</f>
        <v>0</v>
      </c>
      <c r="AJ319" s="5">
        <f ca="1">SUMIF(总装!CD$3:CD$146,$B319,总装!CD$6)+SUMIF(总装!CE$3:CE$146,$B319,总装!CE$6)+SUMIF(总装!CF$3:CF$146,$B319,总装!CF$6)</f>
        <v>0</v>
      </c>
      <c r="AK319" s="5">
        <f ca="1">SUMIF(总装!CG$3:CG$146,$B319,总装!CG$6)+SUMIF(总装!CH$3:CH$146,$B319,总装!CH$6)+SUMIF(总装!CI$3:CI$146,$B319,总装!CI$6)</f>
        <v>0</v>
      </c>
      <c r="AL319" s="5">
        <f ca="1">SUMIF(总装!CJ$3:CJ$146,$B319,总装!CJ$6)+SUMIF(总装!CK$3:CK$146,$B319,总装!CK$6)+SUMIF(总装!CL$3:CL$146,$B319,总装!CL$6)</f>
        <v>0</v>
      </c>
      <c r="AM319" s="5">
        <f ca="1">SUMIF(总装!CM$3:CM$146,$B319,总装!CM$6)+SUMIF(总装!CN$3:CN$146,$B319,总装!CN$6)+SUMIF(总装!CO$3:CO$146,$B319,总装!CO$6)</f>
        <v>0</v>
      </c>
      <c r="AN319" s="5">
        <f ca="1">SUMIF(总装!CP$3:CP$146,$B319,总装!CP$6)+SUMIF(总装!CQ$3:CQ$146,$B319,总装!CQ$6)+SUMIF(总装!CR$3:CR$146,$B319,总装!CR$6)</f>
        <v>0</v>
      </c>
      <c r="AO319" s="5">
        <f ca="1" t="shared" si="14"/>
        <v>2000</v>
      </c>
      <c r="AP319" s="5">
        <f>SUMIF(工单拆分!G:G,B319,工单拆分!I:I)</f>
        <v>2000</v>
      </c>
      <c r="AQ319" s="5">
        <f ca="1" t="shared" si="15"/>
        <v>0</v>
      </c>
      <c r="AS319" s="7">
        <f>VLOOKUP(日计划量!C:C,工单拆分!H:N,7,0)</f>
        <v>100847099</v>
      </c>
      <c r="AT319" s="5">
        <f ca="1">VLOOKUP(C:C,工单拆分!H:R,11,0)</f>
        <v>0</v>
      </c>
      <c r="AU319" s="5">
        <f ca="1">VLOOKUP(C:C,工单拆分!H:S,12,0)</f>
        <v>0</v>
      </c>
      <c r="AV319" s="5"/>
      <c r="AW319" s="5"/>
    </row>
    <row r="320" s="1" customFormat="1" spans="1:49">
      <c r="A320" s="5">
        <f>工单拆分!F320</f>
        <v>7210004049</v>
      </c>
      <c r="B320" s="5" t="str">
        <f>工单拆分!G320</f>
        <v>7210004049-4</v>
      </c>
      <c r="C320" s="5" t="str">
        <f>工单拆分!H320</f>
        <v>50FC833电商-4</v>
      </c>
      <c r="D320" s="5">
        <f>VLOOKUP(B320,工单拆分!G:I,3,0)</f>
        <v>2000</v>
      </c>
      <c r="E320" s="5">
        <f ca="1">SUMIFS(OFFSET(工单拆分!$I$2,,,2000),OFFSET(工单拆分!$F$2,,,2000),A320)</f>
        <v>15000</v>
      </c>
      <c r="F320" s="5"/>
      <c r="G320" s="10">
        <f ca="1" t="array" ref="G320">MATCH(TRUE,J320:AN320&gt;10,0)+$J$2-1</f>
        <v>43533</v>
      </c>
      <c r="H320" s="11"/>
      <c r="I320" s="11"/>
      <c r="J320" s="5">
        <f ca="1">SUMIF(总装!D$3:D$146,$B320,总装!D$6)+SUMIF(总装!E$3:E$146,$B320,总装!E$6)+SUMIF(总装!F$3:F$146,$B320,总装!F$6)</f>
        <v>0</v>
      </c>
      <c r="K320" s="12">
        <f ca="1">SUMIF(总装!G$3:G$146,$B320,总装!G$6)+SUMIF(总装!H$3:H$146,$B320,总装!H$6)+SUMIF(总装!I$3:I$146,$B320,总装!I$6)</f>
        <v>0</v>
      </c>
      <c r="L320" s="12">
        <f ca="1">SUMIF(总装!J$3:J$146,$B320,总装!J$6)+SUMIF(总装!K$3:K$146,$B320,总装!K$6)+SUMIF(总装!L$3:L$146,$B320,总装!L$6)</f>
        <v>0</v>
      </c>
      <c r="M320" s="12">
        <f ca="1">SUMIF(总装!M$3:M$146,$B320,总装!M$6)+SUMIF(总装!N$3:N$146,$B320,总装!N$6)+SUMIF(总装!O$3:O$146,$B320,总装!O$6)</f>
        <v>0</v>
      </c>
      <c r="N320" s="12">
        <f ca="1">SUMIF(总装!P$3:P$146,$B320,总装!P$6)+SUMIF(总装!Q$3:Q$146,$B320,总装!Q$6)+SUMIF(总装!R$3:R$146,$B320,总装!R$6)</f>
        <v>0</v>
      </c>
      <c r="O320" s="12">
        <f ca="1">SUMIF(总装!S$3:S$146,$B320,总装!S$6)+SUMIF(总装!T$3:T$146,$B320,总装!T$6)+SUMIF(总装!U$3:U$146,$B320,总装!U$6)</f>
        <v>0</v>
      </c>
      <c r="P320" s="12">
        <f ca="1">SUMIF(总装!V$3:V$146,$B320,总装!V$6)+SUMIF(总装!W$3:W$146,$B320,总装!W$6)+SUMIF(总装!X$3:X$146,$B320,总装!X$6)</f>
        <v>0</v>
      </c>
      <c r="Q320" s="12">
        <f ca="1">SUMIF(总装!Y$3:Y$146,$B320,总装!Y$6)+SUMIF(总装!Z$3:Z$146,$B320,总装!Z$6)+SUMIF(总装!AA$3:AA$146,$B320,总装!AA$6)</f>
        <v>0</v>
      </c>
      <c r="R320" s="5">
        <f ca="1">SUMIF(总装!AB$3:AB$146,$B320,总装!AB$6)+SUMIF(总装!AC$3:AC$146,$B320,总装!AC$6)+SUMIF(总装!AD$3:AD$146,$B320,总装!AD$6)</f>
        <v>300</v>
      </c>
      <c r="S320" s="5">
        <f ca="1">SUMIF(总装!AE$3:AE$146,$B320,总装!AE$6)+SUMIF(总装!AF$3:AF$146,$B320,总装!AF$6)+SUMIF(总装!AG$3:AG$146,$B320,总装!AG$6)</f>
        <v>0</v>
      </c>
      <c r="T320" s="5">
        <f ca="1">SUMIF(总装!AH$3:AH$146,$B320,总装!AH$6)+SUMIF(总装!AI$3:AI$146,$B320,总装!AI$6)+SUMIF(总装!AJ$3:AJ$146,$B320,总装!AJ$6)</f>
        <v>1700</v>
      </c>
      <c r="U320" s="5">
        <f ca="1">SUMIF(总装!AK$3:AK$146,$B320,总装!AK$6)+SUMIF(总装!AL$3:AL$146,$B320,总装!AL$6)+SUMIF(总装!AM$3:AM$146,$B320,总装!AM$6)</f>
        <v>0</v>
      </c>
      <c r="V320" s="5">
        <f ca="1">SUMIF(总装!AN$3:AN$146,$B320,总装!AN$6)+SUMIF(总装!AO$3:AO$146,$B320,总装!AO$6)+SUMIF(总装!AP$3:AP$146,$B320,总装!AP$6)</f>
        <v>0</v>
      </c>
      <c r="W320" s="5">
        <f ca="1">SUMIF(总装!AQ$3:AQ$146,$B320,总装!AQ$6)+SUMIF(总装!AR$3:AR$146,$B320,总装!AR$6)+SUMIF(总装!AS$3:AS$146,$B320,总装!AS$6)</f>
        <v>0</v>
      </c>
      <c r="X320" s="5">
        <f ca="1">SUMIF(总装!AT$3:AT$146,$B320,总装!AT$6)+SUMIF(总装!AU$3:AU$146,$B320,总装!AU$6)+SUMIF(总装!AV$3:AV$146,$B320,总装!AV$6)</f>
        <v>0</v>
      </c>
      <c r="Y320" s="5">
        <f ca="1">SUMIF(总装!AW$3:AW$146,$B320,总装!AW$6)+SUMIF(总装!AX$3:AX$146,$B320,总装!AX$6)+SUMIF(总装!AY$3:AY$146,$B320,总装!AY$6)</f>
        <v>0</v>
      </c>
      <c r="Z320" s="5">
        <f ca="1">SUMIF(总装!AZ$3:AZ$146,$B320,总装!AZ$6)+SUMIF(总装!BA$3:BA$146,$B320,总装!BA$6)+SUMIF(总装!BB$3:BB$146,$B320,总装!BB$6)</f>
        <v>0</v>
      </c>
      <c r="AA320" s="5">
        <f ca="1">SUMIF(总装!BC$3:BC$146,$B320,总装!BC$6)+SUMIF(总装!BD$3:BD$146,$B320,总装!BD$6)+SUMIF(总装!BE$3:BE$146,$B320,总装!BE$6)</f>
        <v>0</v>
      </c>
      <c r="AB320" s="5">
        <f ca="1">SUMIF(总装!BF$3:BF$146,$B320,总装!BF$6)+SUMIF(总装!BG$3:BG$146,$B320,总装!BG$6)+SUMIF(总装!BH$3:BH$146,$B320,总装!BH$6)</f>
        <v>0</v>
      </c>
      <c r="AC320" s="5">
        <f ca="1">SUMIF(总装!BI$3:BI$146,$B320,总装!BI$6)+SUMIF(总装!BJ$3:BJ$146,$B320,总装!BJ$6)+SUMIF(总装!BK$3:BK$146,$B320,总装!BK$6)</f>
        <v>0</v>
      </c>
      <c r="AD320" s="5">
        <f ca="1">SUMIF(总装!BL$3:BL$146,$B320,总装!BL$6)+SUMIF(总装!BM$3:BM$146,$B320,总装!BM$6)+SUMIF(总装!BN$3:BN$146,$B320,总装!BN$6)</f>
        <v>0</v>
      </c>
      <c r="AE320" s="5">
        <f ca="1">SUMIF(总装!BO$3:BO$146,$B320,总装!BO$6)+SUMIF(总装!BP$3:BP$146,$B320,总装!BP$6)+SUMIF(总装!BQ$3:BQ$146,$B320,总装!BQ$6)</f>
        <v>0</v>
      </c>
      <c r="AF320" s="5">
        <f ca="1">SUMIF(总装!BR$3:BR$146,$B320,总装!BR$6)+SUMIF(总装!BS$3:BS$146,$B320,总装!BS$6)+SUMIF(总装!BT$3:BT$146,$B320,总装!BT$6)</f>
        <v>0</v>
      </c>
      <c r="AG320" s="5">
        <f ca="1">SUMIF(总装!BU$3:BU$146,$B320,总装!BU$6)+SUMIF(总装!BV$3:BV$146,$B320,总装!BV$6)+SUMIF(总装!BW$3:BW$146,$B320,总装!BW$6)</f>
        <v>0</v>
      </c>
      <c r="AH320" s="5">
        <f ca="1">SUMIF(总装!BX$3:BX$146,$B320,总装!BX$6)+SUMIF(总装!BY$3:BY$146,$B320,总装!BY$6)+SUMIF(总装!BZ$3:BZ$146,$B320,总装!BZ$6)</f>
        <v>0</v>
      </c>
      <c r="AI320" s="5">
        <f ca="1">SUMIF(总装!CA$3:CA$146,$B320,总装!CA$6)+SUMIF(总装!CB$3:CB$146,$B320,总装!CB$6)+SUMIF(总装!CC$3:CC$146,$B320,总装!CC$6)</f>
        <v>0</v>
      </c>
      <c r="AJ320" s="5">
        <f ca="1">SUMIF(总装!CD$3:CD$146,$B320,总装!CD$6)+SUMIF(总装!CE$3:CE$146,$B320,总装!CE$6)+SUMIF(总装!CF$3:CF$146,$B320,总装!CF$6)</f>
        <v>0</v>
      </c>
      <c r="AK320" s="5">
        <f ca="1">SUMIF(总装!CG$3:CG$146,$B320,总装!CG$6)+SUMIF(总装!CH$3:CH$146,$B320,总装!CH$6)+SUMIF(总装!CI$3:CI$146,$B320,总装!CI$6)</f>
        <v>0</v>
      </c>
      <c r="AL320" s="5">
        <f ca="1">SUMIF(总装!CJ$3:CJ$146,$B320,总装!CJ$6)+SUMIF(总装!CK$3:CK$146,$B320,总装!CK$6)+SUMIF(总装!CL$3:CL$146,$B320,总装!CL$6)</f>
        <v>0</v>
      </c>
      <c r="AM320" s="5">
        <f ca="1">SUMIF(总装!CM$3:CM$146,$B320,总装!CM$6)+SUMIF(总装!CN$3:CN$146,$B320,总装!CN$6)+SUMIF(总装!CO$3:CO$146,$B320,总装!CO$6)</f>
        <v>0</v>
      </c>
      <c r="AN320" s="5">
        <f ca="1">SUMIF(总装!CP$3:CP$146,$B320,总装!CP$6)+SUMIF(总装!CQ$3:CQ$146,$B320,总装!CQ$6)+SUMIF(总装!CR$3:CR$146,$B320,总装!CR$6)</f>
        <v>0</v>
      </c>
      <c r="AO320" s="5">
        <f ca="1" t="shared" si="14"/>
        <v>2000</v>
      </c>
      <c r="AP320" s="5">
        <f>SUMIF(工单拆分!G:G,B320,工单拆分!I:I)</f>
        <v>2000</v>
      </c>
      <c r="AQ320" s="5">
        <f ca="1" t="shared" si="15"/>
        <v>0</v>
      </c>
      <c r="AS320" s="7">
        <f>VLOOKUP(日计划量!C:C,工单拆分!H:N,7,0)</f>
        <v>100845326</v>
      </c>
      <c r="AT320" s="5">
        <f ca="1">VLOOKUP(C:C,工单拆分!H:R,11,0)</f>
        <v>0</v>
      </c>
      <c r="AU320" s="5">
        <f ca="1">VLOOKUP(C:C,工单拆分!H:S,12,0)</f>
        <v>0</v>
      </c>
      <c r="AV320" s="5"/>
      <c r="AW320" s="5"/>
    </row>
    <row r="321" s="1" customFormat="1" spans="1:49">
      <c r="A321" s="5">
        <f>工单拆分!F321</f>
        <v>7210004049</v>
      </c>
      <c r="B321" s="5" t="str">
        <f>工单拆分!G321</f>
        <v>7210004049-5</v>
      </c>
      <c r="C321" s="5" t="str">
        <f>工单拆分!H321</f>
        <v>50FC833电商-5</v>
      </c>
      <c r="D321" s="5">
        <f>VLOOKUP(B321,工单拆分!G:I,3,0)</f>
        <v>2000</v>
      </c>
      <c r="E321" s="5">
        <f ca="1">SUMIFS(OFFSET(工单拆分!$I$2,,,2000),OFFSET(工单拆分!$F$2,,,2000),A321)</f>
        <v>15000</v>
      </c>
      <c r="F321" s="5"/>
      <c r="G321" s="10">
        <f ca="1" t="array" ref="G321">MATCH(TRUE,J321:AN321&gt;10,0)+$J$2-1</f>
        <v>43535</v>
      </c>
      <c r="H321" s="11"/>
      <c r="I321" s="11"/>
      <c r="J321" s="5">
        <f ca="1">SUMIF(总装!D$3:D$146,$B321,总装!D$6)+SUMIF(总装!E$3:E$146,$B321,总装!E$6)+SUMIF(总装!F$3:F$146,$B321,总装!F$6)</f>
        <v>0</v>
      </c>
      <c r="K321" s="12">
        <f ca="1">SUMIF(总装!G$3:G$146,$B321,总装!G$6)+SUMIF(总装!H$3:H$146,$B321,总装!H$6)+SUMIF(总装!I$3:I$146,$B321,总装!I$6)</f>
        <v>0</v>
      </c>
      <c r="L321" s="12">
        <f ca="1">SUMIF(总装!J$3:J$146,$B321,总装!J$6)+SUMIF(总装!K$3:K$146,$B321,总装!K$6)+SUMIF(总装!L$3:L$146,$B321,总装!L$6)</f>
        <v>0</v>
      </c>
      <c r="M321" s="12">
        <f ca="1">SUMIF(总装!M$3:M$146,$B321,总装!M$6)+SUMIF(总装!N$3:N$146,$B321,总装!N$6)+SUMIF(总装!O$3:O$146,$B321,总装!O$6)</f>
        <v>0</v>
      </c>
      <c r="N321" s="12">
        <f ca="1">SUMIF(总装!P$3:P$146,$B321,总装!P$6)+SUMIF(总装!Q$3:Q$146,$B321,总装!Q$6)+SUMIF(总装!R$3:R$146,$B321,总装!R$6)</f>
        <v>0</v>
      </c>
      <c r="O321" s="12">
        <f ca="1">SUMIF(总装!S$3:S$146,$B321,总装!S$6)+SUMIF(总装!T$3:T$146,$B321,总装!T$6)+SUMIF(总装!U$3:U$146,$B321,总装!U$6)</f>
        <v>0</v>
      </c>
      <c r="P321" s="12">
        <f ca="1">SUMIF(总装!V$3:V$146,$B321,总装!V$6)+SUMIF(总装!W$3:W$146,$B321,总装!W$6)+SUMIF(总装!X$3:X$146,$B321,总装!X$6)</f>
        <v>0</v>
      </c>
      <c r="Q321" s="12">
        <f ca="1">SUMIF(总装!Y$3:Y$146,$B321,总装!Y$6)+SUMIF(总装!Z$3:Z$146,$B321,总装!Z$6)+SUMIF(总装!AA$3:AA$146,$B321,总装!AA$6)</f>
        <v>0</v>
      </c>
      <c r="R321" s="5">
        <f ca="1">SUMIF(总装!AB$3:AB$146,$B321,总装!AB$6)+SUMIF(总装!AC$3:AC$146,$B321,总装!AC$6)+SUMIF(总装!AD$3:AD$146,$B321,总装!AD$6)</f>
        <v>0</v>
      </c>
      <c r="S321" s="5">
        <f ca="1">SUMIF(总装!AE$3:AE$146,$B321,总装!AE$6)+SUMIF(总装!AF$3:AF$146,$B321,总装!AF$6)+SUMIF(总装!AG$3:AG$146,$B321,总装!AG$6)</f>
        <v>0</v>
      </c>
      <c r="T321" s="5">
        <f ca="1">SUMIF(总装!AH$3:AH$146,$B321,总装!AH$6)+SUMIF(总装!AI$3:AI$146,$B321,总装!AI$6)+SUMIF(总装!AJ$3:AJ$146,$B321,总装!AJ$6)</f>
        <v>150</v>
      </c>
      <c r="U321" s="5">
        <f ca="1">SUMIF(总装!AK$3:AK$146,$B321,总装!AK$6)+SUMIF(总装!AL$3:AL$146,$B321,总装!AL$6)+SUMIF(总装!AM$3:AM$146,$B321,总装!AM$6)</f>
        <v>1850</v>
      </c>
      <c r="V321" s="5">
        <f ca="1">SUMIF(总装!AN$3:AN$146,$B321,总装!AN$6)+SUMIF(总装!AO$3:AO$146,$B321,总装!AO$6)+SUMIF(总装!AP$3:AP$146,$B321,总装!AP$6)</f>
        <v>0</v>
      </c>
      <c r="W321" s="5">
        <f ca="1">SUMIF(总装!AQ$3:AQ$146,$B321,总装!AQ$6)+SUMIF(总装!AR$3:AR$146,$B321,总装!AR$6)+SUMIF(总装!AS$3:AS$146,$B321,总装!AS$6)</f>
        <v>0</v>
      </c>
      <c r="X321" s="5">
        <f ca="1">SUMIF(总装!AT$3:AT$146,$B321,总装!AT$6)+SUMIF(总装!AU$3:AU$146,$B321,总装!AU$6)+SUMIF(总装!AV$3:AV$146,$B321,总装!AV$6)</f>
        <v>0</v>
      </c>
      <c r="Y321" s="5">
        <f ca="1">SUMIF(总装!AW$3:AW$146,$B321,总装!AW$6)+SUMIF(总装!AX$3:AX$146,$B321,总装!AX$6)+SUMIF(总装!AY$3:AY$146,$B321,总装!AY$6)</f>
        <v>0</v>
      </c>
      <c r="Z321" s="5">
        <f ca="1">SUMIF(总装!AZ$3:AZ$146,$B321,总装!AZ$6)+SUMIF(总装!BA$3:BA$146,$B321,总装!BA$6)+SUMIF(总装!BB$3:BB$146,$B321,总装!BB$6)</f>
        <v>0</v>
      </c>
      <c r="AA321" s="5">
        <f ca="1">SUMIF(总装!BC$3:BC$146,$B321,总装!BC$6)+SUMIF(总装!BD$3:BD$146,$B321,总装!BD$6)+SUMIF(总装!BE$3:BE$146,$B321,总装!BE$6)</f>
        <v>0</v>
      </c>
      <c r="AB321" s="5">
        <f ca="1">SUMIF(总装!BF$3:BF$146,$B321,总装!BF$6)+SUMIF(总装!BG$3:BG$146,$B321,总装!BG$6)+SUMIF(总装!BH$3:BH$146,$B321,总装!BH$6)</f>
        <v>0</v>
      </c>
      <c r="AC321" s="5">
        <f ca="1">SUMIF(总装!BI$3:BI$146,$B321,总装!BI$6)+SUMIF(总装!BJ$3:BJ$146,$B321,总装!BJ$6)+SUMIF(总装!BK$3:BK$146,$B321,总装!BK$6)</f>
        <v>0</v>
      </c>
      <c r="AD321" s="5">
        <f ca="1">SUMIF(总装!BL$3:BL$146,$B321,总装!BL$6)+SUMIF(总装!BM$3:BM$146,$B321,总装!BM$6)+SUMIF(总装!BN$3:BN$146,$B321,总装!BN$6)</f>
        <v>0</v>
      </c>
      <c r="AE321" s="5">
        <f ca="1">SUMIF(总装!BO$3:BO$146,$B321,总装!BO$6)+SUMIF(总装!BP$3:BP$146,$B321,总装!BP$6)+SUMIF(总装!BQ$3:BQ$146,$B321,总装!BQ$6)</f>
        <v>0</v>
      </c>
      <c r="AF321" s="5">
        <f ca="1">SUMIF(总装!BR$3:BR$146,$B321,总装!BR$6)+SUMIF(总装!BS$3:BS$146,$B321,总装!BS$6)+SUMIF(总装!BT$3:BT$146,$B321,总装!BT$6)</f>
        <v>0</v>
      </c>
      <c r="AG321" s="5">
        <f ca="1">SUMIF(总装!BU$3:BU$146,$B321,总装!BU$6)+SUMIF(总装!BV$3:BV$146,$B321,总装!BV$6)+SUMIF(总装!BW$3:BW$146,$B321,总装!BW$6)</f>
        <v>0</v>
      </c>
      <c r="AH321" s="5">
        <f ca="1">SUMIF(总装!BX$3:BX$146,$B321,总装!BX$6)+SUMIF(总装!BY$3:BY$146,$B321,总装!BY$6)+SUMIF(总装!BZ$3:BZ$146,$B321,总装!BZ$6)</f>
        <v>0</v>
      </c>
      <c r="AI321" s="5">
        <f ca="1">SUMIF(总装!CA$3:CA$146,$B321,总装!CA$6)+SUMIF(总装!CB$3:CB$146,$B321,总装!CB$6)+SUMIF(总装!CC$3:CC$146,$B321,总装!CC$6)</f>
        <v>0</v>
      </c>
      <c r="AJ321" s="5">
        <f ca="1">SUMIF(总装!CD$3:CD$146,$B321,总装!CD$6)+SUMIF(总装!CE$3:CE$146,$B321,总装!CE$6)+SUMIF(总装!CF$3:CF$146,$B321,总装!CF$6)</f>
        <v>0</v>
      </c>
      <c r="AK321" s="5">
        <f ca="1">SUMIF(总装!CG$3:CG$146,$B321,总装!CG$6)+SUMIF(总装!CH$3:CH$146,$B321,总装!CH$6)+SUMIF(总装!CI$3:CI$146,$B321,总装!CI$6)</f>
        <v>0</v>
      </c>
      <c r="AL321" s="5">
        <f ca="1">SUMIF(总装!CJ$3:CJ$146,$B321,总装!CJ$6)+SUMIF(总装!CK$3:CK$146,$B321,总装!CK$6)+SUMIF(总装!CL$3:CL$146,$B321,总装!CL$6)</f>
        <v>0</v>
      </c>
      <c r="AM321" s="5">
        <f ca="1">SUMIF(总装!CM$3:CM$146,$B321,总装!CM$6)+SUMIF(总装!CN$3:CN$146,$B321,总装!CN$6)+SUMIF(总装!CO$3:CO$146,$B321,总装!CO$6)</f>
        <v>0</v>
      </c>
      <c r="AN321" s="5">
        <f ca="1">SUMIF(总装!CP$3:CP$146,$B321,总装!CP$6)+SUMIF(总装!CQ$3:CQ$146,$B321,总装!CQ$6)+SUMIF(总装!CR$3:CR$146,$B321,总装!CR$6)</f>
        <v>0</v>
      </c>
      <c r="AO321" s="5">
        <f ca="1" t="shared" si="14"/>
        <v>2000</v>
      </c>
      <c r="AP321" s="5">
        <f>SUMIF(工单拆分!G:G,B321,工单拆分!I:I)</f>
        <v>2000</v>
      </c>
      <c r="AQ321" s="5">
        <f ca="1" t="shared" si="15"/>
        <v>0</v>
      </c>
      <c r="AS321" s="7">
        <f>VLOOKUP(日计划量!C:C,工单拆分!H:N,7,0)</f>
        <v>100845948</v>
      </c>
      <c r="AT321" s="5">
        <f ca="1">VLOOKUP(C:C,工单拆分!H:R,11,0)</f>
        <v>0</v>
      </c>
      <c r="AU321" s="5">
        <f ca="1">VLOOKUP(C:C,工单拆分!H:S,12,0)</f>
        <v>0</v>
      </c>
      <c r="AV321" s="5"/>
      <c r="AW321" s="5"/>
    </row>
    <row r="322" s="1" customFormat="1" spans="1:49">
      <c r="A322" s="5">
        <f>工单拆分!F322</f>
        <v>7210004049</v>
      </c>
      <c r="B322" s="5" t="str">
        <f>工单拆分!G322</f>
        <v>7210004049-6</v>
      </c>
      <c r="C322" s="5" t="str">
        <f>工单拆分!H322</f>
        <v>50FC833电商-6</v>
      </c>
      <c r="D322" s="5">
        <f>VLOOKUP(B322,工单拆分!G:I,3,0)</f>
        <v>2000</v>
      </c>
      <c r="E322" s="5">
        <f ca="1">SUMIFS(OFFSET(工单拆分!$I$2,,,2000),OFFSET(工单拆分!$F$2,,,2000),A322)</f>
        <v>15000</v>
      </c>
      <c r="F322" s="5"/>
      <c r="G322" s="10">
        <f ca="1" t="array" ref="G322">MATCH(TRUE,J322:AN322&gt;10,0)+$J$2-1</f>
        <v>43544</v>
      </c>
      <c r="H322" s="11"/>
      <c r="I322" s="11"/>
      <c r="J322" s="5">
        <f ca="1">SUMIF(总装!D$3:D$146,$B322,总装!D$6)+SUMIF(总装!E$3:E$146,$B322,总装!E$6)+SUMIF(总装!F$3:F$146,$B322,总装!F$6)</f>
        <v>0</v>
      </c>
      <c r="K322" s="12">
        <f ca="1">SUMIF(总装!G$3:G$146,$B322,总装!G$6)+SUMIF(总装!H$3:H$146,$B322,总装!H$6)+SUMIF(总装!I$3:I$146,$B322,总装!I$6)</f>
        <v>0</v>
      </c>
      <c r="L322" s="12">
        <f ca="1">SUMIF(总装!J$3:J$146,$B322,总装!J$6)+SUMIF(总装!K$3:K$146,$B322,总装!K$6)+SUMIF(总装!L$3:L$146,$B322,总装!L$6)</f>
        <v>0</v>
      </c>
      <c r="M322" s="12">
        <f ca="1">SUMIF(总装!M$3:M$146,$B322,总装!M$6)+SUMIF(总装!N$3:N$146,$B322,总装!N$6)+SUMIF(总装!O$3:O$146,$B322,总装!O$6)</f>
        <v>0</v>
      </c>
      <c r="N322" s="12">
        <f ca="1">SUMIF(总装!P$3:P$146,$B322,总装!P$6)+SUMIF(总装!Q$3:Q$146,$B322,总装!Q$6)+SUMIF(总装!R$3:R$146,$B322,总装!R$6)</f>
        <v>0</v>
      </c>
      <c r="O322" s="12">
        <f ca="1">SUMIF(总装!S$3:S$146,$B322,总装!S$6)+SUMIF(总装!T$3:T$146,$B322,总装!T$6)+SUMIF(总装!U$3:U$146,$B322,总装!U$6)</f>
        <v>0</v>
      </c>
      <c r="P322" s="12">
        <f ca="1">SUMIF(总装!V$3:V$146,$B322,总装!V$6)+SUMIF(总装!W$3:W$146,$B322,总装!W$6)+SUMIF(总装!X$3:X$146,$B322,总装!X$6)</f>
        <v>0</v>
      </c>
      <c r="Q322" s="12">
        <f ca="1">SUMIF(总装!Y$3:Y$146,$B322,总装!Y$6)+SUMIF(总装!Z$3:Z$146,$B322,总装!Z$6)+SUMIF(总装!AA$3:AA$146,$B322,总装!AA$6)</f>
        <v>0</v>
      </c>
      <c r="R322" s="5">
        <f ca="1">SUMIF(总装!AB$3:AB$146,$B322,总装!AB$6)+SUMIF(总装!AC$3:AC$146,$B322,总装!AC$6)+SUMIF(总装!AD$3:AD$146,$B322,总装!AD$6)</f>
        <v>0</v>
      </c>
      <c r="S322" s="5">
        <f ca="1">SUMIF(总装!AE$3:AE$146,$B322,总装!AE$6)+SUMIF(总装!AF$3:AF$146,$B322,总装!AF$6)+SUMIF(总装!AG$3:AG$146,$B322,总装!AG$6)</f>
        <v>0</v>
      </c>
      <c r="T322" s="5">
        <f ca="1">SUMIF(总装!AH$3:AH$146,$B322,总装!AH$6)+SUMIF(总装!AI$3:AI$146,$B322,总装!AI$6)+SUMIF(总装!AJ$3:AJ$146,$B322,总装!AJ$6)</f>
        <v>0</v>
      </c>
      <c r="U322" s="5">
        <f ca="1">SUMIF(总装!AK$3:AK$146,$B322,总装!AK$6)+SUMIF(总装!AL$3:AL$146,$B322,总装!AL$6)+SUMIF(总装!AM$3:AM$146,$B322,总装!AM$6)</f>
        <v>0</v>
      </c>
      <c r="V322" s="5">
        <f ca="1">SUMIF(总装!AN$3:AN$146,$B322,总装!AN$6)+SUMIF(总装!AO$3:AO$146,$B322,总装!AO$6)+SUMIF(总装!AP$3:AP$146,$B322,总装!AP$6)</f>
        <v>0</v>
      </c>
      <c r="W322" s="5">
        <f ca="1">SUMIF(总装!AQ$3:AQ$146,$B322,总装!AQ$6)+SUMIF(总装!AR$3:AR$146,$B322,总装!AR$6)+SUMIF(总装!AS$3:AS$146,$B322,总装!AS$6)</f>
        <v>0</v>
      </c>
      <c r="X322" s="5">
        <f ca="1">SUMIF(总装!AT$3:AT$146,$B322,总装!AT$6)+SUMIF(总装!AU$3:AU$146,$B322,总装!AU$6)+SUMIF(总装!AV$3:AV$146,$B322,总装!AV$6)</f>
        <v>0</v>
      </c>
      <c r="Y322" s="5">
        <f ca="1">SUMIF(总装!AW$3:AW$146,$B322,总装!AW$6)+SUMIF(总装!AX$3:AX$146,$B322,总装!AX$6)+SUMIF(总装!AY$3:AY$146,$B322,总装!AY$6)</f>
        <v>0</v>
      </c>
      <c r="Z322" s="5">
        <f ca="1">SUMIF(总装!AZ$3:AZ$146,$B322,总装!AZ$6)+SUMIF(总装!BA$3:BA$146,$B322,总装!BA$6)+SUMIF(总装!BB$3:BB$146,$B322,总装!BB$6)</f>
        <v>0</v>
      </c>
      <c r="AA322" s="5">
        <f ca="1">SUMIF(总装!BC$3:BC$146,$B322,总装!BC$6)+SUMIF(总装!BD$3:BD$146,$B322,总装!BD$6)+SUMIF(总装!BE$3:BE$146,$B322,总装!BE$6)</f>
        <v>0</v>
      </c>
      <c r="AB322" s="5">
        <f ca="1">SUMIF(总装!BF$3:BF$146,$B322,总装!BF$6)+SUMIF(总装!BG$3:BG$146,$B322,总装!BG$6)+SUMIF(总装!BH$3:BH$146,$B322,总装!BH$6)</f>
        <v>0</v>
      </c>
      <c r="AC322" s="5">
        <f ca="1">SUMIF(总装!BI$3:BI$146,$B322,总装!BI$6)+SUMIF(总装!BJ$3:BJ$146,$B322,总装!BJ$6)+SUMIF(总装!BK$3:BK$146,$B322,总装!BK$6)</f>
        <v>1400</v>
      </c>
      <c r="AD322" s="5">
        <f ca="1">SUMIF(总装!BL$3:BL$146,$B322,总装!BL$6)+SUMIF(总装!BM$3:BM$146,$B322,总装!BM$6)+SUMIF(总装!BN$3:BN$146,$B322,总装!BN$6)</f>
        <v>600</v>
      </c>
      <c r="AE322" s="5">
        <f ca="1">SUMIF(总装!BO$3:BO$146,$B322,总装!BO$6)+SUMIF(总装!BP$3:BP$146,$B322,总装!BP$6)+SUMIF(总装!BQ$3:BQ$146,$B322,总装!BQ$6)</f>
        <v>0</v>
      </c>
      <c r="AF322" s="5">
        <f ca="1">SUMIF(总装!BR$3:BR$146,$B322,总装!BR$6)+SUMIF(总装!BS$3:BS$146,$B322,总装!BS$6)+SUMIF(总装!BT$3:BT$146,$B322,总装!BT$6)</f>
        <v>0</v>
      </c>
      <c r="AG322" s="5">
        <f ca="1">SUMIF(总装!BU$3:BU$146,$B322,总装!BU$6)+SUMIF(总装!BV$3:BV$146,$B322,总装!BV$6)+SUMIF(总装!BW$3:BW$146,$B322,总装!BW$6)</f>
        <v>0</v>
      </c>
      <c r="AH322" s="5">
        <f ca="1">SUMIF(总装!BX$3:BX$146,$B322,总装!BX$6)+SUMIF(总装!BY$3:BY$146,$B322,总装!BY$6)+SUMIF(总装!BZ$3:BZ$146,$B322,总装!BZ$6)</f>
        <v>0</v>
      </c>
      <c r="AI322" s="5">
        <f ca="1">SUMIF(总装!CA$3:CA$146,$B322,总装!CA$6)+SUMIF(总装!CB$3:CB$146,$B322,总装!CB$6)+SUMIF(总装!CC$3:CC$146,$B322,总装!CC$6)</f>
        <v>0</v>
      </c>
      <c r="AJ322" s="5">
        <f ca="1">SUMIF(总装!CD$3:CD$146,$B322,总装!CD$6)+SUMIF(总装!CE$3:CE$146,$B322,总装!CE$6)+SUMIF(总装!CF$3:CF$146,$B322,总装!CF$6)</f>
        <v>0</v>
      </c>
      <c r="AK322" s="5">
        <f ca="1">SUMIF(总装!CG$3:CG$146,$B322,总装!CG$6)+SUMIF(总装!CH$3:CH$146,$B322,总装!CH$6)+SUMIF(总装!CI$3:CI$146,$B322,总装!CI$6)</f>
        <v>0</v>
      </c>
      <c r="AL322" s="5">
        <f ca="1">SUMIF(总装!CJ$3:CJ$146,$B322,总装!CJ$6)+SUMIF(总装!CK$3:CK$146,$B322,总装!CK$6)+SUMIF(总装!CL$3:CL$146,$B322,总装!CL$6)</f>
        <v>0</v>
      </c>
      <c r="AM322" s="5">
        <f ca="1">SUMIF(总装!CM$3:CM$146,$B322,总装!CM$6)+SUMIF(总装!CN$3:CN$146,$B322,总装!CN$6)+SUMIF(总装!CO$3:CO$146,$B322,总装!CO$6)</f>
        <v>0</v>
      </c>
      <c r="AN322" s="5">
        <f ca="1">SUMIF(总装!CP$3:CP$146,$B322,总装!CP$6)+SUMIF(总装!CQ$3:CQ$146,$B322,总装!CQ$6)+SUMIF(总装!CR$3:CR$146,$B322,总装!CR$6)</f>
        <v>0</v>
      </c>
      <c r="AO322" s="5">
        <f ca="1" t="shared" si="14"/>
        <v>2000</v>
      </c>
      <c r="AP322" s="5">
        <f>SUMIF(工单拆分!G:G,B322,工单拆分!I:I)</f>
        <v>2000</v>
      </c>
      <c r="AQ322" s="5">
        <f ca="1" t="shared" si="15"/>
        <v>0</v>
      </c>
      <c r="AS322" s="7">
        <f>VLOOKUP(日计划量!C:C,工单拆分!H:N,7,0)</f>
        <v>100849790</v>
      </c>
      <c r="AT322" s="5">
        <f ca="1">VLOOKUP(C:C,工单拆分!H:R,11,0)</f>
        <v>0</v>
      </c>
      <c r="AU322" s="5">
        <f ca="1">VLOOKUP(C:C,工单拆分!H:S,12,0)</f>
        <v>0</v>
      </c>
      <c r="AV322" s="5"/>
      <c r="AW322" s="5"/>
    </row>
    <row r="323" s="1" customFormat="1" spans="1:49">
      <c r="A323" s="5">
        <f>工单拆分!F323</f>
        <v>7210004049</v>
      </c>
      <c r="B323" s="5" t="str">
        <f>工单拆分!G323</f>
        <v>7210004049-7</v>
      </c>
      <c r="C323" s="5" t="str">
        <f>工单拆分!H323</f>
        <v>50FC833电商-7</v>
      </c>
      <c r="D323" s="5">
        <f>VLOOKUP(B323,工单拆分!G:I,3,0)</f>
        <v>3000</v>
      </c>
      <c r="E323" s="5">
        <f ca="1">SUMIFS(OFFSET(工单拆分!$I$2,,,2000),OFFSET(工单拆分!$F$2,,,2000),A323)</f>
        <v>15000</v>
      </c>
      <c r="F323" s="5"/>
      <c r="G323" s="10">
        <f ca="1" t="array" ref="G323">MATCH(TRUE,J323:AN323&gt;10,0)+$J$2-1</f>
        <v>43545</v>
      </c>
      <c r="H323" s="11"/>
      <c r="I323" s="11"/>
      <c r="J323" s="5">
        <f ca="1">SUMIF(总装!D$3:D$146,$B323,总装!D$6)+SUMIF(总装!E$3:E$146,$B323,总装!E$6)+SUMIF(总装!F$3:F$146,$B323,总装!F$6)</f>
        <v>0</v>
      </c>
      <c r="K323" s="12">
        <f ca="1">SUMIF(总装!G$3:G$146,$B323,总装!G$6)+SUMIF(总装!H$3:H$146,$B323,总装!H$6)+SUMIF(总装!I$3:I$146,$B323,总装!I$6)</f>
        <v>0</v>
      </c>
      <c r="L323" s="12">
        <f ca="1">SUMIF(总装!J$3:J$146,$B323,总装!J$6)+SUMIF(总装!K$3:K$146,$B323,总装!K$6)+SUMIF(总装!L$3:L$146,$B323,总装!L$6)</f>
        <v>0</v>
      </c>
      <c r="M323" s="12">
        <f ca="1">SUMIF(总装!M$3:M$146,$B323,总装!M$6)+SUMIF(总装!N$3:N$146,$B323,总装!N$6)+SUMIF(总装!O$3:O$146,$B323,总装!O$6)</f>
        <v>0</v>
      </c>
      <c r="N323" s="12">
        <f ca="1">SUMIF(总装!P$3:P$146,$B323,总装!P$6)+SUMIF(总装!Q$3:Q$146,$B323,总装!Q$6)+SUMIF(总装!R$3:R$146,$B323,总装!R$6)</f>
        <v>0</v>
      </c>
      <c r="O323" s="12">
        <f ca="1">SUMIF(总装!S$3:S$146,$B323,总装!S$6)+SUMIF(总装!T$3:T$146,$B323,总装!T$6)+SUMIF(总装!U$3:U$146,$B323,总装!U$6)</f>
        <v>0</v>
      </c>
      <c r="P323" s="12">
        <f ca="1">SUMIF(总装!V$3:V$146,$B323,总装!V$6)+SUMIF(总装!W$3:W$146,$B323,总装!W$6)+SUMIF(总装!X$3:X$146,$B323,总装!X$6)</f>
        <v>0</v>
      </c>
      <c r="Q323" s="12">
        <f ca="1">SUMIF(总装!Y$3:Y$146,$B323,总装!Y$6)+SUMIF(总装!Z$3:Z$146,$B323,总装!Z$6)+SUMIF(总装!AA$3:AA$146,$B323,总装!AA$6)</f>
        <v>0</v>
      </c>
      <c r="R323" s="5">
        <f ca="1">SUMIF(总装!AB$3:AB$146,$B323,总装!AB$6)+SUMIF(总装!AC$3:AC$146,$B323,总装!AC$6)+SUMIF(总装!AD$3:AD$146,$B323,总装!AD$6)</f>
        <v>0</v>
      </c>
      <c r="S323" s="5">
        <f ca="1">SUMIF(总装!AE$3:AE$146,$B323,总装!AE$6)+SUMIF(总装!AF$3:AF$146,$B323,总装!AF$6)+SUMIF(总装!AG$3:AG$146,$B323,总装!AG$6)</f>
        <v>0</v>
      </c>
      <c r="T323" s="5">
        <f ca="1">SUMIF(总装!AH$3:AH$146,$B323,总装!AH$6)+SUMIF(总装!AI$3:AI$146,$B323,总装!AI$6)+SUMIF(总装!AJ$3:AJ$146,$B323,总装!AJ$6)</f>
        <v>0</v>
      </c>
      <c r="U323" s="5">
        <f ca="1">SUMIF(总装!AK$3:AK$146,$B323,总装!AK$6)+SUMIF(总装!AL$3:AL$146,$B323,总装!AL$6)+SUMIF(总装!AM$3:AM$146,$B323,总装!AM$6)</f>
        <v>0</v>
      </c>
      <c r="V323" s="5">
        <f ca="1">SUMIF(总装!AN$3:AN$146,$B323,总装!AN$6)+SUMIF(总装!AO$3:AO$146,$B323,总装!AO$6)+SUMIF(总装!AP$3:AP$146,$B323,总装!AP$6)</f>
        <v>0</v>
      </c>
      <c r="W323" s="5">
        <f ca="1">SUMIF(总装!AQ$3:AQ$146,$B323,总装!AQ$6)+SUMIF(总装!AR$3:AR$146,$B323,总装!AR$6)+SUMIF(总装!AS$3:AS$146,$B323,总装!AS$6)</f>
        <v>0</v>
      </c>
      <c r="X323" s="5">
        <f ca="1">SUMIF(总装!AT$3:AT$146,$B323,总装!AT$6)+SUMIF(总装!AU$3:AU$146,$B323,总装!AU$6)+SUMIF(总装!AV$3:AV$146,$B323,总装!AV$6)</f>
        <v>0</v>
      </c>
      <c r="Y323" s="5">
        <f ca="1">SUMIF(总装!AW$3:AW$146,$B323,总装!AW$6)+SUMIF(总装!AX$3:AX$146,$B323,总装!AX$6)+SUMIF(总装!AY$3:AY$146,$B323,总装!AY$6)</f>
        <v>0</v>
      </c>
      <c r="Z323" s="5">
        <f ca="1">SUMIF(总装!AZ$3:AZ$146,$B323,总装!AZ$6)+SUMIF(总装!BA$3:BA$146,$B323,总装!BA$6)+SUMIF(总装!BB$3:BB$146,$B323,总装!BB$6)</f>
        <v>0</v>
      </c>
      <c r="AA323" s="5">
        <f ca="1">SUMIF(总装!BC$3:BC$146,$B323,总装!BC$6)+SUMIF(总装!BD$3:BD$146,$B323,总装!BD$6)+SUMIF(总装!BE$3:BE$146,$B323,总装!BE$6)</f>
        <v>0</v>
      </c>
      <c r="AB323" s="5">
        <f ca="1">SUMIF(总装!BF$3:BF$146,$B323,总装!BF$6)+SUMIF(总装!BG$3:BG$146,$B323,总装!BG$6)+SUMIF(总装!BH$3:BH$146,$B323,总装!BH$6)</f>
        <v>0</v>
      </c>
      <c r="AC323" s="5">
        <f ca="1">SUMIF(总装!BI$3:BI$146,$B323,总装!BI$6)+SUMIF(总装!BJ$3:BJ$146,$B323,总装!BJ$6)+SUMIF(总装!BK$3:BK$146,$B323,总装!BK$6)</f>
        <v>0</v>
      </c>
      <c r="AD323" s="5">
        <f ca="1">SUMIF(总装!BL$3:BL$146,$B323,总装!BL$6)+SUMIF(总装!BM$3:BM$146,$B323,总装!BM$6)+SUMIF(总装!BN$3:BN$146,$B323,总装!BN$6)</f>
        <v>1300</v>
      </c>
      <c r="AE323" s="5">
        <f ca="1">SUMIF(总装!BO$3:BO$146,$B323,总装!BO$6)+SUMIF(总装!BP$3:BP$146,$B323,总装!BP$6)+SUMIF(总装!BQ$3:BQ$146,$B323,总装!BQ$6)</f>
        <v>1700</v>
      </c>
      <c r="AF323" s="5">
        <f ca="1">SUMIF(总装!BR$3:BR$146,$B323,总装!BR$6)+SUMIF(总装!BS$3:BS$146,$B323,总装!BS$6)+SUMIF(总装!BT$3:BT$146,$B323,总装!BT$6)</f>
        <v>0</v>
      </c>
      <c r="AG323" s="5">
        <f ca="1">SUMIF(总装!BU$3:BU$146,$B323,总装!BU$6)+SUMIF(总装!BV$3:BV$146,$B323,总装!BV$6)+SUMIF(总装!BW$3:BW$146,$B323,总装!BW$6)</f>
        <v>0</v>
      </c>
      <c r="AH323" s="5">
        <f ca="1">SUMIF(总装!BX$3:BX$146,$B323,总装!BX$6)+SUMIF(总装!BY$3:BY$146,$B323,总装!BY$6)+SUMIF(总装!BZ$3:BZ$146,$B323,总装!BZ$6)</f>
        <v>0</v>
      </c>
      <c r="AI323" s="5">
        <f ca="1">SUMIF(总装!CA$3:CA$146,$B323,总装!CA$6)+SUMIF(总装!CB$3:CB$146,$B323,总装!CB$6)+SUMIF(总装!CC$3:CC$146,$B323,总装!CC$6)</f>
        <v>0</v>
      </c>
      <c r="AJ323" s="5">
        <f ca="1">SUMIF(总装!CD$3:CD$146,$B323,总装!CD$6)+SUMIF(总装!CE$3:CE$146,$B323,总装!CE$6)+SUMIF(总装!CF$3:CF$146,$B323,总装!CF$6)</f>
        <v>0</v>
      </c>
      <c r="AK323" s="5">
        <f ca="1">SUMIF(总装!CG$3:CG$146,$B323,总装!CG$6)+SUMIF(总装!CH$3:CH$146,$B323,总装!CH$6)+SUMIF(总装!CI$3:CI$146,$B323,总装!CI$6)</f>
        <v>0</v>
      </c>
      <c r="AL323" s="5">
        <f ca="1">SUMIF(总装!CJ$3:CJ$146,$B323,总装!CJ$6)+SUMIF(总装!CK$3:CK$146,$B323,总装!CK$6)+SUMIF(总装!CL$3:CL$146,$B323,总装!CL$6)</f>
        <v>0</v>
      </c>
      <c r="AM323" s="5">
        <f ca="1">SUMIF(总装!CM$3:CM$146,$B323,总装!CM$6)+SUMIF(总装!CN$3:CN$146,$B323,总装!CN$6)+SUMIF(总装!CO$3:CO$146,$B323,总装!CO$6)</f>
        <v>0</v>
      </c>
      <c r="AN323" s="5">
        <f ca="1">SUMIF(总装!CP$3:CP$146,$B323,总装!CP$6)+SUMIF(总装!CQ$3:CQ$146,$B323,总装!CQ$6)+SUMIF(总装!CR$3:CR$146,$B323,总装!CR$6)</f>
        <v>0</v>
      </c>
      <c r="AO323" s="5">
        <f ca="1" t="shared" si="14"/>
        <v>3000</v>
      </c>
      <c r="AP323" s="5">
        <f>SUMIF(工单拆分!G:G,B323,工单拆分!I:I)</f>
        <v>3000</v>
      </c>
      <c r="AQ323" s="5">
        <f ca="1" t="shared" si="15"/>
        <v>0</v>
      </c>
      <c r="AS323" s="7">
        <f>VLOOKUP(日计划量!C:C,工单拆分!H:N,7,0)</f>
        <v>100849791</v>
      </c>
      <c r="AT323" s="5">
        <f ca="1">VLOOKUP(C:C,工单拆分!H:R,11,0)</f>
        <v>0</v>
      </c>
      <c r="AU323" s="5">
        <f ca="1">VLOOKUP(C:C,工单拆分!H:S,12,0)</f>
        <v>0</v>
      </c>
      <c r="AV323" s="5"/>
      <c r="AW323" s="5"/>
    </row>
    <row r="324" s="1" customFormat="1" spans="1:49">
      <c r="A324" s="5">
        <f>工单拆分!F324</f>
        <v>7210003091</v>
      </c>
      <c r="B324" s="5" t="str">
        <f>工单拆分!G324</f>
        <v>7210003091-1</v>
      </c>
      <c r="C324" s="5" t="str">
        <f>工单拆分!H324</f>
        <v>40FC8040-1</v>
      </c>
      <c r="D324" s="5">
        <f>VLOOKUP(B324,工单拆分!G:I,3,0)</f>
        <v>3000</v>
      </c>
      <c r="E324" s="5">
        <f ca="1">SUMIFS(OFFSET(工单拆分!$I$2,,,2000),OFFSET(工单拆分!$F$2,,,2000),A324)</f>
        <v>15000</v>
      </c>
      <c r="F324" s="5"/>
      <c r="G324" s="10">
        <f ca="1" t="array" ref="G324">MATCH(TRUE,J324:AN324&gt;10,0)+$J$2-1</f>
        <v>43525</v>
      </c>
      <c r="H324" s="11"/>
      <c r="I324" s="11"/>
      <c r="J324" s="5">
        <f ca="1">SUMIF(总装!D$3:D$146,$B324,总装!D$6)+SUMIF(总装!E$3:E$146,$B324,总装!E$6)+SUMIF(总装!F$3:F$146,$B324,总装!F$6)</f>
        <v>1181</v>
      </c>
      <c r="K324" s="12">
        <f ca="1">SUMIF(总装!G$3:G$146,$B324,总装!G$6)+SUMIF(总装!H$3:H$146,$B324,总装!H$6)+SUMIF(总装!I$3:I$146,$B324,总装!I$6)</f>
        <v>1700</v>
      </c>
      <c r="L324" s="12">
        <f ca="1">SUMIF(总装!J$3:J$146,$B324,总装!J$6)+SUMIF(总装!K$3:K$146,$B324,总装!K$6)+SUMIF(总装!L$3:L$146,$B324,总装!L$6)</f>
        <v>0</v>
      </c>
      <c r="M324" s="12">
        <f ca="1">SUMIF(总装!M$3:M$146,$B324,总装!M$6)+SUMIF(总装!N$3:N$146,$B324,总装!N$6)+SUMIF(总装!O$3:O$146,$B324,总装!O$6)</f>
        <v>119</v>
      </c>
      <c r="N324" s="12">
        <f ca="1">SUMIF(总装!P$3:P$146,$B324,总装!P$6)+SUMIF(总装!Q$3:Q$146,$B324,总装!Q$6)+SUMIF(总装!R$3:R$146,$B324,总装!R$6)</f>
        <v>0</v>
      </c>
      <c r="O324" s="12">
        <f ca="1">SUMIF(总装!S$3:S$146,$B324,总装!S$6)+SUMIF(总装!T$3:T$146,$B324,总装!T$6)+SUMIF(总装!U$3:U$146,$B324,总装!U$6)</f>
        <v>0</v>
      </c>
      <c r="P324" s="12">
        <f ca="1">SUMIF(总装!V$3:V$146,$B324,总装!V$6)+SUMIF(总装!W$3:W$146,$B324,总装!W$6)+SUMIF(总装!X$3:X$146,$B324,总装!X$6)</f>
        <v>0</v>
      </c>
      <c r="Q324" s="12">
        <f ca="1">SUMIF(总装!Y$3:Y$146,$B324,总装!Y$6)+SUMIF(总装!Z$3:Z$146,$B324,总装!Z$6)+SUMIF(总装!AA$3:AA$146,$B324,总装!AA$6)</f>
        <v>0</v>
      </c>
      <c r="R324" s="5">
        <f ca="1">SUMIF(总装!AB$3:AB$146,$B324,总装!AB$6)+SUMIF(总装!AC$3:AC$146,$B324,总装!AC$6)+SUMIF(总装!AD$3:AD$146,$B324,总装!AD$6)</f>
        <v>0</v>
      </c>
      <c r="S324" s="5">
        <f ca="1">SUMIF(总装!AE$3:AE$146,$B324,总装!AE$6)+SUMIF(总装!AF$3:AF$146,$B324,总装!AF$6)+SUMIF(总装!AG$3:AG$146,$B324,总装!AG$6)</f>
        <v>0</v>
      </c>
      <c r="T324" s="5">
        <f ca="1">SUMIF(总装!AH$3:AH$146,$B324,总装!AH$6)+SUMIF(总装!AI$3:AI$146,$B324,总装!AI$6)+SUMIF(总装!AJ$3:AJ$146,$B324,总装!AJ$6)</f>
        <v>0</v>
      </c>
      <c r="U324" s="5">
        <f ca="1">SUMIF(总装!AK$3:AK$146,$B324,总装!AK$6)+SUMIF(总装!AL$3:AL$146,$B324,总装!AL$6)+SUMIF(总装!AM$3:AM$146,$B324,总装!AM$6)</f>
        <v>0</v>
      </c>
      <c r="V324" s="5">
        <f ca="1">SUMIF(总装!AN$3:AN$146,$B324,总装!AN$6)+SUMIF(总装!AO$3:AO$146,$B324,总装!AO$6)+SUMIF(总装!AP$3:AP$146,$B324,总装!AP$6)</f>
        <v>0</v>
      </c>
      <c r="W324" s="5">
        <f ca="1">SUMIF(总装!AQ$3:AQ$146,$B324,总装!AQ$6)+SUMIF(总装!AR$3:AR$146,$B324,总装!AR$6)+SUMIF(总装!AS$3:AS$146,$B324,总装!AS$6)</f>
        <v>0</v>
      </c>
      <c r="X324" s="5">
        <f ca="1">SUMIF(总装!AT$3:AT$146,$B324,总装!AT$6)+SUMIF(总装!AU$3:AU$146,$B324,总装!AU$6)+SUMIF(总装!AV$3:AV$146,$B324,总装!AV$6)</f>
        <v>0</v>
      </c>
      <c r="Y324" s="5">
        <f ca="1">SUMIF(总装!AW$3:AW$146,$B324,总装!AW$6)+SUMIF(总装!AX$3:AX$146,$B324,总装!AX$6)+SUMIF(总装!AY$3:AY$146,$B324,总装!AY$6)</f>
        <v>0</v>
      </c>
      <c r="Z324" s="5">
        <f ca="1">SUMIF(总装!AZ$3:AZ$146,$B324,总装!AZ$6)+SUMIF(总装!BA$3:BA$146,$B324,总装!BA$6)+SUMIF(总装!BB$3:BB$146,$B324,总装!BB$6)</f>
        <v>0</v>
      </c>
      <c r="AA324" s="5">
        <f ca="1">SUMIF(总装!BC$3:BC$146,$B324,总装!BC$6)+SUMIF(总装!BD$3:BD$146,$B324,总装!BD$6)+SUMIF(总装!BE$3:BE$146,$B324,总装!BE$6)</f>
        <v>0</v>
      </c>
      <c r="AB324" s="5">
        <f ca="1">SUMIF(总装!BF$3:BF$146,$B324,总装!BF$6)+SUMIF(总装!BG$3:BG$146,$B324,总装!BG$6)+SUMIF(总装!BH$3:BH$146,$B324,总装!BH$6)</f>
        <v>0</v>
      </c>
      <c r="AC324" s="5">
        <f ca="1">SUMIF(总装!BI$3:BI$146,$B324,总装!BI$6)+SUMIF(总装!BJ$3:BJ$146,$B324,总装!BJ$6)+SUMIF(总装!BK$3:BK$146,$B324,总装!BK$6)</f>
        <v>0</v>
      </c>
      <c r="AD324" s="5">
        <f ca="1">SUMIF(总装!BL$3:BL$146,$B324,总装!BL$6)+SUMIF(总装!BM$3:BM$146,$B324,总装!BM$6)+SUMIF(总装!BN$3:BN$146,$B324,总装!BN$6)</f>
        <v>0</v>
      </c>
      <c r="AE324" s="5">
        <f ca="1">SUMIF(总装!BO$3:BO$146,$B324,总装!BO$6)+SUMIF(总装!BP$3:BP$146,$B324,总装!BP$6)+SUMIF(总装!BQ$3:BQ$146,$B324,总装!BQ$6)</f>
        <v>0</v>
      </c>
      <c r="AF324" s="5">
        <f ca="1">SUMIF(总装!BR$3:BR$146,$B324,总装!BR$6)+SUMIF(总装!BS$3:BS$146,$B324,总装!BS$6)+SUMIF(总装!BT$3:BT$146,$B324,总装!BT$6)</f>
        <v>0</v>
      </c>
      <c r="AG324" s="5">
        <f ca="1">SUMIF(总装!BU$3:BU$146,$B324,总装!BU$6)+SUMIF(总装!BV$3:BV$146,$B324,总装!BV$6)+SUMIF(总装!BW$3:BW$146,$B324,总装!BW$6)</f>
        <v>0</v>
      </c>
      <c r="AH324" s="5">
        <f ca="1">SUMIF(总装!BX$3:BX$146,$B324,总装!BX$6)+SUMIF(总装!BY$3:BY$146,$B324,总装!BY$6)+SUMIF(总装!BZ$3:BZ$146,$B324,总装!BZ$6)</f>
        <v>0</v>
      </c>
      <c r="AI324" s="5">
        <f ca="1">SUMIF(总装!CA$3:CA$146,$B324,总装!CA$6)+SUMIF(总装!CB$3:CB$146,$B324,总装!CB$6)+SUMIF(总装!CC$3:CC$146,$B324,总装!CC$6)</f>
        <v>0</v>
      </c>
      <c r="AJ324" s="5">
        <f ca="1">SUMIF(总装!CD$3:CD$146,$B324,总装!CD$6)+SUMIF(总装!CE$3:CE$146,$B324,总装!CE$6)+SUMIF(总装!CF$3:CF$146,$B324,总装!CF$6)</f>
        <v>0</v>
      </c>
      <c r="AK324" s="5">
        <f ca="1">SUMIF(总装!CG$3:CG$146,$B324,总装!CG$6)+SUMIF(总装!CH$3:CH$146,$B324,总装!CH$6)+SUMIF(总装!CI$3:CI$146,$B324,总装!CI$6)</f>
        <v>0</v>
      </c>
      <c r="AL324" s="5">
        <f ca="1">SUMIF(总装!CJ$3:CJ$146,$B324,总装!CJ$6)+SUMIF(总装!CK$3:CK$146,$B324,总装!CK$6)+SUMIF(总装!CL$3:CL$146,$B324,总装!CL$6)</f>
        <v>0</v>
      </c>
      <c r="AM324" s="5">
        <f ca="1">SUMIF(总装!CM$3:CM$146,$B324,总装!CM$6)+SUMIF(总装!CN$3:CN$146,$B324,总装!CN$6)+SUMIF(总装!CO$3:CO$146,$B324,总装!CO$6)</f>
        <v>0</v>
      </c>
      <c r="AN324" s="5">
        <f ca="1">SUMIF(总装!CP$3:CP$146,$B324,总装!CP$6)+SUMIF(总装!CQ$3:CQ$146,$B324,总装!CQ$6)+SUMIF(总装!CR$3:CR$146,$B324,总装!CR$6)</f>
        <v>0</v>
      </c>
      <c r="AO324" s="5">
        <f ca="1" t="shared" ref="AO324:AO387" si="16">SUM(J324:AN324)</f>
        <v>3000</v>
      </c>
      <c r="AP324" s="5">
        <f>SUMIF(工单拆分!G:G,B324,工单拆分!I:I)</f>
        <v>3000</v>
      </c>
      <c r="AQ324" s="5">
        <f ca="1" t="shared" ref="AQ324:AQ387" si="17">AO324-AP324</f>
        <v>0</v>
      </c>
      <c r="AS324" s="7">
        <f>VLOOKUP(日计划量!C:C,工单拆分!H:N,7,0)</f>
        <v>100842236</v>
      </c>
      <c r="AT324" s="5">
        <f ca="1">VLOOKUP(C:C,工单拆分!H:R,11,0)</f>
        <v>0</v>
      </c>
      <c r="AU324" s="5">
        <f ca="1">VLOOKUP(C:C,工单拆分!H:S,12,0)</f>
        <v>0</v>
      </c>
      <c r="AV324" s="5"/>
      <c r="AW324" s="5"/>
    </row>
    <row r="325" s="1" customFormat="1" spans="1:49">
      <c r="A325" s="5">
        <f>工单拆分!F325</f>
        <v>7210003091</v>
      </c>
      <c r="B325" s="5" t="str">
        <f>工单拆分!G325</f>
        <v>7210003091-2</v>
      </c>
      <c r="C325" s="5" t="str">
        <f>工单拆分!H325</f>
        <v>40FC8040-2</v>
      </c>
      <c r="D325" s="5">
        <f>VLOOKUP(B325,工单拆分!G:I,3,0)</f>
        <v>2000</v>
      </c>
      <c r="E325" s="5">
        <f ca="1">SUMIFS(OFFSET(工单拆分!$I$2,,,2000),OFFSET(工单拆分!$F$2,,,2000),A325)</f>
        <v>15000</v>
      </c>
      <c r="F325" s="5"/>
      <c r="G325" s="10">
        <f ca="1" t="array" ref="G325">MATCH(TRUE,J325:AN325&gt;10,0)+$J$2-1</f>
        <v>43528</v>
      </c>
      <c r="H325" s="11"/>
      <c r="I325" s="11"/>
      <c r="J325" s="5">
        <f ca="1">SUMIF(总装!D$3:D$146,$B325,总装!D$6)+SUMIF(总装!E$3:E$146,$B325,总装!E$6)+SUMIF(总装!F$3:F$146,$B325,总装!F$6)</f>
        <v>0</v>
      </c>
      <c r="K325" s="12">
        <f ca="1">SUMIF(总装!G$3:G$146,$B325,总装!G$6)+SUMIF(总装!H$3:H$146,$B325,总装!H$6)+SUMIF(总装!I$3:I$146,$B325,总装!I$6)</f>
        <v>0</v>
      </c>
      <c r="L325" s="12">
        <f ca="1">SUMIF(总装!J$3:J$146,$B325,总装!J$6)+SUMIF(总装!K$3:K$146,$B325,总装!K$6)+SUMIF(总装!L$3:L$146,$B325,总装!L$6)</f>
        <v>0</v>
      </c>
      <c r="M325" s="12">
        <f ca="1">SUMIF(总装!M$3:M$146,$B325,总装!M$6)+SUMIF(总装!N$3:N$146,$B325,总装!N$6)+SUMIF(总装!O$3:O$146,$B325,总装!O$6)</f>
        <v>1631</v>
      </c>
      <c r="N325" s="12">
        <f ca="1">SUMIF(总装!P$3:P$146,$B325,总装!P$6)+SUMIF(总装!Q$3:Q$146,$B325,总装!Q$6)+SUMIF(总装!R$3:R$146,$B325,总装!R$6)</f>
        <v>369</v>
      </c>
      <c r="O325" s="12">
        <f ca="1">SUMIF(总装!S$3:S$146,$B325,总装!S$6)+SUMIF(总装!T$3:T$146,$B325,总装!T$6)+SUMIF(总装!U$3:U$146,$B325,总装!U$6)</f>
        <v>0</v>
      </c>
      <c r="P325" s="12">
        <f ca="1">SUMIF(总装!V$3:V$146,$B325,总装!V$6)+SUMIF(总装!W$3:W$146,$B325,总装!W$6)+SUMIF(总装!X$3:X$146,$B325,总装!X$6)</f>
        <v>0</v>
      </c>
      <c r="Q325" s="12">
        <f ca="1">SUMIF(总装!Y$3:Y$146,$B325,总装!Y$6)+SUMIF(总装!Z$3:Z$146,$B325,总装!Z$6)+SUMIF(总装!AA$3:AA$146,$B325,总装!AA$6)</f>
        <v>0</v>
      </c>
      <c r="R325" s="5">
        <f ca="1">SUMIF(总装!AB$3:AB$146,$B325,总装!AB$6)+SUMIF(总装!AC$3:AC$146,$B325,总装!AC$6)+SUMIF(总装!AD$3:AD$146,$B325,总装!AD$6)</f>
        <v>0</v>
      </c>
      <c r="S325" s="5">
        <f ca="1">SUMIF(总装!AE$3:AE$146,$B325,总装!AE$6)+SUMIF(总装!AF$3:AF$146,$B325,总装!AF$6)+SUMIF(总装!AG$3:AG$146,$B325,总装!AG$6)</f>
        <v>0</v>
      </c>
      <c r="T325" s="5">
        <f ca="1">SUMIF(总装!AH$3:AH$146,$B325,总装!AH$6)+SUMIF(总装!AI$3:AI$146,$B325,总装!AI$6)+SUMIF(总装!AJ$3:AJ$146,$B325,总装!AJ$6)</f>
        <v>0</v>
      </c>
      <c r="U325" s="5">
        <f ca="1">SUMIF(总装!AK$3:AK$146,$B325,总装!AK$6)+SUMIF(总装!AL$3:AL$146,$B325,总装!AL$6)+SUMIF(总装!AM$3:AM$146,$B325,总装!AM$6)</f>
        <v>0</v>
      </c>
      <c r="V325" s="5">
        <f ca="1">SUMIF(总装!AN$3:AN$146,$B325,总装!AN$6)+SUMIF(总装!AO$3:AO$146,$B325,总装!AO$6)+SUMIF(总装!AP$3:AP$146,$B325,总装!AP$6)</f>
        <v>0</v>
      </c>
      <c r="W325" s="5">
        <f ca="1">SUMIF(总装!AQ$3:AQ$146,$B325,总装!AQ$6)+SUMIF(总装!AR$3:AR$146,$B325,总装!AR$6)+SUMIF(总装!AS$3:AS$146,$B325,总装!AS$6)</f>
        <v>0</v>
      </c>
      <c r="X325" s="5">
        <f ca="1">SUMIF(总装!AT$3:AT$146,$B325,总装!AT$6)+SUMIF(总装!AU$3:AU$146,$B325,总装!AU$6)+SUMIF(总装!AV$3:AV$146,$B325,总装!AV$6)</f>
        <v>0</v>
      </c>
      <c r="Y325" s="5">
        <f ca="1">SUMIF(总装!AW$3:AW$146,$B325,总装!AW$6)+SUMIF(总装!AX$3:AX$146,$B325,总装!AX$6)+SUMIF(总装!AY$3:AY$146,$B325,总装!AY$6)</f>
        <v>0</v>
      </c>
      <c r="Z325" s="5">
        <f ca="1">SUMIF(总装!AZ$3:AZ$146,$B325,总装!AZ$6)+SUMIF(总装!BA$3:BA$146,$B325,总装!BA$6)+SUMIF(总装!BB$3:BB$146,$B325,总装!BB$6)</f>
        <v>0</v>
      </c>
      <c r="AA325" s="5">
        <f ca="1">SUMIF(总装!BC$3:BC$146,$B325,总装!BC$6)+SUMIF(总装!BD$3:BD$146,$B325,总装!BD$6)+SUMIF(总装!BE$3:BE$146,$B325,总装!BE$6)</f>
        <v>0</v>
      </c>
      <c r="AB325" s="5">
        <f ca="1">SUMIF(总装!BF$3:BF$146,$B325,总装!BF$6)+SUMIF(总装!BG$3:BG$146,$B325,总装!BG$6)+SUMIF(总装!BH$3:BH$146,$B325,总装!BH$6)</f>
        <v>0</v>
      </c>
      <c r="AC325" s="5">
        <f ca="1">SUMIF(总装!BI$3:BI$146,$B325,总装!BI$6)+SUMIF(总装!BJ$3:BJ$146,$B325,总装!BJ$6)+SUMIF(总装!BK$3:BK$146,$B325,总装!BK$6)</f>
        <v>0</v>
      </c>
      <c r="AD325" s="5">
        <f ca="1">SUMIF(总装!BL$3:BL$146,$B325,总装!BL$6)+SUMIF(总装!BM$3:BM$146,$B325,总装!BM$6)+SUMIF(总装!BN$3:BN$146,$B325,总装!BN$6)</f>
        <v>0</v>
      </c>
      <c r="AE325" s="5">
        <f ca="1">SUMIF(总装!BO$3:BO$146,$B325,总装!BO$6)+SUMIF(总装!BP$3:BP$146,$B325,总装!BP$6)+SUMIF(总装!BQ$3:BQ$146,$B325,总装!BQ$6)</f>
        <v>0</v>
      </c>
      <c r="AF325" s="5">
        <f ca="1">SUMIF(总装!BR$3:BR$146,$B325,总装!BR$6)+SUMIF(总装!BS$3:BS$146,$B325,总装!BS$6)+SUMIF(总装!BT$3:BT$146,$B325,总装!BT$6)</f>
        <v>0</v>
      </c>
      <c r="AG325" s="5">
        <f ca="1">SUMIF(总装!BU$3:BU$146,$B325,总装!BU$6)+SUMIF(总装!BV$3:BV$146,$B325,总装!BV$6)+SUMIF(总装!BW$3:BW$146,$B325,总装!BW$6)</f>
        <v>0</v>
      </c>
      <c r="AH325" s="5">
        <f ca="1">SUMIF(总装!BX$3:BX$146,$B325,总装!BX$6)+SUMIF(总装!BY$3:BY$146,$B325,总装!BY$6)+SUMIF(总装!BZ$3:BZ$146,$B325,总装!BZ$6)</f>
        <v>0</v>
      </c>
      <c r="AI325" s="5">
        <f ca="1">SUMIF(总装!CA$3:CA$146,$B325,总装!CA$6)+SUMIF(总装!CB$3:CB$146,$B325,总装!CB$6)+SUMIF(总装!CC$3:CC$146,$B325,总装!CC$6)</f>
        <v>0</v>
      </c>
      <c r="AJ325" s="5">
        <f ca="1">SUMIF(总装!CD$3:CD$146,$B325,总装!CD$6)+SUMIF(总装!CE$3:CE$146,$B325,总装!CE$6)+SUMIF(总装!CF$3:CF$146,$B325,总装!CF$6)</f>
        <v>0</v>
      </c>
      <c r="AK325" s="5">
        <f ca="1">SUMIF(总装!CG$3:CG$146,$B325,总装!CG$6)+SUMIF(总装!CH$3:CH$146,$B325,总装!CH$6)+SUMIF(总装!CI$3:CI$146,$B325,总装!CI$6)</f>
        <v>0</v>
      </c>
      <c r="AL325" s="5">
        <f ca="1">SUMIF(总装!CJ$3:CJ$146,$B325,总装!CJ$6)+SUMIF(总装!CK$3:CK$146,$B325,总装!CK$6)+SUMIF(总装!CL$3:CL$146,$B325,总装!CL$6)</f>
        <v>0</v>
      </c>
      <c r="AM325" s="5">
        <f ca="1">SUMIF(总装!CM$3:CM$146,$B325,总装!CM$6)+SUMIF(总装!CN$3:CN$146,$B325,总装!CN$6)+SUMIF(总装!CO$3:CO$146,$B325,总装!CO$6)</f>
        <v>0</v>
      </c>
      <c r="AN325" s="5">
        <f ca="1">SUMIF(总装!CP$3:CP$146,$B325,总装!CP$6)+SUMIF(总装!CQ$3:CQ$146,$B325,总装!CQ$6)+SUMIF(总装!CR$3:CR$146,$B325,总装!CR$6)</f>
        <v>0</v>
      </c>
      <c r="AO325" s="5">
        <f ca="1" t="shared" si="16"/>
        <v>2000</v>
      </c>
      <c r="AP325" s="5">
        <f>SUMIF(工单拆分!G:G,B325,工单拆分!I:I)</f>
        <v>2000</v>
      </c>
      <c r="AQ325" s="5">
        <f ca="1" t="shared" si="17"/>
        <v>0</v>
      </c>
      <c r="AS325" s="7">
        <f>VLOOKUP(日计划量!C:C,工单拆分!H:N,7,0)</f>
        <v>100842935</v>
      </c>
      <c r="AT325" s="5">
        <f ca="1">VLOOKUP(C:C,工单拆分!H:R,11,0)</f>
        <v>0</v>
      </c>
      <c r="AU325" s="5">
        <f ca="1">VLOOKUP(C:C,工单拆分!H:S,12,0)</f>
        <v>0</v>
      </c>
      <c r="AV325" s="5"/>
      <c r="AW325" s="5"/>
    </row>
    <row r="326" s="1" customFormat="1" spans="1:49">
      <c r="A326" s="5">
        <f>工单拆分!F326</f>
        <v>7210003091</v>
      </c>
      <c r="B326" s="5" t="str">
        <f>工单拆分!G326</f>
        <v>7210003091-3</v>
      </c>
      <c r="C326" s="5" t="str">
        <f>工单拆分!H326</f>
        <v>40FC8040-3</v>
      </c>
      <c r="D326" s="5">
        <f>VLOOKUP(B326,工单拆分!G:I,3,0)</f>
        <v>2000</v>
      </c>
      <c r="E326" s="5">
        <f ca="1">SUMIFS(OFFSET(工单拆分!$I$2,,,2000),OFFSET(工单拆分!$F$2,,,2000),A326)</f>
        <v>15000</v>
      </c>
      <c r="F326" s="5"/>
      <c r="G326" s="10">
        <f ca="1" t="array" ref="G326">MATCH(TRUE,J326:AN326&gt;10,0)+$J$2-1</f>
        <v>43535</v>
      </c>
      <c r="H326" s="11"/>
      <c r="I326" s="11"/>
      <c r="J326" s="5">
        <f ca="1">SUMIF(总装!D$3:D$146,$B326,总装!D$6)+SUMIF(总装!E$3:E$146,$B326,总装!E$6)+SUMIF(总装!F$3:F$146,$B326,总装!F$6)</f>
        <v>0</v>
      </c>
      <c r="K326" s="12">
        <f ca="1">SUMIF(总装!G$3:G$146,$B326,总装!G$6)+SUMIF(总装!H$3:H$146,$B326,总装!H$6)+SUMIF(总装!I$3:I$146,$B326,总装!I$6)</f>
        <v>0</v>
      </c>
      <c r="L326" s="12">
        <f ca="1">SUMIF(总装!J$3:J$146,$B326,总装!J$6)+SUMIF(总装!K$3:K$146,$B326,总装!K$6)+SUMIF(总装!L$3:L$146,$B326,总装!L$6)</f>
        <v>0</v>
      </c>
      <c r="M326" s="12">
        <f ca="1">SUMIF(总装!M$3:M$146,$B326,总装!M$6)+SUMIF(总装!N$3:N$146,$B326,总装!N$6)+SUMIF(总装!O$3:O$146,$B326,总装!O$6)</f>
        <v>0</v>
      </c>
      <c r="N326" s="12">
        <f ca="1">SUMIF(总装!P$3:P$146,$B326,总装!P$6)+SUMIF(总装!Q$3:Q$146,$B326,总装!Q$6)+SUMIF(总装!R$3:R$146,$B326,总装!R$6)</f>
        <v>0</v>
      </c>
      <c r="O326" s="12">
        <f ca="1">SUMIF(总装!S$3:S$146,$B326,总装!S$6)+SUMIF(总装!T$3:T$146,$B326,总装!T$6)+SUMIF(总装!U$3:U$146,$B326,总装!U$6)</f>
        <v>0</v>
      </c>
      <c r="P326" s="12">
        <f ca="1">SUMIF(总装!V$3:V$146,$B326,总装!V$6)+SUMIF(总装!W$3:W$146,$B326,总装!W$6)+SUMIF(总装!X$3:X$146,$B326,总装!X$6)</f>
        <v>0</v>
      </c>
      <c r="Q326" s="12">
        <f ca="1">SUMIF(总装!Y$3:Y$146,$B326,总装!Y$6)+SUMIF(总装!Z$3:Z$146,$B326,总装!Z$6)+SUMIF(总装!AA$3:AA$146,$B326,总装!AA$6)</f>
        <v>0</v>
      </c>
      <c r="R326" s="5">
        <f ca="1">SUMIF(总装!AB$3:AB$146,$B326,总装!AB$6)+SUMIF(总装!AC$3:AC$146,$B326,总装!AC$6)+SUMIF(总装!AD$3:AD$146,$B326,总装!AD$6)</f>
        <v>0</v>
      </c>
      <c r="S326" s="5">
        <f ca="1">SUMIF(总装!AE$3:AE$146,$B326,总装!AE$6)+SUMIF(总装!AF$3:AF$146,$B326,总装!AF$6)+SUMIF(总装!AG$3:AG$146,$B326,总装!AG$6)</f>
        <v>0</v>
      </c>
      <c r="T326" s="5">
        <f ca="1">SUMIF(总装!AH$3:AH$146,$B326,总装!AH$6)+SUMIF(总装!AI$3:AI$146,$B326,总装!AI$6)+SUMIF(总装!AJ$3:AJ$146,$B326,总装!AJ$6)</f>
        <v>1450</v>
      </c>
      <c r="U326" s="5">
        <f ca="1">SUMIF(总装!AK$3:AK$146,$B326,总装!AK$6)+SUMIF(总装!AL$3:AL$146,$B326,总装!AL$6)+SUMIF(总装!AM$3:AM$146,$B326,总装!AM$6)</f>
        <v>550</v>
      </c>
      <c r="V326" s="5">
        <f ca="1">SUMIF(总装!AN$3:AN$146,$B326,总装!AN$6)+SUMIF(总装!AO$3:AO$146,$B326,总装!AO$6)+SUMIF(总装!AP$3:AP$146,$B326,总装!AP$6)</f>
        <v>0</v>
      </c>
      <c r="W326" s="5">
        <f ca="1">SUMIF(总装!AQ$3:AQ$146,$B326,总装!AQ$6)+SUMIF(总装!AR$3:AR$146,$B326,总装!AR$6)+SUMIF(总装!AS$3:AS$146,$B326,总装!AS$6)</f>
        <v>0</v>
      </c>
      <c r="X326" s="5">
        <f ca="1">SUMIF(总装!AT$3:AT$146,$B326,总装!AT$6)+SUMIF(总装!AU$3:AU$146,$B326,总装!AU$6)+SUMIF(总装!AV$3:AV$146,$B326,总装!AV$6)</f>
        <v>0</v>
      </c>
      <c r="Y326" s="5">
        <f ca="1">SUMIF(总装!AW$3:AW$146,$B326,总装!AW$6)+SUMIF(总装!AX$3:AX$146,$B326,总装!AX$6)+SUMIF(总装!AY$3:AY$146,$B326,总装!AY$6)</f>
        <v>0</v>
      </c>
      <c r="Z326" s="5">
        <f ca="1">SUMIF(总装!AZ$3:AZ$146,$B326,总装!AZ$6)+SUMIF(总装!BA$3:BA$146,$B326,总装!BA$6)+SUMIF(总装!BB$3:BB$146,$B326,总装!BB$6)</f>
        <v>0</v>
      </c>
      <c r="AA326" s="5">
        <f ca="1">SUMIF(总装!BC$3:BC$146,$B326,总装!BC$6)+SUMIF(总装!BD$3:BD$146,$B326,总装!BD$6)+SUMIF(总装!BE$3:BE$146,$B326,总装!BE$6)</f>
        <v>0</v>
      </c>
      <c r="AB326" s="5">
        <f ca="1">SUMIF(总装!BF$3:BF$146,$B326,总装!BF$6)+SUMIF(总装!BG$3:BG$146,$B326,总装!BG$6)+SUMIF(总装!BH$3:BH$146,$B326,总装!BH$6)</f>
        <v>0</v>
      </c>
      <c r="AC326" s="5">
        <f ca="1">SUMIF(总装!BI$3:BI$146,$B326,总装!BI$6)+SUMIF(总装!BJ$3:BJ$146,$B326,总装!BJ$6)+SUMIF(总装!BK$3:BK$146,$B326,总装!BK$6)</f>
        <v>0</v>
      </c>
      <c r="AD326" s="5">
        <f ca="1">SUMIF(总装!BL$3:BL$146,$B326,总装!BL$6)+SUMIF(总装!BM$3:BM$146,$B326,总装!BM$6)+SUMIF(总装!BN$3:BN$146,$B326,总装!BN$6)</f>
        <v>0</v>
      </c>
      <c r="AE326" s="5">
        <f ca="1">SUMIF(总装!BO$3:BO$146,$B326,总装!BO$6)+SUMIF(总装!BP$3:BP$146,$B326,总装!BP$6)+SUMIF(总装!BQ$3:BQ$146,$B326,总装!BQ$6)</f>
        <v>0</v>
      </c>
      <c r="AF326" s="5">
        <f ca="1">SUMIF(总装!BR$3:BR$146,$B326,总装!BR$6)+SUMIF(总装!BS$3:BS$146,$B326,总装!BS$6)+SUMIF(总装!BT$3:BT$146,$B326,总装!BT$6)</f>
        <v>0</v>
      </c>
      <c r="AG326" s="5">
        <f ca="1">SUMIF(总装!BU$3:BU$146,$B326,总装!BU$6)+SUMIF(总装!BV$3:BV$146,$B326,总装!BV$6)+SUMIF(总装!BW$3:BW$146,$B326,总装!BW$6)</f>
        <v>0</v>
      </c>
      <c r="AH326" s="5">
        <f ca="1">SUMIF(总装!BX$3:BX$146,$B326,总装!BX$6)+SUMIF(总装!BY$3:BY$146,$B326,总装!BY$6)+SUMIF(总装!BZ$3:BZ$146,$B326,总装!BZ$6)</f>
        <v>0</v>
      </c>
      <c r="AI326" s="5">
        <f ca="1">SUMIF(总装!CA$3:CA$146,$B326,总装!CA$6)+SUMIF(总装!CB$3:CB$146,$B326,总装!CB$6)+SUMIF(总装!CC$3:CC$146,$B326,总装!CC$6)</f>
        <v>0</v>
      </c>
      <c r="AJ326" s="5">
        <f ca="1">SUMIF(总装!CD$3:CD$146,$B326,总装!CD$6)+SUMIF(总装!CE$3:CE$146,$B326,总装!CE$6)+SUMIF(总装!CF$3:CF$146,$B326,总装!CF$6)</f>
        <v>0</v>
      </c>
      <c r="AK326" s="5">
        <f ca="1">SUMIF(总装!CG$3:CG$146,$B326,总装!CG$6)+SUMIF(总装!CH$3:CH$146,$B326,总装!CH$6)+SUMIF(总装!CI$3:CI$146,$B326,总装!CI$6)</f>
        <v>0</v>
      </c>
      <c r="AL326" s="5">
        <f ca="1">SUMIF(总装!CJ$3:CJ$146,$B326,总装!CJ$6)+SUMIF(总装!CK$3:CK$146,$B326,总装!CK$6)+SUMIF(总装!CL$3:CL$146,$B326,总装!CL$6)</f>
        <v>0</v>
      </c>
      <c r="AM326" s="5">
        <f ca="1">SUMIF(总装!CM$3:CM$146,$B326,总装!CM$6)+SUMIF(总装!CN$3:CN$146,$B326,总装!CN$6)+SUMIF(总装!CO$3:CO$146,$B326,总装!CO$6)</f>
        <v>0</v>
      </c>
      <c r="AN326" s="5">
        <f ca="1">SUMIF(总装!CP$3:CP$146,$B326,总装!CP$6)+SUMIF(总装!CQ$3:CQ$146,$B326,总装!CQ$6)+SUMIF(总装!CR$3:CR$146,$B326,总装!CR$6)</f>
        <v>0</v>
      </c>
      <c r="AO326" s="5">
        <f ca="1" t="shared" si="16"/>
        <v>2000</v>
      </c>
      <c r="AP326" s="5">
        <f>SUMIF(工单拆分!G:G,B326,工单拆分!I:I)</f>
        <v>2000</v>
      </c>
      <c r="AQ326" s="5">
        <f ca="1" t="shared" si="17"/>
        <v>0</v>
      </c>
      <c r="AS326" s="7">
        <f>VLOOKUP(日计划量!C:C,工单拆分!H:N,7,0)</f>
        <v>100845375</v>
      </c>
      <c r="AT326" s="5">
        <f ca="1">VLOOKUP(C:C,工单拆分!H:R,11,0)</f>
        <v>0</v>
      </c>
      <c r="AU326" s="5">
        <f ca="1">VLOOKUP(C:C,工单拆分!H:S,12,0)</f>
        <v>0</v>
      </c>
      <c r="AV326" s="5"/>
      <c r="AW326" s="5"/>
    </row>
    <row r="327" s="1" customFormat="1" spans="1:49">
      <c r="A327" s="5">
        <f>工单拆分!F327</f>
        <v>7210003091</v>
      </c>
      <c r="B327" s="5" t="str">
        <f>工单拆分!G327</f>
        <v>7210003091-4</v>
      </c>
      <c r="C327" s="5" t="str">
        <f>工单拆分!H327</f>
        <v>40FC8040-4</v>
      </c>
      <c r="D327" s="5">
        <f>VLOOKUP(B327,工单拆分!G:I,3,0)</f>
        <v>2000</v>
      </c>
      <c r="E327" s="5">
        <f ca="1">SUMIFS(OFFSET(工单拆分!$I$2,,,2000),OFFSET(工单拆分!$F$2,,,2000),A327)</f>
        <v>15000</v>
      </c>
      <c r="F327" s="5"/>
      <c r="G327" s="10">
        <f ca="1" t="array" ref="G327">MATCH(TRUE,J327:AN327&gt;10,0)+$J$2-1</f>
        <v>43536</v>
      </c>
      <c r="H327" s="11"/>
      <c r="I327" s="11"/>
      <c r="J327" s="5">
        <f ca="1">SUMIF(总装!D$3:D$146,$B327,总装!D$6)+SUMIF(总装!E$3:E$146,$B327,总装!E$6)+SUMIF(总装!F$3:F$146,$B327,总装!F$6)</f>
        <v>0</v>
      </c>
      <c r="K327" s="12">
        <f ca="1">SUMIF(总装!G$3:G$146,$B327,总装!G$6)+SUMIF(总装!H$3:H$146,$B327,总装!H$6)+SUMIF(总装!I$3:I$146,$B327,总装!I$6)</f>
        <v>0</v>
      </c>
      <c r="L327" s="12">
        <f ca="1">SUMIF(总装!J$3:J$146,$B327,总装!J$6)+SUMIF(总装!K$3:K$146,$B327,总装!K$6)+SUMIF(总装!L$3:L$146,$B327,总装!L$6)</f>
        <v>0</v>
      </c>
      <c r="M327" s="12">
        <f ca="1">SUMIF(总装!M$3:M$146,$B327,总装!M$6)+SUMIF(总装!N$3:N$146,$B327,总装!N$6)+SUMIF(总装!O$3:O$146,$B327,总装!O$6)</f>
        <v>0</v>
      </c>
      <c r="N327" s="12">
        <f ca="1">SUMIF(总装!P$3:P$146,$B327,总装!P$6)+SUMIF(总装!Q$3:Q$146,$B327,总装!Q$6)+SUMIF(总装!R$3:R$146,$B327,总装!R$6)</f>
        <v>0</v>
      </c>
      <c r="O327" s="12">
        <f ca="1">SUMIF(总装!S$3:S$146,$B327,总装!S$6)+SUMIF(总装!T$3:T$146,$B327,总装!T$6)+SUMIF(总装!U$3:U$146,$B327,总装!U$6)</f>
        <v>0</v>
      </c>
      <c r="P327" s="12">
        <f ca="1">SUMIF(总装!V$3:V$146,$B327,总装!V$6)+SUMIF(总装!W$3:W$146,$B327,总装!W$6)+SUMIF(总装!X$3:X$146,$B327,总装!X$6)</f>
        <v>0</v>
      </c>
      <c r="Q327" s="12">
        <f ca="1">SUMIF(总装!Y$3:Y$146,$B327,总装!Y$6)+SUMIF(总装!Z$3:Z$146,$B327,总装!Z$6)+SUMIF(总装!AA$3:AA$146,$B327,总装!AA$6)</f>
        <v>0</v>
      </c>
      <c r="R327" s="5">
        <f ca="1">SUMIF(总装!AB$3:AB$146,$B327,总装!AB$6)+SUMIF(总装!AC$3:AC$146,$B327,总装!AC$6)+SUMIF(总装!AD$3:AD$146,$B327,总装!AD$6)</f>
        <v>0</v>
      </c>
      <c r="S327" s="5">
        <f ca="1">SUMIF(总装!AE$3:AE$146,$B327,总装!AE$6)+SUMIF(总装!AF$3:AF$146,$B327,总装!AF$6)+SUMIF(总装!AG$3:AG$146,$B327,总装!AG$6)</f>
        <v>0</v>
      </c>
      <c r="T327" s="5">
        <f ca="1">SUMIF(总装!AH$3:AH$146,$B327,总装!AH$6)+SUMIF(总装!AI$3:AI$146,$B327,总装!AI$6)+SUMIF(总装!AJ$3:AJ$146,$B327,总装!AJ$6)</f>
        <v>0</v>
      </c>
      <c r="U327" s="5">
        <f ca="1">SUMIF(总装!AK$3:AK$146,$B327,总装!AK$6)+SUMIF(总装!AL$3:AL$146,$B327,总装!AL$6)+SUMIF(总装!AM$3:AM$146,$B327,总装!AM$6)</f>
        <v>1150</v>
      </c>
      <c r="V327" s="5">
        <f ca="1">SUMIF(总装!AN$3:AN$146,$B327,总装!AN$6)+SUMIF(总装!AO$3:AO$146,$B327,总装!AO$6)+SUMIF(总装!AP$3:AP$146,$B327,总装!AP$6)</f>
        <v>850</v>
      </c>
      <c r="W327" s="5">
        <f ca="1">SUMIF(总装!AQ$3:AQ$146,$B327,总装!AQ$6)+SUMIF(总装!AR$3:AR$146,$B327,总装!AR$6)+SUMIF(总装!AS$3:AS$146,$B327,总装!AS$6)</f>
        <v>0</v>
      </c>
      <c r="X327" s="5">
        <f ca="1">SUMIF(总装!AT$3:AT$146,$B327,总装!AT$6)+SUMIF(总装!AU$3:AU$146,$B327,总装!AU$6)+SUMIF(总装!AV$3:AV$146,$B327,总装!AV$6)</f>
        <v>0</v>
      </c>
      <c r="Y327" s="5">
        <f ca="1">SUMIF(总装!AW$3:AW$146,$B327,总装!AW$6)+SUMIF(总装!AX$3:AX$146,$B327,总装!AX$6)+SUMIF(总装!AY$3:AY$146,$B327,总装!AY$6)</f>
        <v>0</v>
      </c>
      <c r="Z327" s="5">
        <f ca="1">SUMIF(总装!AZ$3:AZ$146,$B327,总装!AZ$6)+SUMIF(总装!BA$3:BA$146,$B327,总装!BA$6)+SUMIF(总装!BB$3:BB$146,$B327,总装!BB$6)</f>
        <v>0</v>
      </c>
      <c r="AA327" s="5">
        <f ca="1">SUMIF(总装!BC$3:BC$146,$B327,总装!BC$6)+SUMIF(总装!BD$3:BD$146,$B327,总装!BD$6)+SUMIF(总装!BE$3:BE$146,$B327,总装!BE$6)</f>
        <v>0</v>
      </c>
      <c r="AB327" s="5">
        <f ca="1">SUMIF(总装!BF$3:BF$146,$B327,总装!BF$6)+SUMIF(总装!BG$3:BG$146,$B327,总装!BG$6)+SUMIF(总装!BH$3:BH$146,$B327,总装!BH$6)</f>
        <v>0</v>
      </c>
      <c r="AC327" s="5">
        <f ca="1">SUMIF(总装!BI$3:BI$146,$B327,总装!BI$6)+SUMIF(总装!BJ$3:BJ$146,$B327,总装!BJ$6)+SUMIF(总装!BK$3:BK$146,$B327,总装!BK$6)</f>
        <v>0</v>
      </c>
      <c r="AD327" s="5">
        <f ca="1">SUMIF(总装!BL$3:BL$146,$B327,总装!BL$6)+SUMIF(总装!BM$3:BM$146,$B327,总装!BM$6)+SUMIF(总装!BN$3:BN$146,$B327,总装!BN$6)</f>
        <v>0</v>
      </c>
      <c r="AE327" s="5">
        <f ca="1">SUMIF(总装!BO$3:BO$146,$B327,总装!BO$6)+SUMIF(总装!BP$3:BP$146,$B327,总装!BP$6)+SUMIF(总装!BQ$3:BQ$146,$B327,总装!BQ$6)</f>
        <v>0</v>
      </c>
      <c r="AF327" s="5">
        <f ca="1">SUMIF(总装!BR$3:BR$146,$B327,总装!BR$6)+SUMIF(总装!BS$3:BS$146,$B327,总装!BS$6)+SUMIF(总装!BT$3:BT$146,$B327,总装!BT$6)</f>
        <v>0</v>
      </c>
      <c r="AG327" s="5">
        <f ca="1">SUMIF(总装!BU$3:BU$146,$B327,总装!BU$6)+SUMIF(总装!BV$3:BV$146,$B327,总装!BV$6)+SUMIF(总装!BW$3:BW$146,$B327,总装!BW$6)</f>
        <v>0</v>
      </c>
      <c r="AH327" s="5">
        <f ca="1">SUMIF(总装!BX$3:BX$146,$B327,总装!BX$6)+SUMIF(总装!BY$3:BY$146,$B327,总装!BY$6)+SUMIF(总装!BZ$3:BZ$146,$B327,总装!BZ$6)</f>
        <v>0</v>
      </c>
      <c r="AI327" s="5">
        <f ca="1">SUMIF(总装!CA$3:CA$146,$B327,总装!CA$6)+SUMIF(总装!CB$3:CB$146,$B327,总装!CB$6)+SUMIF(总装!CC$3:CC$146,$B327,总装!CC$6)</f>
        <v>0</v>
      </c>
      <c r="AJ327" s="5">
        <f ca="1">SUMIF(总装!CD$3:CD$146,$B327,总装!CD$6)+SUMIF(总装!CE$3:CE$146,$B327,总装!CE$6)+SUMIF(总装!CF$3:CF$146,$B327,总装!CF$6)</f>
        <v>0</v>
      </c>
      <c r="AK327" s="5">
        <f ca="1">SUMIF(总装!CG$3:CG$146,$B327,总装!CG$6)+SUMIF(总装!CH$3:CH$146,$B327,总装!CH$6)+SUMIF(总装!CI$3:CI$146,$B327,总装!CI$6)</f>
        <v>0</v>
      </c>
      <c r="AL327" s="5">
        <f ca="1">SUMIF(总装!CJ$3:CJ$146,$B327,总装!CJ$6)+SUMIF(总装!CK$3:CK$146,$B327,总装!CK$6)+SUMIF(总装!CL$3:CL$146,$B327,总装!CL$6)</f>
        <v>0</v>
      </c>
      <c r="AM327" s="5">
        <f ca="1">SUMIF(总装!CM$3:CM$146,$B327,总装!CM$6)+SUMIF(总装!CN$3:CN$146,$B327,总装!CN$6)+SUMIF(总装!CO$3:CO$146,$B327,总装!CO$6)</f>
        <v>0</v>
      </c>
      <c r="AN327" s="5">
        <f ca="1">SUMIF(总装!CP$3:CP$146,$B327,总装!CP$6)+SUMIF(总装!CQ$3:CQ$146,$B327,总装!CQ$6)+SUMIF(总装!CR$3:CR$146,$B327,总装!CR$6)</f>
        <v>0</v>
      </c>
      <c r="AO327" s="5">
        <f ca="1" t="shared" si="16"/>
        <v>2000</v>
      </c>
      <c r="AP327" s="5">
        <f>SUMIF(工单拆分!G:G,B327,工单拆分!I:I)</f>
        <v>2000</v>
      </c>
      <c r="AQ327" s="5">
        <f ca="1" t="shared" si="17"/>
        <v>0</v>
      </c>
      <c r="AS327" s="7">
        <f>VLOOKUP(日计划量!C:C,工单拆分!H:N,7,0)</f>
        <v>100845979</v>
      </c>
      <c r="AT327" s="5">
        <f ca="1">VLOOKUP(C:C,工单拆分!H:R,11,0)</f>
        <v>0</v>
      </c>
      <c r="AU327" s="5">
        <f ca="1">VLOOKUP(C:C,工单拆分!H:S,12,0)</f>
        <v>0</v>
      </c>
      <c r="AV327" s="5"/>
      <c r="AW327" s="5"/>
    </row>
    <row r="328" s="1" customFormat="1" spans="1:49">
      <c r="A328" s="5">
        <f>工单拆分!F328</f>
        <v>7210003091</v>
      </c>
      <c r="B328" s="5" t="str">
        <f>工单拆分!G328</f>
        <v>7210003091-5</v>
      </c>
      <c r="C328" s="5" t="str">
        <f>工单拆分!H328</f>
        <v>40FC8040-5</v>
      </c>
      <c r="D328" s="5">
        <f>VLOOKUP(B328,工单拆分!G:I,3,0)</f>
        <v>2000</v>
      </c>
      <c r="E328" s="5">
        <f ca="1">SUMIFS(OFFSET(工单拆分!$I$2,,,2000),OFFSET(工单拆分!$F$2,,,2000),A328)</f>
        <v>15000</v>
      </c>
      <c r="F328" s="5"/>
      <c r="G328" s="10">
        <f ca="1" t="array" ref="G328">MATCH(TRUE,J328:AN328&gt;10,0)+$J$2-1</f>
        <v>43537</v>
      </c>
      <c r="H328" s="11"/>
      <c r="I328" s="11"/>
      <c r="J328" s="5">
        <f ca="1">SUMIF(总装!D$3:D$146,$B328,总装!D$6)+SUMIF(总装!E$3:E$146,$B328,总装!E$6)+SUMIF(总装!F$3:F$146,$B328,总装!F$6)</f>
        <v>0</v>
      </c>
      <c r="K328" s="12">
        <f ca="1">SUMIF(总装!G$3:G$146,$B328,总装!G$6)+SUMIF(总装!H$3:H$146,$B328,总装!H$6)+SUMIF(总装!I$3:I$146,$B328,总装!I$6)</f>
        <v>0</v>
      </c>
      <c r="L328" s="12">
        <f ca="1">SUMIF(总装!J$3:J$146,$B328,总装!J$6)+SUMIF(总装!K$3:K$146,$B328,总装!K$6)+SUMIF(总装!L$3:L$146,$B328,总装!L$6)</f>
        <v>0</v>
      </c>
      <c r="M328" s="12">
        <f ca="1">SUMIF(总装!M$3:M$146,$B328,总装!M$6)+SUMIF(总装!N$3:N$146,$B328,总装!N$6)+SUMIF(总装!O$3:O$146,$B328,总装!O$6)</f>
        <v>0</v>
      </c>
      <c r="N328" s="12">
        <f ca="1">SUMIF(总装!P$3:P$146,$B328,总装!P$6)+SUMIF(总装!Q$3:Q$146,$B328,总装!Q$6)+SUMIF(总装!R$3:R$146,$B328,总装!R$6)</f>
        <v>0</v>
      </c>
      <c r="O328" s="12">
        <f ca="1">SUMIF(总装!S$3:S$146,$B328,总装!S$6)+SUMIF(总装!T$3:T$146,$B328,总装!T$6)+SUMIF(总装!U$3:U$146,$B328,总装!U$6)</f>
        <v>0</v>
      </c>
      <c r="P328" s="12">
        <f ca="1">SUMIF(总装!V$3:V$146,$B328,总装!V$6)+SUMIF(总装!W$3:W$146,$B328,总装!W$6)+SUMIF(总装!X$3:X$146,$B328,总装!X$6)</f>
        <v>0</v>
      </c>
      <c r="Q328" s="12">
        <f ca="1">SUMIF(总装!Y$3:Y$146,$B328,总装!Y$6)+SUMIF(总装!Z$3:Z$146,$B328,总装!Z$6)+SUMIF(总装!AA$3:AA$146,$B328,总装!AA$6)</f>
        <v>0</v>
      </c>
      <c r="R328" s="5">
        <f ca="1">SUMIF(总装!AB$3:AB$146,$B328,总装!AB$6)+SUMIF(总装!AC$3:AC$146,$B328,总装!AC$6)+SUMIF(总装!AD$3:AD$146,$B328,总装!AD$6)</f>
        <v>0</v>
      </c>
      <c r="S328" s="5">
        <f ca="1">SUMIF(总装!AE$3:AE$146,$B328,总装!AE$6)+SUMIF(总装!AF$3:AF$146,$B328,总装!AF$6)+SUMIF(总装!AG$3:AG$146,$B328,总装!AG$6)</f>
        <v>0</v>
      </c>
      <c r="T328" s="5">
        <f ca="1">SUMIF(总装!AH$3:AH$146,$B328,总装!AH$6)+SUMIF(总装!AI$3:AI$146,$B328,总装!AI$6)+SUMIF(总装!AJ$3:AJ$146,$B328,总装!AJ$6)</f>
        <v>0</v>
      </c>
      <c r="U328" s="5">
        <f ca="1">SUMIF(总装!AK$3:AK$146,$B328,总装!AK$6)+SUMIF(总装!AL$3:AL$146,$B328,总装!AL$6)+SUMIF(总装!AM$3:AM$146,$B328,总装!AM$6)</f>
        <v>0</v>
      </c>
      <c r="V328" s="5">
        <f ca="1">SUMIF(总装!AN$3:AN$146,$B328,总装!AN$6)+SUMIF(总装!AO$3:AO$146,$B328,总装!AO$6)+SUMIF(总装!AP$3:AP$146,$B328,总装!AP$6)</f>
        <v>900</v>
      </c>
      <c r="W328" s="5">
        <f ca="1">SUMIF(总装!AQ$3:AQ$146,$B328,总装!AQ$6)+SUMIF(总装!AR$3:AR$146,$B328,总装!AR$6)+SUMIF(总装!AS$3:AS$146,$B328,总装!AS$6)</f>
        <v>1100</v>
      </c>
      <c r="X328" s="5">
        <f ca="1">SUMIF(总装!AT$3:AT$146,$B328,总装!AT$6)+SUMIF(总装!AU$3:AU$146,$B328,总装!AU$6)+SUMIF(总装!AV$3:AV$146,$B328,总装!AV$6)</f>
        <v>0</v>
      </c>
      <c r="Y328" s="5">
        <f ca="1">SUMIF(总装!AW$3:AW$146,$B328,总装!AW$6)+SUMIF(总装!AX$3:AX$146,$B328,总装!AX$6)+SUMIF(总装!AY$3:AY$146,$B328,总装!AY$6)</f>
        <v>0</v>
      </c>
      <c r="Z328" s="5">
        <f ca="1">SUMIF(总装!AZ$3:AZ$146,$B328,总装!AZ$6)+SUMIF(总装!BA$3:BA$146,$B328,总装!BA$6)+SUMIF(总装!BB$3:BB$146,$B328,总装!BB$6)</f>
        <v>0</v>
      </c>
      <c r="AA328" s="5">
        <f ca="1">SUMIF(总装!BC$3:BC$146,$B328,总装!BC$6)+SUMIF(总装!BD$3:BD$146,$B328,总装!BD$6)+SUMIF(总装!BE$3:BE$146,$B328,总装!BE$6)</f>
        <v>0</v>
      </c>
      <c r="AB328" s="5">
        <f ca="1">SUMIF(总装!BF$3:BF$146,$B328,总装!BF$6)+SUMIF(总装!BG$3:BG$146,$B328,总装!BG$6)+SUMIF(总装!BH$3:BH$146,$B328,总装!BH$6)</f>
        <v>0</v>
      </c>
      <c r="AC328" s="5">
        <f ca="1">SUMIF(总装!BI$3:BI$146,$B328,总装!BI$6)+SUMIF(总装!BJ$3:BJ$146,$B328,总装!BJ$6)+SUMIF(总装!BK$3:BK$146,$B328,总装!BK$6)</f>
        <v>0</v>
      </c>
      <c r="AD328" s="5">
        <f ca="1">SUMIF(总装!BL$3:BL$146,$B328,总装!BL$6)+SUMIF(总装!BM$3:BM$146,$B328,总装!BM$6)+SUMIF(总装!BN$3:BN$146,$B328,总装!BN$6)</f>
        <v>0</v>
      </c>
      <c r="AE328" s="5">
        <f ca="1">SUMIF(总装!BO$3:BO$146,$B328,总装!BO$6)+SUMIF(总装!BP$3:BP$146,$B328,总装!BP$6)+SUMIF(总装!BQ$3:BQ$146,$B328,总装!BQ$6)</f>
        <v>0</v>
      </c>
      <c r="AF328" s="5">
        <f ca="1">SUMIF(总装!BR$3:BR$146,$B328,总装!BR$6)+SUMIF(总装!BS$3:BS$146,$B328,总装!BS$6)+SUMIF(总装!BT$3:BT$146,$B328,总装!BT$6)</f>
        <v>0</v>
      </c>
      <c r="AG328" s="5">
        <f ca="1">SUMIF(总装!BU$3:BU$146,$B328,总装!BU$6)+SUMIF(总装!BV$3:BV$146,$B328,总装!BV$6)+SUMIF(总装!BW$3:BW$146,$B328,总装!BW$6)</f>
        <v>0</v>
      </c>
      <c r="AH328" s="5">
        <f ca="1">SUMIF(总装!BX$3:BX$146,$B328,总装!BX$6)+SUMIF(总装!BY$3:BY$146,$B328,总装!BY$6)+SUMIF(总装!BZ$3:BZ$146,$B328,总装!BZ$6)</f>
        <v>0</v>
      </c>
      <c r="AI328" s="5">
        <f ca="1">SUMIF(总装!CA$3:CA$146,$B328,总装!CA$6)+SUMIF(总装!CB$3:CB$146,$B328,总装!CB$6)+SUMIF(总装!CC$3:CC$146,$B328,总装!CC$6)</f>
        <v>0</v>
      </c>
      <c r="AJ328" s="5">
        <f ca="1">SUMIF(总装!CD$3:CD$146,$B328,总装!CD$6)+SUMIF(总装!CE$3:CE$146,$B328,总装!CE$6)+SUMIF(总装!CF$3:CF$146,$B328,总装!CF$6)</f>
        <v>0</v>
      </c>
      <c r="AK328" s="5">
        <f ca="1">SUMIF(总装!CG$3:CG$146,$B328,总装!CG$6)+SUMIF(总装!CH$3:CH$146,$B328,总装!CH$6)+SUMIF(总装!CI$3:CI$146,$B328,总装!CI$6)</f>
        <v>0</v>
      </c>
      <c r="AL328" s="5">
        <f ca="1">SUMIF(总装!CJ$3:CJ$146,$B328,总装!CJ$6)+SUMIF(总装!CK$3:CK$146,$B328,总装!CK$6)+SUMIF(总装!CL$3:CL$146,$B328,总装!CL$6)</f>
        <v>0</v>
      </c>
      <c r="AM328" s="5">
        <f ca="1">SUMIF(总装!CM$3:CM$146,$B328,总装!CM$6)+SUMIF(总装!CN$3:CN$146,$B328,总装!CN$6)+SUMIF(总装!CO$3:CO$146,$B328,总装!CO$6)</f>
        <v>0</v>
      </c>
      <c r="AN328" s="5">
        <f ca="1">SUMIF(总装!CP$3:CP$146,$B328,总装!CP$6)+SUMIF(总装!CQ$3:CQ$146,$B328,总装!CQ$6)+SUMIF(总装!CR$3:CR$146,$B328,总装!CR$6)</f>
        <v>0</v>
      </c>
      <c r="AO328" s="5">
        <f ca="1" t="shared" si="16"/>
        <v>2000</v>
      </c>
      <c r="AP328" s="5">
        <f>SUMIF(工单拆分!G:G,B328,工单拆分!I:I)</f>
        <v>2000</v>
      </c>
      <c r="AQ328" s="5">
        <f ca="1" t="shared" si="17"/>
        <v>0</v>
      </c>
      <c r="AS328" s="7">
        <f>VLOOKUP(日计划量!C:C,工单拆分!H:N,7,0)</f>
        <v>100847152</v>
      </c>
      <c r="AT328" s="5">
        <f ca="1">VLOOKUP(C:C,工单拆分!H:R,11,0)</f>
        <v>0</v>
      </c>
      <c r="AU328" s="5">
        <f ca="1">VLOOKUP(C:C,工单拆分!H:S,12,0)</f>
        <v>0</v>
      </c>
      <c r="AV328" s="5"/>
      <c r="AW328" s="5"/>
    </row>
    <row r="329" s="1" customFormat="1" spans="1:49">
      <c r="A329" s="5">
        <f>工单拆分!F329</f>
        <v>7210003091</v>
      </c>
      <c r="B329" s="5" t="str">
        <f>工单拆分!G329</f>
        <v>7210003091-6</v>
      </c>
      <c r="C329" s="5" t="str">
        <f>工单拆分!H329</f>
        <v>40FC8040-6</v>
      </c>
      <c r="D329" s="5">
        <f>VLOOKUP(B329,工单拆分!G:I,3,0)</f>
        <v>2000</v>
      </c>
      <c r="E329" s="5">
        <f ca="1">SUMIFS(OFFSET(工单拆分!$I$2,,,2000),OFFSET(工单拆分!$F$2,,,2000),A329)</f>
        <v>15000</v>
      </c>
      <c r="F329" s="5"/>
      <c r="G329" s="10">
        <f ca="1" t="array" ref="G329">MATCH(TRUE,J329:AN329&gt;10,0)+$J$2-1</f>
        <v>43538</v>
      </c>
      <c r="H329" s="11"/>
      <c r="I329" s="11"/>
      <c r="J329" s="5">
        <f ca="1">SUMIF(总装!D$3:D$146,$B329,总装!D$6)+SUMIF(总装!E$3:E$146,$B329,总装!E$6)+SUMIF(总装!F$3:F$146,$B329,总装!F$6)</f>
        <v>0</v>
      </c>
      <c r="K329" s="12">
        <f ca="1">SUMIF(总装!G$3:G$146,$B329,总装!G$6)+SUMIF(总装!H$3:H$146,$B329,总装!H$6)+SUMIF(总装!I$3:I$146,$B329,总装!I$6)</f>
        <v>0</v>
      </c>
      <c r="L329" s="12">
        <f ca="1">SUMIF(总装!J$3:J$146,$B329,总装!J$6)+SUMIF(总装!K$3:K$146,$B329,总装!K$6)+SUMIF(总装!L$3:L$146,$B329,总装!L$6)</f>
        <v>0</v>
      </c>
      <c r="M329" s="12">
        <f ca="1">SUMIF(总装!M$3:M$146,$B329,总装!M$6)+SUMIF(总装!N$3:N$146,$B329,总装!N$6)+SUMIF(总装!O$3:O$146,$B329,总装!O$6)</f>
        <v>0</v>
      </c>
      <c r="N329" s="12">
        <f ca="1">SUMIF(总装!P$3:P$146,$B329,总装!P$6)+SUMIF(总装!Q$3:Q$146,$B329,总装!Q$6)+SUMIF(总装!R$3:R$146,$B329,总装!R$6)</f>
        <v>0</v>
      </c>
      <c r="O329" s="12">
        <f ca="1">SUMIF(总装!S$3:S$146,$B329,总装!S$6)+SUMIF(总装!T$3:T$146,$B329,总装!T$6)+SUMIF(总装!U$3:U$146,$B329,总装!U$6)</f>
        <v>0</v>
      </c>
      <c r="P329" s="12">
        <f ca="1">SUMIF(总装!V$3:V$146,$B329,总装!V$6)+SUMIF(总装!W$3:W$146,$B329,总装!W$6)+SUMIF(总装!X$3:X$146,$B329,总装!X$6)</f>
        <v>0</v>
      </c>
      <c r="Q329" s="12">
        <f ca="1">SUMIF(总装!Y$3:Y$146,$B329,总装!Y$6)+SUMIF(总装!Z$3:Z$146,$B329,总装!Z$6)+SUMIF(总装!AA$3:AA$146,$B329,总装!AA$6)</f>
        <v>0</v>
      </c>
      <c r="R329" s="5">
        <f ca="1">SUMIF(总装!AB$3:AB$146,$B329,总装!AB$6)+SUMIF(总装!AC$3:AC$146,$B329,总装!AC$6)+SUMIF(总装!AD$3:AD$146,$B329,总装!AD$6)</f>
        <v>0</v>
      </c>
      <c r="S329" s="5">
        <f ca="1">SUMIF(总装!AE$3:AE$146,$B329,总装!AE$6)+SUMIF(总装!AF$3:AF$146,$B329,总装!AF$6)+SUMIF(总装!AG$3:AG$146,$B329,总装!AG$6)</f>
        <v>0</v>
      </c>
      <c r="T329" s="5">
        <f ca="1">SUMIF(总装!AH$3:AH$146,$B329,总装!AH$6)+SUMIF(总装!AI$3:AI$146,$B329,总装!AI$6)+SUMIF(总装!AJ$3:AJ$146,$B329,总装!AJ$6)</f>
        <v>0</v>
      </c>
      <c r="U329" s="5">
        <f ca="1">SUMIF(总装!AK$3:AK$146,$B329,总装!AK$6)+SUMIF(总装!AL$3:AL$146,$B329,总装!AL$6)+SUMIF(总装!AM$3:AM$146,$B329,总装!AM$6)</f>
        <v>0</v>
      </c>
      <c r="V329" s="5">
        <f ca="1">SUMIF(总装!AN$3:AN$146,$B329,总装!AN$6)+SUMIF(总装!AO$3:AO$146,$B329,总装!AO$6)+SUMIF(总装!AP$3:AP$146,$B329,总装!AP$6)</f>
        <v>0</v>
      </c>
      <c r="W329" s="5">
        <f ca="1">SUMIF(总装!AQ$3:AQ$146,$B329,总装!AQ$6)+SUMIF(总装!AR$3:AR$146,$B329,总装!AR$6)+SUMIF(总装!AS$3:AS$146,$B329,总装!AS$6)</f>
        <v>700</v>
      </c>
      <c r="X329" s="5">
        <f ca="1">SUMIF(总装!AT$3:AT$146,$B329,总装!AT$6)+SUMIF(总装!AU$3:AU$146,$B329,总装!AU$6)+SUMIF(总装!AV$3:AV$146,$B329,总装!AV$6)</f>
        <v>1300</v>
      </c>
      <c r="Y329" s="5">
        <f ca="1">SUMIF(总装!AW$3:AW$146,$B329,总装!AW$6)+SUMIF(总装!AX$3:AX$146,$B329,总装!AX$6)+SUMIF(总装!AY$3:AY$146,$B329,总装!AY$6)</f>
        <v>0</v>
      </c>
      <c r="Z329" s="5">
        <f ca="1">SUMIF(总装!AZ$3:AZ$146,$B329,总装!AZ$6)+SUMIF(总装!BA$3:BA$146,$B329,总装!BA$6)+SUMIF(总装!BB$3:BB$146,$B329,总装!BB$6)</f>
        <v>0</v>
      </c>
      <c r="AA329" s="5">
        <f ca="1">SUMIF(总装!BC$3:BC$146,$B329,总装!BC$6)+SUMIF(总装!BD$3:BD$146,$B329,总装!BD$6)+SUMIF(总装!BE$3:BE$146,$B329,总装!BE$6)</f>
        <v>0</v>
      </c>
      <c r="AB329" s="5">
        <f ca="1">SUMIF(总装!BF$3:BF$146,$B329,总装!BF$6)+SUMIF(总装!BG$3:BG$146,$B329,总装!BG$6)+SUMIF(总装!BH$3:BH$146,$B329,总装!BH$6)</f>
        <v>0</v>
      </c>
      <c r="AC329" s="5">
        <f ca="1">SUMIF(总装!BI$3:BI$146,$B329,总装!BI$6)+SUMIF(总装!BJ$3:BJ$146,$B329,总装!BJ$6)+SUMIF(总装!BK$3:BK$146,$B329,总装!BK$6)</f>
        <v>0</v>
      </c>
      <c r="AD329" s="5">
        <f ca="1">SUMIF(总装!BL$3:BL$146,$B329,总装!BL$6)+SUMIF(总装!BM$3:BM$146,$B329,总装!BM$6)+SUMIF(总装!BN$3:BN$146,$B329,总装!BN$6)</f>
        <v>0</v>
      </c>
      <c r="AE329" s="5">
        <f ca="1">SUMIF(总装!BO$3:BO$146,$B329,总装!BO$6)+SUMIF(总装!BP$3:BP$146,$B329,总装!BP$6)+SUMIF(总装!BQ$3:BQ$146,$B329,总装!BQ$6)</f>
        <v>0</v>
      </c>
      <c r="AF329" s="5">
        <f ca="1">SUMIF(总装!BR$3:BR$146,$B329,总装!BR$6)+SUMIF(总装!BS$3:BS$146,$B329,总装!BS$6)+SUMIF(总装!BT$3:BT$146,$B329,总装!BT$6)</f>
        <v>0</v>
      </c>
      <c r="AG329" s="5">
        <f ca="1">SUMIF(总装!BU$3:BU$146,$B329,总装!BU$6)+SUMIF(总装!BV$3:BV$146,$B329,总装!BV$6)+SUMIF(总装!BW$3:BW$146,$B329,总装!BW$6)</f>
        <v>0</v>
      </c>
      <c r="AH329" s="5">
        <f ca="1">SUMIF(总装!BX$3:BX$146,$B329,总装!BX$6)+SUMIF(总装!BY$3:BY$146,$B329,总装!BY$6)+SUMIF(总装!BZ$3:BZ$146,$B329,总装!BZ$6)</f>
        <v>0</v>
      </c>
      <c r="AI329" s="5">
        <f ca="1">SUMIF(总装!CA$3:CA$146,$B329,总装!CA$6)+SUMIF(总装!CB$3:CB$146,$B329,总装!CB$6)+SUMIF(总装!CC$3:CC$146,$B329,总装!CC$6)</f>
        <v>0</v>
      </c>
      <c r="AJ329" s="5">
        <f ca="1">SUMIF(总装!CD$3:CD$146,$B329,总装!CD$6)+SUMIF(总装!CE$3:CE$146,$B329,总装!CE$6)+SUMIF(总装!CF$3:CF$146,$B329,总装!CF$6)</f>
        <v>0</v>
      </c>
      <c r="AK329" s="5">
        <f ca="1">SUMIF(总装!CG$3:CG$146,$B329,总装!CG$6)+SUMIF(总装!CH$3:CH$146,$B329,总装!CH$6)+SUMIF(总装!CI$3:CI$146,$B329,总装!CI$6)</f>
        <v>0</v>
      </c>
      <c r="AL329" s="5">
        <f ca="1">SUMIF(总装!CJ$3:CJ$146,$B329,总装!CJ$6)+SUMIF(总装!CK$3:CK$146,$B329,总装!CK$6)+SUMIF(总装!CL$3:CL$146,$B329,总装!CL$6)</f>
        <v>0</v>
      </c>
      <c r="AM329" s="5">
        <f ca="1">SUMIF(总装!CM$3:CM$146,$B329,总装!CM$6)+SUMIF(总装!CN$3:CN$146,$B329,总装!CN$6)+SUMIF(总装!CO$3:CO$146,$B329,总装!CO$6)</f>
        <v>0</v>
      </c>
      <c r="AN329" s="5">
        <f ca="1">SUMIF(总装!CP$3:CP$146,$B329,总装!CP$6)+SUMIF(总装!CQ$3:CQ$146,$B329,总装!CQ$6)+SUMIF(总装!CR$3:CR$146,$B329,总装!CR$6)</f>
        <v>0</v>
      </c>
      <c r="AO329" s="5">
        <f ca="1" t="shared" si="16"/>
        <v>2000</v>
      </c>
      <c r="AP329" s="5">
        <f>SUMIF(工单拆分!G:G,B329,工单拆分!I:I)</f>
        <v>2000</v>
      </c>
      <c r="AQ329" s="5">
        <f ca="1" t="shared" si="17"/>
        <v>0</v>
      </c>
      <c r="AS329" s="7">
        <f>VLOOKUP(日计划量!C:C,工单拆分!H:N,7,0)</f>
        <v>100847153</v>
      </c>
      <c r="AT329" s="5">
        <f ca="1">VLOOKUP(C:C,工单拆分!H:R,11,0)</f>
        <v>0</v>
      </c>
      <c r="AU329" s="5">
        <f ca="1">VLOOKUP(C:C,工单拆分!H:S,12,0)</f>
        <v>0</v>
      </c>
      <c r="AV329" s="5"/>
      <c r="AW329" s="5"/>
    </row>
    <row r="330" s="1" customFormat="1" spans="1:49">
      <c r="A330" s="5">
        <f>工单拆分!F330</f>
        <v>7210003091</v>
      </c>
      <c r="B330" s="5" t="str">
        <f>工单拆分!G330</f>
        <v>7210003091-7</v>
      </c>
      <c r="C330" s="5" t="str">
        <f>工单拆分!H330</f>
        <v>40FC8040-7</v>
      </c>
      <c r="D330" s="5">
        <f>VLOOKUP(B330,工单拆分!G:I,3,0)</f>
        <v>2000</v>
      </c>
      <c r="E330" s="5">
        <f ca="1">SUMIFS(OFFSET(工单拆分!$I$2,,,2000),OFFSET(工单拆分!$F$2,,,2000),A330)</f>
        <v>15000</v>
      </c>
      <c r="F330" s="5"/>
      <c r="G330" s="10">
        <f ca="1" t="array" ref="G330">MATCH(TRUE,J330:AN330&gt;10,0)+$J$2-1</f>
        <v>43539</v>
      </c>
      <c r="H330" s="11"/>
      <c r="I330" s="11"/>
      <c r="J330" s="5">
        <f ca="1">SUMIF(总装!D$3:D$146,$B330,总装!D$6)+SUMIF(总装!E$3:E$146,$B330,总装!E$6)+SUMIF(总装!F$3:F$146,$B330,总装!F$6)</f>
        <v>0</v>
      </c>
      <c r="K330" s="12">
        <f ca="1">SUMIF(总装!G$3:G$146,$B330,总装!G$6)+SUMIF(总装!H$3:H$146,$B330,总装!H$6)+SUMIF(总装!I$3:I$146,$B330,总装!I$6)</f>
        <v>0</v>
      </c>
      <c r="L330" s="12">
        <f ca="1">SUMIF(总装!J$3:J$146,$B330,总装!J$6)+SUMIF(总装!K$3:K$146,$B330,总装!K$6)+SUMIF(总装!L$3:L$146,$B330,总装!L$6)</f>
        <v>0</v>
      </c>
      <c r="M330" s="12">
        <f ca="1">SUMIF(总装!M$3:M$146,$B330,总装!M$6)+SUMIF(总装!N$3:N$146,$B330,总装!N$6)+SUMIF(总装!O$3:O$146,$B330,总装!O$6)</f>
        <v>0</v>
      </c>
      <c r="N330" s="12">
        <f ca="1">SUMIF(总装!P$3:P$146,$B330,总装!P$6)+SUMIF(总装!Q$3:Q$146,$B330,总装!Q$6)+SUMIF(总装!R$3:R$146,$B330,总装!R$6)</f>
        <v>0</v>
      </c>
      <c r="O330" s="12">
        <f ca="1">SUMIF(总装!S$3:S$146,$B330,总装!S$6)+SUMIF(总装!T$3:T$146,$B330,总装!T$6)+SUMIF(总装!U$3:U$146,$B330,总装!U$6)</f>
        <v>0</v>
      </c>
      <c r="P330" s="12">
        <f ca="1">SUMIF(总装!V$3:V$146,$B330,总装!V$6)+SUMIF(总装!W$3:W$146,$B330,总装!W$6)+SUMIF(总装!X$3:X$146,$B330,总装!X$6)</f>
        <v>0</v>
      </c>
      <c r="Q330" s="12">
        <f ca="1">SUMIF(总装!Y$3:Y$146,$B330,总装!Y$6)+SUMIF(总装!Z$3:Z$146,$B330,总装!Z$6)+SUMIF(总装!AA$3:AA$146,$B330,总装!AA$6)</f>
        <v>0</v>
      </c>
      <c r="R330" s="5">
        <f ca="1">SUMIF(总装!AB$3:AB$146,$B330,总装!AB$6)+SUMIF(总装!AC$3:AC$146,$B330,总装!AC$6)+SUMIF(总装!AD$3:AD$146,$B330,总装!AD$6)</f>
        <v>0</v>
      </c>
      <c r="S330" s="5">
        <f ca="1">SUMIF(总装!AE$3:AE$146,$B330,总装!AE$6)+SUMIF(总装!AF$3:AF$146,$B330,总装!AF$6)+SUMIF(总装!AG$3:AG$146,$B330,总装!AG$6)</f>
        <v>0</v>
      </c>
      <c r="T330" s="5">
        <f ca="1">SUMIF(总装!AH$3:AH$146,$B330,总装!AH$6)+SUMIF(总装!AI$3:AI$146,$B330,总装!AI$6)+SUMIF(总装!AJ$3:AJ$146,$B330,总装!AJ$6)</f>
        <v>0</v>
      </c>
      <c r="U330" s="5">
        <f ca="1">SUMIF(总装!AK$3:AK$146,$B330,总装!AK$6)+SUMIF(总装!AL$3:AL$146,$B330,总装!AL$6)+SUMIF(总装!AM$3:AM$146,$B330,总装!AM$6)</f>
        <v>0</v>
      </c>
      <c r="V330" s="5">
        <f ca="1">SUMIF(总装!AN$3:AN$146,$B330,总装!AN$6)+SUMIF(总装!AO$3:AO$146,$B330,总装!AO$6)+SUMIF(总装!AP$3:AP$146,$B330,总装!AP$6)</f>
        <v>0</v>
      </c>
      <c r="W330" s="5">
        <f ca="1">SUMIF(总装!AQ$3:AQ$146,$B330,总装!AQ$6)+SUMIF(总装!AR$3:AR$146,$B330,总装!AR$6)+SUMIF(总装!AS$3:AS$146,$B330,总装!AS$6)</f>
        <v>0</v>
      </c>
      <c r="X330" s="5">
        <f ca="1">SUMIF(总装!AT$3:AT$146,$B330,总装!AT$6)+SUMIF(总装!AU$3:AU$146,$B330,总装!AU$6)+SUMIF(总装!AV$3:AV$146,$B330,总装!AV$6)</f>
        <v>500</v>
      </c>
      <c r="Y330" s="5">
        <f ca="1">SUMIF(总装!AW$3:AW$146,$B330,总装!AW$6)+SUMIF(总装!AX$3:AX$146,$B330,总装!AX$6)+SUMIF(总装!AY$3:AY$146,$B330,总装!AY$6)</f>
        <v>0</v>
      </c>
      <c r="Z330" s="5">
        <f ca="1">SUMIF(总装!AZ$3:AZ$146,$B330,总装!AZ$6)+SUMIF(总装!BA$3:BA$146,$B330,总装!BA$6)+SUMIF(总装!BB$3:BB$146,$B330,总装!BB$6)</f>
        <v>0</v>
      </c>
      <c r="AA330" s="5">
        <f ca="1">SUMIF(总装!BC$3:BC$146,$B330,总装!BC$6)+SUMIF(总装!BD$3:BD$146,$B330,总装!BD$6)+SUMIF(总装!BE$3:BE$146,$B330,总装!BE$6)</f>
        <v>1500</v>
      </c>
      <c r="AB330" s="5">
        <f ca="1">SUMIF(总装!BF$3:BF$146,$B330,总装!BF$6)+SUMIF(总装!BG$3:BG$146,$B330,总装!BG$6)+SUMIF(总装!BH$3:BH$146,$B330,总装!BH$6)</f>
        <v>0</v>
      </c>
      <c r="AC330" s="5">
        <f ca="1">SUMIF(总装!BI$3:BI$146,$B330,总装!BI$6)+SUMIF(总装!BJ$3:BJ$146,$B330,总装!BJ$6)+SUMIF(总装!BK$3:BK$146,$B330,总装!BK$6)</f>
        <v>0</v>
      </c>
      <c r="AD330" s="5">
        <f ca="1">SUMIF(总装!BL$3:BL$146,$B330,总装!BL$6)+SUMIF(总装!BM$3:BM$146,$B330,总装!BM$6)+SUMIF(总装!BN$3:BN$146,$B330,总装!BN$6)</f>
        <v>0</v>
      </c>
      <c r="AE330" s="5">
        <f ca="1">SUMIF(总装!BO$3:BO$146,$B330,总装!BO$6)+SUMIF(总装!BP$3:BP$146,$B330,总装!BP$6)+SUMIF(总装!BQ$3:BQ$146,$B330,总装!BQ$6)</f>
        <v>0</v>
      </c>
      <c r="AF330" s="5">
        <f ca="1">SUMIF(总装!BR$3:BR$146,$B330,总装!BR$6)+SUMIF(总装!BS$3:BS$146,$B330,总装!BS$6)+SUMIF(总装!BT$3:BT$146,$B330,总装!BT$6)</f>
        <v>0</v>
      </c>
      <c r="AG330" s="5">
        <f ca="1">SUMIF(总装!BU$3:BU$146,$B330,总装!BU$6)+SUMIF(总装!BV$3:BV$146,$B330,总装!BV$6)+SUMIF(总装!BW$3:BW$146,$B330,总装!BW$6)</f>
        <v>0</v>
      </c>
      <c r="AH330" s="5">
        <f ca="1">SUMIF(总装!BX$3:BX$146,$B330,总装!BX$6)+SUMIF(总装!BY$3:BY$146,$B330,总装!BY$6)+SUMIF(总装!BZ$3:BZ$146,$B330,总装!BZ$6)</f>
        <v>0</v>
      </c>
      <c r="AI330" s="5">
        <f ca="1">SUMIF(总装!CA$3:CA$146,$B330,总装!CA$6)+SUMIF(总装!CB$3:CB$146,$B330,总装!CB$6)+SUMIF(总装!CC$3:CC$146,$B330,总装!CC$6)</f>
        <v>0</v>
      </c>
      <c r="AJ330" s="5">
        <f ca="1">SUMIF(总装!CD$3:CD$146,$B330,总装!CD$6)+SUMIF(总装!CE$3:CE$146,$B330,总装!CE$6)+SUMIF(总装!CF$3:CF$146,$B330,总装!CF$6)</f>
        <v>0</v>
      </c>
      <c r="AK330" s="5">
        <f ca="1">SUMIF(总装!CG$3:CG$146,$B330,总装!CG$6)+SUMIF(总装!CH$3:CH$146,$B330,总装!CH$6)+SUMIF(总装!CI$3:CI$146,$B330,总装!CI$6)</f>
        <v>0</v>
      </c>
      <c r="AL330" s="5">
        <f ca="1">SUMIF(总装!CJ$3:CJ$146,$B330,总装!CJ$6)+SUMIF(总装!CK$3:CK$146,$B330,总装!CK$6)+SUMIF(总装!CL$3:CL$146,$B330,总装!CL$6)</f>
        <v>0</v>
      </c>
      <c r="AM330" s="5">
        <f ca="1">SUMIF(总装!CM$3:CM$146,$B330,总装!CM$6)+SUMIF(总装!CN$3:CN$146,$B330,总装!CN$6)+SUMIF(总装!CO$3:CO$146,$B330,总装!CO$6)</f>
        <v>0</v>
      </c>
      <c r="AN330" s="5">
        <f ca="1">SUMIF(总装!CP$3:CP$146,$B330,总装!CP$6)+SUMIF(总装!CQ$3:CQ$146,$B330,总装!CQ$6)+SUMIF(总装!CR$3:CR$146,$B330,总装!CR$6)</f>
        <v>0</v>
      </c>
      <c r="AO330" s="5">
        <f ca="1" t="shared" si="16"/>
        <v>2000</v>
      </c>
      <c r="AP330" s="5">
        <f>SUMIF(工单拆分!G:G,B330,工单拆分!I:I)</f>
        <v>2000</v>
      </c>
      <c r="AQ330" s="5">
        <f ca="1" t="shared" si="17"/>
        <v>0</v>
      </c>
      <c r="AS330" s="7">
        <f>VLOOKUP(日计划量!C:C,工单拆分!H:N,7,0)</f>
        <v>100848232</v>
      </c>
      <c r="AT330" s="5">
        <f ca="1">VLOOKUP(C:C,工单拆分!H:R,11,0)</f>
        <v>0</v>
      </c>
      <c r="AU330" s="5">
        <f ca="1">VLOOKUP(C:C,工单拆分!H:S,12,0)</f>
        <v>0</v>
      </c>
      <c r="AV330" s="5"/>
      <c r="AW330" s="5"/>
    </row>
    <row r="331" s="1" customFormat="1" spans="1:49">
      <c r="A331" s="5">
        <f>工单拆分!F331</f>
        <v>7210003442</v>
      </c>
      <c r="B331" s="5" t="str">
        <f>工单拆分!G331</f>
        <v>7210003442-1</v>
      </c>
      <c r="C331" s="5" t="str">
        <f>工单拆分!H331</f>
        <v>40FC829D-1</v>
      </c>
      <c r="D331" s="5">
        <f>VLOOKUP(B331,工单拆分!G:I,3,0)</f>
        <v>2000</v>
      </c>
      <c r="E331" s="5">
        <f ca="1">SUMIFS(OFFSET(工单拆分!$I$2,,,2000),OFFSET(工单拆分!$F$2,,,2000),A331)</f>
        <v>31000</v>
      </c>
      <c r="F331" s="5"/>
      <c r="G331" s="10">
        <f ca="1" t="array" ref="G331">MATCH(TRUE,J331:AN331&gt;10,0)+$J$2-1</f>
        <v>43537</v>
      </c>
      <c r="H331" s="11"/>
      <c r="I331" s="11"/>
      <c r="J331" s="5">
        <f ca="1">SUMIF(总装!D$3:D$146,$B331,总装!D$6)+SUMIF(总装!E$3:E$146,$B331,总装!E$6)+SUMIF(总装!F$3:F$146,$B331,总装!F$6)</f>
        <v>0</v>
      </c>
      <c r="K331" s="12">
        <f ca="1">SUMIF(总装!G$3:G$146,$B331,总装!G$6)+SUMIF(总装!H$3:H$146,$B331,总装!H$6)+SUMIF(总装!I$3:I$146,$B331,总装!I$6)</f>
        <v>0</v>
      </c>
      <c r="L331" s="12">
        <f ca="1">SUMIF(总装!J$3:J$146,$B331,总装!J$6)+SUMIF(总装!K$3:K$146,$B331,总装!K$6)+SUMIF(总装!L$3:L$146,$B331,总装!L$6)</f>
        <v>0</v>
      </c>
      <c r="M331" s="12">
        <f ca="1">SUMIF(总装!M$3:M$146,$B331,总装!M$6)+SUMIF(总装!N$3:N$146,$B331,总装!N$6)+SUMIF(总装!O$3:O$146,$B331,总装!O$6)</f>
        <v>0</v>
      </c>
      <c r="N331" s="12">
        <f ca="1">SUMIF(总装!P$3:P$146,$B331,总装!P$6)+SUMIF(总装!Q$3:Q$146,$B331,总装!Q$6)+SUMIF(总装!R$3:R$146,$B331,总装!R$6)</f>
        <v>0</v>
      </c>
      <c r="O331" s="12">
        <f ca="1">SUMIF(总装!S$3:S$146,$B331,总装!S$6)+SUMIF(总装!T$3:T$146,$B331,总装!T$6)+SUMIF(总装!U$3:U$146,$B331,总装!U$6)</f>
        <v>0</v>
      </c>
      <c r="P331" s="12">
        <f ca="1">SUMIF(总装!V$3:V$146,$B331,总装!V$6)+SUMIF(总装!W$3:W$146,$B331,总装!W$6)+SUMIF(总装!X$3:X$146,$B331,总装!X$6)</f>
        <v>0</v>
      </c>
      <c r="Q331" s="12">
        <f ca="1">SUMIF(总装!Y$3:Y$146,$B331,总装!Y$6)+SUMIF(总装!Z$3:Z$146,$B331,总装!Z$6)+SUMIF(总装!AA$3:AA$146,$B331,总装!AA$6)</f>
        <v>0</v>
      </c>
      <c r="R331" s="5">
        <f ca="1">SUMIF(总装!AB$3:AB$146,$B331,总装!AB$6)+SUMIF(总装!AC$3:AC$146,$B331,总装!AC$6)+SUMIF(总装!AD$3:AD$146,$B331,总装!AD$6)</f>
        <v>0</v>
      </c>
      <c r="S331" s="5">
        <f ca="1">SUMIF(总装!AE$3:AE$146,$B331,总装!AE$6)+SUMIF(总装!AF$3:AF$146,$B331,总装!AF$6)+SUMIF(总装!AG$3:AG$146,$B331,总装!AG$6)</f>
        <v>0</v>
      </c>
      <c r="T331" s="5">
        <f ca="1">SUMIF(总装!AH$3:AH$146,$B331,总装!AH$6)+SUMIF(总装!AI$3:AI$146,$B331,总装!AI$6)+SUMIF(总装!AJ$3:AJ$146,$B331,总装!AJ$6)</f>
        <v>0</v>
      </c>
      <c r="U331" s="5">
        <f ca="1">SUMIF(总装!AK$3:AK$146,$B331,总装!AK$6)+SUMIF(总装!AL$3:AL$146,$B331,总装!AL$6)+SUMIF(总装!AM$3:AM$146,$B331,总装!AM$6)</f>
        <v>0</v>
      </c>
      <c r="V331" s="5">
        <f ca="1">SUMIF(总装!AN$3:AN$146,$B331,总装!AN$6)+SUMIF(总装!AO$3:AO$146,$B331,总装!AO$6)+SUMIF(总装!AP$3:AP$146,$B331,总装!AP$6)</f>
        <v>1000</v>
      </c>
      <c r="W331" s="5">
        <f ca="1">SUMIF(总装!AQ$3:AQ$146,$B331,总装!AQ$6)+SUMIF(总装!AR$3:AR$146,$B331,总装!AR$6)+SUMIF(总装!AS$3:AS$146,$B331,总装!AS$6)</f>
        <v>1000</v>
      </c>
      <c r="X331" s="5">
        <f ca="1">SUMIF(总装!AT$3:AT$146,$B331,总装!AT$6)+SUMIF(总装!AU$3:AU$146,$B331,总装!AU$6)+SUMIF(总装!AV$3:AV$146,$B331,总装!AV$6)</f>
        <v>0</v>
      </c>
      <c r="Y331" s="5">
        <f ca="1">SUMIF(总装!AW$3:AW$146,$B331,总装!AW$6)+SUMIF(总装!AX$3:AX$146,$B331,总装!AX$6)+SUMIF(总装!AY$3:AY$146,$B331,总装!AY$6)</f>
        <v>0</v>
      </c>
      <c r="Z331" s="5">
        <f ca="1">SUMIF(总装!AZ$3:AZ$146,$B331,总装!AZ$6)+SUMIF(总装!BA$3:BA$146,$B331,总装!BA$6)+SUMIF(总装!BB$3:BB$146,$B331,总装!BB$6)</f>
        <v>0</v>
      </c>
      <c r="AA331" s="5">
        <f ca="1">SUMIF(总装!BC$3:BC$146,$B331,总装!BC$6)+SUMIF(总装!BD$3:BD$146,$B331,总装!BD$6)+SUMIF(总装!BE$3:BE$146,$B331,总装!BE$6)</f>
        <v>0</v>
      </c>
      <c r="AB331" s="5">
        <f ca="1">SUMIF(总装!BF$3:BF$146,$B331,总装!BF$6)+SUMIF(总装!BG$3:BG$146,$B331,总装!BG$6)+SUMIF(总装!BH$3:BH$146,$B331,总装!BH$6)</f>
        <v>0</v>
      </c>
      <c r="AC331" s="5">
        <f ca="1">SUMIF(总装!BI$3:BI$146,$B331,总装!BI$6)+SUMIF(总装!BJ$3:BJ$146,$B331,总装!BJ$6)+SUMIF(总装!BK$3:BK$146,$B331,总装!BK$6)</f>
        <v>0</v>
      </c>
      <c r="AD331" s="5">
        <f ca="1">SUMIF(总装!BL$3:BL$146,$B331,总装!BL$6)+SUMIF(总装!BM$3:BM$146,$B331,总装!BM$6)+SUMIF(总装!BN$3:BN$146,$B331,总装!BN$6)</f>
        <v>0</v>
      </c>
      <c r="AE331" s="5">
        <f ca="1">SUMIF(总装!BO$3:BO$146,$B331,总装!BO$6)+SUMIF(总装!BP$3:BP$146,$B331,总装!BP$6)+SUMIF(总装!BQ$3:BQ$146,$B331,总装!BQ$6)</f>
        <v>0</v>
      </c>
      <c r="AF331" s="5">
        <f ca="1">SUMIF(总装!BR$3:BR$146,$B331,总装!BR$6)+SUMIF(总装!BS$3:BS$146,$B331,总装!BS$6)+SUMIF(总装!BT$3:BT$146,$B331,总装!BT$6)</f>
        <v>0</v>
      </c>
      <c r="AG331" s="5">
        <f ca="1">SUMIF(总装!BU$3:BU$146,$B331,总装!BU$6)+SUMIF(总装!BV$3:BV$146,$B331,总装!BV$6)+SUMIF(总装!BW$3:BW$146,$B331,总装!BW$6)</f>
        <v>0</v>
      </c>
      <c r="AH331" s="5">
        <f ca="1">SUMIF(总装!BX$3:BX$146,$B331,总装!BX$6)+SUMIF(总装!BY$3:BY$146,$B331,总装!BY$6)+SUMIF(总装!BZ$3:BZ$146,$B331,总装!BZ$6)</f>
        <v>0</v>
      </c>
      <c r="AI331" s="5">
        <f ca="1">SUMIF(总装!CA$3:CA$146,$B331,总装!CA$6)+SUMIF(总装!CB$3:CB$146,$B331,总装!CB$6)+SUMIF(总装!CC$3:CC$146,$B331,总装!CC$6)</f>
        <v>0</v>
      </c>
      <c r="AJ331" s="5">
        <f ca="1">SUMIF(总装!CD$3:CD$146,$B331,总装!CD$6)+SUMIF(总装!CE$3:CE$146,$B331,总装!CE$6)+SUMIF(总装!CF$3:CF$146,$B331,总装!CF$6)</f>
        <v>0</v>
      </c>
      <c r="AK331" s="5">
        <f ca="1">SUMIF(总装!CG$3:CG$146,$B331,总装!CG$6)+SUMIF(总装!CH$3:CH$146,$B331,总装!CH$6)+SUMIF(总装!CI$3:CI$146,$B331,总装!CI$6)</f>
        <v>0</v>
      </c>
      <c r="AL331" s="5">
        <f ca="1">SUMIF(总装!CJ$3:CJ$146,$B331,总装!CJ$6)+SUMIF(总装!CK$3:CK$146,$B331,总装!CK$6)+SUMIF(总装!CL$3:CL$146,$B331,总装!CL$6)</f>
        <v>0</v>
      </c>
      <c r="AM331" s="5">
        <f ca="1">SUMIF(总装!CM$3:CM$146,$B331,总装!CM$6)+SUMIF(总装!CN$3:CN$146,$B331,总装!CN$6)+SUMIF(总装!CO$3:CO$146,$B331,总装!CO$6)</f>
        <v>0</v>
      </c>
      <c r="AN331" s="5">
        <f ca="1">SUMIF(总装!CP$3:CP$146,$B331,总装!CP$6)+SUMIF(总装!CQ$3:CQ$146,$B331,总装!CQ$6)+SUMIF(总装!CR$3:CR$146,$B331,总装!CR$6)</f>
        <v>0</v>
      </c>
      <c r="AO331" s="5">
        <f ca="1" t="shared" si="16"/>
        <v>2000</v>
      </c>
      <c r="AP331" s="5">
        <f>SUMIF(工单拆分!G:G,B331,工单拆分!I:I)</f>
        <v>2000</v>
      </c>
      <c r="AQ331" s="5">
        <f ca="1" t="shared" si="17"/>
        <v>0</v>
      </c>
      <c r="AS331" s="7">
        <f>VLOOKUP(日计划量!C:C,工单拆分!H:N,7,0)</f>
        <v>100847171</v>
      </c>
      <c r="AT331" s="5">
        <f ca="1">VLOOKUP(C:C,工单拆分!H:R,11,0)</f>
        <v>0</v>
      </c>
      <c r="AU331" s="5">
        <f ca="1">VLOOKUP(C:C,工单拆分!H:S,12,0)</f>
        <v>0</v>
      </c>
      <c r="AV331" s="5"/>
      <c r="AW331" s="5"/>
    </row>
    <row r="332" s="1" customFormat="1" spans="1:49">
      <c r="A332" s="5">
        <f>工单拆分!F332</f>
        <v>7210003442</v>
      </c>
      <c r="B332" s="5" t="str">
        <f>工单拆分!G332</f>
        <v>7210003442-2</v>
      </c>
      <c r="C332" s="5" t="str">
        <f>工单拆分!H332</f>
        <v>40FC829D-2</v>
      </c>
      <c r="D332" s="5">
        <f>VLOOKUP(B332,工单拆分!G:I,3,0)</f>
        <v>2000</v>
      </c>
      <c r="E332" s="5">
        <f ca="1">SUMIFS(OFFSET(工单拆分!$I$2,,,2000),OFFSET(工单拆分!$F$2,,,2000),A332)</f>
        <v>31000</v>
      </c>
      <c r="F332" s="5"/>
      <c r="G332" s="10">
        <f ca="1" t="array" ref="G332">MATCH(TRUE,J332:AN332&gt;10,0)+$J$2-1</f>
        <v>43538</v>
      </c>
      <c r="H332" s="11"/>
      <c r="I332" s="11"/>
      <c r="J332" s="5">
        <f ca="1">SUMIF(总装!D$3:D$146,$B332,总装!D$6)+SUMIF(总装!E$3:E$146,$B332,总装!E$6)+SUMIF(总装!F$3:F$146,$B332,总装!F$6)</f>
        <v>0</v>
      </c>
      <c r="K332" s="12">
        <f ca="1">SUMIF(总装!G$3:G$146,$B332,总装!G$6)+SUMIF(总装!H$3:H$146,$B332,总装!H$6)+SUMIF(总装!I$3:I$146,$B332,总装!I$6)</f>
        <v>0</v>
      </c>
      <c r="L332" s="12">
        <f ca="1">SUMIF(总装!J$3:J$146,$B332,总装!J$6)+SUMIF(总装!K$3:K$146,$B332,总装!K$6)+SUMIF(总装!L$3:L$146,$B332,总装!L$6)</f>
        <v>0</v>
      </c>
      <c r="M332" s="12">
        <f ca="1">SUMIF(总装!M$3:M$146,$B332,总装!M$6)+SUMIF(总装!N$3:N$146,$B332,总装!N$6)+SUMIF(总装!O$3:O$146,$B332,总装!O$6)</f>
        <v>0</v>
      </c>
      <c r="N332" s="12">
        <f ca="1">SUMIF(总装!P$3:P$146,$B332,总装!P$6)+SUMIF(总装!Q$3:Q$146,$B332,总装!Q$6)+SUMIF(总装!R$3:R$146,$B332,总装!R$6)</f>
        <v>0</v>
      </c>
      <c r="O332" s="12">
        <f ca="1">SUMIF(总装!S$3:S$146,$B332,总装!S$6)+SUMIF(总装!T$3:T$146,$B332,总装!T$6)+SUMIF(总装!U$3:U$146,$B332,总装!U$6)</f>
        <v>0</v>
      </c>
      <c r="P332" s="12">
        <f ca="1">SUMIF(总装!V$3:V$146,$B332,总装!V$6)+SUMIF(总装!W$3:W$146,$B332,总装!W$6)+SUMIF(总装!X$3:X$146,$B332,总装!X$6)</f>
        <v>0</v>
      </c>
      <c r="Q332" s="12">
        <f ca="1">SUMIF(总装!Y$3:Y$146,$B332,总装!Y$6)+SUMIF(总装!Z$3:Z$146,$B332,总装!Z$6)+SUMIF(总装!AA$3:AA$146,$B332,总装!AA$6)</f>
        <v>0</v>
      </c>
      <c r="R332" s="5">
        <f ca="1">SUMIF(总装!AB$3:AB$146,$B332,总装!AB$6)+SUMIF(总装!AC$3:AC$146,$B332,总装!AC$6)+SUMIF(总装!AD$3:AD$146,$B332,总装!AD$6)</f>
        <v>0</v>
      </c>
      <c r="S332" s="5">
        <f ca="1">SUMIF(总装!AE$3:AE$146,$B332,总装!AE$6)+SUMIF(总装!AF$3:AF$146,$B332,总装!AF$6)+SUMIF(总装!AG$3:AG$146,$B332,总装!AG$6)</f>
        <v>0</v>
      </c>
      <c r="T332" s="5">
        <f ca="1">SUMIF(总装!AH$3:AH$146,$B332,总装!AH$6)+SUMIF(总装!AI$3:AI$146,$B332,总装!AI$6)+SUMIF(总装!AJ$3:AJ$146,$B332,总装!AJ$6)</f>
        <v>0</v>
      </c>
      <c r="U332" s="5">
        <f ca="1">SUMIF(总装!AK$3:AK$146,$B332,总装!AK$6)+SUMIF(总装!AL$3:AL$146,$B332,总装!AL$6)+SUMIF(总装!AM$3:AM$146,$B332,总装!AM$6)</f>
        <v>0</v>
      </c>
      <c r="V332" s="5">
        <f ca="1">SUMIF(总装!AN$3:AN$146,$B332,总装!AN$6)+SUMIF(总装!AO$3:AO$146,$B332,总装!AO$6)+SUMIF(总装!AP$3:AP$146,$B332,总装!AP$6)</f>
        <v>0</v>
      </c>
      <c r="W332" s="5">
        <f ca="1">SUMIF(总装!AQ$3:AQ$146,$B332,总装!AQ$6)+SUMIF(总装!AR$3:AR$146,$B332,总装!AR$6)+SUMIF(总装!AS$3:AS$146,$B332,总装!AS$6)</f>
        <v>1000</v>
      </c>
      <c r="X332" s="5">
        <f ca="1">SUMIF(总装!AT$3:AT$146,$B332,总装!AT$6)+SUMIF(总装!AU$3:AU$146,$B332,总装!AU$6)+SUMIF(总装!AV$3:AV$146,$B332,总装!AV$6)</f>
        <v>1000</v>
      </c>
      <c r="Y332" s="5">
        <f ca="1">SUMIF(总装!AW$3:AW$146,$B332,总装!AW$6)+SUMIF(总装!AX$3:AX$146,$B332,总装!AX$6)+SUMIF(总装!AY$3:AY$146,$B332,总装!AY$6)</f>
        <v>0</v>
      </c>
      <c r="Z332" s="5">
        <f ca="1">SUMIF(总装!AZ$3:AZ$146,$B332,总装!AZ$6)+SUMIF(总装!BA$3:BA$146,$B332,总装!BA$6)+SUMIF(总装!BB$3:BB$146,$B332,总装!BB$6)</f>
        <v>0</v>
      </c>
      <c r="AA332" s="5">
        <f ca="1">SUMIF(总装!BC$3:BC$146,$B332,总装!BC$6)+SUMIF(总装!BD$3:BD$146,$B332,总装!BD$6)+SUMIF(总装!BE$3:BE$146,$B332,总装!BE$6)</f>
        <v>0</v>
      </c>
      <c r="AB332" s="5">
        <f ca="1">SUMIF(总装!BF$3:BF$146,$B332,总装!BF$6)+SUMIF(总装!BG$3:BG$146,$B332,总装!BG$6)+SUMIF(总装!BH$3:BH$146,$B332,总装!BH$6)</f>
        <v>0</v>
      </c>
      <c r="AC332" s="5">
        <f ca="1">SUMIF(总装!BI$3:BI$146,$B332,总装!BI$6)+SUMIF(总装!BJ$3:BJ$146,$B332,总装!BJ$6)+SUMIF(总装!BK$3:BK$146,$B332,总装!BK$6)</f>
        <v>0</v>
      </c>
      <c r="AD332" s="5">
        <f ca="1">SUMIF(总装!BL$3:BL$146,$B332,总装!BL$6)+SUMIF(总装!BM$3:BM$146,$B332,总装!BM$6)+SUMIF(总装!BN$3:BN$146,$B332,总装!BN$6)</f>
        <v>0</v>
      </c>
      <c r="AE332" s="5">
        <f ca="1">SUMIF(总装!BO$3:BO$146,$B332,总装!BO$6)+SUMIF(总装!BP$3:BP$146,$B332,总装!BP$6)+SUMIF(总装!BQ$3:BQ$146,$B332,总装!BQ$6)</f>
        <v>0</v>
      </c>
      <c r="AF332" s="5">
        <f ca="1">SUMIF(总装!BR$3:BR$146,$B332,总装!BR$6)+SUMIF(总装!BS$3:BS$146,$B332,总装!BS$6)+SUMIF(总装!BT$3:BT$146,$B332,总装!BT$6)</f>
        <v>0</v>
      </c>
      <c r="AG332" s="5">
        <f ca="1">SUMIF(总装!BU$3:BU$146,$B332,总装!BU$6)+SUMIF(总装!BV$3:BV$146,$B332,总装!BV$6)+SUMIF(总装!BW$3:BW$146,$B332,总装!BW$6)</f>
        <v>0</v>
      </c>
      <c r="AH332" s="5">
        <f ca="1">SUMIF(总装!BX$3:BX$146,$B332,总装!BX$6)+SUMIF(总装!BY$3:BY$146,$B332,总装!BY$6)+SUMIF(总装!BZ$3:BZ$146,$B332,总装!BZ$6)</f>
        <v>0</v>
      </c>
      <c r="AI332" s="5">
        <f ca="1">SUMIF(总装!CA$3:CA$146,$B332,总装!CA$6)+SUMIF(总装!CB$3:CB$146,$B332,总装!CB$6)+SUMIF(总装!CC$3:CC$146,$B332,总装!CC$6)</f>
        <v>0</v>
      </c>
      <c r="AJ332" s="5">
        <f ca="1">SUMIF(总装!CD$3:CD$146,$B332,总装!CD$6)+SUMIF(总装!CE$3:CE$146,$B332,总装!CE$6)+SUMIF(总装!CF$3:CF$146,$B332,总装!CF$6)</f>
        <v>0</v>
      </c>
      <c r="AK332" s="5">
        <f ca="1">SUMIF(总装!CG$3:CG$146,$B332,总装!CG$6)+SUMIF(总装!CH$3:CH$146,$B332,总装!CH$6)+SUMIF(总装!CI$3:CI$146,$B332,总装!CI$6)</f>
        <v>0</v>
      </c>
      <c r="AL332" s="5">
        <f ca="1">SUMIF(总装!CJ$3:CJ$146,$B332,总装!CJ$6)+SUMIF(总装!CK$3:CK$146,$B332,总装!CK$6)+SUMIF(总装!CL$3:CL$146,$B332,总装!CL$6)</f>
        <v>0</v>
      </c>
      <c r="AM332" s="5">
        <f ca="1">SUMIF(总装!CM$3:CM$146,$B332,总装!CM$6)+SUMIF(总装!CN$3:CN$146,$B332,总装!CN$6)+SUMIF(总装!CO$3:CO$146,$B332,总装!CO$6)</f>
        <v>0</v>
      </c>
      <c r="AN332" s="5">
        <f ca="1">SUMIF(总装!CP$3:CP$146,$B332,总装!CP$6)+SUMIF(总装!CQ$3:CQ$146,$B332,总装!CQ$6)+SUMIF(总装!CR$3:CR$146,$B332,总装!CR$6)</f>
        <v>0</v>
      </c>
      <c r="AO332" s="5">
        <f ca="1" t="shared" si="16"/>
        <v>2000</v>
      </c>
      <c r="AP332" s="5">
        <f>SUMIF(工单拆分!G:G,B332,工单拆分!I:I)</f>
        <v>2000</v>
      </c>
      <c r="AQ332" s="5">
        <f ca="1" t="shared" si="17"/>
        <v>0</v>
      </c>
      <c r="AS332" s="7">
        <f>VLOOKUP(日计划量!C:C,工单拆分!H:N,7,0)</f>
        <v>100847172</v>
      </c>
      <c r="AT332" s="5">
        <f ca="1">VLOOKUP(C:C,工单拆分!H:R,11,0)</f>
        <v>0</v>
      </c>
      <c r="AU332" s="5">
        <f ca="1">VLOOKUP(C:C,工单拆分!H:S,12,0)</f>
        <v>0</v>
      </c>
      <c r="AV332" s="5"/>
      <c r="AW332" s="5"/>
    </row>
    <row r="333" s="1" customFormat="1" spans="1:49">
      <c r="A333" s="5">
        <f>工单拆分!F333</f>
        <v>7210003442</v>
      </c>
      <c r="B333" s="5" t="str">
        <f>工单拆分!G333</f>
        <v>7210003442-3</v>
      </c>
      <c r="C333" s="5" t="str">
        <f>工单拆分!H333</f>
        <v>40FC829D-3</v>
      </c>
      <c r="D333" s="5">
        <f>VLOOKUP(B333,工单拆分!G:I,3,0)</f>
        <v>2000</v>
      </c>
      <c r="E333" s="5">
        <f ca="1">SUMIFS(OFFSET(工单拆分!$I$2,,,2000),OFFSET(工单拆分!$F$2,,,2000),A333)</f>
        <v>31000</v>
      </c>
      <c r="F333" s="5"/>
      <c r="G333" s="10">
        <f ca="1" t="array" ref="G333">MATCH(TRUE,J333:AN333&gt;10,0)+$J$2-1</f>
        <v>43539</v>
      </c>
      <c r="H333" s="11"/>
      <c r="I333" s="11"/>
      <c r="J333" s="5">
        <f ca="1">SUMIF(总装!D$3:D$146,$B333,总装!D$6)+SUMIF(总装!E$3:E$146,$B333,总装!E$6)+SUMIF(总装!F$3:F$146,$B333,总装!F$6)</f>
        <v>0</v>
      </c>
      <c r="K333" s="12">
        <f ca="1">SUMIF(总装!G$3:G$146,$B333,总装!G$6)+SUMIF(总装!H$3:H$146,$B333,总装!H$6)+SUMIF(总装!I$3:I$146,$B333,总装!I$6)</f>
        <v>0</v>
      </c>
      <c r="L333" s="12">
        <f ca="1">SUMIF(总装!J$3:J$146,$B333,总装!J$6)+SUMIF(总装!K$3:K$146,$B333,总装!K$6)+SUMIF(总装!L$3:L$146,$B333,总装!L$6)</f>
        <v>0</v>
      </c>
      <c r="M333" s="12">
        <f ca="1">SUMIF(总装!M$3:M$146,$B333,总装!M$6)+SUMIF(总装!N$3:N$146,$B333,总装!N$6)+SUMIF(总装!O$3:O$146,$B333,总装!O$6)</f>
        <v>0</v>
      </c>
      <c r="N333" s="12">
        <f ca="1">SUMIF(总装!P$3:P$146,$B333,总装!P$6)+SUMIF(总装!Q$3:Q$146,$B333,总装!Q$6)+SUMIF(总装!R$3:R$146,$B333,总装!R$6)</f>
        <v>0</v>
      </c>
      <c r="O333" s="12">
        <f ca="1">SUMIF(总装!S$3:S$146,$B333,总装!S$6)+SUMIF(总装!T$3:T$146,$B333,总装!T$6)+SUMIF(总装!U$3:U$146,$B333,总装!U$6)</f>
        <v>0</v>
      </c>
      <c r="P333" s="12">
        <f ca="1">SUMIF(总装!V$3:V$146,$B333,总装!V$6)+SUMIF(总装!W$3:W$146,$B333,总装!W$6)+SUMIF(总装!X$3:X$146,$B333,总装!X$6)</f>
        <v>0</v>
      </c>
      <c r="Q333" s="12">
        <f ca="1">SUMIF(总装!Y$3:Y$146,$B333,总装!Y$6)+SUMIF(总装!Z$3:Z$146,$B333,总装!Z$6)+SUMIF(总装!AA$3:AA$146,$B333,总装!AA$6)</f>
        <v>0</v>
      </c>
      <c r="R333" s="5">
        <f ca="1">SUMIF(总装!AB$3:AB$146,$B333,总装!AB$6)+SUMIF(总装!AC$3:AC$146,$B333,总装!AC$6)+SUMIF(总装!AD$3:AD$146,$B333,总装!AD$6)</f>
        <v>0</v>
      </c>
      <c r="S333" s="5">
        <f ca="1">SUMIF(总装!AE$3:AE$146,$B333,总装!AE$6)+SUMIF(总装!AF$3:AF$146,$B333,总装!AF$6)+SUMIF(总装!AG$3:AG$146,$B333,总装!AG$6)</f>
        <v>0</v>
      </c>
      <c r="T333" s="5">
        <f ca="1">SUMIF(总装!AH$3:AH$146,$B333,总装!AH$6)+SUMIF(总装!AI$3:AI$146,$B333,总装!AI$6)+SUMIF(总装!AJ$3:AJ$146,$B333,总装!AJ$6)</f>
        <v>0</v>
      </c>
      <c r="U333" s="5">
        <f ca="1">SUMIF(总装!AK$3:AK$146,$B333,总装!AK$6)+SUMIF(总装!AL$3:AL$146,$B333,总装!AL$6)+SUMIF(总装!AM$3:AM$146,$B333,总装!AM$6)</f>
        <v>0</v>
      </c>
      <c r="V333" s="5">
        <f ca="1">SUMIF(总装!AN$3:AN$146,$B333,总装!AN$6)+SUMIF(总装!AO$3:AO$146,$B333,总装!AO$6)+SUMIF(总装!AP$3:AP$146,$B333,总装!AP$6)</f>
        <v>0</v>
      </c>
      <c r="W333" s="5">
        <f ca="1">SUMIF(总装!AQ$3:AQ$146,$B333,总装!AQ$6)+SUMIF(总装!AR$3:AR$146,$B333,总装!AR$6)+SUMIF(总装!AS$3:AS$146,$B333,总装!AS$6)</f>
        <v>0</v>
      </c>
      <c r="X333" s="5">
        <f ca="1">SUMIF(总装!AT$3:AT$146,$B333,总装!AT$6)+SUMIF(总装!AU$3:AU$146,$B333,总装!AU$6)+SUMIF(总装!AV$3:AV$146,$B333,总装!AV$6)</f>
        <v>1000</v>
      </c>
      <c r="Y333" s="5">
        <f ca="1">SUMIF(总装!AW$3:AW$146,$B333,总装!AW$6)+SUMIF(总装!AX$3:AX$146,$B333,总装!AX$6)+SUMIF(总装!AY$3:AY$146,$B333,总装!AY$6)</f>
        <v>0</v>
      </c>
      <c r="Z333" s="5">
        <f ca="1">SUMIF(总装!AZ$3:AZ$146,$B333,总装!AZ$6)+SUMIF(总装!BA$3:BA$146,$B333,总装!BA$6)+SUMIF(总装!BB$3:BB$146,$B333,总装!BB$6)</f>
        <v>0</v>
      </c>
      <c r="AA333" s="5">
        <f ca="1">SUMIF(总装!BC$3:BC$146,$B333,总装!BC$6)+SUMIF(总装!BD$3:BD$146,$B333,总装!BD$6)+SUMIF(总装!BE$3:BE$146,$B333,总装!BE$6)</f>
        <v>1000</v>
      </c>
      <c r="AB333" s="5">
        <f ca="1">SUMIF(总装!BF$3:BF$146,$B333,总装!BF$6)+SUMIF(总装!BG$3:BG$146,$B333,总装!BG$6)+SUMIF(总装!BH$3:BH$146,$B333,总装!BH$6)</f>
        <v>0</v>
      </c>
      <c r="AC333" s="5">
        <f ca="1">SUMIF(总装!BI$3:BI$146,$B333,总装!BI$6)+SUMIF(总装!BJ$3:BJ$146,$B333,总装!BJ$6)+SUMIF(总装!BK$3:BK$146,$B333,总装!BK$6)</f>
        <v>0</v>
      </c>
      <c r="AD333" s="5">
        <f ca="1">SUMIF(总装!BL$3:BL$146,$B333,总装!BL$6)+SUMIF(总装!BM$3:BM$146,$B333,总装!BM$6)+SUMIF(总装!BN$3:BN$146,$B333,总装!BN$6)</f>
        <v>0</v>
      </c>
      <c r="AE333" s="5">
        <f ca="1">SUMIF(总装!BO$3:BO$146,$B333,总装!BO$6)+SUMIF(总装!BP$3:BP$146,$B333,总装!BP$6)+SUMIF(总装!BQ$3:BQ$146,$B333,总装!BQ$6)</f>
        <v>0</v>
      </c>
      <c r="AF333" s="5">
        <f ca="1">SUMIF(总装!BR$3:BR$146,$B333,总装!BR$6)+SUMIF(总装!BS$3:BS$146,$B333,总装!BS$6)+SUMIF(总装!BT$3:BT$146,$B333,总装!BT$6)</f>
        <v>0</v>
      </c>
      <c r="AG333" s="5">
        <f ca="1">SUMIF(总装!BU$3:BU$146,$B333,总装!BU$6)+SUMIF(总装!BV$3:BV$146,$B333,总装!BV$6)+SUMIF(总装!BW$3:BW$146,$B333,总装!BW$6)</f>
        <v>0</v>
      </c>
      <c r="AH333" s="5">
        <f ca="1">SUMIF(总装!BX$3:BX$146,$B333,总装!BX$6)+SUMIF(总装!BY$3:BY$146,$B333,总装!BY$6)+SUMIF(总装!BZ$3:BZ$146,$B333,总装!BZ$6)</f>
        <v>0</v>
      </c>
      <c r="AI333" s="5">
        <f ca="1">SUMIF(总装!CA$3:CA$146,$B333,总装!CA$6)+SUMIF(总装!CB$3:CB$146,$B333,总装!CB$6)+SUMIF(总装!CC$3:CC$146,$B333,总装!CC$6)</f>
        <v>0</v>
      </c>
      <c r="AJ333" s="5">
        <f ca="1">SUMIF(总装!CD$3:CD$146,$B333,总装!CD$6)+SUMIF(总装!CE$3:CE$146,$B333,总装!CE$6)+SUMIF(总装!CF$3:CF$146,$B333,总装!CF$6)</f>
        <v>0</v>
      </c>
      <c r="AK333" s="5">
        <f ca="1">SUMIF(总装!CG$3:CG$146,$B333,总装!CG$6)+SUMIF(总装!CH$3:CH$146,$B333,总装!CH$6)+SUMIF(总装!CI$3:CI$146,$B333,总装!CI$6)</f>
        <v>0</v>
      </c>
      <c r="AL333" s="5">
        <f ca="1">SUMIF(总装!CJ$3:CJ$146,$B333,总装!CJ$6)+SUMIF(总装!CK$3:CK$146,$B333,总装!CK$6)+SUMIF(总装!CL$3:CL$146,$B333,总装!CL$6)</f>
        <v>0</v>
      </c>
      <c r="AM333" s="5">
        <f ca="1">SUMIF(总装!CM$3:CM$146,$B333,总装!CM$6)+SUMIF(总装!CN$3:CN$146,$B333,总装!CN$6)+SUMIF(总装!CO$3:CO$146,$B333,总装!CO$6)</f>
        <v>0</v>
      </c>
      <c r="AN333" s="5">
        <f ca="1">SUMIF(总装!CP$3:CP$146,$B333,总装!CP$6)+SUMIF(总装!CQ$3:CQ$146,$B333,总装!CQ$6)+SUMIF(总装!CR$3:CR$146,$B333,总装!CR$6)</f>
        <v>0</v>
      </c>
      <c r="AO333" s="5">
        <f ca="1" t="shared" si="16"/>
        <v>2000</v>
      </c>
      <c r="AP333" s="5">
        <f>SUMIF(工单拆分!G:G,B333,工单拆分!I:I)</f>
        <v>2000</v>
      </c>
      <c r="AQ333" s="5">
        <f ca="1" t="shared" si="17"/>
        <v>0</v>
      </c>
      <c r="AS333" s="7">
        <f>VLOOKUP(日计划量!C:C,工单拆分!H:N,7,0)</f>
        <v>100848244</v>
      </c>
      <c r="AT333" s="5">
        <f ca="1">VLOOKUP(C:C,工单拆分!H:R,11,0)</f>
        <v>0</v>
      </c>
      <c r="AU333" s="5">
        <f ca="1">VLOOKUP(C:C,工单拆分!H:S,12,0)</f>
        <v>0</v>
      </c>
      <c r="AV333" s="5"/>
      <c r="AW333" s="5"/>
    </row>
    <row r="334" s="1" customFormat="1" spans="1:49">
      <c r="A334" s="5">
        <f>工单拆分!F334</f>
        <v>7210003442</v>
      </c>
      <c r="B334" s="5" t="str">
        <f>工单拆分!G334</f>
        <v>7210003442-4</v>
      </c>
      <c r="C334" s="5" t="str">
        <f>工单拆分!H334</f>
        <v>40FC829D-4</v>
      </c>
      <c r="D334" s="5">
        <f>VLOOKUP(B334,工单拆分!G:I,3,0)</f>
        <v>2000</v>
      </c>
      <c r="E334" s="5">
        <f ca="1">SUMIFS(OFFSET(工单拆分!$I$2,,,2000),OFFSET(工单拆分!$F$2,,,2000),A334)</f>
        <v>31000</v>
      </c>
      <c r="F334" s="5"/>
      <c r="G334" s="10">
        <f ca="1" t="array" ref="G334">MATCH(TRUE,J334:AN334&gt;10,0)+$J$2-1</f>
        <v>43542</v>
      </c>
      <c r="H334" s="11"/>
      <c r="I334" s="11"/>
      <c r="J334" s="5">
        <f ca="1">SUMIF(总装!D$3:D$146,$B334,总装!D$6)+SUMIF(总装!E$3:E$146,$B334,总装!E$6)+SUMIF(总装!F$3:F$146,$B334,总装!F$6)</f>
        <v>0</v>
      </c>
      <c r="K334" s="12">
        <f ca="1">SUMIF(总装!G$3:G$146,$B334,总装!G$6)+SUMIF(总装!H$3:H$146,$B334,总装!H$6)+SUMIF(总装!I$3:I$146,$B334,总装!I$6)</f>
        <v>0</v>
      </c>
      <c r="L334" s="12">
        <f ca="1">SUMIF(总装!J$3:J$146,$B334,总装!J$6)+SUMIF(总装!K$3:K$146,$B334,总装!K$6)+SUMIF(总装!L$3:L$146,$B334,总装!L$6)</f>
        <v>0</v>
      </c>
      <c r="M334" s="12">
        <f ca="1">SUMIF(总装!M$3:M$146,$B334,总装!M$6)+SUMIF(总装!N$3:N$146,$B334,总装!N$6)+SUMIF(总装!O$3:O$146,$B334,总装!O$6)</f>
        <v>0</v>
      </c>
      <c r="N334" s="12">
        <f ca="1">SUMIF(总装!P$3:P$146,$B334,总装!P$6)+SUMIF(总装!Q$3:Q$146,$B334,总装!Q$6)+SUMIF(总装!R$3:R$146,$B334,总装!R$6)</f>
        <v>0</v>
      </c>
      <c r="O334" s="12">
        <f ca="1">SUMIF(总装!S$3:S$146,$B334,总装!S$6)+SUMIF(总装!T$3:T$146,$B334,总装!T$6)+SUMIF(总装!U$3:U$146,$B334,总装!U$6)</f>
        <v>0</v>
      </c>
      <c r="P334" s="12">
        <f ca="1">SUMIF(总装!V$3:V$146,$B334,总装!V$6)+SUMIF(总装!W$3:W$146,$B334,总装!W$6)+SUMIF(总装!X$3:X$146,$B334,总装!X$6)</f>
        <v>0</v>
      </c>
      <c r="Q334" s="12">
        <f ca="1">SUMIF(总装!Y$3:Y$146,$B334,总装!Y$6)+SUMIF(总装!Z$3:Z$146,$B334,总装!Z$6)+SUMIF(总装!AA$3:AA$146,$B334,总装!AA$6)</f>
        <v>0</v>
      </c>
      <c r="R334" s="5">
        <f ca="1">SUMIF(总装!AB$3:AB$146,$B334,总装!AB$6)+SUMIF(总装!AC$3:AC$146,$B334,总装!AC$6)+SUMIF(总装!AD$3:AD$146,$B334,总装!AD$6)</f>
        <v>0</v>
      </c>
      <c r="S334" s="5">
        <f ca="1">SUMIF(总装!AE$3:AE$146,$B334,总装!AE$6)+SUMIF(总装!AF$3:AF$146,$B334,总装!AF$6)+SUMIF(总装!AG$3:AG$146,$B334,总装!AG$6)</f>
        <v>0</v>
      </c>
      <c r="T334" s="5">
        <f ca="1">SUMIF(总装!AH$3:AH$146,$B334,总装!AH$6)+SUMIF(总装!AI$3:AI$146,$B334,总装!AI$6)+SUMIF(总装!AJ$3:AJ$146,$B334,总装!AJ$6)</f>
        <v>0</v>
      </c>
      <c r="U334" s="5">
        <f ca="1">SUMIF(总装!AK$3:AK$146,$B334,总装!AK$6)+SUMIF(总装!AL$3:AL$146,$B334,总装!AL$6)+SUMIF(总装!AM$3:AM$146,$B334,总装!AM$6)</f>
        <v>0</v>
      </c>
      <c r="V334" s="5">
        <f ca="1">SUMIF(总装!AN$3:AN$146,$B334,总装!AN$6)+SUMIF(总装!AO$3:AO$146,$B334,总装!AO$6)+SUMIF(总装!AP$3:AP$146,$B334,总装!AP$6)</f>
        <v>0</v>
      </c>
      <c r="W334" s="5">
        <f ca="1">SUMIF(总装!AQ$3:AQ$146,$B334,总装!AQ$6)+SUMIF(总装!AR$3:AR$146,$B334,总装!AR$6)+SUMIF(总装!AS$3:AS$146,$B334,总装!AS$6)</f>
        <v>0</v>
      </c>
      <c r="X334" s="5">
        <f ca="1">SUMIF(总装!AT$3:AT$146,$B334,总装!AT$6)+SUMIF(总装!AU$3:AU$146,$B334,总装!AU$6)+SUMIF(总装!AV$3:AV$146,$B334,总装!AV$6)</f>
        <v>0</v>
      </c>
      <c r="Y334" s="5">
        <f ca="1">SUMIF(总装!AW$3:AW$146,$B334,总装!AW$6)+SUMIF(总装!AX$3:AX$146,$B334,总装!AX$6)+SUMIF(总装!AY$3:AY$146,$B334,总装!AY$6)</f>
        <v>0</v>
      </c>
      <c r="Z334" s="5">
        <f ca="1">SUMIF(总装!AZ$3:AZ$146,$B334,总装!AZ$6)+SUMIF(总装!BA$3:BA$146,$B334,总装!BA$6)+SUMIF(总装!BB$3:BB$146,$B334,总装!BB$6)</f>
        <v>0</v>
      </c>
      <c r="AA334" s="5">
        <f ca="1">SUMIF(总装!BC$3:BC$146,$B334,总装!BC$6)+SUMIF(总装!BD$3:BD$146,$B334,总装!BD$6)+SUMIF(总装!BE$3:BE$146,$B334,总装!BE$6)</f>
        <v>1050</v>
      </c>
      <c r="AB334" s="5">
        <f ca="1">SUMIF(总装!BF$3:BF$146,$B334,总装!BF$6)+SUMIF(总装!BG$3:BG$146,$B334,总装!BG$6)+SUMIF(总装!BH$3:BH$146,$B334,总装!BH$6)</f>
        <v>950</v>
      </c>
      <c r="AC334" s="5">
        <f ca="1">SUMIF(总装!BI$3:BI$146,$B334,总装!BI$6)+SUMIF(总装!BJ$3:BJ$146,$B334,总装!BJ$6)+SUMIF(总装!BK$3:BK$146,$B334,总装!BK$6)</f>
        <v>0</v>
      </c>
      <c r="AD334" s="5">
        <f ca="1">SUMIF(总装!BL$3:BL$146,$B334,总装!BL$6)+SUMIF(总装!BM$3:BM$146,$B334,总装!BM$6)+SUMIF(总装!BN$3:BN$146,$B334,总装!BN$6)</f>
        <v>0</v>
      </c>
      <c r="AE334" s="5">
        <f ca="1">SUMIF(总装!BO$3:BO$146,$B334,总装!BO$6)+SUMIF(总装!BP$3:BP$146,$B334,总装!BP$6)+SUMIF(总装!BQ$3:BQ$146,$B334,总装!BQ$6)</f>
        <v>0</v>
      </c>
      <c r="AF334" s="5">
        <f ca="1">SUMIF(总装!BR$3:BR$146,$B334,总装!BR$6)+SUMIF(总装!BS$3:BS$146,$B334,总装!BS$6)+SUMIF(总装!BT$3:BT$146,$B334,总装!BT$6)</f>
        <v>0</v>
      </c>
      <c r="AG334" s="5">
        <f ca="1">SUMIF(总装!BU$3:BU$146,$B334,总装!BU$6)+SUMIF(总装!BV$3:BV$146,$B334,总装!BV$6)+SUMIF(总装!BW$3:BW$146,$B334,总装!BW$6)</f>
        <v>0</v>
      </c>
      <c r="AH334" s="5">
        <f ca="1">SUMIF(总装!BX$3:BX$146,$B334,总装!BX$6)+SUMIF(总装!BY$3:BY$146,$B334,总装!BY$6)+SUMIF(总装!BZ$3:BZ$146,$B334,总装!BZ$6)</f>
        <v>0</v>
      </c>
      <c r="AI334" s="5">
        <f ca="1">SUMIF(总装!CA$3:CA$146,$B334,总装!CA$6)+SUMIF(总装!CB$3:CB$146,$B334,总装!CB$6)+SUMIF(总装!CC$3:CC$146,$B334,总装!CC$6)</f>
        <v>0</v>
      </c>
      <c r="AJ334" s="5">
        <f ca="1">SUMIF(总装!CD$3:CD$146,$B334,总装!CD$6)+SUMIF(总装!CE$3:CE$146,$B334,总装!CE$6)+SUMIF(总装!CF$3:CF$146,$B334,总装!CF$6)</f>
        <v>0</v>
      </c>
      <c r="AK334" s="5">
        <f ca="1">SUMIF(总装!CG$3:CG$146,$B334,总装!CG$6)+SUMIF(总装!CH$3:CH$146,$B334,总装!CH$6)+SUMIF(总装!CI$3:CI$146,$B334,总装!CI$6)</f>
        <v>0</v>
      </c>
      <c r="AL334" s="5">
        <f ca="1">SUMIF(总装!CJ$3:CJ$146,$B334,总装!CJ$6)+SUMIF(总装!CK$3:CK$146,$B334,总装!CK$6)+SUMIF(总装!CL$3:CL$146,$B334,总装!CL$6)</f>
        <v>0</v>
      </c>
      <c r="AM334" s="5">
        <f ca="1">SUMIF(总装!CM$3:CM$146,$B334,总装!CM$6)+SUMIF(总装!CN$3:CN$146,$B334,总装!CN$6)+SUMIF(总装!CO$3:CO$146,$B334,总装!CO$6)</f>
        <v>0</v>
      </c>
      <c r="AN334" s="5">
        <f ca="1">SUMIF(总装!CP$3:CP$146,$B334,总装!CP$6)+SUMIF(总装!CQ$3:CQ$146,$B334,总装!CQ$6)+SUMIF(总装!CR$3:CR$146,$B334,总装!CR$6)</f>
        <v>0</v>
      </c>
      <c r="AO334" s="5">
        <f ca="1" t="shared" si="16"/>
        <v>2000</v>
      </c>
      <c r="AP334" s="5">
        <f>SUMIF(工单拆分!G:G,B334,工单拆分!I:I)</f>
        <v>2000</v>
      </c>
      <c r="AQ334" s="5">
        <f ca="1" t="shared" si="17"/>
        <v>0</v>
      </c>
      <c r="AS334" s="7">
        <f>VLOOKUP(日计划量!C:C,工单拆分!H:N,7,0)</f>
        <v>100848245</v>
      </c>
      <c r="AT334" s="5">
        <f ca="1">VLOOKUP(C:C,工单拆分!H:R,11,0)</f>
        <v>0</v>
      </c>
      <c r="AU334" s="5">
        <f ca="1">VLOOKUP(C:C,工单拆分!H:S,12,0)</f>
        <v>0</v>
      </c>
      <c r="AV334" s="5"/>
      <c r="AW334" s="5"/>
    </row>
    <row r="335" s="1" customFormat="1" spans="1:49">
      <c r="A335" s="5">
        <f>工单拆分!F335</f>
        <v>7210003442</v>
      </c>
      <c r="B335" s="5" t="str">
        <f>工单拆分!G335</f>
        <v>7210003442-5</v>
      </c>
      <c r="C335" s="5" t="str">
        <f>工单拆分!H335</f>
        <v>40FC829D-5</v>
      </c>
      <c r="D335" s="5">
        <f>VLOOKUP(B335,工单拆分!G:I,3,0)</f>
        <v>2000</v>
      </c>
      <c r="E335" s="5">
        <f ca="1">SUMIFS(OFFSET(工单拆分!$I$2,,,2000),OFFSET(工单拆分!$F$2,,,2000),A335)</f>
        <v>31000</v>
      </c>
      <c r="F335" s="5"/>
      <c r="G335" s="10">
        <f ca="1" t="array" ref="G335">MATCH(TRUE,J335:AN335&gt;10,0)+$J$2-1</f>
        <v>43543</v>
      </c>
      <c r="H335" s="11"/>
      <c r="I335" s="11"/>
      <c r="J335" s="5">
        <f ca="1">SUMIF(总装!D$3:D$146,$B335,总装!D$6)+SUMIF(总装!E$3:E$146,$B335,总装!E$6)+SUMIF(总装!F$3:F$146,$B335,总装!F$6)</f>
        <v>0</v>
      </c>
      <c r="K335" s="12">
        <f ca="1">SUMIF(总装!G$3:G$146,$B335,总装!G$6)+SUMIF(总装!H$3:H$146,$B335,总装!H$6)+SUMIF(总装!I$3:I$146,$B335,总装!I$6)</f>
        <v>0</v>
      </c>
      <c r="L335" s="12">
        <f ca="1">SUMIF(总装!J$3:J$146,$B335,总装!J$6)+SUMIF(总装!K$3:K$146,$B335,总装!K$6)+SUMIF(总装!L$3:L$146,$B335,总装!L$6)</f>
        <v>0</v>
      </c>
      <c r="M335" s="12">
        <f ca="1">SUMIF(总装!M$3:M$146,$B335,总装!M$6)+SUMIF(总装!N$3:N$146,$B335,总装!N$6)+SUMIF(总装!O$3:O$146,$B335,总装!O$6)</f>
        <v>0</v>
      </c>
      <c r="N335" s="12">
        <f ca="1">SUMIF(总装!P$3:P$146,$B335,总装!P$6)+SUMIF(总装!Q$3:Q$146,$B335,总装!Q$6)+SUMIF(总装!R$3:R$146,$B335,总装!R$6)</f>
        <v>0</v>
      </c>
      <c r="O335" s="12">
        <f ca="1">SUMIF(总装!S$3:S$146,$B335,总装!S$6)+SUMIF(总装!T$3:T$146,$B335,总装!T$6)+SUMIF(总装!U$3:U$146,$B335,总装!U$6)</f>
        <v>0</v>
      </c>
      <c r="P335" s="12">
        <f ca="1">SUMIF(总装!V$3:V$146,$B335,总装!V$6)+SUMIF(总装!W$3:W$146,$B335,总装!W$6)+SUMIF(总装!X$3:X$146,$B335,总装!X$6)</f>
        <v>0</v>
      </c>
      <c r="Q335" s="12">
        <f ca="1">SUMIF(总装!Y$3:Y$146,$B335,总装!Y$6)+SUMIF(总装!Z$3:Z$146,$B335,总装!Z$6)+SUMIF(总装!AA$3:AA$146,$B335,总装!AA$6)</f>
        <v>0</v>
      </c>
      <c r="R335" s="5">
        <f ca="1">SUMIF(总装!AB$3:AB$146,$B335,总装!AB$6)+SUMIF(总装!AC$3:AC$146,$B335,总装!AC$6)+SUMIF(总装!AD$3:AD$146,$B335,总装!AD$6)</f>
        <v>0</v>
      </c>
      <c r="S335" s="5">
        <f ca="1">SUMIF(总装!AE$3:AE$146,$B335,总装!AE$6)+SUMIF(总装!AF$3:AF$146,$B335,总装!AF$6)+SUMIF(总装!AG$3:AG$146,$B335,总装!AG$6)</f>
        <v>0</v>
      </c>
      <c r="T335" s="5">
        <f ca="1">SUMIF(总装!AH$3:AH$146,$B335,总装!AH$6)+SUMIF(总装!AI$3:AI$146,$B335,总装!AI$6)+SUMIF(总装!AJ$3:AJ$146,$B335,总装!AJ$6)</f>
        <v>0</v>
      </c>
      <c r="U335" s="5">
        <f ca="1">SUMIF(总装!AK$3:AK$146,$B335,总装!AK$6)+SUMIF(总装!AL$3:AL$146,$B335,总装!AL$6)+SUMIF(总装!AM$3:AM$146,$B335,总装!AM$6)</f>
        <v>0</v>
      </c>
      <c r="V335" s="5">
        <f ca="1">SUMIF(总装!AN$3:AN$146,$B335,总装!AN$6)+SUMIF(总装!AO$3:AO$146,$B335,总装!AO$6)+SUMIF(总装!AP$3:AP$146,$B335,总装!AP$6)</f>
        <v>0</v>
      </c>
      <c r="W335" s="5">
        <f ca="1">SUMIF(总装!AQ$3:AQ$146,$B335,总装!AQ$6)+SUMIF(总装!AR$3:AR$146,$B335,总装!AR$6)+SUMIF(总装!AS$3:AS$146,$B335,总装!AS$6)</f>
        <v>0</v>
      </c>
      <c r="X335" s="5">
        <f ca="1">SUMIF(总装!AT$3:AT$146,$B335,总装!AT$6)+SUMIF(总装!AU$3:AU$146,$B335,总装!AU$6)+SUMIF(总装!AV$3:AV$146,$B335,总装!AV$6)</f>
        <v>0</v>
      </c>
      <c r="Y335" s="5">
        <f ca="1">SUMIF(总装!AW$3:AW$146,$B335,总装!AW$6)+SUMIF(总装!AX$3:AX$146,$B335,总装!AX$6)+SUMIF(总装!AY$3:AY$146,$B335,总装!AY$6)</f>
        <v>0</v>
      </c>
      <c r="Z335" s="5">
        <f ca="1">SUMIF(总装!AZ$3:AZ$146,$B335,总装!AZ$6)+SUMIF(总装!BA$3:BA$146,$B335,总装!BA$6)+SUMIF(总装!BB$3:BB$146,$B335,总装!BB$6)</f>
        <v>0</v>
      </c>
      <c r="AA335" s="5">
        <f ca="1">SUMIF(总装!BC$3:BC$146,$B335,总装!BC$6)+SUMIF(总装!BD$3:BD$146,$B335,总装!BD$6)+SUMIF(总装!BE$3:BE$146,$B335,总装!BE$6)</f>
        <v>0</v>
      </c>
      <c r="AB335" s="5">
        <f ca="1">SUMIF(总装!BF$3:BF$146,$B335,总装!BF$6)+SUMIF(总装!BG$3:BG$146,$B335,总装!BG$6)+SUMIF(总装!BH$3:BH$146,$B335,总装!BH$6)</f>
        <v>1100</v>
      </c>
      <c r="AC335" s="5">
        <f ca="1">SUMIF(总装!BI$3:BI$146,$B335,总装!BI$6)+SUMIF(总装!BJ$3:BJ$146,$B335,总装!BJ$6)+SUMIF(总装!BK$3:BK$146,$B335,总装!BK$6)</f>
        <v>900</v>
      </c>
      <c r="AD335" s="5">
        <f ca="1">SUMIF(总装!BL$3:BL$146,$B335,总装!BL$6)+SUMIF(总装!BM$3:BM$146,$B335,总装!BM$6)+SUMIF(总装!BN$3:BN$146,$B335,总装!BN$6)</f>
        <v>0</v>
      </c>
      <c r="AE335" s="5">
        <f ca="1">SUMIF(总装!BO$3:BO$146,$B335,总装!BO$6)+SUMIF(总装!BP$3:BP$146,$B335,总装!BP$6)+SUMIF(总装!BQ$3:BQ$146,$B335,总装!BQ$6)</f>
        <v>0</v>
      </c>
      <c r="AF335" s="5">
        <f ca="1">SUMIF(总装!BR$3:BR$146,$B335,总装!BR$6)+SUMIF(总装!BS$3:BS$146,$B335,总装!BS$6)+SUMIF(总装!BT$3:BT$146,$B335,总装!BT$6)</f>
        <v>0</v>
      </c>
      <c r="AG335" s="5">
        <f ca="1">SUMIF(总装!BU$3:BU$146,$B335,总装!BU$6)+SUMIF(总装!BV$3:BV$146,$B335,总装!BV$6)+SUMIF(总装!BW$3:BW$146,$B335,总装!BW$6)</f>
        <v>0</v>
      </c>
      <c r="AH335" s="5">
        <f ca="1">SUMIF(总装!BX$3:BX$146,$B335,总装!BX$6)+SUMIF(总装!BY$3:BY$146,$B335,总装!BY$6)+SUMIF(总装!BZ$3:BZ$146,$B335,总装!BZ$6)</f>
        <v>0</v>
      </c>
      <c r="AI335" s="5">
        <f ca="1">SUMIF(总装!CA$3:CA$146,$B335,总装!CA$6)+SUMIF(总装!CB$3:CB$146,$B335,总装!CB$6)+SUMIF(总装!CC$3:CC$146,$B335,总装!CC$6)</f>
        <v>0</v>
      </c>
      <c r="AJ335" s="5">
        <f ca="1">SUMIF(总装!CD$3:CD$146,$B335,总装!CD$6)+SUMIF(总装!CE$3:CE$146,$B335,总装!CE$6)+SUMIF(总装!CF$3:CF$146,$B335,总装!CF$6)</f>
        <v>0</v>
      </c>
      <c r="AK335" s="5">
        <f ca="1">SUMIF(总装!CG$3:CG$146,$B335,总装!CG$6)+SUMIF(总装!CH$3:CH$146,$B335,总装!CH$6)+SUMIF(总装!CI$3:CI$146,$B335,总装!CI$6)</f>
        <v>0</v>
      </c>
      <c r="AL335" s="5">
        <f ca="1">SUMIF(总装!CJ$3:CJ$146,$B335,总装!CJ$6)+SUMIF(总装!CK$3:CK$146,$B335,总装!CK$6)+SUMIF(总装!CL$3:CL$146,$B335,总装!CL$6)</f>
        <v>0</v>
      </c>
      <c r="AM335" s="5">
        <f ca="1">SUMIF(总装!CM$3:CM$146,$B335,总装!CM$6)+SUMIF(总装!CN$3:CN$146,$B335,总装!CN$6)+SUMIF(总装!CO$3:CO$146,$B335,总装!CO$6)</f>
        <v>0</v>
      </c>
      <c r="AN335" s="5">
        <f ca="1">SUMIF(总装!CP$3:CP$146,$B335,总装!CP$6)+SUMIF(总装!CQ$3:CQ$146,$B335,总装!CQ$6)+SUMIF(总装!CR$3:CR$146,$B335,总装!CR$6)</f>
        <v>0</v>
      </c>
      <c r="AO335" s="5">
        <f ca="1" t="shared" si="16"/>
        <v>2000</v>
      </c>
      <c r="AP335" s="5">
        <f>SUMIF(工单拆分!G:G,B335,工单拆分!I:I)</f>
        <v>2000</v>
      </c>
      <c r="AQ335" s="5">
        <f ca="1" t="shared" si="17"/>
        <v>0</v>
      </c>
      <c r="AS335" s="7">
        <f>VLOOKUP(日计划量!C:C,工单拆分!H:N,7,0)</f>
        <v>100849315</v>
      </c>
      <c r="AT335" s="5">
        <f ca="1">VLOOKUP(C:C,工单拆分!H:R,11,0)</f>
        <v>0</v>
      </c>
      <c r="AU335" s="5">
        <f ca="1">VLOOKUP(C:C,工单拆分!H:S,12,0)</f>
        <v>0</v>
      </c>
      <c r="AV335" s="5"/>
      <c r="AW335" s="5"/>
    </row>
    <row r="336" s="1" customFormat="1" spans="1:49">
      <c r="A336" s="5">
        <f>工单拆分!F336</f>
        <v>7210003442</v>
      </c>
      <c r="B336" s="5" t="str">
        <f>工单拆分!G336</f>
        <v>7210003442-6</v>
      </c>
      <c r="C336" s="5" t="str">
        <f>工单拆分!H336</f>
        <v>40FC829D-6</v>
      </c>
      <c r="D336" s="5">
        <f>VLOOKUP(B336,工单拆分!G:I,3,0)</f>
        <v>2000</v>
      </c>
      <c r="E336" s="5">
        <f ca="1">SUMIFS(OFFSET(工单拆分!$I$2,,,2000),OFFSET(工单拆分!$F$2,,,2000),A336)</f>
        <v>31000</v>
      </c>
      <c r="F336" s="5"/>
      <c r="G336" s="10">
        <f ca="1" t="array" ref="G336">MATCH(TRUE,J336:AN336&gt;10,0)+$J$2-1</f>
        <v>43552</v>
      </c>
      <c r="H336" s="11"/>
      <c r="I336" s="11"/>
      <c r="J336" s="5">
        <f ca="1">SUMIF(总装!D$3:D$146,$B336,总装!D$6)+SUMIF(总装!E$3:E$146,$B336,总装!E$6)+SUMIF(总装!F$3:F$146,$B336,总装!F$6)</f>
        <v>0</v>
      </c>
      <c r="K336" s="12">
        <f ca="1">SUMIF(总装!G$3:G$146,$B336,总装!G$6)+SUMIF(总装!H$3:H$146,$B336,总装!H$6)+SUMIF(总装!I$3:I$146,$B336,总装!I$6)</f>
        <v>0</v>
      </c>
      <c r="L336" s="12">
        <f ca="1">SUMIF(总装!J$3:J$146,$B336,总装!J$6)+SUMIF(总装!K$3:K$146,$B336,总装!K$6)+SUMIF(总装!L$3:L$146,$B336,总装!L$6)</f>
        <v>0</v>
      </c>
      <c r="M336" s="12">
        <f ca="1">SUMIF(总装!M$3:M$146,$B336,总装!M$6)+SUMIF(总装!N$3:N$146,$B336,总装!N$6)+SUMIF(总装!O$3:O$146,$B336,总装!O$6)</f>
        <v>0</v>
      </c>
      <c r="N336" s="12">
        <f ca="1">SUMIF(总装!P$3:P$146,$B336,总装!P$6)+SUMIF(总装!Q$3:Q$146,$B336,总装!Q$6)+SUMIF(总装!R$3:R$146,$B336,总装!R$6)</f>
        <v>0</v>
      </c>
      <c r="O336" s="12">
        <f ca="1">SUMIF(总装!S$3:S$146,$B336,总装!S$6)+SUMIF(总装!T$3:T$146,$B336,总装!T$6)+SUMIF(总装!U$3:U$146,$B336,总装!U$6)</f>
        <v>0</v>
      </c>
      <c r="P336" s="12">
        <f ca="1">SUMIF(总装!V$3:V$146,$B336,总装!V$6)+SUMIF(总装!W$3:W$146,$B336,总装!W$6)+SUMIF(总装!X$3:X$146,$B336,总装!X$6)</f>
        <v>0</v>
      </c>
      <c r="Q336" s="12">
        <f ca="1">SUMIF(总装!Y$3:Y$146,$B336,总装!Y$6)+SUMIF(总装!Z$3:Z$146,$B336,总装!Z$6)+SUMIF(总装!AA$3:AA$146,$B336,总装!AA$6)</f>
        <v>0</v>
      </c>
      <c r="R336" s="5">
        <f ca="1">SUMIF(总装!AB$3:AB$146,$B336,总装!AB$6)+SUMIF(总装!AC$3:AC$146,$B336,总装!AC$6)+SUMIF(总装!AD$3:AD$146,$B336,总装!AD$6)</f>
        <v>0</v>
      </c>
      <c r="S336" s="5">
        <f ca="1">SUMIF(总装!AE$3:AE$146,$B336,总装!AE$6)+SUMIF(总装!AF$3:AF$146,$B336,总装!AF$6)+SUMIF(总装!AG$3:AG$146,$B336,总装!AG$6)</f>
        <v>0</v>
      </c>
      <c r="T336" s="5">
        <f ca="1">SUMIF(总装!AH$3:AH$146,$B336,总装!AH$6)+SUMIF(总装!AI$3:AI$146,$B336,总装!AI$6)+SUMIF(总装!AJ$3:AJ$146,$B336,总装!AJ$6)</f>
        <v>0</v>
      </c>
      <c r="U336" s="5">
        <f ca="1">SUMIF(总装!AK$3:AK$146,$B336,总装!AK$6)+SUMIF(总装!AL$3:AL$146,$B336,总装!AL$6)+SUMIF(总装!AM$3:AM$146,$B336,总装!AM$6)</f>
        <v>0</v>
      </c>
      <c r="V336" s="5">
        <f ca="1">SUMIF(总装!AN$3:AN$146,$B336,总装!AN$6)+SUMIF(总装!AO$3:AO$146,$B336,总装!AO$6)+SUMIF(总装!AP$3:AP$146,$B336,总装!AP$6)</f>
        <v>0</v>
      </c>
      <c r="W336" s="5">
        <f ca="1">SUMIF(总装!AQ$3:AQ$146,$B336,总装!AQ$6)+SUMIF(总装!AR$3:AR$146,$B336,总装!AR$6)+SUMIF(总装!AS$3:AS$146,$B336,总装!AS$6)</f>
        <v>0</v>
      </c>
      <c r="X336" s="5">
        <f ca="1">SUMIF(总装!AT$3:AT$146,$B336,总装!AT$6)+SUMIF(总装!AU$3:AU$146,$B336,总装!AU$6)+SUMIF(总装!AV$3:AV$146,$B336,总装!AV$6)</f>
        <v>0</v>
      </c>
      <c r="Y336" s="5">
        <f ca="1">SUMIF(总装!AW$3:AW$146,$B336,总装!AW$6)+SUMIF(总装!AX$3:AX$146,$B336,总装!AX$6)+SUMIF(总装!AY$3:AY$146,$B336,总装!AY$6)</f>
        <v>0</v>
      </c>
      <c r="Z336" s="5">
        <f ca="1">SUMIF(总装!AZ$3:AZ$146,$B336,总装!AZ$6)+SUMIF(总装!BA$3:BA$146,$B336,总装!BA$6)+SUMIF(总装!BB$3:BB$146,$B336,总装!BB$6)</f>
        <v>0</v>
      </c>
      <c r="AA336" s="5">
        <f ca="1">SUMIF(总装!BC$3:BC$146,$B336,总装!BC$6)+SUMIF(总装!BD$3:BD$146,$B336,总装!BD$6)+SUMIF(总装!BE$3:BE$146,$B336,总装!BE$6)</f>
        <v>0</v>
      </c>
      <c r="AB336" s="5">
        <f ca="1">SUMIF(总装!BF$3:BF$146,$B336,总装!BF$6)+SUMIF(总装!BG$3:BG$146,$B336,总装!BG$6)+SUMIF(总装!BH$3:BH$146,$B336,总装!BH$6)</f>
        <v>0</v>
      </c>
      <c r="AC336" s="5">
        <f ca="1">SUMIF(总装!BI$3:BI$146,$B336,总装!BI$6)+SUMIF(总装!BJ$3:BJ$146,$B336,总装!BJ$6)+SUMIF(总装!BK$3:BK$146,$B336,总装!BK$6)</f>
        <v>0</v>
      </c>
      <c r="AD336" s="5">
        <f ca="1">SUMIF(总装!BL$3:BL$146,$B336,总装!BL$6)+SUMIF(总装!BM$3:BM$146,$B336,总装!BM$6)+SUMIF(总装!BN$3:BN$146,$B336,总装!BN$6)</f>
        <v>0</v>
      </c>
      <c r="AE336" s="5">
        <f ca="1">SUMIF(总装!BO$3:BO$146,$B336,总装!BO$6)+SUMIF(总装!BP$3:BP$146,$B336,总装!BP$6)+SUMIF(总装!BQ$3:BQ$146,$B336,总装!BQ$6)</f>
        <v>0</v>
      </c>
      <c r="AF336" s="5">
        <f ca="1">SUMIF(总装!BR$3:BR$146,$B336,总装!BR$6)+SUMIF(总装!BS$3:BS$146,$B336,总装!BS$6)+SUMIF(总装!BT$3:BT$146,$B336,总装!BT$6)</f>
        <v>0</v>
      </c>
      <c r="AG336" s="5">
        <f ca="1">SUMIF(总装!BU$3:BU$146,$B336,总装!BU$6)+SUMIF(总装!BV$3:BV$146,$B336,总装!BV$6)+SUMIF(总装!BW$3:BW$146,$B336,总装!BW$6)</f>
        <v>0</v>
      </c>
      <c r="AH336" s="5">
        <f ca="1">SUMIF(总装!BX$3:BX$146,$B336,总装!BX$6)+SUMIF(总装!BY$3:BY$146,$B336,总装!BY$6)+SUMIF(总装!BZ$3:BZ$146,$B336,总装!BZ$6)</f>
        <v>0</v>
      </c>
      <c r="AI336" s="5">
        <f ca="1">SUMIF(总装!CA$3:CA$146,$B336,总装!CA$6)+SUMIF(总装!CB$3:CB$146,$B336,总装!CB$6)+SUMIF(总装!CC$3:CC$146,$B336,总装!CC$6)</f>
        <v>0</v>
      </c>
      <c r="AJ336" s="5">
        <f ca="1">SUMIF(总装!CD$3:CD$146,$B336,总装!CD$6)+SUMIF(总装!CE$3:CE$146,$B336,总装!CE$6)+SUMIF(总装!CF$3:CF$146,$B336,总装!CF$6)</f>
        <v>0</v>
      </c>
      <c r="AK336" s="5">
        <f ca="1">SUMIF(总装!CG$3:CG$146,$B336,总装!CG$6)+SUMIF(总装!CH$3:CH$146,$B336,总装!CH$6)+SUMIF(总装!CI$3:CI$146,$B336,总装!CI$6)</f>
        <v>1000</v>
      </c>
      <c r="AL336" s="5">
        <f ca="1">SUMIF(总装!CJ$3:CJ$146,$B336,总装!CJ$6)+SUMIF(总装!CK$3:CK$146,$B336,总装!CK$6)+SUMIF(总装!CL$3:CL$146,$B336,总装!CL$6)</f>
        <v>1000</v>
      </c>
      <c r="AM336" s="5">
        <f ca="1">SUMIF(总装!CM$3:CM$146,$B336,总装!CM$6)+SUMIF(总装!CN$3:CN$146,$B336,总装!CN$6)+SUMIF(总装!CO$3:CO$146,$B336,总装!CO$6)</f>
        <v>0</v>
      </c>
      <c r="AN336" s="5">
        <f ca="1">SUMIF(总装!CP$3:CP$146,$B336,总装!CP$6)+SUMIF(总装!CQ$3:CQ$146,$B336,总装!CQ$6)+SUMIF(总装!CR$3:CR$146,$B336,总装!CR$6)</f>
        <v>0</v>
      </c>
      <c r="AO336" s="5">
        <f ca="1" t="shared" si="16"/>
        <v>2000</v>
      </c>
      <c r="AP336" s="5">
        <f>SUMIF(工单拆分!G:G,B336,工单拆分!I:I)</f>
        <v>2000</v>
      </c>
      <c r="AQ336" s="5">
        <f ca="1" t="shared" si="17"/>
        <v>0</v>
      </c>
      <c r="AS336" s="7">
        <f>VLOOKUP(日计划量!C:C,工单拆分!H:N,7,0)</f>
        <v>100852071</v>
      </c>
      <c r="AT336" s="5">
        <f ca="1">VLOOKUP(C:C,工单拆分!H:R,11,0)</f>
        <v>0</v>
      </c>
      <c r="AU336" s="5">
        <f ca="1">VLOOKUP(C:C,工单拆分!H:S,12,0)</f>
        <v>0</v>
      </c>
      <c r="AV336" s="5"/>
      <c r="AW336" s="5"/>
    </row>
    <row r="337" s="1" customFormat="1" spans="1:49">
      <c r="A337" s="5">
        <f>工单拆分!F337</f>
        <v>7210003442</v>
      </c>
      <c r="B337" s="5" t="str">
        <f>工单拆分!G337</f>
        <v>7210003442-7</v>
      </c>
      <c r="C337" s="5" t="str">
        <f>工单拆分!H337</f>
        <v>40FC829D-7</v>
      </c>
      <c r="D337" s="5">
        <f>VLOOKUP(B337,工单拆分!G:I,3,0)</f>
        <v>2000</v>
      </c>
      <c r="E337" s="5">
        <f ca="1">SUMIFS(OFFSET(工单拆分!$I$2,,,2000),OFFSET(工单拆分!$F$2,,,2000),A337)</f>
        <v>31000</v>
      </c>
      <c r="F337" s="5"/>
      <c r="G337" s="10">
        <f ca="1" t="array" ref="G337">MATCH(TRUE,J337:AN337&gt;10,0)+$J$2-1</f>
        <v>43553</v>
      </c>
      <c r="H337" s="11"/>
      <c r="I337" s="11"/>
      <c r="J337" s="5">
        <f ca="1">SUMIF(总装!D$3:D$146,$B337,总装!D$6)+SUMIF(总装!E$3:E$146,$B337,总装!E$6)+SUMIF(总装!F$3:F$146,$B337,总装!F$6)</f>
        <v>0</v>
      </c>
      <c r="K337" s="12">
        <f ca="1">SUMIF(总装!G$3:G$146,$B337,总装!G$6)+SUMIF(总装!H$3:H$146,$B337,总装!H$6)+SUMIF(总装!I$3:I$146,$B337,总装!I$6)</f>
        <v>0</v>
      </c>
      <c r="L337" s="12">
        <f ca="1">SUMIF(总装!J$3:J$146,$B337,总装!J$6)+SUMIF(总装!K$3:K$146,$B337,总装!K$6)+SUMIF(总装!L$3:L$146,$B337,总装!L$6)</f>
        <v>0</v>
      </c>
      <c r="M337" s="12">
        <f ca="1">SUMIF(总装!M$3:M$146,$B337,总装!M$6)+SUMIF(总装!N$3:N$146,$B337,总装!N$6)+SUMIF(总装!O$3:O$146,$B337,总装!O$6)</f>
        <v>0</v>
      </c>
      <c r="N337" s="12">
        <f ca="1">SUMIF(总装!P$3:P$146,$B337,总装!P$6)+SUMIF(总装!Q$3:Q$146,$B337,总装!Q$6)+SUMIF(总装!R$3:R$146,$B337,总装!R$6)</f>
        <v>0</v>
      </c>
      <c r="O337" s="12">
        <f ca="1">SUMIF(总装!S$3:S$146,$B337,总装!S$6)+SUMIF(总装!T$3:T$146,$B337,总装!T$6)+SUMIF(总装!U$3:U$146,$B337,总装!U$6)</f>
        <v>0</v>
      </c>
      <c r="P337" s="12">
        <f ca="1">SUMIF(总装!V$3:V$146,$B337,总装!V$6)+SUMIF(总装!W$3:W$146,$B337,总装!W$6)+SUMIF(总装!X$3:X$146,$B337,总装!X$6)</f>
        <v>0</v>
      </c>
      <c r="Q337" s="12">
        <f ca="1">SUMIF(总装!Y$3:Y$146,$B337,总装!Y$6)+SUMIF(总装!Z$3:Z$146,$B337,总装!Z$6)+SUMIF(总装!AA$3:AA$146,$B337,总装!AA$6)</f>
        <v>0</v>
      </c>
      <c r="R337" s="5">
        <f ca="1">SUMIF(总装!AB$3:AB$146,$B337,总装!AB$6)+SUMIF(总装!AC$3:AC$146,$B337,总装!AC$6)+SUMIF(总装!AD$3:AD$146,$B337,总装!AD$6)</f>
        <v>0</v>
      </c>
      <c r="S337" s="5">
        <f ca="1">SUMIF(总装!AE$3:AE$146,$B337,总装!AE$6)+SUMIF(总装!AF$3:AF$146,$B337,总装!AF$6)+SUMIF(总装!AG$3:AG$146,$B337,总装!AG$6)</f>
        <v>0</v>
      </c>
      <c r="T337" s="5">
        <f ca="1">SUMIF(总装!AH$3:AH$146,$B337,总装!AH$6)+SUMIF(总装!AI$3:AI$146,$B337,总装!AI$6)+SUMIF(总装!AJ$3:AJ$146,$B337,总装!AJ$6)</f>
        <v>0</v>
      </c>
      <c r="U337" s="5">
        <f ca="1">SUMIF(总装!AK$3:AK$146,$B337,总装!AK$6)+SUMIF(总装!AL$3:AL$146,$B337,总装!AL$6)+SUMIF(总装!AM$3:AM$146,$B337,总装!AM$6)</f>
        <v>0</v>
      </c>
      <c r="V337" s="5">
        <f ca="1">SUMIF(总装!AN$3:AN$146,$B337,总装!AN$6)+SUMIF(总装!AO$3:AO$146,$B337,总装!AO$6)+SUMIF(总装!AP$3:AP$146,$B337,总装!AP$6)</f>
        <v>0</v>
      </c>
      <c r="W337" s="5">
        <f ca="1">SUMIF(总装!AQ$3:AQ$146,$B337,总装!AQ$6)+SUMIF(总装!AR$3:AR$146,$B337,总装!AR$6)+SUMIF(总装!AS$3:AS$146,$B337,总装!AS$6)</f>
        <v>0</v>
      </c>
      <c r="X337" s="5">
        <f ca="1">SUMIF(总装!AT$3:AT$146,$B337,总装!AT$6)+SUMIF(总装!AU$3:AU$146,$B337,总装!AU$6)+SUMIF(总装!AV$3:AV$146,$B337,总装!AV$6)</f>
        <v>0</v>
      </c>
      <c r="Y337" s="5">
        <f ca="1">SUMIF(总装!AW$3:AW$146,$B337,总装!AW$6)+SUMIF(总装!AX$3:AX$146,$B337,总装!AX$6)+SUMIF(总装!AY$3:AY$146,$B337,总装!AY$6)</f>
        <v>0</v>
      </c>
      <c r="Z337" s="5">
        <f ca="1">SUMIF(总装!AZ$3:AZ$146,$B337,总装!AZ$6)+SUMIF(总装!BA$3:BA$146,$B337,总装!BA$6)+SUMIF(总装!BB$3:BB$146,$B337,总装!BB$6)</f>
        <v>0</v>
      </c>
      <c r="AA337" s="5">
        <f ca="1">SUMIF(总装!BC$3:BC$146,$B337,总装!BC$6)+SUMIF(总装!BD$3:BD$146,$B337,总装!BD$6)+SUMIF(总装!BE$3:BE$146,$B337,总装!BE$6)</f>
        <v>0</v>
      </c>
      <c r="AB337" s="5">
        <f ca="1">SUMIF(总装!BF$3:BF$146,$B337,总装!BF$6)+SUMIF(总装!BG$3:BG$146,$B337,总装!BG$6)+SUMIF(总装!BH$3:BH$146,$B337,总装!BH$6)</f>
        <v>0</v>
      </c>
      <c r="AC337" s="5">
        <f ca="1">SUMIF(总装!BI$3:BI$146,$B337,总装!BI$6)+SUMIF(总装!BJ$3:BJ$146,$B337,总装!BJ$6)+SUMIF(总装!BK$3:BK$146,$B337,总装!BK$6)</f>
        <v>0</v>
      </c>
      <c r="AD337" s="5">
        <f ca="1">SUMIF(总装!BL$3:BL$146,$B337,总装!BL$6)+SUMIF(总装!BM$3:BM$146,$B337,总装!BM$6)+SUMIF(总装!BN$3:BN$146,$B337,总装!BN$6)</f>
        <v>0</v>
      </c>
      <c r="AE337" s="5">
        <f ca="1">SUMIF(总装!BO$3:BO$146,$B337,总装!BO$6)+SUMIF(总装!BP$3:BP$146,$B337,总装!BP$6)+SUMIF(总装!BQ$3:BQ$146,$B337,总装!BQ$6)</f>
        <v>0</v>
      </c>
      <c r="AF337" s="5">
        <f ca="1">SUMIF(总装!BR$3:BR$146,$B337,总装!BR$6)+SUMIF(总装!BS$3:BS$146,$B337,总装!BS$6)+SUMIF(总装!BT$3:BT$146,$B337,总装!BT$6)</f>
        <v>0</v>
      </c>
      <c r="AG337" s="5">
        <f ca="1">SUMIF(总装!BU$3:BU$146,$B337,总装!BU$6)+SUMIF(总装!BV$3:BV$146,$B337,总装!BV$6)+SUMIF(总装!BW$3:BW$146,$B337,总装!BW$6)</f>
        <v>0</v>
      </c>
      <c r="AH337" s="5">
        <f ca="1">SUMIF(总装!BX$3:BX$146,$B337,总装!BX$6)+SUMIF(总装!BY$3:BY$146,$B337,总装!BY$6)+SUMIF(总装!BZ$3:BZ$146,$B337,总装!BZ$6)</f>
        <v>0</v>
      </c>
      <c r="AI337" s="5">
        <f ca="1">SUMIF(总装!CA$3:CA$146,$B337,总装!CA$6)+SUMIF(总装!CB$3:CB$146,$B337,总装!CB$6)+SUMIF(总装!CC$3:CC$146,$B337,总装!CC$6)</f>
        <v>0</v>
      </c>
      <c r="AJ337" s="5">
        <f ca="1">SUMIF(总装!CD$3:CD$146,$B337,总装!CD$6)+SUMIF(总装!CE$3:CE$146,$B337,总装!CE$6)+SUMIF(总装!CF$3:CF$146,$B337,总装!CF$6)</f>
        <v>0</v>
      </c>
      <c r="AK337" s="5">
        <f ca="1">SUMIF(总装!CG$3:CG$146,$B337,总装!CG$6)+SUMIF(总装!CH$3:CH$146,$B337,总装!CH$6)+SUMIF(总装!CI$3:CI$146,$B337,总装!CI$6)</f>
        <v>0</v>
      </c>
      <c r="AL337" s="5">
        <f ca="1">SUMIF(总装!CJ$3:CJ$146,$B337,总装!CJ$6)+SUMIF(总装!CK$3:CK$146,$B337,总装!CK$6)+SUMIF(总装!CL$3:CL$146,$B337,总装!CL$6)</f>
        <v>1100</v>
      </c>
      <c r="AM337" s="5">
        <f ca="1">SUMIF(总装!CM$3:CM$146,$B337,总装!CM$6)+SUMIF(总装!CN$3:CN$146,$B337,总装!CN$6)+SUMIF(总装!CO$3:CO$146,$B337,总装!CO$6)</f>
        <v>900</v>
      </c>
      <c r="AN337" s="5">
        <f ca="1">SUMIF(总装!CP$3:CP$146,$B337,总装!CP$6)+SUMIF(总装!CQ$3:CQ$146,$B337,总装!CQ$6)+SUMIF(总装!CR$3:CR$146,$B337,总装!CR$6)</f>
        <v>0</v>
      </c>
      <c r="AO337" s="5">
        <f ca="1" t="shared" si="16"/>
        <v>2000</v>
      </c>
      <c r="AP337" s="5">
        <f>SUMIF(工单拆分!G:G,B337,工单拆分!I:I)</f>
        <v>2000</v>
      </c>
      <c r="AQ337" s="5">
        <f ca="1" t="shared" si="17"/>
        <v>0</v>
      </c>
      <c r="AS337" s="7">
        <f>VLOOKUP(日计划量!C:C,工单拆分!H:N,7,0)</f>
        <v>0</v>
      </c>
      <c r="AT337" s="5">
        <f ca="1">VLOOKUP(C:C,工单拆分!H:R,11,0)</f>
        <v>0</v>
      </c>
      <c r="AU337" s="5">
        <f ca="1">VLOOKUP(C:C,工单拆分!H:S,12,0)</f>
        <v>0</v>
      </c>
      <c r="AV337" s="5"/>
      <c r="AW337" s="5"/>
    </row>
    <row r="338" s="1" customFormat="1" spans="1:49">
      <c r="A338" s="5">
        <f>工单拆分!F338</f>
        <v>7210003442</v>
      </c>
      <c r="B338" s="5" t="str">
        <f>工单拆分!G338</f>
        <v>7210003442-8</v>
      </c>
      <c r="C338" s="5" t="str">
        <f>工单拆分!H338</f>
        <v>40FC829D-8</v>
      </c>
      <c r="D338" s="5">
        <f>VLOOKUP(B338,工单拆分!G:I,3,0)</f>
        <v>2000</v>
      </c>
      <c r="E338" s="5">
        <f ca="1">SUMIFS(OFFSET(工单拆分!$I$2,,,2000),OFFSET(工单拆分!$F$2,,,2000),A338)</f>
        <v>31000</v>
      </c>
      <c r="F338" s="5"/>
      <c r="G338" s="10">
        <f ca="1" t="array" ref="G338">MATCH(TRUE,J338:AN338&gt;10,0)+$J$2-1</f>
        <v>43553</v>
      </c>
      <c r="H338" s="11"/>
      <c r="I338" s="11"/>
      <c r="J338" s="5">
        <f ca="1">SUMIF(总装!D$3:D$146,$B338,总装!D$6)+SUMIF(总装!E$3:E$146,$B338,总装!E$6)+SUMIF(总装!F$3:F$146,$B338,总装!F$6)</f>
        <v>0</v>
      </c>
      <c r="K338" s="12">
        <f ca="1">SUMIF(总装!G$3:G$146,$B338,总装!G$6)+SUMIF(总装!H$3:H$146,$B338,总装!H$6)+SUMIF(总装!I$3:I$146,$B338,总装!I$6)</f>
        <v>0</v>
      </c>
      <c r="L338" s="12">
        <f ca="1">SUMIF(总装!J$3:J$146,$B338,总装!J$6)+SUMIF(总装!K$3:K$146,$B338,总装!K$6)+SUMIF(总装!L$3:L$146,$B338,总装!L$6)</f>
        <v>0</v>
      </c>
      <c r="M338" s="12">
        <f ca="1">SUMIF(总装!M$3:M$146,$B338,总装!M$6)+SUMIF(总装!N$3:N$146,$B338,总装!N$6)+SUMIF(总装!O$3:O$146,$B338,总装!O$6)</f>
        <v>0</v>
      </c>
      <c r="N338" s="12">
        <f ca="1">SUMIF(总装!P$3:P$146,$B338,总装!P$6)+SUMIF(总装!Q$3:Q$146,$B338,总装!Q$6)+SUMIF(总装!R$3:R$146,$B338,总装!R$6)</f>
        <v>0</v>
      </c>
      <c r="O338" s="12">
        <f ca="1">SUMIF(总装!S$3:S$146,$B338,总装!S$6)+SUMIF(总装!T$3:T$146,$B338,总装!T$6)+SUMIF(总装!U$3:U$146,$B338,总装!U$6)</f>
        <v>0</v>
      </c>
      <c r="P338" s="12">
        <f ca="1">SUMIF(总装!V$3:V$146,$B338,总装!V$6)+SUMIF(总装!W$3:W$146,$B338,总装!W$6)+SUMIF(总装!X$3:X$146,$B338,总装!X$6)</f>
        <v>0</v>
      </c>
      <c r="Q338" s="12">
        <f ca="1">SUMIF(总装!Y$3:Y$146,$B338,总装!Y$6)+SUMIF(总装!Z$3:Z$146,$B338,总装!Z$6)+SUMIF(总装!AA$3:AA$146,$B338,总装!AA$6)</f>
        <v>0</v>
      </c>
      <c r="R338" s="5">
        <f ca="1">SUMIF(总装!AB$3:AB$146,$B338,总装!AB$6)+SUMIF(总装!AC$3:AC$146,$B338,总装!AC$6)+SUMIF(总装!AD$3:AD$146,$B338,总装!AD$6)</f>
        <v>0</v>
      </c>
      <c r="S338" s="5">
        <f ca="1">SUMIF(总装!AE$3:AE$146,$B338,总装!AE$6)+SUMIF(总装!AF$3:AF$146,$B338,总装!AF$6)+SUMIF(总装!AG$3:AG$146,$B338,总装!AG$6)</f>
        <v>0</v>
      </c>
      <c r="T338" s="5">
        <f ca="1">SUMIF(总装!AH$3:AH$146,$B338,总装!AH$6)+SUMIF(总装!AI$3:AI$146,$B338,总装!AI$6)+SUMIF(总装!AJ$3:AJ$146,$B338,总装!AJ$6)</f>
        <v>0</v>
      </c>
      <c r="U338" s="5">
        <f ca="1">SUMIF(总装!AK$3:AK$146,$B338,总装!AK$6)+SUMIF(总装!AL$3:AL$146,$B338,总装!AL$6)+SUMIF(总装!AM$3:AM$146,$B338,总装!AM$6)</f>
        <v>0</v>
      </c>
      <c r="V338" s="5">
        <f ca="1">SUMIF(总装!AN$3:AN$146,$B338,总装!AN$6)+SUMIF(总装!AO$3:AO$146,$B338,总装!AO$6)+SUMIF(总装!AP$3:AP$146,$B338,总装!AP$6)</f>
        <v>0</v>
      </c>
      <c r="W338" s="5">
        <f ca="1">SUMIF(总装!AQ$3:AQ$146,$B338,总装!AQ$6)+SUMIF(总装!AR$3:AR$146,$B338,总装!AR$6)+SUMIF(总装!AS$3:AS$146,$B338,总装!AS$6)</f>
        <v>0</v>
      </c>
      <c r="X338" s="5">
        <f ca="1">SUMIF(总装!AT$3:AT$146,$B338,总装!AT$6)+SUMIF(总装!AU$3:AU$146,$B338,总装!AU$6)+SUMIF(总装!AV$3:AV$146,$B338,总装!AV$6)</f>
        <v>0</v>
      </c>
      <c r="Y338" s="5">
        <f ca="1">SUMIF(总装!AW$3:AW$146,$B338,总装!AW$6)+SUMIF(总装!AX$3:AX$146,$B338,总装!AX$6)+SUMIF(总装!AY$3:AY$146,$B338,总装!AY$6)</f>
        <v>0</v>
      </c>
      <c r="Z338" s="5">
        <f ca="1">SUMIF(总装!AZ$3:AZ$146,$B338,总装!AZ$6)+SUMIF(总装!BA$3:BA$146,$B338,总装!BA$6)+SUMIF(总装!BB$3:BB$146,$B338,总装!BB$6)</f>
        <v>0</v>
      </c>
      <c r="AA338" s="5">
        <f ca="1">SUMIF(总装!BC$3:BC$146,$B338,总装!BC$6)+SUMIF(总装!BD$3:BD$146,$B338,总装!BD$6)+SUMIF(总装!BE$3:BE$146,$B338,总装!BE$6)</f>
        <v>0</v>
      </c>
      <c r="AB338" s="5">
        <f ca="1">SUMIF(总装!BF$3:BF$146,$B338,总装!BF$6)+SUMIF(总装!BG$3:BG$146,$B338,总装!BG$6)+SUMIF(总装!BH$3:BH$146,$B338,总装!BH$6)</f>
        <v>0</v>
      </c>
      <c r="AC338" s="5">
        <f ca="1">SUMIF(总装!BI$3:BI$146,$B338,总装!BI$6)+SUMIF(总装!BJ$3:BJ$146,$B338,总装!BJ$6)+SUMIF(总装!BK$3:BK$146,$B338,总装!BK$6)</f>
        <v>0</v>
      </c>
      <c r="AD338" s="5">
        <f ca="1">SUMIF(总装!BL$3:BL$146,$B338,总装!BL$6)+SUMIF(总装!BM$3:BM$146,$B338,总装!BM$6)+SUMIF(总装!BN$3:BN$146,$B338,总装!BN$6)</f>
        <v>0</v>
      </c>
      <c r="AE338" s="5">
        <f ca="1">SUMIF(总装!BO$3:BO$146,$B338,总装!BO$6)+SUMIF(总装!BP$3:BP$146,$B338,总装!BP$6)+SUMIF(总装!BQ$3:BQ$146,$B338,总装!BQ$6)</f>
        <v>0</v>
      </c>
      <c r="AF338" s="5">
        <f ca="1">SUMIF(总装!BR$3:BR$146,$B338,总装!BR$6)+SUMIF(总装!BS$3:BS$146,$B338,总装!BS$6)+SUMIF(总装!BT$3:BT$146,$B338,总装!BT$6)</f>
        <v>0</v>
      </c>
      <c r="AG338" s="5">
        <f ca="1">SUMIF(总装!BU$3:BU$146,$B338,总装!BU$6)+SUMIF(总装!BV$3:BV$146,$B338,总装!BV$6)+SUMIF(总装!BW$3:BW$146,$B338,总装!BW$6)</f>
        <v>0</v>
      </c>
      <c r="AH338" s="5">
        <f ca="1">SUMIF(总装!BX$3:BX$146,$B338,总装!BX$6)+SUMIF(总装!BY$3:BY$146,$B338,总装!BY$6)+SUMIF(总装!BZ$3:BZ$146,$B338,总装!BZ$6)</f>
        <v>0</v>
      </c>
      <c r="AI338" s="5">
        <f ca="1">SUMIF(总装!CA$3:CA$146,$B338,总装!CA$6)+SUMIF(总装!CB$3:CB$146,$B338,总装!CB$6)+SUMIF(总装!CC$3:CC$146,$B338,总装!CC$6)</f>
        <v>0</v>
      </c>
      <c r="AJ338" s="5">
        <f ca="1">SUMIF(总装!CD$3:CD$146,$B338,总装!CD$6)+SUMIF(总装!CE$3:CE$146,$B338,总装!CE$6)+SUMIF(总装!CF$3:CF$146,$B338,总装!CF$6)</f>
        <v>0</v>
      </c>
      <c r="AK338" s="5">
        <f ca="1">SUMIF(总装!CG$3:CG$146,$B338,总装!CG$6)+SUMIF(总装!CH$3:CH$146,$B338,总装!CH$6)+SUMIF(总装!CI$3:CI$146,$B338,总装!CI$6)</f>
        <v>0</v>
      </c>
      <c r="AL338" s="5">
        <f ca="1">SUMIF(总装!CJ$3:CJ$146,$B338,总装!CJ$6)+SUMIF(总装!CK$3:CK$146,$B338,总装!CK$6)+SUMIF(总装!CL$3:CL$146,$B338,总装!CL$6)</f>
        <v>250</v>
      </c>
      <c r="AM338" s="5">
        <f ca="1">SUMIF(总装!CM$3:CM$146,$B338,总装!CM$6)+SUMIF(总装!CN$3:CN$146,$B338,总装!CN$6)+SUMIF(总装!CO$3:CO$146,$B338,总装!CO$6)</f>
        <v>1750</v>
      </c>
      <c r="AN338" s="5">
        <f ca="1">SUMIF(总装!CP$3:CP$146,$B338,总装!CP$6)+SUMIF(总装!CQ$3:CQ$146,$B338,总装!CQ$6)+SUMIF(总装!CR$3:CR$146,$B338,总装!CR$6)</f>
        <v>0</v>
      </c>
      <c r="AO338" s="5">
        <f ca="1" t="shared" si="16"/>
        <v>2000</v>
      </c>
      <c r="AP338" s="5">
        <f>SUMIF(工单拆分!G:G,B338,工单拆分!I:I)</f>
        <v>2000</v>
      </c>
      <c r="AQ338" s="5">
        <f ca="1" t="shared" si="17"/>
        <v>0</v>
      </c>
      <c r="AS338" s="7">
        <f>VLOOKUP(日计划量!C:C,工单拆分!H:N,7,0)</f>
        <v>0</v>
      </c>
      <c r="AT338" s="5">
        <f ca="1">VLOOKUP(C:C,工单拆分!H:R,11,0)</f>
        <v>0</v>
      </c>
      <c r="AU338" s="5">
        <f ca="1">VLOOKUP(C:C,工单拆分!H:S,12,0)</f>
        <v>0</v>
      </c>
      <c r="AV338" s="5"/>
      <c r="AW338" s="5"/>
    </row>
    <row r="339" s="1" customFormat="1" spans="1:49">
      <c r="A339" s="5">
        <f>工单拆分!F339</f>
        <v>7210003442</v>
      </c>
      <c r="B339" s="5" t="str">
        <f>工单拆分!G339</f>
        <v>7210003442-9</v>
      </c>
      <c r="C339" s="5" t="str">
        <f>工单拆分!H339</f>
        <v>40FC829D-9</v>
      </c>
      <c r="D339" s="5">
        <f>VLOOKUP(B339,工单拆分!G:I,3,0)</f>
        <v>2000</v>
      </c>
      <c r="E339" s="5">
        <f ca="1">SUMIFS(OFFSET(工单拆分!$I$2,,,2000),OFFSET(工单拆分!$F$2,,,2000),A339)</f>
        <v>31000</v>
      </c>
      <c r="F339" s="5"/>
      <c r="G339" s="10">
        <f ca="1" t="array" ref="G339">MATCH(TRUE,J339:AN339&gt;10,0)+$J$2-1</f>
        <v>43530</v>
      </c>
      <c r="H339" s="11"/>
      <c r="I339" s="11"/>
      <c r="J339" s="5">
        <f ca="1">SUMIF(总装!D$3:D$146,$B339,总装!D$6)+SUMIF(总装!E$3:E$146,$B339,总装!E$6)+SUMIF(总装!F$3:F$146,$B339,总装!F$6)</f>
        <v>0</v>
      </c>
      <c r="K339" s="12">
        <f ca="1">SUMIF(总装!G$3:G$146,$B339,总装!G$6)+SUMIF(总装!H$3:H$146,$B339,总装!H$6)+SUMIF(总装!I$3:I$146,$B339,总装!I$6)</f>
        <v>0</v>
      </c>
      <c r="L339" s="12">
        <f ca="1">SUMIF(总装!J$3:J$146,$B339,总装!J$6)+SUMIF(总装!K$3:K$146,$B339,总装!K$6)+SUMIF(总装!L$3:L$146,$B339,总装!L$6)</f>
        <v>0</v>
      </c>
      <c r="M339" s="12">
        <f ca="1">SUMIF(总装!M$3:M$146,$B339,总装!M$6)+SUMIF(总装!N$3:N$146,$B339,总装!N$6)+SUMIF(总装!O$3:O$146,$B339,总装!O$6)</f>
        <v>0</v>
      </c>
      <c r="N339" s="12">
        <f ca="1">SUMIF(总装!P$3:P$146,$B339,总装!P$6)+SUMIF(总装!Q$3:Q$146,$B339,总装!Q$6)+SUMIF(总装!R$3:R$146,$B339,总装!R$6)</f>
        <v>0</v>
      </c>
      <c r="O339" s="12">
        <f ca="1">SUMIF(总装!S$3:S$146,$B339,总装!S$6)+SUMIF(总装!T$3:T$146,$B339,总装!T$6)+SUMIF(总装!U$3:U$146,$B339,总装!U$6)</f>
        <v>1900</v>
      </c>
      <c r="P339" s="12">
        <f ca="1">SUMIF(总装!V$3:V$146,$B339,总装!V$6)+SUMIF(总装!W$3:W$146,$B339,总装!W$6)+SUMIF(总装!X$3:X$146,$B339,总装!X$6)</f>
        <v>100</v>
      </c>
      <c r="Q339" s="12">
        <f ca="1">SUMIF(总装!Y$3:Y$146,$B339,总装!Y$6)+SUMIF(总装!Z$3:Z$146,$B339,总装!Z$6)+SUMIF(总装!AA$3:AA$146,$B339,总装!AA$6)</f>
        <v>0</v>
      </c>
      <c r="R339" s="5">
        <f ca="1">SUMIF(总装!AB$3:AB$146,$B339,总装!AB$6)+SUMIF(总装!AC$3:AC$146,$B339,总装!AC$6)+SUMIF(总装!AD$3:AD$146,$B339,总装!AD$6)</f>
        <v>0</v>
      </c>
      <c r="S339" s="5">
        <f ca="1">SUMIF(总装!AE$3:AE$146,$B339,总装!AE$6)+SUMIF(总装!AF$3:AF$146,$B339,总装!AF$6)+SUMIF(总装!AG$3:AG$146,$B339,总装!AG$6)</f>
        <v>0</v>
      </c>
      <c r="T339" s="5">
        <f ca="1">SUMIF(总装!AH$3:AH$146,$B339,总装!AH$6)+SUMIF(总装!AI$3:AI$146,$B339,总装!AI$6)+SUMIF(总装!AJ$3:AJ$146,$B339,总装!AJ$6)</f>
        <v>0</v>
      </c>
      <c r="U339" s="5">
        <f ca="1">SUMIF(总装!AK$3:AK$146,$B339,总装!AK$6)+SUMIF(总装!AL$3:AL$146,$B339,总装!AL$6)+SUMIF(总装!AM$3:AM$146,$B339,总装!AM$6)</f>
        <v>0</v>
      </c>
      <c r="V339" s="5">
        <f ca="1">SUMIF(总装!AN$3:AN$146,$B339,总装!AN$6)+SUMIF(总装!AO$3:AO$146,$B339,总装!AO$6)+SUMIF(总装!AP$3:AP$146,$B339,总装!AP$6)</f>
        <v>0</v>
      </c>
      <c r="W339" s="5">
        <f ca="1">SUMIF(总装!AQ$3:AQ$146,$B339,总装!AQ$6)+SUMIF(总装!AR$3:AR$146,$B339,总装!AR$6)+SUMIF(总装!AS$3:AS$146,$B339,总装!AS$6)</f>
        <v>0</v>
      </c>
      <c r="X339" s="5">
        <f ca="1">SUMIF(总装!AT$3:AT$146,$B339,总装!AT$6)+SUMIF(总装!AU$3:AU$146,$B339,总装!AU$6)+SUMIF(总装!AV$3:AV$146,$B339,总装!AV$6)</f>
        <v>0</v>
      </c>
      <c r="Y339" s="5">
        <f ca="1">SUMIF(总装!AW$3:AW$146,$B339,总装!AW$6)+SUMIF(总装!AX$3:AX$146,$B339,总装!AX$6)+SUMIF(总装!AY$3:AY$146,$B339,总装!AY$6)</f>
        <v>0</v>
      </c>
      <c r="Z339" s="5">
        <f ca="1">SUMIF(总装!AZ$3:AZ$146,$B339,总装!AZ$6)+SUMIF(总装!BA$3:BA$146,$B339,总装!BA$6)+SUMIF(总装!BB$3:BB$146,$B339,总装!BB$6)</f>
        <v>0</v>
      </c>
      <c r="AA339" s="5">
        <f ca="1">SUMIF(总装!BC$3:BC$146,$B339,总装!BC$6)+SUMIF(总装!BD$3:BD$146,$B339,总装!BD$6)+SUMIF(总装!BE$3:BE$146,$B339,总装!BE$6)</f>
        <v>0</v>
      </c>
      <c r="AB339" s="5">
        <f ca="1">SUMIF(总装!BF$3:BF$146,$B339,总装!BF$6)+SUMIF(总装!BG$3:BG$146,$B339,总装!BG$6)+SUMIF(总装!BH$3:BH$146,$B339,总装!BH$6)</f>
        <v>0</v>
      </c>
      <c r="AC339" s="5">
        <f ca="1">SUMIF(总装!BI$3:BI$146,$B339,总装!BI$6)+SUMIF(总装!BJ$3:BJ$146,$B339,总装!BJ$6)+SUMIF(总装!BK$3:BK$146,$B339,总装!BK$6)</f>
        <v>0</v>
      </c>
      <c r="AD339" s="5">
        <f ca="1">SUMIF(总装!BL$3:BL$146,$B339,总装!BL$6)+SUMIF(总装!BM$3:BM$146,$B339,总装!BM$6)+SUMIF(总装!BN$3:BN$146,$B339,总装!BN$6)</f>
        <v>0</v>
      </c>
      <c r="AE339" s="5">
        <f ca="1">SUMIF(总装!BO$3:BO$146,$B339,总装!BO$6)+SUMIF(总装!BP$3:BP$146,$B339,总装!BP$6)+SUMIF(总装!BQ$3:BQ$146,$B339,总装!BQ$6)</f>
        <v>0</v>
      </c>
      <c r="AF339" s="5">
        <f ca="1">SUMIF(总装!BR$3:BR$146,$B339,总装!BR$6)+SUMIF(总装!BS$3:BS$146,$B339,总装!BS$6)+SUMIF(总装!BT$3:BT$146,$B339,总装!BT$6)</f>
        <v>0</v>
      </c>
      <c r="AG339" s="5">
        <f ca="1">SUMIF(总装!BU$3:BU$146,$B339,总装!BU$6)+SUMIF(总装!BV$3:BV$146,$B339,总装!BV$6)+SUMIF(总装!BW$3:BW$146,$B339,总装!BW$6)</f>
        <v>0</v>
      </c>
      <c r="AH339" s="5">
        <f ca="1">SUMIF(总装!BX$3:BX$146,$B339,总装!BX$6)+SUMIF(总装!BY$3:BY$146,$B339,总装!BY$6)+SUMIF(总装!BZ$3:BZ$146,$B339,总装!BZ$6)</f>
        <v>0</v>
      </c>
      <c r="AI339" s="5">
        <f ca="1">SUMIF(总装!CA$3:CA$146,$B339,总装!CA$6)+SUMIF(总装!CB$3:CB$146,$B339,总装!CB$6)+SUMIF(总装!CC$3:CC$146,$B339,总装!CC$6)</f>
        <v>0</v>
      </c>
      <c r="AJ339" s="5">
        <f ca="1">SUMIF(总装!CD$3:CD$146,$B339,总装!CD$6)+SUMIF(总装!CE$3:CE$146,$B339,总装!CE$6)+SUMIF(总装!CF$3:CF$146,$B339,总装!CF$6)</f>
        <v>0</v>
      </c>
      <c r="AK339" s="5">
        <f ca="1">SUMIF(总装!CG$3:CG$146,$B339,总装!CG$6)+SUMIF(总装!CH$3:CH$146,$B339,总装!CH$6)+SUMIF(总装!CI$3:CI$146,$B339,总装!CI$6)</f>
        <v>0</v>
      </c>
      <c r="AL339" s="5">
        <f ca="1">SUMIF(总装!CJ$3:CJ$146,$B339,总装!CJ$6)+SUMIF(总装!CK$3:CK$146,$B339,总装!CK$6)+SUMIF(总装!CL$3:CL$146,$B339,总装!CL$6)</f>
        <v>0</v>
      </c>
      <c r="AM339" s="5">
        <f ca="1">SUMIF(总装!CM$3:CM$146,$B339,总装!CM$6)+SUMIF(总装!CN$3:CN$146,$B339,总装!CN$6)+SUMIF(总装!CO$3:CO$146,$B339,总装!CO$6)</f>
        <v>0</v>
      </c>
      <c r="AN339" s="5">
        <f ca="1">SUMIF(总装!CP$3:CP$146,$B339,总装!CP$6)+SUMIF(总装!CQ$3:CQ$146,$B339,总装!CQ$6)+SUMIF(总装!CR$3:CR$146,$B339,总装!CR$6)</f>
        <v>0</v>
      </c>
      <c r="AO339" s="5">
        <f ca="1" t="shared" si="16"/>
        <v>2000</v>
      </c>
      <c r="AP339" s="5">
        <f>SUMIF(工单拆分!G:G,B339,工单拆分!I:I)</f>
        <v>2000</v>
      </c>
      <c r="AQ339" s="5">
        <f ca="1" t="shared" si="17"/>
        <v>0</v>
      </c>
      <c r="AS339" s="7">
        <f>VLOOKUP(日计划量!C:C,工单拆分!H:N,7,0)</f>
        <v>100844844</v>
      </c>
      <c r="AT339" s="5">
        <f ca="1">VLOOKUP(C:C,工单拆分!H:R,11,0)</f>
        <v>0</v>
      </c>
      <c r="AU339" s="5">
        <f ca="1">VLOOKUP(C:C,工单拆分!H:S,12,0)</f>
        <v>0</v>
      </c>
      <c r="AV339" s="5"/>
      <c r="AW339" s="5"/>
    </row>
    <row r="340" s="1" customFormat="1" spans="1:49">
      <c r="A340" s="5">
        <f>工单拆分!F340</f>
        <v>7210003442</v>
      </c>
      <c r="B340" s="5" t="str">
        <f>工单拆分!G340</f>
        <v>7210003442-10</v>
      </c>
      <c r="C340" s="5" t="str">
        <f>工单拆分!H340</f>
        <v>40FC829D-10</v>
      </c>
      <c r="D340" s="5">
        <f>VLOOKUP(B340,工单拆分!G:I,3,0)</f>
        <v>2000</v>
      </c>
      <c r="E340" s="5">
        <f ca="1">SUMIFS(OFFSET(工单拆分!$I$2,,,2000),OFFSET(工单拆分!$F$2,,,2000),A340)</f>
        <v>31000</v>
      </c>
      <c r="F340" s="5"/>
      <c r="G340" s="10">
        <f ca="1" t="array" ref="G340">MATCH(TRUE,J340:AN340&gt;10,0)+$J$2-1</f>
        <v>43550</v>
      </c>
      <c r="H340" s="11"/>
      <c r="I340" s="11"/>
      <c r="J340" s="5">
        <f ca="1">SUMIF(总装!D$3:D$146,$B340,总装!D$6)+SUMIF(总装!E$3:E$146,$B340,总装!E$6)+SUMIF(总装!F$3:F$146,$B340,总装!F$6)</f>
        <v>0</v>
      </c>
      <c r="K340" s="12">
        <f ca="1">SUMIF(总装!G$3:G$146,$B340,总装!G$6)+SUMIF(总装!H$3:H$146,$B340,总装!H$6)+SUMIF(总装!I$3:I$146,$B340,总装!I$6)</f>
        <v>0</v>
      </c>
      <c r="L340" s="12">
        <f ca="1">SUMIF(总装!J$3:J$146,$B340,总装!J$6)+SUMIF(总装!K$3:K$146,$B340,总装!K$6)+SUMIF(总装!L$3:L$146,$B340,总装!L$6)</f>
        <v>0</v>
      </c>
      <c r="M340" s="12">
        <f ca="1">SUMIF(总装!M$3:M$146,$B340,总装!M$6)+SUMIF(总装!N$3:N$146,$B340,总装!N$6)+SUMIF(总装!O$3:O$146,$B340,总装!O$6)</f>
        <v>0</v>
      </c>
      <c r="N340" s="12">
        <f ca="1">SUMIF(总装!P$3:P$146,$B340,总装!P$6)+SUMIF(总装!Q$3:Q$146,$B340,总装!Q$6)+SUMIF(总装!R$3:R$146,$B340,总装!R$6)</f>
        <v>0</v>
      </c>
      <c r="O340" s="12">
        <f ca="1">SUMIF(总装!S$3:S$146,$B340,总装!S$6)+SUMIF(总装!T$3:T$146,$B340,总装!T$6)+SUMIF(总装!U$3:U$146,$B340,总装!U$6)</f>
        <v>0</v>
      </c>
      <c r="P340" s="12">
        <f ca="1">SUMIF(总装!V$3:V$146,$B340,总装!V$6)+SUMIF(总装!W$3:W$146,$B340,总装!W$6)+SUMIF(总装!X$3:X$146,$B340,总装!X$6)</f>
        <v>0</v>
      </c>
      <c r="Q340" s="12">
        <f ca="1">SUMIF(总装!Y$3:Y$146,$B340,总装!Y$6)+SUMIF(总装!Z$3:Z$146,$B340,总装!Z$6)+SUMIF(总装!AA$3:AA$146,$B340,总装!AA$6)</f>
        <v>0</v>
      </c>
      <c r="R340" s="5">
        <f ca="1">SUMIF(总装!AB$3:AB$146,$B340,总装!AB$6)+SUMIF(总装!AC$3:AC$146,$B340,总装!AC$6)+SUMIF(总装!AD$3:AD$146,$B340,总装!AD$6)</f>
        <v>0</v>
      </c>
      <c r="S340" s="5">
        <f ca="1">SUMIF(总装!AE$3:AE$146,$B340,总装!AE$6)+SUMIF(总装!AF$3:AF$146,$B340,总装!AF$6)+SUMIF(总装!AG$3:AG$146,$B340,总装!AG$6)</f>
        <v>0</v>
      </c>
      <c r="T340" s="5">
        <f ca="1">SUMIF(总装!AH$3:AH$146,$B340,总装!AH$6)+SUMIF(总装!AI$3:AI$146,$B340,总装!AI$6)+SUMIF(总装!AJ$3:AJ$146,$B340,总装!AJ$6)</f>
        <v>0</v>
      </c>
      <c r="U340" s="5">
        <f ca="1">SUMIF(总装!AK$3:AK$146,$B340,总装!AK$6)+SUMIF(总装!AL$3:AL$146,$B340,总装!AL$6)+SUMIF(总装!AM$3:AM$146,$B340,总装!AM$6)</f>
        <v>0</v>
      </c>
      <c r="V340" s="5">
        <f ca="1">SUMIF(总装!AN$3:AN$146,$B340,总装!AN$6)+SUMIF(总装!AO$3:AO$146,$B340,总装!AO$6)+SUMIF(总装!AP$3:AP$146,$B340,总装!AP$6)</f>
        <v>0</v>
      </c>
      <c r="W340" s="5">
        <f ca="1">SUMIF(总装!AQ$3:AQ$146,$B340,总装!AQ$6)+SUMIF(总装!AR$3:AR$146,$B340,总装!AR$6)+SUMIF(总装!AS$3:AS$146,$B340,总装!AS$6)</f>
        <v>0</v>
      </c>
      <c r="X340" s="5">
        <f ca="1">SUMIF(总装!AT$3:AT$146,$B340,总装!AT$6)+SUMIF(总装!AU$3:AU$146,$B340,总装!AU$6)+SUMIF(总装!AV$3:AV$146,$B340,总装!AV$6)</f>
        <v>0</v>
      </c>
      <c r="Y340" s="5">
        <f ca="1">SUMIF(总装!AW$3:AW$146,$B340,总装!AW$6)+SUMIF(总装!AX$3:AX$146,$B340,总装!AX$6)+SUMIF(总装!AY$3:AY$146,$B340,总装!AY$6)</f>
        <v>0</v>
      </c>
      <c r="Z340" s="5">
        <f ca="1">SUMIF(总装!AZ$3:AZ$146,$B340,总装!AZ$6)+SUMIF(总装!BA$3:BA$146,$B340,总装!BA$6)+SUMIF(总装!BB$3:BB$146,$B340,总装!BB$6)</f>
        <v>0</v>
      </c>
      <c r="AA340" s="5">
        <f ca="1">SUMIF(总装!BC$3:BC$146,$B340,总装!BC$6)+SUMIF(总装!BD$3:BD$146,$B340,总装!BD$6)+SUMIF(总装!BE$3:BE$146,$B340,总装!BE$6)</f>
        <v>0</v>
      </c>
      <c r="AB340" s="5">
        <f ca="1">SUMIF(总装!BF$3:BF$146,$B340,总装!BF$6)+SUMIF(总装!BG$3:BG$146,$B340,总装!BG$6)+SUMIF(总装!BH$3:BH$146,$B340,总装!BH$6)</f>
        <v>0</v>
      </c>
      <c r="AC340" s="5">
        <f ca="1">SUMIF(总装!BI$3:BI$146,$B340,总装!BI$6)+SUMIF(总装!BJ$3:BJ$146,$B340,总装!BJ$6)+SUMIF(总装!BK$3:BK$146,$B340,总装!BK$6)</f>
        <v>0</v>
      </c>
      <c r="AD340" s="5">
        <f ca="1">SUMIF(总装!BL$3:BL$146,$B340,总装!BL$6)+SUMIF(总装!BM$3:BM$146,$B340,总装!BM$6)+SUMIF(总装!BN$3:BN$146,$B340,总装!BN$6)</f>
        <v>0</v>
      </c>
      <c r="AE340" s="5">
        <f ca="1">SUMIF(总装!BO$3:BO$146,$B340,总装!BO$6)+SUMIF(总装!BP$3:BP$146,$B340,总装!BP$6)+SUMIF(总装!BQ$3:BQ$146,$B340,总装!BQ$6)</f>
        <v>0</v>
      </c>
      <c r="AF340" s="5">
        <f ca="1">SUMIF(总装!BR$3:BR$146,$B340,总装!BR$6)+SUMIF(总装!BS$3:BS$146,$B340,总装!BS$6)+SUMIF(总装!BT$3:BT$146,$B340,总装!BT$6)</f>
        <v>0</v>
      </c>
      <c r="AG340" s="5">
        <f ca="1">SUMIF(总装!BU$3:BU$146,$B340,总装!BU$6)+SUMIF(总装!BV$3:BV$146,$B340,总装!BV$6)+SUMIF(总装!BW$3:BW$146,$B340,总装!BW$6)</f>
        <v>0</v>
      </c>
      <c r="AH340" s="5">
        <f ca="1">SUMIF(总装!BX$3:BX$146,$B340,总装!BX$6)+SUMIF(总装!BY$3:BY$146,$B340,总装!BY$6)+SUMIF(总装!BZ$3:BZ$146,$B340,总装!BZ$6)</f>
        <v>0</v>
      </c>
      <c r="AI340" s="5">
        <f ca="1">SUMIF(总装!CA$3:CA$146,$B340,总装!CA$6)+SUMIF(总装!CB$3:CB$146,$B340,总装!CB$6)+SUMIF(总装!CC$3:CC$146,$B340,总装!CC$6)</f>
        <v>600</v>
      </c>
      <c r="AJ340" s="5">
        <f ca="1">SUMIF(总装!CD$3:CD$146,$B340,总装!CD$6)+SUMIF(总装!CE$3:CE$146,$B340,总装!CE$6)+SUMIF(总装!CF$3:CF$146,$B340,总装!CF$6)</f>
        <v>1400</v>
      </c>
      <c r="AK340" s="5">
        <f ca="1">SUMIF(总装!CG$3:CG$146,$B340,总装!CG$6)+SUMIF(总装!CH$3:CH$146,$B340,总装!CH$6)+SUMIF(总装!CI$3:CI$146,$B340,总装!CI$6)</f>
        <v>0</v>
      </c>
      <c r="AL340" s="5">
        <f ca="1">SUMIF(总装!CJ$3:CJ$146,$B340,总装!CJ$6)+SUMIF(总装!CK$3:CK$146,$B340,总装!CK$6)+SUMIF(总装!CL$3:CL$146,$B340,总装!CL$6)</f>
        <v>0</v>
      </c>
      <c r="AM340" s="5">
        <f ca="1">SUMIF(总装!CM$3:CM$146,$B340,总装!CM$6)+SUMIF(总装!CN$3:CN$146,$B340,总装!CN$6)+SUMIF(总装!CO$3:CO$146,$B340,总装!CO$6)</f>
        <v>0</v>
      </c>
      <c r="AN340" s="5">
        <f ca="1">SUMIF(总装!CP$3:CP$146,$B340,总装!CP$6)+SUMIF(总装!CQ$3:CQ$146,$B340,总装!CQ$6)+SUMIF(总装!CR$3:CR$146,$B340,总装!CR$6)</f>
        <v>0</v>
      </c>
      <c r="AO340" s="5">
        <f ca="1" t="shared" si="16"/>
        <v>2000</v>
      </c>
      <c r="AP340" s="5">
        <f>SUMIF(工单拆分!G:G,B340,工单拆分!I:I)</f>
        <v>2000</v>
      </c>
      <c r="AQ340" s="5">
        <f ca="1" t="shared" si="17"/>
        <v>0</v>
      </c>
      <c r="AS340" s="7">
        <f>VLOOKUP(日计划量!C:C,工单拆分!H:N,7,0)</f>
        <v>100851989</v>
      </c>
      <c r="AT340" s="5">
        <f ca="1">VLOOKUP(C:C,工单拆分!H:R,11,0)</f>
        <v>0</v>
      </c>
      <c r="AU340" s="5">
        <f ca="1">VLOOKUP(C:C,工单拆分!H:S,12,0)</f>
        <v>0</v>
      </c>
      <c r="AV340" s="5"/>
      <c r="AW340" s="5"/>
    </row>
    <row r="341" s="1" customFormat="1" spans="1:49">
      <c r="A341" s="5">
        <f>工单拆分!F341</f>
        <v>7210003442</v>
      </c>
      <c r="B341" s="5" t="str">
        <f>工单拆分!G341</f>
        <v>7210003442-11</v>
      </c>
      <c r="C341" s="5" t="str">
        <f>工单拆分!H341</f>
        <v>40FC829D-11</v>
      </c>
      <c r="D341" s="5">
        <f>VLOOKUP(B341,工单拆分!G:I,3,0)</f>
        <v>0</v>
      </c>
      <c r="E341" s="5">
        <f ca="1">SUMIFS(OFFSET(工单拆分!$I$2,,,2000),OFFSET(工单拆分!$F$2,,,2000),A341)</f>
        <v>31000</v>
      </c>
      <c r="F341" s="5"/>
      <c r="G341" s="10" t="e">
        <f ca="1" t="array" ref="G341">MATCH(TRUE,J341:AN341&gt;10,0)+$J$2-1</f>
        <v>#N/A</v>
      </c>
      <c r="H341" s="11"/>
      <c r="I341" s="11"/>
      <c r="J341" s="5">
        <f ca="1">SUMIF(总装!D$3:D$146,$B341,总装!D$6)+SUMIF(总装!E$3:E$146,$B341,总装!E$6)+SUMIF(总装!F$3:F$146,$B341,总装!F$6)</f>
        <v>0</v>
      </c>
      <c r="K341" s="12">
        <f ca="1">SUMIF(总装!G$3:G$146,$B341,总装!G$6)+SUMIF(总装!H$3:H$146,$B341,总装!H$6)+SUMIF(总装!I$3:I$146,$B341,总装!I$6)</f>
        <v>0</v>
      </c>
      <c r="L341" s="12">
        <f ca="1">SUMIF(总装!J$3:J$146,$B341,总装!J$6)+SUMIF(总装!K$3:K$146,$B341,总装!K$6)+SUMIF(总装!L$3:L$146,$B341,总装!L$6)</f>
        <v>0</v>
      </c>
      <c r="M341" s="12">
        <f ca="1">SUMIF(总装!M$3:M$146,$B341,总装!M$6)+SUMIF(总装!N$3:N$146,$B341,总装!N$6)+SUMIF(总装!O$3:O$146,$B341,总装!O$6)</f>
        <v>0</v>
      </c>
      <c r="N341" s="12">
        <f ca="1">SUMIF(总装!P$3:P$146,$B341,总装!P$6)+SUMIF(总装!Q$3:Q$146,$B341,总装!Q$6)+SUMIF(总装!R$3:R$146,$B341,总装!R$6)</f>
        <v>0</v>
      </c>
      <c r="O341" s="12">
        <f ca="1">SUMIF(总装!S$3:S$146,$B341,总装!S$6)+SUMIF(总装!T$3:T$146,$B341,总装!T$6)+SUMIF(总装!U$3:U$146,$B341,总装!U$6)</f>
        <v>0</v>
      </c>
      <c r="P341" s="12">
        <f ca="1">SUMIF(总装!V$3:V$146,$B341,总装!V$6)+SUMIF(总装!W$3:W$146,$B341,总装!W$6)+SUMIF(总装!X$3:X$146,$B341,总装!X$6)</f>
        <v>0</v>
      </c>
      <c r="Q341" s="12">
        <f ca="1">SUMIF(总装!Y$3:Y$146,$B341,总装!Y$6)+SUMIF(总装!Z$3:Z$146,$B341,总装!Z$6)+SUMIF(总装!AA$3:AA$146,$B341,总装!AA$6)</f>
        <v>0</v>
      </c>
      <c r="R341" s="5">
        <f ca="1">SUMIF(总装!AB$3:AB$146,$B341,总装!AB$6)+SUMIF(总装!AC$3:AC$146,$B341,总装!AC$6)+SUMIF(总装!AD$3:AD$146,$B341,总装!AD$6)</f>
        <v>0</v>
      </c>
      <c r="S341" s="5">
        <f ca="1">SUMIF(总装!AE$3:AE$146,$B341,总装!AE$6)+SUMIF(总装!AF$3:AF$146,$B341,总装!AF$6)+SUMIF(总装!AG$3:AG$146,$B341,总装!AG$6)</f>
        <v>0</v>
      </c>
      <c r="T341" s="5">
        <f ca="1">SUMIF(总装!AH$3:AH$146,$B341,总装!AH$6)+SUMIF(总装!AI$3:AI$146,$B341,总装!AI$6)+SUMIF(总装!AJ$3:AJ$146,$B341,总装!AJ$6)</f>
        <v>0</v>
      </c>
      <c r="U341" s="5">
        <f ca="1">SUMIF(总装!AK$3:AK$146,$B341,总装!AK$6)+SUMIF(总装!AL$3:AL$146,$B341,总装!AL$6)+SUMIF(总装!AM$3:AM$146,$B341,总装!AM$6)</f>
        <v>0</v>
      </c>
      <c r="V341" s="5">
        <f ca="1">SUMIF(总装!AN$3:AN$146,$B341,总装!AN$6)+SUMIF(总装!AO$3:AO$146,$B341,总装!AO$6)+SUMIF(总装!AP$3:AP$146,$B341,总装!AP$6)</f>
        <v>0</v>
      </c>
      <c r="W341" s="5">
        <f ca="1">SUMIF(总装!AQ$3:AQ$146,$B341,总装!AQ$6)+SUMIF(总装!AR$3:AR$146,$B341,总装!AR$6)+SUMIF(总装!AS$3:AS$146,$B341,总装!AS$6)</f>
        <v>0</v>
      </c>
      <c r="X341" s="5">
        <f ca="1">SUMIF(总装!AT$3:AT$146,$B341,总装!AT$6)+SUMIF(总装!AU$3:AU$146,$B341,总装!AU$6)+SUMIF(总装!AV$3:AV$146,$B341,总装!AV$6)</f>
        <v>0</v>
      </c>
      <c r="Y341" s="5">
        <f ca="1">SUMIF(总装!AW$3:AW$146,$B341,总装!AW$6)+SUMIF(总装!AX$3:AX$146,$B341,总装!AX$6)+SUMIF(总装!AY$3:AY$146,$B341,总装!AY$6)</f>
        <v>0</v>
      </c>
      <c r="Z341" s="5">
        <f ca="1">SUMIF(总装!AZ$3:AZ$146,$B341,总装!AZ$6)+SUMIF(总装!BA$3:BA$146,$B341,总装!BA$6)+SUMIF(总装!BB$3:BB$146,$B341,总装!BB$6)</f>
        <v>0</v>
      </c>
      <c r="AA341" s="5">
        <f ca="1">SUMIF(总装!BC$3:BC$146,$B341,总装!BC$6)+SUMIF(总装!BD$3:BD$146,$B341,总装!BD$6)+SUMIF(总装!BE$3:BE$146,$B341,总装!BE$6)</f>
        <v>0</v>
      </c>
      <c r="AB341" s="5">
        <f ca="1">SUMIF(总装!BF$3:BF$146,$B341,总装!BF$6)+SUMIF(总装!BG$3:BG$146,$B341,总装!BG$6)+SUMIF(总装!BH$3:BH$146,$B341,总装!BH$6)</f>
        <v>0</v>
      </c>
      <c r="AC341" s="5">
        <f ca="1">SUMIF(总装!BI$3:BI$146,$B341,总装!BI$6)+SUMIF(总装!BJ$3:BJ$146,$B341,总装!BJ$6)+SUMIF(总装!BK$3:BK$146,$B341,总装!BK$6)</f>
        <v>0</v>
      </c>
      <c r="AD341" s="5">
        <f ca="1">SUMIF(总装!BL$3:BL$146,$B341,总装!BL$6)+SUMIF(总装!BM$3:BM$146,$B341,总装!BM$6)+SUMIF(总装!BN$3:BN$146,$B341,总装!BN$6)</f>
        <v>0</v>
      </c>
      <c r="AE341" s="5">
        <f ca="1">SUMIF(总装!BO$3:BO$146,$B341,总装!BO$6)+SUMIF(总装!BP$3:BP$146,$B341,总装!BP$6)+SUMIF(总装!BQ$3:BQ$146,$B341,总装!BQ$6)</f>
        <v>0</v>
      </c>
      <c r="AF341" s="5">
        <f ca="1">SUMIF(总装!BR$3:BR$146,$B341,总装!BR$6)+SUMIF(总装!BS$3:BS$146,$B341,总装!BS$6)+SUMIF(总装!BT$3:BT$146,$B341,总装!BT$6)</f>
        <v>0</v>
      </c>
      <c r="AG341" s="5">
        <f ca="1">SUMIF(总装!BU$3:BU$146,$B341,总装!BU$6)+SUMIF(总装!BV$3:BV$146,$B341,总装!BV$6)+SUMIF(总装!BW$3:BW$146,$B341,总装!BW$6)</f>
        <v>0</v>
      </c>
      <c r="AH341" s="5">
        <f ca="1">SUMIF(总装!BX$3:BX$146,$B341,总装!BX$6)+SUMIF(总装!BY$3:BY$146,$B341,总装!BY$6)+SUMIF(总装!BZ$3:BZ$146,$B341,总装!BZ$6)</f>
        <v>0</v>
      </c>
      <c r="AI341" s="5">
        <f ca="1">SUMIF(总装!CA$3:CA$146,$B341,总装!CA$6)+SUMIF(总装!CB$3:CB$146,$B341,总装!CB$6)+SUMIF(总装!CC$3:CC$146,$B341,总装!CC$6)</f>
        <v>0</v>
      </c>
      <c r="AJ341" s="5">
        <f ca="1">SUMIF(总装!CD$3:CD$146,$B341,总装!CD$6)+SUMIF(总装!CE$3:CE$146,$B341,总装!CE$6)+SUMIF(总装!CF$3:CF$146,$B341,总装!CF$6)</f>
        <v>0</v>
      </c>
      <c r="AK341" s="5">
        <f ca="1">SUMIF(总装!CG$3:CG$146,$B341,总装!CG$6)+SUMIF(总装!CH$3:CH$146,$B341,总装!CH$6)+SUMIF(总装!CI$3:CI$146,$B341,总装!CI$6)</f>
        <v>0</v>
      </c>
      <c r="AL341" s="5">
        <f ca="1">SUMIF(总装!CJ$3:CJ$146,$B341,总装!CJ$6)+SUMIF(总装!CK$3:CK$146,$B341,总装!CK$6)+SUMIF(总装!CL$3:CL$146,$B341,总装!CL$6)</f>
        <v>0</v>
      </c>
      <c r="AM341" s="5">
        <f ca="1">SUMIF(总装!CM$3:CM$146,$B341,总装!CM$6)+SUMIF(总装!CN$3:CN$146,$B341,总装!CN$6)+SUMIF(总装!CO$3:CO$146,$B341,总装!CO$6)</f>
        <v>0</v>
      </c>
      <c r="AN341" s="5">
        <f ca="1">SUMIF(总装!CP$3:CP$146,$B341,总装!CP$6)+SUMIF(总装!CQ$3:CQ$146,$B341,总装!CQ$6)+SUMIF(总装!CR$3:CR$146,$B341,总装!CR$6)</f>
        <v>0</v>
      </c>
      <c r="AO341" s="5">
        <f ca="1" t="shared" si="16"/>
        <v>0</v>
      </c>
      <c r="AP341" s="5">
        <f>SUMIF(工单拆分!G:G,B341,工单拆分!I:I)</f>
        <v>0</v>
      </c>
      <c r="AQ341" s="5">
        <f ca="1" t="shared" si="17"/>
        <v>0</v>
      </c>
      <c r="AS341" s="7">
        <f>VLOOKUP(日计划量!C:C,工单拆分!H:N,7,0)</f>
        <v>0</v>
      </c>
      <c r="AT341" s="5">
        <f ca="1">VLOOKUP(C:C,工单拆分!H:R,11,0)</f>
        <v>0</v>
      </c>
      <c r="AU341" s="5">
        <f ca="1">VLOOKUP(C:C,工单拆分!H:S,12,0)</f>
        <v>0</v>
      </c>
      <c r="AV341" s="5"/>
      <c r="AW341" s="5"/>
    </row>
    <row r="342" s="1" customFormat="1" spans="1:49">
      <c r="A342" s="5">
        <f>工单拆分!F342</f>
        <v>7210003442</v>
      </c>
      <c r="B342" s="5" t="str">
        <f>工单拆分!G342</f>
        <v>7210003442-12</v>
      </c>
      <c r="C342" s="5" t="str">
        <f>工单拆分!H342</f>
        <v>40FC829D-12</v>
      </c>
      <c r="D342" s="5">
        <f>VLOOKUP(B342,工单拆分!G:I,3,0)</f>
        <v>0</v>
      </c>
      <c r="E342" s="5">
        <f ca="1">SUMIFS(OFFSET(工单拆分!$I$2,,,2000),OFFSET(工单拆分!$F$2,,,2000),A342)</f>
        <v>31000</v>
      </c>
      <c r="F342" s="5"/>
      <c r="G342" s="10" t="e">
        <f ca="1" t="array" ref="G342">MATCH(TRUE,J342:AN342&gt;10,0)+$J$2-1</f>
        <v>#N/A</v>
      </c>
      <c r="H342" s="11"/>
      <c r="I342" s="11"/>
      <c r="J342" s="5">
        <f ca="1">SUMIF(总装!D$3:D$146,$B342,总装!D$6)+SUMIF(总装!E$3:E$146,$B342,总装!E$6)+SUMIF(总装!F$3:F$146,$B342,总装!F$6)</f>
        <v>0</v>
      </c>
      <c r="K342" s="12">
        <f ca="1">SUMIF(总装!G$3:G$146,$B342,总装!G$6)+SUMIF(总装!H$3:H$146,$B342,总装!H$6)+SUMIF(总装!I$3:I$146,$B342,总装!I$6)</f>
        <v>0</v>
      </c>
      <c r="L342" s="12">
        <f ca="1">SUMIF(总装!J$3:J$146,$B342,总装!J$6)+SUMIF(总装!K$3:K$146,$B342,总装!K$6)+SUMIF(总装!L$3:L$146,$B342,总装!L$6)</f>
        <v>0</v>
      </c>
      <c r="M342" s="12">
        <f ca="1">SUMIF(总装!M$3:M$146,$B342,总装!M$6)+SUMIF(总装!N$3:N$146,$B342,总装!N$6)+SUMIF(总装!O$3:O$146,$B342,总装!O$6)</f>
        <v>0</v>
      </c>
      <c r="N342" s="12">
        <f ca="1">SUMIF(总装!P$3:P$146,$B342,总装!P$6)+SUMIF(总装!Q$3:Q$146,$B342,总装!Q$6)+SUMIF(总装!R$3:R$146,$B342,总装!R$6)</f>
        <v>0</v>
      </c>
      <c r="O342" s="12">
        <f ca="1">SUMIF(总装!S$3:S$146,$B342,总装!S$6)+SUMIF(总装!T$3:T$146,$B342,总装!T$6)+SUMIF(总装!U$3:U$146,$B342,总装!U$6)</f>
        <v>0</v>
      </c>
      <c r="P342" s="12">
        <f ca="1">SUMIF(总装!V$3:V$146,$B342,总装!V$6)+SUMIF(总装!W$3:W$146,$B342,总装!W$6)+SUMIF(总装!X$3:X$146,$B342,总装!X$6)</f>
        <v>0</v>
      </c>
      <c r="Q342" s="12">
        <f ca="1">SUMIF(总装!Y$3:Y$146,$B342,总装!Y$6)+SUMIF(总装!Z$3:Z$146,$B342,总装!Z$6)+SUMIF(总装!AA$3:AA$146,$B342,总装!AA$6)</f>
        <v>0</v>
      </c>
      <c r="R342" s="5">
        <f ca="1">SUMIF(总装!AB$3:AB$146,$B342,总装!AB$6)+SUMIF(总装!AC$3:AC$146,$B342,总装!AC$6)+SUMIF(总装!AD$3:AD$146,$B342,总装!AD$6)</f>
        <v>0</v>
      </c>
      <c r="S342" s="5">
        <f ca="1">SUMIF(总装!AE$3:AE$146,$B342,总装!AE$6)+SUMIF(总装!AF$3:AF$146,$B342,总装!AF$6)+SUMIF(总装!AG$3:AG$146,$B342,总装!AG$6)</f>
        <v>0</v>
      </c>
      <c r="T342" s="5">
        <f ca="1">SUMIF(总装!AH$3:AH$146,$B342,总装!AH$6)+SUMIF(总装!AI$3:AI$146,$B342,总装!AI$6)+SUMIF(总装!AJ$3:AJ$146,$B342,总装!AJ$6)</f>
        <v>0</v>
      </c>
      <c r="U342" s="5">
        <f ca="1">SUMIF(总装!AK$3:AK$146,$B342,总装!AK$6)+SUMIF(总装!AL$3:AL$146,$B342,总装!AL$6)+SUMIF(总装!AM$3:AM$146,$B342,总装!AM$6)</f>
        <v>0</v>
      </c>
      <c r="V342" s="5">
        <f ca="1">SUMIF(总装!AN$3:AN$146,$B342,总装!AN$6)+SUMIF(总装!AO$3:AO$146,$B342,总装!AO$6)+SUMIF(总装!AP$3:AP$146,$B342,总装!AP$6)</f>
        <v>0</v>
      </c>
      <c r="W342" s="5">
        <f ca="1">SUMIF(总装!AQ$3:AQ$146,$B342,总装!AQ$6)+SUMIF(总装!AR$3:AR$146,$B342,总装!AR$6)+SUMIF(总装!AS$3:AS$146,$B342,总装!AS$6)</f>
        <v>0</v>
      </c>
      <c r="X342" s="5">
        <f ca="1">SUMIF(总装!AT$3:AT$146,$B342,总装!AT$6)+SUMIF(总装!AU$3:AU$146,$B342,总装!AU$6)+SUMIF(总装!AV$3:AV$146,$B342,总装!AV$6)</f>
        <v>0</v>
      </c>
      <c r="Y342" s="5">
        <f ca="1">SUMIF(总装!AW$3:AW$146,$B342,总装!AW$6)+SUMIF(总装!AX$3:AX$146,$B342,总装!AX$6)+SUMIF(总装!AY$3:AY$146,$B342,总装!AY$6)</f>
        <v>0</v>
      </c>
      <c r="Z342" s="5">
        <f ca="1">SUMIF(总装!AZ$3:AZ$146,$B342,总装!AZ$6)+SUMIF(总装!BA$3:BA$146,$B342,总装!BA$6)+SUMIF(总装!BB$3:BB$146,$B342,总装!BB$6)</f>
        <v>0</v>
      </c>
      <c r="AA342" s="5">
        <f ca="1">SUMIF(总装!BC$3:BC$146,$B342,总装!BC$6)+SUMIF(总装!BD$3:BD$146,$B342,总装!BD$6)+SUMIF(总装!BE$3:BE$146,$B342,总装!BE$6)</f>
        <v>0</v>
      </c>
      <c r="AB342" s="5">
        <f ca="1">SUMIF(总装!BF$3:BF$146,$B342,总装!BF$6)+SUMIF(总装!BG$3:BG$146,$B342,总装!BG$6)+SUMIF(总装!BH$3:BH$146,$B342,总装!BH$6)</f>
        <v>0</v>
      </c>
      <c r="AC342" s="5">
        <f ca="1">SUMIF(总装!BI$3:BI$146,$B342,总装!BI$6)+SUMIF(总装!BJ$3:BJ$146,$B342,总装!BJ$6)+SUMIF(总装!BK$3:BK$146,$B342,总装!BK$6)</f>
        <v>0</v>
      </c>
      <c r="AD342" s="5">
        <f ca="1">SUMIF(总装!BL$3:BL$146,$B342,总装!BL$6)+SUMIF(总装!BM$3:BM$146,$B342,总装!BM$6)+SUMIF(总装!BN$3:BN$146,$B342,总装!BN$6)</f>
        <v>0</v>
      </c>
      <c r="AE342" s="5">
        <f ca="1">SUMIF(总装!BO$3:BO$146,$B342,总装!BO$6)+SUMIF(总装!BP$3:BP$146,$B342,总装!BP$6)+SUMIF(总装!BQ$3:BQ$146,$B342,总装!BQ$6)</f>
        <v>0</v>
      </c>
      <c r="AF342" s="5">
        <f ca="1">SUMIF(总装!BR$3:BR$146,$B342,总装!BR$6)+SUMIF(总装!BS$3:BS$146,$B342,总装!BS$6)+SUMIF(总装!BT$3:BT$146,$B342,总装!BT$6)</f>
        <v>0</v>
      </c>
      <c r="AG342" s="5">
        <f ca="1">SUMIF(总装!BU$3:BU$146,$B342,总装!BU$6)+SUMIF(总装!BV$3:BV$146,$B342,总装!BV$6)+SUMIF(总装!BW$3:BW$146,$B342,总装!BW$6)</f>
        <v>0</v>
      </c>
      <c r="AH342" s="5">
        <f ca="1">SUMIF(总装!BX$3:BX$146,$B342,总装!BX$6)+SUMIF(总装!BY$3:BY$146,$B342,总装!BY$6)+SUMIF(总装!BZ$3:BZ$146,$B342,总装!BZ$6)</f>
        <v>0</v>
      </c>
      <c r="AI342" s="5">
        <f ca="1">SUMIF(总装!CA$3:CA$146,$B342,总装!CA$6)+SUMIF(总装!CB$3:CB$146,$B342,总装!CB$6)+SUMIF(总装!CC$3:CC$146,$B342,总装!CC$6)</f>
        <v>0</v>
      </c>
      <c r="AJ342" s="5">
        <f ca="1">SUMIF(总装!CD$3:CD$146,$B342,总装!CD$6)+SUMIF(总装!CE$3:CE$146,$B342,总装!CE$6)+SUMIF(总装!CF$3:CF$146,$B342,总装!CF$6)</f>
        <v>0</v>
      </c>
      <c r="AK342" s="5">
        <f ca="1">SUMIF(总装!CG$3:CG$146,$B342,总装!CG$6)+SUMIF(总装!CH$3:CH$146,$B342,总装!CH$6)+SUMIF(总装!CI$3:CI$146,$B342,总装!CI$6)</f>
        <v>0</v>
      </c>
      <c r="AL342" s="5">
        <f ca="1">SUMIF(总装!CJ$3:CJ$146,$B342,总装!CJ$6)+SUMIF(总装!CK$3:CK$146,$B342,总装!CK$6)+SUMIF(总装!CL$3:CL$146,$B342,总装!CL$6)</f>
        <v>0</v>
      </c>
      <c r="AM342" s="5">
        <f ca="1">SUMIF(总装!CM$3:CM$146,$B342,总装!CM$6)+SUMIF(总装!CN$3:CN$146,$B342,总装!CN$6)+SUMIF(总装!CO$3:CO$146,$B342,总装!CO$6)</f>
        <v>0</v>
      </c>
      <c r="AN342" s="5">
        <f ca="1">SUMIF(总装!CP$3:CP$146,$B342,总装!CP$6)+SUMIF(总装!CQ$3:CQ$146,$B342,总装!CQ$6)+SUMIF(总装!CR$3:CR$146,$B342,总装!CR$6)</f>
        <v>0</v>
      </c>
      <c r="AO342" s="5">
        <f ca="1" t="shared" si="16"/>
        <v>0</v>
      </c>
      <c r="AP342" s="5">
        <f>SUMIF(工单拆分!G:G,B342,工单拆分!I:I)</f>
        <v>0</v>
      </c>
      <c r="AQ342" s="5">
        <f ca="1" t="shared" si="17"/>
        <v>0</v>
      </c>
      <c r="AS342" s="7">
        <f>VLOOKUP(日计划量!C:C,工单拆分!H:N,7,0)</f>
        <v>0</v>
      </c>
      <c r="AT342" s="5">
        <f ca="1">VLOOKUP(C:C,工单拆分!H:R,11,0)</f>
        <v>0</v>
      </c>
      <c r="AU342" s="5">
        <f ca="1">VLOOKUP(C:C,工单拆分!H:S,12,0)</f>
        <v>0</v>
      </c>
      <c r="AV342" s="5"/>
      <c r="AW342" s="5"/>
    </row>
    <row r="343" s="1" customFormat="1" spans="1:49">
      <c r="A343" s="5">
        <f>工单拆分!F343</f>
        <v>7210003442</v>
      </c>
      <c r="B343" s="5" t="str">
        <f>工单拆分!G343</f>
        <v>7210003442-13</v>
      </c>
      <c r="C343" s="5" t="str">
        <f>工单拆分!H343</f>
        <v>40FC829D-13</v>
      </c>
      <c r="D343" s="5">
        <f>VLOOKUP(B343,工单拆分!G:I,3,0)</f>
        <v>2000</v>
      </c>
      <c r="E343" s="5">
        <f ca="1">SUMIFS(OFFSET(工单拆分!$I$2,,,2000),OFFSET(工单拆分!$F$2,,,2000),A343)</f>
        <v>31000</v>
      </c>
      <c r="F343" s="5"/>
      <c r="G343" s="10">
        <f ca="1" t="array" ref="G343">MATCH(TRUE,J343:AN343&gt;10,0)+$J$2-1</f>
        <v>43529</v>
      </c>
      <c r="H343" s="11"/>
      <c r="I343" s="11"/>
      <c r="J343" s="5">
        <f ca="1">SUMIF(总装!D$3:D$146,$B343,总装!D$6)+SUMIF(总装!E$3:E$146,$B343,总装!E$6)+SUMIF(总装!F$3:F$146,$B343,总装!F$6)</f>
        <v>0</v>
      </c>
      <c r="K343" s="12">
        <f ca="1">SUMIF(总装!G$3:G$146,$B343,总装!G$6)+SUMIF(总装!H$3:H$146,$B343,总装!H$6)+SUMIF(总装!I$3:I$146,$B343,总装!I$6)</f>
        <v>0</v>
      </c>
      <c r="L343" s="12">
        <f ca="1">SUMIF(总装!J$3:J$146,$B343,总装!J$6)+SUMIF(总装!K$3:K$146,$B343,总装!K$6)+SUMIF(总装!L$3:L$146,$B343,总装!L$6)</f>
        <v>0</v>
      </c>
      <c r="M343" s="12">
        <f ca="1">SUMIF(总装!M$3:M$146,$B343,总装!M$6)+SUMIF(总装!N$3:N$146,$B343,总装!N$6)+SUMIF(总装!O$3:O$146,$B343,总装!O$6)</f>
        <v>0</v>
      </c>
      <c r="N343" s="12">
        <f ca="1">SUMIF(总装!P$3:P$146,$B343,总装!P$6)+SUMIF(总装!Q$3:Q$146,$B343,总装!Q$6)+SUMIF(总装!R$3:R$146,$B343,总装!R$6)</f>
        <v>1900</v>
      </c>
      <c r="O343" s="12">
        <f ca="1">SUMIF(总装!S$3:S$146,$B343,总装!S$6)+SUMIF(总装!T$3:T$146,$B343,总装!T$6)+SUMIF(总装!U$3:U$146,$B343,总装!U$6)</f>
        <v>100</v>
      </c>
      <c r="P343" s="12">
        <f ca="1">SUMIF(总装!V$3:V$146,$B343,总装!V$6)+SUMIF(总装!W$3:W$146,$B343,总装!W$6)+SUMIF(总装!X$3:X$146,$B343,总装!X$6)</f>
        <v>0</v>
      </c>
      <c r="Q343" s="12">
        <f ca="1">SUMIF(总装!Y$3:Y$146,$B343,总装!Y$6)+SUMIF(总装!Z$3:Z$146,$B343,总装!Z$6)+SUMIF(总装!AA$3:AA$146,$B343,总装!AA$6)</f>
        <v>0</v>
      </c>
      <c r="R343" s="5">
        <f ca="1">SUMIF(总装!AB$3:AB$146,$B343,总装!AB$6)+SUMIF(总装!AC$3:AC$146,$B343,总装!AC$6)+SUMIF(总装!AD$3:AD$146,$B343,总装!AD$6)</f>
        <v>0</v>
      </c>
      <c r="S343" s="5">
        <f ca="1">SUMIF(总装!AE$3:AE$146,$B343,总装!AE$6)+SUMIF(总装!AF$3:AF$146,$B343,总装!AF$6)+SUMIF(总装!AG$3:AG$146,$B343,总装!AG$6)</f>
        <v>0</v>
      </c>
      <c r="T343" s="5">
        <f ca="1">SUMIF(总装!AH$3:AH$146,$B343,总装!AH$6)+SUMIF(总装!AI$3:AI$146,$B343,总装!AI$6)+SUMIF(总装!AJ$3:AJ$146,$B343,总装!AJ$6)</f>
        <v>0</v>
      </c>
      <c r="U343" s="5">
        <f ca="1">SUMIF(总装!AK$3:AK$146,$B343,总装!AK$6)+SUMIF(总装!AL$3:AL$146,$B343,总装!AL$6)+SUMIF(总装!AM$3:AM$146,$B343,总装!AM$6)</f>
        <v>0</v>
      </c>
      <c r="V343" s="5">
        <f ca="1">SUMIF(总装!AN$3:AN$146,$B343,总装!AN$6)+SUMIF(总装!AO$3:AO$146,$B343,总装!AO$6)+SUMIF(总装!AP$3:AP$146,$B343,总装!AP$6)</f>
        <v>0</v>
      </c>
      <c r="W343" s="5">
        <f ca="1">SUMIF(总装!AQ$3:AQ$146,$B343,总装!AQ$6)+SUMIF(总装!AR$3:AR$146,$B343,总装!AR$6)+SUMIF(总装!AS$3:AS$146,$B343,总装!AS$6)</f>
        <v>0</v>
      </c>
      <c r="X343" s="5">
        <f ca="1">SUMIF(总装!AT$3:AT$146,$B343,总装!AT$6)+SUMIF(总装!AU$3:AU$146,$B343,总装!AU$6)+SUMIF(总装!AV$3:AV$146,$B343,总装!AV$6)</f>
        <v>0</v>
      </c>
      <c r="Y343" s="5">
        <f ca="1">SUMIF(总装!AW$3:AW$146,$B343,总装!AW$6)+SUMIF(总装!AX$3:AX$146,$B343,总装!AX$6)+SUMIF(总装!AY$3:AY$146,$B343,总装!AY$6)</f>
        <v>0</v>
      </c>
      <c r="Z343" s="5">
        <f ca="1">SUMIF(总装!AZ$3:AZ$146,$B343,总装!AZ$6)+SUMIF(总装!BA$3:BA$146,$B343,总装!BA$6)+SUMIF(总装!BB$3:BB$146,$B343,总装!BB$6)</f>
        <v>0</v>
      </c>
      <c r="AA343" s="5">
        <f ca="1">SUMIF(总装!BC$3:BC$146,$B343,总装!BC$6)+SUMIF(总装!BD$3:BD$146,$B343,总装!BD$6)+SUMIF(总装!BE$3:BE$146,$B343,总装!BE$6)</f>
        <v>0</v>
      </c>
      <c r="AB343" s="5">
        <f ca="1">SUMIF(总装!BF$3:BF$146,$B343,总装!BF$6)+SUMIF(总装!BG$3:BG$146,$B343,总装!BG$6)+SUMIF(总装!BH$3:BH$146,$B343,总装!BH$6)</f>
        <v>0</v>
      </c>
      <c r="AC343" s="5">
        <f ca="1">SUMIF(总装!BI$3:BI$146,$B343,总装!BI$6)+SUMIF(总装!BJ$3:BJ$146,$B343,总装!BJ$6)+SUMIF(总装!BK$3:BK$146,$B343,总装!BK$6)</f>
        <v>0</v>
      </c>
      <c r="AD343" s="5">
        <f ca="1">SUMIF(总装!BL$3:BL$146,$B343,总装!BL$6)+SUMIF(总装!BM$3:BM$146,$B343,总装!BM$6)+SUMIF(总装!BN$3:BN$146,$B343,总装!BN$6)</f>
        <v>0</v>
      </c>
      <c r="AE343" s="5">
        <f ca="1">SUMIF(总装!BO$3:BO$146,$B343,总装!BO$6)+SUMIF(总装!BP$3:BP$146,$B343,总装!BP$6)+SUMIF(总装!BQ$3:BQ$146,$B343,总装!BQ$6)</f>
        <v>0</v>
      </c>
      <c r="AF343" s="5">
        <f ca="1">SUMIF(总装!BR$3:BR$146,$B343,总装!BR$6)+SUMIF(总装!BS$3:BS$146,$B343,总装!BS$6)+SUMIF(总装!BT$3:BT$146,$B343,总装!BT$6)</f>
        <v>0</v>
      </c>
      <c r="AG343" s="5">
        <f ca="1">SUMIF(总装!BU$3:BU$146,$B343,总装!BU$6)+SUMIF(总装!BV$3:BV$146,$B343,总装!BV$6)+SUMIF(总装!BW$3:BW$146,$B343,总装!BW$6)</f>
        <v>0</v>
      </c>
      <c r="AH343" s="5">
        <f ca="1">SUMIF(总装!BX$3:BX$146,$B343,总装!BX$6)+SUMIF(总装!BY$3:BY$146,$B343,总装!BY$6)+SUMIF(总装!BZ$3:BZ$146,$B343,总装!BZ$6)</f>
        <v>0</v>
      </c>
      <c r="AI343" s="5">
        <f ca="1">SUMIF(总装!CA$3:CA$146,$B343,总装!CA$6)+SUMIF(总装!CB$3:CB$146,$B343,总装!CB$6)+SUMIF(总装!CC$3:CC$146,$B343,总装!CC$6)</f>
        <v>0</v>
      </c>
      <c r="AJ343" s="5">
        <f ca="1">SUMIF(总装!CD$3:CD$146,$B343,总装!CD$6)+SUMIF(总装!CE$3:CE$146,$B343,总装!CE$6)+SUMIF(总装!CF$3:CF$146,$B343,总装!CF$6)</f>
        <v>0</v>
      </c>
      <c r="AK343" s="5">
        <f ca="1">SUMIF(总装!CG$3:CG$146,$B343,总装!CG$6)+SUMIF(总装!CH$3:CH$146,$B343,总装!CH$6)+SUMIF(总装!CI$3:CI$146,$B343,总装!CI$6)</f>
        <v>0</v>
      </c>
      <c r="AL343" s="5">
        <f ca="1">SUMIF(总装!CJ$3:CJ$146,$B343,总装!CJ$6)+SUMIF(总装!CK$3:CK$146,$B343,总装!CK$6)+SUMIF(总装!CL$3:CL$146,$B343,总装!CL$6)</f>
        <v>0</v>
      </c>
      <c r="AM343" s="5">
        <f ca="1">SUMIF(总装!CM$3:CM$146,$B343,总装!CM$6)+SUMIF(总装!CN$3:CN$146,$B343,总装!CN$6)+SUMIF(总装!CO$3:CO$146,$B343,总装!CO$6)</f>
        <v>0</v>
      </c>
      <c r="AN343" s="5">
        <f ca="1">SUMIF(总装!CP$3:CP$146,$B343,总装!CP$6)+SUMIF(总装!CQ$3:CQ$146,$B343,总装!CQ$6)+SUMIF(总装!CR$3:CR$146,$B343,总装!CR$6)</f>
        <v>0</v>
      </c>
      <c r="AO343" s="5">
        <f ca="1" t="shared" si="16"/>
        <v>2000</v>
      </c>
      <c r="AP343" s="5">
        <f>SUMIF(工单拆分!G:G,B343,工单拆分!I:I)</f>
        <v>2000</v>
      </c>
      <c r="AQ343" s="5">
        <f ca="1" t="shared" si="17"/>
        <v>0</v>
      </c>
      <c r="AS343" s="7">
        <f>VLOOKUP(日计划量!C:C,工单拆分!H:N,7,0)</f>
        <v>100844473</v>
      </c>
      <c r="AT343" s="5">
        <f ca="1">VLOOKUP(C:C,工单拆分!H:R,11,0)</f>
        <v>0</v>
      </c>
      <c r="AU343" s="5">
        <f ca="1">VLOOKUP(C:C,工单拆分!H:S,12,0)</f>
        <v>0</v>
      </c>
      <c r="AV343" s="5"/>
      <c r="AW343" s="5"/>
    </row>
    <row r="344" s="1" customFormat="1" spans="1:49">
      <c r="A344" s="5">
        <f>工单拆分!F344</f>
        <v>7210003442</v>
      </c>
      <c r="B344" s="5" t="str">
        <f>工单拆分!G344</f>
        <v>7210003442-14</v>
      </c>
      <c r="C344" s="5" t="str">
        <f>工单拆分!H344</f>
        <v>40FC829D-14</v>
      </c>
      <c r="D344" s="5">
        <f>VLOOKUP(B344,工单拆分!G:I,3,0)</f>
        <v>2000</v>
      </c>
      <c r="E344" s="5">
        <f ca="1">SUMIFS(OFFSET(工单拆分!$I$2,,,2000),OFFSET(工单拆分!$F$2,,,2000),A344)</f>
        <v>31000</v>
      </c>
      <c r="F344" s="5"/>
      <c r="G344" s="10">
        <f ca="1" t="array" ref="G344">MATCH(TRUE,J344:AN344&gt;10,0)+$J$2-1</f>
        <v>43548</v>
      </c>
      <c r="H344" s="11"/>
      <c r="I344" s="11"/>
      <c r="J344" s="5">
        <f ca="1">SUMIF(总装!D$3:D$146,$B344,总装!D$6)+SUMIF(总装!E$3:E$146,$B344,总装!E$6)+SUMIF(总装!F$3:F$146,$B344,总装!F$6)</f>
        <v>0</v>
      </c>
      <c r="K344" s="12">
        <f ca="1">SUMIF(总装!G$3:G$146,$B344,总装!G$6)+SUMIF(总装!H$3:H$146,$B344,总装!H$6)+SUMIF(总装!I$3:I$146,$B344,总装!I$6)</f>
        <v>0</v>
      </c>
      <c r="L344" s="12">
        <f ca="1">SUMIF(总装!J$3:J$146,$B344,总装!J$6)+SUMIF(总装!K$3:K$146,$B344,总装!K$6)+SUMIF(总装!L$3:L$146,$B344,总装!L$6)</f>
        <v>0</v>
      </c>
      <c r="M344" s="12">
        <f ca="1">SUMIF(总装!M$3:M$146,$B344,总装!M$6)+SUMIF(总装!N$3:N$146,$B344,总装!N$6)+SUMIF(总装!O$3:O$146,$B344,总装!O$6)</f>
        <v>0</v>
      </c>
      <c r="N344" s="12">
        <f ca="1">SUMIF(总装!P$3:P$146,$B344,总装!P$6)+SUMIF(总装!Q$3:Q$146,$B344,总装!Q$6)+SUMIF(总装!R$3:R$146,$B344,总装!R$6)</f>
        <v>0</v>
      </c>
      <c r="O344" s="12">
        <f ca="1">SUMIF(总装!S$3:S$146,$B344,总装!S$6)+SUMIF(总装!T$3:T$146,$B344,总装!T$6)+SUMIF(总装!U$3:U$146,$B344,总装!U$6)</f>
        <v>0</v>
      </c>
      <c r="P344" s="12">
        <f ca="1">SUMIF(总装!V$3:V$146,$B344,总装!V$6)+SUMIF(总装!W$3:W$146,$B344,总装!W$6)+SUMIF(总装!X$3:X$146,$B344,总装!X$6)</f>
        <v>0</v>
      </c>
      <c r="Q344" s="12">
        <f ca="1">SUMIF(总装!Y$3:Y$146,$B344,总装!Y$6)+SUMIF(总装!Z$3:Z$146,$B344,总装!Z$6)+SUMIF(总装!AA$3:AA$146,$B344,总装!AA$6)</f>
        <v>0</v>
      </c>
      <c r="R344" s="5">
        <f ca="1">SUMIF(总装!AB$3:AB$146,$B344,总装!AB$6)+SUMIF(总装!AC$3:AC$146,$B344,总装!AC$6)+SUMIF(总装!AD$3:AD$146,$B344,总装!AD$6)</f>
        <v>0</v>
      </c>
      <c r="S344" s="5">
        <f ca="1">SUMIF(总装!AE$3:AE$146,$B344,总装!AE$6)+SUMIF(总装!AF$3:AF$146,$B344,总装!AF$6)+SUMIF(总装!AG$3:AG$146,$B344,总装!AG$6)</f>
        <v>0</v>
      </c>
      <c r="T344" s="5">
        <f ca="1">SUMIF(总装!AH$3:AH$146,$B344,总装!AH$6)+SUMIF(总装!AI$3:AI$146,$B344,总装!AI$6)+SUMIF(总装!AJ$3:AJ$146,$B344,总装!AJ$6)</f>
        <v>0</v>
      </c>
      <c r="U344" s="5">
        <f ca="1">SUMIF(总装!AK$3:AK$146,$B344,总装!AK$6)+SUMIF(总装!AL$3:AL$146,$B344,总装!AL$6)+SUMIF(总装!AM$3:AM$146,$B344,总装!AM$6)</f>
        <v>0</v>
      </c>
      <c r="V344" s="5">
        <f ca="1">SUMIF(总装!AN$3:AN$146,$B344,总装!AN$6)+SUMIF(总装!AO$3:AO$146,$B344,总装!AO$6)+SUMIF(总装!AP$3:AP$146,$B344,总装!AP$6)</f>
        <v>0</v>
      </c>
      <c r="W344" s="5">
        <f ca="1">SUMIF(总装!AQ$3:AQ$146,$B344,总装!AQ$6)+SUMIF(总装!AR$3:AR$146,$B344,总装!AR$6)+SUMIF(总装!AS$3:AS$146,$B344,总装!AS$6)</f>
        <v>0</v>
      </c>
      <c r="X344" s="5">
        <f ca="1">SUMIF(总装!AT$3:AT$146,$B344,总装!AT$6)+SUMIF(总装!AU$3:AU$146,$B344,总装!AU$6)+SUMIF(总装!AV$3:AV$146,$B344,总装!AV$6)</f>
        <v>0</v>
      </c>
      <c r="Y344" s="5">
        <f ca="1">SUMIF(总装!AW$3:AW$146,$B344,总装!AW$6)+SUMIF(总装!AX$3:AX$146,$B344,总装!AX$6)+SUMIF(总装!AY$3:AY$146,$B344,总装!AY$6)</f>
        <v>0</v>
      </c>
      <c r="Z344" s="5">
        <f ca="1">SUMIF(总装!AZ$3:AZ$146,$B344,总装!AZ$6)+SUMIF(总装!BA$3:BA$146,$B344,总装!BA$6)+SUMIF(总装!BB$3:BB$146,$B344,总装!BB$6)</f>
        <v>0</v>
      </c>
      <c r="AA344" s="5">
        <f ca="1">SUMIF(总装!BC$3:BC$146,$B344,总装!BC$6)+SUMIF(总装!BD$3:BD$146,$B344,总装!BD$6)+SUMIF(总装!BE$3:BE$146,$B344,总装!BE$6)</f>
        <v>0</v>
      </c>
      <c r="AB344" s="5">
        <f ca="1">SUMIF(总装!BF$3:BF$146,$B344,总装!BF$6)+SUMIF(总装!BG$3:BG$146,$B344,总装!BG$6)+SUMIF(总装!BH$3:BH$146,$B344,总装!BH$6)</f>
        <v>0</v>
      </c>
      <c r="AC344" s="5">
        <f ca="1">SUMIF(总装!BI$3:BI$146,$B344,总装!BI$6)+SUMIF(总装!BJ$3:BJ$146,$B344,总装!BJ$6)+SUMIF(总装!BK$3:BK$146,$B344,总装!BK$6)</f>
        <v>0</v>
      </c>
      <c r="AD344" s="5">
        <f ca="1">SUMIF(总装!BL$3:BL$146,$B344,总装!BL$6)+SUMIF(总装!BM$3:BM$146,$B344,总装!BM$6)+SUMIF(总装!BN$3:BN$146,$B344,总装!BN$6)</f>
        <v>0</v>
      </c>
      <c r="AE344" s="5">
        <f ca="1">SUMIF(总装!BO$3:BO$146,$B344,总装!BO$6)+SUMIF(总装!BP$3:BP$146,$B344,总装!BP$6)+SUMIF(总装!BQ$3:BQ$146,$B344,总装!BQ$6)</f>
        <v>0</v>
      </c>
      <c r="AF344" s="5">
        <f ca="1">SUMIF(总装!BR$3:BR$146,$B344,总装!BR$6)+SUMIF(总装!BS$3:BS$146,$B344,总装!BS$6)+SUMIF(总装!BT$3:BT$146,$B344,总装!BT$6)</f>
        <v>0</v>
      </c>
      <c r="AG344" s="5">
        <f ca="1">SUMIF(总装!BU$3:BU$146,$B344,总装!BU$6)+SUMIF(总装!BV$3:BV$146,$B344,总装!BV$6)+SUMIF(总装!BW$3:BW$146,$B344,总装!BW$6)</f>
        <v>600</v>
      </c>
      <c r="AH344" s="5">
        <f ca="1">SUMIF(总装!BX$3:BX$146,$B344,总装!BX$6)+SUMIF(总装!BY$3:BY$146,$B344,总装!BY$6)+SUMIF(总装!BZ$3:BZ$146,$B344,总装!BZ$6)</f>
        <v>1400</v>
      </c>
      <c r="AI344" s="5">
        <f ca="1">SUMIF(总装!CA$3:CA$146,$B344,总装!CA$6)+SUMIF(总装!CB$3:CB$146,$B344,总装!CB$6)+SUMIF(总装!CC$3:CC$146,$B344,总装!CC$6)</f>
        <v>0</v>
      </c>
      <c r="AJ344" s="5">
        <f ca="1">SUMIF(总装!CD$3:CD$146,$B344,总装!CD$6)+SUMIF(总装!CE$3:CE$146,$B344,总装!CE$6)+SUMIF(总装!CF$3:CF$146,$B344,总装!CF$6)</f>
        <v>0</v>
      </c>
      <c r="AK344" s="5">
        <f ca="1">SUMIF(总装!CG$3:CG$146,$B344,总装!CG$6)+SUMIF(总装!CH$3:CH$146,$B344,总装!CH$6)+SUMIF(总装!CI$3:CI$146,$B344,总装!CI$6)</f>
        <v>0</v>
      </c>
      <c r="AL344" s="5">
        <f ca="1">SUMIF(总装!CJ$3:CJ$146,$B344,总装!CJ$6)+SUMIF(总装!CK$3:CK$146,$B344,总装!CK$6)+SUMIF(总装!CL$3:CL$146,$B344,总装!CL$6)</f>
        <v>0</v>
      </c>
      <c r="AM344" s="5">
        <f ca="1">SUMIF(总装!CM$3:CM$146,$B344,总装!CM$6)+SUMIF(总装!CN$3:CN$146,$B344,总装!CN$6)+SUMIF(总装!CO$3:CO$146,$B344,总装!CO$6)</f>
        <v>0</v>
      </c>
      <c r="AN344" s="5">
        <f ca="1">SUMIF(总装!CP$3:CP$146,$B344,总装!CP$6)+SUMIF(总装!CQ$3:CQ$146,$B344,总装!CQ$6)+SUMIF(总装!CR$3:CR$146,$B344,总装!CR$6)</f>
        <v>0</v>
      </c>
      <c r="AO344" s="5">
        <f ca="1" t="shared" si="16"/>
        <v>2000</v>
      </c>
      <c r="AP344" s="5">
        <f>SUMIF(工单拆分!G:G,B344,工单拆分!I:I)</f>
        <v>2000</v>
      </c>
      <c r="AQ344" s="5">
        <f ca="1" t="shared" si="17"/>
        <v>0</v>
      </c>
      <c r="AS344" s="7" t="str">
        <f>VLOOKUP(日计划量!C:C,工单拆分!H:N,7,0)</f>
        <v>100848698/100848699</v>
      </c>
      <c r="AT344" s="5">
        <f ca="1">VLOOKUP(C:C,工单拆分!H:R,11,0)</f>
        <v>0</v>
      </c>
      <c r="AU344" s="5">
        <f ca="1">VLOOKUP(C:C,工单拆分!H:S,12,0)</f>
        <v>0</v>
      </c>
      <c r="AV344" s="5"/>
      <c r="AW344" s="5"/>
    </row>
    <row r="345" s="1" customFormat="1" spans="1:49">
      <c r="A345" s="5">
        <f>工单拆分!F345</f>
        <v>7210003442</v>
      </c>
      <c r="B345" s="5" t="str">
        <f>工单拆分!G345</f>
        <v>7210003442-15</v>
      </c>
      <c r="C345" s="5" t="str">
        <f>工单拆分!H345</f>
        <v>40FC829D-15</v>
      </c>
      <c r="D345" s="5">
        <f>VLOOKUP(B345,工单拆分!G:I,3,0)</f>
        <v>2000</v>
      </c>
      <c r="E345" s="5">
        <f ca="1">SUMIFS(OFFSET(工单拆分!$I$2,,,2000),OFFSET(工单拆分!$F$2,,,2000),A345)</f>
        <v>31000</v>
      </c>
      <c r="F345" s="5"/>
      <c r="G345" s="10">
        <f ca="1" t="array" ref="G345">MATCH(TRUE,J345:AN345&gt;10,0)+$J$2-1</f>
        <v>43549</v>
      </c>
      <c r="H345" s="11"/>
      <c r="I345" s="11"/>
      <c r="J345" s="5">
        <f ca="1">SUMIF(总装!D$3:D$146,$B345,总装!D$6)+SUMIF(总装!E$3:E$146,$B345,总装!E$6)+SUMIF(总装!F$3:F$146,$B345,总装!F$6)</f>
        <v>0</v>
      </c>
      <c r="K345" s="12">
        <f ca="1">SUMIF(总装!G$3:G$146,$B345,总装!G$6)+SUMIF(总装!H$3:H$146,$B345,总装!H$6)+SUMIF(总装!I$3:I$146,$B345,总装!I$6)</f>
        <v>0</v>
      </c>
      <c r="L345" s="12">
        <f ca="1">SUMIF(总装!J$3:J$146,$B345,总装!J$6)+SUMIF(总装!K$3:K$146,$B345,总装!K$6)+SUMIF(总装!L$3:L$146,$B345,总装!L$6)</f>
        <v>0</v>
      </c>
      <c r="M345" s="12">
        <f ca="1">SUMIF(总装!M$3:M$146,$B345,总装!M$6)+SUMIF(总装!N$3:N$146,$B345,总装!N$6)+SUMIF(总装!O$3:O$146,$B345,总装!O$6)</f>
        <v>0</v>
      </c>
      <c r="N345" s="12">
        <f ca="1">SUMIF(总装!P$3:P$146,$B345,总装!P$6)+SUMIF(总装!Q$3:Q$146,$B345,总装!Q$6)+SUMIF(总装!R$3:R$146,$B345,总装!R$6)</f>
        <v>0</v>
      </c>
      <c r="O345" s="12">
        <f ca="1">SUMIF(总装!S$3:S$146,$B345,总装!S$6)+SUMIF(总装!T$3:T$146,$B345,总装!T$6)+SUMIF(总装!U$3:U$146,$B345,总装!U$6)</f>
        <v>0</v>
      </c>
      <c r="P345" s="12">
        <f ca="1">SUMIF(总装!V$3:V$146,$B345,总装!V$6)+SUMIF(总装!W$3:W$146,$B345,总装!W$6)+SUMIF(总装!X$3:X$146,$B345,总装!X$6)</f>
        <v>0</v>
      </c>
      <c r="Q345" s="12">
        <f ca="1">SUMIF(总装!Y$3:Y$146,$B345,总装!Y$6)+SUMIF(总装!Z$3:Z$146,$B345,总装!Z$6)+SUMIF(总装!AA$3:AA$146,$B345,总装!AA$6)</f>
        <v>0</v>
      </c>
      <c r="R345" s="5">
        <f ca="1">SUMIF(总装!AB$3:AB$146,$B345,总装!AB$6)+SUMIF(总装!AC$3:AC$146,$B345,总装!AC$6)+SUMIF(总装!AD$3:AD$146,$B345,总装!AD$6)</f>
        <v>0</v>
      </c>
      <c r="S345" s="5">
        <f ca="1">SUMIF(总装!AE$3:AE$146,$B345,总装!AE$6)+SUMIF(总装!AF$3:AF$146,$B345,总装!AF$6)+SUMIF(总装!AG$3:AG$146,$B345,总装!AG$6)</f>
        <v>0</v>
      </c>
      <c r="T345" s="5">
        <f ca="1">SUMIF(总装!AH$3:AH$146,$B345,总装!AH$6)+SUMIF(总装!AI$3:AI$146,$B345,总装!AI$6)+SUMIF(总装!AJ$3:AJ$146,$B345,总装!AJ$6)</f>
        <v>0</v>
      </c>
      <c r="U345" s="5">
        <f ca="1">SUMIF(总装!AK$3:AK$146,$B345,总装!AK$6)+SUMIF(总装!AL$3:AL$146,$B345,总装!AL$6)+SUMIF(总装!AM$3:AM$146,$B345,总装!AM$6)</f>
        <v>0</v>
      </c>
      <c r="V345" s="5">
        <f ca="1">SUMIF(总装!AN$3:AN$146,$B345,总装!AN$6)+SUMIF(总装!AO$3:AO$146,$B345,总装!AO$6)+SUMIF(总装!AP$3:AP$146,$B345,总装!AP$6)</f>
        <v>0</v>
      </c>
      <c r="W345" s="5">
        <f ca="1">SUMIF(总装!AQ$3:AQ$146,$B345,总装!AQ$6)+SUMIF(总装!AR$3:AR$146,$B345,总装!AR$6)+SUMIF(总装!AS$3:AS$146,$B345,总装!AS$6)</f>
        <v>0</v>
      </c>
      <c r="X345" s="5">
        <f ca="1">SUMIF(总装!AT$3:AT$146,$B345,总装!AT$6)+SUMIF(总装!AU$3:AU$146,$B345,总装!AU$6)+SUMIF(总装!AV$3:AV$146,$B345,总装!AV$6)</f>
        <v>0</v>
      </c>
      <c r="Y345" s="5">
        <f ca="1">SUMIF(总装!AW$3:AW$146,$B345,总装!AW$6)+SUMIF(总装!AX$3:AX$146,$B345,总装!AX$6)+SUMIF(总装!AY$3:AY$146,$B345,总装!AY$6)</f>
        <v>0</v>
      </c>
      <c r="Z345" s="5">
        <f ca="1">SUMIF(总装!AZ$3:AZ$146,$B345,总装!AZ$6)+SUMIF(总装!BA$3:BA$146,$B345,总装!BA$6)+SUMIF(总装!BB$3:BB$146,$B345,总装!BB$6)</f>
        <v>0</v>
      </c>
      <c r="AA345" s="5">
        <f ca="1">SUMIF(总装!BC$3:BC$146,$B345,总装!BC$6)+SUMIF(总装!BD$3:BD$146,$B345,总装!BD$6)+SUMIF(总装!BE$3:BE$146,$B345,总装!BE$6)</f>
        <v>0</v>
      </c>
      <c r="AB345" s="5">
        <f ca="1">SUMIF(总装!BF$3:BF$146,$B345,总装!BF$6)+SUMIF(总装!BG$3:BG$146,$B345,总装!BG$6)+SUMIF(总装!BH$3:BH$146,$B345,总装!BH$6)</f>
        <v>0</v>
      </c>
      <c r="AC345" s="5">
        <f ca="1">SUMIF(总装!BI$3:BI$146,$B345,总装!BI$6)+SUMIF(总装!BJ$3:BJ$146,$B345,总装!BJ$6)+SUMIF(总装!BK$3:BK$146,$B345,总装!BK$6)</f>
        <v>0</v>
      </c>
      <c r="AD345" s="5">
        <f ca="1">SUMIF(总装!BL$3:BL$146,$B345,总装!BL$6)+SUMIF(总装!BM$3:BM$146,$B345,总装!BM$6)+SUMIF(总装!BN$3:BN$146,$B345,总装!BN$6)</f>
        <v>0</v>
      </c>
      <c r="AE345" s="5">
        <f ca="1">SUMIF(总装!BO$3:BO$146,$B345,总装!BO$6)+SUMIF(总装!BP$3:BP$146,$B345,总装!BP$6)+SUMIF(总装!BQ$3:BQ$146,$B345,总装!BQ$6)</f>
        <v>0</v>
      </c>
      <c r="AF345" s="5">
        <f ca="1">SUMIF(总装!BR$3:BR$146,$B345,总装!BR$6)+SUMIF(总装!BS$3:BS$146,$B345,总装!BS$6)+SUMIF(总装!BT$3:BT$146,$B345,总装!BT$6)</f>
        <v>0</v>
      </c>
      <c r="AG345" s="5">
        <f ca="1">SUMIF(总装!BU$3:BU$146,$B345,总装!BU$6)+SUMIF(总装!BV$3:BV$146,$B345,总装!BV$6)+SUMIF(总装!BW$3:BW$146,$B345,总装!BW$6)</f>
        <v>0</v>
      </c>
      <c r="AH345" s="5">
        <f ca="1">SUMIF(总装!BX$3:BX$146,$B345,总装!BX$6)+SUMIF(总装!BY$3:BY$146,$B345,总装!BY$6)+SUMIF(总装!BZ$3:BZ$146,$B345,总装!BZ$6)</f>
        <v>700</v>
      </c>
      <c r="AI345" s="5">
        <f ca="1">SUMIF(总装!CA$3:CA$146,$B345,总装!CA$6)+SUMIF(总装!CB$3:CB$146,$B345,总装!CB$6)+SUMIF(总装!CC$3:CC$146,$B345,总装!CC$6)</f>
        <v>1300</v>
      </c>
      <c r="AJ345" s="5">
        <f ca="1">SUMIF(总装!CD$3:CD$146,$B345,总装!CD$6)+SUMIF(总装!CE$3:CE$146,$B345,总装!CE$6)+SUMIF(总装!CF$3:CF$146,$B345,总装!CF$6)</f>
        <v>0</v>
      </c>
      <c r="AK345" s="5">
        <f ca="1">SUMIF(总装!CG$3:CG$146,$B345,总装!CG$6)+SUMIF(总装!CH$3:CH$146,$B345,总装!CH$6)+SUMIF(总装!CI$3:CI$146,$B345,总装!CI$6)</f>
        <v>0</v>
      </c>
      <c r="AL345" s="5">
        <f ca="1">SUMIF(总装!CJ$3:CJ$146,$B345,总装!CJ$6)+SUMIF(总装!CK$3:CK$146,$B345,总装!CK$6)+SUMIF(总装!CL$3:CL$146,$B345,总装!CL$6)</f>
        <v>0</v>
      </c>
      <c r="AM345" s="5">
        <f ca="1">SUMIF(总装!CM$3:CM$146,$B345,总装!CM$6)+SUMIF(总装!CN$3:CN$146,$B345,总装!CN$6)+SUMIF(总装!CO$3:CO$146,$B345,总装!CO$6)</f>
        <v>0</v>
      </c>
      <c r="AN345" s="5">
        <f ca="1">SUMIF(总装!CP$3:CP$146,$B345,总装!CP$6)+SUMIF(总装!CQ$3:CQ$146,$B345,总装!CQ$6)+SUMIF(总装!CR$3:CR$146,$B345,总装!CR$6)</f>
        <v>0</v>
      </c>
      <c r="AO345" s="5">
        <f ca="1" t="shared" si="16"/>
        <v>2000</v>
      </c>
      <c r="AP345" s="5">
        <f>SUMIF(工单拆分!G:G,B345,工单拆分!I:I)</f>
        <v>2000</v>
      </c>
      <c r="AQ345" s="5">
        <f ca="1" t="shared" si="17"/>
        <v>0</v>
      </c>
      <c r="AS345" s="7">
        <f>VLOOKUP(日计划量!C:C,工单拆分!H:N,7,0)</f>
        <v>100849808</v>
      </c>
      <c r="AT345" s="5">
        <f ca="1">VLOOKUP(C:C,工单拆分!H:R,11,0)</f>
        <v>0</v>
      </c>
      <c r="AU345" s="5">
        <f ca="1">VLOOKUP(C:C,工单拆分!H:S,12,0)</f>
        <v>0</v>
      </c>
      <c r="AV345" s="5"/>
      <c r="AW345" s="5"/>
    </row>
    <row r="346" s="1" customFormat="1" spans="1:49">
      <c r="A346" s="5">
        <f>工单拆分!F346</f>
        <v>7210003442</v>
      </c>
      <c r="B346" s="5" t="str">
        <f>工单拆分!G346</f>
        <v>7210003442-16</v>
      </c>
      <c r="C346" s="5" t="str">
        <f>工单拆分!H346</f>
        <v>40FC829D-16</v>
      </c>
      <c r="D346" s="5">
        <f>VLOOKUP(B346,工单拆分!G:I,3,0)</f>
        <v>2000</v>
      </c>
      <c r="E346" s="5">
        <f ca="1">SUMIFS(OFFSET(工单拆分!$I$2,,,2000),OFFSET(工单拆分!$F$2,,,2000),A346)</f>
        <v>31000</v>
      </c>
      <c r="F346" s="5"/>
      <c r="G346" s="10">
        <f ca="1" t="array" ref="G346">MATCH(TRUE,J346:AN346&gt;10,0)+$J$2-1</f>
        <v>43550</v>
      </c>
      <c r="H346" s="11"/>
      <c r="I346" s="11"/>
      <c r="J346" s="5">
        <f ca="1">SUMIF(总装!D$3:D$146,$B346,总装!D$6)+SUMIF(总装!E$3:E$146,$B346,总装!E$6)+SUMIF(总装!F$3:F$146,$B346,总装!F$6)</f>
        <v>0</v>
      </c>
      <c r="K346" s="12">
        <f ca="1">SUMIF(总装!G$3:G$146,$B346,总装!G$6)+SUMIF(总装!H$3:H$146,$B346,总装!H$6)+SUMIF(总装!I$3:I$146,$B346,总装!I$6)</f>
        <v>0</v>
      </c>
      <c r="L346" s="12">
        <f ca="1">SUMIF(总装!J$3:J$146,$B346,总装!J$6)+SUMIF(总装!K$3:K$146,$B346,总装!K$6)+SUMIF(总装!L$3:L$146,$B346,总装!L$6)</f>
        <v>0</v>
      </c>
      <c r="M346" s="12">
        <f ca="1">SUMIF(总装!M$3:M$146,$B346,总装!M$6)+SUMIF(总装!N$3:N$146,$B346,总装!N$6)+SUMIF(总装!O$3:O$146,$B346,总装!O$6)</f>
        <v>0</v>
      </c>
      <c r="N346" s="12">
        <f ca="1">SUMIF(总装!P$3:P$146,$B346,总装!P$6)+SUMIF(总装!Q$3:Q$146,$B346,总装!Q$6)+SUMIF(总装!R$3:R$146,$B346,总装!R$6)</f>
        <v>0</v>
      </c>
      <c r="O346" s="12">
        <f ca="1">SUMIF(总装!S$3:S$146,$B346,总装!S$6)+SUMIF(总装!T$3:T$146,$B346,总装!T$6)+SUMIF(总装!U$3:U$146,$B346,总装!U$6)</f>
        <v>0</v>
      </c>
      <c r="P346" s="12">
        <f ca="1">SUMIF(总装!V$3:V$146,$B346,总装!V$6)+SUMIF(总装!W$3:W$146,$B346,总装!W$6)+SUMIF(总装!X$3:X$146,$B346,总装!X$6)</f>
        <v>0</v>
      </c>
      <c r="Q346" s="12">
        <f ca="1">SUMIF(总装!Y$3:Y$146,$B346,总装!Y$6)+SUMIF(总装!Z$3:Z$146,$B346,总装!Z$6)+SUMIF(总装!AA$3:AA$146,$B346,总装!AA$6)</f>
        <v>0</v>
      </c>
      <c r="R346" s="5">
        <f ca="1">SUMIF(总装!AB$3:AB$146,$B346,总装!AB$6)+SUMIF(总装!AC$3:AC$146,$B346,总装!AC$6)+SUMIF(总装!AD$3:AD$146,$B346,总装!AD$6)</f>
        <v>0</v>
      </c>
      <c r="S346" s="5">
        <f ca="1">SUMIF(总装!AE$3:AE$146,$B346,总装!AE$6)+SUMIF(总装!AF$3:AF$146,$B346,总装!AF$6)+SUMIF(总装!AG$3:AG$146,$B346,总装!AG$6)</f>
        <v>0</v>
      </c>
      <c r="T346" s="5">
        <f ca="1">SUMIF(总装!AH$3:AH$146,$B346,总装!AH$6)+SUMIF(总装!AI$3:AI$146,$B346,总装!AI$6)+SUMIF(总装!AJ$3:AJ$146,$B346,总装!AJ$6)</f>
        <v>0</v>
      </c>
      <c r="U346" s="5">
        <f ca="1">SUMIF(总装!AK$3:AK$146,$B346,总装!AK$6)+SUMIF(总装!AL$3:AL$146,$B346,总装!AL$6)+SUMIF(总装!AM$3:AM$146,$B346,总装!AM$6)</f>
        <v>0</v>
      </c>
      <c r="V346" s="5">
        <f ca="1">SUMIF(总装!AN$3:AN$146,$B346,总装!AN$6)+SUMIF(总装!AO$3:AO$146,$B346,总装!AO$6)+SUMIF(总装!AP$3:AP$146,$B346,总装!AP$6)</f>
        <v>0</v>
      </c>
      <c r="W346" s="5">
        <f ca="1">SUMIF(总装!AQ$3:AQ$146,$B346,总装!AQ$6)+SUMIF(总装!AR$3:AR$146,$B346,总装!AR$6)+SUMIF(总装!AS$3:AS$146,$B346,总装!AS$6)</f>
        <v>0</v>
      </c>
      <c r="X346" s="5">
        <f ca="1">SUMIF(总装!AT$3:AT$146,$B346,总装!AT$6)+SUMIF(总装!AU$3:AU$146,$B346,总装!AU$6)+SUMIF(总装!AV$3:AV$146,$B346,总装!AV$6)</f>
        <v>0</v>
      </c>
      <c r="Y346" s="5">
        <f ca="1">SUMIF(总装!AW$3:AW$146,$B346,总装!AW$6)+SUMIF(总装!AX$3:AX$146,$B346,总装!AX$6)+SUMIF(总装!AY$3:AY$146,$B346,总装!AY$6)</f>
        <v>0</v>
      </c>
      <c r="Z346" s="5">
        <f ca="1">SUMIF(总装!AZ$3:AZ$146,$B346,总装!AZ$6)+SUMIF(总装!BA$3:BA$146,$B346,总装!BA$6)+SUMIF(总装!BB$3:BB$146,$B346,总装!BB$6)</f>
        <v>0</v>
      </c>
      <c r="AA346" s="5">
        <f ca="1">SUMIF(总装!BC$3:BC$146,$B346,总装!BC$6)+SUMIF(总装!BD$3:BD$146,$B346,总装!BD$6)+SUMIF(总装!BE$3:BE$146,$B346,总装!BE$6)</f>
        <v>0</v>
      </c>
      <c r="AB346" s="5">
        <f ca="1">SUMIF(总装!BF$3:BF$146,$B346,总装!BF$6)+SUMIF(总装!BG$3:BG$146,$B346,总装!BG$6)+SUMIF(总装!BH$3:BH$146,$B346,总装!BH$6)</f>
        <v>0</v>
      </c>
      <c r="AC346" s="5">
        <f ca="1">SUMIF(总装!BI$3:BI$146,$B346,总装!BI$6)+SUMIF(总装!BJ$3:BJ$146,$B346,总装!BJ$6)+SUMIF(总装!BK$3:BK$146,$B346,总装!BK$6)</f>
        <v>0</v>
      </c>
      <c r="AD346" s="5">
        <f ca="1">SUMIF(总装!BL$3:BL$146,$B346,总装!BL$6)+SUMIF(总装!BM$3:BM$146,$B346,总装!BM$6)+SUMIF(总装!BN$3:BN$146,$B346,总装!BN$6)</f>
        <v>0</v>
      </c>
      <c r="AE346" s="5">
        <f ca="1">SUMIF(总装!BO$3:BO$146,$B346,总装!BO$6)+SUMIF(总装!BP$3:BP$146,$B346,总装!BP$6)+SUMIF(总装!BQ$3:BQ$146,$B346,总装!BQ$6)</f>
        <v>0</v>
      </c>
      <c r="AF346" s="5">
        <f ca="1">SUMIF(总装!BR$3:BR$146,$B346,总装!BR$6)+SUMIF(总装!BS$3:BS$146,$B346,总装!BS$6)+SUMIF(总装!BT$3:BT$146,$B346,总装!BT$6)</f>
        <v>0</v>
      </c>
      <c r="AG346" s="5">
        <f ca="1">SUMIF(总装!BU$3:BU$146,$B346,总装!BU$6)+SUMIF(总装!BV$3:BV$146,$B346,总装!BV$6)+SUMIF(总装!BW$3:BW$146,$B346,总装!BW$6)</f>
        <v>0</v>
      </c>
      <c r="AH346" s="5">
        <f ca="1">SUMIF(总装!BX$3:BX$146,$B346,总装!BX$6)+SUMIF(总装!BY$3:BY$146,$B346,总装!BY$6)+SUMIF(总装!BZ$3:BZ$146,$B346,总装!BZ$6)</f>
        <v>0</v>
      </c>
      <c r="AI346" s="5">
        <f ca="1">SUMIF(总装!CA$3:CA$146,$B346,总装!CA$6)+SUMIF(总装!CB$3:CB$146,$B346,总装!CB$6)+SUMIF(总装!CC$3:CC$146,$B346,总装!CC$6)</f>
        <v>800</v>
      </c>
      <c r="AJ346" s="5">
        <f ca="1">SUMIF(总装!CD$3:CD$146,$B346,总装!CD$6)+SUMIF(总装!CE$3:CE$146,$B346,总装!CE$6)+SUMIF(总装!CF$3:CF$146,$B346,总装!CF$6)</f>
        <v>1200</v>
      </c>
      <c r="AK346" s="5">
        <f ca="1">SUMIF(总装!CG$3:CG$146,$B346,总装!CG$6)+SUMIF(总装!CH$3:CH$146,$B346,总装!CH$6)+SUMIF(总装!CI$3:CI$146,$B346,总装!CI$6)</f>
        <v>0</v>
      </c>
      <c r="AL346" s="5">
        <f ca="1">SUMIF(总装!CJ$3:CJ$146,$B346,总装!CJ$6)+SUMIF(总装!CK$3:CK$146,$B346,总装!CK$6)+SUMIF(总装!CL$3:CL$146,$B346,总装!CL$6)</f>
        <v>0</v>
      </c>
      <c r="AM346" s="5">
        <f ca="1">SUMIF(总装!CM$3:CM$146,$B346,总装!CM$6)+SUMIF(总装!CN$3:CN$146,$B346,总装!CN$6)+SUMIF(总装!CO$3:CO$146,$B346,总装!CO$6)</f>
        <v>0</v>
      </c>
      <c r="AN346" s="5">
        <f ca="1">SUMIF(总装!CP$3:CP$146,$B346,总装!CP$6)+SUMIF(总装!CQ$3:CQ$146,$B346,总装!CQ$6)+SUMIF(总装!CR$3:CR$146,$B346,总装!CR$6)</f>
        <v>0</v>
      </c>
      <c r="AO346" s="5">
        <f ca="1" t="shared" si="16"/>
        <v>2000</v>
      </c>
      <c r="AP346" s="5">
        <f>SUMIF(工单拆分!G:G,B346,工单拆分!I:I)</f>
        <v>2000</v>
      </c>
      <c r="AQ346" s="5">
        <f ca="1" t="shared" si="17"/>
        <v>0</v>
      </c>
      <c r="AS346" s="7">
        <f>VLOOKUP(日计划量!C:C,工单拆分!H:N,7,0)</f>
        <v>100852066</v>
      </c>
      <c r="AT346" s="5">
        <f ca="1">VLOOKUP(C:C,工单拆分!H:R,11,0)</f>
        <v>0</v>
      </c>
      <c r="AU346" s="5">
        <f ca="1">VLOOKUP(C:C,工单拆分!H:S,12,0)</f>
        <v>0</v>
      </c>
      <c r="AV346" s="5"/>
      <c r="AW346" s="5"/>
    </row>
    <row r="347" s="1" customFormat="1" spans="1:49">
      <c r="A347" s="5">
        <f>工单拆分!F347</f>
        <v>7210003442</v>
      </c>
      <c r="B347" s="5" t="str">
        <f>工单拆分!G347</f>
        <v>7210003442-17</v>
      </c>
      <c r="C347" s="5" t="str">
        <f>工单拆分!H347</f>
        <v>40FC829D-17</v>
      </c>
      <c r="D347" s="5">
        <f>VLOOKUP(B347,工单拆分!G:I,3,0)</f>
        <v>2000</v>
      </c>
      <c r="E347" s="5">
        <f ca="1">SUMIFS(OFFSET(工单拆分!$I$2,,,2000),OFFSET(工单拆分!$F$2,,,2000),A347)</f>
        <v>31000</v>
      </c>
      <c r="F347" s="5"/>
      <c r="G347" s="10">
        <f ca="1" t="array" ref="G347">MATCH(TRUE,J347:AN347&gt;10,0)+$J$2-1</f>
        <v>43551</v>
      </c>
      <c r="H347" s="11"/>
      <c r="I347" s="11"/>
      <c r="J347" s="5">
        <f ca="1">SUMIF(总装!D$3:D$146,$B347,总装!D$6)+SUMIF(总装!E$3:E$146,$B347,总装!E$6)+SUMIF(总装!F$3:F$146,$B347,总装!F$6)</f>
        <v>0</v>
      </c>
      <c r="K347" s="12">
        <f ca="1">SUMIF(总装!G$3:G$146,$B347,总装!G$6)+SUMIF(总装!H$3:H$146,$B347,总装!H$6)+SUMIF(总装!I$3:I$146,$B347,总装!I$6)</f>
        <v>0</v>
      </c>
      <c r="L347" s="12">
        <f ca="1">SUMIF(总装!J$3:J$146,$B347,总装!J$6)+SUMIF(总装!K$3:K$146,$B347,总装!K$6)+SUMIF(总装!L$3:L$146,$B347,总装!L$6)</f>
        <v>0</v>
      </c>
      <c r="M347" s="12">
        <f ca="1">SUMIF(总装!M$3:M$146,$B347,总装!M$6)+SUMIF(总装!N$3:N$146,$B347,总装!N$6)+SUMIF(总装!O$3:O$146,$B347,总装!O$6)</f>
        <v>0</v>
      </c>
      <c r="N347" s="12">
        <f ca="1">SUMIF(总装!P$3:P$146,$B347,总装!P$6)+SUMIF(总装!Q$3:Q$146,$B347,总装!Q$6)+SUMIF(总装!R$3:R$146,$B347,总装!R$6)</f>
        <v>0</v>
      </c>
      <c r="O347" s="12">
        <f ca="1">SUMIF(总装!S$3:S$146,$B347,总装!S$6)+SUMIF(总装!T$3:T$146,$B347,总装!T$6)+SUMIF(总装!U$3:U$146,$B347,总装!U$6)</f>
        <v>0</v>
      </c>
      <c r="P347" s="12">
        <f ca="1">SUMIF(总装!V$3:V$146,$B347,总装!V$6)+SUMIF(总装!W$3:W$146,$B347,总装!W$6)+SUMIF(总装!X$3:X$146,$B347,总装!X$6)</f>
        <v>0</v>
      </c>
      <c r="Q347" s="12">
        <f ca="1">SUMIF(总装!Y$3:Y$146,$B347,总装!Y$6)+SUMIF(总装!Z$3:Z$146,$B347,总装!Z$6)+SUMIF(总装!AA$3:AA$146,$B347,总装!AA$6)</f>
        <v>0</v>
      </c>
      <c r="R347" s="5">
        <f ca="1">SUMIF(总装!AB$3:AB$146,$B347,总装!AB$6)+SUMIF(总装!AC$3:AC$146,$B347,总装!AC$6)+SUMIF(总装!AD$3:AD$146,$B347,总装!AD$6)</f>
        <v>0</v>
      </c>
      <c r="S347" s="5">
        <f ca="1">SUMIF(总装!AE$3:AE$146,$B347,总装!AE$6)+SUMIF(总装!AF$3:AF$146,$B347,总装!AF$6)+SUMIF(总装!AG$3:AG$146,$B347,总装!AG$6)</f>
        <v>0</v>
      </c>
      <c r="T347" s="5">
        <f ca="1">SUMIF(总装!AH$3:AH$146,$B347,总装!AH$6)+SUMIF(总装!AI$3:AI$146,$B347,总装!AI$6)+SUMIF(总装!AJ$3:AJ$146,$B347,总装!AJ$6)</f>
        <v>0</v>
      </c>
      <c r="U347" s="5">
        <f ca="1">SUMIF(总装!AK$3:AK$146,$B347,总装!AK$6)+SUMIF(总装!AL$3:AL$146,$B347,总装!AL$6)+SUMIF(总装!AM$3:AM$146,$B347,总装!AM$6)</f>
        <v>0</v>
      </c>
      <c r="V347" s="5">
        <f ca="1">SUMIF(总装!AN$3:AN$146,$B347,总装!AN$6)+SUMIF(总装!AO$3:AO$146,$B347,总装!AO$6)+SUMIF(总装!AP$3:AP$146,$B347,总装!AP$6)</f>
        <v>0</v>
      </c>
      <c r="W347" s="5">
        <f ca="1">SUMIF(总装!AQ$3:AQ$146,$B347,总装!AQ$6)+SUMIF(总装!AR$3:AR$146,$B347,总装!AR$6)+SUMIF(总装!AS$3:AS$146,$B347,总装!AS$6)</f>
        <v>0</v>
      </c>
      <c r="X347" s="5">
        <f ca="1">SUMIF(总装!AT$3:AT$146,$B347,总装!AT$6)+SUMIF(总装!AU$3:AU$146,$B347,总装!AU$6)+SUMIF(总装!AV$3:AV$146,$B347,总装!AV$6)</f>
        <v>0</v>
      </c>
      <c r="Y347" s="5">
        <f ca="1">SUMIF(总装!AW$3:AW$146,$B347,总装!AW$6)+SUMIF(总装!AX$3:AX$146,$B347,总装!AX$6)+SUMIF(总装!AY$3:AY$146,$B347,总装!AY$6)</f>
        <v>0</v>
      </c>
      <c r="Z347" s="5">
        <f ca="1">SUMIF(总装!AZ$3:AZ$146,$B347,总装!AZ$6)+SUMIF(总装!BA$3:BA$146,$B347,总装!BA$6)+SUMIF(总装!BB$3:BB$146,$B347,总装!BB$6)</f>
        <v>0</v>
      </c>
      <c r="AA347" s="5">
        <f ca="1">SUMIF(总装!BC$3:BC$146,$B347,总装!BC$6)+SUMIF(总装!BD$3:BD$146,$B347,总装!BD$6)+SUMIF(总装!BE$3:BE$146,$B347,总装!BE$6)</f>
        <v>0</v>
      </c>
      <c r="AB347" s="5">
        <f ca="1">SUMIF(总装!BF$3:BF$146,$B347,总装!BF$6)+SUMIF(总装!BG$3:BG$146,$B347,总装!BG$6)+SUMIF(总装!BH$3:BH$146,$B347,总装!BH$6)</f>
        <v>0</v>
      </c>
      <c r="AC347" s="5">
        <f ca="1">SUMIF(总装!BI$3:BI$146,$B347,总装!BI$6)+SUMIF(总装!BJ$3:BJ$146,$B347,总装!BJ$6)+SUMIF(总装!BK$3:BK$146,$B347,总装!BK$6)</f>
        <v>0</v>
      </c>
      <c r="AD347" s="5">
        <f ca="1">SUMIF(总装!BL$3:BL$146,$B347,总装!BL$6)+SUMIF(总装!BM$3:BM$146,$B347,总装!BM$6)+SUMIF(总装!BN$3:BN$146,$B347,总装!BN$6)</f>
        <v>0</v>
      </c>
      <c r="AE347" s="5">
        <f ca="1">SUMIF(总装!BO$3:BO$146,$B347,总装!BO$6)+SUMIF(总装!BP$3:BP$146,$B347,总装!BP$6)+SUMIF(总装!BQ$3:BQ$146,$B347,总装!BQ$6)</f>
        <v>0</v>
      </c>
      <c r="AF347" s="5">
        <f ca="1">SUMIF(总装!BR$3:BR$146,$B347,总装!BR$6)+SUMIF(总装!BS$3:BS$146,$B347,总装!BS$6)+SUMIF(总装!BT$3:BT$146,$B347,总装!BT$6)</f>
        <v>0</v>
      </c>
      <c r="AG347" s="5">
        <f ca="1">SUMIF(总装!BU$3:BU$146,$B347,总装!BU$6)+SUMIF(总装!BV$3:BV$146,$B347,总装!BV$6)+SUMIF(总装!BW$3:BW$146,$B347,总装!BW$6)</f>
        <v>0</v>
      </c>
      <c r="AH347" s="5">
        <f ca="1">SUMIF(总装!BX$3:BX$146,$B347,总装!BX$6)+SUMIF(总装!BY$3:BY$146,$B347,总装!BY$6)+SUMIF(总装!BZ$3:BZ$146,$B347,总装!BZ$6)</f>
        <v>0</v>
      </c>
      <c r="AI347" s="5">
        <f ca="1">SUMIF(总装!CA$3:CA$146,$B347,总装!CA$6)+SUMIF(总装!CB$3:CB$146,$B347,总装!CB$6)+SUMIF(总装!CC$3:CC$146,$B347,总装!CC$6)</f>
        <v>0</v>
      </c>
      <c r="AJ347" s="5">
        <f ca="1">SUMIF(总装!CD$3:CD$146,$B347,总装!CD$6)+SUMIF(总装!CE$3:CE$146,$B347,总装!CE$6)+SUMIF(总装!CF$3:CF$146,$B347,总装!CF$6)</f>
        <v>900</v>
      </c>
      <c r="AK347" s="5">
        <f ca="1">SUMIF(总装!CG$3:CG$146,$B347,总装!CG$6)+SUMIF(总装!CH$3:CH$146,$B347,总装!CH$6)+SUMIF(总装!CI$3:CI$146,$B347,总装!CI$6)</f>
        <v>1100</v>
      </c>
      <c r="AL347" s="5">
        <f ca="1">SUMIF(总装!CJ$3:CJ$146,$B347,总装!CJ$6)+SUMIF(总装!CK$3:CK$146,$B347,总装!CK$6)+SUMIF(总装!CL$3:CL$146,$B347,总装!CL$6)</f>
        <v>0</v>
      </c>
      <c r="AM347" s="5">
        <f ca="1">SUMIF(总装!CM$3:CM$146,$B347,总装!CM$6)+SUMIF(总装!CN$3:CN$146,$B347,总装!CN$6)+SUMIF(总装!CO$3:CO$146,$B347,总装!CO$6)</f>
        <v>0</v>
      </c>
      <c r="AN347" s="5">
        <f ca="1">SUMIF(总装!CP$3:CP$146,$B347,总装!CP$6)+SUMIF(总装!CQ$3:CQ$146,$B347,总装!CQ$6)+SUMIF(总装!CR$3:CR$146,$B347,总装!CR$6)</f>
        <v>0</v>
      </c>
      <c r="AO347" s="5">
        <f ca="1" t="shared" si="16"/>
        <v>2000</v>
      </c>
      <c r="AP347" s="5">
        <f>SUMIF(工单拆分!G:G,B347,工单拆分!I:I)</f>
        <v>2000</v>
      </c>
      <c r="AQ347" s="5">
        <f ca="1" t="shared" si="17"/>
        <v>0</v>
      </c>
      <c r="AS347" s="7">
        <f>VLOOKUP(日计划量!C:C,工单拆分!H:N,7,0)</f>
        <v>100852070</v>
      </c>
      <c r="AT347" s="5">
        <f ca="1">VLOOKUP(C:C,工单拆分!H:R,11,0)</f>
        <v>0</v>
      </c>
      <c r="AU347" s="5">
        <f ca="1">VLOOKUP(C:C,工单拆分!H:S,12,0)</f>
        <v>0</v>
      </c>
      <c r="AV347" s="5"/>
      <c r="AW347" s="5"/>
    </row>
    <row r="348" s="1" customFormat="1" spans="1:49">
      <c r="A348" s="5">
        <f>工单拆分!F348</f>
        <v>7210003442</v>
      </c>
      <c r="B348" s="5" t="str">
        <f>工单拆分!G348</f>
        <v>7210003442-18</v>
      </c>
      <c r="C348" s="5" t="str">
        <f>工单拆分!H348</f>
        <v>40FC829D-18</v>
      </c>
      <c r="D348" s="5">
        <f>VLOOKUP(B348,工单拆分!G:I,3,0)</f>
        <v>1000</v>
      </c>
      <c r="E348" s="5">
        <f ca="1">SUMIFS(OFFSET(工单拆分!$I$2,,,2000),OFFSET(工单拆分!$F$2,,,2000),A348)</f>
        <v>31000</v>
      </c>
      <c r="F348" s="5"/>
      <c r="G348" s="10">
        <f ca="1" t="array" ref="G348">MATCH(TRUE,J348:AN348&gt;10,0)+$J$2-1</f>
        <v>43554</v>
      </c>
      <c r="H348" s="11"/>
      <c r="I348" s="11"/>
      <c r="J348" s="5">
        <f ca="1">SUMIF(总装!D$3:D$146,$B348,总装!D$6)+SUMIF(总装!E$3:E$146,$B348,总装!E$6)+SUMIF(总装!F$3:F$146,$B348,总装!F$6)</f>
        <v>0</v>
      </c>
      <c r="K348" s="12">
        <f ca="1">SUMIF(总装!G$3:G$146,$B348,总装!G$6)+SUMIF(总装!H$3:H$146,$B348,总装!H$6)+SUMIF(总装!I$3:I$146,$B348,总装!I$6)</f>
        <v>0</v>
      </c>
      <c r="L348" s="12">
        <f ca="1">SUMIF(总装!J$3:J$146,$B348,总装!J$6)+SUMIF(总装!K$3:K$146,$B348,总装!K$6)+SUMIF(总装!L$3:L$146,$B348,总装!L$6)</f>
        <v>0</v>
      </c>
      <c r="M348" s="12">
        <f ca="1">SUMIF(总装!M$3:M$146,$B348,总装!M$6)+SUMIF(总装!N$3:N$146,$B348,总装!N$6)+SUMIF(总装!O$3:O$146,$B348,总装!O$6)</f>
        <v>0</v>
      </c>
      <c r="N348" s="12">
        <f ca="1">SUMIF(总装!P$3:P$146,$B348,总装!P$6)+SUMIF(总装!Q$3:Q$146,$B348,总装!Q$6)+SUMIF(总装!R$3:R$146,$B348,总装!R$6)</f>
        <v>0</v>
      </c>
      <c r="O348" s="12">
        <f ca="1">SUMIF(总装!S$3:S$146,$B348,总装!S$6)+SUMIF(总装!T$3:T$146,$B348,总装!T$6)+SUMIF(总装!U$3:U$146,$B348,总装!U$6)</f>
        <v>0</v>
      </c>
      <c r="P348" s="12">
        <f ca="1">SUMIF(总装!V$3:V$146,$B348,总装!V$6)+SUMIF(总装!W$3:W$146,$B348,总装!W$6)+SUMIF(总装!X$3:X$146,$B348,总装!X$6)</f>
        <v>0</v>
      </c>
      <c r="Q348" s="12">
        <f ca="1">SUMIF(总装!Y$3:Y$146,$B348,总装!Y$6)+SUMIF(总装!Z$3:Z$146,$B348,总装!Z$6)+SUMIF(总装!AA$3:AA$146,$B348,总装!AA$6)</f>
        <v>0</v>
      </c>
      <c r="R348" s="5">
        <f ca="1">SUMIF(总装!AB$3:AB$146,$B348,总装!AB$6)+SUMIF(总装!AC$3:AC$146,$B348,总装!AC$6)+SUMIF(总装!AD$3:AD$146,$B348,总装!AD$6)</f>
        <v>0</v>
      </c>
      <c r="S348" s="5">
        <f ca="1">SUMIF(总装!AE$3:AE$146,$B348,总装!AE$6)+SUMIF(总装!AF$3:AF$146,$B348,总装!AF$6)+SUMIF(总装!AG$3:AG$146,$B348,总装!AG$6)</f>
        <v>0</v>
      </c>
      <c r="T348" s="5">
        <f ca="1">SUMIF(总装!AH$3:AH$146,$B348,总装!AH$6)+SUMIF(总装!AI$3:AI$146,$B348,总装!AI$6)+SUMIF(总装!AJ$3:AJ$146,$B348,总装!AJ$6)</f>
        <v>0</v>
      </c>
      <c r="U348" s="5">
        <f ca="1">SUMIF(总装!AK$3:AK$146,$B348,总装!AK$6)+SUMIF(总装!AL$3:AL$146,$B348,总装!AL$6)+SUMIF(总装!AM$3:AM$146,$B348,总装!AM$6)</f>
        <v>0</v>
      </c>
      <c r="V348" s="5">
        <f ca="1">SUMIF(总装!AN$3:AN$146,$B348,总装!AN$6)+SUMIF(总装!AO$3:AO$146,$B348,总装!AO$6)+SUMIF(总装!AP$3:AP$146,$B348,总装!AP$6)</f>
        <v>0</v>
      </c>
      <c r="W348" s="5">
        <f ca="1">SUMIF(总装!AQ$3:AQ$146,$B348,总装!AQ$6)+SUMIF(总装!AR$3:AR$146,$B348,总装!AR$6)+SUMIF(总装!AS$3:AS$146,$B348,总装!AS$6)</f>
        <v>0</v>
      </c>
      <c r="X348" s="5">
        <f ca="1">SUMIF(总装!AT$3:AT$146,$B348,总装!AT$6)+SUMIF(总装!AU$3:AU$146,$B348,总装!AU$6)+SUMIF(总装!AV$3:AV$146,$B348,总装!AV$6)</f>
        <v>0</v>
      </c>
      <c r="Y348" s="5">
        <f ca="1">SUMIF(总装!AW$3:AW$146,$B348,总装!AW$6)+SUMIF(总装!AX$3:AX$146,$B348,总装!AX$6)+SUMIF(总装!AY$3:AY$146,$B348,总装!AY$6)</f>
        <v>0</v>
      </c>
      <c r="Z348" s="5">
        <f ca="1">SUMIF(总装!AZ$3:AZ$146,$B348,总装!AZ$6)+SUMIF(总装!BA$3:BA$146,$B348,总装!BA$6)+SUMIF(总装!BB$3:BB$146,$B348,总装!BB$6)</f>
        <v>0</v>
      </c>
      <c r="AA348" s="5">
        <f ca="1">SUMIF(总装!BC$3:BC$146,$B348,总装!BC$6)+SUMIF(总装!BD$3:BD$146,$B348,总装!BD$6)+SUMIF(总装!BE$3:BE$146,$B348,总装!BE$6)</f>
        <v>0</v>
      </c>
      <c r="AB348" s="5">
        <f ca="1">SUMIF(总装!BF$3:BF$146,$B348,总装!BF$6)+SUMIF(总装!BG$3:BG$146,$B348,总装!BG$6)+SUMIF(总装!BH$3:BH$146,$B348,总装!BH$6)</f>
        <v>0</v>
      </c>
      <c r="AC348" s="5">
        <f ca="1">SUMIF(总装!BI$3:BI$146,$B348,总装!BI$6)+SUMIF(总装!BJ$3:BJ$146,$B348,总装!BJ$6)+SUMIF(总装!BK$3:BK$146,$B348,总装!BK$6)</f>
        <v>0</v>
      </c>
      <c r="AD348" s="5">
        <f ca="1">SUMIF(总装!BL$3:BL$146,$B348,总装!BL$6)+SUMIF(总装!BM$3:BM$146,$B348,总装!BM$6)+SUMIF(总装!BN$3:BN$146,$B348,总装!BN$6)</f>
        <v>0</v>
      </c>
      <c r="AE348" s="5">
        <f ca="1">SUMIF(总装!BO$3:BO$146,$B348,总装!BO$6)+SUMIF(总装!BP$3:BP$146,$B348,总装!BP$6)+SUMIF(总装!BQ$3:BQ$146,$B348,总装!BQ$6)</f>
        <v>0</v>
      </c>
      <c r="AF348" s="5">
        <f ca="1">SUMIF(总装!BR$3:BR$146,$B348,总装!BR$6)+SUMIF(总装!BS$3:BS$146,$B348,总装!BS$6)+SUMIF(总装!BT$3:BT$146,$B348,总装!BT$6)</f>
        <v>0</v>
      </c>
      <c r="AG348" s="5">
        <f ca="1">SUMIF(总装!BU$3:BU$146,$B348,总装!BU$6)+SUMIF(总装!BV$3:BV$146,$B348,总装!BV$6)+SUMIF(总装!BW$3:BW$146,$B348,总装!BW$6)</f>
        <v>0</v>
      </c>
      <c r="AH348" s="5">
        <f ca="1">SUMIF(总装!BX$3:BX$146,$B348,总装!BX$6)+SUMIF(总装!BY$3:BY$146,$B348,总装!BY$6)+SUMIF(总装!BZ$3:BZ$146,$B348,总装!BZ$6)</f>
        <v>0</v>
      </c>
      <c r="AI348" s="5">
        <f ca="1">SUMIF(总装!CA$3:CA$146,$B348,总装!CA$6)+SUMIF(总装!CB$3:CB$146,$B348,总装!CB$6)+SUMIF(总装!CC$3:CC$146,$B348,总装!CC$6)</f>
        <v>0</v>
      </c>
      <c r="AJ348" s="5">
        <f ca="1">SUMIF(总装!CD$3:CD$146,$B348,总装!CD$6)+SUMIF(总装!CE$3:CE$146,$B348,总装!CE$6)+SUMIF(总装!CF$3:CF$146,$B348,总装!CF$6)</f>
        <v>0</v>
      </c>
      <c r="AK348" s="5">
        <f ca="1">SUMIF(总装!CG$3:CG$146,$B348,总装!CG$6)+SUMIF(总装!CH$3:CH$146,$B348,总装!CH$6)+SUMIF(总装!CI$3:CI$146,$B348,总装!CI$6)</f>
        <v>0</v>
      </c>
      <c r="AL348" s="5">
        <f ca="1">SUMIF(总装!CJ$3:CJ$146,$B348,总装!CJ$6)+SUMIF(总装!CK$3:CK$146,$B348,总装!CK$6)+SUMIF(总装!CL$3:CL$146,$B348,总装!CL$6)</f>
        <v>0</v>
      </c>
      <c r="AM348" s="5">
        <f ca="1">SUMIF(总装!CM$3:CM$146,$B348,总装!CM$6)+SUMIF(总装!CN$3:CN$146,$B348,总装!CN$6)+SUMIF(总装!CO$3:CO$146,$B348,总装!CO$6)</f>
        <v>1000</v>
      </c>
      <c r="AN348" s="5">
        <f ca="1">SUMIF(总装!CP$3:CP$146,$B348,总装!CP$6)+SUMIF(总装!CQ$3:CQ$146,$B348,总装!CQ$6)+SUMIF(总装!CR$3:CR$146,$B348,总装!CR$6)</f>
        <v>0</v>
      </c>
      <c r="AO348" s="5">
        <f ca="1" t="shared" si="16"/>
        <v>1000</v>
      </c>
      <c r="AP348" s="5">
        <f>SUMIF(工单拆分!G:G,B348,工单拆分!I:I)</f>
        <v>1000</v>
      </c>
      <c r="AQ348" s="5">
        <f ca="1" t="shared" si="17"/>
        <v>0</v>
      </c>
      <c r="AS348" s="7">
        <f>VLOOKUP(日计划量!C:C,工单拆分!H:N,7,0)</f>
        <v>0</v>
      </c>
      <c r="AT348" s="5">
        <f ca="1">VLOOKUP(C:C,工单拆分!H:R,11,0)</f>
        <v>0</v>
      </c>
      <c r="AU348" s="5">
        <f ca="1">VLOOKUP(C:C,工单拆分!H:S,12,0)</f>
        <v>0</v>
      </c>
      <c r="AV348" s="5"/>
      <c r="AW348" s="5"/>
    </row>
    <row r="349" s="1" customFormat="1" ht="13.5" customHeight="1" spans="1:49">
      <c r="A349" s="5">
        <f>工单拆分!F349</f>
        <v>7210003444</v>
      </c>
      <c r="B349" s="5" t="str">
        <f>工单拆分!G349</f>
        <v>7210003444-1</v>
      </c>
      <c r="C349" s="5" t="str">
        <f>工单拆分!H349</f>
        <v>40FC829E-1</v>
      </c>
      <c r="D349" s="5">
        <f>VLOOKUP(B349,工单拆分!G:I,3,0)</f>
        <v>3000</v>
      </c>
      <c r="E349" s="5">
        <f ca="1">SUMIFS(OFFSET(工单拆分!$I$2,,,2000),OFFSET(工单拆分!$F$2,,,2000),A349)</f>
        <v>32000</v>
      </c>
      <c r="F349" s="5"/>
      <c r="G349" s="10">
        <f ca="1" t="array" ref="G349">MATCH(TRUE,J349:AN349&gt;10,0)+$J$2-1</f>
        <v>43525</v>
      </c>
      <c r="H349" s="11"/>
      <c r="I349" s="11"/>
      <c r="J349" s="5">
        <f ca="1">SUMIF(总装!D$3:D$146,$B349,总装!D$6)+SUMIF(总装!E$3:E$146,$B349,总装!E$6)+SUMIF(总装!F$3:F$146,$B349,总装!F$6)</f>
        <v>1950</v>
      </c>
      <c r="K349" s="12">
        <f ca="1">SUMIF(总装!G$3:G$146,$B349,总装!G$6)+SUMIF(总装!H$3:H$146,$B349,总装!H$6)+SUMIF(总装!I$3:I$146,$B349,总装!I$6)</f>
        <v>1050</v>
      </c>
      <c r="L349" s="12">
        <f ca="1">SUMIF(总装!J$3:J$146,$B349,总装!J$6)+SUMIF(总装!K$3:K$146,$B349,总装!K$6)+SUMIF(总装!L$3:L$146,$B349,总装!L$6)</f>
        <v>0</v>
      </c>
      <c r="M349" s="12">
        <f ca="1">SUMIF(总装!M$3:M$146,$B349,总装!M$6)+SUMIF(总装!N$3:N$146,$B349,总装!N$6)+SUMIF(总装!O$3:O$146,$B349,总装!O$6)</f>
        <v>0</v>
      </c>
      <c r="N349" s="12">
        <f ca="1">SUMIF(总装!P$3:P$146,$B349,总装!P$6)+SUMIF(总装!Q$3:Q$146,$B349,总装!Q$6)+SUMIF(总装!R$3:R$146,$B349,总装!R$6)</f>
        <v>0</v>
      </c>
      <c r="O349" s="12">
        <f ca="1">SUMIF(总装!S$3:S$146,$B349,总装!S$6)+SUMIF(总装!T$3:T$146,$B349,总装!T$6)+SUMIF(总装!U$3:U$146,$B349,总装!U$6)</f>
        <v>0</v>
      </c>
      <c r="P349" s="12">
        <f ca="1">SUMIF(总装!V$3:V$146,$B349,总装!V$6)+SUMIF(总装!W$3:W$146,$B349,总装!W$6)+SUMIF(总装!X$3:X$146,$B349,总装!X$6)</f>
        <v>0</v>
      </c>
      <c r="Q349" s="12">
        <f ca="1">SUMIF(总装!Y$3:Y$146,$B349,总装!Y$6)+SUMIF(总装!Z$3:Z$146,$B349,总装!Z$6)+SUMIF(总装!AA$3:AA$146,$B349,总装!AA$6)</f>
        <v>0</v>
      </c>
      <c r="R349" s="5">
        <f ca="1">SUMIF(总装!AB$3:AB$146,$B349,总装!AB$6)+SUMIF(总装!AC$3:AC$146,$B349,总装!AC$6)+SUMIF(总装!AD$3:AD$146,$B349,总装!AD$6)</f>
        <v>0</v>
      </c>
      <c r="S349" s="5">
        <f ca="1">SUMIF(总装!AE$3:AE$146,$B349,总装!AE$6)+SUMIF(总装!AF$3:AF$146,$B349,总装!AF$6)+SUMIF(总装!AG$3:AG$146,$B349,总装!AG$6)</f>
        <v>0</v>
      </c>
      <c r="T349" s="5">
        <f ca="1">SUMIF(总装!AH$3:AH$146,$B349,总装!AH$6)+SUMIF(总装!AI$3:AI$146,$B349,总装!AI$6)+SUMIF(总装!AJ$3:AJ$146,$B349,总装!AJ$6)</f>
        <v>0</v>
      </c>
      <c r="U349" s="5">
        <f ca="1">SUMIF(总装!AK$3:AK$146,$B349,总装!AK$6)+SUMIF(总装!AL$3:AL$146,$B349,总装!AL$6)+SUMIF(总装!AM$3:AM$146,$B349,总装!AM$6)</f>
        <v>0</v>
      </c>
      <c r="V349" s="5">
        <f ca="1">SUMIF(总装!AN$3:AN$146,$B349,总装!AN$6)+SUMIF(总装!AO$3:AO$146,$B349,总装!AO$6)+SUMIF(总装!AP$3:AP$146,$B349,总装!AP$6)</f>
        <v>0</v>
      </c>
      <c r="W349" s="5">
        <f ca="1">SUMIF(总装!AQ$3:AQ$146,$B349,总装!AQ$6)+SUMIF(总装!AR$3:AR$146,$B349,总装!AR$6)+SUMIF(总装!AS$3:AS$146,$B349,总装!AS$6)</f>
        <v>0</v>
      </c>
      <c r="X349" s="5">
        <f ca="1">SUMIF(总装!AT$3:AT$146,$B349,总装!AT$6)+SUMIF(总装!AU$3:AU$146,$B349,总装!AU$6)+SUMIF(总装!AV$3:AV$146,$B349,总装!AV$6)</f>
        <v>0</v>
      </c>
      <c r="Y349" s="5">
        <f ca="1">SUMIF(总装!AW$3:AW$146,$B349,总装!AW$6)+SUMIF(总装!AX$3:AX$146,$B349,总装!AX$6)+SUMIF(总装!AY$3:AY$146,$B349,总装!AY$6)</f>
        <v>0</v>
      </c>
      <c r="Z349" s="5">
        <f ca="1">SUMIF(总装!AZ$3:AZ$146,$B349,总装!AZ$6)+SUMIF(总装!BA$3:BA$146,$B349,总装!BA$6)+SUMIF(总装!BB$3:BB$146,$B349,总装!BB$6)</f>
        <v>0</v>
      </c>
      <c r="AA349" s="5">
        <f ca="1">SUMIF(总装!BC$3:BC$146,$B349,总装!BC$6)+SUMIF(总装!BD$3:BD$146,$B349,总装!BD$6)+SUMIF(总装!BE$3:BE$146,$B349,总装!BE$6)</f>
        <v>0</v>
      </c>
      <c r="AB349" s="5">
        <f ca="1">SUMIF(总装!BF$3:BF$146,$B349,总装!BF$6)+SUMIF(总装!BG$3:BG$146,$B349,总装!BG$6)+SUMIF(总装!BH$3:BH$146,$B349,总装!BH$6)</f>
        <v>0</v>
      </c>
      <c r="AC349" s="5">
        <f ca="1">SUMIF(总装!BI$3:BI$146,$B349,总装!BI$6)+SUMIF(总装!BJ$3:BJ$146,$B349,总装!BJ$6)+SUMIF(总装!BK$3:BK$146,$B349,总装!BK$6)</f>
        <v>0</v>
      </c>
      <c r="AD349" s="5">
        <f ca="1">SUMIF(总装!BL$3:BL$146,$B349,总装!BL$6)+SUMIF(总装!BM$3:BM$146,$B349,总装!BM$6)+SUMIF(总装!BN$3:BN$146,$B349,总装!BN$6)</f>
        <v>0</v>
      </c>
      <c r="AE349" s="5">
        <f ca="1">SUMIF(总装!BO$3:BO$146,$B349,总装!BO$6)+SUMIF(总装!BP$3:BP$146,$B349,总装!BP$6)+SUMIF(总装!BQ$3:BQ$146,$B349,总装!BQ$6)</f>
        <v>0</v>
      </c>
      <c r="AF349" s="5">
        <f ca="1">SUMIF(总装!BR$3:BR$146,$B349,总装!BR$6)+SUMIF(总装!BS$3:BS$146,$B349,总装!BS$6)+SUMIF(总装!BT$3:BT$146,$B349,总装!BT$6)</f>
        <v>0</v>
      </c>
      <c r="AG349" s="5">
        <f ca="1">SUMIF(总装!BU$3:BU$146,$B349,总装!BU$6)+SUMIF(总装!BV$3:BV$146,$B349,总装!BV$6)+SUMIF(总装!BW$3:BW$146,$B349,总装!BW$6)</f>
        <v>0</v>
      </c>
      <c r="AH349" s="5">
        <f ca="1">SUMIF(总装!BX$3:BX$146,$B349,总装!BX$6)+SUMIF(总装!BY$3:BY$146,$B349,总装!BY$6)+SUMIF(总装!BZ$3:BZ$146,$B349,总装!BZ$6)</f>
        <v>0</v>
      </c>
      <c r="AI349" s="5">
        <f ca="1">SUMIF(总装!CA$3:CA$146,$B349,总装!CA$6)+SUMIF(总装!CB$3:CB$146,$B349,总装!CB$6)+SUMIF(总装!CC$3:CC$146,$B349,总装!CC$6)</f>
        <v>0</v>
      </c>
      <c r="AJ349" s="5">
        <f ca="1">SUMIF(总装!CD$3:CD$146,$B349,总装!CD$6)+SUMIF(总装!CE$3:CE$146,$B349,总装!CE$6)+SUMIF(总装!CF$3:CF$146,$B349,总装!CF$6)</f>
        <v>0</v>
      </c>
      <c r="AK349" s="5">
        <f ca="1">SUMIF(总装!CG$3:CG$146,$B349,总装!CG$6)+SUMIF(总装!CH$3:CH$146,$B349,总装!CH$6)+SUMIF(总装!CI$3:CI$146,$B349,总装!CI$6)</f>
        <v>0</v>
      </c>
      <c r="AL349" s="5">
        <f ca="1">SUMIF(总装!CJ$3:CJ$146,$B349,总装!CJ$6)+SUMIF(总装!CK$3:CK$146,$B349,总装!CK$6)+SUMIF(总装!CL$3:CL$146,$B349,总装!CL$6)</f>
        <v>0</v>
      </c>
      <c r="AM349" s="5">
        <f ca="1">SUMIF(总装!CM$3:CM$146,$B349,总装!CM$6)+SUMIF(总装!CN$3:CN$146,$B349,总装!CN$6)+SUMIF(总装!CO$3:CO$146,$B349,总装!CO$6)</f>
        <v>0</v>
      </c>
      <c r="AN349" s="5">
        <f ca="1">SUMIF(总装!CP$3:CP$146,$B349,总装!CP$6)+SUMIF(总装!CQ$3:CQ$146,$B349,总装!CQ$6)+SUMIF(总装!CR$3:CR$146,$B349,总装!CR$6)</f>
        <v>0</v>
      </c>
      <c r="AO349" s="5">
        <f ca="1" t="shared" si="16"/>
        <v>3000</v>
      </c>
      <c r="AP349" s="5">
        <f>SUMIF(工单拆分!G:G,B349,工单拆分!I:I)</f>
        <v>3000</v>
      </c>
      <c r="AQ349" s="5">
        <f ca="1" t="shared" si="17"/>
        <v>0</v>
      </c>
      <c r="AS349" s="7">
        <f>VLOOKUP(日计划量!C:C,工单拆分!H:N,7,0)</f>
        <v>100842249</v>
      </c>
      <c r="AT349" s="5">
        <f ca="1">VLOOKUP(C:C,工单拆分!H:R,11,0)</f>
        <v>0</v>
      </c>
      <c r="AU349" s="5">
        <f ca="1">VLOOKUP(C:C,工单拆分!H:S,12,0)</f>
        <v>0</v>
      </c>
      <c r="AV349" s="5"/>
      <c r="AW349" s="5"/>
    </row>
    <row r="350" s="1" customFormat="1" spans="1:49">
      <c r="A350" s="5">
        <f>工单拆分!F350</f>
        <v>7210003444</v>
      </c>
      <c r="B350" s="5" t="str">
        <f>工单拆分!G350</f>
        <v>7210003444-2</v>
      </c>
      <c r="C350" s="5" t="str">
        <f>工单拆分!H350</f>
        <v>40FC829E-2</v>
      </c>
      <c r="D350" s="5">
        <f>VLOOKUP(B350,工单拆分!G:I,3,0)</f>
        <v>2000</v>
      </c>
      <c r="E350" s="5">
        <f ca="1">SUMIFS(OFFSET(工单拆分!$I$2,,,2000),OFFSET(工单拆分!$F$2,,,2000),A350)</f>
        <v>32000</v>
      </c>
      <c r="F350" s="5"/>
      <c r="G350" s="10">
        <f ca="1" t="array" ref="G350">MATCH(TRUE,J350:AN350&gt;10,0)+$J$2-1</f>
        <v>43526</v>
      </c>
      <c r="H350" s="11"/>
      <c r="I350" s="11"/>
      <c r="J350" s="5">
        <f ca="1">SUMIF(总装!D$3:D$146,$B350,总装!D$6)+SUMIF(总装!E$3:E$146,$B350,总装!E$6)+SUMIF(总装!F$3:F$146,$B350,总装!F$6)</f>
        <v>0</v>
      </c>
      <c r="K350" s="12">
        <f ca="1">SUMIF(总装!G$3:G$146,$B350,总装!G$6)+SUMIF(总装!H$3:H$146,$B350,总装!H$6)+SUMIF(总装!I$3:I$146,$B350,总装!I$6)</f>
        <v>950</v>
      </c>
      <c r="L350" s="12">
        <f ca="1">SUMIF(总装!J$3:J$146,$B350,总装!J$6)+SUMIF(总装!K$3:K$146,$B350,总装!K$6)+SUMIF(总装!L$3:L$146,$B350,总装!L$6)</f>
        <v>0</v>
      </c>
      <c r="M350" s="12">
        <f ca="1">SUMIF(总装!M$3:M$146,$B350,总装!M$6)+SUMIF(总装!N$3:N$146,$B350,总装!N$6)+SUMIF(总装!O$3:O$146,$B350,总装!O$6)</f>
        <v>1050</v>
      </c>
      <c r="N350" s="12">
        <f ca="1">SUMIF(总装!P$3:P$146,$B350,总装!P$6)+SUMIF(总装!Q$3:Q$146,$B350,总装!Q$6)+SUMIF(总装!R$3:R$146,$B350,总装!R$6)</f>
        <v>0</v>
      </c>
      <c r="O350" s="12">
        <f ca="1">SUMIF(总装!S$3:S$146,$B350,总装!S$6)+SUMIF(总装!T$3:T$146,$B350,总装!T$6)+SUMIF(总装!U$3:U$146,$B350,总装!U$6)</f>
        <v>0</v>
      </c>
      <c r="P350" s="12">
        <f ca="1">SUMIF(总装!V$3:V$146,$B350,总装!V$6)+SUMIF(总装!W$3:W$146,$B350,总装!W$6)+SUMIF(总装!X$3:X$146,$B350,总装!X$6)</f>
        <v>0</v>
      </c>
      <c r="Q350" s="12">
        <f ca="1">SUMIF(总装!Y$3:Y$146,$B350,总装!Y$6)+SUMIF(总装!Z$3:Z$146,$B350,总装!Z$6)+SUMIF(总装!AA$3:AA$146,$B350,总装!AA$6)</f>
        <v>0</v>
      </c>
      <c r="R350" s="5">
        <f ca="1">SUMIF(总装!AB$3:AB$146,$B350,总装!AB$6)+SUMIF(总装!AC$3:AC$146,$B350,总装!AC$6)+SUMIF(总装!AD$3:AD$146,$B350,总装!AD$6)</f>
        <v>0</v>
      </c>
      <c r="S350" s="5">
        <f ca="1">SUMIF(总装!AE$3:AE$146,$B350,总装!AE$6)+SUMIF(总装!AF$3:AF$146,$B350,总装!AF$6)+SUMIF(总装!AG$3:AG$146,$B350,总装!AG$6)</f>
        <v>0</v>
      </c>
      <c r="T350" s="5">
        <f ca="1">SUMIF(总装!AH$3:AH$146,$B350,总装!AH$6)+SUMIF(总装!AI$3:AI$146,$B350,总装!AI$6)+SUMIF(总装!AJ$3:AJ$146,$B350,总装!AJ$6)</f>
        <v>0</v>
      </c>
      <c r="U350" s="5">
        <f ca="1">SUMIF(总装!AK$3:AK$146,$B350,总装!AK$6)+SUMIF(总装!AL$3:AL$146,$B350,总装!AL$6)+SUMIF(总装!AM$3:AM$146,$B350,总装!AM$6)</f>
        <v>0</v>
      </c>
      <c r="V350" s="5">
        <f ca="1">SUMIF(总装!AN$3:AN$146,$B350,总装!AN$6)+SUMIF(总装!AO$3:AO$146,$B350,总装!AO$6)+SUMIF(总装!AP$3:AP$146,$B350,总装!AP$6)</f>
        <v>0</v>
      </c>
      <c r="W350" s="5">
        <f ca="1">SUMIF(总装!AQ$3:AQ$146,$B350,总装!AQ$6)+SUMIF(总装!AR$3:AR$146,$B350,总装!AR$6)+SUMIF(总装!AS$3:AS$146,$B350,总装!AS$6)</f>
        <v>0</v>
      </c>
      <c r="X350" s="5">
        <f ca="1">SUMIF(总装!AT$3:AT$146,$B350,总装!AT$6)+SUMIF(总装!AU$3:AU$146,$B350,总装!AU$6)+SUMIF(总装!AV$3:AV$146,$B350,总装!AV$6)</f>
        <v>0</v>
      </c>
      <c r="Y350" s="5">
        <f ca="1">SUMIF(总装!AW$3:AW$146,$B350,总装!AW$6)+SUMIF(总装!AX$3:AX$146,$B350,总装!AX$6)+SUMIF(总装!AY$3:AY$146,$B350,总装!AY$6)</f>
        <v>0</v>
      </c>
      <c r="Z350" s="5">
        <f ca="1">SUMIF(总装!AZ$3:AZ$146,$B350,总装!AZ$6)+SUMIF(总装!BA$3:BA$146,$B350,总装!BA$6)+SUMIF(总装!BB$3:BB$146,$B350,总装!BB$6)</f>
        <v>0</v>
      </c>
      <c r="AA350" s="5">
        <f ca="1">SUMIF(总装!BC$3:BC$146,$B350,总装!BC$6)+SUMIF(总装!BD$3:BD$146,$B350,总装!BD$6)+SUMIF(总装!BE$3:BE$146,$B350,总装!BE$6)</f>
        <v>0</v>
      </c>
      <c r="AB350" s="5">
        <f ca="1">SUMIF(总装!BF$3:BF$146,$B350,总装!BF$6)+SUMIF(总装!BG$3:BG$146,$B350,总装!BG$6)+SUMIF(总装!BH$3:BH$146,$B350,总装!BH$6)</f>
        <v>0</v>
      </c>
      <c r="AC350" s="5">
        <f ca="1">SUMIF(总装!BI$3:BI$146,$B350,总装!BI$6)+SUMIF(总装!BJ$3:BJ$146,$B350,总装!BJ$6)+SUMIF(总装!BK$3:BK$146,$B350,总装!BK$6)</f>
        <v>0</v>
      </c>
      <c r="AD350" s="5">
        <f ca="1">SUMIF(总装!BL$3:BL$146,$B350,总装!BL$6)+SUMIF(总装!BM$3:BM$146,$B350,总装!BM$6)+SUMIF(总装!BN$3:BN$146,$B350,总装!BN$6)</f>
        <v>0</v>
      </c>
      <c r="AE350" s="5">
        <f ca="1">SUMIF(总装!BO$3:BO$146,$B350,总装!BO$6)+SUMIF(总装!BP$3:BP$146,$B350,总装!BP$6)+SUMIF(总装!BQ$3:BQ$146,$B350,总装!BQ$6)</f>
        <v>0</v>
      </c>
      <c r="AF350" s="5">
        <f ca="1">SUMIF(总装!BR$3:BR$146,$B350,总装!BR$6)+SUMIF(总装!BS$3:BS$146,$B350,总装!BS$6)+SUMIF(总装!BT$3:BT$146,$B350,总装!BT$6)</f>
        <v>0</v>
      </c>
      <c r="AG350" s="5">
        <f ca="1">SUMIF(总装!BU$3:BU$146,$B350,总装!BU$6)+SUMIF(总装!BV$3:BV$146,$B350,总装!BV$6)+SUMIF(总装!BW$3:BW$146,$B350,总装!BW$6)</f>
        <v>0</v>
      </c>
      <c r="AH350" s="5">
        <f ca="1">SUMIF(总装!BX$3:BX$146,$B350,总装!BX$6)+SUMIF(总装!BY$3:BY$146,$B350,总装!BY$6)+SUMIF(总装!BZ$3:BZ$146,$B350,总装!BZ$6)</f>
        <v>0</v>
      </c>
      <c r="AI350" s="5">
        <f ca="1">SUMIF(总装!CA$3:CA$146,$B350,总装!CA$6)+SUMIF(总装!CB$3:CB$146,$B350,总装!CB$6)+SUMIF(总装!CC$3:CC$146,$B350,总装!CC$6)</f>
        <v>0</v>
      </c>
      <c r="AJ350" s="5">
        <f ca="1">SUMIF(总装!CD$3:CD$146,$B350,总装!CD$6)+SUMIF(总装!CE$3:CE$146,$B350,总装!CE$6)+SUMIF(总装!CF$3:CF$146,$B350,总装!CF$6)</f>
        <v>0</v>
      </c>
      <c r="AK350" s="5">
        <f ca="1">SUMIF(总装!CG$3:CG$146,$B350,总装!CG$6)+SUMIF(总装!CH$3:CH$146,$B350,总装!CH$6)+SUMIF(总装!CI$3:CI$146,$B350,总装!CI$6)</f>
        <v>0</v>
      </c>
      <c r="AL350" s="5">
        <f ca="1">SUMIF(总装!CJ$3:CJ$146,$B350,总装!CJ$6)+SUMIF(总装!CK$3:CK$146,$B350,总装!CK$6)+SUMIF(总装!CL$3:CL$146,$B350,总装!CL$6)</f>
        <v>0</v>
      </c>
      <c r="AM350" s="5">
        <f ca="1">SUMIF(总装!CM$3:CM$146,$B350,总装!CM$6)+SUMIF(总装!CN$3:CN$146,$B350,总装!CN$6)+SUMIF(总装!CO$3:CO$146,$B350,总装!CO$6)</f>
        <v>0</v>
      </c>
      <c r="AN350" s="5">
        <f ca="1">SUMIF(总装!CP$3:CP$146,$B350,总装!CP$6)+SUMIF(总装!CQ$3:CQ$146,$B350,总装!CQ$6)+SUMIF(总装!CR$3:CR$146,$B350,总装!CR$6)</f>
        <v>0</v>
      </c>
      <c r="AO350" s="5">
        <f ca="1" t="shared" si="16"/>
        <v>2000</v>
      </c>
      <c r="AP350" s="5">
        <f>SUMIF(工单拆分!G:G,B350,工单拆分!I:I)</f>
        <v>2000</v>
      </c>
      <c r="AQ350" s="5">
        <f ca="1" t="shared" si="17"/>
        <v>0</v>
      </c>
      <c r="AS350" s="7">
        <f>VLOOKUP(日计划量!C:C,工单拆分!H:N,7,0)</f>
        <v>100842953</v>
      </c>
      <c r="AT350" s="5">
        <f ca="1">VLOOKUP(C:C,工单拆分!H:R,11,0)</f>
        <v>0</v>
      </c>
      <c r="AU350" s="5">
        <f ca="1">VLOOKUP(C:C,工单拆分!H:S,12,0)</f>
        <v>0</v>
      </c>
      <c r="AV350" s="5"/>
      <c r="AW350" s="5"/>
    </row>
    <row r="351" s="1" customFormat="1" spans="1:49">
      <c r="A351" s="5">
        <f>工单拆分!F351</f>
        <v>7210003444</v>
      </c>
      <c r="B351" s="5" t="str">
        <f>工单拆分!G351</f>
        <v>7210003444-3</v>
      </c>
      <c r="C351" s="5" t="str">
        <f>工单拆分!H351</f>
        <v>40FC829E-3</v>
      </c>
      <c r="D351" s="5">
        <f>VLOOKUP(B351,工单拆分!G:I,3,0)</f>
        <v>2000</v>
      </c>
      <c r="E351" s="5">
        <f ca="1">SUMIFS(OFFSET(工单拆分!$I$2,,,2000),OFFSET(工单拆分!$F$2,,,2000),A351)</f>
        <v>32000</v>
      </c>
      <c r="F351" s="5"/>
      <c r="G351" s="10">
        <f ca="1" t="array" ref="G351">MATCH(TRUE,J351:AN351&gt;10,0)+$J$2-1</f>
        <v>43528</v>
      </c>
      <c r="H351" s="11"/>
      <c r="I351" s="11"/>
      <c r="J351" s="5">
        <f ca="1">SUMIF(总装!D$3:D$146,$B351,总装!D$6)+SUMIF(总装!E$3:E$146,$B351,总装!E$6)+SUMIF(总装!F$3:F$146,$B351,总装!F$6)</f>
        <v>0</v>
      </c>
      <c r="K351" s="12">
        <f ca="1">SUMIF(总装!G$3:G$146,$B351,总装!G$6)+SUMIF(总装!H$3:H$146,$B351,总装!H$6)+SUMIF(总装!I$3:I$146,$B351,总装!I$6)</f>
        <v>0</v>
      </c>
      <c r="L351" s="12">
        <f ca="1">SUMIF(总装!J$3:J$146,$B351,总装!J$6)+SUMIF(总装!K$3:K$146,$B351,总装!K$6)+SUMIF(总装!L$3:L$146,$B351,总装!L$6)</f>
        <v>0</v>
      </c>
      <c r="M351" s="12">
        <f ca="1">SUMIF(总装!M$3:M$146,$B351,总装!M$6)+SUMIF(总装!N$3:N$146,$B351,总装!N$6)+SUMIF(总装!O$3:O$146,$B351,总装!O$6)</f>
        <v>950</v>
      </c>
      <c r="N351" s="12">
        <f ca="1">SUMIF(总装!P$3:P$146,$B351,总装!P$6)+SUMIF(总装!Q$3:Q$146,$B351,总装!Q$6)+SUMIF(总装!R$3:R$146,$B351,总装!R$6)</f>
        <v>1050</v>
      </c>
      <c r="O351" s="12">
        <f ca="1">SUMIF(总装!S$3:S$146,$B351,总装!S$6)+SUMIF(总装!T$3:T$146,$B351,总装!T$6)+SUMIF(总装!U$3:U$146,$B351,总装!U$6)</f>
        <v>0</v>
      </c>
      <c r="P351" s="12">
        <f ca="1">SUMIF(总装!V$3:V$146,$B351,总装!V$6)+SUMIF(总装!W$3:W$146,$B351,总装!W$6)+SUMIF(总装!X$3:X$146,$B351,总装!X$6)</f>
        <v>0</v>
      </c>
      <c r="Q351" s="12">
        <f ca="1">SUMIF(总装!Y$3:Y$146,$B351,总装!Y$6)+SUMIF(总装!Z$3:Z$146,$B351,总装!Z$6)+SUMIF(总装!AA$3:AA$146,$B351,总装!AA$6)</f>
        <v>0</v>
      </c>
      <c r="R351" s="5">
        <f ca="1">SUMIF(总装!AB$3:AB$146,$B351,总装!AB$6)+SUMIF(总装!AC$3:AC$146,$B351,总装!AC$6)+SUMIF(总装!AD$3:AD$146,$B351,总装!AD$6)</f>
        <v>0</v>
      </c>
      <c r="S351" s="5">
        <f ca="1">SUMIF(总装!AE$3:AE$146,$B351,总装!AE$6)+SUMIF(总装!AF$3:AF$146,$B351,总装!AF$6)+SUMIF(总装!AG$3:AG$146,$B351,总装!AG$6)</f>
        <v>0</v>
      </c>
      <c r="T351" s="5">
        <f ca="1">SUMIF(总装!AH$3:AH$146,$B351,总装!AH$6)+SUMIF(总装!AI$3:AI$146,$B351,总装!AI$6)+SUMIF(总装!AJ$3:AJ$146,$B351,总装!AJ$6)</f>
        <v>0</v>
      </c>
      <c r="U351" s="5">
        <f ca="1">SUMIF(总装!AK$3:AK$146,$B351,总装!AK$6)+SUMIF(总装!AL$3:AL$146,$B351,总装!AL$6)+SUMIF(总装!AM$3:AM$146,$B351,总装!AM$6)</f>
        <v>0</v>
      </c>
      <c r="V351" s="5">
        <f ca="1">SUMIF(总装!AN$3:AN$146,$B351,总装!AN$6)+SUMIF(总装!AO$3:AO$146,$B351,总装!AO$6)+SUMIF(总装!AP$3:AP$146,$B351,总装!AP$6)</f>
        <v>0</v>
      </c>
      <c r="W351" s="5">
        <f ca="1">SUMIF(总装!AQ$3:AQ$146,$B351,总装!AQ$6)+SUMIF(总装!AR$3:AR$146,$B351,总装!AR$6)+SUMIF(总装!AS$3:AS$146,$B351,总装!AS$6)</f>
        <v>0</v>
      </c>
      <c r="X351" s="5">
        <f ca="1">SUMIF(总装!AT$3:AT$146,$B351,总装!AT$6)+SUMIF(总装!AU$3:AU$146,$B351,总装!AU$6)+SUMIF(总装!AV$3:AV$146,$B351,总装!AV$6)</f>
        <v>0</v>
      </c>
      <c r="Y351" s="5">
        <f ca="1">SUMIF(总装!AW$3:AW$146,$B351,总装!AW$6)+SUMIF(总装!AX$3:AX$146,$B351,总装!AX$6)+SUMIF(总装!AY$3:AY$146,$B351,总装!AY$6)</f>
        <v>0</v>
      </c>
      <c r="Z351" s="5">
        <f ca="1">SUMIF(总装!AZ$3:AZ$146,$B351,总装!AZ$6)+SUMIF(总装!BA$3:BA$146,$B351,总装!BA$6)+SUMIF(总装!BB$3:BB$146,$B351,总装!BB$6)</f>
        <v>0</v>
      </c>
      <c r="AA351" s="5">
        <f ca="1">SUMIF(总装!BC$3:BC$146,$B351,总装!BC$6)+SUMIF(总装!BD$3:BD$146,$B351,总装!BD$6)+SUMIF(总装!BE$3:BE$146,$B351,总装!BE$6)</f>
        <v>0</v>
      </c>
      <c r="AB351" s="5">
        <f ca="1">SUMIF(总装!BF$3:BF$146,$B351,总装!BF$6)+SUMIF(总装!BG$3:BG$146,$B351,总装!BG$6)+SUMIF(总装!BH$3:BH$146,$B351,总装!BH$6)</f>
        <v>0</v>
      </c>
      <c r="AC351" s="5">
        <f ca="1">SUMIF(总装!BI$3:BI$146,$B351,总装!BI$6)+SUMIF(总装!BJ$3:BJ$146,$B351,总装!BJ$6)+SUMIF(总装!BK$3:BK$146,$B351,总装!BK$6)</f>
        <v>0</v>
      </c>
      <c r="AD351" s="5">
        <f ca="1">SUMIF(总装!BL$3:BL$146,$B351,总装!BL$6)+SUMIF(总装!BM$3:BM$146,$B351,总装!BM$6)+SUMIF(总装!BN$3:BN$146,$B351,总装!BN$6)</f>
        <v>0</v>
      </c>
      <c r="AE351" s="5">
        <f ca="1">SUMIF(总装!BO$3:BO$146,$B351,总装!BO$6)+SUMIF(总装!BP$3:BP$146,$B351,总装!BP$6)+SUMIF(总装!BQ$3:BQ$146,$B351,总装!BQ$6)</f>
        <v>0</v>
      </c>
      <c r="AF351" s="5">
        <f ca="1">SUMIF(总装!BR$3:BR$146,$B351,总装!BR$6)+SUMIF(总装!BS$3:BS$146,$B351,总装!BS$6)+SUMIF(总装!BT$3:BT$146,$B351,总装!BT$6)</f>
        <v>0</v>
      </c>
      <c r="AG351" s="5">
        <f ca="1">SUMIF(总装!BU$3:BU$146,$B351,总装!BU$6)+SUMIF(总装!BV$3:BV$146,$B351,总装!BV$6)+SUMIF(总装!BW$3:BW$146,$B351,总装!BW$6)</f>
        <v>0</v>
      </c>
      <c r="AH351" s="5">
        <f ca="1">SUMIF(总装!BX$3:BX$146,$B351,总装!BX$6)+SUMIF(总装!BY$3:BY$146,$B351,总装!BY$6)+SUMIF(总装!BZ$3:BZ$146,$B351,总装!BZ$6)</f>
        <v>0</v>
      </c>
      <c r="AI351" s="5">
        <f ca="1">SUMIF(总装!CA$3:CA$146,$B351,总装!CA$6)+SUMIF(总装!CB$3:CB$146,$B351,总装!CB$6)+SUMIF(总装!CC$3:CC$146,$B351,总装!CC$6)</f>
        <v>0</v>
      </c>
      <c r="AJ351" s="5">
        <f ca="1">SUMIF(总装!CD$3:CD$146,$B351,总装!CD$6)+SUMIF(总装!CE$3:CE$146,$B351,总装!CE$6)+SUMIF(总装!CF$3:CF$146,$B351,总装!CF$6)</f>
        <v>0</v>
      </c>
      <c r="AK351" s="5">
        <f ca="1">SUMIF(总装!CG$3:CG$146,$B351,总装!CG$6)+SUMIF(总装!CH$3:CH$146,$B351,总装!CH$6)+SUMIF(总装!CI$3:CI$146,$B351,总装!CI$6)</f>
        <v>0</v>
      </c>
      <c r="AL351" s="5">
        <f ca="1">SUMIF(总装!CJ$3:CJ$146,$B351,总装!CJ$6)+SUMIF(总装!CK$3:CK$146,$B351,总装!CK$6)+SUMIF(总装!CL$3:CL$146,$B351,总装!CL$6)</f>
        <v>0</v>
      </c>
      <c r="AM351" s="5">
        <f ca="1">SUMIF(总装!CM$3:CM$146,$B351,总装!CM$6)+SUMIF(总装!CN$3:CN$146,$B351,总装!CN$6)+SUMIF(总装!CO$3:CO$146,$B351,总装!CO$6)</f>
        <v>0</v>
      </c>
      <c r="AN351" s="5">
        <f ca="1">SUMIF(总装!CP$3:CP$146,$B351,总装!CP$6)+SUMIF(总装!CQ$3:CQ$146,$B351,总装!CQ$6)+SUMIF(总装!CR$3:CR$146,$B351,总装!CR$6)</f>
        <v>0</v>
      </c>
      <c r="AO351" s="5">
        <f ca="1" t="shared" si="16"/>
        <v>2000</v>
      </c>
      <c r="AP351" s="5">
        <f>SUMIF(工单拆分!G:G,B351,工单拆分!I:I)</f>
        <v>2000</v>
      </c>
      <c r="AQ351" s="5">
        <f ca="1" t="shared" si="17"/>
        <v>0</v>
      </c>
      <c r="AS351" s="7">
        <f>VLOOKUP(日计划量!C:C,工单拆分!H:N,7,0)</f>
        <v>100843511</v>
      </c>
      <c r="AT351" s="5">
        <f ca="1">VLOOKUP(C:C,工单拆分!H:R,11,0)</f>
        <v>0</v>
      </c>
      <c r="AU351" s="5">
        <f ca="1">VLOOKUP(C:C,工单拆分!H:S,12,0)</f>
        <v>0</v>
      </c>
      <c r="AV351" s="5"/>
      <c r="AW351" s="5"/>
    </row>
    <row r="352" s="1" customFormat="1" spans="1:49">
      <c r="A352" s="5">
        <f>工单拆分!F352</f>
        <v>7210003444</v>
      </c>
      <c r="B352" s="5" t="str">
        <f>工单拆分!G352</f>
        <v>7210003444-4</v>
      </c>
      <c r="C352" s="5" t="str">
        <f>工单拆分!H352</f>
        <v>40FC829E-4</v>
      </c>
      <c r="D352" s="5">
        <f>VLOOKUP(B352,工单拆分!G:I,3,0)</f>
        <v>2000</v>
      </c>
      <c r="E352" s="5">
        <f ca="1">SUMIFS(OFFSET(工单拆分!$I$2,,,2000),OFFSET(工单拆分!$F$2,,,2000),A352)</f>
        <v>32000</v>
      </c>
      <c r="F352" s="5"/>
      <c r="G352" s="10">
        <f ca="1" t="array" ref="G352">MATCH(TRUE,J352:AN352&gt;10,0)+$J$2-1</f>
        <v>43529</v>
      </c>
      <c r="H352" s="11"/>
      <c r="I352" s="11"/>
      <c r="J352" s="5">
        <f ca="1">SUMIF(总装!D$3:D$146,$B352,总装!D$6)+SUMIF(总装!E$3:E$146,$B352,总装!E$6)+SUMIF(总装!F$3:F$146,$B352,总装!F$6)</f>
        <v>0</v>
      </c>
      <c r="K352" s="12">
        <f ca="1">SUMIF(总装!G$3:G$146,$B352,总装!G$6)+SUMIF(总装!H$3:H$146,$B352,总装!H$6)+SUMIF(总装!I$3:I$146,$B352,总装!I$6)</f>
        <v>0</v>
      </c>
      <c r="L352" s="12">
        <f ca="1">SUMIF(总装!J$3:J$146,$B352,总装!J$6)+SUMIF(总装!K$3:K$146,$B352,总装!K$6)+SUMIF(总装!L$3:L$146,$B352,总装!L$6)</f>
        <v>0</v>
      </c>
      <c r="M352" s="12">
        <f ca="1">SUMIF(总装!M$3:M$146,$B352,总装!M$6)+SUMIF(总装!N$3:N$146,$B352,总装!N$6)+SUMIF(总装!O$3:O$146,$B352,总装!O$6)</f>
        <v>0</v>
      </c>
      <c r="N352" s="12">
        <f ca="1">SUMIF(总装!P$3:P$146,$B352,总装!P$6)+SUMIF(总装!Q$3:Q$146,$B352,总装!Q$6)+SUMIF(总装!R$3:R$146,$B352,总装!R$6)</f>
        <v>950</v>
      </c>
      <c r="O352" s="12">
        <f ca="1">SUMIF(总装!S$3:S$146,$B352,总装!S$6)+SUMIF(总装!T$3:T$146,$B352,总装!T$6)+SUMIF(总装!U$3:U$146,$B352,总装!U$6)</f>
        <v>1050</v>
      </c>
      <c r="P352" s="12">
        <f ca="1">SUMIF(总装!V$3:V$146,$B352,总装!V$6)+SUMIF(总装!W$3:W$146,$B352,总装!W$6)+SUMIF(总装!X$3:X$146,$B352,总装!X$6)</f>
        <v>0</v>
      </c>
      <c r="Q352" s="12">
        <f ca="1">SUMIF(总装!Y$3:Y$146,$B352,总装!Y$6)+SUMIF(总装!Z$3:Z$146,$B352,总装!Z$6)+SUMIF(总装!AA$3:AA$146,$B352,总装!AA$6)</f>
        <v>0</v>
      </c>
      <c r="R352" s="5">
        <f ca="1">SUMIF(总装!AB$3:AB$146,$B352,总装!AB$6)+SUMIF(总装!AC$3:AC$146,$B352,总装!AC$6)+SUMIF(总装!AD$3:AD$146,$B352,总装!AD$6)</f>
        <v>0</v>
      </c>
      <c r="S352" s="5">
        <f ca="1">SUMIF(总装!AE$3:AE$146,$B352,总装!AE$6)+SUMIF(总装!AF$3:AF$146,$B352,总装!AF$6)+SUMIF(总装!AG$3:AG$146,$B352,总装!AG$6)</f>
        <v>0</v>
      </c>
      <c r="T352" s="5">
        <f ca="1">SUMIF(总装!AH$3:AH$146,$B352,总装!AH$6)+SUMIF(总装!AI$3:AI$146,$B352,总装!AI$6)+SUMIF(总装!AJ$3:AJ$146,$B352,总装!AJ$6)</f>
        <v>0</v>
      </c>
      <c r="U352" s="5">
        <f ca="1">SUMIF(总装!AK$3:AK$146,$B352,总装!AK$6)+SUMIF(总装!AL$3:AL$146,$B352,总装!AL$6)+SUMIF(总装!AM$3:AM$146,$B352,总装!AM$6)</f>
        <v>0</v>
      </c>
      <c r="V352" s="5">
        <f ca="1">SUMIF(总装!AN$3:AN$146,$B352,总装!AN$6)+SUMIF(总装!AO$3:AO$146,$B352,总装!AO$6)+SUMIF(总装!AP$3:AP$146,$B352,总装!AP$6)</f>
        <v>0</v>
      </c>
      <c r="W352" s="5">
        <f ca="1">SUMIF(总装!AQ$3:AQ$146,$B352,总装!AQ$6)+SUMIF(总装!AR$3:AR$146,$B352,总装!AR$6)+SUMIF(总装!AS$3:AS$146,$B352,总装!AS$6)</f>
        <v>0</v>
      </c>
      <c r="X352" s="5">
        <f ca="1">SUMIF(总装!AT$3:AT$146,$B352,总装!AT$6)+SUMIF(总装!AU$3:AU$146,$B352,总装!AU$6)+SUMIF(总装!AV$3:AV$146,$B352,总装!AV$6)</f>
        <v>0</v>
      </c>
      <c r="Y352" s="5">
        <f ca="1">SUMIF(总装!AW$3:AW$146,$B352,总装!AW$6)+SUMIF(总装!AX$3:AX$146,$B352,总装!AX$6)+SUMIF(总装!AY$3:AY$146,$B352,总装!AY$6)</f>
        <v>0</v>
      </c>
      <c r="Z352" s="5">
        <f ca="1">SUMIF(总装!AZ$3:AZ$146,$B352,总装!AZ$6)+SUMIF(总装!BA$3:BA$146,$B352,总装!BA$6)+SUMIF(总装!BB$3:BB$146,$B352,总装!BB$6)</f>
        <v>0</v>
      </c>
      <c r="AA352" s="5">
        <f ca="1">SUMIF(总装!BC$3:BC$146,$B352,总装!BC$6)+SUMIF(总装!BD$3:BD$146,$B352,总装!BD$6)+SUMIF(总装!BE$3:BE$146,$B352,总装!BE$6)</f>
        <v>0</v>
      </c>
      <c r="AB352" s="5">
        <f ca="1">SUMIF(总装!BF$3:BF$146,$B352,总装!BF$6)+SUMIF(总装!BG$3:BG$146,$B352,总装!BG$6)+SUMIF(总装!BH$3:BH$146,$B352,总装!BH$6)</f>
        <v>0</v>
      </c>
      <c r="AC352" s="5">
        <f ca="1">SUMIF(总装!BI$3:BI$146,$B352,总装!BI$6)+SUMIF(总装!BJ$3:BJ$146,$B352,总装!BJ$6)+SUMIF(总装!BK$3:BK$146,$B352,总装!BK$6)</f>
        <v>0</v>
      </c>
      <c r="AD352" s="5">
        <f ca="1">SUMIF(总装!BL$3:BL$146,$B352,总装!BL$6)+SUMIF(总装!BM$3:BM$146,$B352,总装!BM$6)+SUMIF(总装!BN$3:BN$146,$B352,总装!BN$6)</f>
        <v>0</v>
      </c>
      <c r="AE352" s="5">
        <f ca="1">SUMIF(总装!BO$3:BO$146,$B352,总装!BO$6)+SUMIF(总装!BP$3:BP$146,$B352,总装!BP$6)+SUMIF(总装!BQ$3:BQ$146,$B352,总装!BQ$6)</f>
        <v>0</v>
      </c>
      <c r="AF352" s="5">
        <f ca="1">SUMIF(总装!BR$3:BR$146,$B352,总装!BR$6)+SUMIF(总装!BS$3:BS$146,$B352,总装!BS$6)+SUMIF(总装!BT$3:BT$146,$B352,总装!BT$6)</f>
        <v>0</v>
      </c>
      <c r="AG352" s="5">
        <f ca="1">SUMIF(总装!BU$3:BU$146,$B352,总装!BU$6)+SUMIF(总装!BV$3:BV$146,$B352,总装!BV$6)+SUMIF(总装!BW$3:BW$146,$B352,总装!BW$6)</f>
        <v>0</v>
      </c>
      <c r="AH352" s="5">
        <f ca="1">SUMIF(总装!BX$3:BX$146,$B352,总装!BX$6)+SUMIF(总装!BY$3:BY$146,$B352,总装!BY$6)+SUMIF(总装!BZ$3:BZ$146,$B352,总装!BZ$6)</f>
        <v>0</v>
      </c>
      <c r="AI352" s="5">
        <f ca="1">SUMIF(总装!CA$3:CA$146,$B352,总装!CA$6)+SUMIF(总装!CB$3:CB$146,$B352,总装!CB$6)+SUMIF(总装!CC$3:CC$146,$B352,总装!CC$6)</f>
        <v>0</v>
      </c>
      <c r="AJ352" s="5">
        <f ca="1">SUMIF(总装!CD$3:CD$146,$B352,总装!CD$6)+SUMIF(总装!CE$3:CE$146,$B352,总装!CE$6)+SUMIF(总装!CF$3:CF$146,$B352,总装!CF$6)</f>
        <v>0</v>
      </c>
      <c r="AK352" s="5">
        <f ca="1">SUMIF(总装!CG$3:CG$146,$B352,总装!CG$6)+SUMIF(总装!CH$3:CH$146,$B352,总装!CH$6)+SUMIF(总装!CI$3:CI$146,$B352,总装!CI$6)</f>
        <v>0</v>
      </c>
      <c r="AL352" s="5">
        <f ca="1">SUMIF(总装!CJ$3:CJ$146,$B352,总装!CJ$6)+SUMIF(总装!CK$3:CK$146,$B352,总装!CK$6)+SUMIF(总装!CL$3:CL$146,$B352,总装!CL$6)</f>
        <v>0</v>
      </c>
      <c r="AM352" s="5">
        <f ca="1">SUMIF(总装!CM$3:CM$146,$B352,总装!CM$6)+SUMIF(总装!CN$3:CN$146,$B352,总装!CN$6)+SUMIF(总装!CO$3:CO$146,$B352,总装!CO$6)</f>
        <v>0</v>
      </c>
      <c r="AN352" s="5">
        <f ca="1">SUMIF(总装!CP$3:CP$146,$B352,总装!CP$6)+SUMIF(总装!CQ$3:CQ$146,$B352,总装!CQ$6)+SUMIF(总装!CR$3:CR$146,$B352,总装!CR$6)</f>
        <v>0</v>
      </c>
      <c r="AO352" s="5">
        <f ca="1" t="shared" si="16"/>
        <v>2000</v>
      </c>
      <c r="AP352" s="5">
        <f>SUMIF(工单拆分!G:G,B352,工单拆分!I:I)</f>
        <v>2000</v>
      </c>
      <c r="AQ352" s="5">
        <f ca="1" t="shared" si="17"/>
        <v>0</v>
      </c>
      <c r="AS352" s="7">
        <f>VLOOKUP(日计划量!C:C,工单拆分!H:N,7,0)</f>
        <v>100844195</v>
      </c>
      <c r="AT352" s="5">
        <f ca="1">VLOOKUP(C:C,工单拆分!H:R,11,0)</f>
        <v>0</v>
      </c>
      <c r="AU352" s="5">
        <f ca="1">VLOOKUP(C:C,工单拆分!H:S,12,0)</f>
        <v>0</v>
      </c>
      <c r="AV352" s="5"/>
      <c r="AW352" s="5"/>
    </row>
    <row r="353" s="1" customFormat="1" spans="1:49">
      <c r="A353" s="5">
        <f>工单拆分!F353</f>
        <v>7210003444</v>
      </c>
      <c r="B353" s="5" t="str">
        <f>工单拆分!G353</f>
        <v>7210003444-5</v>
      </c>
      <c r="C353" s="5" t="str">
        <f>工单拆分!H353</f>
        <v>40FC829E-5</v>
      </c>
      <c r="D353" s="5">
        <f>VLOOKUP(B353,工单拆分!G:I,3,0)</f>
        <v>2000</v>
      </c>
      <c r="E353" s="5">
        <f ca="1">SUMIFS(OFFSET(工单拆分!$I$2,,,2000),OFFSET(工单拆分!$F$2,,,2000),A353)</f>
        <v>32000</v>
      </c>
      <c r="F353" s="5"/>
      <c r="G353" s="10">
        <f ca="1" t="array" ref="G353">MATCH(TRUE,J353:AN353&gt;10,0)+$J$2-1</f>
        <v>43530</v>
      </c>
      <c r="H353" s="11"/>
      <c r="I353" s="11"/>
      <c r="J353" s="5">
        <f ca="1">SUMIF(总装!D$3:D$146,$B353,总装!D$6)+SUMIF(总装!E$3:E$146,$B353,总装!E$6)+SUMIF(总装!F$3:F$146,$B353,总装!F$6)</f>
        <v>0</v>
      </c>
      <c r="K353" s="12">
        <f ca="1">SUMIF(总装!G$3:G$146,$B353,总装!G$6)+SUMIF(总装!H$3:H$146,$B353,总装!H$6)+SUMIF(总装!I$3:I$146,$B353,总装!I$6)</f>
        <v>0</v>
      </c>
      <c r="L353" s="12">
        <f ca="1">SUMIF(总装!J$3:J$146,$B353,总装!J$6)+SUMIF(总装!K$3:K$146,$B353,总装!K$6)+SUMIF(总装!L$3:L$146,$B353,总装!L$6)</f>
        <v>0</v>
      </c>
      <c r="M353" s="12">
        <f ca="1">SUMIF(总装!M$3:M$146,$B353,总装!M$6)+SUMIF(总装!N$3:N$146,$B353,总装!N$6)+SUMIF(总装!O$3:O$146,$B353,总装!O$6)</f>
        <v>0</v>
      </c>
      <c r="N353" s="12">
        <f ca="1">SUMIF(总装!P$3:P$146,$B353,总装!P$6)+SUMIF(总装!Q$3:Q$146,$B353,总装!Q$6)+SUMIF(总装!R$3:R$146,$B353,总装!R$6)</f>
        <v>0</v>
      </c>
      <c r="O353" s="12">
        <f ca="1">SUMIF(总装!S$3:S$146,$B353,总装!S$6)+SUMIF(总装!T$3:T$146,$B353,总装!T$6)+SUMIF(总装!U$3:U$146,$B353,总装!U$6)</f>
        <v>950</v>
      </c>
      <c r="P353" s="12">
        <f ca="1">SUMIF(总装!V$3:V$146,$B353,总装!V$6)+SUMIF(总装!W$3:W$146,$B353,总装!W$6)+SUMIF(总装!X$3:X$146,$B353,总装!X$6)</f>
        <v>1050</v>
      </c>
      <c r="Q353" s="12">
        <f ca="1">SUMIF(总装!Y$3:Y$146,$B353,总装!Y$6)+SUMIF(总装!Z$3:Z$146,$B353,总装!Z$6)+SUMIF(总装!AA$3:AA$146,$B353,总装!AA$6)</f>
        <v>0</v>
      </c>
      <c r="R353" s="5">
        <f ca="1">SUMIF(总装!AB$3:AB$146,$B353,总装!AB$6)+SUMIF(总装!AC$3:AC$146,$B353,总装!AC$6)+SUMIF(总装!AD$3:AD$146,$B353,总装!AD$6)</f>
        <v>0</v>
      </c>
      <c r="S353" s="5">
        <f ca="1">SUMIF(总装!AE$3:AE$146,$B353,总装!AE$6)+SUMIF(总装!AF$3:AF$146,$B353,总装!AF$6)+SUMIF(总装!AG$3:AG$146,$B353,总装!AG$6)</f>
        <v>0</v>
      </c>
      <c r="T353" s="5">
        <f ca="1">SUMIF(总装!AH$3:AH$146,$B353,总装!AH$6)+SUMIF(总装!AI$3:AI$146,$B353,总装!AI$6)+SUMIF(总装!AJ$3:AJ$146,$B353,总装!AJ$6)</f>
        <v>0</v>
      </c>
      <c r="U353" s="5">
        <f ca="1">SUMIF(总装!AK$3:AK$146,$B353,总装!AK$6)+SUMIF(总装!AL$3:AL$146,$B353,总装!AL$6)+SUMIF(总装!AM$3:AM$146,$B353,总装!AM$6)</f>
        <v>0</v>
      </c>
      <c r="V353" s="5">
        <f ca="1">SUMIF(总装!AN$3:AN$146,$B353,总装!AN$6)+SUMIF(总装!AO$3:AO$146,$B353,总装!AO$6)+SUMIF(总装!AP$3:AP$146,$B353,总装!AP$6)</f>
        <v>0</v>
      </c>
      <c r="W353" s="5">
        <f ca="1">SUMIF(总装!AQ$3:AQ$146,$B353,总装!AQ$6)+SUMIF(总装!AR$3:AR$146,$B353,总装!AR$6)+SUMIF(总装!AS$3:AS$146,$B353,总装!AS$6)</f>
        <v>0</v>
      </c>
      <c r="X353" s="5">
        <f ca="1">SUMIF(总装!AT$3:AT$146,$B353,总装!AT$6)+SUMIF(总装!AU$3:AU$146,$B353,总装!AU$6)+SUMIF(总装!AV$3:AV$146,$B353,总装!AV$6)</f>
        <v>0</v>
      </c>
      <c r="Y353" s="5">
        <f ca="1">SUMIF(总装!AW$3:AW$146,$B353,总装!AW$6)+SUMIF(总装!AX$3:AX$146,$B353,总装!AX$6)+SUMIF(总装!AY$3:AY$146,$B353,总装!AY$6)</f>
        <v>0</v>
      </c>
      <c r="Z353" s="5">
        <f ca="1">SUMIF(总装!AZ$3:AZ$146,$B353,总装!AZ$6)+SUMIF(总装!BA$3:BA$146,$B353,总装!BA$6)+SUMIF(总装!BB$3:BB$146,$B353,总装!BB$6)</f>
        <v>0</v>
      </c>
      <c r="AA353" s="5">
        <f ca="1">SUMIF(总装!BC$3:BC$146,$B353,总装!BC$6)+SUMIF(总装!BD$3:BD$146,$B353,总装!BD$6)+SUMIF(总装!BE$3:BE$146,$B353,总装!BE$6)</f>
        <v>0</v>
      </c>
      <c r="AB353" s="5">
        <f ca="1">SUMIF(总装!BF$3:BF$146,$B353,总装!BF$6)+SUMIF(总装!BG$3:BG$146,$B353,总装!BG$6)+SUMIF(总装!BH$3:BH$146,$B353,总装!BH$6)</f>
        <v>0</v>
      </c>
      <c r="AC353" s="5">
        <f ca="1">SUMIF(总装!BI$3:BI$146,$B353,总装!BI$6)+SUMIF(总装!BJ$3:BJ$146,$B353,总装!BJ$6)+SUMIF(总装!BK$3:BK$146,$B353,总装!BK$6)</f>
        <v>0</v>
      </c>
      <c r="AD353" s="5">
        <f ca="1">SUMIF(总装!BL$3:BL$146,$B353,总装!BL$6)+SUMIF(总装!BM$3:BM$146,$B353,总装!BM$6)+SUMIF(总装!BN$3:BN$146,$B353,总装!BN$6)</f>
        <v>0</v>
      </c>
      <c r="AE353" s="5">
        <f ca="1">SUMIF(总装!BO$3:BO$146,$B353,总装!BO$6)+SUMIF(总装!BP$3:BP$146,$B353,总装!BP$6)+SUMIF(总装!BQ$3:BQ$146,$B353,总装!BQ$6)</f>
        <v>0</v>
      </c>
      <c r="AF353" s="5">
        <f ca="1">SUMIF(总装!BR$3:BR$146,$B353,总装!BR$6)+SUMIF(总装!BS$3:BS$146,$B353,总装!BS$6)+SUMIF(总装!BT$3:BT$146,$B353,总装!BT$6)</f>
        <v>0</v>
      </c>
      <c r="AG353" s="5">
        <f ca="1">SUMIF(总装!BU$3:BU$146,$B353,总装!BU$6)+SUMIF(总装!BV$3:BV$146,$B353,总装!BV$6)+SUMIF(总装!BW$3:BW$146,$B353,总装!BW$6)</f>
        <v>0</v>
      </c>
      <c r="AH353" s="5">
        <f ca="1">SUMIF(总装!BX$3:BX$146,$B353,总装!BX$6)+SUMIF(总装!BY$3:BY$146,$B353,总装!BY$6)+SUMIF(总装!BZ$3:BZ$146,$B353,总装!BZ$6)</f>
        <v>0</v>
      </c>
      <c r="AI353" s="5">
        <f ca="1">SUMIF(总装!CA$3:CA$146,$B353,总装!CA$6)+SUMIF(总装!CB$3:CB$146,$B353,总装!CB$6)+SUMIF(总装!CC$3:CC$146,$B353,总装!CC$6)</f>
        <v>0</v>
      </c>
      <c r="AJ353" s="5">
        <f ca="1">SUMIF(总装!CD$3:CD$146,$B353,总装!CD$6)+SUMIF(总装!CE$3:CE$146,$B353,总装!CE$6)+SUMIF(总装!CF$3:CF$146,$B353,总装!CF$6)</f>
        <v>0</v>
      </c>
      <c r="AK353" s="5">
        <f ca="1">SUMIF(总装!CG$3:CG$146,$B353,总装!CG$6)+SUMIF(总装!CH$3:CH$146,$B353,总装!CH$6)+SUMIF(总装!CI$3:CI$146,$B353,总装!CI$6)</f>
        <v>0</v>
      </c>
      <c r="AL353" s="5">
        <f ca="1">SUMIF(总装!CJ$3:CJ$146,$B353,总装!CJ$6)+SUMIF(总装!CK$3:CK$146,$B353,总装!CK$6)+SUMIF(总装!CL$3:CL$146,$B353,总装!CL$6)</f>
        <v>0</v>
      </c>
      <c r="AM353" s="5">
        <f ca="1">SUMIF(总装!CM$3:CM$146,$B353,总装!CM$6)+SUMIF(总装!CN$3:CN$146,$B353,总装!CN$6)+SUMIF(总装!CO$3:CO$146,$B353,总装!CO$6)</f>
        <v>0</v>
      </c>
      <c r="AN353" s="5">
        <f ca="1">SUMIF(总装!CP$3:CP$146,$B353,总装!CP$6)+SUMIF(总装!CQ$3:CQ$146,$B353,总装!CQ$6)+SUMIF(总装!CR$3:CR$146,$B353,总装!CR$6)</f>
        <v>0</v>
      </c>
      <c r="AO353" s="5">
        <f ca="1" t="shared" si="16"/>
        <v>2000</v>
      </c>
      <c r="AP353" s="5">
        <f>SUMIF(工单拆分!G:G,B353,工单拆分!I:I)</f>
        <v>2000</v>
      </c>
      <c r="AQ353" s="5">
        <f ca="1" t="shared" si="17"/>
        <v>0</v>
      </c>
      <c r="AS353" s="7">
        <f>VLOOKUP(日计划量!C:C,工单拆分!H:N,7,0)</f>
        <v>100844196</v>
      </c>
      <c r="AT353" s="5">
        <f ca="1">VLOOKUP(C:C,工单拆分!H:R,11,0)</f>
        <v>0</v>
      </c>
      <c r="AU353" s="5">
        <f ca="1">VLOOKUP(C:C,工单拆分!H:S,12,0)</f>
        <v>0</v>
      </c>
      <c r="AV353" s="5"/>
      <c r="AW353" s="5"/>
    </row>
    <row r="354" s="1" customFormat="1" spans="1:49">
      <c r="A354" s="5">
        <f>工单拆分!F354</f>
        <v>7210003444</v>
      </c>
      <c r="B354" s="5" t="str">
        <f>工单拆分!G354</f>
        <v>7210003444-6</v>
      </c>
      <c r="C354" s="5" t="str">
        <f>工单拆分!H354</f>
        <v>40FC829E-6</v>
      </c>
      <c r="D354" s="5">
        <f>VLOOKUP(B354,工单拆分!G:I,3,0)</f>
        <v>2000</v>
      </c>
      <c r="E354" s="5">
        <f ca="1">SUMIFS(OFFSET(工单拆分!$I$2,,,2000),OFFSET(工单拆分!$F$2,,,2000),A354)</f>
        <v>32000</v>
      </c>
      <c r="F354" s="5"/>
      <c r="G354" s="10">
        <f ca="1" t="array" ref="G354">MATCH(TRUE,J354:AN354&gt;10,0)+$J$2-1</f>
        <v>43531</v>
      </c>
      <c r="H354" s="11"/>
      <c r="I354" s="11"/>
      <c r="J354" s="5">
        <f ca="1">SUMIF(总装!D$3:D$146,$B354,总装!D$6)+SUMIF(总装!E$3:E$146,$B354,总装!E$6)+SUMIF(总装!F$3:F$146,$B354,总装!F$6)</f>
        <v>0</v>
      </c>
      <c r="K354" s="12">
        <f ca="1">SUMIF(总装!G$3:G$146,$B354,总装!G$6)+SUMIF(总装!H$3:H$146,$B354,总装!H$6)+SUMIF(总装!I$3:I$146,$B354,总装!I$6)</f>
        <v>0</v>
      </c>
      <c r="L354" s="12">
        <f ca="1">SUMIF(总装!J$3:J$146,$B354,总装!J$6)+SUMIF(总装!K$3:K$146,$B354,总装!K$6)+SUMIF(总装!L$3:L$146,$B354,总装!L$6)</f>
        <v>0</v>
      </c>
      <c r="M354" s="12">
        <f ca="1">SUMIF(总装!M$3:M$146,$B354,总装!M$6)+SUMIF(总装!N$3:N$146,$B354,总装!N$6)+SUMIF(总装!O$3:O$146,$B354,总装!O$6)</f>
        <v>0</v>
      </c>
      <c r="N354" s="12">
        <f ca="1">SUMIF(总装!P$3:P$146,$B354,总装!P$6)+SUMIF(总装!Q$3:Q$146,$B354,总装!Q$6)+SUMIF(总装!R$3:R$146,$B354,总装!R$6)</f>
        <v>0</v>
      </c>
      <c r="O354" s="12">
        <f ca="1">SUMIF(总装!S$3:S$146,$B354,总装!S$6)+SUMIF(总装!T$3:T$146,$B354,总装!T$6)+SUMIF(总装!U$3:U$146,$B354,总装!U$6)</f>
        <v>0</v>
      </c>
      <c r="P354" s="12">
        <f ca="1">SUMIF(总装!V$3:V$146,$B354,总装!V$6)+SUMIF(总装!W$3:W$146,$B354,总装!W$6)+SUMIF(总装!X$3:X$146,$B354,总装!X$6)</f>
        <v>950</v>
      </c>
      <c r="Q354" s="12">
        <f ca="1">SUMIF(总装!Y$3:Y$146,$B354,总装!Y$6)+SUMIF(总装!Z$3:Z$146,$B354,总装!Z$6)+SUMIF(总装!AA$3:AA$146,$B354,总装!AA$6)</f>
        <v>1050</v>
      </c>
      <c r="R354" s="5">
        <f ca="1">SUMIF(总装!AB$3:AB$146,$B354,总装!AB$6)+SUMIF(总装!AC$3:AC$146,$B354,总装!AC$6)+SUMIF(总装!AD$3:AD$146,$B354,总装!AD$6)</f>
        <v>0</v>
      </c>
      <c r="S354" s="5">
        <f ca="1">SUMIF(总装!AE$3:AE$146,$B354,总装!AE$6)+SUMIF(总装!AF$3:AF$146,$B354,总装!AF$6)+SUMIF(总装!AG$3:AG$146,$B354,总装!AG$6)</f>
        <v>0</v>
      </c>
      <c r="T354" s="5">
        <f ca="1">SUMIF(总装!AH$3:AH$146,$B354,总装!AH$6)+SUMIF(总装!AI$3:AI$146,$B354,总装!AI$6)+SUMIF(总装!AJ$3:AJ$146,$B354,总装!AJ$6)</f>
        <v>0</v>
      </c>
      <c r="U354" s="5">
        <f ca="1">SUMIF(总装!AK$3:AK$146,$B354,总装!AK$6)+SUMIF(总装!AL$3:AL$146,$B354,总装!AL$6)+SUMIF(总装!AM$3:AM$146,$B354,总装!AM$6)</f>
        <v>0</v>
      </c>
      <c r="V354" s="5">
        <f ca="1">SUMIF(总装!AN$3:AN$146,$B354,总装!AN$6)+SUMIF(总装!AO$3:AO$146,$B354,总装!AO$6)+SUMIF(总装!AP$3:AP$146,$B354,总装!AP$6)</f>
        <v>0</v>
      </c>
      <c r="W354" s="5">
        <f ca="1">SUMIF(总装!AQ$3:AQ$146,$B354,总装!AQ$6)+SUMIF(总装!AR$3:AR$146,$B354,总装!AR$6)+SUMIF(总装!AS$3:AS$146,$B354,总装!AS$6)</f>
        <v>0</v>
      </c>
      <c r="X354" s="5">
        <f ca="1">SUMIF(总装!AT$3:AT$146,$B354,总装!AT$6)+SUMIF(总装!AU$3:AU$146,$B354,总装!AU$6)+SUMIF(总装!AV$3:AV$146,$B354,总装!AV$6)</f>
        <v>0</v>
      </c>
      <c r="Y354" s="5">
        <f ca="1">SUMIF(总装!AW$3:AW$146,$B354,总装!AW$6)+SUMIF(总装!AX$3:AX$146,$B354,总装!AX$6)+SUMIF(总装!AY$3:AY$146,$B354,总装!AY$6)</f>
        <v>0</v>
      </c>
      <c r="Z354" s="5">
        <f ca="1">SUMIF(总装!AZ$3:AZ$146,$B354,总装!AZ$6)+SUMIF(总装!BA$3:BA$146,$B354,总装!BA$6)+SUMIF(总装!BB$3:BB$146,$B354,总装!BB$6)</f>
        <v>0</v>
      </c>
      <c r="AA354" s="5">
        <f ca="1">SUMIF(总装!BC$3:BC$146,$B354,总装!BC$6)+SUMIF(总装!BD$3:BD$146,$B354,总装!BD$6)+SUMIF(总装!BE$3:BE$146,$B354,总装!BE$6)</f>
        <v>0</v>
      </c>
      <c r="AB354" s="5">
        <f ca="1">SUMIF(总装!BF$3:BF$146,$B354,总装!BF$6)+SUMIF(总装!BG$3:BG$146,$B354,总装!BG$6)+SUMIF(总装!BH$3:BH$146,$B354,总装!BH$6)</f>
        <v>0</v>
      </c>
      <c r="AC354" s="5">
        <f ca="1">SUMIF(总装!BI$3:BI$146,$B354,总装!BI$6)+SUMIF(总装!BJ$3:BJ$146,$B354,总装!BJ$6)+SUMIF(总装!BK$3:BK$146,$B354,总装!BK$6)</f>
        <v>0</v>
      </c>
      <c r="AD354" s="5">
        <f ca="1">SUMIF(总装!BL$3:BL$146,$B354,总装!BL$6)+SUMIF(总装!BM$3:BM$146,$B354,总装!BM$6)+SUMIF(总装!BN$3:BN$146,$B354,总装!BN$6)</f>
        <v>0</v>
      </c>
      <c r="AE354" s="5">
        <f ca="1">SUMIF(总装!BO$3:BO$146,$B354,总装!BO$6)+SUMIF(总装!BP$3:BP$146,$B354,总装!BP$6)+SUMIF(总装!BQ$3:BQ$146,$B354,总装!BQ$6)</f>
        <v>0</v>
      </c>
      <c r="AF354" s="5">
        <f ca="1">SUMIF(总装!BR$3:BR$146,$B354,总装!BR$6)+SUMIF(总装!BS$3:BS$146,$B354,总装!BS$6)+SUMIF(总装!BT$3:BT$146,$B354,总装!BT$6)</f>
        <v>0</v>
      </c>
      <c r="AG354" s="5">
        <f ca="1">SUMIF(总装!BU$3:BU$146,$B354,总装!BU$6)+SUMIF(总装!BV$3:BV$146,$B354,总装!BV$6)+SUMIF(总装!BW$3:BW$146,$B354,总装!BW$6)</f>
        <v>0</v>
      </c>
      <c r="AH354" s="5">
        <f ca="1">SUMIF(总装!BX$3:BX$146,$B354,总装!BX$6)+SUMIF(总装!BY$3:BY$146,$B354,总装!BY$6)+SUMIF(总装!BZ$3:BZ$146,$B354,总装!BZ$6)</f>
        <v>0</v>
      </c>
      <c r="AI354" s="5">
        <f ca="1">SUMIF(总装!CA$3:CA$146,$B354,总装!CA$6)+SUMIF(总装!CB$3:CB$146,$B354,总装!CB$6)+SUMIF(总装!CC$3:CC$146,$B354,总装!CC$6)</f>
        <v>0</v>
      </c>
      <c r="AJ354" s="5">
        <f ca="1">SUMIF(总装!CD$3:CD$146,$B354,总装!CD$6)+SUMIF(总装!CE$3:CE$146,$B354,总装!CE$6)+SUMIF(总装!CF$3:CF$146,$B354,总装!CF$6)</f>
        <v>0</v>
      </c>
      <c r="AK354" s="5">
        <f ca="1">SUMIF(总装!CG$3:CG$146,$B354,总装!CG$6)+SUMIF(总装!CH$3:CH$146,$B354,总装!CH$6)+SUMIF(总装!CI$3:CI$146,$B354,总装!CI$6)</f>
        <v>0</v>
      </c>
      <c r="AL354" s="5">
        <f ca="1">SUMIF(总装!CJ$3:CJ$146,$B354,总装!CJ$6)+SUMIF(总装!CK$3:CK$146,$B354,总装!CK$6)+SUMIF(总装!CL$3:CL$146,$B354,总装!CL$6)</f>
        <v>0</v>
      </c>
      <c r="AM354" s="5">
        <f ca="1">SUMIF(总装!CM$3:CM$146,$B354,总装!CM$6)+SUMIF(总装!CN$3:CN$146,$B354,总装!CN$6)+SUMIF(总装!CO$3:CO$146,$B354,总装!CO$6)</f>
        <v>0</v>
      </c>
      <c r="AN354" s="5">
        <f ca="1">SUMIF(总装!CP$3:CP$146,$B354,总装!CP$6)+SUMIF(总装!CQ$3:CQ$146,$B354,总装!CQ$6)+SUMIF(总装!CR$3:CR$146,$B354,总装!CR$6)</f>
        <v>0</v>
      </c>
      <c r="AO354" s="5">
        <f ca="1" t="shared" si="16"/>
        <v>2000</v>
      </c>
      <c r="AP354" s="5">
        <f>SUMIF(工单拆分!G:G,B354,工单拆分!I:I)</f>
        <v>2000</v>
      </c>
      <c r="AQ354" s="5">
        <f ca="1" t="shared" si="17"/>
        <v>0</v>
      </c>
      <c r="AS354" s="7">
        <f>VLOOKUP(日计划量!C:C,工单拆分!H:N,7,0)</f>
        <v>100844851</v>
      </c>
      <c r="AT354" s="5">
        <f ca="1">VLOOKUP(C:C,工单拆分!H:R,11,0)</f>
        <v>0</v>
      </c>
      <c r="AU354" s="5">
        <f ca="1">VLOOKUP(C:C,工单拆分!H:S,12,0)</f>
        <v>0</v>
      </c>
      <c r="AV354" s="5"/>
      <c r="AW354" s="5"/>
    </row>
    <row r="355" s="1" customFormat="1" spans="1:49">
      <c r="A355" s="5">
        <f>工单拆分!F355</f>
        <v>7210003444</v>
      </c>
      <c r="B355" s="5" t="str">
        <f>工单拆分!G355</f>
        <v>7210003444-7</v>
      </c>
      <c r="C355" s="5" t="str">
        <f>工单拆分!H355</f>
        <v>40FC829E-7</v>
      </c>
      <c r="D355" s="5">
        <f>VLOOKUP(B355,工单拆分!G:I,3,0)</f>
        <v>2000</v>
      </c>
      <c r="E355" s="5">
        <f ca="1">SUMIFS(OFFSET(工单拆分!$I$2,,,2000),OFFSET(工单拆分!$F$2,,,2000),A355)</f>
        <v>32000</v>
      </c>
      <c r="F355" s="5"/>
      <c r="G355" s="10">
        <f ca="1" t="array" ref="G355">MATCH(TRUE,J355:AN355&gt;10,0)+$J$2-1</f>
        <v>43532</v>
      </c>
      <c r="H355" s="11"/>
      <c r="I355" s="11"/>
      <c r="J355" s="5">
        <f ca="1">SUMIF(总装!D$3:D$146,$B355,总装!D$6)+SUMIF(总装!E$3:E$146,$B355,总装!E$6)+SUMIF(总装!F$3:F$146,$B355,总装!F$6)</f>
        <v>0</v>
      </c>
      <c r="K355" s="12">
        <f ca="1">SUMIF(总装!G$3:G$146,$B355,总装!G$6)+SUMIF(总装!H$3:H$146,$B355,总装!H$6)+SUMIF(总装!I$3:I$146,$B355,总装!I$6)</f>
        <v>0</v>
      </c>
      <c r="L355" s="12">
        <f ca="1">SUMIF(总装!J$3:J$146,$B355,总装!J$6)+SUMIF(总装!K$3:K$146,$B355,总装!K$6)+SUMIF(总装!L$3:L$146,$B355,总装!L$6)</f>
        <v>0</v>
      </c>
      <c r="M355" s="12">
        <f ca="1">SUMIF(总装!M$3:M$146,$B355,总装!M$6)+SUMIF(总装!N$3:N$146,$B355,总装!N$6)+SUMIF(总装!O$3:O$146,$B355,总装!O$6)</f>
        <v>0</v>
      </c>
      <c r="N355" s="12">
        <f ca="1">SUMIF(总装!P$3:P$146,$B355,总装!P$6)+SUMIF(总装!Q$3:Q$146,$B355,总装!Q$6)+SUMIF(总装!R$3:R$146,$B355,总装!R$6)</f>
        <v>0</v>
      </c>
      <c r="O355" s="12">
        <f ca="1">SUMIF(总装!S$3:S$146,$B355,总装!S$6)+SUMIF(总装!T$3:T$146,$B355,总装!T$6)+SUMIF(总装!U$3:U$146,$B355,总装!U$6)</f>
        <v>0</v>
      </c>
      <c r="P355" s="12">
        <f ca="1">SUMIF(总装!V$3:V$146,$B355,总装!V$6)+SUMIF(总装!W$3:W$146,$B355,总装!W$6)+SUMIF(总装!X$3:X$146,$B355,总装!X$6)</f>
        <v>0</v>
      </c>
      <c r="Q355" s="12">
        <f ca="1">SUMIF(总装!Y$3:Y$146,$B355,总装!Y$6)+SUMIF(总装!Z$3:Z$146,$B355,总装!Z$6)+SUMIF(总装!AA$3:AA$146,$B355,总装!AA$6)</f>
        <v>950</v>
      </c>
      <c r="R355" s="5">
        <f ca="1">SUMIF(总装!AB$3:AB$146,$B355,总装!AB$6)+SUMIF(总装!AC$3:AC$146,$B355,总装!AC$6)+SUMIF(总装!AD$3:AD$146,$B355,总装!AD$6)</f>
        <v>1050</v>
      </c>
      <c r="S355" s="5">
        <f ca="1">SUMIF(总装!AE$3:AE$146,$B355,总装!AE$6)+SUMIF(总装!AF$3:AF$146,$B355,总装!AF$6)+SUMIF(总装!AG$3:AG$146,$B355,总装!AG$6)</f>
        <v>0</v>
      </c>
      <c r="T355" s="5">
        <f ca="1">SUMIF(总装!AH$3:AH$146,$B355,总装!AH$6)+SUMIF(总装!AI$3:AI$146,$B355,总装!AI$6)+SUMIF(总装!AJ$3:AJ$146,$B355,总装!AJ$6)</f>
        <v>0</v>
      </c>
      <c r="U355" s="5">
        <f ca="1">SUMIF(总装!AK$3:AK$146,$B355,总装!AK$6)+SUMIF(总装!AL$3:AL$146,$B355,总装!AL$6)+SUMIF(总装!AM$3:AM$146,$B355,总装!AM$6)</f>
        <v>0</v>
      </c>
      <c r="V355" s="5">
        <f ca="1">SUMIF(总装!AN$3:AN$146,$B355,总装!AN$6)+SUMIF(总装!AO$3:AO$146,$B355,总装!AO$6)+SUMIF(总装!AP$3:AP$146,$B355,总装!AP$6)</f>
        <v>0</v>
      </c>
      <c r="W355" s="5">
        <f ca="1">SUMIF(总装!AQ$3:AQ$146,$B355,总装!AQ$6)+SUMIF(总装!AR$3:AR$146,$B355,总装!AR$6)+SUMIF(总装!AS$3:AS$146,$B355,总装!AS$6)</f>
        <v>0</v>
      </c>
      <c r="X355" s="5">
        <f ca="1">SUMIF(总装!AT$3:AT$146,$B355,总装!AT$6)+SUMIF(总装!AU$3:AU$146,$B355,总装!AU$6)+SUMIF(总装!AV$3:AV$146,$B355,总装!AV$6)</f>
        <v>0</v>
      </c>
      <c r="Y355" s="5">
        <f ca="1">SUMIF(总装!AW$3:AW$146,$B355,总装!AW$6)+SUMIF(总装!AX$3:AX$146,$B355,总装!AX$6)+SUMIF(总装!AY$3:AY$146,$B355,总装!AY$6)</f>
        <v>0</v>
      </c>
      <c r="Z355" s="5">
        <f ca="1">SUMIF(总装!AZ$3:AZ$146,$B355,总装!AZ$6)+SUMIF(总装!BA$3:BA$146,$B355,总装!BA$6)+SUMIF(总装!BB$3:BB$146,$B355,总装!BB$6)</f>
        <v>0</v>
      </c>
      <c r="AA355" s="5">
        <f ca="1">SUMIF(总装!BC$3:BC$146,$B355,总装!BC$6)+SUMIF(总装!BD$3:BD$146,$B355,总装!BD$6)+SUMIF(总装!BE$3:BE$146,$B355,总装!BE$6)</f>
        <v>0</v>
      </c>
      <c r="AB355" s="5">
        <f ca="1">SUMIF(总装!BF$3:BF$146,$B355,总装!BF$6)+SUMIF(总装!BG$3:BG$146,$B355,总装!BG$6)+SUMIF(总装!BH$3:BH$146,$B355,总装!BH$6)</f>
        <v>0</v>
      </c>
      <c r="AC355" s="5">
        <f ca="1">SUMIF(总装!BI$3:BI$146,$B355,总装!BI$6)+SUMIF(总装!BJ$3:BJ$146,$B355,总装!BJ$6)+SUMIF(总装!BK$3:BK$146,$B355,总装!BK$6)</f>
        <v>0</v>
      </c>
      <c r="AD355" s="5">
        <f ca="1">SUMIF(总装!BL$3:BL$146,$B355,总装!BL$6)+SUMIF(总装!BM$3:BM$146,$B355,总装!BM$6)+SUMIF(总装!BN$3:BN$146,$B355,总装!BN$6)</f>
        <v>0</v>
      </c>
      <c r="AE355" s="5">
        <f ca="1">SUMIF(总装!BO$3:BO$146,$B355,总装!BO$6)+SUMIF(总装!BP$3:BP$146,$B355,总装!BP$6)+SUMIF(总装!BQ$3:BQ$146,$B355,总装!BQ$6)</f>
        <v>0</v>
      </c>
      <c r="AF355" s="5">
        <f ca="1">SUMIF(总装!BR$3:BR$146,$B355,总装!BR$6)+SUMIF(总装!BS$3:BS$146,$B355,总装!BS$6)+SUMIF(总装!BT$3:BT$146,$B355,总装!BT$6)</f>
        <v>0</v>
      </c>
      <c r="AG355" s="5">
        <f ca="1">SUMIF(总装!BU$3:BU$146,$B355,总装!BU$6)+SUMIF(总装!BV$3:BV$146,$B355,总装!BV$6)+SUMIF(总装!BW$3:BW$146,$B355,总装!BW$6)</f>
        <v>0</v>
      </c>
      <c r="AH355" s="5">
        <f ca="1">SUMIF(总装!BX$3:BX$146,$B355,总装!BX$6)+SUMIF(总装!BY$3:BY$146,$B355,总装!BY$6)+SUMIF(总装!BZ$3:BZ$146,$B355,总装!BZ$6)</f>
        <v>0</v>
      </c>
      <c r="AI355" s="5">
        <f ca="1">SUMIF(总装!CA$3:CA$146,$B355,总装!CA$6)+SUMIF(总装!CB$3:CB$146,$B355,总装!CB$6)+SUMIF(总装!CC$3:CC$146,$B355,总装!CC$6)</f>
        <v>0</v>
      </c>
      <c r="AJ355" s="5">
        <f ca="1">SUMIF(总装!CD$3:CD$146,$B355,总装!CD$6)+SUMIF(总装!CE$3:CE$146,$B355,总装!CE$6)+SUMIF(总装!CF$3:CF$146,$B355,总装!CF$6)</f>
        <v>0</v>
      </c>
      <c r="AK355" s="5">
        <f ca="1">SUMIF(总装!CG$3:CG$146,$B355,总装!CG$6)+SUMIF(总装!CH$3:CH$146,$B355,总装!CH$6)+SUMIF(总装!CI$3:CI$146,$B355,总装!CI$6)</f>
        <v>0</v>
      </c>
      <c r="AL355" s="5">
        <f ca="1">SUMIF(总装!CJ$3:CJ$146,$B355,总装!CJ$6)+SUMIF(总装!CK$3:CK$146,$B355,总装!CK$6)+SUMIF(总装!CL$3:CL$146,$B355,总装!CL$6)</f>
        <v>0</v>
      </c>
      <c r="AM355" s="5">
        <f ca="1">SUMIF(总装!CM$3:CM$146,$B355,总装!CM$6)+SUMIF(总装!CN$3:CN$146,$B355,总装!CN$6)+SUMIF(总装!CO$3:CO$146,$B355,总装!CO$6)</f>
        <v>0</v>
      </c>
      <c r="AN355" s="5">
        <f ca="1">SUMIF(总装!CP$3:CP$146,$B355,总装!CP$6)+SUMIF(总装!CQ$3:CQ$146,$B355,总装!CQ$6)+SUMIF(总装!CR$3:CR$146,$B355,总装!CR$6)</f>
        <v>0</v>
      </c>
      <c r="AO355" s="5">
        <f ca="1" t="shared" si="16"/>
        <v>2000</v>
      </c>
      <c r="AP355" s="5">
        <f>SUMIF(工单拆分!G:G,B355,工单拆分!I:I)</f>
        <v>2000</v>
      </c>
      <c r="AQ355" s="5">
        <f ca="1" t="shared" si="17"/>
        <v>0</v>
      </c>
      <c r="AS355" s="7">
        <f>VLOOKUP(日计划量!C:C,工单拆分!H:N,7,0)</f>
        <v>100845384</v>
      </c>
      <c r="AT355" s="5">
        <f ca="1">VLOOKUP(C:C,工单拆分!H:R,11,0)</f>
        <v>0</v>
      </c>
      <c r="AU355" s="5">
        <f ca="1">VLOOKUP(C:C,工单拆分!H:S,12,0)</f>
        <v>0</v>
      </c>
      <c r="AV355" s="5"/>
      <c r="AW355" s="5"/>
    </row>
    <row r="356" s="1" customFormat="1" spans="1:49">
      <c r="A356" s="5">
        <f>工单拆分!F356</f>
        <v>7210003444</v>
      </c>
      <c r="B356" s="5" t="str">
        <f>工单拆分!G356</f>
        <v>7210003444-8</v>
      </c>
      <c r="C356" s="5" t="str">
        <f>工单拆分!H356</f>
        <v>40FC829E-8</v>
      </c>
      <c r="D356" s="5">
        <f>VLOOKUP(B356,工单拆分!G:I,3,0)</f>
        <v>2000</v>
      </c>
      <c r="E356" s="5">
        <f ca="1">SUMIFS(OFFSET(工单拆分!$I$2,,,2000),OFFSET(工单拆分!$F$2,,,2000),A356)</f>
        <v>32000</v>
      </c>
      <c r="F356" s="5"/>
      <c r="G356" s="10">
        <f ca="1" t="array" ref="G356">MATCH(TRUE,J356:AN356&gt;10,0)+$J$2-1</f>
        <v>43533</v>
      </c>
      <c r="H356" s="11"/>
      <c r="I356" s="11"/>
      <c r="J356" s="5">
        <f ca="1">SUMIF(总装!D$3:D$146,$B356,总装!D$6)+SUMIF(总装!E$3:E$146,$B356,总装!E$6)+SUMIF(总装!F$3:F$146,$B356,总装!F$6)</f>
        <v>0</v>
      </c>
      <c r="K356" s="12">
        <f ca="1">SUMIF(总装!G$3:G$146,$B356,总装!G$6)+SUMIF(总装!H$3:H$146,$B356,总装!H$6)+SUMIF(总装!I$3:I$146,$B356,总装!I$6)</f>
        <v>0</v>
      </c>
      <c r="L356" s="12">
        <f ca="1">SUMIF(总装!J$3:J$146,$B356,总装!J$6)+SUMIF(总装!K$3:K$146,$B356,总装!K$6)+SUMIF(总装!L$3:L$146,$B356,总装!L$6)</f>
        <v>0</v>
      </c>
      <c r="M356" s="12">
        <f ca="1">SUMIF(总装!M$3:M$146,$B356,总装!M$6)+SUMIF(总装!N$3:N$146,$B356,总装!N$6)+SUMIF(总装!O$3:O$146,$B356,总装!O$6)</f>
        <v>0</v>
      </c>
      <c r="N356" s="12">
        <f ca="1">SUMIF(总装!P$3:P$146,$B356,总装!P$6)+SUMIF(总装!Q$3:Q$146,$B356,总装!Q$6)+SUMIF(总装!R$3:R$146,$B356,总装!R$6)</f>
        <v>0</v>
      </c>
      <c r="O356" s="12">
        <f ca="1">SUMIF(总装!S$3:S$146,$B356,总装!S$6)+SUMIF(总装!T$3:T$146,$B356,总装!T$6)+SUMIF(总装!U$3:U$146,$B356,总装!U$6)</f>
        <v>0</v>
      </c>
      <c r="P356" s="12">
        <f ca="1">SUMIF(总装!V$3:V$146,$B356,总装!V$6)+SUMIF(总装!W$3:W$146,$B356,总装!W$6)+SUMIF(总装!X$3:X$146,$B356,总装!X$6)</f>
        <v>0</v>
      </c>
      <c r="Q356" s="12">
        <f ca="1">SUMIF(总装!Y$3:Y$146,$B356,总装!Y$6)+SUMIF(总装!Z$3:Z$146,$B356,总装!Z$6)+SUMIF(总装!AA$3:AA$146,$B356,总装!AA$6)</f>
        <v>0</v>
      </c>
      <c r="R356" s="5">
        <f ca="1">SUMIF(总装!AB$3:AB$146,$B356,总装!AB$6)+SUMIF(总装!AC$3:AC$146,$B356,总装!AC$6)+SUMIF(总装!AD$3:AD$146,$B356,总装!AD$6)</f>
        <v>950</v>
      </c>
      <c r="S356" s="5">
        <f ca="1">SUMIF(总装!AE$3:AE$146,$B356,总装!AE$6)+SUMIF(总装!AF$3:AF$146,$B356,总装!AF$6)+SUMIF(总装!AG$3:AG$146,$B356,总装!AG$6)</f>
        <v>0</v>
      </c>
      <c r="T356" s="5">
        <f ca="1">SUMIF(总装!AH$3:AH$146,$B356,总装!AH$6)+SUMIF(总装!AI$3:AI$146,$B356,总装!AI$6)+SUMIF(总装!AJ$3:AJ$146,$B356,总装!AJ$6)</f>
        <v>1050</v>
      </c>
      <c r="U356" s="5">
        <f ca="1">SUMIF(总装!AK$3:AK$146,$B356,总装!AK$6)+SUMIF(总装!AL$3:AL$146,$B356,总装!AL$6)+SUMIF(总装!AM$3:AM$146,$B356,总装!AM$6)</f>
        <v>0</v>
      </c>
      <c r="V356" s="5">
        <f ca="1">SUMIF(总装!AN$3:AN$146,$B356,总装!AN$6)+SUMIF(总装!AO$3:AO$146,$B356,总装!AO$6)+SUMIF(总装!AP$3:AP$146,$B356,总装!AP$6)</f>
        <v>0</v>
      </c>
      <c r="W356" s="5">
        <f ca="1">SUMIF(总装!AQ$3:AQ$146,$B356,总装!AQ$6)+SUMIF(总装!AR$3:AR$146,$B356,总装!AR$6)+SUMIF(总装!AS$3:AS$146,$B356,总装!AS$6)</f>
        <v>0</v>
      </c>
      <c r="X356" s="5">
        <f ca="1">SUMIF(总装!AT$3:AT$146,$B356,总装!AT$6)+SUMIF(总装!AU$3:AU$146,$B356,总装!AU$6)+SUMIF(总装!AV$3:AV$146,$B356,总装!AV$6)</f>
        <v>0</v>
      </c>
      <c r="Y356" s="5">
        <f ca="1">SUMIF(总装!AW$3:AW$146,$B356,总装!AW$6)+SUMIF(总装!AX$3:AX$146,$B356,总装!AX$6)+SUMIF(总装!AY$3:AY$146,$B356,总装!AY$6)</f>
        <v>0</v>
      </c>
      <c r="Z356" s="5">
        <f ca="1">SUMIF(总装!AZ$3:AZ$146,$B356,总装!AZ$6)+SUMIF(总装!BA$3:BA$146,$B356,总装!BA$6)+SUMIF(总装!BB$3:BB$146,$B356,总装!BB$6)</f>
        <v>0</v>
      </c>
      <c r="AA356" s="5">
        <f ca="1">SUMIF(总装!BC$3:BC$146,$B356,总装!BC$6)+SUMIF(总装!BD$3:BD$146,$B356,总装!BD$6)+SUMIF(总装!BE$3:BE$146,$B356,总装!BE$6)</f>
        <v>0</v>
      </c>
      <c r="AB356" s="5">
        <f ca="1">SUMIF(总装!BF$3:BF$146,$B356,总装!BF$6)+SUMIF(总装!BG$3:BG$146,$B356,总装!BG$6)+SUMIF(总装!BH$3:BH$146,$B356,总装!BH$6)</f>
        <v>0</v>
      </c>
      <c r="AC356" s="5">
        <f ca="1">SUMIF(总装!BI$3:BI$146,$B356,总装!BI$6)+SUMIF(总装!BJ$3:BJ$146,$B356,总装!BJ$6)+SUMIF(总装!BK$3:BK$146,$B356,总装!BK$6)</f>
        <v>0</v>
      </c>
      <c r="AD356" s="5">
        <f ca="1">SUMIF(总装!BL$3:BL$146,$B356,总装!BL$6)+SUMIF(总装!BM$3:BM$146,$B356,总装!BM$6)+SUMIF(总装!BN$3:BN$146,$B356,总装!BN$6)</f>
        <v>0</v>
      </c>
      <c r="AE356" s="5">
        <f ca="1">SUMIF(总装!BO$3:BO$146,$B356,总装!BO$6)+SUMIF(总装!BP$3:BP$146,$B356,总装!BP$6)+SUMIF(总装!BQ$3:BQ$146,$B356,总装!BQ$6)</f>
        <v>0</v>
      </c>
      <c r="AF356" s="5">
        <f ca="1">SUMIF(总装!BR$3:BR$146,$B356,总装!BR$6)+SUMIF(总装!BS$3:BS$146,$B356,总装!BS$6)+SUMIF(总装!BT$3:BT$146,$B356,总装!BT$6)</f>
        <v>0</v>
      </c>
      <c r="AG356" s="5">
        <f ca="1">SUMIF(总装!BU$3:BU$146,$B356,总装!BU$6)+SUMIF(总装!BV$3:BV$146,$B356,总装!BV$6)+SUMIF(总装!BW$3:BW$146,$B356,总装!BW$6)</f>
        <v>0</v>
      </c>
      <c r="AH356" s="5">
        <f ca="1">SUMIF(总装!BX$3:BX$146,$B356,总装!BX$6)+SUMIF(总装!BY$3:BY$146,$B356,总装!BY$6)+SUMIF(总装!BZ$3:BZ$146,$B356,总装!BZ$6)</f>
        <v>0</v>
      </c>
      <c r="AI356" s="5">
        <f ca="1">SUMIF(总装!CA$3:CA$146,$B356,总装!CA$6)+SUMIF(总装!CB$3:CB$146,$B356,总装!CB$6)+SUMIF(总装!CC$3:CC$146,$B356,总装!CC$6)</f>
        <v>0</v>
      </c>
      <c r="AJ356" s="5">
        <f ca="1">SUMIF(总装!CD$3:CD$146,$B356,总装!CD$6)+SUMIF(总装!CE$3:CE$146,$B356,总装!CE$6)+SUMIF(总装!CF$3:CF$146,$B356,总装!CF$6)</f>
        <v>0</v>
      </c>
      <c r="AK356" s="5">
        <f ca="1">SUMIF(总装!CG$3:CG$146,$B356,总装!CG$6)+SUMIF(总装!CH$3:CH$146,$B356,总装!CH$6)+SUMIF(总装!CI$3:CI$146,$B356,总装!CI$6)</f>
        <v>0</v>
      </c>
      <c r="AL356" s="5">
        <f ca="1">SUMIF(总装!CJ$3:CJ$146,$B356,总装!CJ$6)+SUMIF(总装!CK$3:CK$146,$B356,总装!CK$6)+SUMIF(总装!CL$3:CL$146,$B356,总装!CL$6)</f>
        <v>0</v>
      </c>
      <c r="AM356" s="5">
        <f ca="1">SUMIF(总装!CM$3:CM$146,$B356,总装!CM$6)+SUMIF(总装!CN$3:CN$146,$B356,总装!CN$6)+SUMIF(总装!CO$3:CO$146,$B356,总装!CO$6)</f>
        <v>0</v>
      </c>
      <c r="AN356" s="5">
        <f ca="1">SUMIF(总装!CP$3:CP$146,$B356,总装!CP$6)+SUMIF(总装!CQ$3:CQ$146,$B356,总装!CQ$6)+SUMIF(总装!CR$3:CR$146,$B356,总装!CR$6)</f>
        <v>0</v>
      </c>
      <c r="AO356" s="5">
        <f ca="1" t="shared" si="16"/>
        <v>2000</v>
      </c>
      <c r="AP356" s="5">
        <f>SUMIF(工单拆分!G:G,B356,工单拆分!I:I)</f>
        <v>2000</v>
      </c>
      <c r="AQ356" s="5">
        <f ca="1" t="shared" si="17"/>
        <v>0</v>
      </c>
      <c r="AS356" s="7">
        <f>VLOOKUP(日计划量!C:C,工单拆分!H:N,7,0)</f>
        <v>100845385</v>
      </c>
      <c r="AT356" s="5">
        <f ca="1">VLOOKUP(C:C,工单拆分!H:R,11,0)</f>
        <v>0</v>
      </c>
      <c r="AU356" s="5">
        <f ca="1">VLOOKUP(C:C,工单拆分!H:S,12,0)</f>
        <v>0</v>
      </c>
      <c r="AV356" s="5"/>
      <c r="AW356" s="5"/>
    </row>
    <row r="357" s="1" customFormat="1" spans="1:49">
      <c r="A357" s="5">
        <f>工单拆分!F357</f>
        <v>7210003444</v>
      </c>
      <c r="B357" s="5" t="str">
        <f>工单拆分!G357</f>
        <v>7210003444-9</v>
      </c>
      <c r="C357" s="5" t="str">
        <f>工单拆分!H357</f>
        <v>40FC829E-9</v>
      </c>
      <c r="D357" s="5">
        <f>VLOOKUP(B357,工单拆分!G:I,3,0)</f>
        <v>2000</v>
      </c>
      <c r="E357" s="5">
        <f ca="1">SUMIFS(OFFSET(工单拆分!$I$2,,,2000),OFFSET(工单拆分!$F$2,,,2000),A357)</f>
        <v>32000</v>
      </c>
      <c r="F357" s="5"/>
      <c r="G357" s="10">
        <f ca="1" t="array" ref="G357">MATCH(TRUE,J357:AN357&gt;10,0)+$J$2-1</f>
        <v>43535</v>
      </c>
      <c r="H357" s="11"/>
      <c r="I357" s="11"/>
      <c r="J357" s="5">
        <f ca="1">SUMIF(总装!D$3:D$146,$B357,总装!D$6)+SUMIF(总装!E$3:E$146,$B357,总装!E$6)+SUMIF(总装!F$3:F$146,$B357,总装!F$6)</f>
        <v>0</v>
      </c>
      <c r="K357" s="12">
        <f ca="1">SUMIF(总装!G$3:G$146,$B357,总装!G$6)+SUMIF(总装!H$3:H$146,$B357,总装!H$6)+SUMIF(总装!I$3:I$146,$B357,总装!I$6)</f>
        <v>0</v>
      </c>
      <c r="L357" s="12">
        <f ca="1">SUMIF(总装!J$3:J$146,$B357,总装!J$6)+SUMIF(总装!K$3:K$146,$B357,总装!K$6)+SUMIF(总装!L$3:L$146,$B357,总装!L$6)</f>
        <v>0</v>
      </c>
      <c r="M357" s="12">
        <f ca="1">SUMIF(总装!M$3:M$146,$B357,总装!M$6)+SUMIF(总装!N$3:N$146,$B357,总装!N$6)+SUMIF(总装!O$3:O$146,$B357,总装!O$6)</f>
        <v>0</v>
      </c>
      <c r="N357" s="12">
        <f ca="1">SUMIF(总装!P$3:P$146,$B357,总装!P$6)+SUMIF(总装!Q$3:Q$146,$B357,总装!Q$6)+SUMIF(总装!R$3:R$146,$B357,总装!R$6)</f>
        <v>0</v>
      </c>
      <c r="O357" s="12">
        <f ca="1">SUMIF(总装!S$3:S$146,$B357,总装!S$6)+SUMIF(总装!T$3:T$146,$B357,总装!T$6)+SUMIF(总装!U$3:U$146,$B357,总装!U$6)</f>
        <v>0</v>
      </c>
      <c r="P357" s="12">
        <f ca="1">SUMIF(总装!V$3:V$146,$B357,总装!V$6)+SUMIF(总装!W$3:W$146,$B357,总装!W$6)+SUMIF(总装!X$3:X$146,$B357,总装!X$6)</f>
        <v>0</v>
      </c>
      <c r="Q357" s="12">
        <f ca="1">SUMIF(总装!Y$3:Y$146,$B357,总装!Y$6)+SUMIF(总装!Z$3:Z$146,$B357,总装!Z$6)+SUMIF(总装!AA$3:AA$146,$B357,总装!AA$6)</f>
        <v>0</v>
      </c>
      <c r="R357" s="5">
        <f ca="1">SUMIF(总装!AB$3:AB$146,$B357,总装!AB$6)+SUMIF(总装!AC$3:AC$146,$B357,总装!AC$6)+SUMIF(总装!AD$3:AD$146,$B357,总装!AD$6)</f>
        <v>0</v>
      </c>
      <c r="S357" s="5">
        <f ca="1">SUMIF(总装!AE$3:AE$146,$B357,总装!AE$6)+SUMIF(总装!AF$3:AF$146,$B357,总装!AF$6)+SUMIF(总装!AG$3:AG$146,$B357,总装!AG$6)</f>
        <v>0</v>
      </c>
      <c r="T357" s="5">
        <f ca="1">SUMIF(总装!AH$3:AH$146,$B357,总装!AH$6)+SUMIF(总装!AI$3:AI$146,$B357,总装!AI$6)+SUMIF(总装!AJ$3:AJ$146,$B357,总装!AJ$6)</f>
        <v>1000</v>
      </c>
      <c r="U357" s="5">
        <f ca="1">SUMIF(总装!AK$3:AK$146,$B357,总装!AK$6)+SUMIF(总装!AL$3:AL$146,$B357,总装!AL$6)+SUMIF(总装!AM$3:AM$146,$B357,总装!AM$6)</f>
        <v>1000</v>
      </c>
      <c r="V357" s="5">
        <f ca="1">SUMIF(总装!AN$3:AN$146,$B357,总装!AN$6)+SUMIF(总装!AO$3:AO$146,$B357,总装!AO$6)+SUMIF(总装!AP$3:AP$146,$B357,总装!AP$6)</f>
        <v>0</v>
      </c>
      <c r="W357" s="5">
        <f ca="1">SUMIF(总装!AQ$3:AQ$146,$B357,总装!AQ$6)+SUMIF(总装!AR$3:AR$146,$B357,总装!AR$6)+SUMIF(总装!AS$3:AS$146,$B357,总装!AS$6)</f>
        <v>0</v>
      </c>
      <c r="X357" s="5">
        <f ca="1">SUMIF(总装!AT$3:AT$146,$B357,总装!AT$6)+SUMIF(总装!AU$3:AU$146,$B357,总装!AU$6)+SUMIF(总装!AV$3:AV$146,$B357,总装!AV$6)</f>
        <v>0</v>
      </c>
      <c r="Y357" s="5">
        <f ca="1">SUMIF(总装!AW$3:AW$146,$B357,总装!AW$6)+SUMIF(总装!AX$3:AX$146,$B357,总装!AX$6)+SUMIF(总装!AY$3:AY$146,$B357,总装!AY$6)</f>
        <v>0</v>
      </c>
      <c r="Z357" s="5">
        <f ca="1">SUMIF(总装!AZ$3:AZ$146,$B357,总装!AZ$6)+SUMIF(总装!BA$3:BA$146,$B357,总装!BA$6)+SUMIF(总装!BB$3:BB$146,$B357,总装!BB$6)</f>
        <v>0</v>
      </c>
      <c r="AA357" s="5">
        <f ca="1">SUMIF(总装!BC$3:BC$146,$B357,总装!BC$6)+SUMIF(总装!BD$3:BD$146,$B357,总装!BD$6)+SUMIF(总装!BE$3:BE$146,$B357,总装!BE$6)</f>
        <v>0</v>
      </c>
      <c r="AB357" s="5">
        <f ca="1">SUMIF(总装!BF$3:BF$146,$B357,总装!BF$6)+SUMIF(总装!BG$3:BG$146,$B357,总装!BG$6)+SUMIF(总装!BH$3:BH$146,$B357,总装!BH$6)</f>
        <v>0</v>
      </c>
      <c r="AC357" s="5">
        <f ca="1">SUMIF(总装!BI$3:BI$146,$B357,总装!BI$6)+SUMIF(总装!BJ$3:BJ$146,$B357,总装!BJ$6)+SUMIF(总装!BK$3:BK$146,$B357,总装!BK$6)</f>
        <v>0</v>
      </c>
      <c r="AD357" s="5">
        <f ca="1">SUMIF(总装!BL$3:BL$146,$B357,总装!BL$6)+SUMIF(总装!BM$3:BM$146,$B357,总装!BM$6)+SUMIF(总装!BN$3:BN$146,$B357,总装!BN$6)</f>
        <v>0</v>
      </c>
      <c r="AE357" s="5">
        <f ca="1">SUMIF(总装!BO$3:BO$146,$B357,总装!BO$6)+SUMIF(总装!BP$3:BP$146,$B357,总装!BP$6)+SUMIF(总装!BQ$3:BQ$146,$B357,总装!BQ$6)</f>
        <v>0</v>
      </c>
      <c r="AF357" s="5">
        <f ca="1">SUMIF(总装!BR$3:BR$146,$B357,总装!BR$6)+SUMIF(总装!BS$3:BS$146,$B357,总装!BS$6)+SUMIF(总装!BT$3:BT$146,$B357,总装!BT$6)</f>
        <v>0</v>
      </c>
      <c r="AG357" s="5">
        <f ca="1">SUMIF(总装!BU$3:BU$146,$B357,总装!BU$6)+SUMIF(总装!BV$3:BV$146,$B357,总装!BV$6)+SUMIF(总装!BW$3:BW$146,$B357,总装!BW$6)</f>
        <v>0</v>
      </c>
      <c r="AH357" s="5">
        <f ca="1">SUMIF(总装!BX$3:BX$146,$B357,总装!BX$6)+SUMIF(总装!BY$3:BY$146,$B357,总装!BY$6)+SUMIF(总装!BZ$3:BZ$146,$B357,总装!BZ$6)</f>
        <v>0</v>
      </c>
      <c r="AI357" s="5">
        <f ca="1">SUMIF(总装!CA$3:CA$146,$B357,总装!CA$6)+SUMIF(总装!CB$3:CB$146,$B357,总装!CB$6)+SUMIF(总装!CC$3:CC$146,$B357,总装!CC$6)</f>
        <v>0</v>
      </c>
      <c r="AJ357" s="5">
        <f ca="1">SUMIF(总装!CD$3:CD$146,$B357,总装!CD$6)+SUMIF(总装!CE$3:CE$146,$B357,总装!CE$6)+SUMIF(总装!CF$3:CF$146,$B357,总装!CF$6)</f>
        <v>0</v>
      </c>
      <c r="AK357" s="5">
        <f ca="1">SUMIF(总装!CG$3:CG$146,$B357,总装!CG$6)+SUMIF(总装!CH$3:CH$146,$B357,总装!CH$6)+SUMIF(总装!CI$3:CI$146,$B357,总装!CI$6)</f>
        <v>0</v>
      </c>
      <c r="AL357" s="5">
        <f ca="1">SUMIF(总装!CJ$3:CJ$146,$B357,总装!CJ$6)+SUMIF(总装!CK$3:CK$146,$B357,总装!CK$6)+SUMIF(总装!CL$3:CL$146,$B357,总装!CL$6)</f>
        <v>0</v>
      </c>
      <c r="AM357" s="5">
        <f ca="1">SUMIF(总装!CM$3:CM$146,$B357,总装!CM$6)+SUMIF(总装!CN$3:CN$146,$B357,总装!CN$6)+SUMIF(总装!CO$3:CO$146,$B357,总装!CO$6)</f>
        <v>0</v>
      </c>
      <c r="AN357" s="5">
        <f ca="1">SUMIF(总装!CP$3:CP$146,$B357,总装!CP$6)+SUMIF(总装!CQ$3:CQ$146,$B357,总装!CQ$6)+SUMIF(总装!CR$3:CR$146,$B357,总装!CR$6)</f>
        <v>0</v>
      </c>
      <c r="AO357" s="5">
        <f ca="1" t="shared" si="16"/>
        <v>2000</v>
      </c>
      <c r="AP357" s="5">
        <f>SUMIF(工单拆分!G:G,B357,工单拆分!I:I)</f>
        <v>2000</v>
      </c>
      <c r="AQ357" s="5">
        <f ca="1" t="shared" si="17"/>
        <v>0</v>
      </c>
      <c r="AS357" s="7">
        <f>VLOOKUP(日计划量!C:C,工单拆分!H:N,7,0)</f>
        <v>100845989</v>
      </c>
      <c r="AT357" s="5">
        <f ca="1">VLOOKUP(C:C,工单拆分!H:R,11,0)</f>
        <v>0</v>
      </c>
      <c r="AU357" s="5">
        <f ca="1">VLOOKUP(C:C,工单拆分!H:S,12,0)</f>
        <v>0</v>
      </c>
      <c r="AV357" s="5"/>
      <c r="AW357" s="5"/>
    </row>
    <row r="358" s="1" customFormat="1" spans="1:49">
      <c r="A358" s="5">
        <f>工单拆分!F358</f>
        <v>7210003444</v>
      </c>
      <c r="B358" s="5" t="str">
        <f>工单拆分!G358</f>
        <v>7210003444-10</v>
      </c>
      <c r="C358" s="5" t="str">
        <f>工单拆分!H358</f>
        <v>40FC829E-10</v>
      </c>
      <c r="D358" s="5">
        <f>VLOOKUP(B358,工单拆分!G:I,3,0)</f>
        <v>2000</v>
      </c>
      <c r="E358" s="5">
        <f ca="1">SUMIFS(OFFSET(工单拆分!$I$2,,,2000),OFFSET(工单拆分!$F$2,,,2000),A358)</f>
        <v>32000</v>
      </c>
      <c r="F358" s="5"/>
      <c r="G358" s="10">
        <f ca="1" t="array" ref="G358">MATCH(TRUE,J358:AN358&gt;10,0)+$J$2-1</f>
        <v>43536</v>
      </c>
      <c r="H358" s="11"/>
      <c r="I358" s="11"/>
      <c r="J358" s="5">
        <f ca="1">SUMIF(总装!D$3:D$146,$B358,总装!D$6)+SUMIF(总装!E$3:E$146,$B358,总装!E$6)+SUMIF(总装!F$3:F$146,$B358,总装!F$6)</f>
        <v>0</v>
      </c>
      <c r="K358" s="12">
        <f ca="1">SUMIF(总装!G$3:G$146,$B358,总装!G$6)+SUMIF(总装!H$3:H$146,$B358,总装!H$6)+SUMIF(总装!I$3:I$146,$B358,总装!I$6)</f>
        <v>0</v>
      </c>
      <c r="L358" s="12">
        <f ca="1">SUMIF(总装!J$3:J$146,$B358,总装!J$6)+SUMIF(总装!K$3:K$146,$B358,总装!K$6)+SUMIF(总装!L$3:L$146,$B358,总装!L$6)</f>
        <v>0</v>
      </c>
      <c r="M358" s="12">
        <f ca="1">SUMIF(总装!M$3:M$146,$B358,总装!M$6)+SUMIF(总装!N$3:N$146,$B358,总装!N$6)+SUMIF(总装!O$3:O$146,$B358,总装!O$6)</f>
        <v>0</v>
      </c>
      <c r="N358" s="12">
        <f ca="1">SUMIF(总装!P$3:P$146,$B358,总装!P$6)+SUMIF(总装!Q$3:Q$146,$B358,总装!Q$6)+SUMIF(总装!R$3:R$146,$B358,总装!R$6)</f>
        <v>0</v>
      </c>
      <c r="O358" s="12">
        <f ca="1">SUMIF(总装!S$3:S$146,$B358,总装!S$6)+SUMIF(总装!T$3:T$146,$B358,总装!T$6)+SUMIF(总装!U$3:U$146,$B358,总装!U$6)</f>
        <v>0</v>
      </c>
      <c r="P358" s="12">
        <f ca="1">SUMIF(总装!V$3:V$146,$B358,总装!V$6)+SUMIF(总装!W$3:W$146,$B358,总装!W$6)+SUMIF(总装!X$3:X$146,$B358,总装!X$6)</f>
        <v>0</v>
      </c>
      <c r="Q358" s="12">
        <f ca="1">SUMIF(总装!Y$3:Y$146,$B358,总装!Y$6)+SUMIF(总装!Z$3:Z$146,$B358,总装!Z$6)+SUMIF(总装!AA$3:AA$146,$B358,总装!AA$6)</f>
        <v>0</v>
      </c>
      <c r="R358" s="5">
        <f ca="1">SUMIF(总装!AB$3:AB$146,$B358,总装!AB$6)+SUMIF(总装!AC$3:AC$146,$B358,总装!AC$6)+SUMIF(总装!AD$3:AD$146,$B358,总装!AD$6)</f>
        <v>0</v>
      </c>
      <c r="S358" s="5">
        <f ca="1">SUMIF(总装!AE$3:AE$146,$B358,总装!AE$6)+SUMIF(总装!AF$3:AF$146,$B358,总装!AF$6)+SUMIF(总装!AG$3:AG$146,$B358,总装!AG$6)</f>
        <v>0</v>
      </c>
      <c r="T358" s="5">
        <f ca="1">SUMIF(总装!AH$3:AH$146,$B358,总装!AH$6)+SUMIF(总装!AI$3:AI$146,$B358,总装!AI$6)+SUMIF(总装!AJ$3:AJ$146,$B358,总装!AJ$6)</f>
        <v>0</v>
      </c>
      <c r="U358" s="5">
        <f ca="1">SUMIF(总装!AK$3:AK$146,$B358,总装!AK$6)+SUMIF(总装!AL$3:AL$146,$B358,总装!AL$6)+SUMIF(总装!AM$3:AM$146,$B358,总装!AM$6)</f>
        <v>1000</v>
      </c>
      <c r="V358" s="5">
        <f ca="1">SUMIF(总装!AN$3:AN$146,$B358,总装!AN$6)+SUMIF(总装!AO$3:AO$146,$B358,总装!AO$6)+SUMIF(总装!AP$3:AP$146,$B358,总装!AP$6)</f>
        <v>1000</v>
      </c>
      <c r="W358" s="5">
        <f ca="1">SUMIF(总装!AQ$3:AQ$146,$B358,总装!AQ$6)+SUMIF(总装!AR$3:AR$146,$B358,总装!AR$6)+SUMIF(总装!AS$3:AS$146,$B358,总装!AS$6)</f>
        <v>0</v>
      </c>
      <c r="X358" s="5">
        <f ca="1">SUMIF(总装!AT$3:AT$146,$B358,总装!AT$6)+SUMIF(总装!AU$3:AU$146,$B358,总装!AU$6)+SUMIF(总装!AV$3:AV$146,$B358,总装!AV$6)</f>
        <v>0</v>
      </c>
      <c r="Y358" s="5">
        <f ca="1">SUMIF(总装!AW$3:AW$146,$B358,总装!AW$6)+SUMIF(总装!AX$3:AX$146,$B358,总装!AX$6)+SUMIF(总装!AY$3:AY$146,$B358,总装!AY$6)</f>
        <v>0</v>
      </c>
      <c r="Z358" s="5">
        <f ca="1">SUMIF(总装!AZ$3:AZ$146,$B358,总装!AZ$6)+SUMIF(总装!BA$3:BA$146,$B358,总装!BA$6)+SUMIF(总装!BB$3:BB$146,$B358,总装!BB$6)</f>
        <v>0</v>
      </c>
      <c r="AA358" s="5">
        <f ca="1">SUMIF(总装!BC$3:BC$146,$B358,总装!BC$6)+SUMIF(总装!BD$3:BD$146,$B358,总装!BD$6)+SUMIF(总装!BE$3:BE$146,$B358,总装!BE$6)</f>
        <v>0</v>
      </c>
      <c r="AB358" s="5">
        <f ca="1">SUMIF(总装!BF$3:BF$146,$B358,总装!BF$6)+SUMIF(总装!BG$3:BG$146,$B358,总装!BG$6)+SUMIF(总装!BH$3:BH$146,$B358,总装!BH$6)</f>
        <v>0</v>
      </c>
      <c r="AC358" s="5">
        <f ca="1">SUMIF(总装!BI$3:BI$146,$B358,总装!BI$6)+SUMIF(总装!BJ$3:BJ$146,$B358,总装!BJ$6)+SUMIF(总装!BK$3:BK$146,$B358,总装!BK$6)</f>
        <v>0</v>
      </c>
      <c r="AD358" s="5">
        <f ca="1">SUMIF(总装!BL$3:BL$146,$B358,总装!BL$6)+SUMIF(总装!BM$3:BM$146,$B358,总装!BM$6)+SUMIF(总装!BN$3:BN$146,$B358,总装!BN$6)</f>
        <v>0</v>
      </c>
      <c r="AE358" s="5">
        <f ca="1">SUMIF(总装!BO$3:BO$146,$B358,总装!BO$6)+SUMIF(总装!BP$3:BP$146,$B358,总装!BP$6)+SUMIF(总装!BQ$3:BQ$146,$B358,总装!BQ$6)</f>
        <v>0</v>
      </c>
      <c r="AF358" s="5">
        <f ca="1">SUMIF(总装!BR$3:BR$146,$B358,总装!BR$6)+SUMIF(总装!BS$3:BS$146,$B358,总装!BS$6)+SUMIF(总装!BT$3:BT$146,$B358,总装!BT$6)</f>
        <v>0</v>
      </c>
      <c r="AG358" s="5">
        <f ca="1">SUMIF(总装!BU$3:BU$146,$B358,总装!BU$6)+SUMIF(总装!BV$3:BV$146,$B358,总装!BV$6)+SUMIF(总装!BW$3:BW$146,$B358,总装!BW$6)</f>
        <v>0</v>
      </c>
      <c r="AH358" s="5">
        <f ca="1">SUMIF(总装!BX$3:BX$146,$B358,总装!BX$6)+SUMIF(总装!BY$3:BY$146,$B358,总装!BY$6)+SUMIF(总装!BZ$3:BZ$146,$B358,总装!BZ$6)</f>
        <v>0</v>
      </c>
      <c r="AI358" s="5">
        <f ca="1">SUMIF(总装!CA$3:CA$146,$B358,总装!CA$6)+SUMIF(总装!CB$3:CB$146,$B358,总装!CB$6)+SUMIF(总装!CC$3:CC$146,$B358,总装!CC$6)</f>
        <v>0</v>
      </c>
      <c r="AJ358" s="5">
        <f ca="1">SUMIF(总装!CD$3:CD$146,$B358,总装!CD$6)+SUMIF(总装!CE$3:CE$146,$B358,总装!CE$6)+SUMIF(总装!CF$3:CF$146,$B358,总装!CF$6)</f>
        <v>0</v>
      </c>
      <c r="AK358" s="5">
        <f ca="1">SUMIF(总装!CG$3:CG$146,$B358,总装!CG$6)+SUMIF(总装!CH$3:CH$146,$B358,总装!CH$6)+SUMIF(总装!CI$3:CI$146,$B358,总装!CI$6)</f>
        <v>0</v>
      </c>
      <c r="AL358" s="5">
        <f ca="1">SUMIF(总装!CJ$3:CJ$146,$B358,总装!CJ$6)+SUMIF(总装!CK$3:CK$146,$B358,总装!CK$6)+SUMIF(总装!CL$3:CL$146,$B358,总装!CL$6)</f>
        <v>0</v>
      </c>
      <c r="AM358" s="5">
        <f ca="1">SUMIF(总装!CM$3:CM$146,$B358,总装!CM$6)+SUMIF(总装!CN$3:CN$146,$B358,总装!CN$6)+SUMIF(总装!CO$3:CO$146,$B358,总装!CO$6)</f>
        <v>0</v>
      </c>
      <c r="AN358" s="5">
        <f ca="1">SUMIF(总装!CP$3:CP$146,$B358,总装!CP$6)+SUMIF(总装!CQ$3:CQ$146,$B358,总装!CQ$6)+SUMIF(总装!CR$3:CR$146,$B358,总装!CR$6)</f>
        <v>0</v>
      </c>
      <c r="AO358" s="5">
        <f ca="1" t="shared" si="16"/>
        <v>2000</v>
      </c>
      <c r="AP358" s="5">
        <f>SUMIF(工单拆分!G:G,B358,工单拆分!I:I)</f>
        <v>2000</v>
      </c>
      <c r="AQ358" s="5">
        <f ca="1" t="shared" si="17"/>
        <v>0</v>
      </c>
      <c r="AS358" s="7">
        <f>VLOOKUP(日计划量!C:C,工单拆分!H:N,7,0)</f>
        <v>100845990</v>
      </c>
      <c r="AT358" s="5">
        <f ca="1">VLOOKUP(C:C,工单拆分!H:R,11,0)</f>
        <v>0</v>
      </c>
      <c r="AU358" s="5">
        <f ca="1">VLOOKUP(C:C,工单拆分!H:S,12,0)</f>
        <v>0</v>
      </c>
      <c r="AV358" s="5"/>
      <c r="AW358" s="5"/>
    </row>
    <row r="359" s="1" customFormat="1" spans="1:49">
      <c r="A359" s="5">
        <f>工单拆分!F359</f>
        <v>7210003444</v>
      </c>
      <c r="B359" s="5" t="str">
        <f>工单拆分!G359</f>
        <v>7210003444-11</v>
      </c>
      <c r="C359" s="5" t="str">
        <f>工单拆分!H359</f>
        <v>40FC829E-11</v>
      </c>
      <c r="D359" s="5">
        <f>VLOOKUP(B359,工单拆分!G:I,3,0)</f>
        <v>2000</v>
      </c>
      <c r="E359" s="5">
        <f ca="1">SUMIFS(OFFSET(工单拆分!$I$2,,,2000),OFFSET(工单拆分!$F$2,,,2000),A359)</f>
        <v>32000</v>
      </c>
      <c r="F359" s="5"/>
      <c r="G359" s="10">
        <f ca="1" t="array" ref="G359">MATCH(TRUE,J359:AN359&gt;10,0)+$J$2-1</f>
        <v>43545</v>
      </c>
      <c r="H359" s="11"/>
      <c r="I359" s="11"/>
      <c r="J359" s="5">
        <f ca="1">SUMIF(总装!D$3:D$146,$B359,总装!D$6)+SUMIF(总装!E$3:E$146,$B359,总装!E$6)+SUMIF(总装!F$3:F$146,$B359,总装!F$6)</f>
        <v>0</v>
      </c>
      <c r="K359" s="12">
        <f ca="1">SUMIF(总装!G$3:G$146,$B359,总装!G$6)+SUMIF(总装!H$3:H$146,$B359,总装!H$6)+SUMIF(总装!I$3:I$146,$B359,总装!I$6)</f>
        <v>0</v>
      </c>
      <c r="L359" s="12">
        <f ca="1">SUMIF(总装!J$3:J$146,$B359,总装!J$6)+SUMIF(总装!K$3:K$146,$B359,总装!K$6)+SUMIF(总装!L$3:L$146,$B359,总装!L$6)</f>
        <v>0</v>
      </c>
      <c r="M359" s="12">
        <f ca="1">SUMIF(总装!M$3:M$146,$B359,总装!M$6)+SUMIF(总装!N$3:N$146,$B359,总装!N$6)+SUMIF(总装!O$3:O$146,$B359,总装!O$6)</f>
        <v>0</v>
      </c>
      <c r="N359" s="12">
        <f ca="1">SUMIF(总装!P$3:P$146,$B359,总装!P$6)+SUMIF(总装!Q$3:Q$146,$B359,总装!Q$6)+SUMIF(总装!R$3:R$146,$B359,总装!R$6)</f>
        <v>0</v>
      </c>
      <c r="O359" s="12">
        <f ca="1">SUMIF(总装!S$3:S$146,$B359,总装!S$6)+SUMIF(总装!T$3:T$146,$B359,总装!T$6)+SUMIF(总装!U$3:U$146,$B359,总装!U$6)</f>
        <v>0</v>
      </c>
      <c r="P359" s="12">
        <f ca="1">SUMIF(总装!V$3:V$146,$B359,总装!V$6)+SUMIF(总装!W$3:W$146,$B359,总装!W$6)+SUMIF(总装!X$3:X$146,$B359,总装!X$6)</f>
        <v>0</v>
      </c>
      <c r="Q359" s="12">
        <f ca="1">SUMIF(总装!Y$3:Y$146,$B359,总装!Y$6)+SUMIF(总装!Z$3:Z$146,$B359,总装!Z$6)+SUMIF(总装!AA$3:AA$146,$B359,总装!AA$6)</f>
        <v>0</v>
      </c>
      <c r="R359" s="5">
        <f ca="1">SUMIF(总装!AB$3:AB$146,$B359,总装!AB$6)+SUMIF(总装!AC$3:AC$146,$B359,总装!AC$6)+SUMIF(总装!AD$3:AD$146,$B359,总装!AD$6)</f>
        <v>0</v>
      </c>
      <c r="S359" s="5">
        <f ca="1">SUMIF(总装!AE$3:AE$146,$B359,总装!AE$6)+SUMIF(总装!AF$3:AF$146,$B359,总装!AF$6)+SUMIF(总装!AG$3:AG$146,$B359,总装!AG$6)</f>
        <v>0</v>
      </c>
      <c r="T359" s="5">
        <f ca="1">SUMIF(总装!AH$3:AH$146,$B359,总装!AH$6)+SUMIF(总装!AI$3:AI$146,$B359,总装!AI$6)+SUMIF(总装!AJ$3:AJ$146,$B359,总装!AJ$6)</f>
        <v>0</v>
      </c>
      <c r="U359" s="5">
        <f ca="1">SUMIF(总装!AK$3:AK$146,$B359,总装!AK$6)+SUMIF(总装!AL$3:AL$146,$B359,总装!AL$6)+SUMIF(总装!AM$3:AM$146,$B359,总装!AM$6)</f>
        <v>0</v>
      </c>
      <c r="V359" s="5">
        <f ca="1">SUMIF(总装!AN$3:AN$146,$B359,总装!AN$6)+SUMIF(总装!AO$3:AO$146,$B359,总装!AO$6)+SUMIF(总装!AP$3:AP$146,$B359,总装!AP$6)</f>
        <v>0</v>
      </c>
      <c r="W359" s="5">
        <f ca="1">SUMIF(总装!AQ$3:AQ$146,$B359,总装!AQ$6)+SUMIF(总装!AR$3:AR$146,$B359,总装!AR$6)+SUMIF(总装!AS$3:AS$146,$B359,总装!AS$6)</f>
        <v>0</v>
      </c>
      <c r="X359" s="5">
        <f ca="1">SUMIF(总装!AT$3:AT$146,$B359,总装!AT$6)+SUMIF(总装!AU$3:AU$146,$B359,总装!AU$6)+SUMIF(总装!AV$3:AV$146,$B359,总装!AV$6)</f>
        <v>0</v>
      </c>
      <c r="Y359" s="5">
        <f ca="1">SUMIF(总装!AW$3:AW$146,$B359,总装!AW$6)+SUMIF(总装!AX$3:AX$146,$B359,总装!AX$6)+SUMIF(总装!AY$3:AY$146,$B359,总装!AY$6)</f>
        <v>0</v>
      </c>
      <c r="Z359" s="5">
        <f ca="1">SUMIF(总装!AZ$3:AZ$146,$B359,总装!AZ$6)+SUMIF(总装!BA$3:BA$146,$B359,总装!BA$6)+SUMIF(总装!BB$3:BB$146,$B359,总装!BB$6)</f>
        <v>0</v>
      </c>
      <c r="AA359" s="5">
        <f ca="1">SUMIF(总装!BC$3:BC$146,$B359,总装!BC$6)+SUMIF(总装!BD$3:BD$146,$B359,总装!BD$6)+SUMIF(总装!BE$3:BE$146,$B359,总装!BE$6)</f>
        <v>0</v>
      </c>
      <c r="AB359" s="5">
        <f ca="1">SUMIF(总装!BF$3:BF$146,$B359,总装!BF$6)+SUMIF(总装!BG$3:BG$146,$B359,总装!BG$6)+SUMIF(总装!BH$3:BH$146,$B359,总装!BH$6)</f>
        <v>0</v>
      </c>
      <c r="AC359" s="5">
        <f ca="1">SUMIF(总装!BI$3:BI$146,$B359,总装!BI$6)+SUMIF(总装!BJ$3:BJ$146,$B359,总装!BJ$6)+SUMIF(总装!BK$3:BK$146,$B359,总装!BK$6)</f>
        <v>0</v>
      </c>
      <c r="AD359" s="5">
        <f ca="1">SUMIF(总装!BL$3:BL$146,$B359,总装!BL$6)+SUMIF(总装!BM$3:BM$146,$B359,总装!BM$6)+SUMIF(总装!BN$3:BN$146,$B359,总装!BN$6)</f>
        <v>600</v>
      </c>
      <c r="AE359" s="5">
        <f ca="1">SUMIF(总装!BO$3:BO$146,$B359,总装!BO$6)+SUMIF(总装!BP$3:BP$146,$B359,总装!BP$6)+SUMIF(总装!BQ$3:BQ$146,$B359,总装!BQ$6)</f>
        <v>1400</v>
      </c>
      <c r="AF359" s="5">
        <f ca="1">SUMIF(总装!BR$3:BR$146,$B359,总装!BR$6)+SUMIF(总装!BS$3:BS$146,$B359,总装!BS$6)+SUMIF(总装!BT$3:BT$146,$B359,总装!BT$6)</f>
        <v>0</v>
      </c>
      <c r="AG359" s="5">
        <f ca="1">SUMIF(总装!BU$3:BU$146,$B359,总装!BU$6)+SUMIF(总装!BV$3:BV$146,$B359,总装!BV$6)+SUMIF(总装!BW$3:BW$146,$B359,总装!BW$6)</f>
        <v>0</v>
      </c>
      <c r="AH359" s="5">
        <f ca="1">SUMIF(总装!BX$3:BX$146,$B359,总装!BX$6)+SUMIF(总装!BY$3:BY$146,$B359,总装!BY$6)+SUMIF(总装!BZ$3:BZ$146,$B359,总装!BZ$6)</f>
        <v>0</v>
      </c>
      <c r="AI359" s="5">
        <f ca="1">SUMIF(总装!CA$3:CA$146,$B359,总装!CA$6)+SUMIF(总装!CB$3:CB$146,$B359,总装!CB$6)+SUMIF(总装!CC$3:CC$146,$B359,总装!CC$6)</f>
        <v>0</v>
      </c>
      <c r="AJ359" s="5">
        <f ca="1">SUMIF(总装!CD$3:CD$146,$B359,总装!CD$6)+SUMIF(总装!CE$3:CE$146,$B359,总装!CE$6)+SUMIF(总装!CF$3:CF$146,$B359,总装!CF$6)</f>
        <v>0</v>
      </c>
      <c r="AK359" s="5">
        <f ca="1">SUMIF(总装!CG$3:CG$146,$B359,总装!CG$6)+SUMIF(总装!CH$3:CH$146,$B359,总装!CH$6)+SUMIF(总装!CI$3:CI$146,$B359,总装!CI$6)</f>
        <v>0</v>
      </c>
      <c r="AL359" s="5">
        <f ca="1">SUMIF(总装!CJ$3:CJ$146,$B359,总装!CJ$6)+SUMIF(总装!CK$3:CK$146,$B359,总装!CK$6)+SUMIF(总装!CL$3:CL$146,$B359,总装!CL$6)</f>
        <v>0</v>
      </c>
      <c r="AM359" s="5">
        <f ca="1">SUMIF(总装!CM$3:CM$146,$B359,总装!CM$6)+SUMIF(总装!CN$3:CN$146,$B359,总装!CN$6)+SUMIF(总装!CO$3:CO$146,$B359,总装!CO$6)</f>
        <v>0</v>
      </c>
      <c r="AN359" s="5">
        <f ca="1">SUMIF(总装!CP$3:CP$146,$B359,总装!CP$6)+SUMIF(总装!CQ$3:CQ$146,$B359,总装!CQ$6)+SUMIF(总装!CR$3:CR$146,$B359,总装!CR$6)</f>
        <v>0</v>
      </c>
      <c r="AO359" s="5">
        <f ca="1" t="shared" si="16"/>
        <v>2000</v>
      </c>
      <c r="AP359" s="5">
        <f>SUMIF(工单拆分!G:G,B359,工单拆分!I:I)</f>
        <v>2000</v>
      </c>
      <c r="AQ359" s="5">
        <f ca="1" t="shared" si="17"/>
        <v>0</v>
      </c>
      <c r="AS359" s="7">
        <f>VLOOKUP(日计划量!C:C,工单拆分!H:N,7,0)</f>
        <v>100849839</v>
      </c>
      <c r="AT359" s="5">
        <f ca="1">VLOOKUP(C:C,工单拆分!H:R,11,0)</f>
        <v>0</v>
      </c>
      <c r="AU359" s="5">
        <f ca="1">VLOOKUP(C:C,工单拆分!H:S,12,0)</f>
        <v>0</v>
      </c>
      <c r="AV359" s="5"/>
      <c r="AW359" s="5"/>
    </row>
    <row r="360" s="1" customFormat="1" spans="1:49">
      <c r="A360" s="5">
        <f>工单拆分!F360</f>
        <v>7210003444</v>
      </c>
      <c r="B360" s="5" t="str">
        <f>工单拆分!G360</f>
        <v>7210003444-12</v>
      </c>
      <c r="C360" s="5" t="str">
        <f>工单拆分!H360</f>
        <v>40FC829E-12</v>
      </c>
      <c r="D360" s="5">
        <f>VLOOKUP(B360,工单拆分!G:I,3,0)</f>
        <v>2000</v>
      </c>
      <c r="E360" s="5">
        <f ca="1">SUMIFS(OFFSET(工单拆分!$I$2,,,2000),OFFSET(工单拆分!$F$2,,,2000),A360)</f>
        <v>32000</v>
      </c>
      <c r="F360" s="5"/>
      <c r="G360" s="10">
        <f ca="1" t="array" ref="G360">MATCH(TRUE,J360:AN360&gt;10,0)+$J$2-1</f>
        <v>43546</v>
      </c>
      <c r="H360" s="11"/>
      <c r="I360" s="11"/>
      <c r="J360" s="5">
        <f ca="1">SUMIF(总装!D$3:D$146,$B360,总装!D$6)+SUMIF(总装!E$3:E$146,$B360,总装!E$6)+SUMIF(总装!F$3:F$146,$B360,总装!F$6)</f>
        <v>0</v>
      </c>
      <c r="K360" s="12">
        <f ca="1">SUMIF(总装!G$3:G$146,$B360,总装!G$6)+SUMIF(总装!H$3:H$146,$B360,总装!H$6)+SUMIF(总装!I$3:I$146,$B360,总装!I$6)</f>
        <v>0</v>
      </c>
      <c r="L360" s="12">
        <f ca="1">SUMIF(总装!J$3:J$146,$B360,总装!J$6)+SUMIF(总装!K$3:K$146,$B360,总装!K$6)+SUMIF(总装!L$3:L$146,$B360,总装!L$6)</f>
        <v>0</v>
      </c>
      <c r="M360" s="12">
        <f ca="1">SUMIF(总装!M$3:M$146,$B360,总装!M$6)+SUMIF(总装!N$3:N$146,$B360,总装!N$6)+SUMIF(总装!O$3:O$146,$B360,总装!O$6)</f>
        <v>0</v>
      </c>
      <c r="N360" s="12">
        <f ca="1">SUMIF(总装!P$3:P$146,$B360,总装!P$6)+SUMIF(总装!Q$3:Q$146,$B360,总装!Q$6)+SUMIF(总装!R$3:R$146,$B360,总装!R$6)</f>
        <v>0</v>
      </c>
      <c r="O360" s="12">
        <f ca="1">SUMIF(总装!S$3:S$146,$B360,总装!S$6)+SUMIF(总装!T$3:T$146,$B360,总装!T$6)+SUMIF(总装!U$3:U$146,$B360,总装!U$6)</f>
        <v>0</v>
      </c>
      <c r="P360" s="12">
        <f ca="1">SUMIF(总装!V$3:V$146,$B360,总装!V$6)+SUMIF(总装!W$3:W$146,$B360,总装!W$6)+SUMIF(总装!X$3:X$146,$B360,总装!X$6)</f>
        <v>0</v>
      </c>
      <c r="Q360" s="12">
        <f ca="1">SUMIF(总装!Y$3:Y$146,$B360,总装!Y$6)+SUMIF(总装!Z$3:Z$146,$B360,总装!Z$6)+SUMIF(总装!AA$3:AA$146,$B360,总装!AA$6)</f>
        <v>0</v>
      </c>
      <c r="R360" s="5">
        <f ca="1">SUMIF(总装!AB$3:AB$146,$B360,总装!AB$6)+SUMIF(总装!AC$3:AC$146,$B360,总装!AC$6)+SUMIF(总装!AD$3:AD$146,$B360,总装!AD$6)</f>
        <v>0</v>
      </c>
      <c r="S360" s="5">
        <f ca="1">SUMIF(总装!AE$3:AE$146,$B360,总装!AE$6)+SUMIF(总装!AF$3:AF$146,$B360,总装!AF$6)+SUMIF(总装!AG$3:AG$146,$B360,总装!AG$6)</f>
        <v>0</v>
      </c>
      <c r="T360" s="5">
        <f ca="1">SUMIF(总装!AH$3:AH$146,$B360,总装!AH$6)+SUMIF(总装!AI$3:AI$146,$B360,总装!AI$6)+SUMIF(总装!AJ$3:AJ$146,$B360,总装!AJ$6)</f>
        <v>0</v>
      </c>
      <c r="U360" s="5">
        <f ca="1">SUMIF(总装!AK$3:AK$146,$B360,总装!AK$6)+SUMIF(总装!AL$3:AL$146,$B360,总装!AL$6)+SUMIF(总装!AM$3:AM$146,$B360,总装!AM$6)</f>
        <v>0</v>
      </c>
      <c r="V360" s="5">
        <f ca="1">SUMIF(总装!AN$3:AN$146,$B360,总装!AN$6)+SUMIF(总装!AO$3:AO$146,$B360,总装!AO$6)+SUMIF(总装!AP$3:AP$146,$B360,总装!AP$6)</f>
        <v>0</v>
      </c>
      <c r="W360" s="5">
        <f ca="1">SUMIF(总装!AQ$3:AQ$146,$B360,总装!AQ$6)+SUMIF(总装!AR$3:AR$146,$B360,总装!AR$6)+SUMIF(总装!AS$3:AS$146,$B360,总装!AS$6)</f>
        <v>0</v>
      </c>
      <c r="X360" s="5">
        <f ca="1">SUMIF(总装!AT$3:AT$146,$B360,总装!AT$6)+SUMIF(总装!AU$3:AU$146,$B360,总装!AU$6)+SUMIF(总装!AV$3:AV$146,$B360,总装!AV$6)</f>
        <v>0</v>
      </c>
      <c r="Y360" s="5">
        <f ca="1">SUMIF(总装!AW$3:AW$146,$B360,总装!AW$6)+SUMIF(总装!AX$3:AX$146,$B360,总装!AX$6)+SUMIF(总装!AY$3:AY$146,$B360,总装!AY$6)</f>
        <v>0</v>
      </c>
      <c r="Z360" s="5">
        <f ca="1">SUMIF(总装!AZ$3:AZ$146,$B360,总装!AZ$6)+SUMIF(总装!BA$3:BA$146,$B360,总装!BA$6)+SUMIF(总装!BB$3:BB$146,$B360,总装!BB$6)</f>
        <v>0</v>
      </c>
      <c r="AA360" s="5">
        <f ca="1">SUMIF(总装!BC$3:BC$146,$B360,总装!BC$6)+SUMIF(总装!BD$3:BD$146,$B360,总装!BD$6)+SUMIF(总装!BE$3:BE$146,$B360,总装!BE$6)</f>
        <v>0</v>
      </c>
      <c r="AB360" s="5">
        <f ca="1">SUMIF(总装!BF$3:BF$146,$B360,总装!BF$6)+SUMIF(总装!BG$3:BG$146,$B360,总装!BG$6)+SUMIF(总装!BH$3:BH$146,$B360,总装!BH$6)</f>
        <v>0</v>
      </c>
      <c r="AC360" s="5">
        <f ca="1">SUMIF(总装!BI$3:BI$146,$B360,总装!BI$6)+SUMIF(总装!BJ$3:BJ$146,$B360,总装!BJ$6)+SUMIF(总装!BK$3:BK$146,$B360,总装!BK$6)</f>
        <v>0</v>
      </c>
      <c r="AD360" s="5">
        <f ca="1">SUMIF(总装!BL$3:BL$146,$B360,总装!BL$6)+SUMIF(总装!BM$3:BM$146,$B360,总装!BM$6)+SUMIF(总装!BN$3:BN$146,$B360,总装!BN$6)</f>
        <v>0</v>
      </c>
      <c r="AE360" s="5">
        <f ca="1">SUMIF(总装!BO$3:BO$146,$B360,总装!BO$6)+SUMIF(总装!BP$3:BP$146,$B360,总装!BP$6)+SUMIF(总装!BQ$3:BQ$146,$B360,总装!BQ$6)</f>
        <v>600</v>
      </c>
      <c r="AF360" s="5">
        <f ca="1">SUMIF(总装!BR$3:BR$146,$B360,总装!BR$6)+SUMIF(总装!BS$3:BS$146,$B360,总装!BS$6)+SUMIF(总装!BT$3:BT$146,$B360,总装!BT$6)</f>
        <v>1400</v>
      </c>
      <c r="AG360" s="5">
        <f ca="1">SUMIF(总装!BU$3:BU$146,$B360,总装!BU$6)+SUMIF(总装!BV$3:BV$146,$B360,总装!BV$6)+SUMIF(总装!BW$3:BW$146,$B360,总装!BW$6)</f>
        <v>0</v>
      </c>
      <c r="AH360" s="5">
        <f ca="1">SUMIF(总装!BX$3:BX$146,$B360,总装!BX$6)+SUMIF(总装!BY$3:BY$146,$B360,总装!BY$6)+SUMIF(总装!BZ$3:BZ$146,$B360,总装!BZ$6)</f>
        <v>0</v>
      </c>
      <c r="AI360" s="5">
        <f ca="1">SUMIF(总装!CA$3:CA$146,$B360,总装!CA$6)+SUMIF(总装!CB$3:CB$146,$B360,总装!CB$6)+SUMIF(总装!CC$3:CC$146,$B360,总装!CC$6)</f>
        <v>0</v>
      </c>
      <c r="AJ360" s="5">
        <f ca="1">SUMIF(总装!CD$3:CD$146,$B360,总装!CD$6)+SUMIF(总装!CE$3:CE$146,$B360,总装!CE$6)+SUMIF(总装!CF$3:CF$146,$B360,总装!CF$6)</f>
        <v>0</v>
      </c>
      <c r="AK360" s="5">
        <f ca="1">SUMIF(总装!CG$3:CG$146,$B360,总装!CG$6)+SUMIF(总装!CH$3:CH$146,$B360,总装!CH$6)+SUMIF(总装!CI$3:CI$146,$B360,总装!CI$6)</f>
        <v>0</v>
      </c>
      <c r="AL360" s="5">
        <f ca="1">SUMIF(总装!CJ$3:CJ$146,$B360,总装!CJ$6)+SUMIF(总装!CK$3:CK$146,$B360,总装!CK$6)+SUMIF(总装!CL$3:CL$146,$B360,总装!CL$6)</f>
        <v>0</v>
      </c>
      <c r="AM360" s="5">
        <f ca="1">SUMIF(总装!CM$3:CM$146,$B360,总装!CM$6)+SUMIF(总装!CN$3:CN$146,$B360,总装!CN$6)+SUMIF(总装!CO$3:CO$146,$B360,总装!CO$6)</f>
        <v>0</v>
      </c>
      <c r="AN360" s="5">
        <f ca="1">SUMIF(总装!CP$3:CP$146,$B360,总装!CP$6)+SUMIF(总装!CQ$3:CQ$146,$B360,总装!CQ$6)+SUMIF(总装!CR$3:CR$146,$B360,总装!CR$6)</f>
        <v>0</v>
      </c>
      <c r="AO360" s="5">
        <f ca="1" t="shared" si="16"/>
        <v>2000</v>
      </c>
      <c r="AP360" s="5">
        <f>SUMIF(工单拆分!G:G,B360,工单拆分!I:I)</f>
        <v>2000</v>
      </c>
      <c r="AQ360" s="5">
        <f ca="1" t="shared" si="17"/>
        <v>0</v>
      </c>
      <c r="AS360" s="7">
        <f>VLOOKUP(日计划量!C:C,工单拆分!H:N,7,0)</f>
        <v>100849840</v>
      </c>
      <c r="AT360" s="5">
        <f ca="1">VLOOKUP(C:C,工单拆分!H:R,11,0)</f>
        <v>0</v>
      </c>
      <c r="AU360" s="5">
        <f ca="1">VLOOKUP(C:C,工单拆分!H:S,12,0)</f>
        <v>0</v>
      </c>
      <c r="AV360" s="5"/>
      <c r="AW360" s="5"/>
    </row>
    <row r="361" s="1" customFormat="1" spans="1:49">
      <c r="A361" s="5">
        <f>工单拆分!F361</f>
        <v>7210003444</v>
      </c>
      <c r="B361" s="5" t="str">
        <f>工单拆分!G361</f>
        <v>7210003444-13</v>
      </c>
      <c r="C361" s="5" t="str">
        <f>工单拆分!H361</f>
        <v>40FC829E-13</v>
      </c>
      <c r="D361" s="5">
        <f>VLOOKUP(B361,工单拆分!G:I,3,0)</f>
        <v>2000</v>
      </c>
      <c r="E361" s="5">
        <f ca="1">SUMIFS(OFFSET(工单拆分!$I$2,,,2000),OFFSET(工单拆分!$F$2,,,2000),A361)</f>
        <v>32000</v>
      </c>
      <c r="F361" s="5"/>
      <c r="G361" s="10">
        <f ca="1" t="array" ref="G361">MATCH(TRUE,J361:AN361&gt;10,0)+$J$2-1</f>
        <v>43547</v>
      </c>
      <c r="H361" s="11"/>
      <c r="I361" s="11"/>
      <c r="J361" s="5">
        <f ca="1">SUMIF(总装!D$3:D$146,$B361,总装!D$6)+SUMIF(总装!E$3:E$146,$B361,总装!E$6)+SUMIF(总装!F$3:F$146,$B361,总装!F$6)</f>
        <v>0</v>
      </c>
      <c r="K361" s="12">
        <f ca="1">SUMIF(总装!G$3:G$146,$B361,总装!G$6)+SUMIF(总装!H$3:H$146,$B361,总装!H$6)+SUMIF(总装!I$3:I$146,$B361,总装!I$6)</f>
        <v>0</v>
      </c>
      <c r="L361" s="12">
        <f ca="1">SUMIF(总装!J$3:J$146,$B361,总装!J$6)+SUMIF(总装!K$3:K$146,$B361,总装!K$6)+SUMIF(总装!L$3:L$146,$B361,总装!L$6)</f>
        <v>0</v>
      </c>
      <c r="M361" s="12">
        <f ca="1">SUMIF(总装!M$3:M$146,$B361,总装!M$6)+SUMIF(总装!N$3:N$146,$B361,总装!N$6)+SUMIF(总装!O$3:O$146,$B361,总装!O$6)</f>
        <v>0</v>
      </c>
      <c r="N361" s="12">
        <f ca="1">SUMIF(总装!P$3:P$146,$B361,总装!P$6)+SUMIF(总装!Q$3:Q$146,$B361,总装!Q$6)+SUMIF(总装!R$3:R$146,$B361,总装!R$6)</f>
        <v>0</v>
      </c>
      <c r="O361" s="12">
        <f ca="1">SUMIF(总装!S$3:S$146,$B361,总装!S$6)+SUMIF(总装!T$3:T$146,$B361,总装!T$6)+SUMIF(总装!U$3:U$146,$B361,总装!U$6)</f>
        <v>0</v>
      </c>
      <c r="P361" s="12">
        <f ca="1">SUMIF(总装!V$3:V$146,$B361,总装!V$6)+SUMIF(总装!W$3:W$146,$B361,总装!W$6)+SUMIF(总装!X$3:X$146,$B361,总装!X$6)</f>
        <v>0</v>
      </c>
      <c r="Q361" s="12">
        <f ca="1">SUMIF(总装!Y$3:Y$146,$B361,总装!Y$6)+SUMIF(总装!Z$3:Z$146,$B361,总装!Z$6)+SUMIF(总装!AA$3:AA$146,$B361,总装!AA$6)</f>
        <v>0</v>
      </c>
      <c r="R361" s="5">
        <f ca="1">SUMIF(总装!AB$3:AB$146,$B361,总装!AB$6)+SUMIF(总装!AC$3:AC$146,$B361,总装!AC$6)+SUMIF(总装!AD$3:AD$146,$B361,总装!AD$6)</f>
        <v>0</v>
      </c>
      <c r="S361" s="5">
        <f ca="1">SUMIF(总装!AE$3:AE$146,$B361,总装!AE$6)+SUMIF(总装!AF$3:AF$146,$B361,总装!AF$6)+SUMIF(总装!AG$3:AG$146,$B361,总装!AG$6)</f>
        <v>0</v>
      </c>
      <c r="T361" s="5">
        <f ca="1">SUMIF(总装!AH$3:AH$146,$B361,总装!AH$6)+SUMIF(总装!AI$3:AI$146,$B361,总装!AI$6)+SUMIF(总装!AJ$3:AJ$146,$B361,总装!AJ$6)</f>
        <v>0</v>
      </c>
      <c r="U361" s="5">
        <f ca="1">SUMIF(总装!AK$3:AK$146,$B361,总装!AK$6)+SUMIF(总装!AL$3:AL$146,$B361,总装!AL$6)+SUMIF(总装!AM$3:AM$146,$B361,总装!AM$6)</f>
        <v>0</v>
      </c>
      <c r="V361" s="5">
        <f ca="1">SUMIF(总装!AN$3:AN$146,$B361,总装!AN$6)+SUMIF(总装!AO$3:AO$146,$B361,总装!AO$6)+SUMIF(总装!AP$3:AP$146,$B361,总装!AP$6)</f>
        <v>0</v>
      </c>
      <c r="W361" s="5">
        <f ca="1">SUMIF(总装!AQ$3:AQ$146,$B361,总装!AQ$6)+SUMIF(总装!AR$3:AR$146,$B361,总装!AR$6)+SUMIF(总装!AS$3:AS$146,$B361,总装!AS$6)</f>
        <v>0</v>
      </c>
      <c r="X361" s="5">
        <f ca="1">SUMIF(总装!AT$3:AT$146,$B361,总装!AT$6)+SUMIF(总装!AU$3:AU$146,$B361,总装!AU$6)+SUMIF(总装!AV$3:AV$146,$B361,总装!AV$6)</f>
        <v>0</v>
      </c>
      <c r="Y361" s="5">
        <f ca="1">SUMIF(总装!AW$3:AW$146,$B361,总装!AW$6)+SUMIF(总装!AX$3:AX$146,$B361,总装!AX$6)+SUMIF(总装!AY$3:AY$146,$B361,总装!AY$6)</f>
        <v>0</v>
      </c>
      <c r="Z361" s="5">
        <f ca="1">SUMIF(总装!AZ$3:AZ$146,$B361,总装!AZ$6)+SUMIF(总装!BA$3:BA$146,$B361,总装!BA$6)+SUMIF(总装!BB$3:BB$146,$B361,总装!BB$6)</f>
        <v>0</v>
      </c>
      <c r="AA361" s="5">
        <f ca="1">SUMIF(总装!BC$3:BC$146,$B361,总装!BC$6)+SUMIF(总装!BD$3:BD$146,$B361,总装!BD$6)+SUMIF(总装!BE$3:BE$146,$B361,总装!BE$6)</f>
        <v>0</v>
      </c>
      <c r="AB361" s="5">
        <f ca="1">SUMIF(总装!BF$3:BF$146,$B361,总装!BF$6)+SUMIF(总装!BG$3:BG$146,$B361,总装!BG$6)+SUMIF(总装!BH$3:BH$146,$B361,总装!BH$6)</f>
        <v>0</v>
      </c>
      <c r="AC361" s="5">
        <f ca="1">SUMIF(总装!BI$3:BI$146,$B361,总装!BI$6)+SUMIF(总装!BJ$3:BJ$146,$B361,总装!BJ$6)+SUMIF(总装!BK$3:BK$146,$B361,总装!BK$6)</f>
        <v>0</v>
      </c>
      <c r="AD361" s="5">
        <f ca="1">SUMIF(总装!BL$3:BL$146,$B361,总装!BL$6)+SUMIF(总装!BM$3:BM$146,$B361,总装!BM$6)+SUMIF(总装!BN$3:BN$146,$B361,总装!BN$6)</f>
        <v>0</v>
      </c>
      <c r="AE361" s="5">
        <f ca="1">SUMIF(总装!BO$3:BO$146,$B361,总装!BO$6)+SUMIF(总装!BP$3:BP$146,$B361,总装!BP$6)+SUMIF(总装!BQ$3:BQ$146,$B361,总装!BQ$6)</f>
        <v>0</v>
      </c>
      <c r="AF361" s="5">
        <f ca="1">SUMIF(总装!BR$3:BR$146,$B361,总装!BR$6)+SUMIF(总装!BS$3:BS$146,$B361,总装!BS$6)+SUMIF(总装!BT$3:BT$146,$B361,总装!BT$6)</f>
        <v>600</v>
      </c>
      <c r="AG361" s="5">
        <f ca="1">SUMIF(总装!BU$3:BU$146,$B361,总装!BU$6)+SUMIF(总装!BV$3:BV$146,$B361,总装!BV$6)+SUMIF(总装!BW$3:BW$146,$B361,总装!BW$6)</f>
        <v>1400</v>
      </c>
      <c r="AH361" s="5">
        <f ca="1">SUMIF(总装!BX$3:BX$146,$B361,总装!BX$6)+SUMIF(总装!BY$3:BY$146,$B361,总装!BY$6)+SUMIF(总装!BZ$3:BZ$146,$B361,总装!BZ$6)</f>
        <v>0</v>
      </c>
      <c r="AI361" s="5">
        <f ca="1">SUMIF(总装!CA$3:CA$146,$B361,总装!CA$6)+SUMIF(总装!CB$3:CB$146,$B361,总装!CB$6)+SUMIF(总装!CC$3:CC$146,$B361,总装!CC$6)</f>
        <v>0</v>
      </c>
      <c r="AJ361" s="5">
        <f ca="1">SUMIF(总装!CD$3:CD$146,$B361,总装!CD$6)+SUMIF(总装!CE$3:CE$146,$B361,总装!CE$6)+SUMIF(总装!CF$3:CF$146,$B361,总装!CF$6)</f>
        <v>0</v>
      </c>
      <c r="AK361" s="5">
        <f ca="1">SUMIF(总装!CG$3:CG$146,$B361,总装!CG$6)+SUMIF(总装!CH$3:CH$146,$B361,总装!CH$6)+SUMIF(总装!CI$3:CI$146,$B361,总装!CI$6)</f>
        <v>0</v>
      </c>
      <c r="AL361" s="5">
        <f ca="1">SUMIF(总装!CJ$3:CJ$146,$B361,总装!CJ$6)+SUMIF(总装!CK$3:CK$146,$B361,总装!CK$6)+SUMIF(总装!CL$3:CL$146,$B361,总装!CL$6)</f>
        <v>0</v>
      </c>
      <c r="AM361" s="5">
        <f ca="1">SUMIF(总装!CM$3:CM$146,$B361,总装!CM$6)+SUMIF(总装!CN$3:CN$146,$B361,总装!CN$6)+SUMIF(总装!CO$3:CO$146,$B361,总装!CO$6)</f>
        <v>0</v>
      </c>
      <c r="AN361" s="5">
        <f ca="1">SUMIF(总装!CP$3:CP$146,$B361,总装!CP$6)+SUMIF(总装!CQ$3:CQ$146,$B361,总装!CQ$6)+SUMIF(总装!CR$3:CR$146,$B361,总装!CR$6)</f>
        <v>0</v>
      </c>
      <c r="AO361" s="5">
        <f ca="1" t="shared" si="16"/>
        <v>2000</v>
      </c>
      <c r="AP361" s="5">
        <f>SUMIF(工单拆分!G:G,B361,工单拆分!I:I)</f>
        <v>2000</v>
      </c>
      <c r="AQ361" s="5">
        <f ca="1" t="shared" si="17"/>
        <v>0</v>
      </c>
      <c r="AS361" s="7">
        <f>VLOOKUP(日计划量!C:C,工单拆分!H:N,7,0)</f>
        <v>100851328</v>
      </c>
      <c r="AT361" s="5">
        <f ca="1">VLOOKUP(C:C,工单拆分!H:R,11,0)</f>
        <v>0</v>
      </c>
      <c r="AU361" s="5">
        <f ca="1">VLOOKUP(C:C,工单拆分!H:S,12,0)</f>
        <v>0</v>
      </c>
      <c r="AV361" s="5"/>
      <c r="AW361" s="5"/>
    </row>
    <row r="362" s="1" customFormat="1" spans="1:49">
      <c r="A362" s="5">
        <f>工单拆分!F362</f>
        <v>7210003444</v>
      </c>
      <c r="B362" s="5" t="str">
        <f>工单拆分!G362</f>
        <v>7210003444-14</v>
      </c>
      <c r="C362" s="5" t="str">
        <f>工单拆分!H362</f>
        <v>40FC829E-14</v>
      </c>
      <c r="D362" s="5">
        <f>VLOOKUP(B362,工单拆分!G:I,3,0)</f>
        <v>2000</v>
      </c>
      <c r="E362" s="5">
        <f ca="1">SUMIFS(OFFSET(工单拆分!$I$2,,,2000),OFFSET(工单拆分!$F$2,,,2000),A362)</f>
        <v>32000</v>
      </c>
      <c r="F362" s="5"/>
      <c r="G362" s="10">
        <f ca="1" t="array" ref="G362">MATCH(TRUE,J362:AN362&gt;10,0)+$J$2-1</f>
        <v>43551</v>
      </c>
      <c r="H362" s="11"/>
      <c r="I362" s="11"/>
      <c r="J362" s="5">
        <f ca="1">SUMIF(总装!D$3:D$146,$B362,总装!D$6)+SUMIF(总装!E$3:E$146,$B362,总装!E$6)+SUMIF(总装!F$3:F$146,$B362,总装!F$6)</f>
        <v>0</v>
      </c>
      <c r="K362" s="12">
        <f ca="1">SUMIF(总装!G$3:G$146,$B362,总装!G$6)+SUMIF(总装!H$3:H$146,$B362,总装!H$6)+SUMIF(总装!I$3:I$146,$B362,总装!I$6)</f>
        <v>0</v>
      </c>
      <c r="L362" s="12">
        <f ca="1">SUMIF(总装!J$3:J$146,$B362,总装!J$6)+SUMIF(总装!K$3:K$146,$B362,总装!K$6)+SUMIF(总装!L$3:L$146,$B362,总装!L$6)</f>
        <v>0</v>
      </c>
      <c r="M362" s="12">
        <f ca="1">SUMIF(总装!M$3:M$146,$B362,总装!M$6)+SUMIF(总装!N$3:N$146,$B362,总装!N$6)+SUMIF(总装!O$3:O$146,$B362,总装!O$6)</f>
        <v>0</v>
      </c>
      <c r="N362" s="12">
        <f ca="1">SUMIF(总装!P$3:P$146,$B362,总装!P$6)+SUMIF(总装!Q$3:Q$146,$B362,总装!Q$6)+SUMIF(总装!R$3:R$146,$B362,总装!R$6)</f>
        <v>0</v>
      </c>
      <c r="O362" s="12">
        <f ca="1">SUMIF(总装!S$3:S$146,$B362,总装!S$6)+SUMIF(总装!T$3:T$146,$B362,总装!T$6)+SUMIF(总装!U$3:U$146,$B362,总装!U$6)</f>
        <v>0</v>
      </c>
      <c r="P362" s="12">
        <f ca="1">SUMIF(总装!V$3:V$146,$B362,总装!V$6)+SUMIF(总装!W$3:W$146,$B362,总装!W$6)+SUMIF(总装!X$3:X$146,$B362,总装!X$6)</f>
        <v>0</v>
      </c>
      <c r="Q362" s="12">
        <f ca="1">SUMIF(总装!Y$3:Y$146,$B362,总装!Y$6)+SUMIF(总装!Z$3:Z$146,$B362,总装!Z$6)+SUMIF(总装!AA$3:AA$146,$B362,总装!AA$6)</f>
        <v>0</v>
      </c>
      <c r="R362" s="5">
        <f ca="1">SUMIF(总装!AB$3:AB$146,$B362,总装!AB$6)+SUMIF(总装!AC$3:AC$146,$B362,总装!AC$6)+SUMIF(总装!AD$3:AD$146,$B362,总装!AD$6)</f>
        <v>0</v>
      </c>
      <c r="S362" s="5">
        <f ca="1">SUMIF(总装!AE$3:AE$146,$B362,总装!AE$6)+SUMIF(总装!AF$3:AF$146,$B362,总装!AF$6)+SUMIF(总装!AG$3:AG$146,$B362,总装!AG$6)</f>
        <v>0</v>
      </c>
      <c r="T362" s="5">
        <f ca="1">SUMIF(总装!AH$3:AH$146,$B362,总装!AH$6)+SUMIF(总装!AI$3:AI$146,$B362,总装!AI$6)+SUMIF(总装!AJ$3:AJ$146,$B362,总装!AJ$6)</f>
        <v>0</v>
      </c>
      <c r="U362" s="5">
        <f ca="1">SUMIF(总装!AK$3:AK$146,$B362,总装!AK$6)+SUMIF(总装!AL$3:AL$146,$B362,总装!AL$6)+SUMIF(总装!AM$3:AM$146,$B362,总装!AM$6)</f>
        <v>0</v>
      </c>
      <c r="V362" s="5">
        <f ca="1">SUMIF(总装!AN$3:AN$146,$B362,总装!AN$6)+SUMIF(总装!AO$3:AO$146,$B362,总装!AO$6)+SUMIF(总装!AP$3:AP$146,$B362,总装!AP$6)</f>
        <v>0</v>
      </c>
      <c r="W362" s="5">
        <f ca="1">SUMIF(总装!AQ$3:AQ$146,$B362,总装!AQ$6)+SUMIF(总装!AR$3:AR$146,$B362,总装!AR$6)+SUMIF(总装!AS$3:AS$146,$B362,总装!AS$6)</f>
        <v>0</v>
      </c>
      <c r="X362" s="5">
        <f ca="1">SUMIF(总装!AT$3:AT$146,$B362,总装!AT$6)+SUMIF(总装!AU$3:AU$146,$B362,总装!AU$6)+SUMIF(总装!AV$3:AV$146,$B362,总装!AV$6)</f>
        <v>0</v>
      </c>
      <c r="Y362" s="5">
        <f ca="1">SUMIF(总装!AW$3:AW$146,$B362,总装!AW$6)+SUMIF(总装!AX$3:AX$146,$B362,总装!AX$6)+SUMIF(总装!AY$3:AY$146,$B362,总装!AY$6)</f>
        <v>0</v>
      </c>
      <c r="Z362" s="5">
        <f ca="1">SUMIF(总装!AZ$3:AZ$146,$B362,总装!AZ$6)+SUMIF(总装!BA$3:BA$146,$B362,总装!BA$6)+SUMIF(总装!BB$3:BB$146,$B362,总装!BB$6)</f>
        <v>0</v>
      </c>
      <c r="AA362" s="5">
        <f ca="1">SUMIF(总装!BC$3:BC$146,$B362,总装!BC$6)+SUMIF(总装!BD$3:BD$146,$B362,总装!BD$6)+SUMIF(总装!BE$3:BE$146,$B362,总装!BE$6)</f>
        <v>0</v>
      </c>
      <c r="AB362" s="5">
        <f ca="1">SUMIF(总装!BF$3:BF$146,$B362,总装!BF$6)+SUMIF(总装!BG$3:BG$146,$B362,总装!BG$6)+SUMIF(总装!BH$3:BH$146,$B362,总装!BH$6)</f>
        <v>0</v>
      </c>
      <c r="AC362" s="5">
        <f ca="1">SUMIF(总装!BI$3:BI$146,$B362,总装!BI$6)+SUMIF(总装!BJ$3:BJ$146,$B362,总装!BJ$6)+SUMIF(总装!BK$3:BK$146,$B362,总装!BK$6)</f>
        <v>0</v>
      </c>
      <c r="AD362" s="5">
        <f ca="1">SUMIF(总装!BL$3:BL$146,$B362,总装!BL$6)+SUMIF(总装!BM$3:BM$146,$B362,总装!BM$6)+SUMIF(总装!BN$3:BN$146,$B362,总装!BN$6)</f>
        <v>0</v>
      </c>
      <c r="AE362" s="5">
        <f ca="1">SUMIF(总装!BO$3:BO$146,$B362,总装!BO$6)+SUMIF(总装!BP$3:BP$146,$B362,总装!BP$6)+SUMIF(总装!BQ$3:BQ$146,$B362,总装!BQ$6)</f>
        <v>0</v>
      </c>
      <c r="AF362" s="5">
        <f ca="1">SUMIF(总装!BR$3:BR$146,$B362,总装!BR$6)+SUMIF(总装!BS$3:BS$146,$B362,总装!BS$6)+SUMIF(总装!BT$3:BT$146,$B362,总装!BT$6)</f>
        <v>0</v>
      </c>
      <c r="AG362" s="5">
        <f ca="1">SUMIF(总装!BU$3:BU$146,$B362,总装!BU$6)+SUMIF(总装!BV$3:BV$146,$B362,总装!BV$6)+SUMIF(总装!BW$3:BW$146,$B362,总装!BW$6)</f>
        <v>0</v>
      </c>
      <c r="AH362" s="5">
        <f ca="1">SUMIF(总装!BX$3:BX$146,$B362,总装!BX$6)+SUMIF(总装!BY$3:BY$146,$B362,总装!BY$6)+SUMIF(总装!BZ$3:BZ$146,$B362,总装!BZ$6)</f>
        <v>0</v>
      </c>
      <c r="AI362" s="5">
        <f ca="1">SUMIF(总装!CA$3:CA$146,$B362,总装!CA$6)+SUMIF(总装!CB$3:CB$146,$B362,总装!CB$6)+SUMIF(总装!CC$3:CC$146,$B362,总装!CC$6)</f>
        <v>0</v>
      </c>
      <c r="AJ362" s="5">
        <f ca="1">SUMIF(总装!CD$3:CD$146,$B362,总装!CD$6)+SUMIF(总装!CE$3:CE$146,$B362,总装!CE$6)+SUMIF(总装!CF$3:CF$146,$B362,总装!CF$6)</f>
        <v>250</v>
      </c>
      <c r="AK362" s="5">
        <f ca="1">SUMIF(总装!CG$3:CG$146,$B362,总装!CG$6)+SUMIF(总装!CH$3:CH$146,$B362,总装!CH$6)+SUMIF(总装!CI$3:CI$146,$B362,总装!CI$6)</f>
        <v>1750</v>
      </c>
      <c r="AL362" s="5">
        <f ca="1">SUMIF(总装!CJ$3:CJ$146,$B362,总装!CJ$6)+SUMIF(总装!CK$3:CK$146,$B362,总装!CK$6)+SUMIF(总装!CL$3:CL$146,$B362,总装!CL$6)</f>
        <v>0</v>
      </c>
      <c r="AM362" s="5">
        <f ca="1">SUMIF(总装!CM$3:CM$146,$B362,总装!CM$6)+SUMIF(总装!CN$3:CN$146,$B362,总装!CN$6)+SUMIF(总装!CO$3:CO$146,$B362,总装!CO$6)</f>
        <v>0</v>
      </c>
      <c r="AN362" s="5">
        <f ca="1">SUMIF(总装!CP$3:CP$146,$B362,总装!CP$6)+SUMIF(总装!CQ$3:CQ$146,$B362,总装!CQ$6)+SUMIF(总装!CR$3:CR$146,$B362,总装!CR$6)</f>
        <v>0</v>
      </c>
      <c r="AO362" s="5">
        <f ca="1" t="shared" si="16"/>
        <v>2000</v>
      </c>
      <c r="AP362" s="5">
        <f>SUMIF(工单拆分!G:G,B362,工单拆分!I:I)</f>
        <v>2000</v>
      </c>
      <c r="AQ362" s="5">
        <f ca="1" t="shared" si="17"/>
        <v>0</v>
      </c>
      <c r="AS362" s="7">
        <f>VLOOKUP(日计划量!C:C,工单拆分!H:N,7,0)</f>
        <v>0</v>
      </c>
      <c r="AT362" s="5">
        <f ca="1">VLOOKUP(C:C,工单拆分!H:R,11,0)</f>
        <v>0</v>
      </c>
      <c r="AU362" s="5">
        <f ca="1">VLOOKUP(C:C,工单拆分!H:S,12,0)</f>
        <v>0</v>
      </c>
      <c r="AV362" s="5"/>
      <c r="AW362" s="5"/>
    </row>
    <row r="363" s="1" customFormat="1" spans="1:49">
      <c r="A363" s="5">
        <f>工单拆分!F363</f>
        <v>7210003444</v>
      </c>
      <c r="B363" s="5" t="str">
        <f>工单拆分!G363</f>
        <v>7210003444-15</v>
      </c>
      <c r="C363" s="5" t="str">
        <f>工单拆分!H363</f>
        <v>40FC829E-15</v>
      </c>
      <c r="D363" s="5">
        <f>VLOOKUP(B363,工单拆分!G:I,3,0)</f>
        <v>2000</v>
      </c>
      <c r="E363" s="5">
        <f ca="1">SUMIFS(OFFSET(工单拆分!$I$2,,,2000),OFFSET(工单拆分!$F$2,,,2000),A363)</f>
        <v>32000</v>
      </c>
      <c r="F363" s="5"/>
      <c r="G363" s="10">
        <f ca="1" t="array" ref="G363">MATCH(TRUE,J363:AN363&gt;10,0)+$J$2-1</f>
        <v>43553</v>
      </c>
      <c r="H363" s="11"/>
      <c r="I363" s="11"/>
      <c r="J363" s="5">
        <f ca="1">SUMIF(总装!D$3:D$146,$B363,总装!D$6)+SUMIF(总装!E$3:E$146,$B363,总装!E$6)+SUMIF(总装!F$3:F$146,$B363,总装!F$6)</f>
        <v>0</v>
      </c>
      <c r="K363" s="12">
        <f ca="1">SUMIF(总装!G$3:G$146,$B363,总装!G$6)+SUMIF(总装!H$3:H$146,$B363,总装!H$6)+SUMIF(总装!I$3:I$146,$B363,总装!I$6)</f>
        <v>0</v>
      </c>
      <c r="L363" s="12">
        <f ca="1">SUMIF(总装!J$3:J$146,$B363,总装!J$6)+SUMIF(总装!K$3:K$146,$B363,总装!K$6)+SUMIF(总装!L$3:L$146,$B363,总装!L$6)</f>
        <v>0</v>
      </c>
      <c r="M363" s="12">
        <f ca="1">SUMIF(总装!M$3:M$146,$B363,总装!M$6)+SUMIF(总装!N$3:N$146,$B363,总装!N$6)+SUMIF(总装!O$3:O$146,$B363,总装!O$6)</f>
        <v>0</v>
      </c>
      <c r="N363" s="12">
        <f ca="1">SUMIF(总装!P$3:P$146,$B363,总装!P$6)+SUMIF(总装!Q$3:Q$146,$B363,总装!Q$6)+SUMIF(总装!R$3:R$146,$B363,总装!R$6)</f>
        <v>0</v>
      </c>
      <c r="O363" s="12">
        <f ca="1">SUMIF(总装!S$3:S$146,$B363,总装!S$6)+SUMIF(总装!T$3:T$146,$B363,总装!T$6)+SUMIF(总装!U$3:U$146,$B363,总装!U$6)</f>
        <v>0</v>
      </c>
      <c r="P363" s="12">
        <f ca="1">SUMIF(总装!V$3:V$146,$B363,总装!V$6)+SUMIF(总装!W$3:W$146,$B363,总装!W$6)+SUMIF(总装!X$3:X$146,$B363,总装!X$6)</f>
        <v>0</v>
      </c>
      <c r="Q363" s="12">
        <f ca="1">SUMIF(总装!Y$3:Y$146,$B363,总装!Y$6)+SUMIF(总装!Z$3:Z$146,$B363,总装!Z$6)+SUMIF(总装!AA$3:AA$146,$B363,总装!AA$6)</f>
        <v>0</v>
      </c>
      <c r="R363" s="5">
        <f ca="1">SUMIF(总装!AB$3:AB$146,$B363,总装!AB$6)+SUMIF(总装!AC$3:AC$146,$B363,总装!AC$6)+SUMIF(总装!AD$3:AD$146,$B363,总装!AD$6)</f>
        <v>0</v>
      </c>
      <c r="S363" s="5">
        <f ca="1">SUMIF(总装!AE$3:AE$146,$B363,总装!AE$6)+SUMIF(总装!AF$3:AF$146,$B363,总装!AF$6)+SUMIF(总装!AG$3:AG$146,$B363,总装!AG$6)</f>
        <v>0</v>
      </c>
      <c r="T363" s="5">
        <f ca="1">SUMIF(总装!AH$3:AH$146,$B363,总装!AH$6)+SUMIF(总装!AI$3:AI$146,$B363,总装!AI$6)+SUMIF(总装!AJ$3:AJ$146,$B363,总装!AJ$6)</f>
        <v>0</v>
      </c>
      <c r="U363" s="5">
        <f ca="1">SUMIF(总装!AK$3:AK$146,$B363,总装!AK$6)+SUMIF(总装!AL$3:AL$146,$B363,总装!AL$6)+SUMIF(总装!AM$3:AM$146,$B363,总装!AM$6)</f>
        <v>0</v>
      </c>
      <c r="V363" s="5">
        <f ca="1">SUMIF(总装!AN$3:AN$146,$B363,总装!AN$6)+SUMIF(总装!AO$3:AO$146,$B363,总装!AO$6)+SUMIF(总装!AP$3:AP$146,$B363,总装!AP$6)</f>
        <v>0</v>
      </c>
      <c r="W363" s="5">
        <f ca="1">SUMIF(总装!AQ$3:AQ$146,$B363,总装!AQ$6)+SUMIF(总装!AR$3:AR$146,$B363,总装!AR$6)+SUMIF(总装!AS$3:AS$146,$B363,总装!AS$6)</f>
        <v>0</v>
      </c>
      <c r="X363" s="5">
        <f ca="1">SUMIF(总装!AT$3:AT$146,$B363,总装!AT$6)+SUMIF(总装!AU$3:AU$146,$B363,总装!AU$6)+SUMIF(总装!AV$3:AV$146,$B363,总装!AV$6)</f>
        <v>0</v>
      </c>
      <c r="Y363" s="5">
        <f ca="1">SUMIF(总装!AW$3:AW$146,$B363,总装!AW$6)+SUMIF(总装!AX$3:AX$146,$B363,总装!AX$6)+SUMIF(总装!AY$3:AY$146,$B363,总装!AY$6)</f>
        <v>0</v>
      </c>
      <c r="Z363" s="5">
        <f ca="1">SUMIF(总装!AZ$3:AZ$146,$B363,总装!AZ$6)+SUMIF(总装!BA$3:BA$146,$B363,总装!BA$6)+SUMIF(总装!BB$3:BB$146,$B363,总装!BB$6)</f>
        <v>0</v>
      </c>
      <c r="AA363" s="5">
        <f ca="1">SUMIF(总装!BC$3:BC$146,$B363,总装!BC$6)+SUMIF(总装!BD$3:BD$146,$B363,总装!BD$6)+SUMIF(总装!BE$3:BE$146,$B363,总装!BE$6)</f>
        <v>0</v>
      </c>
      <c r="AB363" s="5">
        <f ca="1">SUMIF(总装!BF$3:BF$146,$B363,总装!BF$6)+SUMIF(总装!BG$3:BG$146,$B363,总装!BG$6)+SUMIF(总装!BH$3:BH$146,$B363,总装!BH$6)</f>
        <v>0</v>
      </c>
      <c r="AC363" s="5">
        <f ca="1">SUMIF(总装!BI$3:BI$146,$B363,总装!BI$6)+SUMIF(总装!BJ$3:BJ$146,$B363,总装!BJ$6)+SUMIF(总装!BK$3:BK$146,$B363,总装!BK$6)</f>
        <v>0</v>
      </c>
      <c r="AD363" s="5">
        <f ca="1">SUMIF(总装!BL$3:BL$146,$B363,总装!BL$6)+SUMIF(总装!BM$3:BM$146,$B363,总装!BM$6)+SUMIF(总装!BN$3:BN$146,$B363,总装!BN$6)</f>
        <v>0</v>
      </c>
      <c r="AE363" s="5">
        <f ca="1">SUMIF(总装!BO$3:BO$146,$B363,总装!BO$6)+SUMIF(总装!BP$3:BP$146,$B363,总装!BP$6)+SUMIF(总装!BQ$3:BQ$146,$B363,总装!BQ$6)</f>
        <v>0</v>
      </c>
      <c r="AF363" s="5">
        <f ca="1">SUMIF(总装!BR$3:BR$146,$B363,总装!BR$6)+SUMIF(总装!BS$3:BS$146,$B363,总装!BS$6)+SUMIF(总装!BT$3:BT$146,$B363,总装!BT$6)</f>
        <v>0</v>
      </c>
      <c r="AG363" s="5">
        <f ca="1">SUMIF(总装!BU$3:BU$146,$B363,总装!BU$6)+SUMIF(总装!BV$3:BV$146,$B363,总装!BV$6)+SUMIF(总装!BW$3:BW$146,$B363,总装!BW$6)</f>
        <v>0</v>
      </c>
      <c r="AH363" s="5">
        <f ca="1">SUMIF(总装!BX$3:BX$146,$B363,总装!BX$6)+SUMIF(总装!BY$3:BY$146,$B363,总装!BY$6)+SUMIF(总装!BZ$3:BZ$146,$B363,总装!BZ$6)</f>
        <v>0</v>
      </c>
      <c r="AI363" s="5">
        <f ca="1">SUMIF(总装!CA$3:CA$146,$B363,总装!CA$6)+SUMIF(总装!CB$3:CB$146,$B363,总装!CB$6)+SUMIF(总装!CC$3:CC$146,$B363,总装!CC$6)</f>
        <v>0</v>
      </c>
      <c r="AJ363" s="5">
        <f ca="1">SUMIF(总装!CD$3:CD$146,$B363,总装!CD$6)+SUMIF(总装!CE$3:CE$146,$B363,总装!CE$6)+SUMIF(总装!CF$3:CF$146,$B363,总装!CF$6)</f>
        <v>0</v>
      </c>
      <c r="AK363" s="5">
        <f ca="1">SUMIF(总装!CG$3:CG$146,$B363,总装!CG$6)+SUMIF(总装!CH$3:CH$146,$B363,总装!CH$6)+SUMIF(总装!CI$3:CI$146,$B363,总装!CI$6)</f>
        <v>0</v>
      </c>
      <c r="AL363" s="5">
        <f ca="1">SUMIF(总装!CJ$3:CJ$146,$B363,总装!CJ$6)+SUMIF(总装!CK$3:CK$146,$B363,总装!CK$6)+SUMIF(总装!CL$3:CL$146,$B363,总装!CL$6)</f>
        <v>1500</v>
      </c>
      <c r="AM363" s="5">
        <f ca="1">SUMIF(总装!CM$3:CM$146,$B363,总装!CM$6)+SUMIF(总装!CN$3:CN$146,$B363,总装!CN$6)+SUMIF(总装!CO$3:CO$146,$B363,总装!CO$6)</f>
        <v>500</v>
      </c>
      <c r="AN363" s="5">
        <f ca="1">SUMIF(总装!CP$3:CP$146,$B363,总装!CP$6)+SUMIF(总装!CQ$3:CQ$146,$B363,总装!CQ$6)+SUMIF(总装!CR$3:CR$146,$B363,总装!CR$6)</f>
        <v>0</v>
      </c>
      <c r="AO363" s="5">
        <f ca="1" t="shared" si="16"/>
        <v>2000</v>
      </c>
      <c r="AP363" s="5">
        <f>SUMIF(工单拆分!G:G,B363,工单拆分!I:I)</f>
        <v>2000</v>
      </c>
      <c r="AQ363" s="5">
        <f ca="1" t="shared" si="17"/>
        <v>0</v>
      </c>
      <c r="AS363" s="7">
        <f>VLOOKUP(日计划量!C:C,工单拆分!H:N,7,0)</f>
        <v>0</v>
      </c>
      <c r="AT363" s="5">
        <f ca="1">VLOOKUP(C:C,工单拆分!H:R,11,0)</f>
        <v>0</v>
      </c>
      <c r="AU363" s="5">
        <f ca="1">VLOOKUP(C:C,工单拆分!H:S,12,0)</f>
        <v>0</v>
      </c>
      <c r="AV363" s="5"/>
      <c r="AW363" s="5"/>
    </row>
    <row r="364" s="1" customFormat="1" spans="1:49">
      <c r="A364" s="5">
        <f>工单拆分!F364</f>
        <v>7210003444</v>
      </c>
      <c r="B364" s="5" t="str">
        <f>工单拆分!G364</f>
        <v>7210003444-16</v>
      </c>
      <c r="C364" s="5" t="str">
        <f>工单拆分!H364</f>
        <v>40FC829E-16</v>
      </c>
      <c r="D364" s="5">
        <f>VLOOKUP(B364,工单拆分!G:I,3,0)</f>
        <v>1000</v>
      </c>
      <c r="E364" s="5">
        <f ca="1">SUMIFS(OFFSET(工单拆分!$I$2,,,2000),OFFSET(工单拆分!$F$2,,,2000),A364)</f>
        <v>32000</v>
      </c>
      <c r="F364" s="5"/>
      <c r="G364" s="10">
        <f ca="1" t="array" ref="G364">MATCH(TRUE,J364:AN364&gt;10,0)+$J$2-1</f>
        <v>43554</v>
      </c>
      <c r="H364" s="11"/>
      <c r="I364" s="11"/>
      <c r="J364" s="5">
        <f ca="1">SUMIF(总装!D$3:D$146,$B364,总装!D$6)+SUMIF(总装!E$3:E$146,$B364,总装!E$6)+SUMIF(总装!F$3:F$146,$B364,总装!F$6)</f>
        <v>0</v>
      </c>
      <c r="K364" s="12">
        <f ca="1">SUMIF(总装!G$3:G$146,$B364,总装!G$6)+SUMIF(总装!H$3:H$146,$B364,总装!H$6)+SUMIF(总装!I$3:I$146,$B364,总装!I$6)</f>
        <v>0</v>
      </c>
      <c r="L364" s="12">
        <f ca="1">SUMIF(总装!J$3:J$146,$B364,总装!J$6)+SUMIF(总装!K$3:K$146,$B364,总装!K$6)+SUMIF(总装!L$3:L$146,$B364,总装!L$6)</f>
        <v>0</v>
      </c>
      <c r="M364" s="12">
        <f ca="1">SUMIF(总装!M$3:M$146,$B364,总装!M$6)+SUMIF(总装!N$3:N$146,$B364,总装!N$6)+SUMIF(总装!O$3:O$146,$B364,总装!O$6)</f>
        <v>0</v>
      </c>
      <c r="N364" s="12">
        <f ca="1">SUMIF(总装!P$3:P$146,$B364,总装!P$6)+SUMIF(总装!Q$3:Q$146,$B364,总装!Q$6)+SUMIF(总装!R$3:R$146,$B364,总装!R$6)</f>
        <v>0</v>
      </c>
      <c r="O364" s="12">
        <f ca="1">SUMIF(总装!S$3:S$146,$B364,总装!S$6)+SUMIF(总装!T$3:T$146,$B364,总装!T$6)+SUMIF(总装!U$3:U$146,$B364,总装!U$6)</f>
        <v>0</v>
      </c>
      <c r="P364" s="12">
        <f ca="1">SUMIF(总装!V$3:V$146,$B364,总装!V$6)+SUMIF(总装!W$3:W$146,$B364,总装!W$6)+SUMIF(总装!X$3:X$146,$B364,总装!X$6)</f>
        <v>0</v>
      </c>
      <c r="Q364" s="12">
        <f ca="1">SUMIF(总装!Y$3:Y$146,$B364,总装!Y$6)+SUMIF(总装!Z$3:Z$146,$B364,总装!Z$6)+SUMIF(总装!AA$3:AA$146,$B364,总装!AA$6)</f>
        <v>0</v>
      </c>
      <c r="R364" s="5">
        <f ca="1">SUMIF(总装!AB$3:AB$146,$B364,总装!AB$6)+SUMIF(总装!AC$3:AC$146,$B364,总装!AC$6)+SUMIF(总装!AD$3:AD$146,$B364,总装!AD$6)</f>
        <v>0</v>
      </c>
      <c r="S364" s="5">
        <f ca="1">SUMIF(总装!AE$3:AE$146,$B364,总装!AE$6)+SUMIF(总装!AF$3:AF$146,$B364,总装!AF$6)+SUMIF(总装!AG$3:AG$146,$B364,总装!AG$6)</f>
        <v>0</v>
      </c>
      <c r="T364" s="5">
        <f ca="1">SUMIF(总装!AH$3:AH$146,$B364,总装!AH$6)+SUMIF(总装!AI$3:AI$146,$B364,总装!AI$6)+SUMIF(总装!AJ$3:AJ$146,$B364,总装!AJ$6)</f>
        <v>0</v>
      </c>
      <c r="U364" s="5">
        <f ca="1">SUMIF(总装!AK$3:AK$146,$B364,总装!AK$6)+SUMIF(总装!AL$3:AL$146,$B364,总装!AL$6)+SUMIF(总装!AM$3:AM$146,$B364,总装!AM$6)</f>
        <v>0</v>
      </c>
      <c r="V364" s="5">
        <f ca="1">SUMIF(总装!AN$3:AN$146,$B364,总装!AN$6)+SUMIF(总装!AO$3:AO$146,$B364,总装!AO$6)+SUMIF(总装!AP$3:AP$146,$B364,总装!AP$6)</f>
        <v>0</v>
      </c>
      <c r="W364" s="5">
        <f ca="1">SUMIF(总装!AQ$3:AQ$146,$B364,总装!AQ$6)+SUMIF(总装!AR$3:AR$146,$B364,总装!AR$6)+SUMIF(总装!AS$3:AS$146,$B364,总装!AS$6)</f>
        <v>0</v>
      </c>
      <c r="X364" s="5">
        <f ca="1">SUMIF(总装!AT$3:AT$146,$B364,总装!AT$6)+SUMIF(总装!AU$3:AU$146,$B364,总装!AU$6)+SUMIF(总装!AV$3:AV$146,$B364,总装!AV$6)</f>
        <v>0</v>
      </c>
      <c r="Y364" s="5">
        <f ca="1">SUMIF(总装!AW$3:AW$146,$B364,总装!AW$6)+SUMIF(总装!AX$3:AX$146,$B364,总装!AX$6)+SUMIF(总装!AY$3:AY$146,$B364,总装!AY$6)</f>
        <v>0</v>
      </c>
      <c r="Z364" s="5">
        <f ca="1">SUMIF(总装!AZ$3:AZ$146,$B364,总装!AZ$6)+SUMIF(总装!BA$3:BA$146,$B364,总装!BA$6)+SUMIF(总装!BB$3:BB$146,$B364,总装!BB$6)</f>
        <v>0</v>
      </c>
      <c r="AA364" s="5">
        <f ca="1">SUMIF(总装!BC$3:BC$146,$B364,总装!BC$6)+SUMIF(总装!BD$3:BD$146,$B364,总装!BD$6)+SUMIF(总装!BE$3:BE$146,$B364,总装!BE$6)</f>
        <v>0</v>
      </c>
      <c r="AB364" s="5">
        <f ca="1">SUMIF(总装!BF$3:BF$146,$B364,总装!BF$6)+SUMIF(总装!BG$3:BG$146,$B364,总装!BG$6)+SUMIF(总装!BH$3:BH$146,$B364,总装!BH$6)</f>
        <v>0</v>
      </c>
      <c r="AC364" s="5">
        <f ca="1">SUMIF(总装!BI$3:BI$146,$B364,总装!BI$6)+SUMIF(总装!BJ$3:BJ$146,$B364,总装!BJ$6)+SUMIF(总装!BK$3:BK$146,$B364,总装!BK$6)</f>
        <v>0</v>
      </c>
      <c r="AD364" s="5">
        <f ca="1">SUMIF(总装!BL$3:BL$146,$B364,总装!BL$6)+SUMIF(总装!BM$3:BM$146,$B364,总装!BM$6)+SUMIF(总装!BN$3:BN$146,$B364,总装!BN$6)</f>
        <v>0</v>
      </c>
      <c r="AE364" s="5">
        <f ca="1">SUMIF(总装!BO$3:BO$146,$B364,总装!BO$6)+SUMIF(总装!BP$3:BP$146,$B364,总装!BP$6)+SUMIF(总装!BQ$3:BQ$146,$B364,总装!BQ$6)</f>
        <v>0</v>
      </c>
      <c r="AF364" s="5">
        <f ca="1">SUMIF(总装!BR$3:BR$146,$B364,总装!BR$6)+SUMIF(总装!BS$3:BS$146,$B364,总装!BS$6)+SUMIF(总装!BT$3:BT$146,$B364,总装!BT$6)</f>
        <v>0</v>
      </c>
      <c r="AG364" s="5">
        <f ca="1">SUMIF(总装!BU$3:BU$146,$B364,总装!BU$6)+SUMIF(总装!BV$3:BV$146,$B364,总装!BV$6)+SUMIF(总装!BW$3:BW$146,$B364,总装!BW$6)</f>
        <v>0</v>
      </c>
      <c r="AH364" s="5">
        <f ca="1">SUMIF(总装!BX$3:BX$146,$B364,总装!BX$6)+SUMIF(总装!BY$3:BY$146,$B364,总装!BY$6)+SUMIF(总装!BZ$3:BZ$146,$B364,总装!BZ$6)</f>
        <v>0</v>
      </c>
      <c r="AI364" s="5">
        <f ca="1">SUMIF(总装!CA$3:CA$146,$B364,总装!CA$6)+SUMIF(总装!CB$3:CB$146,$B364,总装!CB$6)+SUMIF(总装!CC$3:CC$146,$B364,总装!CC$6)</f>
        <v>0</v>
      </c>
      <c r="AJ364" s="5">
        <f ca="1">SUMIF(总装!CD$3:CD$146,$B364,总装!CD$6)+SUMIF(总装!CE$3:CE$146,$B364,总装!CE$6)+SUMIF(总装!CF$3:CF$146,$B364,总装!CF$6)</f>
        <v>0</v>
      </c>
      <c r="AK364" s="5">
        <f ca="1">SUMIF(总装!CG$3:CG$146,$B364,总装!CG$6)+SUMIF(总装!CH$3:CH$146,$B364,总装!CH$6)+SUMIF(总装!CI$3:CI$146,$B364,总装!CI$6)</f>
        <v>0</v>
      </c>
      <c r="AL364" s="5">
        <f ca="1">SUMIF(总装!CJ$3:CJ$146,$B364,总装!CJ$6)+SUMIF(总装!CK$3:CK$146,$B364,总装!CK$6)+SUMIF(总装!CL$3:CL$146,$B364,总装!CL$6)</f>
        <v>0</v>
      </c>
      <c r="AM364" s="5">
        <f ca="1">SUMIF(总装!CM$3:CM$146,$B364,总装!CM$6)+SUMIF(总装!CN$3:CN$146,$B364,总装!CN$6)+SUMIF(总装!CO$3:CO$146,$B364,总装!CO$6)</f>
        <v>1000</v>
      </c>
      <c r="AN364" s="5">
        <f ca="1">SUMIF(总装!CP$3:CP$146,$B364,总装!CP$6)+SUMIF(总装!CQ$3:CQ$146,$B364,总装!CQ$6)+SUMIF(总装!CR$3:CR$146,$B364,总装!CR$6)</f>
        <v>0</v>
      </c>
      <c r="AO364" s="5">
        <f ca="1" t="shared" si="16"/>
        <v>1000</v>
      </c>
      <c r="AP364" s="5">
        <f>SUMIF(工单拆分!G:G,B364,工单拆分!I:I)</f>
        <v>1000</v>
      </c>
      <c r="AQ364" s="5">
        <f ca="1" t="shared" si="17"/>
        <v>0</v>
      </c>
      <c r="AS364" s="7">
        <f>VLOOKUP(日计划量!C:C,工单拆分!H:N,7,0)</f>
        <v>0</v>
      </c>
      <c r="AT364" s="5">
        <f ca="1">VLOOKUP(C:C,工单拆分!H:R,11,0)</f>
        <v>0</v>
      </c>
      <c r="AU364" s="5">
        <f ca="1">VLOOKUP(C:C,工单拆分!H:S,12,0)</f>
        <v>0</v>
      </c>
      <c r="AV364" s="5"/>
      <c r="AW364" s="5"/>
    </row>
    <row r="365" s="1" customFormat="1" spans="1:49">
      <c r="A365" s="5">
        <f>工单拆分!F365</f>
        <v>7210003444</v>
      </c>
      <c r="B365" s="5" t="str">
        <f>工单拆分!G365</f>
        <v>7210003444-17</v>
      </c>
      <c r="C365" s="5" t="str">
        <f>工单拆分!H365</f>
        <v>40FC829E-17</v>
      </c>
      <c r="D365" s="5">
        <f>VLOOKUP(B365,工单拆分!G:I,3,0)</f>
        <v>0</v>
      </c>
      <c r="E365" s="5">
        <f ca="1">SUMIFS(OFFSET(工单拆分!$I$2,,,2000),OFFSET(工单拆分!$F$2,,,2000),A365)</f>
        <v>32000</v>
      </c>
      <c r="F365" s="5"/>
      <c r="G365" s="10" t="e">
        <f ca="1" t="array" ref="G365">MATCH(TRUE,J365:AN365&gt;10,0)+$J$2-1</f>
        <v>#N/A</v>
      </c>
      <c r="H365" s="11"/>
      <c r="I365" s="11"/>
      <c r="J365" s="5">
        <f ca="1">SUMIF(总装!D$3:D$146,$B365,总装!D$6)+SUMIF(总装!E$3:E$146,$B365,总装!E$6)+SUMIF(总装!F$3:F$146,$B365,总装!F$6)</f>
        <v>0</v>
      </c>
      <c r="K365" s="12">
        <f ca="1">SUMIF(总装!G$3:G$146,$B365,总装!G$6)+SUMIF(总装!H$3:H$146,$B365,总装!H$6)+SUMIF(总装!I$3:I$146,$B365,总装!I$6)</f>
        <v>0</v>
      </c>
      <c r="L365" s="12">
        <f ca="1">SUMIF(总装!J$3:J$146,$B365,总装!J$6)+SUMIF(总装!K$3:K$146,$B365,总装!K$6)+SUMIF(总装!L$3:L$146,$B365,总装!L$6)</f>
        <v>0</v>
      </c>
      <c r="M365" s="12">
        <f ca="1">SUMIF(总装!M$3:M$146,$B365,总装!M$6)+SUMIF(总装!N$3:N$146,$B365,总装!N$6)+SUMIF(总装!O$3:O$146,$B365,总装!O$6)</f>
        <v>0</v>
      </c>
      <c r="N365" s="12">
        <f ca="1">SUMIF(总装!P$3:P$146,$B365,总装!P$6)+SUMIF(总装!Q$3:Q$146,$B365,总装!Q$6)+SUMIF(总装!R$3:R$146,$B365,总装!R$6)</f>
        <v>0</v>
      </c>
      <c r="O365" s="12">
        <f ca="1">SUMIF(总装!S$3:S$146,$B365,总装!S$6)+SUMIF(总装!T$3:T$146,$B365,总装!T$6)+SUMIF(总装!U$3:U$146,$B365,总装!U$6)</f>
        <v>0</v>
      </c>
      <c r="P365" s="12">
        <f ca="1">SUMIF(总装!V$3:V$146,$B365,总装!V$6)+SUMIF(总装!W$3:W$146,$B365,总装!W$6)+SUMIF(总装!X$3:X$146,$B365,总装!X$6)</f>
        <v>0</v>
      </c>
      <c r="Q365" s="12">
        <f ca="1">SUMIF(总装!Y$3:Y$146,$B365,总装!Y$6)+SUMIF(总装!Z$3:Z$146,$B365,总装!Z$6)+SUMIF(总装!AA$3:AA$146,$B365,总装!AA$6)</f>
        <v>0</v>
      </c>
      <c r="R365" s="5">
        <f ca="1">SUMIF(总装!AB$3:AB$146,$B365,总装!AB$6)+SUMIF(总装!AC$3:AC$146,$B365,总装!AC$6)+SUMIF(总装!AD$3:AD$146,$B365,总装!AD$6)</f>
        <v>0</v>
      </c>
      <c r="S365" s="5">
        <f ca="1">SUMIF(总装!AE$3:AE$146,$B365,总装!AE$6)+SUMIF(总装!AF$3:AF$146,$B365,总装!AF$6)+SUMIF(总装!AG$3:AG$146,$B365,总装!AG$6)</f>
        <v>0</v>
      </c>
      <c r="T365" s="5">
        <f ca="1">SUMIF(总装!AH$3:AH$146,$B365,总装!AH$6)+SUMIF(总装!AI$3:AI$146,$B365,总装!AI$6)+SUMIF(总装!AJ$3:AJ$146,$B365,总装!AJ$6)</f>
        <v>0</v>
      </c>
      <c r="U365" s="5">
        <f ca="1">SUMIF(总装!AK$3:AK$146,$B365,总装!AK$6)+SUMIF(总装!AL$3:AL$146,$B365,总装!AL$6)+SUMIF(总装!AM$3:AM$146,$B365,总装!AM$6)</f>
        <v>0</v>
      </c>
      <c r="V365" s="5">
        <f ca="1">SUMIF(总装!AN$3:AN$146,$B365,总装!AN$6)+SUMIF(总装!AO$3:AO$146,$B365,总装!AO$6)+SUMIF(总装!AP$3:AP$146,$B365,总装!AP$6)</f>
        <v>0</v>
      </c>
      <c r="W365" s="5">
        <f ca="1">SUMIF(总装!AQ$3:AQ$146,$B365,总装!AQ$6)+SUMIF(总装!AR$3:AR$146,$B365,总装!AR$6)+SUMIF(总装!AS$3:AS$146,$B365,总装!AS$6)</f>
        <v>0</v>
      </c>
      <c r="X365" s="5">
        <f ca="1">SUMIF(总装!AT$3:AT$146,$B365,总装!AT$6)+SUMIF(总装!AU$3:AU$146,$B365,总装!AU$6)+SUMIF(总装!AV$3:AV$146,$B365,总装!AV$6)</f>
        <v>0</v>
      </c>
      <c r="Y365" s="5">
        <f ca="1">SUMIF(总装!AW$3:AW$146,$B365,总装!AW$6)+SUMIF(总装!AX$3:AX$146,$B365,总装!AX$6)+SUMIF(总装!AY$3:AY$146,$B365,总装!AY$6)</f>
        <v>0</v>
      </c>
      <c r="Z365" s="5">
        <f ca="1">SUMIF(总装!AZ$3:AZ$146,$B365,总装!AZ$6)+SUMIF(总装!BA$3:BA$146,$B365,总装!BA$6)+SUMIF(总装!BB$3:BB$146,$B365,总装!BB$6)</f>
        <v>0</v>
      </c>
      <c r="AA365" s="5">
        <f ca="1">SUMIF(总装!BC$3:BC$146,$B365,总装!BC$6)+SUMIF(总装!BD$3:BD$146,$B365,总装!BD$6)+SUMIF(总装!BE$3:BE$146,$B365,总装!BE$6)</f>
        <v>0</v>
      </c>
      <c r="AB365" s="5">
        <f ca="1">SUMIF(总装!BF$3:BF$146,$B365,总装!BF$6)+SUMIF(总装!BG$3:BG$146,$B365,总装!BG$6)+SUMIF(总装!BH$3:BH$146,$B365,总装!BH$6)</f>
        <v>0</v>
      </c>
      <c r="AC365" s="5">
        <f ca="1">SUMIF(总装!BI$3:BI$146,$B365,总装!BI$6)+SUMIF(总装!BJ$3:BJ$146,$B365,总装!BJ$6)+SUMIF(总装!BK$3:BK$146,$B365,总装!BK$6)</f>
        <v>0</v>
      </c>
      <c r="AD365" s="5">
        <f ca="1">SUMIF(总装!BL$3:BL$146,$B365,总装!BL$6)+SUMIF(总装!BM$3:BM$146,$B365,总装!BM$6)+SUMIF(总装!BN$3:BN$146,$B365,总装!BN$6)</f>
        <v>0</v>
      </c>
      <c r="AE365" s="5">
        <f ca="1">SUMIF(总装!BO$3:BO$146,$B365,总装!BO$6)+SUMIF(总装!BP$3:BP$146,$B365,总装!BP$6)+SUMIF(总装!BQ$3:BQ$146,$B365,总装!BQ$6)</f>
        <v>0</v>
      </c>
      <c r="AF365" s="5">
        <f ca="1">SUMIF(总装!BR$3:BR$146,$B365,总装!BR$6)+SUMIF(总装!BS$3:BS$146,$B365,总装!BS$6)+SUMIF(总装!BT$3:BT$146,$B365,总装!BT$6)</f>
        <v>0</v>
      </c>
      <c r="AG365" s="5">
        <f ca="1">SUMIF(总装!BU$3:BU$146,$B365,总装!BU$6)+SUMIF(总装!BV$3:BV$146,$B365,总装!BV$6)+SUMIF(总装!BW$3:BW$146,$B365,总装!BW$6)</f>
        <v>0</v>
      </c>
      <c r="AH365" s="5">
        <f ca="1">SUMIF(总装!BX$3:BX$146,$B365,总装!BX$6)+SUMIF(总装!BY$3:BY$146,$B365,总装!BY$6)+SUMIF(总装!BZ$3:BZ$146,$B365,总装!BZ$6)</f>
        <v>0</v>
      </c>
      <c r="AI365" s="5">
        <f ca="1">SUMIF(总装!CA$3:CA$146,$B365,总装!CA$6)+SUMIF(总装!CB$3:CB$146,$B365,总装!CB$6)+SUMIF(总装!CC$3:CC$146,$B365,总装!CC$6)</f>
        <v>0</v>
      </c>
      <c r="AJ365" s="5">
        <f ca="1">SUMIF(总装!CD$3:CD$146,$B365,总装!CD$6)+SUMIF(总装!CE$3:CE$146,$B365,总装!CE$6)+SUMIF(总装!CF$3:CF$146,$B365,总装!CF$6)</f>
        <v>0</v>
      </c>
      <c r="AK365" s="5">
        <f ca="1">SUMIF(总装!CG$3:CG$146,$B365,总装!CG$6)+SUMIF(总装!CH$3:CH$146,$B365,总装!CH$6)+SUMIF(总装!CI$3:CI$146,$B365,总装!CI$6)</f>
        <v>0</v>
      </c>
      <c r="AL365" s="5">
        <f ca="1">SUMIF(总装!CJ$3:CJ$146,$B365,总装!CJ$6)+SUMIF(总装!CK$3:CK$146,$B365,总装!CK$6)+SUMIF(总装!CL$3:CL$146,$B365,总装!CL$6)</f>
        <v>0</v>
      </c>
      <c r="AM365" s="5">
        <f ca="1">SUMIF(总装!CM$3:CM$146,$B365,总装!CM$6)+SUMIF(总装!CN$3:CN$146,$B365,总装!CN$6)+SUMIF(总装!CO$3:CO$146,$B365,总装!CO$6)</f>
        <v>0</v>
      </c>
      <c r="AN365" s="5">
        <f ca="1">SUMIF(总装!CP$3:CP$146,$B365,总装!CP$6)+SUMIF(总装!CQ$3:CQ$146,$B365,总装!CQ$6)+SUMIF(总装!CR$3:CR$146,$B365,总装!CR$6)</f>
        <v>0</v>
      </c>
      <c r="AO365" s="5">
        <f ca="1" t="shared" si="16"/>
        <v>0</v>
      </c>
      <c r="AP365" s="5">
        <f>SUMIF(工单拆分!G:G,B365,工单拆分!I:I)</f>
        <v>0</v>
      </c>
      <c r="AQ365" s="5">
        <f ca="1" t="shared" si="17"/>
        <v>0</v>
      </c>
      <c r="AS365" s="7">
        <f>VLOOKUP(日计划量!C:C,工单拆分!H:N,7,0)</f>
        <v>0</v>
      </c>
      <c r="AT365" s="5">
        <f ca="1">VLOOKUP(C:C,工单拆分!H:R,11,0)</f>
        <v>0</v>
      </c>
      <c r="AU365" s="5">
        <f ca="1">VLOOKUP(C:C,工单拆分!H:S,12,0)</f>
        <v>0</v>
      </c>
      <c r="AV365" s="5"/>
      <c r="AW365" s="5"/>
    </row>
    <row r="366" s="1" customFormat="1" spans="1:49">
      <c r="A366" s="5">
        <f>工单拆分!F366</f>
        <v>7210003443</v>
      </c>
      <c r="B366" s="5" t="str">
        <f>工单拆分!G366</f>
        <v>7210003443-1</v>
      </c>
      <c r="C366" s="5" t="str">
        <f>工单拆分!H366</f>
        <v>40FC829F-1</v>
      </c>
      <c r="D366" s="5">
        <f>VLOOKUP(B366,工单拆分!G:I,3,0)</f>
        <v>2000</v>
      </c>
      <c r="E366" s="5">
        <f ca="1">SUMIFS(OFFSET(工单拆分!$I$2,,,2000),OFFSET(工单拆分!$F$2,,,2000),A366)</f>
        <v>10000</v>
      </c>
      <c r="F366" s="5"/>
      <c r="G366" s="10">
        <f ca="1" t="array" ref="G366">MATCH(TRUE,J366:AN366&gt;10,0)+$J$2-1</f>
        <v>43548</v>
      </c>
      <c r="H366" s="11"/>
      <c r="I366" s="11"/>
      <c r="J366" s="5">
        <f ca="1">SUMIF(总装!D$3:D$146,$B366,总装!D$6)+SUMIF(总装!E$3:E$146,$B366,总装!E$6)+SUMIF(总装!F$3:F$146,$B366,总装!F$6)</f>
        <v>0</v>
      </c>
      <c r="K366" s="12">
        <f ca="1">SUMIF(总装!G$3:G$146,$B366,总装!G$6)+SUMIF(总装!H$3:H$146,$B366,总装!H$6)+SUMIF(总装!I$3:I$146,$B366,总装!I$6)</f>
        <v>0</v>
      </c>
      <c r="L366" s="12">
        <f ca="1">SUMIF(总装!J$3:J$146,$B366,总装!J$6)+SUMIF(总装!K$3:K$146,$B366,总装!K$6)+SUMIF(总装!L$3:L$146,$B366,总装!L$6)</f>
        <v>0</v>
      </c>
      <c r="M366" s="12">
        <f ca="1">SUMIF(总装!M$3:M$146,$B366,总装!M$6)+SUMIF(总装!N$3:N$146,$B366,总装!N$6)+SUMIF(总装!O$3:O$146,$B366,总装!O$6)</f>
        <v>0</v>
      </c>
      <c r="N366" s="12">
        <f ca="1">SUMIF(总装!P$3:P$146,$B366,总装!P$6)+SUMIF(总装!Q$3:Q$146,$B366,总装!Q$6)+SUMIF(总装!R$3:R$146,$B366,总装!R$6)</f>
        <v>0</v>
      </c>
      <c r="O366" s="12">
        <f ca="1">SUMIF(总装!S$3:S$146,$B366,总装!S$6)+SUMIF(总装!T$3:T$146,$B366,总装!T$6)+SUMIF(总装!U$3:U$146,$B366,总装!U$6)</f>
        <v>0</v>
      </c>
      <c r="P366" s="12">
        <f ca="1">SUMIF(总装!V$3:V$146,$B366,总装!V$6)+SUMIF(总装!W$3:W$146,$B366,总装!W$6)+SUMIF(总装!X$3:X$146,$B366,总装!X$6)</f>
        <v>0</v>
      </c>
      <c r="Q366" s="12">
        <f ca="1">SUMIF(总装!Y$3:Y$146,$B366,总装!Y$6)+SUMIF(总装!Z$3:Z$146,$B366,总装!Z$6)+SUMIF(总装!AA$3:AA$146,$B366,总装!AA$6)</f>
        <v>0</v>
      </c>
      <c r="R366" s="5">
        <f ca="1">SUMIF(总装!AB$3:AB$146,$B366,总装!AB$6)+SUMIF(总装!AC$3:AC$146,$B366,总装!AC$6)+SUMIF(总装!AD$3:AD$146,$B366,总装!AD$6)</f>
        <v>0</v>
      </c>
      <c r="S366" s="5">
        <f ca="1">SUMIF(总装!AE$3:AE$146,$B366,总装!AE$6)+SUMIF(总装!AF$3:AF$146,$B366,总装!AF$6)+SUMIF(总装!AG$3:AG$146,$B366,总装!AG$6)</f>
        <v>0</v>
      </c>
      <c r="T366" s="5">
        <f ca="1">SUMIF(总装!AH$3:AH$146,$B366,总装!AH$6)+SUMIF(总装!AI$3:AI$146,$B366,总装!AI$6)+SUMIF(总装!AJ$3:AJ$146,$B366,总装!AJ$6)</f>
        <v>0</v>
      </c>
      <c r="U366" s="5">
        <f ca="1">SUMIF(总装!AK$3:AK$146,$B366,总装!AK$6)+SUMIF(总装!AL$3:AL$146,$B366,总装!AL$6)+SUMIF(总装!AM$3:AM$146,$B366,总装!AM$6)</f>
        <v>0</v>
      </c>
      <c r="V366" s="5">
        <f ca="1">SUMIF(总装!AN$3:AN$146,$B366,总装!AN$6)+SUMIF(总装!AO$3:AO$146,$B366,总装!AO$6)+SUMIF(总装!AP$3:AP$146,$B366,总装!AP$6)</f>
        <v>0</v>
      </c>
      <c r="W366" s="5">
        <f ca="1">SUMIF(总装!AQ$3:AQ$146,$B366,总装!AQ$6)+SUMIF(总装!AR$3:AR$146,$B366,总装!AR$6)+SUMIF(总装!AS$3:AS$146,$B366,总装!AS$6)</f>
        <v>0</v>
      </c>
      <c r="X366" s="5">
        <f ca="1">SUMIF(总装!AT$3:AT$146,$B366,总装!AT$6)+SUMIF(总装!AU$3:AU$146,$B366,总装!AU$6)+SUMIF(总装!AV$3:AV$146,$B366,总装!AV$6)</f>
        <v>0</v>
      </c>
      <c r="Y366" s="5">
        <f ca="1">SUMIF(总装!AW$3:AW$146,$B366,总装!AW$6)+SUMIF(总装!AX$3:AX$146,$B366,总装!AX$6)+SUMIF(总装!AY$3:AY$146,$B366,总装!AY$6)</f>
        <v>0</v>
      </c>
      <c r="Z366" s="5">
        <f ca="1">SUMIF(总装!AZ$3:AZ$146,$B366,总装!AZ$6)+SUMIF(总装!BA$3:BA$146,$B366,总装!BA$6)+SUMIF(总装!BB$3:BB$146,$B366,总装!BB$6)</f>
        <v>0</v>
      </c>
      <c r="AA366" s="5">
        <f ca="1">SUMIF(总装!BC$3:BC$146,$B366,总装!BC$6)+SUMIF(总装!BD$3:BD$146,$B366,总装!BD$6)+SUMIF(总装!BE$3:BE$146,$B366,总装!BE$6)</f>
        <v>0</v>
      </c>
      <c r="AB366" s="5">
        <f ca="1">SUMIF(总装!BF$3:BF$146,$B366,总装!BF$6)+SUMIF(总装!BG$3:BG$146,$B366,总装!BG$6)+SUMIF(总装!BH$3:BH$146,$B366,总装!BH$6)</f>
        <v>0</v>
      </c>
      <c r="AC366" s="5">
        <f ca="1">SUMIF(总装!BI$3:BI$146,$B366,总装!BI$6)+SUMIF(总装!BJ$3:BJ$146,$B366,总装!BJ$6)+SUMIF(总装!BK$3:BK$146,$B366,总装!BK$6)</f>
        <v>0</v>
      </c>
      <c r="AD366" s="5">
        <f ca="1">SUMIF(总装!BL$3:BL$146,$B366,总装!BL$6)+SUMIF(总装!BM$3:BM$146,$B366,总装!BM$6)+SUMIF(总装!BN$3:BN$146,$B366,总装!BN$6)</f>
        <v>0</v>
      </c>
      <c r="AE366" s="5">
        <f ca="1">SUMIF(总装!BO$3:BO$146,$B366,总装!BO$6)+SUMIF(总装!BP$3:BP$146,$B366,总装!BP$6)+SUMIF(总装!BQ$3:BQ$146,$B366,总装!BQ$6)</f>
        <v>0</v>
      </c>
      <c r="AF366" s="5">
        <f ca="1">SUMIF(总装!BR$3:BR$146,$B366,总装!BR$6)+SUMIF(总装!BS$3:BS$146,$B366,总装!BS$6)+SUMIF(总装!BT$3:BT$146,$B366,总装!BT$6)</f>
        <v>0</v>
      </c>
      <c r="AG366" s="5">
        <f ca="1">SUMIF(总装!BU$3:BU$146,$B366,总装!BU$6)+SUMIF(总装!BV$3:BV$146,$B366,总装!BV$6)+SUMIF(总装!BW$3:BW$146,$B366,总装!BW$6)</f>
        <v>700</v>
      </c>
      <c r="AH366" s="5">
        <f ca="1">SUMIF(总装!BX$3:BX$146,$B366,总装!BX$6)+SUMIF(总装!BY$3:BY$146,$B366,总装!BY$6)+SUMIF(总装!BZ$3:BZ$146,$B366,总装!BZ$6)</f>
        <v>1300</v>
      </c>
      <c r="AI366" s="5">
        <f ca="1">SUMIF(总装!CA$3:CA$146,$B366,总装!CA$6)+SUMIF(总装!CB$3:CB$146,$B366,总装!CB$6)+SUMIF(总装!CC$3:CC$146,$B366,总装!CC$6)</f>
        <v>0</v>
      </c>
      <c r="AJ366" s="5">
        <f ca="1">SUMIF(总装!CD$3:CD$146,$B366,总装!CD$6)+SUMIF(总装!CE$3:CE$146,$B366,总装!CE$6)+SUMIF(总装!CF$3:CF$146,$B366,总装!CF$6)</f>
        <v>0</v>
      </c>
      <c r="AK366" s="5">
        <f ca="1">SUMIF(总装!CG$3:CG$146,$B366,总装!CG$6)+SUMIF(总装!CH$3:CH$146,$B366,总装!CH$6)+SUMIF(总装!CI$3:CI$146,$B366,总装!CI$6)</f>
        <v>0</v>
      </c>
      <c r="AL366" s="5">
        <f ca="1">SUMIF(总装!CJ$3:CJ$146,$B366,总装!CJ$6)+SUMIF(总装!CK$3:CK$146,$B366,总装!CK$6)+SUMIF(总装!CL$3:CL$146,$B366,总装!CL$6)</f>
        <v>0</v>
      </c>
      <c r="AM366" s="5">
        <f ca="1">SUMIF(总装!CM$3:CM$146,$B366,总装!CM$6)+SUMIF(总装!CN$3:CN$146,$B366,总装!CN$6)+SUMIF(总装!CO$3:CO$146,$B366,总装!CO$6)</f>
        <v>0</v>
      </c>
      <c r="AN366" s="5">
        <f ca="1">SUMIF(总装!CP$3:CP$146,$B366,总装!CP$6)+SUMIF(总装!CQ$3:CQ$146,$B366,总装!CQ$6)+SUMIF(总装!CR$3:CR$146,$B366,总装!CR$6)</f>
        <v>0</v>
      </c>
      <c r="AO366" s="5">
        <f ca="1" t="shared" si="16"/>
        <v>2000</v>
      </c>
      <c r="AP366" s="5">
        <f>SUMIF(工单拆分!G:G,B366,工单拆分!I:I)</f>
        <v>2000</v>
      </c>
      <c r="AQ366" s="5">
        <f ca="1" t="shared" si="17"/>
        <v>0</v>
      </c>
      <c r="AS366" s="7">
        <f>VLOOKUP(日计划量!C:C,工单拆分!H:N,7,0)</f>
        <v>0</v>
      </c>
      <c r="AT366" s="5">
        <f ca="1">VLOOKUP(C:C,工单拆分!H:R,11,0)</f>
        <v>0</v>
      </c>
      <c r="AU366" s="5">
        <f ca="1">VLOOKUP(C:C,工单拆分!H:S,12,0)</f>
        <v>0</v>
      </c>
      <c r="AV366" s="5"/>
      <c r="AW366" s="5"/>
    </row>
    <row r="367" s="1" customFormat="1" spans="1:49">
      <c r="A367" s="5">
        <f>工单拆分!F367</f>
        <v>7210003443</v>
      </c>
      <c r="B367" s="5" t="str">
        <f>工单拆分!G367</f>
        <v>7210003443-2</v>
      </c>
      <c r="C367" s="5" t="str">
        <f>工单拆分!H367</f>
        <v>40FC829F-2</v>
      </c>
      <c r="D367" s="5">
        <f>VLOOKUP(B367,工单拆分!G:I,3,0)</f>
        <v>2000</v>
      </c>
      <c r="E367" s="5">
        <f ca="1">SUMIFS(OFFSET(工单拆分!$I$2,,,2000),OFFSET(工单拆分!$F$2,,,2000),A367)</f>
        <v>10000</v>
      </c>
      <c r="F367" s="5"/>
      <c r="G367" s="10">
        <f ca="1" t="array" ref="G367">MATCH(TRUE,J367:AN367&gt;10,0)+$J$2-1</f>
        <v>43549</v>
      </c>
      <c r="H367" s="11"/>
      <c r="I367" s="11"/>
      <c r="J367" s="5">
        <f ca="1">SUMIF(总装!D$3:D$146,$B367,总装!D$6)+SUMIF(总装!E$3:E$146,$B367,总装!E$6)+SUMIF(总装!F$3:F$146,$B367,总装!F$6)</f>
        <v>0</v>
      </c>
      <c r="K367" s="12">
        <f ca="1">SUMIF(总装!G$3:G$146,$B367,总装!G$6)+SUMIF(总装!H$3:H$146,$B367,总装!H$6)+SUMIF(总装!I$3:I$146,$B367,总装!I$6)</f>
        <v>0</v>
      </c>
      <c r="L367" s="12">
        <f ca="1">SUMIF(总装!J$3:J$146,$B367,总装!J$6)+SUMIF(总装!K$3:K$146,$B367,总装!K$6)+SUMIF(总装!L$3:L$146,$B367,总装!L$6)</f>
        <v>0</v>
      </c>
      <c r="M367" s="12">
        <f ca="1">SUMIF(总装!M$3:M$146,$B367,总装!M$6)+SUMIF(总装!N$3:N$146,$B367,总装!N$6)+SUMIF(总装!O$3:O$146,$B367,总装!O$6)</f>
        <v>0</v>
      </c>
      <c r="N367" s="12">
        <f ca="1">SUMIF(总装!P$3:P$146,$B367,总装!P$6)+SUMIF(总装!Q$3:Q$146,$B367,总装!Q$6)+SUMIF(总装!R$3:R$146,$B367,总装!R$6)</f>
        <v>0</v>
      </c>
      <c r="O367" s="12">
        <f ca="1">SUMIF(总装!S$3:S$146,$B367,总装!S$6)+SUMIF(总装!T$3:T$146,$B367,总装!T$6)+SUMIF(总装!U$3:U$146,$B367,总装!U$6)</f>
        <v>0</v>
      </c>
      <c r="P367" s="12">
        <f ca="1">SUMIF(总装!V$3:V$146,$B367,总装!V$6)+SUMIF(总装!W$3:W$146,$B367,总装!W$6)+SUMIF(总装!X$3:X$146,$B367,总装!X$6)</f>
        <v>0</v>
      </c>
      <c r="Q367" s="12">
        <f ca="1">SUMIF(总装!Y$3:Y$146,$B367,总装!Y$6)+SUMIF(总装!Z$3:Z$146,$B367,总装!Z$6)+SUMIF(总装!AA$3:AA$146,$B367,总装!AA$6)</f>
        <v>0</v>
      </c>
      <c r="R367" s="5">
        <f ca="1">SUMIF(总装!AB$3:AB$146,$B367,总装!AB$6)+SUMIF(总装!AC$3:AC$146,$B367,总装!AC$6)+SUMIF(总装!AD$3:AD$146,$B367,总装!AD$6)</f>
        <v>0</v>
      </c>
      <c r="S367" s="5">
        <f ca="1">SUMIF(总装!AE$3:AE$146,$B367,总装!AE$6)+SUMIF(总装!AF$3:AF$146,$B367,总装!AF$6)+SUMIF(总装!AG$3:AG$146,$B367,总装!AG$6)</f>
        <v>0</v>
      </c>
      <c r="T367" s="5">
        <f ca="1">SUMIF(总装!AH$3:AH$146,$B367,总装!AH$6)+SUMIF(总装!AI$3:AI$146,$B367,总装!AI$6)+SUMIF(总装!AJ$3:AJ$146,$B367,总装!AJ$6)</f>
        <v>0</v>
      </c>
      <c r="U367" s="5">
        <f ca="1">SUMIF(总装!AK$3:AK$146,$B367,总装!AK$6)+SUMIF(总装!AL$3:AL$146,$B367,总装!AL$6)+SUMIF(总装!AM$3:AM$146,$B367,总装!AM$6)</f>
        <v>0</v>
      </c>
      <c r="V367" s="5">
        <f ca="1">SUMIF(总装!AN$3:AN$146,$B367,总装!AN$6)+SUMIF(总装!AO$3:AO$146,$B367,总装!AO$6)+SUMIF(总装!AP$3:AP$146,$B367,总装!AP$6)</f>
        <v>0</v>
      </c>
      <c r="W367" s="5">
        <f ca="1">SUMIF(总装!AQ$3:AQ$146,$B367,总装!AQ$6)+SUMIF(总装!AR$3:AR$146,$B367,总装!AR$6)+SUMIF(总装!AS$3:AS$146,$B367,总装!AS$6)</f>
        <v>0</v>
      </c>
      <c r="X367" s="5">
        <f ca="1">SUMIF(总装!AT$3:AT$146,$B367,总装!AT$6)+SUMIF(总装!AU$3:AU$146,$B367,总装!AU$6)+SUMIF(总装!AV$3:AV$146,$B367,总装!AV$6)</f>
        <v>0</v>
      </c>
      <c r="Y367" s="5">
        <f ca="1">SUMIF(总装!AW$3:AW$146,$B367,总装!AW$6)+SUMIF(总装!AX$3:AX$146,$B367,总装!AX$6)+SUMIF(总装!AY$3:AY$146,$B367,总装!AY$6)</f>
        <v>0</v>
      </c>
      <c r="Z367" s="5">
        <f ca="1">SUMIF(总装!AZ$3:AZ$146,$B367,总装!AZ$6)+SUMIF(总装!BA$3:BA$146,$B367,总装!BA$6)+SUMIF(总装!BB$3:BB$146,$B367,总装!BB$6)</f>
        <v>0</v>
      </c>
      <c r="AA367" s="5">
        <f ca="1">SUMIF(总装!BC$3:BC$146,$B367,总装!BC$6)+SUMIF(总装!BD$3:BD$146,$B367,总装!BD$6)+SUMIF(总装!BE$3:BE$146,$B367,总装!BE$6)</f>
        <v>0</v>
      </c>
      <c r="AB367" s="5">
        <f ca="1">SUMIF(总装!BF$3:BF$146,$B367,总装!BF$6)+SUMIF(总装!BG$3:BG$146,$B367,总装!BG$6)+SUMIF(总装!BH$3:BH$146,$B367,总装!BH$6)</f>
        <v>0</v>
      </c>
      <c r="AC367" s="5">
        <f ca="1">SUMIF(总装!BI$3:BI$146,$B367,总装!BI$6)+SUMIF(总装!BJ$3:BJ$146,$B367,总装!BJ$6)+SUMIF(总装!BK$3:BK$146,$B367,总装!BK$6)</f>
        <v>0</v>
      </c>
      <c r="AD367" s="5">
        <f ca="1">SUMIF(总装!BL$3:BL$146,$B367,总装!BL$6)+SUMIF(总装!BM$3:BM$146,$B367,总装!BM$6)+SUMIF(总装!BN$3:BN$146,$B367,总装!BN$6)</f>
        <v>0</v>
      </c>
      <c r="AE367" s="5">
        <f ca="1">SUMIF(总装!BO$3:BO$146,$B367,总装!BO$6)+SUMIF(总装!BP$3:BP$146,$B367,总装!BP$6)+SUMIF(总装!BQ$3:BQ$146,$B367,总装!BQ$6)</f>
        <v>0</v>
      </c>
      <c r="AF367" s="5">
        <f ca="1">SUMIF(总装!BR$3:BR$146,$B367,总装!BR$6)+SUMIF(总装!BS$3:BS$146,$B367,总装!BS$6)+SUMIF(总装!BT$3:BT$146,$B367,总装!BT$6)</f>
        <v>0</v>
      </c>
      <c r="AG367" s="5">
        <f ca="1">SUMIF(总装!BU$3:BU$146,$B367,总装!BU$6)+SUMIF(总装!BV$3:BV$146,$B367,总装!BV$6)+SUMIF(总装!BW$3:BW$146,$B367,总装!BW$6)</f>
        <v>0</v>
      </c>
      <c r="AH367" s="5">
        <f ca="1">SUMIF(总装!BX$3:BX$146,$B367,总装!BX$6)+SUMIF(总装!BY$3:BY$146,$B367,总装!BY$6)+SUMIF(总装!BZ$3:BZ$146,$B367,总装!BZ$6)</f>
        <v>650</v>
      </c>
      <c r="AI367" s="5">
        <f ca="1">SUMIF(总装!CA$3:CA$146,$B367,总装!CA$6)+SUMIF(总装!CB$3:CB$146,$B367,总装!CB$6)+SUMIF(总装!CC$3:CC$146,$B367,总装!CC$6)</f>
        <v>1350</v>
      </c>
      <c r="AJ367" s="5">
        <f ca="1">SUMIF(总装!CD$3:CD$146,$B367,总装!CD$6)+SUMIF(总装!CE$3:CE$146,$B367,总装!CE$6)+SUMIF(总装!CF$3:CF$146,$B367,总装!CF$6)</f>
        <v>0</v>
      </c>
      <c r="AK367" s="5">
        <f ca="1">SUMIF(总装!CG$3:CG$146,$B367,总装!CG$6)+SUMIF(总装!CH$3:CH$146,$B367,总装!CH$6)+SUMIF(总装!CI$3:CI$146,$B367,总装!CI$6)</f>
        <v>0</v>
      </c>
      <c r="AL367" s="5">
        <f ca="1">SUMIF(总装!CJ$3:CJ$146,$B367,总装!CJ$6)+SUMIF(总装!CK$3:CK$146,$B367,总装!CK$6)+SUMIF(总装!CL$3:CL$146,$B367,总装!CL$6)</f>
        <v>0</v>
      </c>
      <c r="AM367" s="5">
        <f ca="1">SUMIF(总装!CM$3:CM$146,$B367,总装!CM$6)+SUMIF(总装!CN$3:CN$146,$B367,总装!CN$6)+SUMIF(总装!CO$3:CO$146,$B367,总装!CO$6)</f>
        <v>0</v>
      </c>
      <c r="AN367" s="5">
        <f ca="1">SUMIF(总装!CP$3:CP$146,$B367,总装!CP$6)+SUMIF(总装!CQ$3:CQ$146,$B367,总装!CQ$6)+SUMIF(总装!CR$3:CR$146,$B367,总装!CR$6)</f>
        <v>0</v>
      </c>
      <c r="AO367" s="5">
        <f ca="1" t="shared" si="16"/>
        <v>2000</v>
      </c>
      <c r="AP367" s="5">
        <f>SUMIF(工单拆分!G:G,B367,工单拆分!I:I)</f>
        <v>2000</v>
      </c>
      <c r="AQ367" s="5">
        <f ca="1" t="shared" si="17"/>
        <v>0</v>
      </c>
      <c r="AS367" s="7">
        <f>VLOOKUP(日计划量!C:C,工单拆分!H:N,7,0)</f>
        <v>100851987</v>
      </c>
      <c r="AT367" s="5">
        <f ca="1">VLOOKUP(C:C,工单拆分!H:R,11,0)</f>
        <v>0</v>
      </c>
      <c r="AU367" s="5">
        <f ca="1">VLOOKUP(C:C,工单拆分!H:S,12,0)</f>
        <v>0</v>
      </c>
      <c r="AV367" s="5"/>
      <c r="AW367" s="5"/>
    </row>
    <row r="368" s="1" customFormat="1" spans="1:49">
      <c r="A368" s="5">
        <f>工单拆分!F368</f>
        <v>7210003443</v>
      </c>
      <c r="B368" s="5" t="str">
        <f>工单拆分!G368</f>
        <v>7210003443-3</v>
      </c>
      <c r="C368" s="5" t="str">
        <f>工单拆分!H368</f>
        <v>40FC829F-3</v>
      </c>
      <c r="D368" s="5">
        <f>VLOOKUP(B368,工单拆分!G:I,3,0)</f>
        <v>2000</v>
      </c>
      <c r="E368" s="5">
        <f ca="1">SUMIFS(OFFSET(工单拆分!$I$2,,,2000),OFFSET(工单拆分!$F$2,,,2000),A368)</f>
        <v>10000</v>
      </c>
      <c r="F368" s="5"/>
      <c r="G368" s="10">
        <f ca="1" t="array" ref="G368">MATCH(TRUE,J368:AN368&gt;10,0)+$J$2-1</f>
        <v>43552</v>
      </c>
      <c r="H368" s="11"/>
      <c r="I368" s="11"/>
      <c r="J368" s="5">
        <f ca="1">SUMIF(总装!D$3:D$146,$B368,总装!D$6)+SUMIF(总装!E$3:E$146,$B368,总装!E$6)+SUMIF(总装!F$3:F$146,$B368,总装!F$6)</f>
        <v>0</v>
      </c>
      <c r="K368" s="12">
        <f ca="1">SUMIF(总装!G$3:G$146,$B368,总装!G$6)+SUMIF(总装!H$3:H$146,$B368,总装!H$6)+SUMIF(总装!I$3:I$146,$B368,总装!I$6)</f>
        <v>0</v>
      </c>
      <c r="L368" s="12">
        <f ca="1">SUMIF(总装!J$3:J$146,$B368,总装!J$6)+SUMIF(总装!K$3:K$146,$B368,总装!K$6)+SUMIF(总装!L$3:L$146,$B368,总装!L$6)</f>
        <v>0</v>
      </c>
      <c r="M368" s="12">
        <f ca="1">SUMIF(总装!M$3:M$146,$B368,总装!M$6)+SUMIF(总装!N$3:N$146,$B368,总装!N$6)+SUMIF(总装!O$3:O$146,$B368,总装!O$6)</f>
        <v>0</v>
      </c>
      <c r="N368" s="12">
        <f ca="1">SUMIF(总装!P$3:P$146,$B368,总装!P$6)+SUMIF(总装!Q$3:Q$146,$B368,总装!Q$6)+SUMIF(总装!R$3:R$146,$B368,总装!R$6)</f>
        <v>0</v>
      </c>
      <c r="O368" s="12">
        <f ca="1">SUMIF(总装!S$3:S$146,$B368,总装!S$6)+SUMIF(总装!T$3:T$146,$B368,总装!T$6)+SUMIF(总装!U$3:U$146,$B368,总装!U$6)</f>
        <v>0</v>
      </c>
      <c r="P368" s="12">
        <f ca="1">SUMIF(总装!V$3:V$146,$B368,总装!V$6)+SUMIF(总装!W$3:W$146,$B368,总装!W$6)+SUMIF(总装!X$3:X$146,$B368,总装!X$6)</f>
        <v>0</v>
      </c>
      <c r="Q368" s="12">
        <f ca="1">SUMIF(总装!Y$3:Y$146,$B368,总装!Y$6)+SUMIF(总装!Z$3:Z$146,$B368,总装!Z$6)+SUMIF(总装!AA$3:AA$146,$B368,总装!AA$6)</f>
        <v>0</v>
      </c>
      <c r="R368" s="5">
        <f ca="1">SUMIF(总装!AB$3:AB$146,$B368,总装!AB$6)+SUMIF(总装!AC$3:AC$146,$B368,总装!AC$6)+SUMIF(总装!AD$3:AD$146,$B368,总装!AD$6)</f>
        <v>0</v>
      </c>
      <c r="S368" s="5">
        <f ca="1">SUMIF(总装!AE$3:AE$146,$B368,总装!AE$6)+SUMIF(总装!AF$3:AF$146,$B368,总装!AF$6)+SUMIF(总装!AG$3:AG$146,$B368,总装!AG$6)</f>
        <v>0</v>
      </c>
      <c r="T368" s="5">
        <f ca="1">SUMIF(总装!AH$3:AH$146,$B368,总装!AH$6)+SUMIF(总装!AI$3:AI$146,$B368,总装!AI$6)+SUMIF(总装!AJ$3:AJ$146,$B368,总装!AJ$6)</f>
        <v>0</v>
      </c>
      <c r="U368" s="5">
        <f ca="1">SUMIF(总装!AK$3:AK$146,$B368,总装!AK$6)+SUMIF(总装!AL$3:AL$146,$B368,总装!AL$6)+SUMIF(总装!AM$3:AM$146,$B368,总装!AM$6)</f>
        <v>0</v>
      </c>
      <c r="V368" s="5">
        <f ca="1">SUMIF(总装!AN$3:AN$146,$B368,总装!AN$6)+SUMIF(总装!AO$3:AO$146,$B368,总装!AO$6)+SUMIF(总装!AP$3:AP$146,$B368,总装!AP$6)</f>
        <v>0</v>
      </c>
      <c r="W368" s="5">
        <f ca="1">SUMIF(总装!AQ$3:AQ$146,$B368,总装!AQ$6)+SUMIF(总装!AR$3:AR$146,$B368,总装!AR$6)+SUMIF(总装!AS$3:AS$146,$B368,总装!AS$6)</f>
        <v>0</v>
      </c>
      <c r="X368" s="5">
        <f ca="1">SUMIF(总装!AT$3:AT$146,$B368,总装!AT$6)+SUMIF(总装!AU$3:AU$146,$B368,总装!AU$6)+SUMIF(总装!AV$3:AV$146,$B368,总装!AV$6)</f>
        <v>0</v>
      </c>
      <c r="Y368" s="5">
        <f ca="1">SUMIF(总装!AW$3:AW$146,$B368,总装!AW$6)+SUMIF(总装!AX$3:AX$146,$B368,总装!AX$6)+SUMIF(总装!AY$3:AY$146,$B368,总装!AY$6)</f>
        <v>0</v>
      </c>
      <c r="Z368" s="5">
        <f ca="1">SUMIF(总装!AZ$3:AZ$146,$B368,总装!AZ$6)+SUMIF(总装!BA$3:BA$146,$B368,总装!BA$6)+SUMIF(总装!BB$3:BB$146,$B368,总装!BB$6)</f>
        <v>0</v>
      </c>
      <c r="AA368" s="5">
        <f ca="1">SUMIF(总装!BC$3:BC$146,$B368,总装!BC$6)+SUMIF(总装!BD$3:BD$146,$B368,总装!BD$6)+SUMIF(总装!BE$3:BE$146,$B368,总装!BE$6)</f>
        <v>0</v>
      </c>
      <c r="AB368" s="5">
        <f ca="1">SUMIF(总装!BF$3:BF$146,$B368,总装!BF$6)+SUMIF(总装!BG$3:BG$146,$B368,总装!BG$6)+SUMIF(总装!BH$3:BH$146,$B368,总装!BH$6)</f>
        <v>0</v>
      </c>
      <c r="AC368" s="5">
        <f ca="1">SUMIF(总装!BI$3:BI$146,$B368,总装!BI$6)+SUMIF(总装!BJ$3:BJ$146,$B368,总装!BJ$6)+SUMIF(总装!BK$3:BK$146,$B368,总装!BK$6)</f>
        <v>0</v>
      </c>
      <c r="AD368" s="5">
        <f ca="1">SUMIF(总装!BL$3:BL$146,$B368,总装!BL$6)+SUMIF(总装!BM$3:BM$146,$B368,总装!BM$6)+SUMIF(总装!BN$3:BN$146,$B368,总装!BN$6)</f>
        <v>0</v>
      </c>
      <c r="AE368" s="5">
        <f ca="1">SUMIF(总装!BO$3:BO$146,$B368,总装!BO$6)+SUMIF(总装!BP$3:BP$146,$B368,总装!BP$6)+SUMIF(总装!BQ$3:BQ$146,$B368,总装!BQ$6)</f>
        <v>0</v>
      </c>
      <c r="AF368" s="5">
        <f ca="1">SUMIF(总装!BR$3:BR$146,$B368,总装!BR$6)+SUMIF(总装!BS$3:BS$146,$B368,总装!BS$6)+SUMIF(总装!BT$3:BT$146,$B368,总装!BT$6)</f>
        <v>0</v>
      </c>
      <c r="AG368" s="5">
        <f ca="1">SUMIF(总装!BU$3:BU$146,$B368,总装!BU$6)+SUMIF(总装!BV$3:BV$146,$B368,总装!BV$6)+SUMIF(总装!BW$3:BW$146,$B368,总装!BW$6)</f>
        <v>0</v>
      </c>
      <c r="AH368" s="5">
        <f ca="1">SUMIF(总装!BX$3:BX$146,$B368,总装!BX$6)+SUMIF(总装!BY$3:BY$146,$B368,总装!BY$6)+SUMIF(总装!BZ$3:BZ$146,$B368,总装!BZ$6)</f>
        <v>0</v>
      </c>
      <c r="AI368" s="5">
        <f ca="1">SUMIF(总装!CA$3:CA$146,$B368,总装!CA$6)+SUMIF(总装!CB$3:CB$146,$B368,总装!CB$6)+SUMIF(总装!CC$3:CC$146,$B368,总装!CC$6)</f>
        <v>0</v>
      </c>
      <c r="AJ368" s="5">
        <f ca="1">SUMIF(总装!CD$3:CD$146,$B368,总装!CD$6)+SUMIF(总装!CE$3:CE$146,$B368,总装!CE$6)+SUMIF(总装!CF$3:CF$146,$B368,总装!CF$6)</f>
        <v>0</v>
      </c>
      <c r="AK368" s="5">
        <f ca="1">SUMIF(总装!CG$3:CG$146,$B368,总装!CG$6)+SUMIF(总装!CH$3:CH$146,$B368,总装!CH$6)+SUMIF(总装!CI$3:CI$146,$B368,总装!CI$6)</f>
        <v>250</v>
      </c>
      <c r="AL368" s="5">
        <f ca="1">SUMIF(总装!CJ$3:CJ$146,$B368,总装!CJ$6)+SUMIF(总装!CK$3:CK$146,$B368,总装!CK$6)+SUMIF(总装!CL$3:CL$146,$B368,总装!CL$6)</f>
        <v>1750</v>
      </c>
      <c r="AM368" s="5">
        <f ca="1">SUMIF(总装!CM$3:CM$146,$B368,总装!CM$6)+SUMIF(总装!CN$3:CN$146,$B368,总装!CN$6)+SUMIF(总装!CO$3:CO$146,$B368,总装!CO$6)</f>
        <v>0</v>
      </c>
      <c r="AN368" s="5">
        <f ca="1">SUMIF(总装!CP$3:CP$146,$B368,总装!CP$6)+SUMIF(总装!CQ$3:CQ$146,$B368,总装!CQ$6)+SUMIF(总装!CR$3:CR$146,$B368,总装!CR$6)</f>
        <v>0</v>
      </c>
      <c r="AO368" s="5">
        <f ca="1" t="shared" si="16"/>
        <v>2000</v>
      </c>
      <c r="AP368" s="5">
        <f>SUMIF(工单拆分!G:G,B368,工单拆分!I:I)</f>
        <v>2000</v>
      </c>
      <c r="AQ368" s="5">
        <f ca="1" t="shared" si="17"/>
        <v>0</v>
      </c>
      <c r="AS368" s="7">
        <f>VLOOKUP(日计划量!C:C,工单拆分!H:N,7,0)</f>
        <v>0</v>
      </c>
      <c r="AT368" s="5">
        <f ca="1">VLOOKUP(C:C,工单拆分!H:R,11,0)</f>
        <v>0</v>
      </c>
      <c r="AU368" s="5">
        <f ca="1">VLOOKUP(C:C,工单拆分!H:S,12,0)</f>
        <v>0</v>
      </c>
      <c r="AV368" s="5"/>
      <c r="AW368" s="5"/>
    </row>
    <row r="369" s="1" customFormat="1" spans="1:49">
      <c r="A369" s="5">
        <f>工单拆分!F369</f>
        <v>7210003443</v>
      </c>
      <c r="B369" s="5" t="str">
        <f>工单拆分!G369</f>
        <v>7210003443-4</v>
      </c>
      <c r="C369" s="5" t="str">
        <f>工单拆分!H369</f>
        <v>40FC829F-4</v>
      </c>
      <c r="D369" s="5">
        <f>VLOOKUP(B369,工单拆分!G:I,3,0)</f>
        <v>2000</v>
      </c>
      <c r="E369" s="5">
        <f ca="1">SUMIFS(OFFSET(工单拆分!$I$2,,,2000),OFFSET(工单拆分!$F$2,,,2000),A369)</f>
        <v>10000</v>
      </c>
      <c r="F369" s="5"/>
      <c r="G369" s="10">
        <f ca="1" t="array" ref="G369">MATCH(TRUE,J369:AN369&gt;10,0)+$J$2-1</f>
        <v>43552</v>
      </c>
      <c r="H369" s="11"/>
      <c r="I369" s="11"/>
      <c r="J369" s="5">
        <f ca="1">SUMIF(总装!D$3:D$146,$B369,总装!D$6)+SUMIF(总装!E$3:E$146,$B369,总装!E$6)+SUMIF(总装!F$3:F$146,$B369,总装!F$6)</f>
        <v>0</v>
      </c>
      <c r="K369" s="12">
        <f ca="1">SUMIF(总装!G$3:G$146,$B369,总装!G$6)+SUMIF(总装!H$3:H$146,$B369,总装!H$6)+SUMIF(总装!I$3:I$146,$B369,总装!I$6)</f>
        <v>0</v>
      </c>
      <c r="L369" s="12">
        <f ca="1">SUMIF(总装!J$3:J$146,$B369,总装!J$6)+SUMIF(总装!K$3:K$146,$B369,总装!K$6)+SUMIF(总装!L$3:L$146,$B369,总装!L$6)</f>
        <v>0</v>
      </c>
      <c r="M369" s="12">
        <f ca="1">SUMIF(总装!M$3:M$146,$B369,总装!M$6)+SUMIF(总装!N$3:N$146,$B369,总装!N$6)+SUMIF(总装!O$3:O$146,$B369,总装!O$6)</f>
        <v>0</v>
      </c>
      <c r="N369" s="12">
        <f ca="1">SUMIF(总装!P$3:P$146,$B369,总装!P$6)+SUMIF(总装!Q$3:Q$146,$B369,总装!Q$6)+SUMIF(总装!R$3:R$146,$B369,总装!R$6)</f>
        <v>0</v>
      </c>
      <c r="O369" s="12">
        <f ca="1">SUMIF(总装!S$3:S$146,$B369,总装!S$6)+SUMIF(总装!T$3:T$146,$B369,总装!T$6)+SUMIF(总装!U$3:U$146,$B369,总装!U$6)</f>
        <v>0</v>
      </c>
      <c r="P369" s="12">
        <f ca="1">SUMIF(总装!V$3:V$146,$B369,总装!V$6)+SUMIF(总装!W$3:W$146,$B369,总装!W$6)+SUMIF(总装!X$3:X$146,$B369,总装!X$6)</f>
        <v>0</v>
      </c>
      <c r="Q369" s="12">
        <f ca="1">SUMIF(总装!Y$3:Y$146,$B369,总装!Y$6)+SUMIF(总装!Z$3:Z$146,$B369,总装!Z$6)+SUMIF(总装!AA$3:AA$146,$B369,总装!AA$6)</f>
        <v>0</v>
      </c>
      <c r="R369" s="5">
        <f ca="1">SUMIF(总装!AB$3:AB$146,$B369,总装!AB$6)+SUMIF(总装!AC$3:AC$146,$B369,总装!AC$6)+SUMIF(总装!AD$3:AD$146,$B369,总装!AD$6)</f>
        <v>0</v>
      </c>
      <c r="S369" s="5">
        <f ca="1">SUMIF(总装!AE$3:AE$146,$B369,总装!AE$6)+SUMIF(总装!AF$3:AF$146,$B369,总装!AF$6)+SUMIF(总装!AG$3:AG$146,$B369,总装!AG$6)</f>
        <v>0</v>
      </c>
      <c r="T369" s="5">
        <f ca="1">SUMIF(总装!AH$3:AH$146,$B369,总装!AH$6)+SUMIF(总装!AI$3:AI$146,$B369,总装!AI$6)+SUMIF(总装!AJ$3:AJ$146,$B369,总装!AJ$6)</f>
        <v>0</v>
      </c>
      <c r="U369" s="5">
        <f ca="1">SUMIF(总装!AK$3:AK$146,$B369,总装!AK$6)+SUMIF(总装!AL$3:AL$146,$B369,总装!AL$6)+SUMIF(总装!AM$3:AM$146,$B369,总装!AM$6)</f>
        <v>0</v>
      </c>
      <c r="V369" s="5">
        <f ca="1">SUMIF(总装!AN$3:AN$146,$B369,总装!AN$6)+SUMIF(总装!AO$3:AO$146,$B369,总装!AO$6)+SUMIF(总装!AP$3:AP$146,$B369,总装!AP$6)</f>
        <v>0</v>
      </c>
      <c r="W369" s="5">
        <f ca="1">SUMIF(总装!AQ$3:AQ$146,$B369,总装!AQ$6)+SUMIF(总装!AR$3:AR$146,$B369,总装!AR$6)+SUMIF(总装!AS$3:AS$146,$B369,总装!AS$6)</f>
        <v>0</v>
      </c>
      <c r="X369" s="5">
        <f ca="1">SUMIF(总装!AT$3:AT$146,$B369,总装!AT$6)+SUMIF(总装!AU$3:AU$146,$B369,总装!AU$6)+SUMIF(总装!AV$3:AV$146,$B369,总装!AV$6)</f>
        <v>0</v>
      </c>
      <c r="Y369" s="5">
        <f ca="1">SUMIF(总装!AW$3:AW$146,$B369,总装!AW$6)+SUMIF(总装!AX$3:AX$146,$B369,总装!AX$6)+SUMIF(总装!AY$3:AY$146,$B369,总装!AY$6)</f>
        <v>0</v>
      </c>
      <c r="Z369" s="5">
        <f ca="1">SUMIF(总装!AZ$3:AZ$146,$B369,总装!AZ$6)+SUMIF(总装!BA$3:BA$146,$B369,总装!BA$6)+SUMIF(总装!BB$3:BB$146,$B369,总装!BB$6)</f>
        <v>0</v>
      </c>
      <c r="AA369" s="5">
        <f ca="1">SUMIF(总装!BC$3:BC$146,$B369,总装!BC$6)+SUMIF(总装!BD$3:BD$146,$B369,总装!BD$6)+SUMIF(总装!BE$3:BE$146,$B369,总装!BE$6)</f>
        <v>0</v>
      </c>
      <c r="AB369" s="5">
        <f ca="1">SUMIF(总装!BF$3:BF$146,$B369,总装!BF$6)+SUMIF(总装!BG$3:BG$146,$B369,总装!BG$6)+SUMIF(总装!BH$3:BH$146,$B369,总装!BH$6)</f>
        <v>0</v>
      </c>
      <c r="AC369" s="5">
        <f ca="1">SUMIF(总装!BI$3:BI$146,$B369,总装!BI$6)+SUMIF(总装!BJ$3:BJ$146,$B369,总装!BJ$6)+SUMIF(总装!BK$3:BK$146,$B369,总装!BK$6)</f>
        <v>0</v>
      </c>
      <c r="AD369" s="5">
        <f ca="1">SUMIF(总装!BL$3:BL$146,$B369,总装!BL$6)+SUMIF(总装!BM$3:BM$146,$B369,总装!BM$6)+SUMIF(总装!BN$3:BN$146,$B369,总装!BN$6)</f>
        <v>0</v>
      </c>
      <c r="AE369" s="5">
        <f ca="1">SUMIF(总装!BO$3:BO$146,$B369,总装!BO$6)+SUMIF(总装!BP$3:BP$146,$B369,总装!BP$6)+SUMIF(总装!BQ$3:BQ$146,$B369,总装!BQ$6)</f>
        <v>0</v>
      </c>
      <c r="AF369" s="5">
        <f ca="1">SUMIF(总装!BR$3:BR$146,$B369,总装!BR$6)+SUMIF(总装!BS$3:BS$146,$B369,总装!BS$6)+SUMIF(总装!BT$3:BT$146,$B369,总装!BT$6)</f>
        <v>0</v>
      </c>
      <c r="AG369" s="5">
        <f ca="1">SUMIF(总装!BU$3:BU$146,$B369,总装!BU$6)+SUMIF(总装!BV$3:BV$146,$B369,总装!BV$6)+SUMIF(总装!BW$3:BW$146,$B369,总装!BW$6)</f>
        <v>0</v>
      </c>
      <c r="AH369" s="5">
        <f ca="1">SUMIF(总装!BX$3:BX$146,$B369,总装!BX$6)+SUMIF(总装!BY$3:BY$146,$B369,总装!BY$6)+SUMIF(总装!BZ$3:BZ$146,$B369,总装!BZ$6)</f>
        <v>0</v>
      </c>
      <c r="AI369" s="5">
        <f ca="1">SUMIF(总装!CA$3:CA$146,$B369,总装!CA$6)+SUMIF(总装!CB$3:CB$146,$B369,总装!CB$6)+SUMIF(总装!CC$3:CC$146,$B369,总装!CC$6)</f>
        <v>0</v>
      </c>
      <c r="AJ369" s="5">
        <f ca="1">SUMIF(总装!CD$3:CD$146,$B369,总装!CD$6)+SUMIF(总装!CE$3:CE$146,$B369,总装!CE$6)+SUMIF(总装!CF$3:CF$146,$B369,总装!CF$6)</f>
        <v>0</v>
      </c>
      <c r="AK369" s="5">
        <f ca="1">SUMIF(总装!CG$3:CG$146,$B369,总装!CG$6)+SUMIF(总装!CH$3:CH$146,$B369,总装!CH$6)+SUMIF(总装!CI$3:CI$146,$B369,总装!CI$6)</f>
        <v>1000</v>
      </c>
      <c r="AL369" s="5">
        <f ca="1">SUMIF(总装!CJ$3:CJ$146,$B369,总装!CJ$6)+SUMIF(总装!CK$3:CK$146,$B369,总装!CK$6)+SUMIF(总装!CL$3:CL$146,$B369,总装!CL$6)</f>
        <v>1000</v>
      </c>
      <c r="AM369" s="5">
        <f ca="1">SUMIF(总装!CM$3:CM$146,$B369,总装!CM$6)+SUMIF(总装!CN$3:CN$146,$B369,总装!CN$6)+SUMIF(总装!CO$3:CO$146,$B369,总装!CO$6)</f>
        <v>0</v>
      </c>
      <c r="AN369" s="5">
        <f ca="1">SUMIF(总装!CP$3:CP$146,$B369,总装!CP$6)+SUMIF(总装!CQ$3:CQ$146,$B369,总装!CQ$6)+SUMIF(总装!CR$3:CR$146,$B369,总装!CR$6)</f>
        <v>0</v>
      </c>
      <c r="AO369" s="5">
        <f ca="1" t="shared" si="16"/>
        <v>2000</v>
      </c>
      <c r="AP369" s="5">
        <f>SUMIF(工单拆分!G:G,B369,工单拆分!I:I)</f>
        <v>2000</v>
      </c>
      <c r="AQ369" s="5">
        <f ca="1" t="shared" si="17"/>
        <v>0</v>
      </c>
      <c r="AS369" s="7">
        <f>VLOOKUP(日计划量!C:C,工单拆分!H:N,7,0)</f>
        <v>0</v>
      </c>
      <c r="AT369" s="5">
        <f ca="1">VLOOKUP(C:C,工单拆分!H:R,11,0)</f>
        <v>0</v>
      </c>
      <c r="AU369" s="5">
        <f ca="1">VLOOKUP(C:C,工单拆分!H:S,12,0)</f>
        <v>0</v>
      </c>
      <c r="AV369" s="5"/>
      <c r="AW369" s="5"/>
    </row>
    <row r="370" s="1" customFormat="1" spans="1:49">
      <c r="A370" s="5">
        <f>工单拆分!F370</f>
        <v>7210003443</v>
      </c>
      <c r="B370" s="5" t="str">
        <f>工单拆分!G370</f>
        <v>7210003443-5</v>
      </c>
      <c r="C370" s="5" t="str">
        <f>工单拆分!H370</f>
        <v>40FC829F-5</v>
      </c>
      <c r="D370" s="5">
        <f>VLOOKUP(B370,工单拆分!G:I,3,0)</f>
        <v>2000</v>
      </c>
      <c r="E370" s="5">
        <f ca="1">SUMIFS(OFFSET(工单拆分!$I$2,,,2000),OFFSET(工单拆分!$F$2,,,2000),A370)</f>
        <v>10000</v>
      </c>
      <c r="F370" s="5"/>
      <c r="G370" s="10">
        <f ca="1" t="array" ref="G370">MATCH(TRUE,J370:AN370&gt;10,0)+$J$2-1</f>
        <v>43553</v>
      </c>
      <c r="H370" s="11"/>
      <c r="I370" s="11"/>
      <c r="J370" s="5">
        <f ca="1">SUMIF(总装!D$3:D$146,$B370,总装!D$6)+SUMIF(总装!E$3:E$146,$B370,总装!E$6)+SUMIF(总装!F$3:F$146,$B370,总装!F$6)</f>
        <v>0</v>
      </c>
      <c r="K370" s="12">
        <f ca="1">SUMIF(总装!G$3:G$146,$B370,总装!G$6)+SUMIF(总装!H$3:H$146,$B370,总装!H$6)+SUMIF(总装!I$3:I$146,$B370,总装!I$6)</f>
        <v>0</v>
      </c>
      <c r="L370" s="12">
        <f ca="1">SUMIF(总装!J$3:J$146,$B370,总装!J$6)+SUMIF(总装!K$3:K$146,$B370,总装!K$6)+SUMIF(总装!L$3:L$146,$B370,总装!L$6)</f>
        <v>0</v>
      </c>
      <c r="M370" s="12">
        <f ca="1">SUMIF(总装!M$3:M$146,$B370,总装!M$6)+SUMIF(总装!N$3:N$146,$B370,总装!N$6)+SUMIF(总装!O$3:O$146,$B370,总装!O$6)</f>
        <v>0</v>
      </c>
      <c r="N370" s="12">
        <f ca="1">SUMIF(总装!P$3:P$146,$B370,总装!P$6)+SUMIF(总装!Q$3:Q$146,$B370,总装!Q$6)+SUMIF(总装!R$3:R$146,$B370,总装!R$6)</f>
        <v>0</v>
      </c>
      <c r="O370" s="12">
        <f ca="1">SUMIF(总装!S$3:S$146,$B370,总装!S$6)+SUMIF(总装!T$3:T$146,$B370,总装!T$6)+SUMIF(总装!U$3:U$146,$B370,总装!U$6)</f>
        <v>0</v>
      </c>
      <c r="P370" s="12">
        <f ca="1">SUMIF(总装!V$3:V$146,$B370,总装!V$6)+SUMIF(总装!W$3:W$146,$B370,总装!W$6)+SUMIF(总装!X$3:X$146,$B370,总装!X$6)</f>
        <v>0</v>
      </c>
      <c r="Q370" s="12">
        <f ca="1">SUMIF(总装!Y$3:Y$146,$B370,总装!Y$6)+SUMIF(总装!Z$3:Z$146,$B370,总装!Z$6)+SUMIF(总装!AA$3:AA$146,$B370,总装!AA$6)</f>
        <v>0</v>
      </c>
      <c r="R370" s="5">
        <f ca="1">SUMIF(总装!AB$3:AB$146,$B370,总装!AB$6)+SUMIF(总装!AC$3:AC$146,$B370,总装!AC$6)+SUMIF(总装!AD$3:AD$146,$B370,总装!AD$6)</f>
        <v>0</v>
      </c>
      <c r="S370" s="5">
        <f ca="1">SUMIF(总装!AE$3:AE$146,$B370,总装!AE$6)+SUMIF(总装!AF$3:AF$146,$B370,总装!AF$6)+SUMIF(总装!AG$3:AG$146,$B370,总装!AG$6)</f>
        <v>0</v>
      </c>
      <c r="T370" s="5">
        <f ca="1">SUMIF(总装!AH$3:AH$146,$B370,总装!AH$6)+SUMIF(总装!AI$3:AI$146,$B370,总装!AI$6)+SUMIF(总装!AJ$3:AJ$146,$B370,总装!AJ$6)</f>
        <v>0</v>
      </c>
      <c r="U370" s="5">
        <f ca="1">SUMIF(总装!AK$3:AK$146,$B370,总装!AK$6)+SUMIF(总装!AL$3:AL$146,$B370,总装!AL$6)+SUMIF(总装!AM$3:AM$146,$B370,总装!AM$6)</f>
        <v>0</v>
      </c>
      <c r="V370" s="5">
        <f ca="1">SUMIF(总装!AN$3:AN$146,$B370,总装!AN$6)+SUMIF(总装!AO$3:AO$146,$B370,总装!AO$6)+SUMIF(总装!AP$3:AP$146,$B370,总装!AP$6)</f>
        <v>0</v>
      </c>
      <c r="W370" s="5">
        <f ca="1">SUMIF(总装!AQ$3:AQ$146,$B370,总装!AQ$6)+SUMIF(总装!AR$3:AR$146,$B370,总装!AR$6)+SUMIF(总装!AS$3:AS$146,$B370,总装!AS$6)</f>
        <v>0</v>
      </c>
      <c r="X370" s="5">
        <f ca="1">SUMIF(总装!AT$3:AT$146,$B370,总装!AT$6)+SUMIF(总装!AU$3:AU$146,$B370,总装!AU$6)+SUMIF(总装!AV$3:AV$146,$B370,总装!AV$6)</f>
        <v>0</v>
      </c>
      <c r="Y370" s="5">
        <f ca="1">SUMIF(总装!AW$3:AW$146,$B370,总装!AW$6)+SUMIF(总装!AX$3:AX$146,$B370,总装!AX$6)+SUMIF(总装!AY$3:AY$146,$B370,总装!AY$6)</f>
        <v>0</v>
      </c>
      <c r="Z370" s="5">
        <f ca="1">SUMIF(总装!AZ$3:AZ$146,$B370,总装!AZ$6)+SUMIF(总装!BA$3:BA$146,$B370,总装!BA$6)+SUMIF(总装!BB$3:BB$146,$B370,总装!BB$6)</f>
        <v>0</v>
      </c>
      <c r="AA370" s="5">
        <f ca="1">SUMIF(总装!BC$3:BC$146,$B370,总装!BC$6)+SUMIF(总装!BD$3:BD$146,$B370,总装!BD$6)+SUMIF(总装!BE$3:BE$146,$B370,总装!BE$6)</f>
        <v>0</v>
      </c>
      <c r="AB370" s="5">
        <f ca="1">SUMIF(总装!BF$3:BF$146,$B370,总装!BF$6)+SUMIF(总装!BG$3:BG$146,$B370,总装!BG$6)+SUMIF(总装!BH$3:BH$146,$B370,总装!BH$6)</f>
        <v>0</v>
      </c>
      <c r="AC370" s="5">
        <f ca="1">SUMIF(总装!BI$3:BI$146,$B370,总装!BI$6)+SUMIF(总装!BJ$3:BJ$146,$B370,总装!BJ$6)+SUMIF(总装!BK$3:BK$146,$B370,总装!BK$6)</f>
        <v>0</v>
      </c>
      <c r="AD370" s="5">
        <f ca="1">SUMIF(总装!BL$3:BL$146,$B370,总装!BL$6)+SUMIF(总装!BM$3:BM$146,$B370,总装!BM$6)+SUMIF(总装!BN$3:BN$146,$B370,总装!BN$6)</f>
        <v>0</v>
      </c>
      <c r="AE370" s="5">
        <f ca="1">SUMIF(总装!BO$3:BO$146,$B370,总装!BO$6)+SUMIF(总装!BP$3:BP$146,$B370,总装!BP$6)+SUMIF(总装!BQ$3:BQ$146,$B370,总装!BQ$6)</f>
        <v>0</v>
      </c>
      <c r="AF370" s="5">
        <f ca="1">SUMIF(总装!BR$3:BR$146,$B370,总装!BR$6)+SUMIF(总装!BS$3:BS$146,$B370,总装!BS$6)+SUMIF(总装!BT$3:BT$146,$B370,总装!BT$6)</f>
        <v>0</v>
      </c>
      <c r="AG370" s="5">
        <f ca="1">SUMIF(总装!BU$3:BU$146,$B370,总装!BU$6)+SUMIF(总装!BV$3:BV$146,$B370,总装!BV$6)+SUMIF(总装!BW$3:BW$146,$B370,总装!BW$6)</f>
        <v>0</v>
      </c>
      <c r="AH370" s="5">
        <f ca="1">SUMIF(总装!BX$3:BX$146,$B370,总装!BX$6)+SUMIF(总装!BY$3:BY$146,$B370,总装!BY$6)+SUMIF(总装!BZ$3:BZ$146,$B370,总装!BZ$6)</f>
        <v>0</v>
      </c>
      <c r="AI370" s="5">
        <f ca="1">SUMIF(总装!CA$3:CA$146,$B370,总装!CA$6)+SUMIF(总装!CB$3:CB$146,$B370,总装!CB$6)+SUMIF(总装!CC$3:CC$146,$B370,总装!CC$6)</f>
        <v>0</v>
      </c>
      <c r="AJ370" s="5">
        <f ca="1">SUMIF(总装!CD$3:CD$146,$B370,总装!CD$6)+SUMIF(总装!CE$3:CE$146,$B370,总装!CE$6)+SUMIF(总装!CF$3:CF$146,$B370,总装!CF$6)</f>
        <v>0</v>
      </c>
      <c r="AK370" s="5">
        <f ca="1">SUMIF(总装!CG$3:CG$146,$B370,总装!CG$6)+SUMIF(总装!CH$3:CH$146,$B370,总装!CH$6)+SUMIF(总装!CI$3:CI$146,$B370,总装!CI$6)</f>
        <v>0</v>
      </c>
      <c r="AL370" s="5">
        <f ca="1">SUMIF(总装!CJ$3:CJ$146,$B370,总装!CJ$6)+SUMIF(总装!CK$3:CK$146,$B370,总装!CK$6)+SUMIF(总装!CL$3:CL$146,$B370,总装!CL$6)</f>
        <v>900</v>
      </c>
      <c r="AM370" s="5">
        <f ca="1">SUMIF(总装!CM$3:CM$146,$B370,总装!CM$6)+SUMIF(总装!CN$3:CN$146,$B370,总装!CN$6)+SUMIF(总装!CO$3:CO$146,$B370,总装!CO$6)</f>
        <v>1100</v>
      </c>
      <c r="AN370" s="5">
        <f ca="1">SUMIF(总装!CP$3:CP$146,$B370,总装!CP$6)+SUMIF(总装!CQ$3:CQ$146,$B370,总装!CQ$6)+SUMIF(总装!CR$3:CR$146,$B370,总装!CR$6)</f>
        <v>0</v>
      </c>
      <c r="AO370" s="5">
        <f ca="1" t="shared" si="16"/>
        <v>2000</v>
      </c>
      <c r="AP370" s="5">
        <f>SUMIF(工单拆分!G:G,B370,工单拆分!I:I)</f>
        <v>2000</v>
      </c>
      <c r="AQ370" s="5">
        <f ca="1" t="shared" si="17"/>
        <v>0</v>
      </c>
      <c r="AS370" s="7">
        <f>VLOOKUP(日计划量!C:C,工单拆分!H:N,7,0)</f>
        <v>0</v>
      </c>
      <c r="AT370" s="5">
        <f ca="1">VLOOKUP(C:C,工单拆分!H:R,11,0)</f>
        <v>0</v>
      </c>
      <c r="AU370" s="5">
        <f ca="1">VLOOKUP(C:C,工单拆分!H:S,12,0)</f>
        <v>0</v>
      </c>
      <c r="AV370" s="5"/>
      <c r="AW370" s="5"/>
    </row>
    <row r="371" s="1" customFormat="1" spans="1:49">
      <c r="A371" s="5">
        <f>工单拆分!F371</f>
        <v>7210003712</v>
      </c>
      <c r="B371" s="5" t="str">
        <f>工单拆分!G371</f>
        <v>7210003712-1</v>
      </c>
      <c r="C371" s="5" t="str">
        <f>工单拆分!H371</f>
        <v>30FC829-1</v>
      </c>
      <c r="D371" s="5">
        <f>VLOOKUP(B371,工单拆分!G:I,3,0)</f>
        <v>3000</v>
      </c>
      <c r="E371" s="5">
        <f ca="1">SUMIFS(OFFSET(工单拆分!$I$2,,,2000),OFFSET(工单拆分!$F$2,,,2000),A371)</f>
        <v>120000</v>
      </c>
      <c r="F371" s="5"/>
      <c r="G371" s="10">
        <f ca="1" t="array" ref="G371">MATCH(TRUE,J371:AN371&gt;10,0)+$J$2-1</f>
        <v>43525</v>
      </c>
      <c r="H371" s="11"/>
      <c r="I371" s="11"/>
      <c r="J371" s="5">
        <f ca="1">SUMIF(总装!D$3:D$146,$B371,总装!D$6)+SUMIF(总装!E$3:E$146,$B371,总装!E$6)+SUMIF(总装!F$3:F$146,$B371,总装!F$6)</f>
        <v>1950</v>
      </c>
      <c r="K371" s="12">
        <f ca="1">SUMIF(总装!G$3:G$146,$B371,总装!G$6)+SUMIF(总装!H$3:H$146,$B371,总装!H$6)+SUMIF(总装!I$3:I$146,$B371,总装!I$6)</f>
        <v>1050</v>
      </c>
      <c r="L371" s="12">
        <f ca="1">SUMIF(总装!J$3:J$146,$B371,总装!J$6)+SUMIF(总装!K$3:K$146,$B371,总装!K$6)+SUMIF(总装!L$3:L$146,$B371,总装!L$6)</f>
        <v>0</v>
      </c>
      <c r="M371" s="12">
        <f ca="1">SUMIF(总装!M$3:M$146,$B371,总装!M$6)+SUMIF(总装!N$3:N$146,$B371,总装!N$6)+SUMIF(总装!O$3:O$146,$B371,总装!O$6)</f>
        <v>0</v>
      </c>
      <c r="N371" s="12">
        <f ca="1">SUMIF(总装!P$3:P$146,$B371,总装!P$6)+SUMIF(总装!Q$3:Q$146,$B371,总装!Q$6)+SUMIF(总装!R$3:R$146,$B371,总装!R$6)</f>
        <v>0</v>
      </c>
      <c r="O371" s="12">
        <f ca="1">SUMIF(总装!S$3:S$146,$B371,总装!S$6)+SUMIF(总装!T$3:T$146,$B371,总装!T$6)+SUMIF(总装!U$3:U$146,$B371,总装!U$6)</f>
        <v>0</v>
      </c>
      <c r="P371" s="12">
        <f ca="1">SUMIF(总装!V$3:V$146,$B371,总装!V$6)+SUMIF(总装!W$3:W$146,$B371,总装!W$6)+SUMIF(总装!X$3:X$146,$B371,总装!X$6)</f>
        <v>0</v>
      </c>
      <c r="Q371" s="12">
        <f ca="1">SUMIF(总装!Y$3:Y$146,$B371,总装!Y$6)+SUMIF(总装!Z$3:Z$146,$B371,总装!Z$6)+SUMIF(总装!AA$3:AA$146,$B371,总装!AA$6)</f>
        <v>0</v>
      </c>
      <c r="R371" s="5">
        <f ca="1">SUMIF(总装!AB$3:AB$146,$B371,总装!AB$6)+SUMIF(总装!AC$3:AC$146,$B371,总装!AC$6)+SUMIF(总装!AD$3:AD$146,$B371,总装!AD$6)</f>
        <v>0</v>
      </c>
      <c r="S371" s="5">
        <f ca="1">SUMIF(总装!AE$3:AE$146,$B371,总装!AE$6)+SUMIF(总装!AF$3:AF$146,$B371,总装!AF$6)+SUMIF(总装!AG$3:AG$146,$B371,总装!AG$6)</f>
        <v>0</v>
      </c>
      <c r="T371" s="5">
        <f ca="1">SUMIF(总装!AH$3:AH$146,$B371,总装!AH$6)+SUMIF(总装!AI$3:AI$146,$B371,总装!AI$6)+SUMIF(总装!AJ$3:AJ$146,$B371,总装!AJ$6)</f>
        <v>0</v>
      </c>
      <c r="U371" s="5">
        <f ca="1">SUMIF(总装!AK$3:AK$146,$B371,总装!AK$6)+SUMIF(总装!AL$3:AL$146,$B371,总装!AL$6)+SUMIF(总装!AM$3:AM$146,$B371,总装!AM$6)</f>
        <v>0</v>
      </c>
      <c r="V371" s="5">
        <f ca="1">SUMIF(总装!AN$3:AN$146,$B371,总装!AN$6)+SUMIF(总装!AO$3:AO$146,$B371,总装!AO$6)+SUMIF(总装!AP$3:AP$146,$B371,总装!AP$6)</f>
        <v>0</v>
      </c>
      <c r="W371" s="5">
        <f ca="1">SUMIF(总装!AQ$3:AQ$146,$B371,总装!AQ$6)+SUMIF(总装!AR$3:AR$146,$B371,总装!AR$6)+SUMIF(总装!AS$3:AS$146,$B371,总装!AS$6)</f>
        <v>0</v>
      </c>
      <c r="X371" s="5">
        <f ca="1">SUMIF(总装!AT$3:AT$146,$B371,总装!AT$6)+SUMIF(总装!AU$3:AU$146,$B371,总装!AU$6)+SUMIF(总装!AV$3:AV$146,$B371,总装!AV$6)</f>
        <v>0</v>
      </c>
      <c r="Y371" s="5">
        <f ca="1">SUMIF(总装!AW$3:AW$146,$B371,总装!AW$6)+SUMIF(总装!AX$3:AX$146,$B371,总装!AX$6)+SUMIF(总装!AY$3:AY$146,$B371,总装!AY$6)</f>
        <v>0</v>
      </c>
      <c r="Z371" s="5">
        <f ca="1">SUMIF(总装!AZ$3:AZ$146,$B371,总装!AZ$6)+SUMIF(总装!BA$3:BA$146,$B371,总装!BA$6)+SUMIF(总装!BB$3:BB$146,$B371,总装!BB$6)</f>
        <v>0</v>
      </c>
      <c r="AA371" s="5">
        <f ca="1">SUMIF(总装!BC$3:BC$146,$B371,总装!BC$6)+SUMIF(总装!BD$3:BD$146,$B371,总装!BD$6)+SUMIF(总装!BE$3:BE$146,$B371,总装!BE$6)</f>
        <v>0</v>
      </c>
      <c r="AB371" s="5">
        <f ca="1">SUMIF(总装!BF$3:BF$146,$B371,总装!BF$6)+SUMIF(总装!BG$3:BG$146,$B371,总装!BG$6)+SUMIF(总装!BH$3:BH$146,$B371,总装!BH$6)</f>
        <v>0</v>
      </c>
      <c r="AC371" s="5">
        <f ca="1">SUMIF(总装!BI$3:BI$146,$B371,总装!BI$6)+SUMIF(总装!BJ$3:BJ$146,$B371,总装!BJ$6)+SUMIF(总装!BK$3:BK$146,$B371,总装!BK$6)</f>
        <v>0</v>
      </c>
      <c r="AD371" s="5">
        <f ca="1">SUMIF(总装!BL$3:BL$146,$B371,总装!BL$6)+SUMIF(总装!BM$3:BM$146,$B371,总装!BM$6)+SUMIF(总装!BN$3:BN$146,$B371,总装!BN$6)</f>
        <v>0</v>
      </c>
      <c r="AE371" s="5">
        <f ca="1">SUMIF(总装!BO$3:BO$146,$B371,总装!BO$6)+SUMIF(总装!BP$3:BP$146,$B371,总装!BP$6)+SUMIF(总装!BQ$3:BQ$146,$B371,总装!BQ$6)</f>
        <v>0</v>
      </c>
      <c r="AF371" s="5">
        <f ca="1">SUMIF(总装!BR$3:BR$146,$B371,总装!BR$6)+SUMIF(总装!BS$3:BS$146,$B371,总装!BS$6)+SUMIF(总装!BT$3:BT$146,$B371,总装!BT$6)</f>
        <v>0</v>
      </c>
      <c r="AG371" s="5">
        <f ca="1">SUMIF(总装!BU$3:BU$146,$B371,总装!BU$6)+SUMIF(总装!BV$3:BV$146,$B371,总装!BV$6)+SUMIF(总装!BW$3:BW$146,$B371,总装!BW$6)</f>
        <v>0</v>
      </c>
      <c r="AH371" s="5">
        <f ca="1">SUMIF(总装!BX$3:BX$146,$B371,总装!BX$6)+SUMIF(总装!BY$3:BY$146,$B371,总装!BY$6)+SUMIF(总装!BZ$3:BZ$146,$B371,总装!BZ$6)</f>
        <v>0</v>
      </c>
      <c r="AI371" s="5">
        <f ca="1">SUMIF(总装!CA$3:CA$146,$B371,总装!CA$6)+SUMIF(总装!CB$3:CB$146,$B371,总装!CB$6)+SUMIF(总装!CC$3:CC$146,$B371,总装!CC$6)</f>
        <v>0</v>
      </c>
      <c r="AJ371" s="5">
        <f ca="1">SUMIF(总装!CD$3:CD$146,$B371,总装!CD$6)+SUMIF(总装!CE$3:CE$146,$B371,总装!CE$6)+SUMIF(总装!CF$3:CF$146,$B371,总装!CF$6)</f>
        <v>0</v>
      </c>
      <c r="AK371" s="5">
        <f ca="1">SUMIF(总装!CG$3:CG$146,$B371,总装!CG$6)+SUMIF(总装!CH$3:CH$146,$B371,总装!CH$6)+SUMIF(总装!CI$3:CI$146,$B371,总装!CI$6)</f>
        <v>0</v>
      </c>
      <c r="AL371" s="5">
        <f ca="1">SUMIF(总装!CJ$3:CJ$146,$B371,总装!CJ$6)+SUMIF(总装!CK$3:CK$146,$B371,总装!CK$6)+SUMIF(总装!CL$3:CL$146,$B371,总装!CL$6)</f>
        <v>0</v>
      </c>
      <c r="AM371" s="5">
        <f ca="1">SUMIF(总装!CM$3:CM$146,$B371,总装!CM$6)+SUMIF(总装!CN$3:CN$146,$B371,总装!CN$6)+SUMIF(总装!CO$3:CO$146,$B371,总装!CO$6)</f>
        <v>0</v>
      </c>
      <c r="AN371" s="5">
        <f ca="1">SUMIF(总装!CP$3:CP$146,$B371,总装!CP$6)+SUMIF(总装!CQ$3:CQ$146,$B371,总装!CQ$6)+SUMIF(总装!CR$3:CR$146,$B371,总装!CR$6)</f>
        <v>0</v>
      </c>
      <c r="AO371" s="5">
        <f ca="1" t="shared" si="16"/>
        <v>3000</v>
      </c>
      <c r="AP371" s="5">
        <f>SUMIF(工单拆分!G:G,B371,工单拆分!I:I)</f>
        <v>3000</v>
      </c>
      <c r="AQ371" s="5">
        <f ca="1" t="shared" si="17"/>
        <v>0</v>
      </c>
      <c r="AS371" s="7">
        <f>VLOOKUP(日计划量!C:C,工单拆分!H:N,7,0)</f>
        <v>100842241</v>
      </c>
      <c r="AT371" s="5">
        <f ca="1">VLOOKUP(C:C,工单拆分!H:R,11,0)</f>
        <v>0</v>
      </c>
      <c r="AU371" s="5">
        <f ca="1">VLOOKUP(C:C,工单拆分!H:S,12,0)</f>
        <v>0</v>
      </c>
      <c r="AV371" s="5"/>
      <c r="AW371" s="5"/>
    </row>
    <row r="372" s="1" customFormat="1" spans="1:49">
      <c r="A372" s="5">
        <f>工单拆分!F372</f>
        <v>7210003712</v>
      </c>
      <c r="B372" s="5" t="str">
        <f>工单拆分!G372</f>
        <v>7210003712-2</v>
      </c>
      <c r="C372" s="5" t="str">
        <f>工单拆分!H372</f>
        <v>30FC829-2</v>
      </c>
      <c r="D372" s="5">
        <f>VLOOKUP(B372,工单拆分!G:I,3,0)</f>
        <v>3000</v>
      </c>
      <c r="E372" s="5">
        <f ca="1">SUMIFS(OFFSET(工单拆分!$I$2,,,2000),OFFSET(工单拆分!$F$2,,,2000),A372)</f>
        <v>120000</v>
      </c>
      <c r="F372" s="5"/>
      <c r="G372" s="10">
        <f ca="1" t="array" ref="G372">MATCH(TRUE,J372:AN372&gt;10,0)+$J$2-1</f>
        <v>43526</v>
      </c>
      <c r="H372" s="11"/>
      <c r="I372" s="11"/>
      <c r="J372" s="5">
        <f ca="1">SUMIF(总装!D$3:D$146,$B372,总装!D$6)+SUMIF(总装!E$3:E$146,$B372,总装!E$6)+SUMIF(总装!F$3:F$146,$B372,总装!F$6)</f>
        <v>0</v>
      </c>
      <c r="K372" s="12">
        <f ca="1">SUMIF(总装!G$3:G$146,$B372,总装!G$6)+SUMIF(总装!H$3:H$146,$B372,总装!H$6)+SUMIF(总装!I$3:I$146,$B372,总装!I$6)</f>
        <v>900</v>
      </c>
      <c r="L372" s="12">
        <f ca="1">SUMIF(总装!J$3:J$146,$B372,总装!J$6)+SUMIF(总装!K$3:K$146,$B372,总装!K$6)+SUMIF(总装!L$3:L$146,$B372,总装!L$6)</f>
        <v>0</v>
      </c>
      <c r="M372" s="12">
        <f ca="1">SUMIF(总装!M$3:M$146,$B372,总装!M$6)+SUMIF(总装!N$3:N$146,$B372,总装!N$6)+SUMIF(总装!O$3:O$146,$B372,总装!O$6)</f>
        <v>2000</v>
      </c>
      <c r="N372" s="12">
        <f ca="1">SUMIF(总装!P$3:P$146,$B372,总装!P$6)+SUMIF(总装!Q$3:Q$146,$B372,总装!Q$6)+SUMIF(总装!R$3:R$146,$B372,总装!R$6)</f>
        <v>100</v>
      </c>
      <c r="O372" s="12">
        <f ca="1">SUMIF(总装!S$3:S$146,$B372,总装!S$6)+SUMIF(总装!T$3:T$146,$B372,总装!T$6)+SUMIF(总装!U$3:U$146,$B372,总装!U$6)</f>
        <v>0</v>
      </c>
      <c r="P372" s="12">
        <f ca="1">SUMIF(总装!V$3:V$146,$B372,总装!V$6)+SUMIF(总装!W$3:W$146,$B372,总装!W$6)+SUMIF(总装!X$3:X$146,$B372,总装!X$6)</f>
        <v>0</v>
      </c>
      <c r="Q372" s="12">
        <f ca="1">SUMIF(总装!Y$3:Y$146,$B372,总装!Y$6)+SUMIF(总装!Z$3:Z$146,$B372,总装!Z$6)+SUMIF(总装!AA$3:AA$146,$B372,总装!AA$6)</f>
        <v>0</v>
      </c>
      <c r="R372" s="5">
        <f ca="1">SUMIF(总装!AB$3:AB$146,$B372,总装!AB$6)+SUMIF(总装!AC$3:AC$146,$B372,总装!AC$6)+SUMIF(总装!AD$3:AD$146,$B372,总装!AD$6)</f>
        <v>0</v>
      </c>
      <c r="S372" s="5">
        <f ca="1">SUMIF(总装!AE$3:AE$146,$B372,总装!AE$6)+SUMIF(总装!AF$3:AF$146,$B372,总装!AF$6)+SUMIF(总装!AG$3:AG$146,$B372,总装!AG$6)</f>
        <v>0</v>
      </c>
      <c r="T372" s="5">
        <f ca="1">SUMIF(总装!AH$3:AH$146,$B372,总装!AH$6)+SUMIF(总装!AI$3:AI$146,$B372,总装!AI$6)+SUMIF(总装!AJ$3:AJ$146,$B372,总装!AJ$6)</f>
        <v>0</v>
      </c>
      <c r="U372" s="5">
        <f ca="1">SUMIF(总装!AK$3:AK$146,$B372,总装!AK$6)+SUMIF(总装!AL$3:AL$146,$B372,总装!AL$6)+SUMIF(总装!AM$3:AM$146,$B372,总装!AM$6)</f>
        <v>0</v>
      </c>
      <c r="V372" s="5">
        <f ca="1">SUMIF(总装!AN$3:AN$146,$B372,总装!AN$6)+SUMIF(总装!AO$3:AO$146,$B372,总装!AO$6)+SUMIF(总装!AP$3:AP$146,$B372,总装!AP$6)</f>
        <v>0</v>
      </c>
      <c r="W372" s="5">
        <f ca="1">SUMIF(总装!AQ$3:AQ$146,$B372,总装!AQ$6)+SUMIF(总装!AR$3:AR$146,$B372,总装!AR$6)+SUMIF(总装!AS$3:AS$146,$B372,总装!AS$6)</f>
        <v>0</v>
      </c>
      <c r="X372" s="5">
        <f ca="1">SUMIF(总装!AT$3:AT$146,$B372,总装!AT$6)+SUMIF(总装!AU$3:AU$146,$B372,总装!AU$6)+SUMIF(总装!AV$3:AV$146,$B372,总装!AV$6)</f>
        <v>0</v>
      </c>
      <c r="Y372" s="5">
        <f ca="1">SUMIF(总装!AW$3:AW$146,$B372,总装!AW$6)+SUMIF(总装!AX$3:AX$146,$B372,总装!AX$6)+SUMIF(总装!AY$3:AY$146,$B372,总装!AY$6)</f>
        <v>0</v>
      </c>
      <c r="Z372" s="5">
        <f ca="1">SUMIF(总装!AZ$3:AZ$146,$B372,总装!AZ$6)+SUMIF(总装!BA$3:BA$146,$B372,总装!BA$6)+SUMIF(总装!BB$3:BB$146,$B372,总装!BB$6)</f>
        <v>0</v>
      </c>
      <c r="AA372" s="5">
        <f ca="1">SUMIF(总装!BC$3:BC$146,$B372,总装!BC$6)+SUMIF(总装!BD$3:BD$146,$B372,总装!BD$6)+SUMIF(总装!BE$3:BE$146,$B372,总装!BE$6)</f>
        <v>0</v>
      </c>
      <c r="AB372" s="5">
        <f ca="1">SUMIF(总装!BF$3:BF$146,$B372,总装!BF$6)+SUMIF(总装!BG$3:BG$146,$B372,总装!BG$6)+SUMIF(总装!BH$3:BH$146,$B372,总装!BH$6)</f>
        <v>0</v>
      </c>
      <c r="AC372" s="5">
        <f ca="1">SUMIF(总装!BI$3:BI$146,$B372,总装!BI$6)+SUMIF(总装!BJ$3:BJ$146,$B372,总装!BJ$6)+SUMIF(总装!BK$3:BK$146,$B372,总装!BK$6)</f>
        <v>0</v>
      </c>
      <c r="AD372" s="5">
        <f ca="1">SUMIF(总装!BL$3:BL$146,$B372,总装!BL$6)+SUMIF(总装!BM$3:BM$146,$B372,总装!BM$6)+SUMIF(总装!BN$3:BN$146,$B372,总装!BN$6)</f>
        <v>0</v>
      </c>
      <c r="AE372" s="5">
        <f ca="1">SUMIF(总装!BO$3:BO$146,$B372,总装!BO$6)+SUMIF(总装!BP$3:BP$146,$B372,总装!BP$6)+SUMIF(总装!BQ$3:BQ$146,$B372,总装!BQ$6)</f>
        <v>0</v>
      </c>
      <c r="AF372" s="5">
        <f ca="1">SUMIF(总装!BR$3:BR$146,$B372,总装!BR$6)+SUMIF(总装!BS$3:BS$146,$B372,总装!BS$6)+SUMIF(总装!BT$3:BT$146,$B372,总装!BT$6)</f>
        <v>0</v>
      </c>
      <c r="AG372" s="5">
        <f ca="1">SUMIF(总装!BU$3:BU$146,$B372,总装!BU$6)+SUMIF(总装!BV$3:BV$146,$B372,总装!BV$6)+SUMIF(总装!BW$3:BW$146,$B372,总装!BW$6)</f>
        <v>0</v>
      </c>
      <c r="AH372" s="5">
        <f ca="1">SUMIF(总装!BX$3:BX$146,$B372,总装!BX$6)+SUMIF(总装!BY$3:BY$146,$B372,总装!BY$6)+SUMIF(总装!BZ$3:BZ$146,$B372,总装!BZ$6)</f>
        <v>0</v>
      </c>
      <c r="AI372" s="5">
        <f ca="1">SUMIF(总装!CA$3:CA$146,$B372,总装!CA$6)+SUMIF(总装!CB$3:CB$146,$B372,总装!CB$6)+SUMIF(总装!CC$3:CC$146,$B372,总装!CC$6)</f>
        <v>0</v>
      </c>
      <c r="AJ372" s="5">
        <f ca="1">SUMIF(总装!CD$3:CD$146,$B372,总装!CD$6)+SUMIF(总装!CE$3:CE$146,$B372,总装!CE$6)+SUMIF(总装!CF$3:CF$146,$B372,总装!CF$6)</f>
        <v>0</v>
      </c>
      <c r="AK372" s="5">
        <f ca="1">SUMIF(总装!CG$3:CG$146,$B372,总装!CG$6)+SUMIF(总装!CH$3:CH$146,$B372,总装!CH$6)+SUMIF(总装!CI$3:CI$146,$B372,总装!CI$6)</f>
        <v>0</v>
      </c>
      <c r="AL372" s="5">
        <f ca="1">SUMIF(总装!CJ$3:CJ$146,$B372,总装!CJ$6)+SUMIF(总装!CK$3:CK$146,$B372,总装!CK$6)+SUMIF(总装!CL$3:CL$146,$B372,总装!CL$6)</f>
        <v>0</v>
      </c>
      <c r="AM372" s="5">
        <f ca="1">SUMIF(总装!CM$3:CM$146,$B372,总装!CM$6)+SUMIF(总装!CN$3:CN$146,$B372,总装!CN$6)+SUMIF(总装!CO$3:CO$146,$B372,总装!CO$6)</f>
        <v>0</v>
      </c>
      <c r="AN372" s="5">
        <f ca="1">SUMIF(总装!CP$3:CP$146,$B372,总装!CP$6)+SUMIF(总装!CQ$3:CQ$146,$B372,总装!CQ$6)+SUMIF(总装!CR$3:CR$146,$B372,总装!CR$6)</f>
        <v>0</v>
      </c>
      <c r="AO372" s="5">
        <f ca="1" t="shared" si="16"/>
        <v>3000</v>
      </c>
      <c r="AP372" s="5">
        <f>SUMIF(工单拆分!G:G,B372,工单拆分!I:I)</f>
        <v>3000</v>
      </c>
      <c r="AQ372" s="5">
        <f ca="1" t="shared" si="17"/>
        <v>0</v>
      </c>
      <c r="AS372" s="7">
        <f>VLOOKUP(日计划量!C:C,工单拆分!H:N,7,0)</f>
        <v>100842940</v>
      </c>
      <c r="AT372" s="5">
        <f ca="1">VLOOKUP(C:C,工单拆分!H:R,11,0)</f>
        <v>0</v>
      </c>
      <c r="AU372" s="5">
        <f ca="1">VLOOKUP(C:C,工单拆分!H:S,12,0)</f>
        <v>0</v>
      </c>
      <c r="AV372" s="5"/>
      <c r="AW372" s="5"/>
    </row>
    <row r="373" s="1" customFormat="1" spans="1:49">
      <c r="A373" s="5">
        <f>工单拆分!F373</f>
        <v>7210003712</v>
      </c>
      <c r="B373" s="5" t="str">
        <f>工单拆分!G373</f>
        <v>7210003712-3</v>
      </c>
      <c r="C373" s="5" t="str">
        <f>工单拆分!H373</f>
        <v>30FC829-3</v>
      </c>
      <c r="D373" s="5">
        <f>VLOOKUP(B373,工单拆分!G:I,3,0)</f>
        <v>3000</v>
      </c>
      <c r="E373" s="5">
        <f ca="1">SUMIFS(OFFSET(工单拆分!$I$2,,,2000),OFFSET(工单拆分!$F$2,,,2000),A373)</f>
        <v>120000</v>
      </c>
      <c r="F373" s="5"/>
      <c r="G373" s="10">
        <f ca="1" t="array" ref="G373">MATCH(TRUE,J373:AN373&gt;10,0)+$J$2-1</f>
        <v>43531</v>
      </c>
      <c r="H373" s="11"/>
      <c r="I373" s="11"/>
      <c r="J373" s="5">
        <f ca="1">SUMIF(总装!D$3:D$146,$B373,总装!D$6)+SUMIF(总装!E$3:E$146,$B373,总装!E$6)+SUMIF(总装!F$3:F$146,$B373,总装!F$6)</f>
        <v>0</v>
      </c>
      <c r="K373" s="12">
        <f ca="1">SUMIF(总装!G$3:G$146,$B373,总装!G$6)+SUMIF(总装!H$3:H$146,$B373,总装!H$6)+SUMIF(总装!I$3:I$146,$B373,总装!I$6)</f>
        <v>0</v>
      </c>
      <c r="L373" s="12">
        <f ca="1">SUMIF(总装!J$3:J$146,$B373,总装!J$6)+SUMIF(总装!K$3:K$146,$B373,总装!K$6)+SUMIF(总装!L$3:L$146,$B373,总装!L$6)</f>
        <v>0</v>
      </c>
      <c r="M373" s="12">
        <f ca="1">SUMIF(总装!M$3:M$146,$B373,总装!M$6)+SUMIF(总装!N$3:N$146,$B373,总装!N$6)+SUMIF(总装!O$3:O$146,$B373,总装!O$6)</f>
        <v>0</v>
      </c>
      <c r="N373" s="12">
        <f ca="1">SUMIF(总装!P$3:P$146,$B373,总装!P$6)+SUMIF(总装!Q$3:Q$146,$B373,总装!Q$6)+SUMIF(总装!R$3:R$146,$B373,总装!R$6)</f>
        <v>0</v>
      </c>
      <c r="O373" s="12">
        <f ca="1">SUMIF(总装!S$3:S$146,$B373,总装!S$6)+SUMIF(总装!T$3:T$146,$B373,总装!T$6)+SUMIF(总装!U$3:U$146,$B373,总装!U$6)</f>
        <v>0</v>
      </c>
      <c r="P373" s="12">
        <f ca="1">SUMIF(总装!V$3:V$146,$B373,总装!V$6)+SUMIF(总装!W$3:W$146,$B373,总装!W$6)+SUMIF(总装!X$3:X$146,$B373,总装!X$6)</f>
        <v>1900</v>
      </c>
      <c r="Q373" s="12">
        <f ca="1">SUMIF(总装!Y$3:Y$146,$B373,总装!Y$6)+SUMIF(总装!Z$3:Z$146,$B373,总装!Z$6)+SUMIF(总装!AA$3:AA$146,$B373,总装!AA$6)</f>
        <v>1100</v>
      </c>
      <c r="R373" s="5">
        <f ca="1">SUMIF(总装!AB$3:AB$146,$B373,总装!AB$6)+SUMIF(总装!AC$3:AC$146,$B373,总装!AC$6)+SUMIF(总装!AD$3:AD$146,$B373,总装!AD$6)</f>
        <v>0</v>
      </c>
      <c r="S373" s="5">
        <f ca="1">SUMIF(总装!AE$3:AE$146,$B373,总装!AE$6)+SUMIF(总装!AF$3:AF$146,$B373,总装!AF$6)+SUMIF(总装!AG$3:AG$146,$B373,总装!AG$6)</f>
        <v>0</v>
      </c>
      <c r="T373" s="5">
        <f ca="1">SUMIF(总装!AH$3:AH$146,$B373,总装!AH$6)+SUMIF(总装!AI$3:AI$146,$B373,总装!AI$6)+SUMIF(总装!AJ$3:AJ$146,$B373,总装!AJ$6)</f>
        <v>0</v>
      </c>
      <c r="U373" s="5">
        <f ca="1">SUMIF(总装!AK$3:AK$146,$B373,总装!AK$6)+SUMIF(总装!AL$3:AL$146,$B373,总装!AL$6)+SUMIF(总装!AM$3:AM$146,$B373,总装!AM$6)</f>
        <v>0</v>
      </c>
      <c r="V373" s="5">
        <f ca="1">SUMIF(总装!AN$3:AN$146,$B373,总装!AN$6)+SUMIF(总装!AO$3:AO$146,$B373,总装!AO$6)+SUMIF(总装!AP$3:AP$146,$B373,总装!AP$6)</f>
        <v>0</v>
      </c>
      <c r="W373" s="5">
        <f ca="1">SUMIF(总装!AQ$3:AQ$146,$B373,总装!AQ$6)+SUMIF(总装!AR$3:AR$146,$B373,总装!AR$6)+SUMIF(总装!AS$3:AS$146,$B373,总装!AS$6)</f>
        <v>0</v>
      </c>
      <c r="X373" s="5">
        <f ca="1">SUMIF(总装!AT$3:AT$146,$B373,总装!AT$6)+SUMIF(总装!AU$3:AU$146,$B373,总装!AU$6)+SUMIF(总装!AV$3:AV$146,$B373,总装!AV$6)</f>
        <v>0</v>
      </c>
      <c r="Y373" s="5">
        <f ca="1">SUMIF(总装!AW$3:AW$146,$B373,总装!AW$6)+SUMIF(总装!AX$3:AX$146,$B373,总装!AX$6)+SUMIF(总装!AY$3:AY$146,$B373,总装!AY$6)</f>
        <v>0</v>
      </c>
      <c r="Z373" s="5">
        <f ca="1">SUMIF(总装!AZ$3:AZ$146,$B373,总装!AZ$6)+SUMIF(总装!BA$3:BA$146,$B373,总装!BA$6)+SUMIF(总装!BB$3:BB$146,$B373,总装!BB$6)</f>
        <v>0</v>
      </c>
      <c r="AA373" s="5">
        <f ca="1">SUMIF(总装!BC$3:BC$146,$B373,总装!BC$6)+SUMIF(总装!BD$3:BD$146,$B373,总装!BD$6)+SUMIF(总装!BE$3:BE$146,$B373,总装!BE$6)</f>
        <v>0</v>
      </c>
      <c r="AB373" s="5">
        <f ca="1">SUMIF(总装!BF$3:BF$146,$B373,总装!BF$6)+SUMIF(总装!BG$3:BG$146,$B373,总装!BG$6)+SUMIF(总装!BH$3:BH$146,$B373,总装!BH$6)</f>
        <v>0</v>
      </c>
      <c r="AC373" s="5">
        <f ca="1">SUMIF(总装!BI$3:BI$146,$B373,总装!BI$6)+SUMIF(总装!BJ$3:BJ$146,$B373,总装!BJ$6)+SUMIF(总装!BK$3:BK$146,$B373,总装!BK$6)</f>
        <v>0</v>
      </c>
      <c r="AD373" s="5">
        <f ca="1">SUMIF(总装!BL$3:BL$146,$B373,总装!BL$6)+SUMIF(总装!BM$3:BM$146,$B373,总装!BM$6)+SUMIF(总装!BN$3:BN$146,$B373,总装!BN$6)</f>
        <v>0</v>
      </c>
      <c r="AE373" s="5">
        <f ca="1">SUMIF(总装!BO$3:BO$146,$B373,总装!BO$6)+SUMIF(总装!BP$3:BP$146,$B373,总装!BP$6)+SUMIF(总装!BQ$3:BQ$146,$B373,总装!BQ$6)</f>
        <v>0</v>
      </c>
      <c r="AF373" s="5">
        <f ca="1">SUMIF(总装!BR$3:BR$146,$B373,总装!BR$6)+SUMIF(总装!BS$3:BS$146,$B373,总装!BS$6)+SUMIF(总装!BT$3:BT$146,$B373,总装!BT$6)</f>
        <v>0</v>
      </c>
      <c r="AG373" s="5">
        <f ca="1">SUMIF(总装!BU$3:BU$146,$B373,总装!BU$6)+SUMIF(总装!BV$3:BV$146,$B373,总装!BV$6)+SUMIF(总装!BW$3:BW$146,$B373,总装!BW$6)</f>
        <v>0</v>
      </c>
      <c r="AH373" s="5">
        <f ca="1">SUMIF(总装!BX$3:BX$146,$B373,总装!BX$6)+SUMIF(总装!BY$3:BY$146,$B373,总装!BY$6)+SUMIF(总装!BZ$3:BZ$146,$B373,总装!BZ$6)</f>
        <v>0</v>
      </c>
      <c r="AI373" s="5">
        <f ca="1">SUMIF(总装!CA$3:CA$146,$B373,总装!CA$6)+SUMIF(总装!CB$3:CB$146,$B373,总装!CB$6)+SUMIF(总装!CC$3:CC$146,$B373,总装!CC$6)</f>
        <v>0</v>
      </c>
      <c r="AJ373" s="5">
        <f ca="1">SUMIF(总装!CD$3:CD$146,$B373,总装!CD$6)+SUMIF(总装!CE$3:CE$146,$B373,总装!CE$6)+SUMIF(总装!CF$3:CF$146,$B373,总装!CF$6)</f>
        <v>0</v>
      </c>
      <c r="AK373" s="5">
        <f ca="1">SUMIF(总装!CG$3:CG$146,$B373,总装!CG$6)+SUMIF(总装!CH$3:CH$146,$B373,总装!CH$6)+SUMIF(总装!CI$3:CI$146,$B373,总装!CI$6)</f>
        <v>0</v>
      </c>
      <c r="AL373" s="5">
        <f ca="1">SUMIF(总装!CJ$3:CJ$146,$B373,总装!CJ$6)+SUMIF(总装!CK$3:CK$146,$B373,总装!CK$6)+SUMIF(总装!CL$3:CL$146,$B373,总装!CL$6)</f>
        <v>0</v>
      </c>
      <c r="AM373" s="5">
        <f ca="1">SUMIF(总装!CM$3:CM$146,$B373,总装!CM$6)+SUMIF(总装!CN$3:CN$146,$B373,总装!CN$6)+SUMIF(总装!CO$3:CO$146,$B373,总装!CO$6)</f>
        <v>0</v>
      </c>
      <c r="AN373" s="5">
        <f ca="1">SUMIF(总装!CP$3:CP$146,$B373,总装!CP$6)+SUMIF(总装!CQ$3:CQ$146,$B373,总装!CQ$6)+SUMIF(总装!CR$3:CR$146,$B373,总装!CR$6)</f>
        <v>0</v>
      </c>
      <c r="AO373" s="5">
        <f ca="1" t="shared" si="16"/>
        <v>3000</v>
      </c>
      <c r="AP373" s="5">
        <f>SUMIF(工单拆分!G:G,B373,工单拆分!I:I)</f>
        <v>3000</v>
      </c>
      <c r="AQ373" s="5">
        <f ca="1" t="shared" si="17"/>
        <v>0</v>
      </c>
      <c r="AS373" s="7">
        <f>VLOOKUP(日计划量!C:C,工单拆分!H:N,7,0)</f>
        <v>100844185</v>
      </c>
      <c r="AT373" s="5">
        <f ca="1">VLOOKUP(C:C,工单拆分!H:R,11,0)</f>
        <v>0</v>
      </c>
      <c r="AU373" s="5">
        <f ca="1">VLOOKUP(C:C,工单拆分!H:S,12,0)</f>
        <v>0</v>
      </c>
      <c r="AV373" s="5"/>
      <c r="AW373" s="5"/>
    </row>
    <row r="374" s="1" customFormat="1" spans="1:49">
      <c r="A374" s="5">
        <f>工单拆分!F374</f>
        <v>7210003712</v>
      </c>
      <c r="B374" s="5" t="str">
        <f>工单拆分!G374</f>
        <v>7210003712-4</v>
      </c>
      <c r="C374" s="5" t="str">
        <f>工单拆分!H374</f>
        <v>30FC829-4</v>
      </c>
      <c r="D374" s="5">
        <f>VLOOKUP(B374,工单拆分!G:I,3,0)</f>
        <v>3000</v>
      </c>
      <c r="E374" s="5">
        <f ca="1">SUMIFS(OFFSET(工单拆分!$I$2,,,2000),OFFSET(工单拆分!$F$2,,,2000),A374)</f>
        <v>120000</v>
      </c>
      <c r="F374" s="5"/>
      <c r="G374" s="10">
        <f ca="1" t="array" ref="G374">MATCH(TRUE,J374:AN374&gt;10,0)+$J$2-1</f>
        <v>43532</v>
      </c>
      <c r="H374" s="11"/>
      <c r="I374" s="11"/>
      <c r="J374" s="5">
        <f ca="1">SUMIF(总装!D$3:D$146,$B374,总装!D$6)+SUMIF(总装!E$3:E$146,$B374,总装!E$6)+SUMIF(总装!F$3:F$146,$B374,总装!F$6)</f>
        <v>0</v>
      </c>
      <c r="K374" s="12">
        <f ca="1">SUMIF(总装!G$3:G$146,$B374,总装!G$6)+SUMIF(总装!H$3:H$146,$B374,总装!H$6)+SUMIF(总装!I$3:I$146,$B374,总装!I$6)</f>
        <v>0</v>
      </c>
      <c r="L374" s="12">
        <f ca="1">SUMIF(总装!J$3:J$146,$B374,总装!J$6)+SUMIF(总装!K$3:K$146,$B374,总装!K$6)+SUMIF(总装!L$3:L$146,$B374,总装!L$6)</f>
        <v>0</v>
      </c>
      <c r="M374" s="12">
        <f ca="1">SUMIF(总装!M$3:M$146,$B374,总装!M$6)+SUMIF(总装!N$3:N$146,$B374,总装!N$6)+SUMIF(总装!O$3:O$146,$B374,总装!O$6)</f>
        <v>0</v>
      </c>
      <c r="N374" s="12">
        <f ca="1">SUMIF(总装!P$3:P$146,$B374,总装!P$6)+SUMIF(总装!Q$3:Q$146,$B374,总装!Q$6)+SUMIF(总装!R$3:R$146,$B374,总装!R$6)</f>
        <v>0</v>
      </c>
      <c r="O374" s="12">
        <f ca="1">SUMIF(总装!S$3:S$146,$B374,总装!S$6)+SUMIF(总装!T$3:T$146,$B374,总装!T$6)+SUMIF(总装!U$3:U$146,$B374,总装!U$6)</f>
        <v>0</v>
      </c>
      <c r="P374" s="12">
        <f ca="1">SUMIF(总装!V$3:V$146,$B374,总装!V$6)+SUMIF(总装!W$3:W$146,$B374,总装!W$6)+SUMIF(总装!X$3:X$146,$B374,总装!X$6)</f>
        <v>0</v>
      </c>
      <c r="Q374" s="12">
        <f ca="1">SUMIF(总装!Y$3:Y$146,$B374,总装!Y$6)+SUMIF(总装!Z$3:Z$146,$B374,总装!Z$6)+SUMIF(总装!AA$3:AA$146,$B374,总装!AA$6)</f>
        <v>900</v>
      </c>
      <c r="R374" s="5">
        <f ca="1">SUMIF(总装!AB$3:AB$146,$B374,总装!AB$6)+SUMIF(总装!AC$3:AC$146,$B374,总装!AC$6)+SUMIF(总装!AD$3:AD$146,$B374,总装!AD$6)</f>
        <v>2000</v>
      </c>
      <c r="S374" s="5">
        <f ca="1">SUMIF(总装!AE$3:AE$146,$B374,总装!AE$6)+SUMIF(总装!AF$3:AF$146,$B374,总装!AF$6)+SUMIF(总装!AG$3:AG$146,$B374,总装!AG$6)</f>
        <v>0</v>
      </c>
      <c r="T374" s="5">
        <f ca="1">SUMIF(总装!AH$3:AH$146,$B374,总装!AH$6)+SUMIF(总装!AI$3:AI$146,$B374,总装!AI$6)+SUMIF(总装!AJ$3:AJ$146,$B374,总装!AJ$6)</f>
        <v>100</v>
      </c>
      <c r="U374" s="5">
        <f ca="1">SUMIF(总装!AK$3:AK$146,$B374,总装!AK$6)+SUMIF(总装!AL$3:AL$146,$B374,总装!AL$6)+SUMIF(总装!AM$3:AM$146,$B374,总装!AM$6)</f>
        <v>0</v>
      </c>
      <c r="V374" s="5">
        <f ca="1">SUMIF(总装!AN$3:AN$146,$B374,总装!AN$6)+SUMIF(总装!AO$3:AO$146,$B374,总装!AO$6)+SUMIF(总装!AP$3:AP$146,$B374,总装!AP$6)</f>
        <v>0</v>
      </c>
      <c r="W374" s="5">
        <f ca="1">SUMIF(总装!AQ$3:AQ$146,$B374,总装!AQ$6)+SUMIF(总装!AR$3:AR$146,$B374,总装!AR$6)+SUMIF(总装!AS$3:AS$146,$B374,总装!AS$6)</f>
        <v>0</v>
      </c>
      <c r="X374" s="5">
        <f ca="1">SUMIF(总装!AT$3:AT$146,$B374,总装!AT$6)+SUMIF(总装!AU$3:AU$146,$B374,总装!AU$6)+SUMIF(总装!AV$3:AV$146,$B374,总装!AV$6)</f>
        <v>0</v>
      </c>
      <c r="Y374" s="5">
        <f ca="1">SUMIF(总装!AW$3:AW$146,$B374,总装!AW$6)+SUMIF(总装!AX$3:AX$146,$B374,总装!AX$6)+SUMIF(总装!AY$3:AY$146,$B374,总装!AY$6)</f>
        <v>0</v>
      </c>
      <c r="Z374" s="5">
        <f ca="1">SUMIF(总装!AZ$3:AZ$146,$B374,总装!AZ$6)+SUMIF(总装!BA$3:BA$146,$B374,总装!BA$6)+SUMIF(总装!BB$3:BB$146,$B374,总装!BB$6)</f>
        <v>0</v>
      </c>
      <c r="AA374" s="5">
        <f ca="1">SUMIF(总装!BC$3:BC$146,$B374,总装!BC$6)+SUMIF(总装!BD$3:BD$146,$B374,总装!BD$6)+SUMIF(总装!BE$3:BE$146,$B374,总装!BE$6)</f>
        <v>0</v>
      </c>
      <c r="AB374" s="5">
        <f ca="1">SUMIF(总装!BF$3:BF$146,$B374,总装!BF$6)+SUMIF(总装!BG$3:BG$146,$B374,总装!BG$6)+SUMIF(总装!BH$3:BH$146,$B374,总装!BH$6)</f>
        <v>0</v>
      </c>
      <c r="AC374" s="5">
        <f ca="1">SUMIF(总装!BI$3:BI$146,$B374,总装!BI$6)+SUMIF(总装!BJ$3:BJ$146,$B374,总装!BJ$6)+SUMIF(总装!BK$3:BK$146,$B374,总装!BK$6)</f>
        <v>0</v>
      </c>
      <c r="AD374" s="5">
        <f ca="1">SUMIF(总装!BL$3:BL$146,$B374,总装!BL$6)+SUMIF(总装!BM$3:BM$146,$B374,总装!BM$6)+SUMIF(总装!BN$3:BN$146,$B374,总装!BN$6)</f>
        <v>0</v>
      </c>
      <c r="AE374" s="5">
        <f ca="1">SUMIF(总装!BO$3:BO$146,$B374,总装!BO$6)+SUMIF(总装!BP$3:BP$146,$B374,总装!BP$6)+SUMIF(总装!BQ$3:BQ$146,$B374,总装!BQ$6)</f>
        <v>0</v>
      </c>
      <c r="AF374" s="5">
        <f ca="1">SUMIF(总装!BR$3:BR$146,$B374,总装!BR$6)+SUMIF(总装!BS$3:BS$146,$B374,总装!BS$6)+SUMIF(总装!BT$3:BT$146,$B374,总装!BT$6)</f>
        <v>0</v>
      </c>
      <c r="AG374" s="5">
        <f ca="1">SUMIF(总装!BU$3:BU$146,$B374,总装!BU$6)+SUMIF(总装!BV$3:BV$146,$B374,总装!BV$6)+SUMIF(总装!BW$3:BW$146,$B374,总装!BW$6)</f>
        <v>0</v>
      </c>
      <c r="AH374" s="5">
        <f ca="1">SUMIF(总装!BX$3:BX$146,$B374,总装!BX$6)+SUMIF(总装!BY$3:BY$146,$B374,总装!BY$6)+SUMIF(总装!BZ$3:BZ$146,$B374,总装!BZ$6)</f>
        <v>0</v>
      </c>
      <c r="AI374" s="5">
        <f ca="1">SUMIF(总装!CA$3:CA$146,$B374,总装!CA$6)+SUMIF(总装!CB$3:CB$146,$B374,总装!CB$6)+SUMIF(总装!CC$3:CC$146,$B374,总装!CC$6)</f>
        <v>0</v>
      </c>
      <c r="AJ374" s="5">
        <f ca="1">SUMIF(总装!CD$3:CD$146,$B374,总装!CD$6)+SUMIF(总装!CE$3:CE$146,$B374,总装!CE$6)+SUMIF(总装!CF$3:CF$146,$B374,总装!CF$6)</f>
        <v>0</v>
      </c>
      <c r="AK374" s="5">
        <f ca="1">SUMIF(总装!CG$3:CG$146,$B374,总装!CG$6)+SUMIF(总装!CH$3:CH$146,$B374,总装!CH$6)+SUMIF(总装!CI$3:CI$146,$B374,总装!CI$6)</f>
        <v>0</v>
      </c>
      <c r="AL374" s="5">
        <f ca="1">SUMIF(总装!CJ$3:CJ$146,$B374,总装!CJ$6)+SUMIF(总装!CK$3:CK$146,$B374,总装!CK$6)+SUMIF(总装!CL$3:CL$146,$B374,总装!CL$6)</f>
        <v>0</v>
      </c>
      <c r="AM374" s="5">
        <f ca="1">SUMIF(总装!CM$3:CM$146,$B374,总装!CM$6)+SUMIF(总装!CN$3:CN$146,$B374,总装!CN$6)+SUMIF(总装!CO$3:CO$146,$B374,总装!CO$6)</f>
        <v>0</v>
      </c>
      <c r="AN374" s="5">
        <f ca="1">SUMIF(总装!CP$3:CP$146,$B374,总装!CP$6)+SUMIF(总装!CQ$3:CQ$146,$B374,总装!CQ$6)+SUMIF(总装!CR$3:CR$146,$B374,总装!CR$6)</f>
        <v>0</v>
      </c>
      <c r="AO374" s="5">
        <f ca="1" t="shared" si="16"/>
        <v>3000</v>
      </c>
      <c r="AP374" s="5">
        <f>SUMIF(工单拆分!G:G,B374,工单拆分!I:I)</f>
        <v>3000</v>
      </c>
      <c r="AQ374" s="5">
        <f ca="1" t="shared" si="17"/>
        <v>0</v>
      </c>
      <c r="AS374" s="7">
        <f>VLOOKUP(日计划量!C:C,工单拆分!H:N,7,0)</f>
        <v>100844186</v>
      </c>
      <c r="AT374" s="5">
        <f ca="1">VLOOKUP(C:C,工单拆分!H:R,11,0)</f>
        <v>0</v>
      </c>
      <c r="AU374" s="5">
        <f ca="1">VLOOKUP(C:C,工单拆分!H:S,12,0)</f>
        <v>0</v>
      </c>
      <c r="AV374" s="5"/>
      <c r="AW374" s="5"/>
    </row>
    <row r="375" s="1" customFormat="1" spans="1:49">
      <c r="A375" s="5">
        <f>工单拆分!F375</f>
        <v>7210003712</v>
      </c>
      <c r="B375" s="5" t="str">
        <f>工单拆分!G375</f>
        <v>7210003712-5</v>
      </c>
      <c r="C375" s="5" t="str">
        <f>工单拆分!H375</f>
        <v>30FC829-5</v>
      </c>
      <c r="D375" s="5">
        <f>VLOOKUP(B375,工单拆分!G:I,3,0)</f>
        <v>3000</v>
      </c>
      <c r="E375" s="5">
        <f ca="1">SUMIFS(OFFSET(工单拆分!$I$2,,,2000),OFFSET(工单拆分!$F$2,,,2000),A375)</f>
        <v>120000</v>
      </c>
      <c r="F375" s="5"/>
      <c r="G375" s="10">
        <f ca="1" t="array" ref="G375">MATCH(TRUE,J375:AN375&gt;10,0)+$J$2-1</f>
        <v>43535</v>
      </c>
      <c r="H375" s="11"/>
      <c r="I375" s="11"/>
      <c r="J375" s="5">
        <f ca="1">SUMIF(总装!D$3:D$146,$B375,总装!D$6)+SUMIF(总装!E$3:E$146,$B375,总装!E$6)+SUMIF(总装!F$3:F$146,$B375,总装!F$6)</f>
        <v>0</v>
      </c>
      <c r="K375" s="12">
        <f ca="1">SUMIF(总装!G$3:G$146,$B375,总装!G$6)+SUMIF(总装!H$3:H$146,$B375,总装!H$6)+SUMIF(总装!I$3:I$146,$B375,总装!I$6)</f>
        <v>0</v>
      </c>
      <c r="L375" s="12">
        <f ca="1">SUMIF(总装!J$3:J$146,$B375,总装!J$6)+SUMIF(总装!K$3:K$146,$B375,总装!K$6)+SUMIF(总装!L$3:L$146,$B375,总装!L$6)</f>
        <v>0</v>
      </c>
      <c r="M375" s="12">
        <f ca="1">SUMIF(总装!M$3:M$146,$B375,总装!M$6)+SUMIF(总装!N$3:N$146,$B375,总装!N$6)+SUMIF(总装!O$3:O$146,$B375,总装!O$6)</f>
        <v>0</v>
      </c>
      <c r="N375" s="12">
        <f ca="1">SUMIF(总装!P$3:P$146,$B375,总装!P$6)+SUMIF(总装!Q$3:Q$146,$B375,总装!Q$6)+SUMIF(总装!R$3:R$146,$B375,总装!R$6)</f>
        <v>0</v>
      </c>
      <c r="O375" s="12">
        <f ca="1">SUMIF(总装!S$3:S$146,$B375,总装!S$6)+SUMIF(总装!T$3:T$146,$B375,总装!T$6)+SUMIF(总装!U$3:U$146,$B375,总装!U$6)</f>
        <v>0</v>
      </c>
      <c r="P375" s="12">
        <f ca="1">SUMIF(总装!V$3:V$146,$B375,总装!V$6)+SUMIF(总装!W$3:W$146,$B375,总装!W$6)+SUMIF(总装!X$3:X$146,$B375,总装!X$6)</f>
        <v>0</v>
      </c>
      <c r="Q375" s="12">
        <f ca="1">SUMIF(总装!Y$3:Y$146,$B375,总装!Y$6)+SUMIF(总装!Z$3:Z$146,$B375,总装!Z$6)+SUMIF(总装!AA$3:AA$146,$B375,总装!AA$6)</f>
        <v>0</v>
      </c>
      <c r="R375" s="5">
        <f ca="1">SUMIF(总装!AB$3:AB$146,$B375,总装!AB$6)+SUMIF(总装!AC$3:AC$146,$B375,总装!AC$6)+SUMIF(总装!AD$3:AD$146,$B375,总装!AD$6)</f>
        <v>0</v>
      </c>
      <c r="S375" s="5">
        <f ca="1">SUMIF(总装!AE$3:AE$146,$B375,总装!AE$6)+SUMIF(总装!AF$3:AF$146,$B375,总装!AF$6)+SUMIF(总装!AG$3:AG$146,$B375,总装!AG$6)</f>
        <v>0</v>
      </c>
      <c r="T375" s="5">
        <f ca="1">SUMIF(总装!AH$3:AH$146,$B375,总装!AH$6)+SUMIF(总装!AI$3:AI$146,$B375,总装!AI$6)+SUMIF(总装!AJ$3:AJ$146,$B375,总装!AJ$6)</f>
        <v>1900</v>
      </c>
      <c r="U375" s="5">
        <f ca="1">SUMIF(总装!AK$3:AK$146,$B375,总装!AK$6)+SUMIF(总装!AL$3:AL$146,$B375,总装!AL$6)+SUMIF(总装!AM$3:AM$146,$B375,总装!AM$6)</f>
        <v>1100</v>
      </c>
      <c r="V375" s="5">
        <f ca="1">SUMIF(总装!AN$3:AN$146,$B375,总装!AN$6)+SUMIF(总装!AO$3:AO$146,$B375,总装!AO$6)+SUMIF(总装!AP$3:AP$146,$B375,总装!AP$6)</f>
        <v>0</v>
      </c>
      <c r="W375" s="5">
        <f ca="1">SUMIF(总装!AQ$3:AQ$146,$B375,总装!AQ$6)+SUMIF(总装!AR$3:AR$146,$B375,总装!AR$6)+SUMIF(总装!AS$3:AS$146,$B375,总装!AS$6)</f>
        <v>0</v>
      </c>
      <c r="X375" s="5">
        <f ca="1">SUMIF(总装!AT$3:AT$146,$B375,总装!AT$6)+SUMIF(总装!AU$3:AU$146,$B375,总装!AU$6)+SUMIF(总装!AV$3:AV$146,$B375,总装!AV$6)</f>
        <v>0</v>
      </c>
      <c r="Y375" s="5">
        <f ca="1">SUMIF(总装!AW$3:AW$146,$B375,总装!AW$6)+SUMIF(总装!AX$3:AX$146,$B375,总装!AX$6)+SUMIF(总装!AY$3:AY$146,$B375,总装!AY$6)</f>
        <v>0</v>
      </c>
      <c r="Z375" s="5">
        <f ca="1">SUMIF(总装!AZ$3:AZ$146,$B375,总装!AZ$6)+SUMIF(总装!BA$3:BA$146,$B375,总装!BA$6)+SUMIF(总装!BB$3:BB$146,$B375,总装!BB$6)</f>
        <v>0</v>
      </c>
      <c r="AA375" s="5">
        <f ca="1">SUMIF(总装!BC$3:BC$146,$B375,总装!BC$6)+SUMIF(总装!BD$3:BD$146,$B375,总装!BD$6)+SUMIF(总装!BE$3:BE$146,$B375,总装!BE$6)</f>
        <v>0</v>
      </c>
      <c r="AB375" s="5">
        <f ca="1">SUMIF(总装!BF$3:BF$146,$B375,总装!BF$6)+SUMIF(总装!BG$3:BG$146,$B375,总装!BG$6)+SUMIF(总装!BH$3:BH$146,$B375,总装!BH$6)</f>
        <v>0</v>
      </c>
      <c r="AC375" s="5">
        <f ca="1">SUMIF(总装!BI$3:BI$146,$B375,总装!BI$6)+SUMIF(总装!BJ$3:BJ$146,$B375,总装!BJ$6)+SUMIF(总装!BK$3:BK$146,$B375,总装!BK$6)</f>
        <v>0</v>
      </c>
      <c r="AD375" s="5">
        <f ca="1">SUMIF(总装!BL$3:BL$146,$B375,总装!BL$6)+SUMIF(总装!BM$3:BM$146,$B375,总装!BM$6)+SUMIF(总装!BN$3:BN$146,$B375,总装!BN$6)</f>
        <v>0</v>
      </c>
      <c r="AE375" s="5">
        <f ca="1">SUMIF(总装!BO$3:BO$146,$B375,总装!BO$6)+SUMIF(总装!BP$3:BP$146,$B375,总装!BP$6)+SUMIF(总装!BQ$3:BQ$146,$B375,总装!BQ$6)</f>
        <v>0</v>
      </c>
      <c r="AF375" s="5">
        <f ca="1">SUMIF(总装!BR$3:BR$146,$B375,总装!BR$6)+SUMIF(总装!BS$3:BS$146,$B375,总装!BS$6)+SUMIF(总装!BT$3:BT$146,$B375,总装!BT$6)</f>
        <v>0</v>
      </c>
      <c r="AG375" s="5">
        <f ca="1">SUMIF(总装!BU$3:BU$146,$B375,总装!BU$6)+SUMIF(总装!BV$3:BV$146,$B375,总装!BV$6)+SUMIF(总装!BW$3:BW$146,$B375,总装!BW$6)</f>
        <v>0</v>
      </c>
      <c r="AH375" s="5">
        <f ca="1">SUMIF(总装!BX$3:BX$146,$B375,总装!BX$6)+SUMIF(总装!BY$3:BY$146,$B375,总装!BY$6)+SUMIF(总装!BZ$3:BZ$146,$B375,总装!BZ$6)</f>
        <v>0</v>
      </c>
      <c r="AI375" s="5">
        <f ca="1">SUMIF(总装!CA$3:CA$146,$B375,总装!CA$6)+SUMIF(总装!CB$3:CB$146,$B375,总装!CB$6)+SUMIF(总装!CC$3:CC$146,$B375,总装!CC$6)</f>
        <v>0</v>
      </c>
      <c r="AJ375" s="5">
        <f ca="1">SUMIF(总装!CD$3:CD$146,$B375,总装!CD$6)+SUMIF(总装!CE$3:CE$146,$B375,总装!CE$6)+SUMIF(总装!CF$3:CF$146,$B375,总装!CF$6)</f>
        <v>0</v>
      </c>
      <c r="AK375" s="5">
        <f ca="1">SUMIF(总装!CG$3:CG$146,$B375,总装!CG$6)+SUMIF(总装!CH$3:CH$146,$B375,总装!CH$6)+SUMIF(总装!CI$3:CI$146,$B375,总装!CI$6)</f>
        <v>0</v>
      </c>
      <c r="AL375" s="5">
        <f ca="1">SUMIF(总装!CJ$3:CJ$146,$B375,总装!CJ$6)+SUMIF(总装!CK$3:CK$146,$B375,总装!CK$6)+SUMIF(总装!CL$3:CL$146,$B375,总装!CL$6)</f>
        <v>0</v>
      </c>
      <c r="AM375" s="5">
        <f ca="1">SUMIF(总装!CM$3:CM$146,$B375,总装!CM$6)+SUMIF(总装!CN$3:CN$146,$B375,总装!CN$6)+SUMIF(总装!CO$3:CO$146,$B375,总装!CO$6)</f>
        <v>0</v>
      </c>
      <c r="AN375" s="5">
        <f ca="1">SUMIF(总装!CP$3:CP$146,$B375,总装!CP$6)+SUMIF(总装!CQ$3:CQ$146,$B375,总装!CQ$6)+SUMIF(总装!CR$3:CR$146,$B375,总装!CR$6)</f>
        <v>0</v>
      </c>
      <c r="AO375" s="5">
        <f ca="1" t="shared" si="16"/>
        <v>3000</v>
      </c>
      <c r="AP375" s="5">
        <f>SUMIF(工单拆分!G:G,B375,工单拆分!I:I)</f>
        <v>3000</v>
      </c>
      <c r="AQ375" s="5">
        <f ca="1" t="shared" si="17"/>
        <v>0</v>
      </c>
      <c r="AS375" s="7">
        <f>VLOOKUP(日计划量!C:C,工单拆分!H:N,7,0)</f>
        <v>100845982</v>
      </c>
      <c r="AT375" s="5">
        <f ca="1">VLOOKUP(C:C,工单拆分!H:R,11,0)</f>
        <v>0</v>
      </c>
      <c r="AU375" s="5">
        <f ca="1">VLOOKUP(C:C,工单拆分!H:S,12,0)</f>
        <v>0</v>
      </c>
      <c r="AV375" s="5"/>
      <c r="AW375" s="5"/>
    </row>
    <row r="376" s="1" customFormat="1" spans="1:49">
      <c r="A376" s="5">
        <f>工单拆分!F376</f>
        <v>7210003712</v>
      </c>
      <c r="B376" s="5" t="str">
        <f>工单拆分!G376</f>
        <v>7210003712-6</v>
      </c>
      <c r="C376" s="5" t="str">
        <f>工单拆分!H376</f>
        <v>30FC829-6</v>
      </c>
      <c r="D376" s="5">
        <f>VLOOKUP(B376,工单拆分!G:I,3,0)</f>
        <v>3000</v>
      </c>
      <c r="E376" s="5">
        <f ca="1">SUMIFS(OFFSET(工单拆分!$I$2,,,2000),OFFSET(工单拆分!$F$2,,,2000),A376)</f>
        <v>120000</v>
      </c>
      <c r="F376" s="5"/>
      <c r="G376" s="10">
        <f ca="1" t="array" ref="G376">MATCH(TRUE,J376:AN376&gt;10,0)+$J$2-1</f>
        <v>43536</v>
      </c>
      <c r="H376" s="11"/>
      <c r="I376" s="11"/>
      <c r="J376" s="5">
        <f ca="1">SUMIF(总装!D$3:D$146,$B376,总装!D$6)+SUMIF(总装!E$3:E$146,$B376,总装!E$6)+SUMIF(总装!F$3:F$146,$B376,总装!F$6)</f>
        <v>0</v>
      </c>
      <c r="K376" s="12">
        <f ca="1">SUMIF(总装!G$3:G$146,$B376,总装!G$6)+SUMIF(总装!H$3:H$146,$B376,总装!H$6)+SUMIF(总装!I$3:I$146,$B376,总装!I$6)</f>
        <v>0</v>
      </c>
      <c r="L376" s="12">
        <f ca="1">SUMIF(总装!J$3:J$146,$B376,总装!J$6)+SUMIF(总装!K$3:K$146,$B376,总装!K$6)+SUMIF(总装!L$3:L$146,$B376,总装!L$6)</f>
        <v>0</v>
      </c>
      <c r="M376" s="12">
        <f ca="1">SUMIF(总装!M$3:M$146,$B376,总装!M$6)+SUMIF(总装!N$3:N$146,$B376,总装!N$6)+SUMIF(总装!O$3:O$146,$B376,总装!O$6)</f>
        <v>0</v>
      </c>
      <c r="N376" s="12">
        <f ca="1">SUMIF(总装!P$3:P$146,$B376,总装!P$6)+SUMIF(总装!Q$3:Q$146,$B376,总装!Q$6)+SUMIF(总装!R$3:R$146,$B376,总装!R$6)</f>
        <v>0</v>
      </c>
      <c r="O376" s="12">
        <f ca="1">SUMIF(总装!S$3:S$146,$B376,总装!S$6)+SUMIF(总装!T$3:T$146,$B376,总装!T$6)+SUMIF(总装!U$3:U$146,$B376,总装!U$6)</f>
        <v>0</v>
      </c>
      <c r="P376" s="12">
        <f ca="1">SUMIF(总装!V$3:V$146,$B376,总装!V$6)+SUMIF(总装!W$3:W$146,$B376,总装!W$6)+SUMIF(总装!X$3:X$146,$B376,总装!X$6)</f>
        <v>0</v>
      </c>
      <c r="Q376" s="12">
        <f ca="1">SUMIF(总装!Y$3:Y$146,$B376,总装!Y$6)+SUMIF(总装!Z$3:Z$146,$B376,总装!Z$6)+SUMIF(总装!AA$3:AA$146,$B376,总装!AA$6)</f>
        <v>0</v>
      </c>
      <c r="R376" s="5">
        <f ca="1">SUMIF(总装!AB$3:AB$146,$B376,总装!AB$6)+SUMIF(总装!AC$3:AC$146,$B376,总装!AC$6)+SUMIF(总装!AD$3:AD$146,$B376,总装!AD$6)</f>
        <v>0</v>
      </c>
      <c r="S376" s="5">
        <f ca="1">SUMIF(总装!AE$3:AE$146,$B376,总装!AE$6)+SUMIF(总装!AF$3:AF$146,$B376,总装!AF$6)+SUMIF(总装!AG$3:AG$146,$B376,总装!AG$6)</f>
        <v>0</v>
      </c>
      <c r="T376" s="5">
        <f ca="1">SUMIF(总装!AH$3:AH$146,$B376,总装!AH$6)+SUMIF(总装!AI$3:AI$146,$B376,总装!AI$6)+SUMIF(总装!AJ$3:AJ$146,$B376,总装!AJ$6)</f>
        <v>0</v>
      </c>
      <c r="U376" s="5">
        <f ca="1">SUMIF(总装!AK$3:AK$146,$B376,总装!AK$6)+SUMIF(总装!AL$3:AL$146,$B376,总装!AL$6)+SUMIF(总装!AM$3:AM$146,$B376,总装!AM$6)</f>
        <v>900</v>
      </c>
      <c r="V376" s="5">
        <f ca="1">SUMIF(总装!AN$3:AN$146,$B376,总装!AN$6)+SUMIF(总装!AO$3:AO$146,$B376,总装!AO$6)+SUMIF(总装!AP$3:AP$146,$B376,总装!AP$6)</f>
        <v>2000</v>
      </c>
      <c r="W376" s="5">
        <f ca="1">SUMIF(总装!AQ$3:AQ$146,$B376,总装!AQ$6)+SUMIF(总装!AR$3:AR$146,$B376,总装!AR$6)+SUMIF(总装!AS$3:AS$146,$B376,总装!AS$6)</f>
        <v>100</v>
      </c>
      <c r="X376" s="5">
        <f ca="1">SUMIF(总装!AT$3:AT$146,$B376,总装!AT$6)+SUMIF(总装!AU$3:AU$146,$B376,总装!AU$6)+SUMIF(总装!AV$3:AV$146,$B376,总装!AV$6)</f>
        <v>0</v>
      </c>
      <c r="Y376" s="5">
        <f ca="1">SUMIF(总装!AW$3:AW$146,$B376,总装!AW$6)+SUMIF(总装!AX$3:AX$146,$B376,总装!AX$6)+SUMIF(总装!AY$3:AY$146,$B376,总装!AY$6)</f>
        <v>0</v>
      </c>
      <c r="Z376" s="5">
        <f ca="1">SUMIF(总装!AZ$3:AZ$146,$B376,总装!AZ$6)+SUMIF(总装!BA$3:BA$146,$B376,总装!BA$6)+SUMIF(总装!BB$3:BB$146,$B376,总装!BB$6)</f>
        <v>0</v>
      </c>
      <c r="AA376" s="5">
        <f ca="1">SUMIF(总装!BC$3:BC$146,$B376,总装!BC$6)+SUMIF(总装!BD$3:BD$146,$B376,总装!BD$6)+SUMIF(总装!BE$3:BE$146,$B376,总装!BE$6)</f>
        <v>0</v>
      </c>
      <c r="AB376" s="5">
        <f ca="1">SUMIF(总装!BF$3:BF$146,$B376,总装!BF$6)+SUMIF(总装!BG$3:BG$146,$B376,总装!BG$6)+SUMIF(总装!BH$3:BH$146,$B376,总装!BH$6)</f>
        <v>0</v>
      </c>
      <c r="AC376" s="5">
        <f ca="1">SUMIF(总装!BI$3:BI$146,$B376,总装!BI$6)+SUMIF(总装!BJ$3:BJ$146,$B376,总装!BJ$6)+SUMIF(总装!BK$3:BK$146,$B376,总装!BK$6)</f>
        <v>0</v>
      </c>
      <c r="AD376" s="5">
        <f ca="1">SUMIF(总装!BL$3:BL$146,$B376,总装!BL$6)+SUMIF(总装!BM$3:BM$146,$B376,总装!BM$6)+SUMIF(总装!BN$3:BN$146,$B376,总装!BN$6)</f>
        <v>0</v>
      </c>
      <c r="AE376" s="5">
        <f ca="1">SUMIF(总装!BO$3:BO$146,$B376,总装!BO$6)+SUMIF(总装!BP$3:BP$146,$B376,总装!BP$6)+SUMIF(总装!BQ$3:BQ$146,$B376,总装!BQ$6)</f>
        <v>0</v>
      </c>
      <c r="AF376" s="5">
        <f ca="1">SUMIF(总装!BR$3:BR$146,$B376,总装!BR$6)+SUMIF(总装!BS$3:BS$146,$B376,总装!BS$6)+SUMIF(总装!BT$3:BT$146,$B376,总装!BT$6)</f>
        <v>0</v>
      </c>
      <c r="AG376" s="5">
        <f ca="1">SUMIF(总装!BU$3:BU$146,$B376,总装!BU$6)+SUMIF(总装!BV$3:BV$146,$B376,总装!BV$6)+SUMIF(总装!BW$3:BW$146,$B376,总装!BW$6)</f>
        <v>0</v>
      </c>
      <c r="AH376" s="5">
        <f ca="1">SUMIF(总装!BX$3:BX$146,$B376,总装!BX$6)+SUMIF(总装!BY$3:BY$146,$B376,总装!BY$6)+SUMIF(总装!BZ$3:BZ$146,$B376,总装!BZ$6)</f>
        <v>0</v>
      </c>
      <c r="AI376" s="5">
        <f ca="1">SUMIF(总装!CA$3:CA$146,$B376,总装!CA$6)+SUMIF(总装!CB$3:CB$146,$B376,总装!CB$6)+SUMIF(总装!CC$3:CC$146,$B376,总装!CC$6)</f>
        <v>0</v>
      </c>
      <c r="AJ376" s="5">
        <f ca="1">SUMIF(总装!CD$3:CD$146,$B376,总装!CD$6)+SUMIF(总装!CE$3:CE$146,$B376,总装!CE$6)+SUMIF(总装!CF$3:CF$146,$B376,总装!CF$6)</f>
        <v>0</v>
      </c>
      <c r="AK376" s="5">
        <f ca="1">SUMIF(总装!CG$3:CG$146,$B376,总装!CG$6)+SUMIF(总装!CH$3:CH$146,$B376,总装!CH$6)+SUMIF(总装!CI$3:CI$146,$B376,总装!CI$6)</f>
        <v>0</v>
      </c>
      <c r="AL376" s="5">
        <f ca="1">SUMIF(总装!CJ$3:CJ$146,$B376,总装!CJ$6)+SUMIF(总装!CK$3:CK$146,$B376,总装!CK$6)+SUMIF(总装!CL$3:CL$146,$B376,总装!CL$6)</f>
        <v>0</v>
      </c>
      <c r="AM376" s="5">
        <f ca="1">SUMIF(总装!CM$3:CM$146,$B376,总装!CM$6)+SUMIF(总装!CN$3:CN$146,$B376,总装!CN$6)+SUMIF(总装!CO$3:CO$146,$B376,总装!CO$6)</f>
        <v>0</v>
      </c>
      <c r="AN376" s="5">
        <f ca="1">SUMIF(总装!CP$3:CP$146,$B376,总装!CP$6)+SUMIF(总装!CQ$3:CQ$146,$B376,总装!CQ$6)+SUMIF(总装!CR$3:CR$146,$B376,总装!CR$6)</f>
        <v>0</v>
      </c>
      <c r="AO376" s="5">
        <f ca="1" t="shared" si="16"/>
        <v>3000</v>
      </c>
      <c r="AP376" s="5">
        <f>SUMIF(工单拆分!G:G,B376,工单拆分!I:I)</f>
        <v>3000</v>
      </c>
      <c r="AQ376" s="5">
        <f ca="1" t="shared" si="17"/>
        <v>0</v>
      </c>
      <c r="AS376" s="7">
        <f>VLOOKUP(日计划量!C:C,工单拆分!H:N,7,0)</f>
        <v>100847158</v>
      </c>
      <c r="AT376" s="5">
        <f ca="1">VLOOKUP(C:C,工单拆分!H:R,11,0)</f>
        <v>0</v>
      </c>
      <c r="AU376" s="5">
        <f ca="1">VLOOKUP(C:C,工单拆分!H:S,12,0)</f>
        <v>0</v>
      </c>
      <c r="AV376" s="5"/>
      <c r="AW376" s="5"/>
    </row>
    <row r="377" s="1" customFormat="1" spans="1:49">
      <c r="A377" s="5">
        <f>工单拆分!F377</f>
        <v>7210003712</v>
      </c>
      <c r="B377" s="5" t="str">
        <f>工单拆分!G377</f>
        <v>7210003712-7</v>
      </c>
      <c r="C377" s="5" t="str">
        <f>工单拆分!H377</f>
        <v>30FC829-7</v>
      </c>
      <c r="D377" s="5">
        <f>VLOOKUP(B377,工单拆分!G:I,3,0)</f>
        <v>3000</v>
      </c>
      <c r="E377" s="5">
        <f ca="1">SUMIFS(OFFSET(工单拆分!$I$2,,,2000),OFFSET(工单拆分!$F$2,,,2000),A377)</f>
        <v>120000</v>
      </c>
      <c r="F377" s="5"/>
      <c r="G377" s="10">
        <f ca="1" t="array" ref="G377">MATCH(TRUE,J377:AN377&gt;10,0)+$J$2-1</f>
        <v>43538</v>
      </c>
      <c r="H377" s="11"/>
      <c r="I377" s="11"/>
      <c r="J377" s="5">
        <f ca="1">SUMIF(总装!D$3:D$146,$B377,总装!D$6)+SUMIF(总装!E$3:E$146,$B377,总装!E$6)+SUMIF(总装!F$3:F$146,$B377,总装!F$6)</f>
        <v>0</v>
      </c>
      <c r="K377" s="12">
        <f ca="1">SUMIF(总装!G$3:G$146,$B377,总装!G$6)+SUMIF(总装!H$3:H$146,$B377,总装!H$6)+SUMIF(总装!I$3:I$146,$B377,总装!I$6)</f>
        <v>0</v>
      </c>
      <c r="L377" s="12">
        <f ca="1">SUMIF(总装!J$3:J$146,$B377,总装!J$6)+SUMIF(总装!K$3:K$146,$B377,总装!K$6)+SUMIF(总装!L$3:L$146,$B377,总装!L$6)</f>
        <v>0</v>
      </c>
      <c r="M377" s="12">
        <f ca="1">SUMIF(总装!M$3:M$146,$B377,总装!M$6)+SUMIF(总装!N$3:N$146,$B377,总装!N$6)+SUMIF(总装!O$3:O$146,$B377,总装!O$6)</f>
        <v>0</v>
      </c>
      <c r="N377" s="12">
        <f ca="1">SUMIF(总装!P$3:P$146,$B377,总装!P$6)+SUMIF(总装!Q$3:Q$146,$B377,总装!Q$6)+SUMIF(总装!R$3:R$146,$B377,总装!R$6)</f>
        <v>0</v>
      </c>
      <c r="O377" s="12">
        <f ca="1">SUMIF(总装!S$3:S$146,$B377,总装!S$6)+SUMIF(总装!T$3:T$146,$B377,总装!T$6)+SUMIF(总装!U$3:U$146,$B377,总装!U$6)</f>
        <v>0</v>
      </c>
      <c r="P377" s="12">
        <f ca="1">SUMIF(总装!V$3:V$146,$B377,总装!V$6)+SUMIF(总装!W$3:W$146,$B377,总装!W$6)+SUMIF(总装!X$3:X$146,$B377,总装!X$6)</f>
        <v>0</v>
      </c>
      <c r="Q377" s="12">
        <f ca="1">SUMIF(总装!Y$3:Y$146,$B377,总装!Y$6)+SUMIF(总装!Z$3:Z$146,$B377,总装!Z$6)+SUMIF(总装!AA$3:AA$146,$B377,总装!AA$6)</f>
        <v>0</v>
      </c>
      <c r="R377" s="5">
        <f ca="1">SUMIF(总装!AB$3:AB$146,$B377,总装!AB$6)+SUMIF(总装!AC$3:AC$146,$B377,总装!AC$6)+SUMIF(总装!AD$3:AD$146,$B377,总装!AD$6)</f>
        <v>0</v>
      </c>
      <c r="S377" s="5">
        <f ca="1">SUMIF(总装!AE$3:AE$146,$B377,总装!AE$6)+SUMIF(总装!AF$3:AF$146,$B377,总装!AF$6)+SUMIF(总装!AG$3:AG$146,$B377,总装!AG$6)</f>
        <v>0</v>
      </c>
      <c r="T377" s="5">
        <f ca="1">SUMIF(总装!AH$3:AH$146,$B377,总装!AH$6)+SUMIF(总装!AI$3:AI$146,$B377,总装!AI$6)+SUMIF(总装!AJ$3:AJ$146,$B377,总装!AJ$6)</f>
        <v>0</v>
      </c>
      <c r="U377" s="5">
        <f ca="1">SUMIF(总装!AK$3:AK$146,$B377,总装!AK$6)+SUMIF(总装!AL$3:AL$146,$B377,总装!AL$6)+SUMIF(总装!AM$3:AM$146,$B377,总装!AM$6)</f>
        <v>0</v>
      </c>
      <c r="V377" s="5">
        <f ca="1">SUMIF(总装!AN$3:AN$146,$B377,总装!AN$6)+SUMIF(总装!AO$3:AO$146,$B377,总装!AO$6)+SUMIF(总装!AP$3:AP$146,$B377,总装!AP$6)</f>
        <v>0</v>
      </c>
      <c r="W377" s="5">
        <f ca="1">SUMIF(总装!AQ$3:AQ$146,$B377,总装!AQ$6)+SUMIF(总装!AR$3:AR$146,$B377,总装!AR$6)+SUMIF(总装!AS$3:AS$146,$B377,总装!AS$6)</f>
        <v>1900</v>
      </c>
      <c r="X377" s="5">
        <f ca="1">SUMIF(总装!AT$3:AT$146,$B377,总装!AT$6)+SUMIF(总装!AU$3:AU$146,$B377,总装!AU$6)+SUMIF(总装!AV$3:AV$146,$B377,总装!AV$6)</f>
        <v>1100</v>
      </c>
      <c r="Y377" s="5">
        <f ca="1">SUMIF(总装!AW$3:AW$146,$B377,总装!AW$6)+SUMIF(总装!AX$3:AX$146,$B377,总装!AX$6)+SUMIF(总装!AY$3:AY$146,$B377,总装!AY$6)</f>
        <v>0</v>
      </c>
      <c r="Z377" s="5">
        <f ca="1">SUMIF(总装!AZ$3:AZ$146,$B377,总装!AZ$6)+SUMIF(总装!BA$3:BA$146,$B377,总装!BA$6)+SUMIF(总装!BB$3:BB$146,$B377,总装!BB$6)</f>
        <v>0</v>
      </c>
      <c r="AA377" s="5">
        <f ca="1">SUMIF(总装!BC$3:BC$146,$B377,总装!BC$6)+SUMIF(总装!BD$3:BD$146,$B377,总装!BD$6)+SUMIF(总装!BE$3:BE$146,$B377,总装!BE$6)</f>
        <v>0</v>
      </c>
      <c r="AB377" s="5">
        <f ca="1">SUMIF(总装!BF$3:BF$146,$B377,总装!BF$6)+SUMIF(总装!BG$3:BG$146,$B377,总装!BG$6)+SUMIF(总装!BH$3:BH$146,$B377,总装!BH$6)</f>
        <v>0</v>
      </c>
      <c r="AC377" s="5">
        <f ca="1">SUMIF(总装!BI$3:BI$146,$B377,总装!BI$6)+SUMIF(总装!BJ$3:BJ$146,$B377,总装!BJ$6)+SUMIF(总装!BK$3:BK$146,$B377,总装!BK$6)</f>
        <v>0</v>
      </c>
      <c r="AD377" s="5">
        <f ca="1">SUMIF(总装!BL$3:BL$146,$B377,总装!BL$6)+SUMIF(总装!BM$3:BM$146,$B377,总装!BM$6)+SUMIF(总装!BN$3:BN$146,$B377,总装!BN$6)</f>
        <v>0</v>
      </c>
      <c r="AE377" s="5">
        <f ca="1">SUMIF(总装!BO$3:BO$146,$B377,总装!BO$6)+SUMIF(总装!BP$3:BP$146,$B377,总装!BP$6)+SUMIF(总装!BQ$3:BQ$146,$B377,总装!BQ$6)</f>
        <v>0</v>
      </c>
      <c r="AF377" s="5">
        <f ca="1">SUMIF(总装!BR$3:BR$146,$B377,总装!BR$6)+SUMIF(总装!BS$3:BS$146,$B377,总装!BS$6)+SUMIF(总装!BT$3:BT$146,$B377,总装!BT$6)</f>
        <v>0</v>
      </c>
      <c r="AG377" s="5">
        <f ca="1">SUMIF(总装!BU$3:BU$146,$B377,总装!BU$6)+SUMIF(总装!BV$3:BV$146,$B377,总装!BV$6)+SUMIF(总装!BW$3:BW$146,$B377,总装!BW$6)</f>
        <v>0</v>
      </c>
      <c r="AH377" s="5">
        <f ca="1">SUMIF(总装!BX$3:BX$146,$B377,总装!BX$6)+SUMIF(总装!BY$3:BY$146,$B377,总装!BY$6)+SUMIF(总装!BZ$3:BZ$146,$B377,总装!BZ$6)</f>
        <v>0</v>
      </c>
      <c r="AI377" s="5">
        <f ca="1">SUMIF(总装!CA$3:CA$146,$B377,总装!CA$6)+SUMIF(总装!CB$3:CB$146,$B377,总装!CB$6)+SUMIF(总装!CC$3:CC$146,$B377,总装!CC$6)</f>
        <v>0</v>
      </c>
      <c r="AJ377" s="5">
        <f ca="1">SUMIF(总装!CD$3:CD$146,$B377,总装!CD$6)+SUMIF(总装!CE$3:CE$146,$B377,总装!CE$6)+SUMIF(总装!CF$3:CF$146,$B377,总装!CF$6)</f>
        <v>0</v>
      </c>
      <c r="AK377" s="5">
        <f ca="1">SUMIF(总装!CG$3:CG$146,$B377,总装!CG$6)+SUMIF(总装!CH$3:CH$146,$B377,总装!CH$6)+SUMIF(总装!CI$3:CI$146,$B377,总装!CI$6)</f>
        <v>0</v>
      </c>
      <c r="AL377" s="5">
        <f ca="1">SUMIF(总装!CJ$3:CJ$146,$B377,总装!CJ$6)+SUMIF(总装!CK$3:CK$146,$B377,总装!CK$6)+SUMIF(总装!CL$3:CL$146,$B377,总装!CL$6)</f>
        <v>0</v>
      </c>
      <c r="AM377" s="5">
        <f ca="1">SUMIF(总装!CM$3:CM$146,$B377,总装!CM$6)+SUMIF(总装!CN$3:CN$146,$B377,总装!CN$6)+SUMIF(总装!CO$3:CO$146,$B377,总装!CO$6)</f>
        <v>0</v>
      </c>
      <c r="AN377" s="5">
        <f ca="1">SUMIF(总装!CP$3:CP$146,$B377,总装!CP$6)+SUMIF(总装!CQ$3:CQ$146,$B377,总装!CQ$6)+SUMIF(总装!CR$3:CR$146,$B377,总装!CR$6)</f>
        <v>0</v>
      </c>
      <c r="AO377" s="5">
        <f ca="1" t="shared" si="16"/>
        <v>3000</v>
      </c>
      <c r="AP377" s="5">
        <f>SUMIF(工单拆分!G:G,B377,工单拆分!I:I)</f>
        <v>3000</v>
      </c>
      <c r="AQ377" s="5">
        <f ca="1" t="shared" si="17"/>
        <v>0</v>
      </c>
      <c r="AS377" s="7">
        <f>VLOOKUP(日计划量!C:C,工单拆分!H:N,7,0)</f>
        <v>100847159</v>
      </c>
      <c r="AT377" s="5">
        <f ca="1">VLOOKUP(C:C,工单拆分!H:R,11,0)</f>
        <v>0</v>
      </c>
      <c r="AU377" s="5">
        <f ca="1">VLOOKUP(C:C,工单拆分!H:S,12,0)</f>
        <v>0</v>
      </c>
      <c r="AV377" s="5"/>
      <c r="AW377" s="5"/>
    </row>
    <row r="378" s="1" customFormat="1" spans="1:49">
      <c r="A378" s="5">
        <f>工单拆分!F378</f>
        <v>7210003712</v>
      </c>
      <c r="B378" s="5" t="str">
        <f>工单拆分!G378</f>
        <v>7210003712-8</v>
      </c>
      <c r="C378" s="5" t="str">
        <f>工单拆分!H378</f>
        <v>30FC829-8</v>
      </c>
      <c r="D378" s="5">
        <f>VLOOKUP(B378,工单拆分!G:I,3,0)</f>
        <v>3000</v>
      </c>
      <c r="E378" s="5">
        <f ca="1">SUMIFS(OFFSET(工单拆分!$I$2,,,2000),OFFSET(工单拆分!$F$2,,,2000),A378)</f>
        <v>120000</v>
      </c>
      <c r="F378" s="5"/>
      <c r="G378" s="10">
        <f ca="1" t="array" ref="G378">MATCH(TRUE,J378:AN378&gt;10,0)+$J$2-1</f>
        <v>43539</v>
      </c>
      <c r="H378" s="11"/>
      <c r="I378" s="11"/>
      <c r="J378" s="5">
        <f ca="1">SUMIF(总装!D$3:D$146,$B378,总装!D$6)+SUMIF(总装!E$3:E$146,$B378,总装!E$6)+SUMIF(总装!F$3:F$146,$B378,总装!F$6)</f>
        <v>0</v>
      </c>
      <c r="K378" s="12">
        <f ca="1">SUMIF(总装!G$3:G$146,$B378,总装!G$6)+SUMIF(总装!H$3:H$146,$B378,总装!H$6)+SUMIF(总装!I$3:I$146,$B378,总装!I$6)</f>
        <v>0</v>
      </c>
      <c r="L378" s="12">
        <f ca="1">SUMIF(总装!J$3:J$146,$B378,总装!J$6)+SUMIF(总装!K$3:K$146,$B378,总装!K$6)+SUMIF(总装!L$3:L$146,$B378,总装!L$6)</f>
        <v>0</v>
      </c>
      <c r="M378" s="12">
        <f ca="1">SUMIF(总装!M$3:M$146,$B378,总装!M$6)+SUMIF(总装!N$3:N$146,$B378,总装!N$6)+SUMIF(总装!O$3:O$146,$B378,总装!O$6)</f>
        <v>0</v>
      </c>
      <c r="N378" s="12">
        <f ca="1">SUMIF(总装!P$3:P$146,$B378,总装!P$6)+SUMIF(总装!Q$3:Q$146,$B378,总装!Q$6)+SUMIF(总装!R$3:R$146,$B378,总装!R$6)</f>
        <v>0</v>
      </c>
      <c r="O378" s="12">
        <f ca="1">SUMIF(总装!S$3:S$146,$B378,总装!S$6)+SUMIF(总装!T$3:T$146,$B378,总装!T$6)+SUMIF(总装!U$3:U$146,$B378,总装!U$6)</f>
        <v>0</v>
      </c>
      <c r="P378" s="12">
        <f ca="1">SUMIF(总装!V$3:V$146,$B378,总装!V$6)+SUMIF(总装!W$3:W$146,$B378,总装!W$6)+SUMIF(总装!X$3:X$146,$B378,总装!X$6)</f>
        <v>0</v>
      </c>
      <c r="Q378" s="12">
        <f ca="1">SUMIF(总装!Y$3:Y$146,$B378,总装!Y$6)+SUMIF(总装!Z$3:Z$146,$B378,总装!Z$6)+SUMIF(总装!AA$3:AA$146,$B378,总装!AA$6)</f>
        <v>0</v>
      </c>
      <c r="R378" s="5">
        <f ca="1">SUMIF(总装!AB$3:AB$146,$B378,总装!AB$6)+SUMIF(总装!AC$3:AC$146,$B378,总装!AC$6)+SUMIF(总装!AD$3:AD$146,$B378,总装!AD$6)</f>
        <v>0</v>
      </c>
      <c r="S378" s="5">
        <f ca="1">SUMIF(总装!AE$3:AE$146,$B378,总装!AE$6)+SUMIF(总装!AF$3:AF$146,$B378,总装!AF$6)+SUMIF(总装!AG$3:AG$146,$B378,总装!AG$6)</f>
        <v>0</v>
      </c>
      <c r="T378" s="5">
        <f ca="1">SUMIF(总装!AH$3:AH$146,$B378,总装!AH$6)+SUMIF(总装!AI$3:AI$146,$B378,总装!AI$6)+SUMIF(总装!AJ$3:AJ$146,$B378,总装!AJ$6)</f>
        <v>0</v>
      </c>
      <c r="U378" s="5">
        <f ca="1">SUMIF(总装!AK$3:AK$146,$B378,总装!AK$6)+SUMIF(总装!AL$3:AL$146,$B378,总装!AL$6)+SUMIF(总装!AM$3:AM$146,$B378,总装!AM$6)</f>
        <v>0</v>
      </c>
      <c r="V378" s="5">
        <f ca="1">SUMIF(总装!AN$3:AN$146,$B378,总装!AN$6)+SUMIF(总装!AO$3:AO$146,$B378,总装!AO$6)+SUMIF(总装!AP$3:AP$146,$B378,总装!AP$6)</f>
        <v>0</v>
      </c>
      <c r="W378" s="5">
        <f ca="1">SUMIF(总装!AQ$3:AQ$146,$B378,总装!AQ$6)+SUMIF(总装!AR$3:AR$146,$B378,总装!AR$6)+SUMIF(总装!AS$3:AS$146,$B378,总装!AS$6)</f>
        <v>0</v>
      </c>
      <c r="X378" s="5">
        <f ca="1">SUMIF(总装!AT$3:AT$146,$B378,总装!AT$6)+SUMIF(总装!AU$3:AU$146,$B378,总装!AU$6)+SUMIF(总装!AV$3:AV$146,$B378,总装!AV$6)</f>
        <v>900</v>
      </c>
      <c r="Y378" s="5">
        <f ca="1">SUMIF(总装!AW$3:AW$146,$B378,总装!AW$6)+SUMIF(总装!AX$3:AX$146,$B378,总装!AX$6)+SUMIF(总装!AY$3:AY$146,$B378,总装!AY$6)</f>
        <v>0</v>
      </c>
      <c r="Z378" s="5">
        <f ca="1">SUMIF(总装!AZ$3:AZ$146,$B378,总装!AZ$6)+SUMIF(总装!BA$3:BA$146,$B378,总装!BA$6)+SUMIF(总装!BB$3:BB$146,$B378,总装!BB$6)</f>
        <v>0</v>
      </c>
      <c r="AA378" s="5">
        <f ca="1">SUMIF(总装!BC$3:BC$146,$B378,总装!BC$6)+SUMIF(总装!BD$3:BD$146,$B378,总装!BD$6)+SUMIF(总装!BE$3:BE$146,$B378,总装!BE$6)</f>
        <v>2000</v>
      </c>
      <c r="AB378" s="5">
        <f ca="1">SUMIF(总装!BF$3:BF$146,$B378,总装!BF$6)+SUMIF(总装!BG$3:BG$146,$B378,总装!BG$6)+SUMIF(总装!BH$3:BH$146,$B378,总装!BH$6)</f>
        <v>100</v>
      </c>
      <c r="AC378" s="5">
        <f ca="1">SUMIF(总装!BI$3:BI$146,$B378,总装!BI$6)+SUMIF(总装!BJ$3:BJ$146,$B378,总装!BJ$6)+SUMIF(总装!BK$3:BK$146,$B378,总装!BK$6)</f>
        <v>0</v>
      </c>
      <c r="AD378" s="5">
        <f ca="1">SUMIF(总装!BL$3:BL$146,$B378,总装!BL$6)+SUMIF(总装!BM$3:BM$146,$B378,总装!BM$6)+SUMIF(总装!BN$3:BN$146,$B378,总装!BN$6)</f>
        <v>0</v>
      </c>
      <c r="AE378" s="5">
        <f ca="1">SUMIF(总装!BO$3:BO$146,$B378,总装!BO$6)+SUMIF(总装!BP$3:BP$146,$B378,总装!BP$6)+SUMIF(总装!BQ$3:BQ$146,$B378,总装!BQ$6)</f>
        <v>0</v>
      </c>
      <c r="AF378" s="5">
        <f ca="1">SUMIF(总装!BR$3:BR$146,$B378,总装!BR$6)+SUMIF(总装!BS$3:BS$146,$B378,总装!BS$6)+SUMIF(总装!BT$3:BT$146,$B378,总装!BT$6)</f>
        <v>0</v>
      </c>
      <c r="AG378" s="5">
        <f ca="1">SUMIF(总装!BU$3:BU$146,$B378,总装!BU$6)+SUMIF(总装!BV$3:BV$146,$B378,总装!BV$6)+SUMIF(总装!BW$3:BW$146,$B378,总装!BW$6)</f>
        <v>0</v>
      </c>
      <c r="AH378" s="5">
        <f ca="1">SUMIF(总装!BX$3:BX$146,$B378,总装!BX$6)+SUMIF(总装!BY$3:BY$146,$B378,总装!BY$6)+SUMIF(总装!BZ$3:BZ$146,$B378,总装!BZ$6)</f>
        <v>0</v>
      </c>
      <c r="AI378" s="5">
        <f ca="1">SUMIF(总装!CA$3:CA$146,$B378,总装!CA$6)+SUMIF(总装!CB$3:CB$146,$B378,总装!CB$6)+SUMIF(总装!CC$3:CC$146,$B378,总装!CC$6)</f>
        <v>0</v>
      </c>
      <c r="AJ378" s="5">
        <f ca="1">SUMIF(总装!CD$3:CD$146,$B378,总装!CD$6)+SUMIF(总装!CE$3:CE$146,$B378,总装!CE$6)+SUMIF(总装!CF$3:CF$146,$B378,总装!CF$6)</f>
        <v>0</v>
      </c>
      <c r="AK378" s="5">
        <f ca="1">SUMIF(总装!CG$3:CG$146,$B378,总装!CG$6)+SUMIF(总装!CH$3:CH$146,$B378,总装!CH$6)+SUMIF(总装!CI$3:CI$146,$B378,总装!CI$6)</f>
        <v>0</v>
      </c>
      <c r="AL378" s="5">
        <f ca="1">SUMIF(总装!CJ$3:CJ$146,$B378,总装!CJ$6)+SUMIF(总装!CK$3:CK$146,$B378,总装!CK$6)+SUMIF(总装!CL$3:CL$146,$B378,总装!CL$6)</f>
        <v>0</v>
      </c>
      <c r="AM378" s="5">
        <f ca="1">SUMIF(总装!CM$3:CM$146,$B378,总装!CM$6)+SUMIF(总装!CN$3:CN$146,$B378,总装!CN$6)+SUMIF(总装!CO$3:CO$146,$B378,总装!CO$6)</f>
        <v>0</v>
      </c>
      <c r="AN378" s="5">
        <f ca="1">SUMIF(总装!CP$3:CP$146,$B378,总装!CP$6)+SUMIF(总装!CQ$3:CQ$146,$B378,总装!CQ$6)+SUMIF(总装!CR$3:CR$146,$B378,总装!CR$6)</f>
        <v>0</v>
      </c>
      <c r="AO378" s="5">
        <f ca="1" t="shared" si="16"/>
        <v>3000</v>
      </c>
      <c r="AP378" s="5">
        <f>SUMIF(工单拆分!G:G,B378,工单拆分!I:I)</f>
        <v>3000</v>
      </c>
      <c r="AQ378" s="5">
        <f ca="1" t="shared" si="17"/>
        <v>0</v>
      </c>
      <c r="AS378" s="7">
        <f>VLOOKUP(日计划量!C:C,工单拆分!H:N,7,0)</f>
        <v>100848236</v>
      </c>
      <c r="AT378" s="5">
        <f ca="1">VLOOKUP(C:C,工单拆分!H:R,11,0)</f>
        <v>0</v>
      </c>
      <c r="AU378" s="5">
        <f ca="1">VLOOKUP(C:C,工单拆分!H:S,12,0)</f>
        <v>0</v>
      </c>
      <c r="AV378" s="5"/>
      <c r="AW378" s="5"/>
    </row>
    <row r="379" s="1" customFormat="1" spans="1:49">
      <c r="A379" s="5">
        <f>工单拆分!F379</f>
        <v>7210003712</v>
      </c>
      <c r="B379" s="5" t="str">
        <f>工单拆分!G379</f>
        <v>7210003712-9</v>
      </c>
      <c r="C379" s="5" t="str">
        <f>工单拆分!H379</f>
        <v>30FC829-9</v>
      </c>
      <c r="D379" s="5">
        <f>VLOOKUP(B379,工单拆分!G:I,3,0)</f>
        <v>3000</v>
      </c>
      <c r="E379" s="5">
        <f ca="1">SUMIFS(OFFSET(工单拆分!$I$2,,,2000),OFFSET(工单拆分!$F$2,,,2000),A379)</f>
        <v>120000</v>
      </c>
      <c r="F379" s="5"/>
      <c r="G379" s="10">
        <f ca="1" t="array" ref="G379">MATCH(TRUE,J379:AN379&gt;10,0)+$J$2-1</f>
        <v>43543</v>
      </c>
      <c r="H379" s="11"/>
      <c r="I379" s="11"/>
      <c r="J379" s="5">
        <f ca="1">SUMIF(总装!D$3:D$146,$B379,总装!D$6)+SUMIF(总装!E$3:E$146,$B379,总装!E$6)+SUMIF(总装!F$3:F$146,$B379,总装!F$6)</f>
        <v>0</v>
      </c>
      <c r="K379" s="12">
        <f ca="1">SUMIF(总装!G$3:G$146,$B379,总装!G$6)+SUMIF(总装!H$3:H$146,$B379,总装!H$6)+SUMIF(总装!I$3:I$146,$B379,总装!I$6)</f>
        <v>0</v>
      </c>
      <c r="L379" s="12">
        <f ca="1">SUMIF(总装!J$3:J$146,$B379,总装!J$6)+SUMIF(总装!K$3:K$146,$B379,总装!K$6)+SUMIF(总装!L$3:L$146,$B379,总装!L$6)</f>
        <v>0</v>
      </c>
      <c r="M379" s="12">
        <f ca="1">SUMIF(总装!M$3:M$146,$B379,总装!M$6)+SUMIF(总装!N$3:N$146,$B379,总装!N$6)+SUMIF(总装!O$3:O$146,$B379,总装!O$6)</f>
        <v>0</v>
      </c>
      <c r="N379" s="12">
        <f ca="1">SUMIF(总装!P$3:P$146,$B379,总装!P$6)+SUMIF(总装!Q$3:Q$146,$B379,总装!Q$6)+SUMIF(总装!R$3:R$146,$B379,总装!R$6)</f>
        <v>0</v>
      </c>
      <c r="O379" s="12">
        <f ca="1">SUMIF(总装!S$3:S$146,$B379,总装!S$6)+SUMIF(总装!T$3:T$146,$B379,总装!T$6)+SUMIF(总装!U$3:U$146,$B379,总装!U$6)</f>
        <v>0</v>
      </c>
      <c r="P379" s="12">
        <f ca="1">SUMIF(总装!V$3:V$146,$B379,总装!V$6)+SUMIF(总装!W$3:W$146,$B379,总装!W$6)+SUMIF(总装!X$3:X$146,$B379,总装!X$6)</f>
        <v>0</v>
      </c>
      <c r="Q379" s="12">
        <f ca="1">SUMIF(总装!Y$3:Y$146,$B379,总装!Y$6)+SUMIF(总装!Z$3:Z$146,$B379,总装!Z$6)+SUMIF(总装!AA$3:AA$146,$B379,总装!AA$6)</f>
        <v>0</v>
      </c>
      <c r="R379" s="5">
        <f ca="1">SUMIF(总装!AB$3:AB$146,$B379,总装!AB$6)+SUMIF(总装!AC$3:AC$146,$B379,总装!AC$6)+SUMIF(总装!AD$3:AD$146,$B379,总装!AD$6)</f>
        <v>0</v>
      </c>
      <c r="S379" s="5">
        <f ca="1">SUMIF(总装!AE$3:AE$146,$B379,总装!AE$6)+SUMIF(总装!AF$3:AF$146,$B379,总装!AF$6)+SUMIF(总装!AG$3:AG$146,$B379,总装!AG$6)</f>
        <v>0</v>
      </c>
      <c r="T379" s="5">
        <f ca="1">SUMIF(总装!AH$3:AH$146,$B379,总装!AH$6)+SUMIF(总装!AI$3:AI$146,$B379,总装!AI$6)+SUMIF(总装!AJ$3:AJ$146,$B379,总装!AJ$6)</f>
        <v>0</v>
      </c>
      <c r="U379" s="5">
        <f ca="1">SUMIF(总装!AK$3:AK$146,$B379,总装!AK$6)+SUMIF(总装!AL$3:AL$146,$B379,总装!AL$6)+SUMIF(总装!AM$3:AM$146,$B379,总装!AM$6)</f>
        <v>0</v>
      </c>
      <c r="V379" s="5">
        <f ca="1">SUMIF(总装!AN$3:AN$146,$B379,总装!AN$6)+SUMIF(总装!AO$3:AO$146,$B379,总装!AO$6)+SUMIF(总装!AP$3:AP$146,$B379,总装!AP$6)</f>
        <v>0</v>
      </c>
      <c r="W379" s="5">
        <f ca="1">SUMIF(总装!AQ$3:AQ$146,$B379,总装!AQ$6)+SUMIF(总装!AR$3:AR$146,$B379,总装!AR$6)+SUMIF(总装!AS$3:AS$146,$B379,总装!AS$6)</f>
        <v>0</v>
      </c>
      <c r="X379" s="5">
        <f ca="1">SUMIF(总装!AT$3:AT$146,$B379,总装!AT$6)+SUMIF(总装!AU$3:AU$146,$B379,总装!AU$6)+SUMIF(总装!AV$3:AV$146,$B379,总装!AV$6)</f>
        <v>0</v>
      </c>
      <c r="Y379" s="5">
        <f ca="1">SUMIF(总装!AW$3:AW$146,$B379,总装!AW$6)+SUMIF(总装!AX$3:AX$146,$B379,总装!AX$6)+SUMIF(总装!AY$3:AY$146,$B379,总装!AY$6)</f>
        <v>0</v>
      </c>
      <c r="Z379" s="5">
        <f ca="1">SUMIF(总装!AZ$3:AZ$146,$B379,总装!AZ$6)+SUMIF(总装!BA$3:BA$146,$B379,总装!BA$6)+SUMIF(总装!BB$3:BB$146,$B379,总装!BB$6)</f>
        <v>0</v>
      </c>
      <c r="AA379" s="5">
        <f ca="1">SUMIF(总装!BC$3:BC$146,$B379,总装!BC$6)+SUMIF(总装!BD$3:BD$146,$B379,总装!BD$6)+SUMIF(总装!BE$3:BE$146,$B379,总装!BE$6)</f>
        <v>0</v>
      </c>
      <c r="AB379" s="5">
        <f ca="1">SUMIF(总装!BF$3:BF$146,$B379,总装!BF$6)+SUMIF(总装!BG$3:BG$146,$B379,总装!BG$6)+SUMIF(总装!BH$3:BH$146,$B379,总装!BH$6)</f>
        <v>1950</v>
      </c>
      <c r="AC379" s="5">
        <f ca="1">SUMIF(总装!BI$3:BI$146,$B379,总装!BI$6)+SUMIF(总装!BJ$3:BJ$146,$B379,总装!BJ$6)+SUMIF(总装!BK$3:BK$146,$B379,总装!BK$6)</f>
        <v>1050</v>
      </c>
      <c r="AD379" s="5">
        <f ca="1">SUMIF(总装!BL$3:BL$146,$B379,总装!BL$6)+SUMIF(总装!BM$3:BM$146,$B379,总装!BM$6)+SUMIF(总装!BN$3:BN$146,$B379,总装!BN$6)</f>
        <v>0</v>
      </c>
      <c r="AE379" s="5">
        <f ca="1">SUMIF(总装!BO$3:BO$146,$B379,总装!BO$6)+SUMIF(总装!BP$3:BP$146,$B379,总装!BP$6)+SUMIF(总装!BQ$3:BQ$146,$B379,总装!BQ$6)</f>
        <v>0</v>
      </c>
      <c r="AF379" s="5">
        <f ca="1">SUMIF(总装!BR$3:BR$146,$B379,总装!BR$6)+SUMIF(总装!BS$3:BS$146,$B379,总装!BS$6)+SUMIF(总装!BT$3:BT$146,$B379,总装!BT$6)</f>
        <v>0</v>
      </c>
      <c r="AG379" s="5">
        <f ca="1">SUMIF(总装!BU$3:BU$146,$B379,总装!BU$6)+SUMIF(总装!BV$3:BV$146,$B379,总装!BV$6)+SUMIF(总装!BW$3:BW$146,$B379,总装!BW$6)</f>
        <v>0</v>
      </c>
      <c r="AH379" s="5">
        <f ca="1">SUMIF(总装!BX$3:BX$146,$B379,总装!BX$6)+SUMIF(总装!BY$3:BY$146,$B379,总装!BY$6)+SUMIF(总装!BZ$3:BZ$146,$B379,总装!BZ$6)</f>
        <v>0</v>
      </c>
      <c r="AI379" s="5">
        <f ca="1">SUMIF(总装!CA$3:CA$146,$B379,总装!CA$6)+SUMIF(总装!CB$3:CB$146,$B379,总装!CB$6)+SUMIF(总装!CC$3:CC$146,$B379,总装!CC$6)</f>
        <v>0</v>
      </c>
      <c r="AJ379" s="5">
        <f ca="1">SUMIF(总装!CD$3:CD$146,$B379,总装!CD$6)+SUMIF(总装!CE$3:CE$146,$B379,总装!CE$6)+SUMIF(总装!CF$3:CF$146,$B379,总装!CF$6)</f>
        <v>0</v>
      </c>
      <c r="AK379" s="5">
        <f ca="1">SUMIF(总装!CG$3:CG$146,$B379,总装!CG$6)+SUMIF(总装!CH$3:CH$146,$B379,总装!CH$6)+SUMIF(总装!CI$3:CI$146,$B379,总装!CI$6)</f>
        <v>0</v>
      </c>
      <c r="AL379" s="5">
        <f ca="1">SUMIF(总装!CJ$3:CJ$146,$B379,总装!CJ$6)+SUMIF(总装!CK$3:CK$146,$B379,总装!CK$6)+SUMIF(总装!CL$3:CL$146,$B379,总装!CL$6)</f>
        <v>0</v>
      </c>
      <c r="AM379" s="5">
        <f ca="1">SUMIF(总装!CM$3:CM$146,$B379,总装!CM$6)+SUMIF(总装!CN$3:CN$146,$B379,总装!CN$6)+SUMIF(总装!CO$3:CO$146,$B379,总装!CO$6)</f>
        <v>0</v>
      </c>
      <c r="AN379" s="5">
        <f ca="1">SUMIF(总装!CP$3:CP$146,$B379,总装!CP$6)+SUMIF(总装!CQ$3:CQ$146,$B379,总装!CQ$6)+SUMIF(总装!CR$3:CR$146,$B379,总装!CR$6)</f>
        <v>0</v>
      </c>
      <c r="AO379" s="5">
        <f ca="1" t="shared" si="16"/>
        <v>3000</v>
      </c>
      <c r="AP379" s="5">
        <f>SUMIF(工单拆分!G:G,B379,工单拆分!I:I)</f>
        <v>3000</v>
      </c>
      <c r="AQ379" s="5">
        <f ca="1" t="shared" si="17"/>
        <v>0</v>
      </c>
      <c r="AS379" s="7" t="str">
        <f>VLOOKUP(日计划量!C:C,工单拆分!H:N,7,0)</f>
        <v>100848239/100848695</v>
      </c>
      <c r="AT379" s="5">
        <f ca="1">VLOOKUP(C:C,工单拆分!H:R,11,0)</f>
        <v>0</v>
      </c>
      <c r="AU379" s="5">
        <f ca="1">VLOOKUP(C:C,工单拆分!H:S,12,0)</f>
        <v>0</v>
      </c>
      <c r="AV379" s="5"/>
      <c r="AW379" s="5"/>
    </row>
    <row r="380" s="1" customFormat="1" spans="1:49">
      <c r="A380" s="5">
        <f>工单拆分!F380</f>
        <v>7210003712</v>
      </c>
      <c r="B380" s="5" t="str">
        <f>工单拆分!G380</f>
        <v>7210003712-10</v>
      </c>
      <c r="C380" s="5" t="str">
        <f>工单拆分!H380</f>
        <v>30FC829-10</v>
      </c>
      <c r="D380" s="5">
        <f>VLOOKUP(B380,工单拆分!G:I,3,0)</f>
        <v>3000</v>
      </c>
      <c r="E380" s="5">
        <f ca="1">SUMIFS(OFFSET(工单拆分!$I$2,,,2000),OFFSET(工单拆分!$F$2,,,2000),A380)</f>
        <v>120000</v>
      </c>
      <c r="F380" s="5"/>
      <c r="G380" s="10">
        <f ca="1" t="array" ref="G380">MATCH(TRUE,J380:AN380&gt;10,0)+$J$2-1</f>
        <v>43544</v>
      </c>
      <c r="H380" s="11"/>
      <c r="I380" s="11"/>
      <c r="J380" s="5">
        <f ca="1">SUMIF(总装!D$3:D$146,$B380,总装!D$6)+SUMIF(总装!E$3:E$146,$B380,总装!E$6)+SUMIF(总装!F$3:F$146,$B380,总装!F$6)</f>
        <v>0</v>
      </c>
      <c r="K380" s="12">
        <f ca="1">SUMIF(总装!G$3:G$146,$B380,总装!G$6)+SUMIF(总装!H$3:H$146,$B380,总装!H$6)+SUMIF(总装!I$3:I$146,$B380,总装!I$6)</f>
        <v>0</v>
      </c>
      <c r="L380" s="12">
        <f ca="1">SUMIF(总装!J$3:J$146,$B380,总装!J$6)+SUMIF(总装!K$3:K$146,$B380,总装!K$6)+SUMIF(总装!L$3:L$146,$B380,总装!L$6)</f>
        <v>0</v>
      </c>
      <c r="M380" s="12">
        <f ca="1">SUMIF(总装!M$3:M$146,$B380,总装!M$6)+SUMIF(总装!N$3:N$146,$B380,总装!N$6)+SUMIF(总装!O$3:O$146,$B380,总装!O$6)</f>
        <v>0</v>
      </c>
      <c r="N380" s="12">
        <f ca="1">SUMIF(总装!P$3:P$146,$B380,总装!P$6)+SUMIF(总装!Q$3:Q$146,$B380,总装!Q$6)+SUMIF(总装!R$3:R$146,$B380,总装!R$6)</f>
        <v>0</v>
      </c>
      <c r="O380" s="12">
        <f ca="1">SUMIF(总装!S$3:S$146,$B380,总装!S$6)+SUMIF(总装!T$3:T$146,$B380,总装!T$6)+SUMIF(总装!U$3:U$146,$B380,总装!U$6)</f>
        <v>0</v>
      </c>
      <c r="P380" s="12">
        <f ca="1">SUMIF(总装!V$3:V$146,$B380,总装!V$6)+SUMIF(总装!W$3:W$146,$B380,总装!W$6)+SUMIF(总装!X$3:X$146,$B380,总装!X$6)</f>
        <v>0</v>
      </c>
      <c r="Q380" s="12">
        <f ca="1">SUMIF(总装!Y$3:Y$146,$B380,总装!Y$6)+SUMIF(总装!Z$3:Z$146,$B380,总装!Z$6)+SUMIF(总装!AA$3:AA$146,$B380,总装!AA$6)</f>
        <v>0</v>
      </c>
      <c r="R380" s="5">
        <f ca="1">SUMIF(总装!AB$3:AB$146,$B380,总装!AB$6)+SUMIF(总装!AC$3:AC$146,$B380,总装!AC$6)+SUMIF(总装!AD$3:AD$146,$B380,总装!AD$6)</f>
        <v>0</v>
      </c>
      <c r="S380" s="5">
        <f ca="1">SUMIF(总装!AE$3:AE$146,$B380,总装!AE$6)+SUMIF(总装!AF$3:AF$146,$B380,总装!AF$6)+SUMIF(总装!AG$3:AG$146,$B380,总装!AG$6)</f>
        <v>0</v>
      </c>
      <c r="T380" s="5">
        <f ca="1">SUMIF(总装!AH$3:AH$146,$B380,总装!AH$6)+SUMIF(总装!AI$3:AI$146,$B380,总装!AI$6)+SUMIF(总装!AJ$3:AJ$146,$B380,总装!AJ$6)</f>
        <v>0</v>
      </c>
      <c r="U380" s="5">
        <f ca="1">SUMIF(总装!AK$3:AK$146,$B380,总装!AK$6)+SUMIF(总装!AL$3:AL$146,$B380,总装!AL$6)+SUMIF(总装!AM$3:AM$146,$B380,总装!AM$6)</f>
        <v>0</v>
      </c>
      <c r="V380" s="5">
        <f ca="1">SUMIF(总装!AN$3:AN$146,$B380,总装!AN$6)+SUMIF(总装!AO$3:AO$146,$B380,总装!AO$6)+SUMIF(总装!AP$3:AP$146,$B380,总装!AP$6)</f>
        <v>0</v>
      </c>
      <c r="W380" s="5">
        <f ca="1">SUMIF(总装!AQ$3:AQ$146,$B380,总装!AQ$6)+SUMIF(总装!AR$3:AR$146,$B380,总装!AR$6)+SUMIF(总装!AS$3:AS$146,$B380,总装!AS$6)</f>
        <v>0</v>
      </c>
      <c r="X380" s="5">
        <f ca="1">SUMIF(总装!AT$3:AT$146,$B380,总装!AT$6)+SUMIF(总装!AU$3:AU$146,$B380,总装!AU$6)+SUMIF(总装!AV$3:AV$146,$B380,总装!AV$6)</f>
        <v>0</v>
      </c>
      <c r="Y380" s="5">
        <f ca="1">SUMIF(总装!AW$3:AW$146,$B380,总装!AW$6)+SUMIF(总装!AX$3:AX$146,$B380,总装!AX$6)+SUMIF(总装!AY$3:AY$146,$B380,总装!AY$6)</f>
        <v>0</v>
      </c>
      <c r="Z380" s="5">
        <f ca="1">SUMIF(总装!AZ$3:AZ$146,$B380,总装!AZ$6)+SUMIF(总装!BA$3:BA$146,$B380,总装!BA$6)+SUMIF(总装!BB$3:BB$146,$B380,总装!BB$6)</f>
        <v>0</v>
      </c>
      <c r="AA380" s="5">
        <f ca="1">SUMIF(总装!BC$3:BC$146,$B380,总装!BC$6)+SUMIF(总装!BD$3:BD$146,$B380,总装!BD$6)+SUMIF(总装!BE$3:BE$146,$B380,总装!BE$6)</f>
        <v>0</v>
      </c>
      <c r="AB380" s="5">
        <f ca="1">SUMIF(总装!BF$3:BF$146,$B380,总装!BF$6)+SUMIF(总装!BG$3:BG$146,$B380,总装!BG$6)+SUMIF(总装!BH$3:BH$146,$B380,总装!BH$6)</f>
        <v>0</v>
      </c>
      <c r="AC380" s="5">
        <f ca="1">SUMIF(总装!BI$3:BI$146,$B380,总装!BI$6)+SUMIF(总装!BJ$3:BJ$146,$B380,总装!BJ$6)+SUMIF(总装!BK$3:BK$146,$B380,总装!BK$6)</f>
        <v>950</v>
      </c>
      <c r="AD380" s="5">
        <f ca="1">SUMIF(总装!BL$3:BL$146,$B380,总装!BL$6)+SUMIF(总装!BM$3:BM$146,$B380,总装!BM$6)+SUMIF(总装!BN$3:BN$146,$B380,总装!BN$6)</f>
        <v>2050</v>
      </c>
      <c r="AE380" s="5">
        <f ca="1">SUMIF(总装!BO$3:BO$146,$B380,总装!BO$6)+SUMIF(总装!BP$3:BP$146,$B380,总装!BP$6)+SUMIF(总装!BQ$3:BQ$146,$B380,总装!BQ$6)</f>
        <v>0</v>
      </c>
      <c r="AF380" s="5">
        <f ca="1">SUMIF(总装!BR$3:BR$146,$B380,总装!BR$6)+SUMIF(总装!BS$3:BS$146,$B380,总装!BS$6)+SUMIF(总装!BT$3:BT$146,$B380,总装!BT$6)</f>
        <v>0</v>
      </c>
      <c r="AG380" s="5">
        <f ca="1">SUMIF(总装!BU$3:BU$146,$B380,总装!BU$6)+SUMIF(总装!BV$3:BV$146,$B380,总装!BV$6)+SUMIF(总装!BW$3:BW$146,$B380,总装!BW$6)</f>
        <v>0</v>
      </c>
      <c r="AH380" s="5">
        <f ca="1">SUMIF(总装!BX$3:BX$146,$B380,总装!BX$6)+SUMIF(总装!BY$3:BY$146,$B380,总装!BY$6)+SUMIF(总装!BZ$3:BZ$146,$B380,总装!BZ$6)</f>
        <v>0</v>
      </c>
      <c r="AI380" s="5">
        <f ca="1">SUMIF(总装!CA$3:CA$146,$B380,总装!CA$6)+SUMIF(总装!CB$3:CB$146,$B380,总装!CB$6)+SUMIF(总装!CC$3:CC$146,$B380,总装!CC$6)</f>
        <v>0</v>
      </c>
      <c r="AJ380" s="5">
        <f ca="1">SUMIF(总装!CD$3:CD$146,$B380,总装!CD$6)+SUMIF(总装!CE$3:CE$146,$B380,总装!CE$6)+SUMIF(总装!CF$3:CF$146,$B380,总装!CF$6)</f>
        <v>0</v>
      </c>
      <c r="AK380" s="5">
        <f ca="1">SUMIF(总装!CG$3:CG$146,$B380,总装!CG$6)+SUMIF(总装!CH$3:CH$146,$B380,总装!CH$6)+SUMIF(总装!CI$3:CI$146,$B380,总装!CI$6)</f>
        <v>0</v>
      </c>
      <c r="AL380" s="5">
        <f ca="1">SUMIF(总装!CJ$3:CJ$146,$B380,总装!CJ$6)+SUMIF(总装!CK$3:CK$146,$B380,总装!CK$6)+SUMIF(总装!CL$3:CL$146,$B380,总装!CL$6)</f>
        <v>0</v>
      </c>
      <c r="AM380" s="5">
        <f ca="1">SUMIF(总装!CM$3:CM$146,$B380,总装!CM$6)+SUMIF(总装!CN$3:CN$146,$B380,总装!CN$6)+SUMIF(总装!CO$3:CO$146,$B380,总装!CO$6)</f>
        <v>0</v>
      </c>
      <c r="AN380" s="5">
        <f ca="1">SUMIF(总装!CP$3:CP$146,$B380,总装!CP$6)+SUMIF(总装!CQ$3:CQ$146,$B380,总装!CQ$6)+SUMIF(总装!CR$3:CR$146,$B380,总装!CR$6)</f>
        <v>0</v>
      </c>
      <c r="AO380" s="5">
        <f ca="1" t="shared" si="16"/>
        <v>3000</v>
      </c>
      <c r="AP380" s="5">
        <f>SUMIF(工单拆分!G:G,B380,工单拆分!I:I)</f>
        <v>3000</v>
      </c>
      <c r="AQ380" s="5">
        <f ca="1" t="shared" si="17"/>
        <v>0</v>
      </c>
      <c r="AS380" s="7" t="str">
        <f>VLOOKUP(日计划量!C:C,工单拆分!H:N,7,0)</f>
        <v>100849826/100849828</v>
      </c>
      <c r="AT380" s="5">
        <f ca="1">VLOOKUP(C:C,工单拆分!H:R,11,0)</f>
        <v>0</v>
      </c>
      <c r="AU380" s="5">
        <f ca="1">VLOOKUP(C:C,工单拆分!H:S,12,0)</f>
        <v>0</v>
      </c>
      <c r="AV380" s="5"/>
      <c r="AW380" s="5"/>
    </row>
    <row r="381" s="1" customFormat="1" spans="1:49">
      <c r="A381" s="5">
        <f>工单拆分!F381</f>
        <v>7210003712</v>
      </c>
      <c r="B381" s="5" t="str">
        <f>工单拆分!G381</f>
        <v>7210003712-11</v>
      </c>
      <c r="C381" s="5" t="str">
        <f>工单拆分!H381</f>
        <v>30FC829-11</v>
      </c>
      <c r="D381" s="5">
        <f>VLOOKUP(B381,工单拆分!G:I,3,0)</f>
        <v>3000</v>
      </c>
      <c r="E381" s="5">
        <f ca="1">SUMIFS(OFFSET(工单拆分!$I$2,,,2000),OFFSET(工单拆分!$F$2,,,2000),A381)</f>
        <v>120000</v>
      </c>
      <c r="F381" s="5"/>
      <c r="G381" s="10">
        <f ca="1" t="array" ref="G381">MATCH(TRUE,J381:AN381&gt;10,0)+$J$2-1</f>
        <v>43546</v>
      </c>
      <c r="H381" s="11"/>
      <c r="I381" s="11"/>
      <c r="J381" s="5">
        <f ca="1">SUMIF(总装!D$3:D$146,$B381,总装!D$6)+SUMIF(总装!E$3:E$146,$B381,总装!E$6)+SUMIF(总装!F$3:F$146,$B381,总装!F$6)</f>
        <v>0</v>
      </c>
      <c r="K381" s="12">
        <f ca="1">SUMIF(总装!G$3:G$146,$B381,总装!G$6)+SUMIF(总装!H$3:H$146,$B381,总装!H$6)+SUMIF(总装!I$3:I$146,$B381,总装!I$6)</f>
        <v>0</v>
      </c>
      <c r="L381" s="12">
        <f ca="1">SUMIF(总装!J$3:J$146,$B381,总装!J$6)+SUMIF(总装!K$3:K$146,$B381,总装!K$6)+SUMIF(总装!L$3:L$146,$B381,总装!L$6)</f>
        <v>0</v>
      </c>
      <c r="M381" s="12">
        <f ca="1">SUMIF(总装!M$3:M$146,$B381,总装!M$6)+SUMIF(总装!N$3:N$146,$B381,总装!N$6)+SUMIF(总装!O$3:O$146,$B381,总装!O$6)</f>
        <v>0</v>
      </c>
      <c r="N381" s="12">
        <f ca="1">SUMIF(总装!P$3:P$146,$B381,总装!P$6)+SUMIF(总装!Q$3:Q$146,$B381,总装!Q$6)+SUMIF(总装!R$3:R$146,$B381,总装!R$6)</f>
        <v>0</v>
      </c>
      <c r="O381" s="12">
        <f ca="1">SUMIF(总装!S$3:S$146,$B381,总装!S$6)+SUMIF(总装!T$3:T$146,$B381,总装!T$6)+SUMIF(总装!U$3:U$146,$B381,总装!U$6)</f>
        <v>0</v>
      </c>
      <c r="P381" s="12">
        <f ca="1">SUMIF(总装!V$3:V$146,$B381,总装!V$6)+SUMIF(总装!W$3:W$146,$B381,总装!W$6)+SUMIF(总装!X$3:X$146,$B381,总装!X$6)</f>
        <v>0</v>
      </c>
      <c r="Q381" s="12">
        <f ca="1">SUMIF(总装!Y$3:Y$146,$B381,总装!Y$6)+SUMIF(总装!Z$3:Z$146,$B381,总装!Z$6)+SUMIF(总装!AA$3:AA$146,$B381,总装!AA$6)</f>
        <v>0</v>
      </c>
      <c r="R381" s="5">
        <f ca="1">SUMIF(总装!AB$3:AB$146,$B381,总装!AB$6)+SUMIF(总装!AC$3:AC$146,$B381,总装!AC$6)+SUMIF(总装!AD$3:AD$146,$B381,总装!AD$6)</f>
        <v>0</v>
      </c>
      <c r="S381" s="5">
        <f ca="1">SUMIF(总装!AE$3:AE$146,$B381,总装!AE$6)+SUMIF(总装!AF$3:AF$146,$B381,总装!AF$6)+SUMIF(总装!AG$3:AG$146,$B381,总装!AG$6)</f>
        <v>0</v>
      </c>
      <c r="T381" s="5">
        <f ca="1">SUMIF(总装!AH$3:AH$146,$B381,总装!AH$6)+SUMIF(总装!AI$3:AI$146,$B381,总装!AI$6)+SUMIF(总装!AJ$3:AJ$146,$B381,总装!AJ$6)</f>
        <v>0</v>
      </c>
      <c r="U381" s="5">
        <f ca="1">SUMIF(总装!AK$3:AK$146,$B381,总装!AK$6)+SUMIF(总装!AL$3:AL$146,$B381,总装!AL$6)+SUMIF(总装!AM$3:AM$146,$B381,总装!AM$6)</f>
        <v>0</v>
      </c>
      <c r="V381" s="5">
        <f ca="1">SUMIF(总装!AN$3:AN$146,$B381,总装!AN$6)+SUMIF(总装!AO$3:AO$146,$B381,总装!AO$6)+SUMIF(总装!AP$3:AP$146,$B381,总装!AP$6)</f>
        <v>0</v>
      </c>
      <c r="W381" s="5">
        <f ca="1">SUMIF(总装!AQ$3:AQ$146,$B381,总装!AQ$6)+SUMIF(总装!AR$3:AR$146,$B381,总装!AR$6)+SUMIF(总装!AS$3:AS$146,$B381,总装!AS$6)</f>
        <v>0</v>
      </c>
      <c r="X381" s="5">
        <f ca="1">SUMIF(总装!AT$3:AT$146,$B381,总装!AT$6)+SUMIF(总装!AU$3:AU$146,$B381,总装!AU$6)+SUMIF(总装!AV$3:AV$146,$B381,总装!AV$6)</f>
        <v>0</v>
      </c>
      <c r="Y381" s="5">
        <f ca="1">SUMIF(总装!AW$3:AW$146,$B381,总装!AW$6)+SUMIF(总装!AX$3:AX$146,$B381,总装!AX$6)+SUMIF(总装!AY$3:AY$146,$B381,总装!AY$6)</f>
        <v>0</v>
      </c>
      <c r="Z381" s="5">
        <f ca="1">SUMIF(总装!AZ$3:AZ$146,$B381,总装!AZ$6)+SUMIF(总装!BA$3:BA$146,$B381,总装!BA$6)+SUMIF(总装!BB$3:BB$146,$B381,总装!BB$6)</f>
        <v>0</v>
      </c>
      <c r="AA381" s="5">
        <f ca="1">SUMIF(总装!BC$3:BC$146,$B381,总装!BC$6)+SUMIF(总装!BD$3:BD$146,$B381,总装!BD$6)+SUMIF(总装!BE$3:BE$146,$B381,总装!BE$6)</f>
        <v>0</v>
      </c>
      <c r="AB381" s="5">
        <f ca="1">SUMIF(总装!BF$3:BF$146,$B381,总装!BF$6)+SUMIF(总装!BG$3:BG$146,$B381,总装!BG$6)+SUMIF(总装!BH$3:BH$146,$B381,总装!BH$6)</f>
        <v>0</v>
      </c>
      <c r="AC381" s="5">
        <f ca="1">SUMIF(总装!BI$3:BI$146,$B381,总装!BI$6)+SUMIF(总装!BJ$3:BJ$146,$B381,总装!BJ$6)+SUMIF(总装!BK$3:BK$146,$B381,总装!BK$6)</f>
        <v>0</v>
      </c>
      <c r="AD381" s="5">
        <f ca="1">SUMIF(总装!BL$3:BL$146,$B381,总装!BL$6)+SUMIF(总装!BM$3:BM$146,$B381,总装!BM$6)+SUMIF(总装!BN$3:BN$146,$B381,总装!BN$6)</f>
        <v>0</v>
      </c>
      <c r="AE381" s="5">
        <f ca="1">SUMIF(总装!BO$3:BO$146,$B381,总装!BO$6)+SUMIF(总装!BP$3:BP$146,$B381,总装!BP$6)+SUMIF(总装!BQ$3:BQ$146,$B381,总装!BQ$6)</f>
        <v>2050</v>
      </c>
      <c r="AF381" s="5">
        <f ca="1">SUMIF(总装!BR$3:BR$146,$B381,总装!BR$6)+SUMIF(总装!BS$3:BS$146,$B381,总装!BS$6)+SUMIF(总装!BT$3:BT$146,$B381,总装!BT$6)</f>
        <v>950</v>
      </c>
      <c r="AG381" s="5">
        <f ca="1">SUMIF(总装!BU$3:BU$146,$B381,总装!BU$6)+SUMIF(总装!BV$3:BV$146,$B381,总装!BV$6)+SUMIF(总装!BW$3:BW$146,$B381,总装!BW$6)</f>
        <v>0</v>
      </c>
      <c r="AH381" s="5">
        <f ca="1">SUMIF(总装!BX$3:BX$146,$B381,总装!BX$6)+SUMIF(总装!BY$3:BY$146,$B381,总装!BY$6)+SUMIF(总装!BZ$3:BZ$146,$B381,总装!BZ$6)</f>
        <v>0</v>
      </c>
      <c r="AI381" s="5">
        <f ca="1">SUMIF(总装!CA$3:CA$146,$B381,总装!CA$6)+SUMIF(总装!CB$3:CB$146,$B381,总装!CB$6)+SUMIF(总装!CC$3:CC$146,$B381,总装!CC$6)</f>
        <v>0</v>
      </c>
      <c r="AJ381" s="5">
        <f ca="1">SUMIF(总装!CD$3:CD$146,$B381,总装!CD$6)+SUMIF(总装!CE$3:CE$146,$B381,总装!CE$6)+SUMIF(总装!CF$3:CF$146,$B381,总装!CF$6)</f>
        <v>0</v>
      </c>
      <c r="AK381" s="5">
        <f ca="1">SUMIF(总装!CG$3:CG$146,$B381,总装!CG$6)+SUMIF(总装!CH$3:CH$146,$B381,总装!CH$6)+SUMIF(总装!CI$3:CI$146,$B381,总装!CI$6)</f>
        <v>0</v>
      </c>
      <c r="AL381" s="5">
        <f ca="1">SUMIF(总装!CJ$3:CJ$146,$B381,总装!CJ$6)+SUMIF(总装!CK$3:CK$146,$B381,总装!CK$6)+SUMIF(总装!CL$3:CL$146,$B381,总装!CL$6)</f>
        <v>0</v>
      </c>
      <c r="AM381" s="5">
        <f ca="1">SUMIF(总装!CM$3:CM$146,$B381,总装!CM$6)+SUMIF(总装!CN$3:CN$146,$B381,总装!CN$6)+SUMIF(总装!CO$3:CO$146,$B381,总装!CO$6)</f>
        <v>0</v>
      </c>
      <c r="AN381" s="5">
        <f ca="1">SUMIF(总装!CP$3:CP$146,$B381,总装!CP$6)+SUMIF(总装!CQ$3:CQ$146,$B381,总装!CQ$6)+SUMIF(总装!CR$3:CR$146,$B381,总装!CR$6)</f>
        <v>0</v>
      </c>
      <c r="AO381" s="5">
        <f ca="1" t="shared" si="16"/>
        <v>3000</v>
      </c>
      <c r="AP381" s="5">
        <f>SUMIF(工单拆分!G:G,B381,工单拆分!I:I)</f>
        <v>3000</v>
      </c>
      <c r="AQ381" s="5">
        <f ca="1" t="shared" si="17"/>
        <v>0</v>
      </c>
      <c r="AS381" s="7" t="str">
        <f>VLOOKUP(日计划量!C:C,工单拆分!H:N,7,0)</f>
        <v>100849827/100849829</v>
      </c>
      <c r="AT381" s="5">
        <f ca="1">VLOOKUP(C:C,工单拆分!H:R,11,0)</f>
        <v>0</v>
      </c>
      <c r="AU381" s="5">
        <f ca="1">VLOOKUP(C:C,工单拆分!H:S,12,0)</f>
        <v>0</v>
      </c>
      <c r="AV381" s="5"/>
      <c r="AW381" s="5"/>
    </row>
    <row r="382" s="1" customFormat="1" spans="1:49">
      <c r="A382" s="5">
        <f>工单拆分!F382</f>
        <v>7210003712</v>
      </c>
      <c r="B382" s="5" t="str">
        <f>工单拆分!G382</f>
        <v>7210003712-12</v>
      </c>
      <c r="C382" s="5" t="str">
        <f>工单拆分!H382</f>
        <v>30FC829-12</v>
      </c>
      <c r="D382" s="5">
        <f>VLOOKUP(B382,工单拆分!G:I,3,0)</f>
        <v>3000</v>
      </c>
      <c r="E382" s="5">
        <f ca="1">SUMIFS(OFFSET(工单拆分!$I$2,,,2000),OFFSET(工单拆分!$F$2,,,2000),A382)</f>
        <v>120000</v>
      </c>
      <c r="F382" s="5"/>
      <c r="G382" s="10">
        <f ca="1" t="array" ref="G382">MATCH(TRUE,J382:AN382&gt;10,0)+$J$2-1</f>
        <v>43547</v>
      </c>
      <c r="H382" s="11"/>
      <c r="I382" s="11"/>
      <c r="J382" s="5">
        <f ca="1">SUMIF(总装!D$3:D$146,$B382,总装!D$6)+SUMIF(总装!E$3:E$146,$B382,总装!E$6)+SUMIF(总装!F$3:F$146,$B382,总装!F$6)</f>
        <v>0</v>
      </c>
      <c r="K382" s="12">
        <f ca="1">SUMIF(总装!G$3:G$146,$B382,总装!G$6)+SUMIF(总装!H$3:H$146,$B382,总装!H$6)+SUMIF(总装!I$3:I$146,$B382,总装!I$6)</f>
        <v>0</v>
      </c>
      <c r="L382" s="12">
        <f ca="1">SUMIF(总装!J$3:J$146,$B382,总装!J$6)+SUMIF(总装!K$3:K$146,$B382,总装!K$6)+SUMIF(总装!L$3:L$146,$B382,总装!L$6)</f>
        <v>0</v>
      </c>
      <c r="M382" s="12">
        <f ca="1">SUMIF(总装!M$3:M$146,$B382,总装!M$6)+SUMIF(总装!N$3:N$146,$B382,总装!N$6)+SUMIF(总装!O$3:O$146,$B382,总装!O$6)</f>
        <v>0</v>
      </c>
      <c r="N382" s="12">
        <f ca="1">SUMIF(总装!P$3:P$146,$B382,总装!P$6)+SUMIF(总装!Q$3:Q$146,$B382,总装!Q$6)+SUMIF(总装!R$3:R$146,$B382,总装!R$6)</f>
        <v>0</v>
      </c>
      <c r="O382" s="12">
        <f ca="1">SUMIF(总装!S$3:S$146,$B382,总装!S$6)+SUMIF(总装!T$3:T$146,$B382,总装!T$6)+SUMIF(总装!U$3:U$146,$B382,总装!U$6)</f>
        <v>0</v>
      </c>
      <c r="P382" s="12">
        <f ca="1">SUMIF(总装!V$3:V$146,$B382,总装!V$6)+SUMIF(总装!W$3:W$146,$B382,总装!W$6)+SUMIF(总装!X$3:X$146,$B382,总装!X$6)</f>
        <v>0</v>
      </c>
      <c r="Q382" s="12">
        <f ca="1">SUMIF(总装!Y$3:Y$146,$B382,总装!Y$6)+SUMIF(总装!Z$3:Z$146,$B382,总装!Z$6)+SUMIF(总装!AA$3:AA$146,$B382,总装!AA$6)</f>
        <v>0</v>
      </c>
      <c r="R382" s="5">
        <f ca="1">SUMIF(总装!AB$3:AB$146,$B382,总装!AB$6)+SUMIF(总装!AC$3:AC$146,$B382,总装!AC$6)+SUMIF(总装!AD$3:AD$146,$B382,总装!AD$6)</f>
        <v>0</v>
      </c>
      <c r="S382" s="5">
        <f ca="1">SUMIF(总装!AE$3:AE$146,$B382,总装!AE$6)+SUMIF(总装!AF$3:AF$146,$B382,总装!AF$6)+SUMIF(总装!AG$3:AG$146,$B382,总装!AG$6)</f>
        <v>0</v>
      </c>
      <c r="T382" s="5">
        <f ca="1">SUMIF(总装!AH$3:AH$146,$B382,总装!AH$6)+SUMIF(总装!AI$3:AI$146,$B382,总装!AI$6)+SUMIF(总装!AJ$3:AJ$146,$B382,总装!AJ$6)</f>
        <v>0</v>
      </c>
      <c r="U382" s="5">
        <f ca="1">SUMIF(总装!AK$3:AK$146,$B382,总装!AK$6)+SUMIF(总装!AL$3:AL$146,$B382,总装!AL$6)+SUMIF(总装!AM$3:AM$146,$B382,总装!AM$6)</f>
        <v>0</v>
      </c>
      <c r="V382" s="5">
        <f ca="1">SUMIF(总装!AN$3:AN$146,$B382,总装!AN$6)+SUMIF(总装!AO$3:AO$146,$B382,总装!AO$6)+SUMIF(总装!AP$3:AP$146,$B382,总装!AP$6)</f>
        <v>0</v>
      </c>
      <c r="W382" s="5">
        <f ca="1">SUMIF(总装!AQ$3:AQ$146,$B382,总装!AQ$6)+SUMIF(总装!AR$3:AR$146,$B382,总装!AR$6)+SUMIF(总装!AS$3:AS$146,$B382,总装!AS$6)</f>
        <v>0</v>
      </c>
      <c r="X382" s="5">
        <f ca="1">SUMIF(总装!AT$3:AT$146,$B382,总装!AT$6)+SUMIF(总装!AU$3:AU$146,$B382,总装!AU$6)+SUMIF(总装!AV$3:AV$146,$B382,总装!AV$6)</f>
        <v>0</v>
      </c>
      <c r="Y382" s="5">
        <f ca="1">SUMIF(总装!AW$3:AW$146,$B382,总装!AW$6)+SUMIF(总装!AX$3:AX$146,$B382,总装!AX$6)+SUMIF(总装!AY$3:AY$146,$B382,总装!AY$6)</f>
        <v>0</v>
      </c>
      <c r="Z382" s="5">
        <f ca="1">SUMIF(总装!AZ$3:AZ$146,$B382,总装!AZ$6)+SUMIF(总装!BA$3:BA$146,$B382,总装!BA$6)+SUMIF(总装!BB$3:BB$146,$B382,总装!BB$6)</f>
        <v>0</v>
      </c>
      <c r="AA382" s="5">
        <f ca="1">SUMIF(总装!BC$3:BC$146,$B382,总装!BC$6)+SUMIF(总装!BD$3:BD$146,$B382,总装!BD$6)+SUMIF(总装!BE$3:BE$146,$B382,总装!BE$6)</f>
        <v>0</v>
      </c>
      <c r="AB382" s="5">
        <f ca="1">SUMIF(总装!BF$3:BF$146,$B382,总装!BF$6)+SUMIF(总装!BG$3:BG$146,$B382,总装!BG$6)+SUMIF(总装!BH$3:BH$146,$B382,总装!BH$6)</f>
        <v>0</v>
      </c>
      <c r="AC382" s="5">
        <f ca="1">SUMIF(总装!BI$3:BI$146,$B382,总装!BI$6)+SUMIF(总装!BJ$3:BJ$146,$B382,总装!BJ$6)+SUMIF(总装!BK$3:BK$146,$B382,总装!BK$6)</f>
        <v>0</v>
      </c>
      <c r="AD382" s="5">
        <f ca="1">SUMIF(总装!BL$3:BL$146,$B382,总装!BL$6)+SUMIF(总装!BM$3:BM$146,$B382,总装!BM$6)+SUMIF(总装!BN$3:BN$146,$B382,总装!BN$6)</f>
        <v>0</v>
      </c>
      <c r="AE382" s="5">
        <f ca="1">SUMIF(总装!BO$3:BO$146,$B382,总装!BO$6)+SUMIF(总装!BP$3:BP$146,$B382,总装!BP$6)+SUMIF(总装!BQ$3:BQ$146,$B382,总装!BQ$6)</f>
        <v>0</v>
      </c>
      <c r="AF382" s="5">
        <f ca="1">SUMIF(总装!BR$3:BR$146,$B382,总装!BR$6)+SUMIF(总装!BS$3:BS$146,$B382,总装!BS$6)+SUMIF(总装!BT$3:BT$146,$B382,总装!BT$6)</f>
        <v>1100</v>
      </c>
      <c r="AG382" s="5">
        <f ca="1">SUMIF(总装!BU$3:BU$146,$B382,总装!BU$6)+SUMIF(总装!BV$3:BV$146,$B382,总装!BV$6)+SUMIF(总装!BW$3:BW$146,$B382,总装!BW$6)</f>
        <v>1900</v>
      </c>
      <c r="AH382" s="5">
        <f ca="1">SUMIF(总装!BX$3:BX$146,$B382,总装!BX$6)+SUMIF(总装!BY$3:BY$146,$B382,总装!BY$6)+SUMIF(总装!BZ$3:BZ$146,$B382,总装!BZ$6)</f>
        <v>0</v>
      </c>
      <c r="AI382" s="5">
        <f ca="1">SUMIF(总装!CA$3:CA$146,$B382,总装!CA$6)+SUMIF(总装!CB$3:CB$146,$B382,总装!CB$6)+SUMIF(总装!CC$3:CC$146,$B382,总装!CC$6)</f>
        <v>0</v>
      </c>
      <c r="AJ382" s="5">
        <f ca="1">SUMIF(总装!CD$3:CD$146,$B382,总装!CD$6)+SUMIF(总装!CE$3:CE$146,$B382,总装!CE$6)+SUMIF(总装!CF$3:CF$146,$B382,总装!CF$6)</f>
        <v>0</v>
      </c>
      <c r="AK382" s="5">
        <f ca="1">SUMIF(总装!CG$3:CG$146,$B382,总装!CG$6)+SUMIF(总装!CH$3:CH$146,$B382,总装!CH$6)+SUMIF(总装!CI$3:CI$146,$B382,总装!CI$6)</f>
        <v>0</v>
      </c>
      <c r="AL382" s="5">
        <f ca="1">SUMIF(总装!CJ$3:CJ$146,$B382,总装!CJ$6)+SUMIF(总装!CK$3:CK$146,$B382,总装!CK$6)+SUMIF(总装!CL$3:CL$146,$B382,总装!CL$6)</f>
        <v>0</v>
      </c>
      <c r="AM382" s="5">
        <f ca="1">SUMIF(总装!CM$3:CM$146,$B382,总装!CM$6)+SUMIF(总装!CN$3:CN$146,$B382,总装!CN$6)+SUMIF(总装!CO$3:CO$146,$B382,总装!CO$6)</f>
        <v>0</v>
      </c>
      <c r="AN382" s="5">
        <f ca="1">SUMIF(总装!CP$3:CP$146,$B382,总装!CP$6)+SUMIF(总装!CQ$3:CQ$146,$B382,总装!CQ$6)+SUMIF(总装!CR$3:CR$146,$B382,总装!CR$6)</f>
        <v>0</v>
      </c>
      <c r="AO382" s="5">
        <f ca="1" t="shared" si="16"/>
        <v>3000</v>
      </c>
      <c r="AP382" s="5">
        <f>SUMIF(工单拆分!G:G,B382,工单拆分!I:I)</f>
        <v>3000</v>
      </c>
      <c r="AQ382" s="5">
        <f ca="1" t="shared" si="17"/>
        <v>0</v>
      </c>
      <c r="AS382" s="7">
        <f>VLOOKUP(日计划量!C:C,工单拆分!H:N,7,0)</f>
        <v>100851323</v>
      </c>
      <c r="AT382" s="5">
        <f ca="1">VLOOKUP(C:C,工单拆分!H:R,11,0)</f>
        <v>0</v>
      </c>
      <c r="AU382" s="5">
        <f ca="1">VLOOKUP(C:C,工单拆分!H:S,12,0)</f>
        <v>0</v>
      </c>
      <c r="AV382" s="5"/>
      <c r="AW382" s="5"/>
    </row>
    <row r="383" s="1" customFormat="1" spans="1:49">
      <c r="A383" s="5">
        <f>工单拆分!F383</f>
        <v>7210003712</v>
      </c>
      <c r="B383" s="5" t="str">
        <f>工单拆分!G383</f>
        <v>7210003712-13</v>
      </c>
      <c r="C383" s="5" t="str">
        <f>工单拆分!H383</f>
        <v>30FC829-13</v>
      </c>
      <c r="D383" s="5">
        <f>VLOOKUP(B383,工单拆分!G:I,3,0)</f>
        <v>3000</v>
      </c>
      <c r="E383" s="5">
        <f ca="1">SUMIFS(OFFSET(工单拆分!$I$2,,,2000),OFFSET(工单拆分!$F$2,,,2000),A383)</f>
        <v>120000</v>
      </c>
      <c r="F383" s="5"/>
      <c r="G383" s="10">
        <f ca="1" t="array" ref="G383">MATCH(TRUE,J383:AN383&gt;10,0)+$J$2-1</f>
        <v>43548</v>
      </c>
      <c r="H383" s="11"/>
      <c r="I383" s="11"/>
      <c r="J383" s="5">
        <f ca="1">SUMIF(总装!D$3:D$146,$B383,总装!D$6)+SUMIF(总装!E$3:E$146,$B383,总装!E$6)+SUMIF(总装!F$3:F$146,$B383,总装!F$6)</f>
        <v>0</v>
      </c>
      <c r="K383" s="12">
        <f ca="1">SUMIF(总装!G$3:G$146,$B383,总装!G$6)+SUMIF(总装!H$3:H$146,$B383,总装!H$6)+SUMIF(总装!I$3:I$146,$B383,总装!I$6)</f>
        <v>0</v>
      </c>
      <c r="L383" s="12">
        <f ca="1">SUMIF(总装!J$3:J$146,$B383,总装!J$6)+SUMIF(总装!K$3:K$146,$B383,总装!K$6)+SUMIF(总装!L$3:L$146,$B383,总装!L$6)</f>
        <v>0</v>
      </c>
      <c r="M383" s="12">
        <f ca="1">SUMIF(总装!M$3:M$146,$B383,总装!M$6)+SUMIF(总装!N$3:N$146,$B383,总装!N$6)+SUMIF(总装!O$3:O$146,$B383,总装!O$6)</f>
        <v>0</v>
      </c>
      <c r="N383" s="12">
        <f ca="1">SUMIF(总装!P$3:P$146,$B383,总装!P$6)+SUMIF(总装!Q$3:Q$146,$B383,总装!Q$6)+SUMIF(总装!R$3:R$146,$B383,总装!R$6)</f>
        <v>0</v>
      </c>
      <c r="O383" s="12">
        <f ca="1">SUMIF(总装!S$3:S$146,$B383,总装!S$6)+SUMIF(总装!T$3:T$146,$B383,总装!T$6)+SUMIF(总装!U$3:U$146,$B383,总装!U$6)</f>
        <v>0</v>
      </c>
      <c r="P383" s="12">
        <f ca="1">SUMIF(总装!V$3:V$146,$B383,总装!V$6)+SUMIF(总装!W$3:W$146,$B383,总装!W$6)+SUMIF(总装!X$3:X$146,$B383,总装!X$6)</f>
        <v>0</v>
      </c>
      <c r="Q383" s="12">
        <f ca="1">SUMIF(总装!Y$3:Y$146,$B383,总装!Y$6)+SUMIF(总装!Z$3:Z$146,$B383,总装!Z$6)+SUMIF(总装!AA$3:AA$146,$B383,总装!AA$6)</f>
        <v>0</v>
      </c>
      <c r="R383" s="5">
        <f ca="1">SUMIF(总装!AB$3:AB$146,$B383,总装!AB$6)+SUMIF(总装!AC$3:AC$146,$B383,总装!AC$6)+SUMIF(总装!AD$3:AD$146,$B383,总装!AD$6)</f>
        <v>0</v>
      </c>
      <c r="S383" s="5">
        <f ca="1">SUMIF(总装!AE$3:AE$146,$B383,总装!AE$6)+SUMIF(总装!AF$3:AF$146,$B383,总装!AF$6)+SUMIF(总装!AG$3:AG$146,$B383,总装!AG$6)</f>
        <v>0</v>
      </c>
      <c r="T383" s="5">
        <f ca="1">SUMIF(总装!AH$3:AH$146,$B383,总装!AH$6)+SUMIF(总装!AI$3:AI$146,$B383,总装!AI$6)+SUMIF(总装!AJ$3:AJ$146,$B383,总装!AJ$6)</f>
        <v>0</v>
      </c>
      <c r="U383" s="5">
        <f ca="1">SUMIF(总装!AK$3:AK$146,$B383,总装!AK$6)+SUMIF(总装!AL$3:AL$146,$B383,总装!AL$6)+SUMIF(总装!AM$3:AM$146,$B383,总装!AM$6)</f>
        <v>0</v>
      </c>
      <c r="V383" s="5">
        <f ca="1">SUMIF(总装!AN$3:AN$146,$B383,总装!AN$6)+SUMIF(总装!AO$3:AO$146,$B383,总装!AO$6)+SUMIF(总装!AP$3:AP$146,$B383,总装!AP$6)</f>
        <v>0</v>
      </c>
      <c r="W383" s="5">
        <f ca="1">SUMIF(总装!AQ$3:AQ$146,$B383,总装!AQ$6)+SUMIF(总装!AR$3:AR$146,$B383,总装!AR$6)+SUMIF(总装!AS$3:AS$146,$B383,总装!AS$6)</f>
        <v>0</v>
      </c>
      <c r="X383" s="5">
        <f ca="1">SUMIF(总装!AT$3:AT$146,$B383,总装!AT$6)+SUMIF(总装!AU$3:AU$146,$B383,总装!AU$6)+SUMIF(总装!AV$3:AV$146,$B383,总装!AV$6)</f>
        <v>0</v>
      </c>
      <c r="Y383" s="5">
        <f ca="1">SUMIF(总装!AW$3:AW$146,$B383,总装!AW$6)+SUMIF(总装!AX$3:AX$146,$B383,总装!AX$6)+SUMIF(总装!AY$3:AY$146,$B383,总装!AY$6)</f>
        <v>0</v>
      </c>
      <c r="Z383" s="5">
        <f ca="1">SUMIF(总装!AZ$3:AZ$146,$B383,总装!AZ$6)+SUMIF(总装!BA$3:BA$146,$B383,总装!BA$6)+SUMIF(总装!BB$3:BB$146,$B383,总装!BB$6)</f>
        <v>0</v>
      </c>
      <c r="AA383" s="5">
        <f ca="1">SUMIF(总装!BC$3:BC$146,$B383,总装!BC$6)+SUMIF(总装!BD$3:BD$146,$B383,总装!BD$6)+SUMIF(总装!BE$3:BE$146,$B383,总装!BE$6)</f>
        <v>0</v>
      </c>
      <c r="AB383" s="5">
        <f ca="1">SUMIF(总装!BF$3:BF$146,$B383,总装!BF$6)+SUMIF(总装!BG$3:BG$146,$B383,总装!BG$6)+SUMIF(总装!BH$3:BH$146,$B383,总装!BH$6)</f>
        <v>0</v>
      </c>
      <c r="AC383" s="5">
        <f ca="1">SUMIF(总装!BI$3:BI$146,$B383,总装!BI$6)+SUMIF(总装!BJ$3:BJ$146,$B383,总装!BJ$6)+SUMIF(总装!BK$3:BK$146,$B383,总装!BK$6)</f>
        <v>0</v>
      </c>
      <c r="AD383" s="5">
        <f ca="1">SUMIF(总装!BL$3:BL$146,$B383,总装!BL$6)+SUMIF(总装!BM$3:BM$146,$B383,总装!BM$6)+SUMIF(总装!BN$3:BN$146,$B383,总装!BN$6)</f>
        <v>0</v>
      </c>
      <c r="AE383" s="5">
        <f ca="1">SUMIF(总装!BO$3:BO$146,$B383,总装!BO$6)+SUMIF(总装!BP$3:BP$146,$B383,总装!BP$6)+SUMIF(总装!BQ$3:BQ$146,$B383,总装!BQ$6)</f>
        <v>0</v>
      </c>
      <c r="AF383" s="5">
        <f ca="1">SUMIF(总装!BR$3:BR$146,$B383,总装!BR$6)+SUMIF(总装!BS$3:BS$146,$B383,总装!BS$6)+SUMIF(总装!BT$3:BT$146,$B383,总装!BT$6)</f>
        <v>0</v>
      </c>
      <c r="AG383" s="5">
        <f ca="1">SUMIF(总装!BU$3:BU$146,$B383,总装!BU$6)+SUMIF(总装!BV$3:BV$146,$B383,总装!BV$6)+SUMIF(总装!BW$3:BW$146,$B383,总装!BW$6)</f>
        <v>150</v>
      </c>
      <c r="AH383" s="5">
        <f ca="1">SUMIF(总装!BX$3:BX$146,$B383,总装!BX$6)+SUMIF(总装!BY$3:BY$146,$B383,总装!BY$6)+SUMIF(总装!BZ$3:BZ$146,$B383,总装!BZ$6)</f>
        <v>2100</v>
      </c>
      <c r="AI383" s="5">
        <f ca="1">SUMIF(总装!CA$3:CA$146,$B383,总装!CA$6)+SUMIF(总装!CB$3:CB$146,$B383,总装!CB$6)+SUMIF(总装!CC$3:CC$146,$B383,总装!CC$6)</f>
        <v>750</v>
      </c>
      <c r="AJ383" s="5">
        <f ca="1">SUMIF(总装!CD$3:CD$146,$B383,总装!CD$6)+SUMIF(总装!CE$3:CE$146,$B383,总装!CE$6)+SUMIF(总装!CF$3:CF$146,$B383,总装!CF$6)</f>
        <v>0</v>
      </c>
      <c r="AK383" s="5">
        <f ca="1">SUMIF(总装!CG$3:CG$146,$B383,总装!CG$6)+SUMIF(总装!CH$3:CH$146,$B383,总装!CH$6)+SUMIF(总装!CI$3:CI$146,$B383,总装!CI$6)</f>
        <v>0</v>
      </c>
      <c r="AL383" s="5">
        <f ca="1">SUMIF(总装!CJ$3:CJ$146,$B383,总装!CJ$6)+SUMIF(总装!CK$3:CK$146,$B383,总装!CK$6)+SUMIF(总装!CL$3:CL$146,$B383,总装!CL$6)</f>
        <v>0</v>
      </c>
      <c r="AM383" s="5">
        <f ca="1">SUMIF(总装!CM$3:CM$146,$B383,总装!CM$6)+SUMIF(总装!CN$3:CN$146,$B383,总装!CN$6)+SUMIF(总装!CO$3:CO$146,$B383,总装!CO$6)</f>
        <v>0</v>
      </c>
      <c r="AN383" s="5">
        <f ca="1">SUMIF(总装!CP$3:CP$146,$B383,总装!CP$6)+SUMIF(总装!CQ$3:CQ$146,$B383,总装!CQ$6)+SUMIF(总装!CR$3:CR$146,$B383,总装!CR$6)</f>
        <v>0</v>
      </c>
      <c r="AO383" s="5">
        <f ca="1" t="shared" si="16"/>
        <v>3000</v>
      </c>
      <c r="AP383" s="5">
        <f>SUMIF(工单拆分!G:G,B383,工单拆分!I:I)</f>
        <v>3000</v>
      </c>
      <c r="AQ383" s="5">
        <f ca="1" t="shared" si="17"/>
        <v>0</v>
      </c>
      <c r="AS383" s="7">
        <f>VLOOKUP(日计划量!C:C,工单拆分!H:N,7,0)</f>
        <v>100851324</v>
      </c>
      <c r="AT383" s="5">
        <f ca="1">VLOOKUP(C:C,工单拆分!H:R,11,0)</f>
        <v>0</v>
      </c>
      <c r="AU383" s="5">
        <f ca="1">VLOOKUP(C:C,工单拆分!H:S,12,0)</f>
        <v>0</v>
      </c>
      <c r="AV383" s="5"/>
      <c r="AW383" s="5"/>
    </row>
    <row r="384" s="1" customFormat="1" spans="1:49">
      <c r="A384" s="5">
        <f>工单拆分!F384</f>
        <v>7210003712</v>
      </c>
      <c r="B384" s="5" t="str">
        <f>工单拆分!G384</f>
        <v>7210003712-14</v>
      </c>
      <c r="C384" s="5" t="str">
        <f>工单拆分!H384</f>
        <v>30FC829-14</v>
      </c>
      <c r="D384" s="5">
        <f>VLOOKUP(B384,工单拆分!G:I,3,0)</f>
        <v>3000</v>
      </c>
      <c r="E384" s="5">
        <f ca="1">SUMIFS(OFFSET(工单拆分!$I$2,,,2000),OFFSET(工单拆分!$F$2,,,2000),A384)</f>
        <v>120000</v>
      </c>
      <c r="F384" s="5"/>
      <c r="G384" s="10">
        <f ca="1" t="array" ref="G384">MATCH(TRUE,J384:AN384&gt;10,0)+$J$2-1</f>
        <v>43550</v>
      </c>
      <c r="H384" s="11"/>
      <c r="I384" s="11"/>
      <c r="J384" s="5">
        <f ca="1">SUMIF(总装!D$3:D$146,$B384,总装!D$6)+SUMIF(总装!E$3:E$146,$B384,总装!E$6)+SUMIF(总装!F$3:F$146,$B384,总装!F$6)</f>
        <v>0</v>
      </c>
      <c r="K384" s="12">
        <f ca="1">SUMIF(总装!G$3:G$146,$B384,总装!G$6)+SUMIF(总装!H$3:H$146,$B384,总装!H$6)+SUMIF(总装!I$3:I$146,$B384,总装!I$6)</f>
        <v>0</v>
      </c>
      <c r="L384" s="12">
        <f ca="1">SUMIF(总装!J$3:J$146,$B384,总装!J$6)+SUMIF(总装!K$3:K$146,$B384,总装!K$6)+SUMIF(总装!L$3:L$146,$B384,总装!L$6)</f>
        <v>0</v>
      </c>
      <c r="M384" s="12">
        <f ca="1">SUMIF(总装!M$3:M$146,$B384,总装!M$6)+SUMIF(总装!N$3:N$146,$B384,总装!N$6)+SUMIF(总装!O$3:O$146,$B384,总装!O$6)</f>
        <v>0</v>
      </c>
      <c r="N384" s="12">
        <f ca="1">SUMIF(总装!P$3:P$146,$B384,总装!P$6)+SUMIF(总装!Q$3:Q$146,$B384,总装!Q$6)+SUMIF(总装!R$3:R$146,$B384,总装!R$6)</f>
        <v>0</v>
      </c>
      <c r="O384" s="12">
        <f ca="1">SUMIF(总装!S$3:S$146,$B384,总装!S$6)+SUMIF(总装!T$3:T$146,$B384,总装!T$6)+SUMIF(总装!U$3:U$146,$B384,总装!U$6)</f>
        <v>0</v>
      </c>
      <c r="P384" s="12">
        <f ca="1">SUMIF(总装!V$3:V$146,$B384,总装!V$6)+SUMIF(总装!W$3:W$146,$B384,总装!W$6)+SUMIF(总装!X$3:X$146,$B384,总装!X$6)</f>
        <v>0</v>
      </c>
      <c r="Q384" s="12">
        <f ca="1">SUMIF(总装!Y$3:Y$146,$B384,总装!Y$6)+SUMIF(总装!Z$3:Z$146,$B384,总装!Z$6)+SUMIF(总装!AA$3:AA$146,$B384,总装!AA$6)</f>
        <v>0</v>
      </c>
      <c r="R384" s="5">
        <f ca="1">SUMIF(总装!AB$3:AB$146,$B384,总装!AB$6)+SUMIF(总装!AC$3:AC$146,$B384,总装!AC$6)+SUMIF(总装!AD$3:AD$146,$B384,总装!AD$6)</f>
        <v>0</v>
      </c>
      <c r="S384" s="5">
        <f ca="1">SUMIF(总装!AE$3:AE$146,$B384,总装!AE$6)+SUMIF(总装!AF$3:AF$146,$B384,总装!AF$6)+SUMIF(总装!AG$3:AG$146,$B384,总装!AG$6)</f>
        <v>0</v>
      </c>
      <c r="T384" s="5">
        <f ca="1">SUMIF(总装!AH$3:AH$146,$B384,总装!AH$6)+SUMIF(总装!AI$3:AI$146,$B384,总装!AI$6)+SUMIF(总装!AJ$3:AJ$146,$B384,总装!AJ$6)</f>
        <v>0</v>
      </c>
      <c r="U384" s="5">
        <f ca="1">SUMIF(总装!AK$3:AK$146,$B384,总装!AK$6)+SUMIF(总装!AL$3:AL$146,$B384,总装!AL$6)+SUMIF(总装!AM$3:AM$146,$B384,总装!AM$6)</f>
        <v>0</v>
      </c>
      <c r="V384" s="5">
        <f ca="1">SUMIF(总装!AN$3:AN$146,$B384,总装!AN$6)+SUMIF(总装!AO$3:AO$146,$B384,总装!AO$6)+SUMIF(总装!AP$3:AP$146,$B384,总装!AP$6)</f>
        <v>0</v>
      </c>
      <c r="W384" s="5">
        <f ca="1">SUMIF(总装!AQ$3:AQ$146,$B384,总装!AQ$6)+SUMIF(总装!AR$3:AR$146,$B384,总装!AR$6)+SUMIF(总装!AS$3:AS$146,$B384,总装!AS$6)</f>
        <v>0</v>
      </c>
      <c r="X384" s="5">
        <f ca="1">SUMIF(总装!AT$3:AT$146,$B384,总装!AT$6)+SUMIF(总装!AU$3:AU$146,$B384,总装!AU$6)+SUMIF(总装!AV$3:AV$146,$B384,总装!AV$6)</f>
        <v>0</v>
      </c>
      <c r="Y384" s="5">
        <f ca="1">SUMIF(总装!AW$3:AW$146,$B384,总装!AW$6)+SUMIF(总装!AX$3:AX$146,$B384,总装!AX$6)+SUMIF(总装!AY$3:AY$146,$B384,总装!AY$6)</f>
        <v>0</v>
      </c>
      <c r="Z384" s="5">
        <f ca="1">SUMIF(总装!AZ$3:AZ$146,$B384,总装!AZ$6)+SUMIF(总装!BA$3:BA$146,$B384,总装!BA$6)+SUMIF(总装!BB$3:BB$146,$B384,总装!BB$6)</f>
        <v>0</v>
      </c>
      <c r="AA384" s="5">
        <f ca="1">SUMIF(总装!BC$3:BC$146,$B384,总装!BC$6)+SUMIF(总装!BD$3:BD$146,$B384,总装!BD$6)+SUMIF(总装!BE$3:BE$146,$B384,总装!BE$6)</f>
        <v>0</v>
      </c>
      <c r="AB384" s="5">
        <f ca="1">SUMIF(总装!BF$3:BF$146,$B384,总装!BF$6)+SUMIF(总装!BG$3:BG$146,$B384,总装!BG$6)+SUMIF(总装!BH$3:BH$146,$B384,总装!BH$6)</f>
        <v>0</v>
      </c>
      <c r="AC384" s="5">
        <f ca="1">SUMIF(总装!BI$3:BI$146,$B384,总装!BI$6)+SUMIF(总装!BJ$3:BJ$146,$B384,总装!BJ$6)+SUMIF(总装!BK$3:BK$146,$B384,总装!BK$6)</f>
        <v>0</v>
      </c>
      <c r="AD384" s="5">
        <f ca="1">SUMIF(总装!BL$3:BL$146,$B384,总装!BL$6)+SUMIF(总装!BM$3:BM$146,$B384,总装!BM$6)+SUMIF(总装!BN$3:BN$146,$B384,总装!BN$6)</f>
        <v>0</v>
      </c>
      <c r="AE384" s="5">
        <f ca="1">SUMIF(总装!BO$3:BO$146,$B384,总装!BO$6)+SUMIF(总装!BP$3:BP$146,$B384,总装!BP$6)+SUMIF(总装!BQ$3:BQ$146,$B384,总装!BQ$6)</f>
        <v>0</v>
      </c>
      <c r="AF384" s="5">
        <f ca="1">SUMIF(总装!BR$3:BR$146,$B384,总装!BR$6)+SUMIF(总装!BS$3:BS$146,$B384,总装!BS$6)+SUMIF(总装!BT$3:BT$146,$B384,总装!BT$6)</f>
        <v>0</v>
      </c>
      <c r="AG384" s="5">
        <f ca="1">SUMIF(总装!BU$3:BU$146,$B384,总装!BU$6)+SUMIF(总装!BV$3:BV$146,$B384,总装!BV$6)+SUMIF(总装!BW$3:BW$146,$B384,总装!BW$6)</f>
        <v>0</v>
      </c>
      <c r="AH384" s="5">
        <f ca="1">SUMIF(总装!BX$3:BX$146,$B384,总装!BX$6)+SUMIF(总装!BY$3:BY$146,$B384,总装!BY$6)+SUMIF(总装!BZ$3:BZ$146,$B384,总装!BZ$6)</f>
        <v>0</v>
      </c>
      <c r="AI384" s="5">
        <f ca="1">SUMIF(总装!CA$3:CA$146,$B384,总装!CA$6)+SUMIF(总装!CB$3:CB$146,$B384,总装!CB$6)+SUMIF(总装!CC$3:CC$146,$B384,总装!CC$6)</f>
        <v>1250</v>
      </c>
      <c r="AJ384" s="5">
        <f ca="1">SUMIF(总装!CD$3:CD$146,$B384,总装!CD$6)+SUMIF(总装!CE$3:CE$146,$B384,总装!CE$6)+SUMIF(总装!CF$3:CF$146,$B384,总装!CF$6)</f>
        <v>1750</v>
      </c>
      <c r="AK384" s="5">
        <f ca="1">SUMIF(总装!CG$3:CG$146,$B384,总装!CG$6)+SUMIF(总装!CH$3:CH$146,$B384,总装!CH$6)+SUMIF(总装!CI$3:CI$146,$B384,总装!CI$6)</f>
        <v>0</v>
      </c>
      <c r="AL384" s="5">
        <f ca="1">SUMIF(总装!CJ$3:CJ$146,$B384,总装!CJ$6)+SUMIF(总装!CK$3:CK$146,$B384,总装!CK$6)+SUMIF(总装!CL$3:CL$146,$B384,总装!CL$6)</f>
        <v>0</v>
      </c>
      <c r="AM384" s="5">
        <f ca="1">SUMIF(总装!CM$3:CM$146,$B384,总装!CM$6)+SUMIF(总装!CN$3:CN$146,$B384,总装!CN$6)+SUMIF(总装!CO$3:CO$146,$B384,总装!CO$6)</f>
        <v>0</v>
      </c>
      <c r="AN384" s="5">
        <f ca="1">SUMIF(总装!CP$3:CP$146,$B384,总装!CP$6)+SUMIF(总装!CQ$3:CQ$146,$B384,总装!CQ$6)+SUMIF(总装!CR$3:CR$146,$B384,总装!CR$6)</f>
        <v>0</v>
      </c>
      <c r="AO384" s="5">
        <f ca="1" t="shared" si="16"/>
        <v>3000</v>
      </c>
      <c r="AP384" s="5">
        <f>SUMIF(工单拆分!G:G,B384,工单拆分!I:I)</f>
        <v>3000</v>
      </c>
      <c r="AQ384" s="5">
        <f ca="1" t="shared" si="17"/>
        <v>0</v>
      </c>
      <c r="AS384" s="7">
        <f>VLOOKUP(日计划量!C:C,工单拆分!H:N,7,0)</f>
        <v>100851998</v>
      </c>
      <c r="AT384" s="5">
        <f ca="1">VLOOKUP(C:C,工单拆分!H:R,11,0)</f>
        <v>0</v>
      </c>
      <c r="AU384" s="5">
        <f ca="1">VLOOKUP(C:C,工单拆分!H:S,12,0)</f>
        <v>0</v>
      </c>
      <c r="AV384" s="5"/>
      <c r="AW384" s="5"/>
    </row>
    <row r="385" s="1" customFormat="1" spans="1:49">
      <c r="A385" s="5">
        <f>工单拆分!F385</f>
        <v>7210003712</v>
      </c>
      <c r="B385" s="5" t="str">
        <f>工单拆分!G385</f>
        <v>7210003712-15</v>
      </c>
      <c r="C385" s="5" t="str">
        <f>工单拆分!H385</f>
        <v>30FC829-15</v>
      </c>
      <c r="D385" s="5">
        <f>VLOOKUP(B385,工单拆分!G:I,3,0)</f>
        <v>3000</v>
      </c>
      <c r="E385" s="5">
        <f ca="1">SUMIFS(OFFSET(工单拆分!$I$2,,,2000),OFFSET(工单拆分!$F$2,,,2000),A385)</f>
        <v>120000</v>
      </c>
      <c r="F385" s="5"/>
      <c r="G385" s="10">
        <f ca="1" t="array" ref="G385">MATCH(TRUE,J385:AN385&gt;10,0)+$J$2-1</f>
        <v>43551</v>
      </c>
      <c r="H385" s="11"/>
      <c r="I385" s="11"/>
      <c r="J385" s="5">
        <f ca="1">SUMIF(总装!D$3:D$146,$B385,总装!D$6)+SUMIF(总装!E$3:E$146,$B385,总装!E$6)+SUMIF(总装!F$3:F$146,$B385,总装!F$6)</f>
        <v>0</v>
      </c>
      <c r="K385" s="12">
        <f ca="1">SUMIF(总装!G$3:G$146,$B385,总装!G$6)+SUMIF(总装!H$3:H$146,$B385,总装!H$6)+SUMIF(总装!I$3:I$146,$B385,总装!I$6)</f>
        <v>0</v>
      </c>
      <c r="L385" s="12">
        <f ca="1">SUMIF(总装!J$3:J$146,$B385,总装!J$6)+SUMIF(总装!K$3:K$146,$B385,总装!K$6)+SUMIF(总装!L$3:L$146,$B385,总装!L$6)</f>
        <v>0</v>
      </c>
      <c r="M385" s="12">
        <f ca="1">SUMIF(总装!M$3:M$146,$B385,总装!M$6)+SUMIF(总装!N$3:N$146,$B385,总装!N$6)+SUMIF(总装!O$3:O$146,$B385,总装!O$6)</f>
        <v>0</v>
      </c>
      <c r="N385" s="12">
        <f ca="1">SUMIF(总装!P$3:P$146,$B385,总装!P$6)+SUMIF(总装!Q$3:Q$146,$B385,总装!Q$6)+SUMIF(总装!R$3:R$146,$B385,总装!R$6)</f>
        <v>0</v>
      </c>
      <c r="O385" s="12">
        <f ca="1">SUMIF(总装!S$3:S$146,$B385,总装!S$6)+SUMIF(总装!T$3:T$146,$B385,总装!T$6)+SUMIF(总装!U$3:U$146,$B385,总装!U$6)</f>
        <v>0</v>
      </c>
      <c r="P385" s="12">
        <f ca="1">SUMIF(总装!V$3:V$146,$B385,总装!V$6)+SUMIF(总装!W$3:W$146,$B385,总装!W$6)+SUMIF(总装!X$3:X$146,$B385,总装!X$6)</f>
        <v>0</v>
      </c>
      <c r="Q385" s="12">
        <f ca="1">SUMIF(总装!Y$3:Y$146,$B385,总装!Y$6)+SUMIF(总装!Z$3:Z$146,$B385,总装!Z$6)+SUMIF(总装!AA$3:AA$146,$B385,总装!AA$6)</f>
        <v>0</v>
      </c>
      <c r="R385" s="5">
        <f ca="1">SUMIF(总装!AB$3:AB$146,$B385,总装!AB$6)+SUMIF(总装!AC$3:AC$146,$B385,总装!AC$6)+SUMIF(总装!AD$3:AD$146,$B385,总装!AD$6)</f>
        <v>0</v>
      </c>
      <c r="S385" s="5">
        <f ca="1">SUMIF(总装!AE$3:AE$146,$B385,总装!AE$6)+SUMIF(总装!AF$3:AF$146,$B385,总装!AF$6)+SUMIF(总装!AG$3:AG$146,$B385,总装!AG$6)</f>
        <v>0</v>
      </c>
      <c r="T385" s="5">
        <f ca="1">SUMIF(总装!AH$3:AH$146,$B385,总装!AH$6)+SUMIF(总装!AI$3:AI$146,$B385,总装!AI$6)+SUMIF(总装!AJ$3:AJ$146,$B385,总装!AJ$6)</f>
        <v>0</v>
      </c>
      <c r="U385" s="5">
        <f ca="1">SUMIF(总装!AK$3:AK$146,$B385,总装!AK$6)+SUMIF(总装!AL$3:AL$146,$B385,总装!AL$6)+SUMIF(总装!AM$3:AM$146,$B385,总装!AM$6)</f>
        <v>0</v>
      </c>
      <c r="V385" s="5">
        <f ca="1">SUMIF(总装!AN$3:AN$146,$B385,总装!AN$6)+SUMIF(总装!AO$3:AO$146,$B385,总装!AO$6)+SUMIF(总装!AP$3:AP$146,$B385,总装!AP$6)</f>
        <v>0</v>
      </c>
      <c r="W385" s="5">
        <f ca="1">SUMIF(总装!AQ$3:AQ$146,$B385,总装!AQ$6)+SUMIF(总装!AR$3:AR$146,$B385,总装!AR$6)+SUMIF(总装!AS$3:AS$146,$B385,总装!AS$6)</f>
        <v>0</v>
      </c>
      <c r="X385" s="5">
        <f ca="1">SUMIF(总装!AT$3:AT$146,$B385,总装!AT$6)+SUMIF(总装!AU$3:AU$146,$B385,总装!AU$6)+SUMIF(总装!AV$3:AV$146,$B385,总装!AV$6)</f>
        <v>0</v>
      </c>
      <c r="Y385" s="5">
        <f ca="1">SUMIF(总装!AW$3:AW$146,$B385,总装!AW$6)+SUMIF(总装!AX$3:AX$146,$B385,总装!AX$6)+SUMIF(总装!AY$3:AY$146,$B385,总装!AY$6)</f>
        <v>0</v>
      </c>
      <c r="Z385" s="5">
        <f ca="1">SUMIF(总装!AZ$3:AZ$146,$B385,总装!AZ$6)+SUMIF(总装!BA$3:BA$146,$B385,总装!BA$6)+SUMIF(总装!BB$3:BB$146,$B385,总装!BB$6)</f>
        <v>0</v>
      </c>
      <c r="AA385" s="5">
        <f ca="1">SUMIF(总装!BC$3:BC$146,$B385,总装!BC$6)+SUMIF(总装!BD$3:BD$146,$B385,总装!BD$6)+SUMIF(总装!BE$3:BE$146,$B385,总装!BE$6)</f>
        <v>0</v>
      </c>
      <c r="AB385" s="5">
        <f ca="1">SUMIF(总装!BF$3:BF$146,$B385,总装!BF$6)+SUMIF(总装!BG$3:BG$146,$B385,总装!BG$6)+SUMIF(总装!BH$3:BH$146,$B385,总装!BH$6)</f>
        <v>0</v>
      </c>
      <c r="AC385" s="5">
        <f ca="1">SUMIF(总装!BI$3:BI$146,$B385,总装!BI$6)+SUMIF(总装!BJ$3:BJ$146,$B385,总装!BJ$6)+SUMIF(总装!BK$3:BK$146,$B385,总装!BK$6)</f>
        <v>0</v>
      </c>
      <c r="AD385" s="5">
        <f ca="1">SUMIF(总装!BL$3:BL$146,$B385,总装!BL$6)+SUMIF(总装!BM$3:BM$146,$B385,总装!BM$6)+SUMIF(总装!BN$3:BN$146,$B385,总装!BN$6)</f>
        <v>0</v>
      </c>
      <c r="AE385" s="5">
        <f ca="1">SUMIF(总装!BO$3:BO$146,$B385,总装!BO$6)+SUMIF(总装!BP$3:BP$146,$B385,总装!BP$6)+SUMIF(总装!BQ$3:BQ$146,$B385,总装!BQ$6)</f>
        <v>0</v>
      </c>
      <c r="AF385" s="5">
        <f ca="1">SUMIF(总装!BR$3:BR$146,$B385,总装!BR$6)+SUMIF(总装!BS$3:BS$146,$B385,总装!BS$6)+SUMIF(总装!BT$3:BT$146,$B385,总装!BT$6)</f>
        <v>0</v>
      </c>
      <c r="AG385" s="5">
        <f ca="1">SUMIF(总装!BU$3:BU$146,$B385,总装!BU$6)+SUMIF(总装!BV$3:BV$146,$B385,总装!BV$6)+SUMIF(总装!BW$3:BW$146,$B385,总装!BW$6)</f>
        <v>0</v>
      </c>
      <c r="AH385" s="5">
        <f ca="1">SUMIF(总装!BX$3:BX$146,$B385,总装!BX$6)+SUMIF(总装!BY$3:BY$146,$B385,总装!BY$6)+SUMIF(总装!BZ$3:BZ$146,$B385,总装!BZ$6)</f>
        <v>0</v>
      </c>
      <c r="AI385" s="5">
        <f ca="1">SUMIF(总装!CA$3:CA$146,$B385,总装!CA$6)+SUMIF(总装!CB$3:CB$146,$B385,总装!CB$6)+SUMIF(总装!CC$3:CC$146,$B385,总装!CC$6)</f>
        <v>0</v>
      </c>
      <c r="AJ385" s="5">
        <f ca="1">SUMIF(总装!CD$3:CD$146,$B385,总装!CD$6)+SUMIF(总装!CE$3:CE$146,$B385,总装!CE$6)+SUMIF(总装!CF$3:CF$146,$B385,总装!CF$6)</f>
        <v>350</v>
      </c>
      <c r="AK385" s="5">
        <f ca="1">SUMIF(总装!CG$3:CG$146,$B385,总装!CG$6)+SUMIF(总装!CH$3:CH$146,$B385,总装!CH$6)+SUMIF(总装!CI$3:CI$146,$B385,总装!CI$6)</f>
        <v>2100</v>
      </c>
      <c r="AL385" s="5">
        <f ca="1">SUMIF(总装!CJ$3:CJ$146,$B385,总装!CJ$6)+SUMIF(总装!CK$3:CK$146,$B385,总装!CK$6)+SUMIF(总装!CL$3:CL$146,$B385,总装!CL$6)</f>
        <v>550</v>
      </c>
      <c r="AM385" s="5">
        <f ca="1">SUMIF(总装!CM$3:CM$146,$B385,总装!CM$6)+SUMIF(总装!CN$3:CN$146,$B385,总装!CN$6)+SUMIF(总装!CO$3:CO$146,$B385,总装!CO$6)</f>
        <v>0</v>
      </c>
      <c r="AN385" s="5">
        <f ca="1">SUMIF(总装!CP$3:CP$146,$B385,总装!CP$6)+SUMIF(总装!CQ$3:CQ$146,$B385,总装!CQ$6)+SUMIF(总装!CR$3:CR$146,$B385,总装!CR$6)</f>
        <v>0</v>
      </c>
      <c r="AO385" s="5">
        <f ca="1" t="shared" si="16"/>
        <v>3000</v>
      </c>
      <c r="AP385" s="5">
        <f>SUMIF(工单拆分!G:G,B385,工单拆分!I:I)</f>
        <v>3000</v>
      </c>
      <c r="AQ385" s="5">
        <f ca="1" t="shared" si="17"/>
        <v>0</v>
      </c>
      <c r="AS385" s="7">
        <f>VLOOKUP(日计划量!C:C,工单拆分!H:N,7,0)</f>
        <v>100851999</v>
      </c>
      <c r="AT385" s="5">
        <f ca="1">VLOOKUP(C:C,工单拆分!H:R,11,0)</f>
        <v>0</v>
      </c>
      <c r="AU385" s="5">
        <f ca="1">VLOOKUP(C:C,工单拆分!H:S,12,0)</f>
        <v>0</v>
      </c>
      <c r="AV385" s="5"/>
      <c r="AW385" s="5"/>
    </row>
    <row r="386" s="1" customFormat="1" spans="1:49">
      <c r="A386" s="5">
        <f>工单拆分!F386</f>
        <v>7210003712</v>
      </c>
      <c r="B386" s="5" t="str">
        <f>工单拆分!G386</f>
        <v>7210003712-16</v>
      </c>
      <c r="C386" s="5" t="str">
        <f>工单拆分!H386</f>
        <v>30FC829-16</v>
      </c>
      <c r="D386" s="5">
        <f>VLOOKUP(B386,工单拆分!G:I,3,0)</f>
        <v>3000</v>
      </c>
      <c r="E386" s="5">
        <f ca="1">SUMIFS(OFFSET(工单拆分!$I$2,,,2000),OFFSET(工单拆分!$F$2,,,2000),A386)</f>
        <v>120000</v>
      </c>
      <c r="F386" s="5"/>
      <c r="G386" s="10">
        <f ca="1" t="array" ref="G386">MATCH(TRUE,J386:AN386&gt;10,0)+$J$2-1</f>
        <v>43553</v>
      </c>
      <c r="H386" s="11"/>
      <c r="I386" s="11"/>
      <c r="J386" s="5">
        <f ca="1">SUMIF(总装!D$3:D$146,$B386,总装!D$6)+SUMIF(总装!E$3:E$146,$B386,总装!E$6)+SUMIF(总装!F$3:F$146,$B386,总装!F$6)</f>
        <v>0</v>
      </c>
      <c r="K386" s="12">
        <f ca="1">SUMIF(总装!G$3:G$146,$B386,总装!G$6)+SUMIF(总装!H$3:H$146,$B386,总装!H$6)+SUMIF(总装!I$3:I$146,$B386,总装!I$6)</f>
        <v>0</v>
      </c>
      <c r="L386" s="12">
        <f ca="1">SUMIF(总装!J$3:J$146,$B386,总装!J$6)+SUMIF(总装!K$3:K$146,$B386,总装!K$6)+SUMIF(总装!L$3:L$146,$B386,总装!L$6)</f>
        <v>0</v>
      </c>
      <c r="M386" s="12">
        <f ca="1">SUMIF(总装!M$3:M$146,$B386,总装!M$6)+SUMIF(总装!N$3:N$146,$B386,总装!N$6)+SUMIF(总装!O$3:O$146,$B386,总装!O$6)</f>
        <v>0</v>
      </c>
      <c r="N386" s="12">
        <f ca="1">SUMIF(总装!P$3:P$146,$B386,总装!P$6)+SUMIF(总装!Q$3:Q$146,$B386,总装!Q$6)+SUMIF(总装!R$3:R$146,$B386,总装!R$6)</f>
        <v>0</v>
      </c>
      <c r="O386" s="12">
        <f ca="1">SUMIF(总装!S$3:S$146,$B386,总装!S$6)+SUMIF(总装!T$3:T$146,$B386,总装!T$6)+SUMIF(总装!U$3:U$146,$B386,总装!U$6)</f>
        <v>0</v>
      </c>
      <c r="P386" s="12">
        <f ca="1">SUMIF(总装!V$3:V$146,$B386,总装!V$6)+SUMIF(总装!W$3:W$146,$B386,总装!W$6)+SUMIF(总装!X$3:X$146,$B386,总装!X$6)</f>
        <v>0</v>
      </c>
      <c r="Q386" s="12">
        <f ca="1">SUMIF(总装!Y$3:Y$146,$B386,总装!Y$6)+SUMIF(总装!Z$3:Z$146,$B386,总装!Z$6)+SUMIF(总装!AA$3:AA$146,$B386,总装!AA$6)</f>
        <v>0</v>
      </c>
      <c r="R386" s="5">
        <f ca="1">SUMIF(总装!AB$3:AB$146,$B386,总装!AB$6)+SUMIF(总装!AC$3:AC$146,$B386,总装!AC$6)+SUMIF(总装!AD$3:AD$146,$B386,总装!AD$6)</f>
        <v>0</v>
      </c>
      <c r="S386" s="5">
        <f ca="1">SUMIF(总装!AE$3:AE$146,$B386,总装!AE$6)+SUMIF(总装!AF$3:AF$146,$B386,总装!AF$6)+SUMIF(总装!AG$3:AG$146,$B386,总装!AG$6)</f>
        <v>0</v>
      </c>
      <c r="T386" s="5">
        <f ca="1">SUMIF(总装!AH$3:AH$146,$B386,总装!AH$6)+SUMIF(总装!AI$3:AI$146,$B386,总装!AI$6)+SUMIF(总装!AJ$3:AJ$146,$B386,总装!AJ$6)</f>
        <v>0</v>
      </c>
      <c r="U386" s="5">
        <f ca="1">SUMIF(总装!AK$3:AK$146,$B386,总装!AK$6)+SUMIF(总装!AL$3:AL$146,$B386,总装!AL$6)+SUMIF(总装!AM$3:AM$146,$B386,总装!AM$6)</f>
        <v>0</v>
      </c>
      <c r="V386" s="5">
        <f ca="1">SUMIF(总装!AN$3:AN$146,$B386,总装!AN$6)+SUMIF(总装!AO$3:AO$146,$B386,总装!AO$6)+SUMIF(总装!AP$3:AP$146,$B386,总装!AP$6)</f>
        <v>0</v>
      </c>
      <c r="W386" s="5">
        <f ca="1">SUMIF(总装!AQ$3:AQ$146,$B386,总装!AQ$6)+SUMIF(总装!AR$3:AR$146,$B386,总装!AR$6)+SUMIF(总装!AS$3:AS$146,$B386,总装!AS$6)</f>
        <v>0</v>
      </c>
      <c r="X386" s="5">
        <f ca="1">SUMIF(总装!AT$3:AT$146,$B386,总装!AT$6)+SUMIF(总装!AU$3:AU$146,$B386,总装!AU$6)+SUMIF(总装!AV$3:AV$146,$B386,总装!AV$6)</f>
        <v>0</v>
      </c>
      <c r="Y386" s="5">
        <f ca="1">SUMIF(总装!AW$3:AW$146,$B386,总装!AW$6)+SUMIF(总装!AX$3:AX$146,$B386,总装!AX$6)+SUMIF(总装!AY$3:AY$146,$B386,总装!AY$6)</f>
        <v>0</v>
      </c>
      <c r="Z386" s="5">
        <f ca="1">SUMIF(总装!AZ$3:AZ$146,$B386,总装!AZ$6)+SUMIF(总装!BA$3:BA$146,$B386,总装!BA$6)+SUMIF(总装!BB$3:BB$146,$B386,总装!BB$6)</f>
        <v>0</v>
      </c>
      <c r="AA386" s="5">
        <f ca="1">SUMIF(总装!BC$3:BC$146,$B386,总装!BC$6)+SUMIF(总装!BD$3:BD$146,$B386,总装!BD$6)+SUMIF(总装!BE$3:BE$146,$B386,总装!BE$6)</f>
        <v>0</v>
      </c>
      <c r="AB386" s="5">
        <f ca="1">SUMIF(总装!BF$3:BF$146,$B386,总装!BF$6)+SUMIF(总装!BG$3:BG$146,$B386,总装!BG$6)+SUMIF(总装!BH$3:BH$146,$B386,总装!BH$6)</f>
        <v>0</v>
      </c>
      <c r="AC386" s="5">
        <f ca="1">SUMIF(总装!BI$3:BI$146,$B386,总装!BI$6)+SUMIF(总装!BJ$3:BJ$146,$B386,总装!BJ$6)+SUMIF(总装!BK$3:BK$146,$B386,总装!BK$6)</f>
        <v>0</v>
      </c>
      <c r="AD386" s="5">
        <f ca="1">SUMIF(总装!BL$3:BL$146,$B386,总装!BL$6)+SUMIF(总装!BM$3:BM$146,$B386,总装!BM$6)+SUMIF(总装!BN$3:BN$146,$B386,总装!BN$6)</f>
        <v>0</v>
      </c>
      <c r="AE386" s="5">
        <f ca="1">SUMIF(总装!BO$3:BO$146,$B386,总装!BO$6)+SUMIF(总装!BP$3:BP$146,$B386,总装!BP$6)+SUMIF(总装!BQ$3:BQ$146,$B386,总装!BQ$6)</f>
        <v>0</v>
      </c>
      <c r="AF386" s="5">
        <f ca="1">SUMIF(总装!BR$3:BR$146,$B386,总装!BR$6)+SUMIF(总装!BS$3:BS$146,$B386,总装!BS$6)+SUMIF(总装!BT$3:BT$146,$B386,总装!BT$6)</f>
        <v>0</v>
      </c>
      <c r="AG386" s="5">
        <f ca="1">SUMIF(总装!BU$3:BU$146,$B386,总装!BU$6)+SUMIF(总装!BV$3:BV$146,$B386,总装!BV$6)+SUMIF(总装!BW$3:BW$146,$B386,总装!BW$6)</f>
        <v>0</v>
      </c>
      <c r="AH386" s="5">
        <f ca="1">SUMIF(总装!BX$3:BX$146,$B386,总装!BX$6)+SUMIF(总装!BY$3:BY$146,$B386,总装!BY$6)+SUMIF(总装!BZ$3:BZ$146,$B386,总装!BZ$6)</f>
        <v>0</v>
      </c>
      <c r="AI386" s="5">
        <f ca="1">SUMIF(总装!CA$3:CA$146,$B386,总装!CA$6)+SUMIF(总装!CB$3:CB$146,$B386,总装!CB$6)+SUMIF(总装!CC$3:CC$146,$B386,总装!CC$6)</f>
        <v>0</v>
      </c>
      <c r="AJ386" s="5">
        <f ca="1">SUMIF(总装!CD$3:CD$146,$B386,总装!CD$6)+SUMIF(总装!CE$3:CE$146,$B386,总装!CE$6)+SUMIF(总装!CF$3:CF$146,$B386,总装!CF$6)</f>
        <v>0</v>
      </c>
      <c r="AK386" s="5">
        <f ca="1">SUMIF(总装!CG$3:CG$146,$B386,总装!CG$6)+SUMIF(总装!CH$3:CH$146,$B386,总装!CH$6)+SUMIF(总装!CI$3:CI$146,$B386,总装!CI$6)</f>
        <v>0</v>
      </c>
      <c r="AL386" s="5">
        <f ca="1">SUMIF(总装!CJ$3:CJ$146,$B386,总装!CJ$6)+SUMIF(总装!CK$3:CK$146,$B386,总装!CK$6)+SUMIF(总装!CL$3:CL$146,$B386,总装!CL$6)</f>
        <v>1550</v>
      </c>
      <c r="AM386" s="5">
        <f ca="1">SUMIF(总装!CM$3:CM$146,$B386,总装!CM$6)+SUMIF(总装!CN$3:CN$146,$B386,总装!CN$6)+SUMIF(总装!CO$3:CO$146,$B386,总装!CO$6)</f>
        <v>1450</v>
      </c>
      <c r="AN386" s="5">
        <f ca="1">SUMIF(总装!CP$3:CP$146,$B386,总装!CP$6)+SUMIF(总装!CQ$3:CQ$146,$B386,总装!CQ$6)+SUMIF(总装!CR$3:CR$146,$B386,总装!CR$6)</f>
        <v>0</v>
      </c>
      <c r="AO386" s="5">
        <f ca="1" t="shared" si="16"/>
        <v>3000</v>
      </c>
      <c r="AP386" s="5">
        <f>SUMIF(工单拆分!G:G,B386,工单拆分!I:I)</f>
        <v>3000</v>
      </c>
      <c r="AQ386" s="5">
        <f ca="1" t="shared" si="17"/>
        <v>0</v>
      </c>
      <c r="AS386" s="7">
        <f>VLOOKUP(日计划量!C:C,工单拆分!H:N,7,0)</f>
        <v>0</v>
      </c>
      <c r="AT386" s="5">
        <f ca="1">VLOOKUP(C:C,工单拆分!H:R,11,0)</f>
        <v>0</v>
      </c>
      <c r="AU386" s="5">
        <f ca="1">VLOOKUP(C:C,工单拆分!H:S,12,0)</f>
        <v>0</v>
      </c>
      <c r="AV386" s="5"/>
      <c r="AW386" s="5"/>
    </row>
    <row r="387" s="1" customFormat="1" spans="1:49">
      <c r="A387" s="5">
        <f>工单拆分!F387</f>
        <v>7210003712</v>
      </c>
      <c r="B387" s="5" t="str">
        <f>工单拆分!G387</f>
        <v>7210003712-42</v>
      </c>
      <c r="C387" s="5" t="str">
        <f>工单拆分!H387</f>
        <v>30FC829-42</v>
      </c>
      <c r="D387" s="5">
        <f>VLOOKUP(B387,工单拆分!G:I,3,0)</f>
        <v>1000</v>
      </c>
      <c r="E387" s="5">
        <f ca="1">SUMIFS(OFFSET(工单拆分!$I$2,,,2000),OFFSET(工单拆分!$F$2,,,2000),A387)</f>
        <v>120000</v>
      </c>
      <c r="F387" s="5"/>
      <c r="G387" s="10">
        <f ca="1" t="array" ref="G387">MATCH(TRUE,J387:AN387&gt;10,0)+$J$2-1</f>
        <v>43537</v>
      </c>
      <c r="H387" s="11"/>
      <c r="I387" s="11"/>
      <c r="J387" s="5">
        <f ca="1">SUMIF(总装!D$3:D$146,$B387,总装!D$6)+SUMIF(总装!E$3:E$146,$B387,总装!E$6)+SUMIF(总装!F$3:F$146,$B387,总装!F$6)</f>
        <v>0</v>
      </c>
      <c r="K387" s="12">
        <f ca="1">SUMIF(总装!G$3:G$146,$B387,总装!G$6)+SUMIF(总装!H$3:H$146,$B387,总装!H$6)+SUMIF(总装!I$3:I$146,$B387,总装!I$6)</f>
        <v>0</v>
      </c>
      <c r="L387" s="12">
        <f ca="1">SUMIF(总装!J$3:J$146,$B387,总装!J$6)+SUMIF(总装!K$3:K$146,$B387,总装!K$6)+SUMIF(总装!L$3:L$146,$B387,总装!L$6)</f>
        <v>0</v>
      </c>
      <c r="M387" s="12">
        <f ca="1">SUMIF(总装!M$3:M$146,$B387,总装!M$6)+SUMIF(总装!N$3:N$146,$B387,总装!N$6)+SUMIF(总装!O$3:O$146,$B387,总装!O$6)</f>
        <v>0</v>
      </c>
      <c r="N387" s="12">
        <f ca="1">SUMIF(总装!P$3:P$146,$B387,总装!P$6)+SUMIF(总装!Q$3:Q$146,$B387,总装!Q$6)+SUMIF(总装!R$3:R$146,$B387,总装!R$6)</f>
        <v>0</v>
      </c>
      <c r="O387" s="12">
        <f ca="1">SUMIF(总装!S$3:S$146,$B387,总装!S$6)+SUMIF(总装!T$3:T$146,$B387,总装!T$6)+SUMIF(总装!U$3:U$146,$B387,总装!U$6)</f>
        <v>0</v>
      </c>
      <c r="P387" s="12">
        <f ca="1">SUMIF(总装!V$3:V$146,$B387,总装!V$6)+SUMIF(总装!W$3:W$146,$B387,总装!W$6)+SUMIF(总装!X$3:X$146,$B387,总装!X$6)</f>
        <v>0</v>
      </c>
      <c r="Q387" s="12">
        <f ca="1">SUMIF(总装!Y$3:Y$146,$B387,总装!Y$6)+SUMIF(总装!Z$3:Z$146,$B387,总装!Z$6)+SUMIF(总装!AA$3:AA$146,$B387,总装!AA$6)</f>
        <v>0</v>
      </c>
      <c r="R387" s="5">
        <f ca="1">SUMIF(总装!AB$3:AB$146,$B387,总装!AB$6)+SUMIF(总装!AC$3:AC$146,$B387,总装!AC$6)+SUMIF(总装!AD$3:AD$146,$B387,总装!AD$6)</f>
        <v>0</v>
      </c>
      <c r="S387" s="5">
        <f ca="1">SUMIF(总装!AE$3:AE$146,$B387,总装!AE$6)+SUMIF(总装!AF$3:AF$146,$B387,总装!AF$6)+SUMIF(总装!AG$3:AG$146,$B387,总装!AG$6)</f>
        <v>0</v>
      </c>
      <c r="T387" s="5">
        <f ca="1">SUMIF(总装!AH$3:AH$146,$B387,总装!AH$6)+SUMIF(总装!AI$3:AI$146,$B387,总装!AI$6)+SUMIF(总装!AJ$3:AJ$146,$B387,总装!AJ$6)</f>
        <v>0</v>
      </c>
      <c r="U387" s="5">
        <f ca="1">SUMIF(总装!AK$3:AK$146,$B387,总装!AK$6)+SUMIF(总装!AL$3:AL$146,$B387,总装!AL$6)+SUMIF(总装!AM$3:AM$146,$B387,总装!AM$6)</f>
        <v>0</v>
      </c>
      <c r="V387" s="5">
        <f ca="1">SUMIF(总装!AN$3:AN$146,$B387,总装!AN$6)+SUMIF(总装!AO$3:AO$146,$B387,总装!AO$6)+SUMIF(总装!AP$3:AP$146,$B387,总装!AP$6)</f>
        <v>1000</v>
      </c>
      <c r="W387" s="5">
        <f ca="1">SUMIF(总装!AQ$3:AQ$146,$B387,总装!AQ$6)+SUMIF(总装!AR$3:AR$146,$B387,总装!AR$6)+SUMIF(总装!AS$3:AS$146,$B387,总装!AS$6)</f>
        <v>0</v>
      </c>
      <c r="X387" s="5">
        <f ca="1">SUMIF(总装!AT$3:AT$146,$B387,总装!AT$6)+SUMIF(总装!AU$3:AU$146,$B387,总装!AU$6)+SUMIF(总装!AV$3:AV$146,$B387,总装!AV$6)</f>
        <v>0</v>
      </c>
      <c r="Y387" s="5">
        <f ca="1">SUMIF(总装!AW$3:AW$146,$B387,总装!AW$6)+SUMIF(总装!AX$3:AX$146,$B387,总装!AX$6)+SUMIF(总装!AY$3:AY$146,$B387,总装!AY$6)</f>
        <v>0</v>
      </c>
      <c r="Z387" s="5">
        <f ca="1">SUMIF(总装!AZ$3:AZ$146,$B387,总装!AZ$6)+SUMIF(总装!BA$3:BA$146,$B387,总装!BA$6)+SUMIF(总装!BB$3:BB$146,$B387,总装!BB$6)</f>
        <v>0</v>
      </c>
      <c r="AA387" s="5">
        <f ca="1">SUMIF(总装!BC$3:BC$146,$B387,总装!BC$6)+SUMIF(总装!BD$3:BD$146,$B387,总装!BD$6)+SUMIF(总装!BE$3:BE$146,$B387,总装!BE$6)</f>
        <v>0</v>
      </c>
      <c r="AB387" s="5">
        <f ca="1">SUMIF(总装!BF$3:BF$146,$B387,总装!BF$6)+SUMIF(总装!BG$3:BG$146,$B387,总装!BG$6)+SUMIF(总装!BH$3:BH$146,$B387,总装!BH$6)</f>
        <v>0</v>
      </c>
      <c r="AC387" s="5">
        <f ca="1">SUMIF(总装!BI$3:BI$146,$B387,总装!BI$6)+SUMIF(总装!BJ$3:BJ$146,$B387,总装!BJ$6)+SUMIF(总装!BK$3:BK$146,$B387,总装!BK$6)</f>
        <v>0</v>
      </c>
      <c r="AD387" s="5">
        <f ca="1">SUMIF(总装!BL$3:BL$146,$B387,总装!BL$6)+SUMIF(总装!BM$3:BM$146,$B387,总装!BM$6)+SUMIF(总装!BN$3:BN$146,$B387,总装!BN$6)</f>
        <v>0</v>
      </c>
      <c r="AE387" s="5">
        <f ca="1">SUMIF(总装!BO$3:BO$146,$B387,总装!BO$6)+SUMIF(总装!BP$3:BP$146,$B387,总装!BP$6)+SUMIF(总装!BQ$3:BQ$146,$B387,总装!BQ$6)</f>
        <v>0</v>
      </c>
      <c r="AF387" s="5">
        <f ca="1">SUMIF(总装!BR$3:BR$146,$B387,总装!BR$6)+SUMIF(总装!BS$3:BS$146,$B387,总装!BS$6)+SUMIF(总装!BT$3:BT$146,$B387,总装!BT$6)</f>
        <v>0</v>
      </c>
      <c r="AG387" s="5">
        <f ca="1">SUMIF(总装!BU$3:BU$146,$B387,总装!BU$6)+SUMIF(总装!BV$3:BV$146,$B387,总装!BV$6)+SUMIF(总装!BW$3:BW$146,$B387,总装!BW$6)</f>
        <v>0</v>
      </c>
      <c r="AH387" s="5">
        <f ca="1">SUMIF(总装!BX$3:BX$146,$B387,总装!BX$6)+SUMIF(总装!BY$3:BY$146,$B387,总装!BY$6)+SUMIF(总装!BZ$3:BZ$146,$B387,总装!BZ$6)</f>
        <v>0</v>
      </c>
      <c r="AI387" s="5">
        <f ca="1">SUMIF(总装!CA$3:CA$146,$B387,总装!CA$6)+SUMIF(总装!CB$3:CB$146,$B387,总装!CB$6)+SUMIF(总装!CC$3:CC$146,$B387,总装!CC$6)</f>
        <v>0</v>
      </c>
      <c r="AJ387" s="5">
        <f ca="1">SUMIF(总装!CD$3:CD$146,$B387,总装!CD$6)+SUMIF(总装!CE$3:CE$146,$B387,总装!CE$6)+SUMIF(总装!CF$3:CF$146,$B387,总装!CF$6)</f>
        <v>0</v>
      </c>
      <c r="AK387" s="5">
        <f ca="1">SUMIF(总装!CG$3:CG$146,$B387,总装!CG$6)+SUMIF(总装!CH$3:CH$146,$B387,总装!CH$6)+SUMIF(总装!CI$3:CI$146,$B387,总装!CI$6)</f>
        <v>0</v>
      </c>
      <c r="AL387" s="5">
        <f ca="1">SUMIF(总装!CJ$3:CJ$146,$B387,总装!CJ$6)+SUMIF(总装!CK$3:CK$146,$B387,总装!CK$6)+SUMIF(总装!CL$3:CL$146,$B387,总装!CL$6)</f>
        <v>0</v>
      </c>
      <c r="AM387" s="5">
        <f ca="1">SUMIF(总装!CM$3:CM$146,$B387,总装!CM$6)+SUMIF(总装!CN$3:CN$146,$B387,总装!CN$6)+SUMIF(总装!CO$3:CO$146,$B387,总装!CO$6)</f>
        <v>0</v>
      </c>
      <c r="AN387" s="5">
        <f ca="1">SUMIF(总装!CP$3:CP$146,$B387,总装!CP$6)+SUMIF(总装!CQ$3:CQ$146,$B387,总装!CQ$6)+SUMIF(总装!CR$3:CR$146,$B387,总装!CR$6)</f>
        <v>0</v>
      </c>
      <c r="AO387" s="5">
        <f ca="1" t="shared" si="16"/>
        <v>1000</v>
      </c>
      <c r="AP387" s="5">
        <f>SUMIF(工单拆分!G:G,B387,工单拆分!I:I)</f>
        <v>1000</v>
      </c>
      <c r="AQ387" s="5">
        <f ca="1" t="shared" si="17"/>
        <v>0</v>
      </c>
      <c r="AS387" s="7">
        <f>VLOOKUP(日计划量!C:C,工单拆分!H:N,7,0)</f>
        <v>100847880</v>
      </c>
      <c r="AT387" s="5">
        <f ca="1">VLOOKUP(C:C,工单拆分!H:R,11,0)</f>
        <v>0</v>
      </c>
      <c r="AU387" s="5">
        <f ca="1">VLOOKUP(C:C,工单拆分!H:S,12,0)</f>
        <v>0</v>
      </c>
      <c r="AV387" s="5"/>
      <c r="AW387" s="5"/>
    </row>
    <row r="388" s="1" customFormat="1" spans="1:49">
      <c r="A388" s="5">
        <f>工单拆分!F388</f>
        <v>7210003712</v>
      </c>
      <c r="B388" s="5" t="str">
        <f>工单拆分!G388</f>
        <v>7210003712-17</v>
      </c>
      <c r="C388" s="5" t="str">
        <f>工单拆分!H388</f>
        <v>30FC829-17</v>
      </c>
      <c r="D388" s="5">
        <f>VLOOKUP(B388,工单拆分!G:I,3,0)</f>
        <v>3000</v>
      </c>
      <c r="E388" s="5">
        <f ca="1">SUMIFS(OFFSET(工单拆分!$I$2,,,2000),OFFSET(工单拆分!$F$2,,,2000),A388)</f>
        <v>120000</v>
      </c>
      <c r="F388" s="5"/>
      <c r="G388" s="10">
        <f ca="1" t="array" ref="G388">MATCH(TRUE,J388:AN388&gt;10,0)+$J$2-1</f>
        <v>43548</v>
      </c>
      <c r="H388" s="11"/>
      <c r="I388" s="11"/>
      <c r="J388" s="5">
        <f ca="1">SUMIF(总装!D$3:D$146,$B388,总装!D$6)+SUMIF(总装!E$3:E$146,$B388,总装!E$6)+SUMIF(总装!F$3:F$146,$B388,总装!F$6)</f>
        <v>0</v>
      </c>
      <c r="K388" s="12">
        <f ca="1">SUMIF(总装!G$3:G$146,$B388,总装!G$6)+SUMIF(总装!H$3:H$146,$B388,总装!H$6)+SUMIF(总装!I$3:I$146,$B388,总装!I$6)</f>
        <v>0</v>
      </c>
      <c r="L388" s="12">
        <f ca="1">SUMIF(总装!J$3:J$146,$B388,总装!J$6)+SUMIF(总装!K$3:K$146,$B388,总装!K$6)+SUMIF(总装!L$3:L$146,$B388,总装!L$6)</f>
        <v>0</v>
      </c>
      <c r="M388" s="12">
        <f ca="1">SUMIF(总装!M$3:M$146,$B388,总装!M$6)+SUMIF(总装!N$3:N$146,$B388,总装!N$6)+SUMIF(总装!O$3:O$146,$B388,总装!O$6)</f>
        <v>0</v>
      </c>
      <c r="N388" s="12">
        <f ca="1">SUMIF(总装!P$3:P$146,$B388,总装!P$6)+SUMIF(总装!Q$3:Q$146,$B388,总装!Q$6)+SUMIF(总装!R$3:R$146,$B388,总装!R$6)</f>
        <v>0</v>
      </c>
      <c r="O388" s="12">
        <f ca="1">SUMIF(总装!S$3:S$146,$B388,总装!S$6)+SUMIF(总装!T$3:T$146,$B388,总装!T$6)+SUMIF(总装!U$3:U$146,$B388,总装!U$6)</f>
        <v>0</v>
      </c>
      <c r="P388" s="12">
        <f ca="1">SUMIF(总装!V$3:V$146,$B388,总装!V$6)+SUMIF(总装!W$3:W$146,$B388,总装!W$6)+SUMIF(总装!X$3:X$146,$B388,总装!X$6)</f>
        <v>0</v>
      </c>
      <c r="Q388" s="12">
        <f ca="1">SUMIF(总装!Y$3:Y$146,$B388,总装!Y$6)+SUMIF(总装!Z$3:Z$146,$B388,总装!Z$6)+SUMIF(总装!AA$3:AA$146,$B388,总装!AA$6)</f>
        <v>0</v>
      </c>
      <c r="R388" s="5">
        <f ca="1">SUMIF(总装!AB$3:AB$146,$B388,总装!AB$6)+SUMIF(总装!AC$3:AC$146,$B388,总装!AC$6)+SUMIF(总装!AD$3:AD$146,$B388,总装!AD$6)</f>
        <v>0</v>
      </c>
      <c r="S388" s="5">
        <f ca="1">SUMIF(总装!AE$3:AE$146,$B388,总装!AE$6)+SUMIF(总装!AF$3:AF$146,$B388,总装!AF$6)+SUMIF(总装!AG$3:AG$146,$B388,总装!AG$6)</f>
        <v>0</v>
      </c>
      <c r="T388" s="5">
        <f ca="1">SUMIF(总装!AH$3:AH$146,$B388,总装!AH$6)+SUMIF(总装!AI$3:AI$146,$B388,总装!AI$6)+SUMIF(总装!AJ$3:AJ$146,$B388,总装!AJ$6)</f>
        <v>0</v>
      </c>
      <c r="U388" s="5">
        <f ca="1">SUMIF(总装!AK$3:AK$146,$B388,总装!AK$6)+SUMIF(总装!AL$3:AL$146,$B388,总装!AL$6)+SUMIF(总装!AM$3:AM$146,$B388,总装!AM$6)</f>
        <v>0</v>
      </c>
      <c r="V388" s="5">
        <f ca="1">SUMIF(总装!AN$3:AN$146,$B388,总装!AN$6)+SUMIF(总装!AO$3:AO$146,$B388,总装!AO$6)+SUMIF(总装!AP$3:AP$146,$B388,总装!AP$6)</f>
        <v>0</v>
      </c>
      <c r="W388" s="5">
        <f ca="1">SUMIF(总装!AQ$3:AQ$146,$B388,总装!AQ$6)+SUMIF(总装!AR$3:AR$146,$B388,总装!AR$6)+SUMIF(总装!AS$3:AS$146,$B388,总装!AS$6)</f>
        <v>0</v>
      </c>
      <c r="X388" s="5">
        <f ca="1">SUMIF(总装!AT$3:AT$146,$B388,总装!AT$6)+SUMIF(总装!AU$3:AU$146,$B388,总装!AU$6)+SUMIF(总装!AV$3:AV$146,$B388,总装!AV$6)</f>
        <v>0</v>
      </c>
      <c r="Y388" s="5">
        <f ca="1">SUMIF(总装!AW$3:AW$146,$B388,总装!AW$6)+SUMIF(总装!AX$3:AX$146,$B388,总装!AX$6)+SUMIF(总装!AY$3:AY$146,$B388,总装!AY$6)</f>
        <v>0</v>
      </c>
      <c r="Z388" s="5">
        <f ca="1">SUMIF(总装!AZ$3:AZ$146,$B388,总装!AZ$6)+SUMIF(总装!BA$3:BA$146,$B388,总装!BA$6)+SUMIF(总装!BB$3:BB$146,$B388,总装!BB$6)</f>
        <v>0</v>
      </c>
      <c r="AA388" s="5">
        <f ca="1">SUMIF(总装!BC$3:BC$146,$B388,总装!BC$6)+SUMIF(总装!BD$3:BD$146,$B388,总装!BD$6)+SUMIF(总装!BE$3:BE$146,$B388,总装!BE$6)</f>
        <v>0</v>
      </c>
      <c r="AB388" s="5">
        <f ca="1">SUMIF(总装!BF$3:BF$146,$B388,总装!BF$6)+SUMIF(总装!BG$3:BG$146,$B388,总装!BG$6)+SUMIF(总装!BH$3:BH$146,$B388,总装!BH$6)</f>
        <v>0</v>
      </c>
      <c r="AC388" s="5">
        <f ca="1">SUMIF(总装!BI$3:BI$146,$B388,总装!BI$6)+SUMIF(总装!BJ$3:BJ$146,$B388,总装!BJ$6)+SUMIF(总装!BK$3:BK$146,$B388,总装!BK$6)</f>
        <v>0</v>
      </c>
      <c r="AD388" s="5">
        <f ca="1">SUMIF(总装!BL$3:BL$146,$B388,总装!BL$6)+SUMIF(总装!BM$3:BM$146,$B388,总装!BM$6)+SUMIF(总装!BN$3:BN$146,$B388,总装!BN$6)</f>
        <v>0</v>
      </c>
      <c r="AE388" s="5">
        <f ca="1">SUMIF(总装!BO$3:BO$146,$B388,总装!BO$6)+SUMIF(总装!BP$3:BP$146,$B388,总装!BP$6)+SUMIF(总装!BQ$3:BQ$146,$B388,总装!BQ$6)</f>
        <v>0</v>
      </c>
      <c r="AF388" s="5">
        <f ca="1">SUMIF(总装!BR$3:BR$146,$B388,总装!BR$6)+SUMIF(总装!BS$3:BS$146,$B388,总装!BS$6)+SUMIF(总装!BT$3:BT$146,$B388,总装!BT$6)</f>
        <v>0</v>
      </c>
      <c r="AG388" s="5">
        <f ca="1">SUMIF(总装!BU$3:BU$146,$B388,总装!BU$6)+SUMIF(总装!BV$3:BV$146,$B388,总装!BV$6)+SUMIF(总装!BW$3:BW$146,$B388,总装!BW$6)</f>
        <v>700</v>
      </c>
      <c r="AH388" s="5">
        <f ca="1">SUMIF(总装!BX$3:BX$146,$B388,总装!BX$6)+SUMIF(总装!BY$3:BY$146,$B388,总装!BY$6)+SUMIF(总装!BZ$3:BZ$146,$B388,总装!BZ$6)</f>
        <v>1450</v>
      </c>
      <c r="AI388" s="5">
        <f ca="1">SUMIF(总装!CA$3:CA$146,$B388,总装!CA$6)+SUMIF(总装!CB$3:CB$146,$B388,总装!CB$6)+SUMIF(总装!CC$3:CC$146,$B388,总装!CC$6)</f>
        <v>850</v>
      </c>
      <c r="AJ388" s="5">
        <f ca="1">SUMIF(总装!CD$3:CD$146,$B388,总装!CD$6)+SUMIF(总装!CE$3:CE$146,$B388,总装!CE$6)+SUMIF(总装!CF$3:CF$146,$B388,总装!CF$6)</f>
        <v>0</v>
      </c>
      <c r="AK388" s="5">
        <f ca="1">SUMIF(总装!CG$3:CG$146,$B388,总装!CG$6)+SUMIF(总装!CH$3:CH$146,$B388,总装!CH$6)+SUMIF(总装!CI$3:CI$146,$B388,总装!CI$6)</f>
        <v>0</v>
      </c>
      <c r="AL388" s="5">
        <f ca="1">SUMIF(总装!CJ$3:CJ$146,$B388,总装!CJ$6)+SUMIF(总装!CK$3:CK$146,$B388,总装!CK$6)+SUMIF(总装!CL$3:CL$146,$B388,总装!CL$6)</f>
        <v>0</v>
      </c>
      <c r="AM388" s="5">
        <f ca="1">SUMIF(总装!CM$3:CM$146,$B388,总装!CM$6)+SUMIF(总装!CN$3:CN$146,$B388,总装!CN$6)+SUMIF(总装!CO$3:CO$146,$B388,总装!CO$6)</f>
        <v>0</v>
      </c>
      <c r="AN388" s="5">
        <f ca="1">SUMIF(总装!CP$3:CP$146,$B388,总装!CP$6)+SUMIF(总装!CQ$3:CQ$146,$B388,总装!CQ$6)+SUMIF(总装!CR$3:CR$146,$B388,总装!CR$6)</f>
        <v>0</v>
      </c>
      <c r="AO388" s="5">
        <f ca="1" t="shared" ref="AO388:AO451" si="18">SUM(J388:AN388)</f>
        <v>3000</v>
      </c>
      <c r="AP388" s="5">
        <f>SUMIF(工单拆分!G:G,B388,工单拆分!I:I)</f>
        <v>3000</v>
      </c>
      <c r="AQ388" s="5">
        <f ca="1" t="shared" ref="AQ388:AQ451" si="19">AO388-AP388</f>
        <v>0</v>
      </c>
      <c r="AS388" s="7">
        <f>VLOOKUP(日计划量!C:C,工单拆分!H:N,7,0)</f>
        <v>100851946</v>
      </c>
      <c r="AT388" s="5">
        <f ca="1">VLOOKUP(C:C,工单拆分!H:R,11,0)</f>
        <v>0</v>
      </c>
      <c r="AU388" s="5">
        <f ca="1">VLOOKUP(C:C,工单拆分!H:S,12,0)</f>
        <v>0</v>
      </c>
      <c r="AV388" s="5"/>
      <c r="AW388" s="5"/>
    </row>
    <row r="389" s="1" customFormat="1" spans="1:49">
      <c r="A389" s="5">
        <f>工单拆分!F389</f>
        <v>7210003712</v>
      </c>
      <c r="B389" s="5" t="str">
        <f>工单拆分!G389</f>
        <v>7210003712-18</v>
      </c>
      <c r="C389" s="5" t="str">
        <f>工单拆分!H389</f>
        <v>30FC829-18</v>
      </c>
      <c r="D389" s="5">
        <f>VLOOKUP(B389,工单拆分!G:I,3,0)</f>
        <v>3000</v>
      </c>
      <c r="E389" s="5">
        <f ca="1">SUMIFS(OFFSET(工单拆分!$I$2,,,2000),OFFSET(工单拆分!$F$2,,,2000),A389)</f>
        <v>120000</v>
      </c>
      <c r="F389" s="5"/>
      <c r="G389" s="10">
        <f ca="1" t="array" ref="G389">MATCH(TRUE,J389:AN389&gt;10,0)+$J$2-1</f>
        <v>43525</v>
      </c>
      <c r="H389" s="11"/>
      <c r="I389" s="11"/>
      <c r="J389" s="5">
        <f ca="1">SUMIF(总装!D$3:D$146,$B389,总装!D$6)+SUMIF(总装!E$3:E$146,$B389,总装!E$6)+SUMIF(总装!F$3:F$146,$B389,总装!F$6)</f>
        <v>1950</v>
      </c>
      <c r="K389" s="12">
        <f ca="1">SUMIF(总装!G$3:G$146,$B389,总装!G$6)+SUMIF(总装!H$3:H$146,$B389,总装!H$6)+SUMIF(总装!I$3:I$146,$B389,总装!I$6)</f>
        <v>1050</v>
      </c>
      <c r="L389" s="12">
        <f ca="1">SUMIF(总装!J$3:J$146,$B389,总装!J$6)+SUMIF(总装!K$3:K$146,$B389,总装!K$6)+SUMIF(总装!L$3:L$146,$B389,总装!L$6)</f>
        <v>0</v>
      </c>
      <c r="M389" s="12">
        <f ca="1">SUMIF(总装!M$3:M$146,$B389,总装!M$6)+SUMIF(总装!N$3:N$146,$B389,总装!N$6)+SUMIF(总装!O$3:O$146,$B389,总装!O$6)</f>
        <v>0</v>
      </c>
      <c r="N389" s="12">
        <f ca="1">SUMIF(总装!P$3:P$146,$B389,总装!P$6)+SUMIF(总装!Q$3:Q$146,$B389,总装!Q$6)+SUMIF(总装!R$3:R$146,$B389,总装!R$6)</f>
        <v>0</v>
      </c>
      <c r="O389" s="12">
        <f ca="1">SUMIF(总装!S$3:S$146,$B389,总装!S$6)+SUMIF(总装!T$3:T$146,$B389,总装!T$6)+SUMIF(总装!U$3:U$146,$B389,总装!U$6)</f>
        <v>0</v>
      </c>
      <c r="P389" s="12">
        <f ca="1">SUMIF(总装!V$3:V$146,$B389,总装!V$6)+SUMIF(总装!W$3:W$146,$B389,总装!W$6)+SUMIF(总装!X$3:X$146,$B389,总装!X$6)</f>
        <v>0</v>
      </c>
      <c r="Q389" s="12">
        <f ca="1">SUMIF(总装!Y$3:Y$146,$B389,总装!Y$6)+SUMIF(总装!Z$3:Z$146,$B389,总装!Z$6)+SUMIF(总装!AA$3:AA$146,$B389,总装!AA$6)</f>
        <v>0</v>
      </c>
      <c r="R389" s="5">
        <f ca="1">SUMIF(总装!AB$3:AB$146,$B389,总装!AB$6)+SUMIF(总装!AC$3:AC$146,$B389,总装!AC$6)+SUMIF(总装!AD$3:AD$146,$B389,总装!AD$6)</f>
        <v>0</v>
      </c>
      <c r="S389" s="5">
        <f ca="1">SUMIF(总装!AE$3:AE$146,$B389,总装!AE$6)+SUMIF(总装!AF$3:AF$146,$B389,总装!AF$6)+SUMIF(总装!AG$3:AG$146,$B389,总装!AG$6)</f>
        <v>0</v>
      </c>
      <c r="T389" s="5">
        <f ca="1">SUMIF(总装!AH$3:AH$146,$B389,总装!AH$6)+SUMIF(总装!AI$3:AI$146,$B389,总装!AI$6)+SUMIF(总装!AJ$3:AJ$146,$B389,总装!AJ$6)</f>
        <v>0</v>
      </c>
      <c r="U389" s="5">
        <f ca="1">SUMIF(总装!AK$3:AK$146,$B389,总装!AK$6)+SUMIF(总装!AL$3:AL$146,$B389,总装!AL$6)+SUMIF(总装!AM$3:AM$146,$B389,总装!AM$6)</f>
        <v>0</v>
      </c>
      <c r="V389" s="5">
        <f ca="1">SUMIF(总装!AN$3:AN$146,$B389,总装!AN$6)+SUMIF(总装!AO$3:AO$146,$B389,总装!AO$6)+SUMIF(总装!AP$3:AP$146,$B389,总装!AP$6)</f>
        <v>0</v>
      </c>
      <c r="W389" s="5">
        <f ca="1">SUMIF(总装!AQ$3:AQ$146,$B389,总装!AQ$6)+SUMIF(总装!AR$3:AR$146,$B389,总装!AR$6)+SUMIF(总装!AS$3:AS$146,$B389,总装!AS$6)</f>
        <v>0</v>
      </c>
      <c r="X389" s="5">
        <f ca="1">SUMIF(总装!AT$3:AT$146,$B389,总装!AT$6)+SUMIF(总装!AU$3:AU$146,$B389,总装!AU$6)+SUMIF(总装!AV$3:AV$146,$B389,总装!AV$6)</f>
        <v>0</v>
      </c>
      <c r="Y389" s="5">
        <f ca="1">SUMIF(总装!AW$3:AW$146,$B389,总装!AW$6)+SUMIF(总装!AX$3:AX$146,$B389,总装!AX$6)+SUMIF(总装!AY$3:AY$146,$B389,总装!AY$6)</f>
        <v>0</v>
      </c>
      <c r="Z389" s="5">
        <f ca="1">SUMIF(总装!AZ$3:AZ$146,$B389,总装!AZ$6)+SUMIF(总装!BA$3:BA$146,$B389,总装!BA$6)+SUMIF(总装!BB$3:BB$146,$B389,总装!BB$6)</f>
        <v>0</v>
      </c>
      <c r="AA389" s="5">
        <f ca="1">SUMIF(总装!BC$3:BC$146,$B389,总装!BC$6)+SUMIF(总装!BD$3:BD$146,$B389,总装!BD$6)+SUMIF(总装!BE$3:BE$146,$B389,总装!BE$6)</f>
        <v>0</v>
      </c>
      <c r="AB389" s="5">
        <f ca="1">SUMIF(总装!BF$3:BF$146,$B389,总装!BF$6)+SUMIF(总装!BG$3:BG$146,$B389,总装!BG$6)+SUMIF(总装!BH$3:BH$146,$B389,总装!BH$6)</f>
        <v>0</v>
      </c>
      <c r="AC389" s="5">
        <f ca="1">SUMIF(总装!BI$3:BI$146,$B389,总装!BI$6)+SUMIF(总装!BJ$3:BJ$146,$B389,总装!BJ$6)+SUMIF(总装!BK$3:BK$146,$B389,总装!BK$6)</f>
        <v>0</v>
      </c>
      <c r="AD389" s="5">
        <f ca="1">SUMIF(总装!BL$3:BL$146,$B389,总装!BL$6)+SUMIF(总装!BM$3:BM$146,$B389,总装!BM$6)+SUMIF(总装!BN$3:BN$146,$B389,总装!BN$6)</f>
        <v>0</v>
      </c>
      <c r="AE389" s="5">
        <f ca="1">SUMIF(总装!BO$3:BO$146,$B389,总装!BO$6)+SUMIF(总装!BP$3:BP$146,$B389,总装!BP$6)+SUMIF(总装!BQ$3:BQ$146,$B389,总装!BQ$6)</f>
        <v>0</v>
      </c>
      <c r="AF389" s="5">
        <f ca="1">SUMIF(总装!BR$3:BR$146,$B389,总装!BR$6)+SUMIF(总装!BS$3:BS$146,$B389,总装!BS$6)+SUMIF(总装!BT$3:BT$146,$B389,总装!BT$6)</f>
        <v>0</v>
      </c>
      <c r="AG389" s="5">
        <f ca="1">SUMIF(总装!BU$3:BU$146,$B389,总装!BU$6)+SUMIF(总装!BV$3:BV$146,$B389,总装!BV$6)+SUMIF(总装!BW$3:BW$146,$B389,总装!BW$6)</f>
        <v>0</v>
      </c>
      <c r="AH389" s="5">
        <f ca="1">SUMIF(总装!BX$3:BX$146,$B389,总装!BX$6)+SUMIF(总装!BY$3:BY$146,$B389,总装!BY$6)+SUMIF(总装!BZ$3:BZ$146,$B389,总装!BZ$6)</f>
        <v>0</v>
      </c>
      <c r="AI389" s="5">
        <f ca="1">SUMIF(总装!CA$3:CA$146,$B389,总装!CA$6)+SUMIF(总装!CB$3:CB$146,$B389,总装!CB$6)+SUMIF(总装!CC$3:CC$146,$B389,总装!CC$6)</f>
        <v>0</v>
      </c>
      <c r="AJ389" s="5">
        <f ca="1">SUMIF(总装!CD$3:CD$146,$B389,总装!CD$6)+SUMIF(总装!CE$3:CE$146,$B389,总装!CE$6)+SUMIF(总装!CF$3:CF$146,$B389,总装!CF$6)</f>
        <v>0</v>
      </c>
      <c r="AK389" s="5">
        <f ca="1">SUMIF(总装!CG$3:CG$146,$B389,总装!CG$6)+SUMIF(总装!CH$3:CH$146,$B389,总装!CH$6)+SUMIF(总装!CI$3:CI$146,$B389,总装!CI$6)</f>
        <v>0</v>
      </c>
      <c r="AL389" s="5">
        <f ca="1">SUMIF(总装!CJ$3:CJ$146,$B389,总装!CJ$6)+SUMIF(总装!CK$3:CK$146,$B389,总装!CK$6)+SUMIF(总装!CL$3:CL$146,$B389,总装!CL$6)</f>
        <v>0</v>
      </c>
      <c r="AM389" s="5">
        <f ca="1">SUMIF(总装!CM$3:CM$146,$B389,总装!CM$6)+SUMIF(总装!CN$3:CN$146,$B389,总装!CN$6)+SUMIF(总装!CO$3:CO$146,$B389,总装!CO$6)</f>
        <v>0</v>
      </c>
      <c r="AN389" s="5">
        <f ca="1">SUMIF(总装!CP$3:CP$146,$B389,总装!CP$6)+SUMIF(总装!CQ$3:CQ$146,$B389,总装!CQ$6)+SUMIF(总装!CR$3:CR$146,$B389,总装!CR$6)</f>
        <v>0</v>
      </c>
      <c r="AO389" s="5">
        <f ca="1" t="shared" si="18"/>
        <v>3000</v>
      </c>
      <c r="AP389" s="5">
        <f>SUMIF(工单拆分!G:G,B389,工单拆分!I:I)</f>
        <v>3000</v>
      </c>
      <c r="AQ389" s="5">
        <f ca="1" t="shared" si="19"/>
        <v>0</v>
      </c>
      <c r="AS389" s="7">
        <f>VLOOKUP(日计划量!C:C,工单拆分!H:N,7,0)</f>
        <v>100842248</v>
      </c>
      <c r="AT389" s="5">
        <f ca="1">VLOOKUP(C:C,工单拆分!H:R,11,0)</f>
        <v>0</v>
      </c>
      <c r="AU389" s="5">
        <f ca="1">VLOOKUP(C:C,工单拆分!H:S,12,0)</f>
        <v>0</v>
      </c>
      <c r="AV389" s="5"/>
      <c r="AW389" s="5"/>
    </row>
    <row r="390" s="1" customFormat="1" spans="1:49">
      <c r="A390" s="5">
        <f>工单拆分!F390</f>
        <v>7210003712</v>
      </c>
      <c r="B390" s="5" t="str">
        <f>工单拆分!G390</f>
        <v>7210003712-19</v>
      </c>
      <c r="C390" s="5" t="str">
        <f>工单拆分!H390</f>
        <v>30FC829-19</v>
      </c>
      <c r="D390" s="5">
        <f>VLOOKUP(B390,工单拆分!G:I,3,0)</f>
        <v>3000</v>
      </c>
      <c r="E390" s="5">
        <f ca="1">SUMIFS(OFFSET(工单拆分!$I$2,,,2000),OFFSET(工单拆分!$F$2,,,2000),A390)</f>
        <v>120000</v>
      </c>
      <c r="F390" s="5"/>
      <c r="G390" s="10">
        <f ca="1" t="array" ref="G390">MATCH(TRUE,J390:AN390&gt;10,0)+$J$2-1</f>
        <v>43526</v>
      </c>
      <c r="H390" s="11"/>
      <c r="I390" s="11"/>
      <c r="J390" s="5">
        <f ca="1">SUMIF(总装!D$3:D$146,$B390,总装!D$6)+SUMIF(总装!E$3:E$146,$B390,总装!E$6)+SUMIF(总装!F$3:F$146,$B390,总装!F$6)</f>
        <v>0</v>
      </c>
      <c r="K390" s="12">
        <f ca="1">SUMIF(总装!G$3:G$146,$B390,总装!G$6)+SUMIF(总装!H$3:H$146,$B390,总装!H$6)+SUMIF(总装!I$3:I$146,$B390,总装!I$6)</f>
        <v>900</v>
      </c>
      <c r="L390" s="12">
        <f ca="1">SUMIF(总装!J$3:J$146,$B390,总装!J$6)+SUMIF(总装!K$3:K$146,$B390,总装!K$6)+SUMIF(总装!L$3:L$146,$B390,总装!L$6)</f>
        <v>0</v>
      </c>
      <c r="M390" s="12">
        <f ca="1">SUMIF(总装!M$3:M$146,$B390,总装!M$6)+SUMIF(总装!N$3:N$146,$B390,总装!N$6)+SUMIF(总装!O$3:O$146,$B390,总装!O$6)</f>
        <v>2000</v>
      </c>
      <c r="N390" s="12">
        <f ca="1">SUMIF(总装!P$3:P$146,$B390,总装!P$6)+SUMIF(总装!Q$3:Q$146,$B390,总装!Q$6)+SUMIF(总装!R$3:R$146,$B390,总装!R$6)</f>
        <v>100</v>
      </c>
      <c r="O390" s="12">
        <f ca="1">SUMIF(总装!S$3:S$146,$B390,总装!S$6)+SUMIF(总装!T$3:T$146,$B390,总装!T$6)+SUMIF(总装!U$3:U$146,$B390,总装!U$6)</f>
        <v>0</v>
      </c>
      <c r="P390" s="12">
        <f ca="1">SUMIF(总装!V$3:V$146,$B390,总装!V$6)+SUMIF(总装!W$3:W$146,$B390,总装!W$6)+SUMIF(总装!X$3:X$146,$B390,总装!X$6)</f>
        <v>0</v>
      </c>
      <c r="Q390" s="12">
        <f ca="1">SUMIF(总装!Y$3:Y$146,$B390,总装!Y$6)+SUMIF(总装!Z$3:Z$146,$B390,总装!Z$6)+SUMIF(总装!AA$3:AA$146,$B390,总装!AA$6)</f>
        <v>0</v>
      </c>
      <c r="R390" s="5">
        <f ca="1">SUMIF(总装!AB$3:AB$146,$B390,总装!AB$6)+SUMIF(总装!AC$3:AC$146,$B390,总装!AC$6)+SUMIF(总装!AD$3:AD$146,$B390,总装!AD$6)</f>
        <v>0</v>
      </c>
      <c r="S390" s="5">
        <f ca="1">SUMIF(总装!AE$3:AE$146,$B390,总装!AE$6)+SUMIF(总装!AF$3:AF$146,$B390,总装!AF$6)+SUMIF(总装!AG$3:AG$146,$B390,总装!AG$6)</f>
        <v>0</v>
      </c>
      <c r="T390" s="5">
        <f ca="1">SUMIF(总装!AH$3:AH$146,$B390,总装!AH$6)+SUMIF(总装!AI$3:AI$146,$B390,总装!AI$6)+SUMIF(总装!AJ$3:AJ$146,$B390,总装!AJ$6)</f>
        <v>0</v>
      </c>
      <c r="U390" s="5">
        <f ca="1">SUMIF(总装!AK$3:AK$146,$B390,总装!AK$6)+SUMIF(总装!AL$3:AL$146,$B390,总装!AL$6)+SUMIF(总装!AM$3:AM$146,$B390,总装!AM$6)</f>
        <v>0</v>
      </c>
      <c r="V390" s="5">
        <f ca="1">SUMIF(总装!AN$3:AN$146,$B390,总装!AN$6)+SUMIF(总装!AO$3:AO$146,$B390,总装!AO$6)+SUMIF(总装!AP$3:AP$146,$B390,总装!AP$6)</f>
        <v>0</v>
      </c>
      <c r="W390" s="5">
        <f ca="1">SUMIF(总装!AQ$3:AQ$146,$B390,总装!AQ$6)+SUMIF(总装!AR$3:AR$146,$B390,总装!AR$6)+SUMIF(总装!AS$3:AS$146,$B390,总装!AS$6)</f>
        <v>0</v>
      </c>
      <c r="X390" s="5">
        <f ca="1">SUMIF(总装!AT$3:AT$146,$B390,总装!AT$6)+SUMIF(总装!AU$3:AU$146,$B390,总装!AU$6)+SUMIF(总装!AV$3:AV$146,$B390,总装!AV$6)</f>
        <v>0</v>
      </c>
      <c r="Y390" s="5">
        <f ca="1">SUMIF(总装!AW$3:AW$146,$B390,总装!AW$6)+SUMIF(总装!AX$3:AX$146,$B390,总装!AX$6)+SUMIF(总装!AY$3:AY$146,$B390,总装!AY$6)</f>
        <v>0</v>
      </c>
      <c r="Z390" s="5">
        <f ca="1">SUMIF(总装!AZ$3:AZ$146,$B390,总装!AZ$6)+SUMIF(总装!BA$3:BA$146,$B390,总装!BA$6)+SUMIF(总装!BB$3:BB$146,$B390,总装!BB$6)</f>
        <v>0</v>
      </c>
      <c r="AA390" s="5">
        <f ca="1">SUMIF(总装!BC$3:BC$146,$B390,总装!BC$6)+SUMIF(总装!BD$3:BD$146,$B390,总装!BD$6)+SUMIF(总装!BE$3:BE$146,$B390,总装!BE$6)</f>
        <v>0</v>
      </c>
      <c r="AB390" s="5">
        <f ca="1">SUMIF(总装!BF$3:BF$146,$B390,总装!BF$6)+SUMIF(总装!BG$3:BG$146,$B390,总装!BG$6)+SUMIF(总装!BH$3:BH$146,$B390,总装!BH$6)</f>
        <v>0</v>
      </c>
      <c r="AC390" s="5">
        <f ca="1">SUMIF(总装!BI$3:BI$146,$B390,总装!BI$6)+SUMIF(总装!BJ$3:BJ$146,$B390,总装!BJ$6)+SUMIF(总装!BK$3:BK$146,$B390,总装!BK$6)</f>
        <v>0</v>
      </c>
      <c r="AD390" s="5">
        <f ca="1">SUMIF(总装!BL$3:BL$146,$B390,总装!BL$6)+SUMIF(总装!BM$3:BM$146,$B390,总装!BM$6)+SUMIF(总装!BN$3:BN$146,$B390,总装!BN$6)</f>
        <v>0</v>
      </c>
      <c r="AE390" s="5">
        <f ca="1">SUMIF(总装!BO$3:BO$146,$B390,总装!BO$6)+SUMIF(总装!BP$3:BP$146,$B390,总装!BP$6)+SUMIF(总装!BQ$3:BQ$146,$B390,总装!BQ$6)</f>
        <v>0</v>
      </c>
      <c r="AF390" s="5">
        <f ca="1">SUMIF(总装!BR$3:BR$146,$B390,总装!BR$6)+SUMIF(总装!BS$3:BS$146,$B390,总装!BS$6)+SUMIF(总装!BT$3:BT$146,$B390,总装!BT$6)</f>
        <v>0</v>
      </c>
      <c r="AG390" s="5">
        <f ca="1">SUMIF(总装!BU$3:BU$146,$B390,总装!BU$6)+SUMIF(总装!BV$3:BV$146,$B390,总装!BV$6)+SUMIF(总装!BW$3:BW$146,$B390,总装!BW$6)</f>
        <v>0</v>
      </c>
      <c r="AH390" s="5">
        <f ca="1">SUMIF(总装!BX$3:BX$146,$B390,总装!BX$6)+SUMIF(总装!BY$3:BY$146,$B390,总装!BY$6)+SUMIF(总装!BZ$3:BZ$146,$B390,总装!BZ$6)</f>
        <v>0</v>
      </c>
      <c r="AI390" s="5">
        <f ca="1">SUMIF(总装!CA$3:CA$146,$B390,总装!CA$6)+SUMIF(总装!CB$3:CB$146,$B390,总装!CB$6)+SUMIF(总装!CC$3:CC$146,$B390,总装!CC$6)</f>
        <v>0</v>
      </c>
      <c r="AJ390" s="5">
        <f ca="1">SUMIF(总装!CD$3:CD$146,$B390,总装!CD$6)+SUMIF(总装!CE$3:CE$146,$B390,总装!CE$6)+SUMIF(总装!CF$3:CF$146,$B390,总装!CF$6)</f>
        <v>0</v>
      </c>
      <c r="AK390" s="5">
        <f ca="1">SUMIF(总装!CG$3:CG$146,$B390,总装!CG$6)+SUMIF(总装!CH$3:CH$146,$B390,总装!CH$6)+SUMIF(总装!CI$3:CI$146,$B390,总装!CI$6)</f>
        <v>0</v>
      </c>
      <c r="AL390" s="5">
        <f ca="1">SUMIF(总装!CJ$3:CJ$146,$B390,总装!CJ$6)+SUMIF(总装!CK$3:CK$146,$B390,总装!CK$6)+SUMIF(总装!CL$3:CL$146,$B390,总装!CL$6)</f>
        <v>0</v>
      </c>
      <c r="AM390" s="5">
        <f ca="1">SUMIF(总装!CM$3:CM$146,$B390,总装!CM$6)+SUMIF(总装!CN$3:CN$146,$B390,总装!CN$6)+SUMIF(总装!CO$3:CO$146,$B390,总装!CO$6)</f>
        <v>0</v>
      </c>
      <c r="AN390" s="5">
        <f ca="1">SUMIF(总装!CP$3:CP$146,$B390,总装!CP$6)+SUMIF(总装!CQ$3:CQ$146,$B390,总装!CQ$6)+SUMIF(总装!CR$3:CR$146,$B390,总装!CR$6)</f>
        <v>0</v>
      </c>
      <c r="AO390" s="5">
        <f ca="1" t="shared" si="18"/>
        <v>3000</v>
      </c>
      <c r="AP390" s="5">
        <f>SUMIF(工单拆分!G:G,B390,工单拆分!I:I)</f>
        <v>3000</v>
      </c>
      <c r="AQ390" s="5">
        <f ca="1" t="shared" si="19"/>
        <v>0</v>
      </c>
      <c r="AS390" s="7">
        <f>VLOOKUP(日计划量!C:C,工单拆分!H:N,7,0)</f>
        <v>100842952</v>
      </c>
      <c r="AT390" s="5">
        <f ca="1">VLOOKUP(C:C,工单拆分!H:R,11,0)</f>
        <v>0</v>
      </c>
      <c r="AU390" s="5">
        <f ca="1">VLOOKUP(C:C,工单拆分!H:S,12,0)</f>
        <v>0</v>
      </c>
      <c r="AV390" s="5"/>
      <c r="AW390" s="5"/>
    </row>
    <row r="391" s="1" customFormat="1" spans="1:49">
      <c r="A391" s="5">
        <f>工单拆分!F391</f>
        <v>7210003712</v>
      </c>
      <c r="B391" s="5" t="str">
        <f>工单拆分!G391</f>
        <v>7210003712-20</v>
      </c>
      <c r="C391" s="5" t="str">
        <f>工单拆分!H391</f>
        <v>30FC829-20</v>
      </c>
      <c r="D391" s="5">
        <f>VLOOKUP(B391,工单拆分!G:I,3,0)</f>
        <v>3000</v>
      </c>
      <c r="E391" s="5">
        <f ca="1">SUMIFS(OFFSET(工单拆分!$I$2,,,2000),OFFSET(工单拆分!$F$2,,,2000),A391)</f>
        <v>120000</v>
      </c>
      <c r="F391" s="5"/>
      <c r="G391" s="10">
        <f ca="1" t="array" ref="G391">MATCH(TRUE,J391:AN391&gt;10,0)+$J$2-1</f>
        <v>43530</v>
      </c>
      <c r="H391" s="11"/>
      <c r="I391" s="11"/>
      <c r="J391" s="5">
        <f ca="1">SUMIF(总装!D$3:D$146,$B391,总装!D$6)+SUMIF(总装!E$3:E$146,$B391,总装!E$6)+SUMIF(总装!F$3:F$146,$B391,总装!F$6)</f>
        <v>0</v>
      </c>
      <c r="K391" s="12">
        <f ca="1">SUMIF(总装!G$3:G$146,$B391,总装!G$6)+SUMIF(总装!H$3:H$146,$B391,总装!H$6)+SUMIF(总装!I$3:I$146,$B391,总装!I$6)</f>
        <v>0</v>
      </c>
      <c r="L391" s="12">
        <f ca="1">SUMIF(总装!J$3:J$146,$B391,总装!J$6)+SUMIF(总装!K$3:K$146,$B391,总装!K$6)+SUMIF(总装!L$3:L$146,$B391,总装!L$6)</f>
        <v>0</v>
      </c>
      <c r="M391" s="12">
        <f ca="1">SUMIF(总装!M$3:M$146,$B391,总装!M$6)+SUMIF(总装!N$3:N$146,$B391,总装!N$6)+SUMIF(总装!O$3:O$146,$B391,总装!O$6)</f>
        <v>0</v>
      </c>
      <c r="N391" s="12">
        <f ca="1">SUMIF(总装!P$3:P$146,$B391,总装!P$6)+SUMIF(总装!Q$3:Q$146,$B391,总装!Q$6)+SUMIF(总装!R$3:R$146,$B391,总装!R$6)</f>
        <v>0</v>
      </c>
      <c r="O391" s="12">
        <f ca="1">SUMIF(总装!S$3:S$146,$B391,总装!S$6)+SUMIF(总装!T$3:T$146,$B391,总装!T$6)+SUMIF(总装!U$3:U$146,$B391,总装!U$6)</f>
        <v>200</v>
      </c>
      <c r="P391" s="12">
        <f ca="1">SUMIF(总装!V$3:V$146,$B391,总装!V$6)+SUMIF(总装!W$3:W$146,$B391,总装!W$6)+SUMIF(总装!X$3:X$146,$B391,总装!X$6)</f>
        <v>2000</v>
      </c>
      <c r="Q391" s="12">
        <f ca="1">SUMIF(总装!Y$3:Y$146,$B391,总装!Y$6)+SUMIF(总装!Z$3:Z$146,$B391,总装!Z$6)+SUMIF(总装!AA$3:AA$146,$B391,总装!AA$6)</f>
        <v>800</v>
      </c>
      <c r="R391" s="5">
        <f ca="1">SUMIF(总装!AB$3:AB$146,$B391,总装!AB$6)+SUMIF(总装!AC$3:AC$146,$B391,总装!AC$6)+SUMIF(总装!AD$3:AD$146,$B391,总装!AD$6)</f>
        <v>0</v>
      </c>
      <c r="S391" s="5">
        <f ca="1">SUMIF(总装!AE$3:AE$146,$B391,总装!AE$6)+SUMIF(总装!AF$3:AF$146,$B391,总装!AF$6)+SUMIF(总装!AG$3:AG$146,$B391,总装!AG$6)</f>
        <v>0</v>
      </c>
      <c r="T391" s="5">
        <f ca="1">SUMIF(总装!AH$3:AH$146,$B391,总装!AH$6)+SUMIF(总装!AI$3:AI$146,$B391,总装!AI$6)+SUMIF(总装!AJ$3:AJ$146,$B391,总装!AJ$6)</f>
        <v>0</v>
      </c>
      <c r="U391" s="5">
        <f ca="1">SUMIF(总装!AK$3:AK$146,$B391,总装!AK$6)+SUMIF(总装!AL$3:AL$146,$B391,总装!AL$6)+SUMIF(总装!AM$3:AM$146,$B391,总装!AM$6)</f>
        <v>0</v>
      </c>
      <c r="V391" s="5">
        <f ca="1">SUMIF(总装!AN$3:AN$146,$B391,总装!AN$6)+SUMIF(总装!AO$3:AO$146,$B391,总装!AO$6)+SUMIF(总装!AP$3:AP$146,$B391,总装!AP$6)</f>
        <v>0</v>
      </c>
      <c r="W391" s="5">
        <f ca="1">SUMIF(总装!AQ$3:AQ$146,$B391,总装!AQ$6)+SUMIF(总装!AR$3:AR$146,$B391,总装!AR$6)+SUMIF(总装!AS$3:AS$146,$B391,总装!AS$6)</f>
        <v>0</v>
      </c>
      <c r="X391" s="5">
        <f ca="1">SUMIF(总装!AT$3:AT$146,$B391,总装!AT$6)+SUMIF(总装!AU$3:AU$146,$B391,总装!AU$6)+SUMIF(总装!AV$3:AV$146,$B391,总装!AV$6)</f>
        <v>0</v>
      </c>
      <c r="Y391" s="5">
        <f ca="1">SUMIF(总装!AW$3:AW$146,$B391,总装!AW$6)+SUMIF(总装!AX$3:AX$146,$B391,总装!AX$6)+SUMIF(总装!AY$3:AY$146,$B391,总装!AY$6)</f>
        <v>0</v>
      </c>
      <c r="Z391" s="5">
        <f ca="1">SUMIF(总装!AZ$3:AZ$146,$B391,总装!AZ$6)+SUMIF(总装!BA$3:BA$146,$B391,总装!BA$6)+SUMIF(总装!BB$3:BB$146,$B391,总装!BB$6)</f>
        <v>0</v>
      </c>
      <c r="AA391" s="5">
        <f ca="1">SUMIF(总装!BC$3:BC$146,$B391,总装!BC$6)+SUMIF(总装!BD$3:BD$146,$B391,总装!BD$6)+SUMIF(总装!BE$3:BE$146,$B391,总装!BE$6)</f>
        <v>0</v>
      </c>
      <c r="AB391" s="5">
        <f ca="1">SUMIF(总装!BF$3:BF$146,$B391,总装!BF$6)+SUMIF(总装!BG$3:BG$146,$B391,总装!BG$6)+SUMIF(总装!BH$3:BH$146,$B391,总装!BH$6)</f>
        <v>0</v>
      </c>
      <c r="AC391" s="5">
        <f ca="1">SUMIF(总装!BI$3:BI$146,$B391,总装!BI$6)+SUMIF(总装!BJ$3:BJ$146,$B391,总装!BJ$6)+SUMIF(总装!BK$3:BK$146,$B391,总装!BK$6)</f>
        <v>0</v>
      </c>
      <c r="AD391" s="5">
        <f ca="1">SUMIF(总装!BL$3:BL$146,$B391,总装!BL$6)+SUMIF(总装!BM$3:BM$146,$B391,总装!BM$6)+SUMIF(总装!BN$3:BN$146,$B391,总装!BN$6)</f>
        <v>0</v>
      </c>
      <c r="AE391" s="5">
        <f ca="1">SUMIF(总装!BO$3:BO$146,$B391,总装!BO$6)+SUMIF(总装!BP$3:BP$146,$B391,总装!BP$6)+SUMIF(总装!BQ$3:BQ$146,$B391,总装!BQ$6)</f>
        <v>0</v>
      </c>
      <c r="AF391" s="5">
        <f ca="1">SUMIF(总装!BR$3:BR$146,$B391,总装!BR$6)+SUMIF(总装!BS$3:BS$146,$B391,总装!BS$6)+SUMIF(总装!BT$3:BT$146,$B391,总装!BT$6)</f>
        <v>0</v>
      </c>
      <c r="AG391" s="5">
        <f ca="1">SUMIF(总装!BU$3:BU$146,$B391,总装!BU$6)+SUMIF(总装!BV$3:BV$146,$B391,总装!BV$6)+SUMIF(总装!BW$3:BW$146,$B391,总装!BW$6)</f>
        <v>0</v>
      </c>
      <c r="AH391" s="5">
        <f ca="1">SUMIF(总装!BX$3:BX$146,$B391,总装!BX$6)+SUMIF(总装!BY$3:BY$146,$B391,总装!BY$6)+SUMIF(总装!BZ$3:BZ$146,$B391,总装!BZ$6)</f>
        <v>0</v>
      </c>
      <c r="AI391" s="5">
        <f ca="1">SUMIF(总装!CA$3:CA$146,$B391,总装!CA$6)+SUMIF(总装!CB$3:CB$146,$B391,总装!CB$6)+SUMIF(总装!CC$3:CC$146,$B391,总装!CC$6)</f>
        <v>0</v>
      </c>
      <c r="AJ391" s="5">
        <f ca="1">SUMIF(总装!CD$3:CD$146,$B391,总装!CD$6)+SUMIF(总装!CE$3:CE$146,$B391,总装!CE$6)+SUMIF(总装!CF$3:CF$146,$B391,总装!CF$6)</f>
        <v>0</v>
      </c>
      <c r="AK391" s="5">
        <f ca="1">SUMIF(总装!CG$3:CG$146,$B391,总装!CG$6)+SUMIF(总装!CH$3:CH$146,$B391,总装!CH$6)+SUMIF(总装!CI$3:CI$146,$B391,总装!CI$6)</f>
        <v>0</v>
      </c>
      <c r="AL391" s="5">
        <f ca="1">SUMIF(总装!CJ$3:CJ$146,$B391,总装!CJ$6)+SUMIF(总装!CK$3:CK$146,$B391,总装!CK$6)+SUMIF(总装!CL$3:CL$146,$B391,总装!CL$6)</f>
        <v>0</v>
      </c>
      <c r="AM391" s="5">
        <f ca="1">SUMIF(总装!CM$3:CM$146,$B391,总装!CM$6)+SUMIF(总装!CN$3:CN$146,$B391,总装!CN$6)+SUMIF(总装!CO$3:CO$146,$B391,总装!CO$6)</f>
        <v>0</v>
      </c>
      <c r="AN391" s="5">
        <f ca="1">SUMIF(总装!CP$3:CP$146,$B391,总装!CP$6)+SUMIF(总装!CQ$3:CQ$146,$B391,总装!CQ$6)+SUMIF(总装!CR$3:CR$146,$B391,总装!CR$6)</f>
        <v>0</v>
      </c>
      <c r="AO391" s="5">
        <f ca="1" t="shared" si="18"/>
        <v>3000</v>
      </c>
      <c r="AP391" s="5">
        <f>SUMIF(工单拆分!G:G,B391,工单拆分!I:I)</f>
        <v>3000</v>
      </c>
      <c r="AQ391" s="5">
        <f ca="1" t="shared" si="19"/>
        <v>0</v>
      </c>
      <c r="AS391" s="7">
        <f>VLOOKUP(日计划量!C:C,工单拆分!H:N,7,0)</f>
        <v>100844187</v>
      </c>
      <c r="AT391" s="5">
        <f ca="1">VLOOKUP(C:C,工单拆分!H:R,11,0)</f>
        <v>0</v>
      </c>
      <c r="AU391" s="5">
        <f ca="1">VLOOKUP(C:C,工单拆分!H:S,12,0)</f>
        <v>0</v>
      </c>
      <c r="AV391" s="5"/>
      <c r="AW391" s="5"/>
    </row>
    <row r="392" s="1" customFormat="1" spans="1:49">
      <c r="A392" s="5">
        <f>工单拆分!F392</f>
        <v>7210003712</v>
      </c>
      <c r="B392" s="5" t="str">
        <f>工单拆分!G392</f>
        <v>7210003712-21</v>
      </c>
      <c r="C392" s="5" t="str">
        <f>工单拆分!H392</f>
        <v>30FC829-21</v>
      </c>
      <c r="D392" s="5">
        <f>VLOOKUP(B392,工单拆分!G:I,3,0)</f>
        <v>3000</v>
      </c>
      <c r="E392" s="5">
        <f ca="1">SUMIFS(OFFSET(工单拆分!$I$2,,,2000),OFFSET(工单拆分!$F$2,,,2000),A392)</f>
        <v>120000</v>
      </c>
      <c r="F392" s="5"/>
      <c r="G392" s="10">
        <f ca="1" t="array" ref="G392">MATCH(TRUE,J392:AN392&gt;10,0)+$J$2-1</f>
        <v>43532</v>
      </c>
      <c r="H392" s="11"/>
      <c r="I392" s="11"/>
      <c r="J392" s="5">
        <f ca="1">SUMIF(总装!D$3:D$146,$B392,总装!D$6)+SUMIF(总装!E$3:E$146,$B392,总装!E$6)+SUMIF(总装!F$3:F$146,$B392,总装!F$6)</f>
        <v>0</v>
      </c>
      <c r="K392" s="12">
        <f ca="1">SUMIF(总装!G$3:G$146,$B392,总装!G$6)+SUMIF(总装!H$3:H$146,$B392,总装!H$6)+SUMIF(总装!I$3:I$146,$B392,总装!I$6)</f>
        <v>0</v>
      </c>
      <c r="L392" s="12">
        <f ca="1">SUMIF(总装!J$3:J$146,$B392,总装!J$6)+SUMIF(总装!K$3:K$146,$B392,总装!K$6)+SUMIF(总装!L$3:L$146,$B392,总装!L$6)</f>
        <v>0</v>
      </c>
      <c r="M392" s="12">
        <f ca="1">SUMIF(总装!M$3:M$146,$B392,总装!M$6)+SUMIF(总装!N$3:N$146,$B392,总装!N$6)+SUMIF(总装!O$3:O$146,$B392,总装!O$6)</f>
        <v>0</v>
      </c>
      <c r="N392" s="12">
        <f ca="1">SUMIF(总装!P$3:P$146,$B392,总装!P$6)+SUMIF(总装!Q$3:Q$146,$B392,总装!Q$6)+SUMIF(总装!R$3:R$146,$B392,总装!R$6)</f>
        <v>0</v>
      </c>
      <c r="O392" s="12">
        <f ca="1">SUMIF(总装!S$3:S$146,$B392,总装!S$6)+SUMIF(总装!T$3:T$146,$B392,总装!T$6)+SUMIF(总装!U$3:U$146,$B392,总装!U$6)</f>
        <v>0</v>
      </c>
      <c r="P392" s="12">
        <f ca="1">SUMIF(总装!V$3:V$146,$B392,总装!V$6)+SUMIF(总装!W$3:W$146,$B392,总装!W$6)+SUMIF(总装!X$3:X$146,$B392,总装!X$6)</f>
        <v>0</v>
      </c>
      <c r="Q392" s="12">
        <f ca="1">SUMIF(总装!Y$3:Y$146,$B392,总装!Y$6)+SUMIF(总装!Z$3:Z$146,$B392,总装!Z$6)+SUMIF(总装!AA$3:AA$146,$B392,总装!AA$6)</f>
        <v>1200</v>
      </c>
      <c r="R392" s="5">
        <f ca="1">SUMIF(总装!AB$3:AB$146,$B392,总装!AB$6)+SUMIF(总装!AC$3:AC$146,$B392,总装!AC$6)+SUMIF(总装!AD$3:AD$146,$B392,总装!AD$6)</f>
        <v>1800</v>
      </c>
      <c r="S392" s="5">
        <f ca="1">SUMIF(总装!AE$3:AE$146,$B392,总装!AE$6)+SUMIF(总装!AF$3:AF$146,$B392,总装!AF$6)+SUMIF(总装!AG$3:AG$146,$B392,总装!AG$6)</f>
        <v>0</v>
      </c>
      <c r="T392" s="5">
        <f ca="1">SUMIF(总装!AH$3:AH$146,$B392,总装!AH$6)+SUMIF(总装!AI$3:AI$146,$B392,总装!AI$6)+SUMIF(总装!AJ$3:AJ$146,$B392,总装!AJ$6)</f>
        <v>0</v>
      </c>
      <c r="U392" s="5">
        <f ca="1">SUMIF(总装!AK$3:AK$146,$B392,总装!AK$6)+SUMIF(总装!AL$3:AL$146,$B392,总装!AL$6)+SUMIF(总装!AM$3:AM$146,$B392,总装!AM$6)</f>
        <v>0</v>
      </c>
      <c r="V392" s="5">
        <f ca="1">SUMIF(总装!AN$3:AN$146,$B392,总装!AN$6)+SUMIF(总装!AO$3:AO$146,$B392,总装!AO$6)+SUMIF(总装!AP$3:AP$146,$B392,总装!AP$6)</f>
        <v>0</v>
      </c>
      <c r="W392" s="5">
        <f ca="1">SUMIF(总装!AQ$3:AQ$146,$B392,总装!AQ$6)+SUMIF(总装!AR$3:AR$146,$B392,总装!AR$6)+SUMIF(总装!AS$3:AS$146,$B392,总装!AS$6)</f>
        <v>0</v>
      </c>
      <c r="X392" s="5">
        <f ca="1">SUMIF(总装!AT$3:AT$146,$B392,总装!AT$6)+SUMIF(总装!AU$3:AU$146,$B392,总装!AU$6)+SUMIF(总装!AV$3:AV$146,$B392,总装!AV$6)</f>
        <v>0</v>
      </c>
      <c r="Y392" s="5">
        <f ca="1">SUMIF(总装!AW$3:AW$146,$B392,总装!AW$6)+SUMIF(总装!AX$3:AX$146,$B392,总装!AX$6)+SUMIF(总装!AY$3:AY$146,$B392,总装!AY$6)</f>
        <v>0</v>
      </c>
      <c r="Z392" s="5">
        <f ca="1">SUMIF(总装!AZ$3:AZ$146,$B392,总装!AZ$6)+SUMIF(总装!BA$3:BA$146,$B392,总装!BA$6)+SUMIF(总装!BB$3:BB$146,$B392,总装!BB$6)</f>
        <v>0</v>
      </c>
      <c r="AA392" s="5">
        <f ca="1">SUMIF(总装!BC$3:BC$146,$B392,总装!BC$6)+SUMIF(总装!BD$3:BD$146,$B392,总装!BD$6)+SUMIF(总装!BE$3:BE$146,$B392,总装!BE$6)</f>
        <v>0</v>
      </c>
      <c r="AB392" s="5">
        <f ca="1">SUMIF(总装!BF$3:BF$146,$B392,总装!BF$6)+SUMIF(总装!BG$3:BG$146,$B392,总装!BG$6)+SUMIF(总装!BH$3:BH$146,$B392,总装!BH$6)</f>
        <v>0</v>
      </c>
      <c r="AC392" s="5">
        <f ca="1">SUMIF(总装!BI$3:BI$146,$B392,总装!BI$6)+SUMIF(总装!BJ$3:BJ$146,$B392,总装!BJ$6)+SUMIF(总装!BK$3:BK$146,$B392,总装!BK$6)</f>
        <v>0</v>
      </c>
      <c r="AD392" s="5">
        <f ca="1">SUMIF(总装!BL$3:BL$146,$B392,总装!BL$6)+SUMIF(总装!BM$3:BM$146,$B392,总装!BM$6)+SUMIF(总装!BN$3:BN$146,$B392,总装!BN$6)</f>
        <v>0</v>
      </c>
      <c r="AE392" s="5">
        <f ca="1">SUMIF(总装!BO$3:BO$146,$B392,总装!BO$6)+SUMIF(总装!BP$3:BP$146,$B392,总装!BP$6)+SUMIF(总装!BQ$3:BQ$146,$B392,总装!BQ$6)</f>
        <v>0</v>
      </c>
      <c r="AF392" s="5">
        <f ca="1">SUMIF(总装!BR$3:BR$146,$B392,总装!BR$6)+SUMIF(总装!BS$3:BS$146,$B392,总装!BS$6)+SUMIF(总装!BT$3:BT$146,$B392,总装!BT$6)</f>
        <v>0</v>
      </c>
      <c r="AG392" s="5">
        <f ca="1">SUMIF(总装!BU$3:BU$146,$B392,总装!BU$6)+SUMIF(总装!BV$3:BV$146,$B392,总装!BV$6)+SUMIF(总装!BW$3:BW$146,$B392,总装!BW$6)</f>
        <v>0</v>
      </c>
      <c r="AH392" s="5">
        <f ca="1">SUMIF(总装!BX$3:BX$146,$B392,总装!BX$6)+SUMIF(总装!BY$3:BY$146,$B392,总装!BY$6)+SUMIF(总装!BZ$3:BZ$146,$B392,总装!BZ$6)</f>
        <v>0</v>
      </c>
      <c r="AI392" s="5">
        <f ca="1">SUMIF(总装!CA$3:CA$146,$B392,总装!CA$6)+SUMIF(总装!CB$3:CB$146,$B392,总装!CB$6)+SUMIF(总装!CC$3:CC$146,$B392,总装!CC$6)</f>
        <v>0</v>
      </c>
      <c r="AJ392" s="5">
        <f ca="1">SUMIF(总装!CD$3:CD$146,$B392,总装!CD$6)+SUMIF(总装!CE$3:CE$146,$B392,总装!CE$6)+SUMIF(总装!CF$3:CF$146,$B392,总装!CF$6)</f>
        <v>0</v>
      </c>
      <c r="AK392" s="5">
        <f ca="1">SUMIF(总装!CG$3:CG$146,$B392,总装!CG$6)+SUMIF(总装!CH$3:CH$146,$B392,总装!CH$6)+SUMIF(总装!CI$3:CI$146,$B392,总装!CI$6)</f>
        <v>0</v>
      </c>
      <c r="AL392" s="5">
        <f ca="1">SUMIF(总装!CJ$3:CJ$146,$B392,总装!CJ$6)+SUMIF(总装!CK$3:CK$146,$B392,总装!CK$6)+SUMIF(总装!CL$3:CL$146,$B392,总装!CL$6)</f>
        <v>0</v>
      </c>
      <c r="AM392" s="5">
        <f ca="1">SUMIF(总装!CM$3:CM$146,$B392,总装!CM$6)+SUMIF(总装!CN$3:CN$146,$B392,总装!CN$6)+SUMIF(总装!CO$3:CO$146,$B392,总装!CO$6)</f>
        <v>0</v>
      </c>
      <c r="AN392" s="5">
        <f ca="1">SUMIF(总装!CP$3:CP$146,$B392,总装!CP$6)+SUMIF(总装!CQ$3:CQ$146,$B392,总装!CQ$6)+SUMIF(总装!CR$3:CR$146,$B392,总装!CR$6)</f>
        <v>0</v>
      </c>
      <c r="AO392" s="5">
        <f ca="1" t="shared" si="18"/>
        <v>3000</v>
      </c>
      <c r="AP392" s="5">
        <f>SUMIF(工单拆分!G:G,B392,工单拆分!I:I)</f>
        <v>3000</v>
      </c>
      <c r="AQ392" s="5">
        <f ca="1" t="shared" si="19"/>
        <v>0</v>
      </c>
      <c r="AS392" s="7">
        <f>VLOOKUP(日计划量!C:C,工单拆分!H:N,7,0)</f>
        <v>100844188</v>
      </c>
      <c r="AT392" s="5">
        <f ca="1">VLOOKUP(C:C,工单拆分!H:R,11,0)</f>
        <v>0</v>
      </c>
      <c r="AU392" s="5">
        <f ca="1">VLOOKUP(C:C,工单拆分!H:S,12,0)</f>
        <v>0</v>
      </c>
      <c r="AV392" s="5"/>
      <c r="AW392" s="5"/>
    </row>
    <row r="393" s="1" customFormat="1" spans="1:49">
      <c r="A393" s="5">
        <f>工单拆分!F393</f>
        <v>7210003712</v>
      </c>
      <c r="B393" s="5" t="str">
        <f>工单拆分!G393</f>
        <v>7210003712-22</v>
      </c>
      <c r="C393" s="5" t="str">
        <f>工单拆分!H393</f>
        <v>30FC829-22</v>
      </c>
      <c r="D393" s="5">
        <f>VLOOKUP(B393,工单拆分!G:I,3,0)</f>
        <v>3000</v>
      </c>
      <c r="E393" s="5">
        <f ca="1">SUMIFS(OFFSET(工单拆分!$I$2,,,2000),OFFSET(工单拆分!$F$2,,,2000),A393)</f>
        <v>120000</v>
      </c>
      <c r="F393" s="5"/>
      <c r="G393" s="10">
        <f ca="1" t="array" ref="G393">MATCH(TRUE,J393:AN393&gt;10,0)+$J$2-1</f>
        <v>43533</v>
      </c>
      <c r="H393" s="11"/>
      <c r="I393" s="11"/>
      <c r="J393" s="5">
        <f ca="1">SUMIF(总装!D$3:D$146,$B393,总装!D$6)+SUMIF(总装!E$3:E$146,$B393,总装!E$6)+SUMIF(总装!F$3:F$146,$B393,总装!F$6)</f>
        <v>0</v>
      </c>
      <c r="K393" s="12">
        <f ca="1">SUMIF(总装!G$3:G$146,$B393,总装!G$6)+SUMIF(总装!H$3:H$146,$B393,总装!H$6)+SUMIF(总装!I$3:I$146,$B393,总装!I$6)</f>
        <v>0</v>
      </c>
      <c r="L393" s="12">
        <f ca="1">SUMIF(总装!J$3:J$146,$B393,总装!J$6)+SUMIF(总装!K$3:K$146,$B393,总装!K$6)+SUMIF(总装!L$3:L$146,$B393,总装!L$6)</f>
        <v>0</v>
      </c>
      <c r="M393" s="12">
        <f ca="1">SUMIF(总装!M$3:M$146,$B393,总装!M$6)+SUMIF(总装!N$3:N$146,$B393,总装!N$6)+SUMIF(总装!O$3:O$146,$B393,总装!O$6)</f>
        <v>0</v>
      </c>
      <c r="N393" s="12">
        <f ca="1">SUMIF(总装!P$3:P$146,$B393,总装!P$6)+SUMIF(总装!Q$3:Q$146,$B393,总装!Q$6)+SUMIF(总装!R$3:R$146,$B393,总装!R$6)</f>
        <v>0</v>
      </c>
      <c r="O393" s="12">
        <f ca="1">SUMIF(总装!S$3:S$146,$B393,总装!S$6)+SUMIF(总装!T$3:T$146,$B393,总装!T$6)+SUMIF(总装!U$3:U$146,$B393,总装!U$6)</f>
        <v>0</v>
      </c>
      <c r="P393" s="12">
        <f ca="1">SUMIF(总装!V$3:V$146,$B393,总装!V$6)+SUMIF(总装!W$3:W$146,$B393,总装!W$6)+SUMIF(总装!X$3:X$146,$B393,总装!X$6)</f>
        <v>0</v>
      </c>
      <c r="Q393" s="12">
        <f ca="1">SUMIF(总装!Y$3:Y$146,$B393,总装!Y$6)+SUMIF(总装!Z$3:Z$146,$B393,总装!Z$6)+SUMIF(总装!AA$3:AA$146,$B393,总装!AA$6)</f>
        <v>0</v>
      </c>
      <c r="R393" s="5">
        <f ca="1">SUMIF(总装!AB$3:AB$146,$B393,总装!AB$6)+SUMIF(总装!AC$3:AC$146,$B393,总装!AC$6)+SUMIF(总装!AD$3:AD$146,$B393,总装!AD$6)</f>
        <v>200</v>
      </c>
      <c r="S393" s="5">
        <f ca="1">SUMIF(总装!AE$3:AE$146,$B393,总装!AE$6)+SUMIF(总装!AF$3:AF$146,$B393,总装!AF$6)+SUMIF(总装!AG$3:AG$146,$B393,总装!AG$6)</f>
        <v>0</v>
      </c>
      <c r="T393" s="5">
        <f ca="1">SUMIF(总装!AH$3:AH$146,$B393,总装!AH$6)+SUMIF(总装!AI$3:AI$146,$B393,总装!AI$6)+SUMIF(总装!AJ$3:AJ$146,$B393,总装!AJ$6)</f>
        <v>2000</v>
      </c>
      <c r="U393" s="5">
        <f ca="1">SUMIF(总装!AK$3:AK$146,$B393,总装!AK$6)+SUMIF(总装!AL$3:AL$146,$B393,总装!AL$6)+SUMIF(总装!AM$3:AM$146,$B393,总装!AM$6)</f>
        <v>800</v>
      </c>
      <c r="V393" s="5">
        <f ca="1">SUMIF(总装!AN$3:AN$146,$B393,总装!AN$6)+SUMIF(总装!AO$3:AO$146,$B393,总装!AO$6)+SUMIF(总装!AP$3:AP$146,$B393,总装!AP$6)</f>
        <v>0</v>
      </c>
      <c r="W393" s="5">
        <f ca="1">SUMIF(总装!AQ$3:AQ$146,$B393,总装!AQ$6)+SUMIF(总装!AR$3:AR$146,$B393,总装!AR$6)+SUMIF(总装!AS$3:AS$146,$B393,总装!AS$6)</f>
        <v>0</v>
      </c>
      <c r="X393" s="5">
        <f ca="1">SUMIF(总装!AT$3:AT$146,$B393,总装!AT$6)+SUMIF(总装!AU$3:AU$146,$B393,总装!AU$6)+SUMIF(总装!AV$3:AV$146,$B393,总装!AV$6)</f>
        <v>0</v>
      </c>
      <c r="Y393" s="5">
        <f ca="1">SUMIF(总装!AW$3:AW$146,$B393,总装!AW$6)+SUMIF(总装!AX$3:AX$146,$B393,总装!AX$6)+SUMIF(总装!AY$3:AY$146,$B393,总装!AY$6)</f>
        <v>0</v>
      </c>
      <c r="Z393" s="5">
        <f ca="1">SUMIF(总装!AZ$3:AZ$146,$B393,总装!AZ$6)+SUMIF(总装!BA$3:BA$146,$B393,总装!BA$6)+SUMIF(总装!BB$3:BB$146,$B393,总装!BB$6)</f>
        <v>0</v>
      </c>
      <c r="AA393" s="5">
        <f ca="1">SUMIF(总装!BC$3:BC$146,$B393,总装!BC$6)+SUMIF(总装!BD$3:BD$146,$B393,总装!BD$6)+SUMIF(总装!BE$3:BE$146,$B393,总装!BE$6)</f>
        <v>0</v>
      </c>
      <c r="AB393" s="5">
        <f ca="1">SUMIF(总装!BF$3:BF$146,$B393,总装!BF$6)+SUMIF(总装!BG$3:BG$146,$B393,总装!BG$6)+SUMIF(总装!BH$3:BH$146,$B393,总装!BH$6)</f>
        <v>0</v>
      </c>
      <c r="AC393" s="5">
        <f ca="1">SUMIF(总装!BI$3:BI$146,$B393,总装!BI$6)+SUMIF(总装!BJ$3:BJ$146,$B393,总装!BJ$6)+SUMIF(总装!BK$3:BK$146,$B393,总装!BK$6)</f>
        <v>0</v>
      </c>
      <c r="AD393" s="5">
        <f ca="1">SUMIF(总装!BL$3:BL$146,$B393,总装!BL$6)+SUMIF(总装!BM$3:BM$146,$B393,总装!BM$6)+SUMIF(总装!BN$3:BN$146,$B393,总装!BN$6)</f>
        <v>0</v>
      </c>
      <c r="AE393" s="5">
        <f ca="1">SUMIF(总装!BO$3:BO$146,$B393,总装!BO$6)+SUMIF(总装!BP$3:BP$146,$B393,总装!BP$6)+SUMIF(总装!BQ$3:BQ$146,$B393,总装!BQ$6)</f>
        <v>0</v>
      </c>
      <c r="AF393" s="5">
        <f ca="1">SUMIF(总装!BR$3:BR$146,$B393,总装!BR$6)+SUMIF(总装!BS$3:BS$146,$B393,总装!BS$6)+SUMIF(总装!BT$3:BT$146,$B393,总装!BT$6)</f>
        <v>0</v>
      </c>
      <c r="AG393" s="5">
        <f ca="1">SUMIF(总装!BU$3:BU$146,$B393,总装!BU$6)+SUMIF(总装!BV$3:BV$146,$B393,总装!BV$6)+SUMIF(总装!BW$3:BW$146,$B393,总装!BW$6)</f>
        <v>0</v>
      </c>
      <c r="AH393" s="5">
        <f ca="1">SUMIF(总装!BX$3:BX$146,$B393,总装!BX$6)+SUMIF(总装!BY$3:BY$146,$B393,总装!BY$6)+SUMIF(总装!BZ$3:BZ$146,$B393,总装!BZ$6)</f>
        <v>0</v>
      </c>
      <c r="AI393" s="5">
        <f ca="1">SUMIF(总装!CA$3:CA$146,$B393,总装!CA$6)+SUMIF(总装!CB$3:CB$146,$B393,总装!CB$6)+SUMIF(总装!CC$3:CC$146,$B393,总装!CC$6)</f>
        <v>0</v>
      </c>
      <c r="AJ393" s="5">
        <f ca="1">SUMIF(总装!CD$3:CD$146,$B393,总装!CD$6)+SUMIF(总装!CE$3:CE$146,$B393,总装!CE$6)+SUMIF(总装!CF$3:CF$146,$B393,总装!CF$6)</f>
        <v>0</v>
      </c>
      <c r="AK393" s="5">
        <f ca="1">SUMIF(总装!CG$3:CG$146,$B393,总装!CG$6)+SUMIF(总装!CH$3:CH$146,$B393,总装!CH$6)+SUMIF(总装!CI$3:CI$146,$B393,总装!CI$6)</f>
        <v>0</v>
      </c>
      <c r="AL393" s="5">
        <f ca="1">SUMIF(总装!CJ$3:CJ$146,$B393,总装!CJ$6)+SUMIF(总装!CK$3:CK$146,$B393,总装!CK$6)+SUMIF(总装!CL$3:CL$146,$B393,总装!CL$6)</f>
        <v>0</v>
      </c>
      <c r="AM393" s="5">
        <f ca="1">SUMIF(总装!CM$3:CM$146,$B393,总装!CM$6)+SUMIF(总装!CN$3:CN$146,$B393,总装!CN$6)+SUMIF(总装!CO$3:CO$146,$B393,总装!CO$6)</f>
        <v>0</v>
      </c>
      <c r="AN393" s="5">
        <f ca="1">SUMIF(总装!CP$3:CP$146,$B393,总装!CP$6)+SUMIF(总装!CQ$3:CQ$146,$B393,总装!CQ$6)+SUMIF(总装!CR$3:CR$146,$B393,总装!CR$6)</f>
        <v>0</v>
      </c>
      <c r="AO393" s="5">
        <f ca="1" t="shared" si="18"/>
        <v>3000</v>
      </c>
      <c r="AP393" s="5">
        <f>SUMIF(工单拆分!G:G,B393,工单拆分!I:I)</f>
        <v>3000</v>
      </c>
      <c r="AQ393" s="5">
        <f ca="1" t="shared" si="19"/>
        <v>0</v>
      </c>
      <c r="AS393" s="7">
        <f>VLOOKUP(日计划量!C:C,工单拆分!H:N,7,0)</f>
        <v>100845387</v>
      </c>
      <c r="AT393" s="5">
        <f ca="1">VLOOKUP(C:C,工单拆分!H:R,11,0)</f>
        <v>0</v>
      </c>
      <c r="AU393" s="5">
        <f ca="1">VLOOKUP(C:C,工单拆分!H:S,12,0)</f>
        <v>0</v>
      </c>
      <c r="AV393" s="5"/>
      <c r="AW393" s="5"/>
    </row>
    <row r="394" s="1" customFormat="1" spans="1:49">
      <c r="A394" s="5">
        <f>工单拆分!F394</f>
        <v>7210003712</v>
      </c>
      <c r="B394" s="5" t="str">
        <f>工单拆分!G394</f>
        <v>7210003712-23</v>
      </c>
      <c r="C394" s="5" t="str">
        <f>工单拆分!H394</f>
        <v>30FC829-23</v>
      </c>
      <c r="D394" s="5">
        <f>VLOOKUP(B394,工单拆分!G:I,3,0)</f>
        <v>3000</v>
      </c>
      <c r="E394" s="5">
        <f ca="1">SUMIFS(OFFSET(工单拆分!$I$2,,,2000),OFFSET(工单拆分!$F$2,,,2000),A394)</f>
        <v>120000</v>
      </c>
      <c r="F394" s="5"/>
      <c r="G394" s="10">
        <f ca="1" t="array" ref="G394">MATCH(TRUE,J394:AN394&gt;10,0)+$J$2-1</f>
        <v>43536</v>
      </c>
      <c r="H394" s="11"/>
      <c r="I394" s="11"/>
      <c r="J394" s="5">
        <f ca="1">SUMIF(总装!D$3:D$146,$B394,总装!D$6)+SUMIF(总装!E$3:E$146,$B394,总装!E$6)+SUMIF(总装!F$3:F$146,$B394,总装!F$6)</f>
        <v>0</v>
      </c>
      <c r="K394" s="12">
        <f ca="1">SUMIF(总装!G$3:G$146,$B394,总装!G$6)+SUMIF(总装!H$3:H$146,$B394,总装!H$6)+SUMIF(总装!I$3:I$146,$B394,总装!I$6)</f>
        <v>0</v>
      </c>
      <c r="L394" s="12">
        <f ca="1">SUMIF(总装!J$3:J$146,$B394,总装!J$6)+SUMIF(总装!K$3:K$146,$B394,总装!K$6)+SUMIF(总装!L$3:L$146,$B394,总装!L$6)</f>
        <v>0</v>
      </c>
      <c r="M394" s="12">
        <f ca="1">SUMIF(总装!M$3:M$146,$B394,总装!M$6)+SUMIF(总装!N$3:N$146,$B394,总装!N$6)+SUMIF(总装!O$3:O$146,$B394,总装!O$6)</f>
        <v>0</v>
      </c>
      <c r="N394" s="12">
        <f ca="1">SUMIF(总装!P$3:P$146,$B394,总装!P$6)+SUMIF(总装!Q$3:Q$146,$B394,总装!Q$6)+SUMIF(总装!R$3:R$146,$B394,总装!R$6)</f>
        <v>0</v>
      </c>
      <c r="O394" s="12">
        <f ca="1">SUMIF(总装!S$3:S$146,$B394,总装!S$6)+SUMIF(总装!T$3:T$146,$B394,总装!T$6)+SUMIF(总装!U$3:U$146,$B394,总装!U$6)</f>
        <v>0</v>
      </c>
      <c r="P394" s="12">
        <f ca="1">SUMIF(总装!V$3:V$146,$B394,总装!V$6)+SUMIF(总装!W$3:W$146,$B394,总装!W$6)+SUMIF(总装!X$3:X$146,$B394,总装!X$6)</f>
        <v>0</v>
      </c>
      <c r="Q394" s="12">
        <f ca="1">SUMIF(总装!Y$3:Y$146,$B394,总装!Y$6)+SUMIF(总装!Z$3:Z$146,$B394,总装!Z$6)+SUMIF(总装!AA$3:AA$146,$B394,总装!AA$6)</f>
        <v>0</v>
      </c>
      <c r="R394" s="5">
        <f ca="1">SUMIF(总装!AB$3:AB$146,$B394,总装!AB$6)+SUMIF(总装!AC$3:AC$146,$B394,总装!AC$6)+SUMIF(总装!AD$3:AD$146,$B394,总装!AD$6)</f>
        <v>0</v>
      </c>
      <c r="S394" s="5">
        <f ca="1">SUMIF(总装!AE$3:AE$146,$B394,总装!AE$6)+SUMIF(总装!AF$3:AF$146,$B394,总装!AF$6)+SUMIF(总装!AG$3:AG$146,$B394,总装!AG$6)</f>
        <v>0</v>
      </c>
      <c r="T394" s="5">
        <f ca="1">SUMIF(总装!AH$3:AH$146,$B394,总装!AH$6)+SUMIF(总装!AI$3:AI$146,$B394,总装!AI$6)+SUMIF(总装!AJ$3:AJ$146,$B394,总装!AJ$6)</f>
        <v>0</v>
      </c>
      <c r="U394" s="5">
        <f ca="1">SUMIF(总装!AK$3:AK$146,$B394,总装!AK$6)+SUMIF(总装!AL$3:AL$146,$B394,总装!AL$6)+SUMIF(总装!AM$3:AM$146,$B394,总装!AM$6)</f>
        <v>1200</v>
      </c>
      <c r="V394" s="5">
        <f ca="1">SUMIF(总装!AN$3:AN$146,$B394,总装!AN$6)+SUMIF(总装!AO$3:AO$146,$B394,总装!AO$6)+SUMIF(总装!AP$3:AP$146,$B394,总装!AP$6)</f>
        <v>1800</v>
      </c>
      <c r="W394" s="5">
        <f ca="1">SUMIF(总装!AQ$3:AQ$146,$B394,总装!AQ$6)+SUMIF(总装!AR$3:AR$146,$B394,总装!AR$6)+SUMIF(总装!AS$3:AS$146,$B394,总装!AS$6)</f>
        <v>0</v>
      </c>
      <c r="X394" s="5">
        <f ca="1">SUMIF(总装!AT$3:AT$146,$B394,总装!AT$6)+SUMIF(总装!AU$3:AU$146,$B394,总装!AU$6)+SUMIF(总装!AV$3:AV$146,$B394,总装!AV$6)</f>
        <v>0</v>
      </c>
      <c r="Y394" s="5">
        <f ca="1">SUMIF(总装!AW$3:AW$146,$B394,总装!AW$6)+SUMIF(总装!AX$3:AX$146,$B394,总装!AX$6)+SUMIF(总装!AY$3:AY$146,$B394,总装!AY$6)</f>
        <v>0</v>
      </c>
      <c r="Z394" s="5">
        <f ca="1">SUMIF(总装!AZ$3:AZ$146,$B394,总装!AZ$6)+SUMIF(总装!BA$3:BA$146,$B394,总装!BA$6)+SUMIF(总装!BB$3:BB$146,$B394,总装!BB$6)</f>
        <v>0</v>
      </c>
      <c r="AA394" s="5">
        <f ca="1">SUMIF(总装!BC$3:BC$146,$B394,总装!BC$6)+SUMIF(总装!BD$3:BD$146,$B394,总装!BD$6)+SUMIF(总装!BE$3:BE$146,$B394,总装!BE$6)</f>
        <v>0</v>
      </c>
      <c r="AB394" s="5">
        <f ca="1">SUMIF(总装!BF$3:BF$146,$B394,总装!BF$6)+SUMIF(总装!BG$3:BG$146,$B394,总装!BG$6)+SUMIF(总装!BH$3:BH$146,$B394,总装!BH$6)</f>
        <v>0</v>
      </c>
      <c r="AC394" s="5">
        <f ca="1">SUMIF(总装!BI$3:BI$146,$B394,总装!BI$6)+SUMIF(总装!BJ$3:BJ$146,$B394,总装!BJ$6)+SUMIF(总装!BK$3:BK$146,$B394,总装!BK$6)</f>
        <v>0</v>
      </c>
      <c r="AD394" s="5">
        <f ca="1">SUMIF(总装!BL$3:BL$146,$B394,总装!BL$6)+SUMIF(总装!BM$3:BM$146,$B394,总装!BM$6)+SUMIF(总装!BN$3:BN$146,$B394,总装!BN$6)</f>
        <v>0</v>
      </c>
      <c r="AE394" s="5">
        <f ca="1">SUMIF(总装!BO$3:BO$146,$B394,总装!BO$6)+SUMIF(总装!BP$3:BP$146,$B394,总装!BP$6)+SUMIF(总装!BQ$3:BQ$146,$B394,总装!BQ$6)</f>
        <v>0</v>
      </c>
      <c r="AF394" s="5">
        <f ca="1">SUMIF(总装!BR$3:BR$146,$B394,总装!BR$6)+SUMIF(总装!BS$3:BS$146,$B394,总装!BS$6)+SUMIF(总装!BT$3:BT$146,$B394,总装!BT$6)</f>
        <v>0</v>
      </c>
      <c r="AG394" s="5">
        <f ca="1">SUMIF(总装!BU$3:BU$146,$B394,总装!BU$6)+SUMIF(总装!BV$3:BV$146,$B394,总装!BV$6)+SUMIF(总装!BW$3:BW$146,$B394,总装!BW$6)</f>
        <v>0</v>
      </c>
      <c r="AH394" s="5">
        <f ca="1">SUMIF(总装!BX$3:BX$146,$B394,总装!BX$6)+SUMIF(总装!BY$3:BY$146,$B394,总装!BY$6)+SUMIF(总装!BZ$3:BZ$146,$B394,总装!BZ$6)</f>
        <v>0</v>
      </c>
      <c r="AI394" s="5">
        <f ca="1">SUMIF(总装!CA$3:CA$146,$B394,总装!CA$6)+SUMIF(总装!CB$3:CB$146,$B394,总装!CB$6)+SUMIF(总装!CC$3:CC$146,$B394,总装!CC$6)</f>
        <v>0</v>
      </c>
      <c r="AJ394" s="5">
        <f ca="1">SUMIF(总装!CD$3:CD$146,$B394,总装!CD$6)+SUMIF(总装!CE$3:CE$146,$B394,总装!CE$6)+SUMIF(总装!CF$3:CF$146,$B394,总装!CF$6)</f>
        <v>0</v>
      </c>
      <c r="AK394" s="5">
        <f ca="1">SUMIF(总装!CG$3:CG$146,$B394,总装!CG$6)+SUMIF(总装!CH$3:CH$146,$B394,总装!CH$6)+SUMIF(总装!CI$3:CI$146,$B394,总装!CI$6)</f>
        <v>0</v>
      </c>
      <c r="AL394" s="5">
        <f ca="1">SUMIF(总装!CJ$3:CJ$146,$B394,总装!CJ$6)+SUMIF(总装!CK$3:CK$146,$B394,总装!CK$6)+SUMIF(总装!CL$3:CL$146,$B394,总装!CL$6)</f>
        <v>0</v>
      </c>
      <c r="AM394" s="5">
        <f ca="1">SUMIF(总装!CM$3:CM$146,$B394,总装!CM$6)+SUMIF(总装!CN$3:CN$146,$B394,总装!CN$6)+SUMIF(总装!CO$3:CO$146,$B394,总装!CO$6)</f>
        <v>0</v>
      </c>
      <c r="AN394" s="5">
        <f ca="1">SUMIF(总装!CP$3:CP$146,$B394,总装!CP$6)+SUMIF(总装!CQ$3:CQ$146,$B394,总装!CQ$6)+SUMIF(总装!CR$3:CR$146,$B394,总装!CR$6)</f>
        <v>0</v>
      </c>
      <c r="AO394" s="5">
        <f ca="1" t="shared" si="18"/>
        <v>3000</v>
      </c>
      <c r="AP394" s="5">
        <f>SUMIF(工单拆分!G:G,B394,工单拆分!I:I)</f>
        <v>3000</v>
      </c>
      <c r="AQ394" s="5">
        <f ca="1" t="shared" si="19"/>
        <v>0</v>
      </c>
      <c r="AS394" s="7">
        <f>VLOOKUP(日计划量!C:C,工单拆分!H:N,7,0)</f>
        <v>100846564</v>
      </c>
      <c r="AT394" s="5">
        <f ca="1">VLOOKUP(C:C,工单拆分!H:R,11,0)</f>
        <v>0</v>
      </c>
      <c r="AU394" s="5">
        <f ca="1">VLOOKUP(C:C,工单拆分!H:S,12,0)</f>
        <v>0</v>
      </c>
      <c r="AV394" s="5"/>
      <c r="AW394" s="5"/>
    </row>
    <row r="395" s="2" customFormat="1" spans="1:49">
      <c r="A395" s="5">
        <f>工单拆分!F395</f>
        <v>7210003712</v>
      </c>
      <c r="B395" s="5" t="str">
        <f>工单拆分!G395</f>
        <v>7210003712-24</v>
      </c>
      <c r="C395" s="5" t="str">
        <f>工单拆分!H395</f>
        <v>30FC829-24</v>
      </c>
      <c r="D395" s="5">
        <f>VLOOKUP(B395,工单拆分!G:I,3,0)</f>
        <v>3000</v>
      </c>
      <c r="E395" s="5">
        <f ca="1">SUMIFS(OFFSET(工单拆分!$I$2,,,2000),OFFSET(工单拆分!$F$2,,,2000),A395)</f>
        <v>120000</v>
      </c>
      <c r="F395" s="5"/>
      <c r="G395" s="10">
        <f ca="1" t="array" ref="G395">MATCH(TRUE,J395:AN395&gt;10,0)+$J$2-1</f>
        <v>43537</v>
      </c>
      <c r="H395" s="11"/>
      <c r="I395" s="11"/>
      <c r="J395" s="5">
        <f ca="1">SUMIF(总装!D$3:D$146,$B395,总装!D$6)+SUMIF(总装!E$3:E$146,$B395,总装!E$6)+SUMIF(总装!F$3:F$146,$B395,总装!F$6)</f>
        <v>0</v>
      </c>
      <c r="K395" s="12">
        <f ca="1">SUMIF(总装!G$3:G$146,$B395,总装!G$6)+SUMIF(总装!H$3:H$146,$B395,总装!H$6)+SUMIF(总装!I$3:I$146,$B395,总装!I$6)</f>
        <v>0</v>
      </c>
      <c r="L395" s="12">
        <f ca="1">SUMIF(总装!J$3:J$146,$B395,总装!J$6)+SUMIF(总装!K$3:K$146,$B395,总装!K$6)+SUMIF(总装!L$3:L$146,$B395,总装!L$6)</f>
        <v>0</v>
      </c>
      <c r="M395" s="12">
        <f ca="1">SUMIF(总装!M$3:M$146,$B395,总装!M$6)+SUMIF(总装!N$3:N$146,$B395,总装!N$6)+SUMIF(总装!O$3:O$146,$B395,总装!O$6)</f>
        <v>0</v>
      </c>
      <c r="N395" s="12">
        <f ca="1">SUMIF(总装!P$3:P$146,$B395,总装!P$6)+SUMIF(总装!Q$3:Q$146,$B395,总装!Q$6)+SUMIF(总装!R$3:R$146,$B395,总装!R$6)</f>
        <v>0</v>
      </c>
      <c r="O395" s="12">
        <f ca="1">SUMIF(总装!S$3:S$146,$B395,总装!S$6)+SUMIF(总装!T$3:T$146,$B395,总装!T$6)+SUMIF(总装!U$3:U$146,$B395,总装!U$6)</f>
        <v>0</v>
      </c>
      <c r="P395" s="12">
        <f ca="1">SUMIF(总装!V$3:V$146,$B395,总装!V$6)+SUMIF(总装!W$3:W$146,$B395,总装!W$6)+SUMIF(总装!X$3:X$146,$B395,总装!X$6)</f>
        <v>0</v>
      </c>
      <c r="Q395" s="12">
        <f ca="1">SUMIF(总装!Y$3:Y$146,$B395,总装!Y$6)+SUMIF(总装!Z$3:Z$146,$B395,总装!Z$6)+SUMIF(总装!AA$3:AA$146,$B395,总装!AA$6)</f>
        <v>0</v>
      </c>
      <c r="R395" s="5">
        <f ca="1">SUMIF(总装!AB$3:AB$146,$B395,总装!AB$6)+SUMIF(总装!AC$3:AC$146,$B395,总装!AC$6)+SUMIF(总装!AD$3:AD$146,$B395,总装!AD$6)</f>
        <v>0</v>
      </c>
      <c r="S395" s="5">
        <f ca="1">SUMIF(总装!AE$3:AE$146,$B395,总装!AE$6)+SUMIF(总装!AF$3:AF$146,$B395,总装!AF$6)+SUMIF(总装!AG$3:AG$146,$B395,总装!AG$6)</f>
        <v>0</v>
      </c>
      <c r="T395" s="5">
        <f ca="1">SUMIF(总装!AH$3:AH$146,$B395,总装!AH$6)+SUMIF(总装!AI$3:AI$146,$B395,总装!AI$6)+SUMIF(总装!AJ$3:AJ$146,$B395,总装!AJ$6)</f>
        <v>0</v>
      </c>
      <c r="U395" s="5">
        <f ca="1">SUMIF(总装!AK$3:AK$146,$B395,总装!AK$6)+SUMIF(总装!AL$3:AL$146,$B395,总装!AL$6)+SUMIF(总装!AM$3:AM$146,$B395,总装!AM$6)</f>
        <v>0</v>
      </c>
      <c r="V395" s="5">
        <f ca="1">SUMIF(总装!AN$3:AN$146,$B395,总装!AN$6)+SUMIF(总装!AO$3:AO$146,$B395,总装!AO$6)+SUMIF(总装!AP$3:AP$146,$B395,总装!AP$6)</f>
        <v>200</v>
      </c>
      <c r="W395" s="5">
        <f ca="1">SUMIF(总装!AQ$3:AQ$146,$B395,总装!AQ$6)+SUMIF(总装!AR$3:AR$146,$B395,总装!AR$6)+SUMIF(总装!AS$3:AS$146,$B395,总装!AS$6)</f>
        <v>2000</v>
      </c>
      <c r="X395" s="5">
        <f ca="1">SUMIF(总装!AT$3:AT$146,$B395,总装!AT$6)+SUMIF(总装!AU$3:AU$146,$B395,总装!AU$6)+SUMIF(总装!AV$3:AV$146,$B395,总装!AV$6)</f>
        <v>800</v>
      </c>
      <c r="Y395" s="5">
        <f ca="1">SUMIF(总装!AW$3:AW$146,$B395,总装!AW$6)+SUMIF(总装!AX$3:AX$146,$B395,总装!AX$6)+SUMIF(总装!AY$3:AY$146,$B395,总装!AY$6)</f>
        <v>0</v>
      </c>
      <c r="Z395" s="5">
        <f ca="1">SUMIF(总装!AZ$3:AZ$146,$B395,总装!AZ$6)+SUMIF(总装!BA$3:BA$146,$B395,总装!BA$6)+SUMIF(总装!BB$3:BB$146,$B395,总装!BB$6)</f>
        <v>0</v>
      </c>
      <c r="AA395" s="5">
        <f ca="1">SUMIF(总装!BC$3:BC$146,$B395,总装!BC$6)+SUMIF(总装!BD$3:BD$146,$B395,总装!BD$6)+SUMIF(总装!BE$3:BE$146,$B395,总装!BE$6)</f>
        <v>0</v>
      </c>
      <c r="AB395" s="5">
        <f ca="1">SUMIF(总装!BF$3:BF$146,$B395,总装!BF$6)+SUMIF(总装!BG$3:BG$146,$B395,总装!BG$6)+SUMIF(总装!BH$3:BH$146,$B395,总装!BH$6)</f>
        <v>0</v>
      </c>
      <c r="AC395" s="5">
        <f ca="1">SUMIF(总装!BI$3:BI$146,$B395,总装!BI$6)+SUMIF(总装!BJ$3:BJ$146,$B395,总装!BJ$6)+SUMIF(总装!BK$3:BK$146,$B395,总装!BK$6)</f>
        <v>0</v>
      </c>
      <c r="AD395" s="5">
        <f ca="1">SUMIF(总装!BL$3:BL$146,$B395,总装!BL$6)+SUMIF(总装!BM$3:BM$146,$B395,总装!BM$6)+SUMIF(总装!BN$3:BN$146,$B395,总装!BN$6)</f>
        <v>0</v>
      </c>
      <c r="AE395" s="5">
        <f ca="1">SUMIF(总装!BO$3:BO$146,$B395,总装!BO$6)+SUMIF(总装!BP$3:BP$146,$B395,总装!BP$6)+SUMIF(总装!BQ$3:BQ$146,$B395,总装!BQ$6)</f>
        <v>0</v>
      </c>
      <c r="AF395" s="5">
        <f ca="1">SUMIF(总装!BR$3:BR$146,$B395,总装!BR$6)+SUMIF(总装!BS$3:BS$146,$B395,总装!BS$6)+SUMIF(总装!BT$3:BT$146,$B395,总装!BT$6)</f>
        <v>0</v>
      </c>
      <c r="AG395" s="5">
        <f ca="1">SUMIF(总装!BU$3:BU$146,$B395,总装!BU$6)+SUMIF(总装!BV$3:BV$146,$B395,总装!BV$6)+SUMIF(总装!BW$3:BW$146,$B395,总装!BW$6)</f>
        <v>0</v>
      </c>
      <c r="AH395" s="5">
        <f ca="1">SUMIF(总装!BX$3:BX$146,$B395,总装!BX$6)+SUMIF(总装!BY$3:BY$146,$B395,总装!BY$6)+SUMIF(总装!BZ$3:BZ$146,$B395,总装!BZ$6)</f>
        <v>0</v>
      </c>
      <c r="AI395" s="5">
        <f ca="1">SUMIF(总装!CA$3:CA$146,$B395,总装!CA$6)+SUMIF(总装!CB$3:CB$146,$B395,总装!CB$6)+SUMIF(总装!CC$3:CC$146,$B395,总装!CC$6)</f>
        <v>0</v>
      </c>
      <c r="AJ395" s="5">
        <f ca="1">SUMIF(总装!CD$3:CD$146,$B395,总装!CD$6)+SUMIF(总装!CE$3:CE$146,$B395,总装!CE$6)+SUMIF(总装!CF$3:CF$146,$B395,总装!CF$6)</f>
        <v>0</v>
      </c>
      <c r="AK395" s="5">
        <f ca="1">SUMIF(总装!CG$3:CG$146,$B395,总装!CG$6)+SUMIF(总装!CH$3:CH$146,$B395,总装!CH$6)+SUMIF(总装!CI$3:CI$146,$B395,总装!CI$6)</f>
        <v>0</v>
      </c>
      <c r="AL395" s="5">
        <f ca="1">SUMIF(总装!CJ$3:CJ$146,$B395,总装!CJ$6)+SUMIF(总装!CK$3:CK$146,$B395,总装!CK$6)+SUMIF(总装!CL$3:CL$146,$B395,总装!CL$6)</f>
        <v>0</v>
      </c>
      <c r="AM395" s="5">
        <f ca="1">SUMIF(总装!CM$3:CM$146,$B395,总装!CM$6)+SUMIF(总装!CN$3:CN$146,$B395,总装!CN$6)+SUMIF(总装!CO$3:CO$146,$B395,总装!CO$6)</f>
        <v>0</v>
      </c>
      <c r="AN395" s="5">
        <f ca="1">SUMIF(总装!CP$3:CP$146,$B395,总装!CP$6)+SUMIF(总装!CQ$3:CQ$146,$B395,总装!CQ$6)+SUMIF(总装!CR$3:CR$146,$B395,总装!CR$6)</f>
        <v>0</v>
      </c>
      <c r="AO395" s="5">
        <f ca="1" t="shared" si="18"/>
        <v>3000</v>
      </c>
      <c r="AP395" s="5">
        <f>SUMIF(工单拆分!G:G,B395,工单拆分!I:I)</f>
        <v>3000</v>
      </c>
      <c r="AQ395" s="5">
        <f ca="1" t="shared" si="19"/>
        <v>0</v>
      </c>
      <c r="AR395" s="1"/>
      <c r="AS395" s="7">
        <f>VLOOKUP(日计划量!C:C,工单拆分!H:N,7,0)</f>
        <v>100846565</v>
      </c>
      <c r="AT395" s="5">
        <f ca="1">VLOOKUP(C:C,工单拆分!H:R,11,0)</f>
        <v>0</v>
      </c>
      <c r="AU395" s="5">
        <f ca="1">VLOOKUP(C:C,工单拆分!H:S,12,0)</f>
        <v>0</v>
      </c>
      <c r="AV395" s="5"/>
      <c r="AW395" s="5"/>
    </row>
    <row r="396" s="1" customFormat="1" spans="1:49">
      <c r="A396" s="5">
        <f>工单拆分!F396</f>
        <v>7210003712</v>
      </c>
      <c r="B396" s="5" t="str">
        <f>工单拆分!G396</f>
        <v>7210003712-25</v>
      </c>
      <c r="C396" s="5" t="str">
        <f>工单拆分!H396</f>
        <v>30FC829-25</v>
      </c>
      <c r="D396" s="5">
        <f>VLOOKUP(B396,工单拆分!G:I,3,0)</f>
        <v>3000</v>
      </c>
      <c r="E396" s="5">
        <f ca="1">SUMIFS(OFFSET(工单拆分!$I$2,,,2000),OFFSET(工单拆分!$F$2,,,2000),A396)</f>
        <v>120000</v>
      </c>
      <c r="F396" s="5"/>
      <c r="G396" s="10">
        <f ca="1" t="array" ref="G396">MATCH(TRUE,J396:AN396&gt;10,0)+$J$2-1</f>
        <v>43539</v>
      </c>
      <c r="H396" s="11"/>
      <c r="I396" s="11"/>
      <c r="J396" s="5">
        <f ca="1">SUMIF(总装!D$3:D$146,$B396,总装!D$6)+SUMIF(总装!E$3:E$146,$B396,总装!E$6)+SUMIF(总装!F$3:F$146,$B396,总装!F$6)</f>
        <v>0</v>
      </c>
      <c r="K396" s="12">
        <f ca="1">SUMIF(总装!G$3:G$146,$B396,总装!G$6)+SUMIF(总装!H$3:H$146,$B396,总装!H$6)+SUMIF(总装!I$3:I$146,$B396,总装!I$6)</f>
        <v>0</v>
      </c>
      <c r="L396" s="12">
        <f ca="1">SUMIF(总装!J$3:J$146,$B396,总装!J$6)+SUMIF(总装!K$3:K$146,$B396,总装!K$6)+SUMIF(总装!L$3:L$146,$B396,总装!L$6)</f>
        <v>0</v>
      </c>
      <c r="M396" s="12">
        <f ca="1">SUMIF(总装!M$3:M$146,$B396,总装!M$6)+SUMIF(总装!N$3:N$146,$B396,总装!N$6)+SUMIF(总装!O$3:O$146,$B396,总装!O$6)</f>
        <v>0</v>
      </c>
      <c r="N396" s="12">
        <f ca="1">SUMIF(总装!P$3:P$146,$B396,总装!P$6)+SUMIF(总装!Q$3:Q$146,$B396,总装!Q$6)+SUMIF(总装!R$3:R$146,$B396,总装!R$6)</f>
        <v>0</v>
      </c>
      <c r="O396" s="12">
        <f ca="1">SUMIF(总装!S$3:S$146,$B396,总装!S$6)+SUMIF(总装!T$3:T$146,$B396,总装!T$6)+SUMIF(总装!U$3:U$146,$B396,总装!U$6)</f>
        <v>0</v>
      </c>
      <c r="P396" s="12">
        <f ca="1">SUMIF(总装!V$3:V$146,$B396,总装!V$6)+SUMIF(总装!W$3:W$146,$B396,总装!W$6)+SUMIF(总装!X$3:X$146,$B396,总装!X$6)</f>
        <v>0</v>
      </c>
      <c r="Q396" s="12">
        <f ca="1">SUMIF(总装!Y$3:Y$146,$B396,总装!Y$6)+SUMIF(总装!Z$3:Z$146,$B396,总装!Z$6)+SUMIF(总装!AA$3:AA$146,$B396,总装!AA$6)</f>
        <v>0</v>
      </c>
      <c r="R396" s="5">
        <f ca="1">SUMIF(总装!AB$3:AB$146,$B396,总装!AB$6)+SUMIF(总装!AC$3:AC$146,$B396,总装!AC$6)+SUMIF(总装!AD$3:AD$146,$B396,总装!AD$6)</f>
        <v>0</v>
      </c>
      <c r="S396" s="5">
        <f ca="1">SUMIF(总装!AE$3:AE$146,$B396,总装!AE$6)+SUMIF(总装!AF$3:AF$146,$B396,总装!AF$6)+SUMIF(总装!AG$3:AG$146,$B396,总装!AG$6)</f>
        <v>0</v>
      </c>
      <c r="T396" s="5">
        <f ca="1">SUMIF(总装!AH$3:AH$146,$B396,总装!AH$6)+SUMIF(总装!AI$3:AI$146,$B396,总装!AI$6)+SUMIF(总装!AJ$3:AJ$146,$B396,总装!AJ$6)</f>
        <v>0</v>
      </c>
      <c r="U396" s="5">
        <f ca="1">SUMIF(总装!AK$3:AK$146,$B396,总装!AK$6)+SUMIF(总装!AL$3:AL$146,$B396,总装!AL$6)+SUMIF(总装!AM$3:AM$146,$B396,总装!AM$6)</f>
        <v>0</v>
      </c>
      <c r="V396" s="5">
        <f ca="1">SUMIF(总装!AN$3:AN$146,$B396,总装!AN$6)+SUMIF(总装!AO$3:AO$146,$B396,总装!AO$6)+SUMIF(总装!AP$3:AP$146,$B396,总装!AP$6)</f>
        <v>0</v>
      </c>
      <c r="W396" s="5">
        <f ca="1">SUMIF(总装!AQ$3:AQ$146,$B396,总装!AQ$6)+SUMIF(总装!AR$3:AR$146,$B396,总装!AR$6)+SUMIF(总装!AS$3:AS$146,$B396,总装!AS$6)</f>
        <v>0</v>
      </c>
      <c r="X396" s="5">
        <f ca="1">SUMIF(总装!AT$3:AT$146,$B396,总装!AT$6)+SUMIF(总装!AU$3:AU$146,$B396,总装!AU$6)+SUMIF(总装!AV$3:AV$146,$B396,总装!AV$6)</f>
        <v>1200</v>
      </c>
      <c r="Y396" s="5">
        <f ca="1">SUMIF(总装!AW$3:AW$146,$B396,总装!AW$6)+SUMIF(总装!AX$3:AX$146,$B396,总装!AX$6)+SUMIF(总装!AY$3:AY$146,$B396,总装!AY$6)</f>
        <v>0</v>
      </c>
      <c r="Z396" s="5">
        <f ca="1">SUMIF(总装!AZ$3:AZ$146,$B396,总装!AZ$6)+SUMIF(总装!BA$3:BA$146,$B396,总装!BA$6)+SUMIF(总装!BB$3:BB$146,$B396,总装!BB$6)</f>
        <v>0</v>
      </c>
      <c r="AA396" s="5">
        <f ca="1">SUMIF(总装!BC$3:BC$146,$B396,总装!BC$6)+SUMIF(总装!BD$3:BD$146,$B396,总装!BD$6)+SUMIF(总装!BE$3:BE$146,$B396,总装!BE$6)</f>
        <v>1800</v>
      </c>
      <c r="AB396" s="5">
        <f ca="1">SUMIF(总装!BF$3:BF$146,$B396,总装!BF$6)+SUMIF(总装!BG$3:BG$146,$B396,总装!BG$6)+SUMIF(总装!BH$3:BH$146,$B396,总装!BH$6)</f>
        <v>0</v>
      </c>
      <c r="AC396" s="5">
        <f ca="1">SUMIF(总装!BI$3:BI$146,$B396,总装!BI$6)+SUMIF(总装!BJ$3:BJ$146,$B396,总装!BJ$6)+SUMIF(总装!BK$3:BK$146,$B396,总装!BK$6)</f>
        <v>0</v>
      </c>
      <c r="AD396" s="5">
        <f ca="1">SUMIF(总装!BL$3:BL$146,$B396,总装!BL$6)+SUMIF(总装!BM$3:BM$146,$B396,总装!BM$6)+SUMIF(总装!BN$3:BN$146,$B396,总装!BN$6)</f>
        <v>0</v>
      </c>
      <c r="AE396" s="5">
        <f ca="1">SUMIF(总装!BO$3:BO$146,$B396,总装!BO$6)+SUMIF(总装!BP$3:BP$146,$B396,总装!BP$6)+SUMIF(总装!BQ$3:BQ$146,$B396,总装!BQ$6)</f>
        <v>0</v>
      </c>
      <c r="AF396" s="5">
        <f ca="1">SUMIF(总装!BR$3:BR$146,$B396,总装!BR$6)+SUMIF(总装!BS$3:BS$146,$B396,总装!BS$6)+SUMIF(总装!BT$3:BT$146,$B396,总装!BT$6)</f>
        <v>0</v>
      </c>
      <c r="AG396" s="5">
        <f ca="1">SUMIF(总装!BU$3:BU$146,$B396,总装!BU$6)+SUMIF(总装!BV$3:BV$146,$B396,总装!BV$6)+SUMIF(总装!BW$3:BW$146,$B396,总装!BW$6)</f>
        <v>0</v>
      </c>
      <c r="AH396" s="5">
        <f ca="1">SUMIF(总装!BX$3:BX$146,$B396,总装!BX$6)+SUMIF(总装!BY$3:BY$146,$B396,总装!BY$6)+SUMIF(总装!BZ$3:BZ$146,$B396,总装!BZ$6)</f>
        <v>0</v>
      </c>
      <c r="AI396" s="5">
        <f ca="1">SUMIF(总装!CA$3:CA$146,$B396,总装!CA$6)+SUMIF(总装!CB$3:CB$146,$B396,总装!CB$6)+SUMIF(总装!CC$3:CC$146,$B396,总装!CC$6)</f>
        <v>0</v>
      </c>
      <c r="AJ396" s="5">
        <f ca="1">SUMIF(总装!CD$3:CD$146,$B396,总装!CD$6)+SUMIF(总装!CE$3:CE$146,$B396,总装!CE$6)+SUMIF(总装!CF$3:CF$146,$B396,总装!CF$6)</f>
        <v>0</v>
      </c>
      <c r="AK396" s="5">
        <f ca="1">SUMIF(总装!CG$3:CG$146,$B396,总装!CG$6)+SUMIF(总装!CH$3:CH$146,$B396,总装!CH$6)+SUMIF(总装!CI$3:CI$146,$B396,总装!CI$6)</f>
        <v>0</v>
      </c>
      <c r="AL396" s="5">
        <f ca="1">SUMIF(总装!CJ$3:CJ$146,$B396,总装!CJ$6)+SUMIF(总装!CK$3:CK$146,$B396,总装!CK$6)+SUMIF(总装!CL$3:CL$146,$B396,总装!CL$6)</f>
        <v>0</v>
      </c>
      <c r="AM396" s="5">
        <f ca="1">SUMIF(总装!CM$3:CM$146,$B396,总装!CM$6)+SUMIF(总装!CN$3:CN$146,$B396,总装!CN$6)+SUMIF(总装!CO$3:CO$146,$B396,总装!CO$6)</f>
        <v>0</v>
      </c>
      <c r="AN396" s="5">
        <f ca="1">SUMIF(总装!CP$3:CP$146,$B396,总装!CP$6)+SUMIF(总装!CQ$3:CQ$146,$B396,总装!CQ$6)+SUMIF(总装!CR$3:CR$146,$B396,总装!CR$6)</f>
        <v>0</v>
      </c>
      <c r="AO396" s="5">
        <f ca="1" t="shared" si="18"/>
        <v>3000</v>
      </c>
      <c r="AP396" s="5">
        <f>SUMIF(工单拆分!G:G,B396,工单拆分!I:I)</f>
        <v>3000</v>
      </c>
      <c r="AQ396" s="5">
        <f ca="1" t="shared" si="19"/>
        <v>0</v>
      </c>
      <c r="AS396" s="7">
        <f>VLOOKUP(日计划量!C:C,工单拆分!H:N,7,0)</f>
        <v>100847612</v>
      </c>
      <c r="AT396" s="5">
        <f ca="1">VLOOKUP(C:C,工单拆分!H:R,11,0)</f>
        <v>0</v>
      </c>
      <c r="AU396" s="5">
        <f ca="1">VLOOKUP(C:C,工单拆分!H:S,12,0)</f>
        <v>0</v>
      </c>
      <c r="AV396" s="5"/>
      <c r="AW396" s="5"/>
    </row>
    <row r="397" s="1" customFormat="1" spans="1:49">
      <c r="A397" s="5">
        <f>工单拆分!F397</f>
        <v>7210003712</v>
      </c>
      <c r="B397" s="5" t="str">
        <f>工单拆分!G397</f>
        <v>7210003712-26</v>
      </c>
      <c r="C397" s="5" t="str">
        <f>工单拆分!H397</f>
        <v>30FC829-26</v>
      </c>
      <c r="D397" s="5">
        <f>VLOOKUP(B397,工单拆分!G:I,3,0)</f>
        <v>3000</v>
      </c>
      <c r="E397" s="5">
        <f ca="1">SUMIFS(OFFSET(工单拆分!$I$2,,,2000),OFFSET(工单拆分!$F$2,,,2000),A397)</f>
        <v>120000</v>
      </c>
      <c r="F397" s="5"/>
      <c r="G397" s="10">
        <f ca="1" t="array" ref="G397">MATCH(TRUE,J397:AN397&gt;10,0)+$J$2-1</f>
        <v>43542</v>
      </c>
      <c r="H397" s="11"/>
      <c r="I397" s="11"/>
      <c r="J397" s="5">
        <f ca="1">SUMIF(总装!D$3:D$146,$B397,总装!D$6)+SUMIF(总装!E$3:E$146,$B397,总装!E$6)+SUMIF(总装!F$3:F$146,$B397,总装!F$6)</f>
        <v>0</v>
      </c>
      <c r="K397" s="12">
        <f ca="1">SUMIF(总装!G$3:G$146,$B397,总装!G$6)+SUMIF(总装!H$3:H$146,$B397,总装!H$6)+SUMIF(总装!I$3:I$146,$B397,总装!I$6)</f>
        <v>0</v>
      </c>
      <c r="L397" s="12">
        <f ca="1">SUMIF(总装!J$3:J$146,$B397,总装!J$6)+SUMIF(总装!K$3:K$146,$B397,总装!K$6)+SUMIF(总装!L$3:L$146,$B397,总装!L$6)</f>
        <v>0</v>
      </c>
      <c r="M397" s="12">
        <f ca="1">SUMIF(总装!M$3:M$146,$B397,总装!M$6)+SUMIF(总装!N$3:N$146,$B397,总装!N$6)+SUMIF(总装!O$3:O$146,$B397,总装!O$6)</f>
        <v>0</v>
      </c>
      <c r="N397" s="12">
        <f ca="1">SUMIF(总装!P$3:P$146,$B397,总装!P$6)+SUMIF(总装!Q$3:Q$146,$B397,总装!Q$6)+SUMIF(总装!R$3:R$146,$B397,总装!R$6)</f>
        <v>0</v>
      </c>
      <c r="O397" s="12">
        <f ca="1">SUMIF(总装!S$3:S$146,$B397,总装!S$6)+SUMIF(总装!T$3:T$146,$B397,总装!T$6)+SUMIF(总装!U$3:U$146,$B397,总装!U$6)</f>
        <v>0</v>
      </c>
      <c r="P397" s="12">
        <f ca="1">SUMIF(总装!V$3:V$146,$B397,总装!V$6)+SUMIF(总装!W$3:W$146,$B397,总装!W$6)+SUMIF(总装!X$3:X$146,$B397,总装!X$6)</f>
        <v>0</v>
      </c>
      <c r="Q397" s="12">
        <f ca="1">SUMIF(总装!Y$3:Y$146,$B397,总装!Y$6)+SUMIF(总装!Z$3:Z$146,$B397,总装!Z$6)+SUMIF(总装!AA$3:AA$146,$B397,总装!AA$6)</f>
        <v>0</v>
      </c>
      <c r="R397" s="5">
        <f ca="1">SUMIF(总装!AB$3:AB$146,$B397,总装!AB$6)+SUMIF(总装!AC$3:AC$146,$B397,总装!AC$6)+SUMIF(总装!AD$3:AD$146,$B397,总装!AD$6)</f>
        <v>0</v>
      </c>
      <c r="S397" s="5">
        <f ca="1">SUMIF(总装!AE$3:AE$146,$B397,总装!AE$6)+SUMIF(总装!AF$3:AF$146,$B397,总装!AF$6)+SUMIF(总装!AG$3:AG$146,$B397,总装!AG$6)</f>
        <v>0</v>
      </c>
      <c r="T397" s="5">
        <f ca="1">SUMIF(总装!AH$3:AH$146,$B397,总装!AH$6)+SUMIF(总装!AI$3:AI$146,$B397,总装!AI$6)+SUMIF(总装!AJ$3:AJ$146,$B397,总装!AJ$6)</f>
        <v>0</v>
      </c>
      <c r="U397" s="5">
        <f ca="1">SUMIF(总装!AK$3:AK$146,$B397,总装!AK$6)+SUMIF(总装!AL$3:AL$146,$B397,总装!AL$6)+SUMIF(总装!AM$3:AM$146,$B397,总装!AM$6)</f>
        <v>0</v>
      </c>
      <c r="V397" s="5">
        <f ca="1">SUMIF(总装!AN$3:AN$146,$B397,总装!AN$6)+SUMIF(总装!AO$3:AO$146,$B397,总装!AO$6)+SUMIF(总装!AP$3:AP$146,$B397,总装!AP$6)</f>
        <v>0</v>
      </c>
      <c r="W397" s="5">
        <f ca="1">SUMIF(总装!AQ$3:AQ$146,$B397,总装!AQ$6)+SUMIF(总装!AR$3:AR$146,$B397,总装!AR$6)+SUMIF(总装!AS$3:AS$146,$B397,总装!AS$6)</f>
        <v>0</v>
      </c>
      <c r="X397" s="5">
        <f ca="1">SUMIF(总装!AT$3:AT$146,$B397,总装!AT$6)+SUMIF(总装!AU$3:AU$146,$B397,总装!AU$6)+SUMIF(总装!AV$3:AV$146,$B397,总装!AV$6)</f>
        <v>0</v>
      </c>
      <c r="Y397" s="5">
        <f ca="1">SUMIF(总装!AW$3:AW$146,$B397,总装!AW$6)+SUMIF(总装!AX$3:AX$146,$B397,总装!AX$6)+SUMIF(总装!AY$3:AY$146,$B397,总装!AY$6)</f>
        <v>0</v>
      </c>
      <c r="Z397" s="5">
        <f ca="1">SUMIF(总装!AZ$3:AZ$146,$B397,总装!AZ$6)+SUMIF(总装!BA$3:BA$146,$B397,总装!BA$6)+SUMIF(总装!BB$3:BB$146,$B397,总装!BB$6)</f>
        <v>0</v>
      </c>
      <c r="AA397" s="5">
        <f ca="1">SUMIF(总装!BC$3:BC$146,$B397,总装!BC$6)+SUMIF(总装!BD$3:BD$146,$B397,总装!BD$6)+SUMIF(总装!BE$3:BE$146,$B397,总装!BE$6)</f>
        <v>250</v>
      </c>
      <c r="AB397" s="5">
        <f ca="1">SUMIF(总装!BF$3:BF$146,$B397,总装!BF$6)+SUMIF(总装!BG$3:BG$146,$B397,总装!BG$6)+SUMIF(总装!BH$3:BH$146,$B397,总装!BH$6)</f>
        <v>2050</v>
      </c>
      <c r="AC397" s="5">
        <f ca="1">SUMIF(总装!BI$3:BI$146,$B397,总装!BI$6)+SUMIF(总装!BJ$3:BJ$146,$B397,总装!BJ$6)+SUMIF(总装!BK$3:BK$146,$B397,总装!BK$6)</f>
        <v>700</v>
      </c>
      <c r="AD397" s="5">
        <f ca="1">SUMIF(总装!BL$3:BL$146,$B397,总装!BL$6)+SUMIF(总装!BM$3:BM$146,$B397,总装!BM$6)+SUMIF(总装!BN$3:BN$146,$B397,总装!BN$6)</f>
        <v>0</v>
      </c>
      <c r="AE397" s="5">
        <f ca="1">SUMIF(总装!BO$3:BO$146,$B397,总装!BO$6)+SUMIF(总装!BP$3:BP$146,$B397,总装!BP$6)+SUMIF(总装!BQ$3:BQ$146,$B397,总装!BQ$6)</f>
        <v>0</v>
      </c>
      <c r="AF397" s="5">
        <f ca="1">SUMIF(总装!BR$3:BR$146,$B397,总装!BR$6)+SUMIF(总装!BS$3:BS$146,$B397,总装!BS$6)+SUMIF(总装!BT$3:BT$146,$B397,总装!BT$6)</f>
        <v>0</v>
      </c>
      <c r="AG397" s="5">
        <f ca="1">SUMIF(总装!BU$3:BU$146,$B397,总装!BU$6)+SUMIF(总装!BV$3:BV$146,$B397,总装!BV$6)+SUMIF(总装!BW$3:BW$146,$B397,总装!BW$6)</f>
        <v>0</v>
      </c>
      <c r="AH397" s="5">
        <f ca="1">SUMIF(总装!BX$3:BX$146,$B397,总装!BX$6)+SUMIF(总装!BY$3:BY$146,$B397,总装!BY$6)+SUMIF(总装!BZ$3:BZ$146,$B397,总装!BZ$6)</f>
        <v>0</v>
      </c>
      <c r="AI397" s="5">
        <f ca="1">SUMIF(总装!CA$3:CA$146,$B397,总装!CA$6)+SUMIF(总装!CB$3:CB$146,$B397,总装!CB$6)+SUMIF(总装!CC$3:CC$146,$B397,总装!CC$6)</f>
        <v>0</v>
      </c>
      <c r="AJ397" s="5">
        <f ca="1">SUMIF(总装!CD$3:CD$146,$B397,总装!CD$6)+SUMIF(总装!CE$3:CE$146,$B397,总装!CE$6)+SUMIF(总装!CF$3:CF$146,$B397,总装!CF$6)</f>
        <v>0</v>
      </c>
      <c r="AK397" s="5">
        <f ca="1">SUMIF(总装!CG$3:CG$146,$B397,总装!CG$6)+SUMIF(总装!CH$3:CH$146,$B397,总装!CH$6)+SUMIF(总装!CI$3:CI$146,$B397,总装!CI$6)</f>
        <v>0</v>
      </c>
      <c r="AL397" s="5">
        <f ca="1">SUMIF(总装!CJ$3:CJ$146,$B397,总装!CJ$6)+SUMIF(总装!CK$3:CK$146,$B397,总装!CK$6)+SUMIF(总装!CL$3:CL$146,$B397,总装!CL$6)</f>
        <v>0</v>
      </c>
      <c r="AM397" s="5">
        <f ca="1">SUMIF(总装!CM$3:CM$146,$B397,总装!CM$6)+SUMIF(总装!CN$3:CN$146,$B397,总装!CN$6)+SUMIF(总装!CO$3:CO$146,$B397,总装!CO$6)</f>
        <v>0</v>
      </c>
      <c r="AN397" s="5">
        <f ca="1">SUMIF(总装!CP$3:CP$146,$B397,总装!CP$6)+SUMIF(总装!CQ$3:CQ$146,$B397,总装!CQ$6)+SUMIF(总装!CR$3:CR$146,$B397,总装!CR$6)</f>
        <v>0</v>
      </c>
      <c r="AO397" s="5">
        <f ca="1" t="shared" si="18"/>
        <v>3000</v>
      </c>
      <c r="AP397" s="5">
        <f>SUMIF(工单拆分!G:G,B397,工单拆分!I:I)</f>
        <v>3000</v>
      </c>
      <c r="AQ397" s="5">
        <f ca="1" t="shared" si="19"/>
        <v>0</v>
      </c>
      <c r="AS397" s="7" t="str">
        <f>VLOOKUP(日计划量!C:C,工单拆分!H:N,7,0)</f>
        <v>100848694/100848696</v>
      </c>
      <c r="AT397" s="5">
        <f ca="1">VLOOKUP(C:C,工单拆分!H:R,11,0)</f>
        <v>0</v>
      </c>
      <c r="AU397" s="5">
        <f ca="1">VLOOKUP(C:C,工单拆分!H:S,12,0)</f>
        <v>0</v>
      </c>
      <c r="AV397" s="5"/>
      <c r="AW397" s="5"/>
    </row>
    <row r="398" s="1" customFormat="1" spans="1:49">
      <c r="A398" s="5">
        <f>工单拆分!F398</f>
        <v>7210003712</v>
      </c>
      <c r="B398" s="5" t="str">
        <f>工单拆分!G398</f>
        <v>7210003712-27</v>
      </c>
      <c r="C398" s="5" t="str">
        <f>工单拆分!H398</f>
        <v>30FC829-27</v>
      </c>
      <c r="D398" s="5">
        <f>VLOOKUP(B398,工单拆分!G:I,3,0)</f>
        <v>3000</v>
      </c>
      <c r="E398" s="5">
        <f ca="1">SUMIFS(OFFSET(工单拆分!$I$2,,,2000),OFFSET(工单拆分!$F$2,,,2000),A398)</f>
        <v>120000</v>
      </c>
      <c r="F398" s="5"/>
      <c r="G398" s="10">
        <f ca="1" t="array" ref="G398">MATCH(TRUE,J398:AN398&gt;10,0)+$J$2-1</f>
        <v>43544</v>
      </c>
      <c r="H398" s="11"/>
      <c r="I398" s="11"/>
      <c r="J398" s="5">
        <f ca="1">SUMIF(总装!D$3:D$146,$B398,总装!D$6)+SUMIF(总装!E$3:E$146,$B398,总装!E$6)+SUMIF(总装!F$3:F$146,$B398,总装!F$6)</f>
        <v>0</v>
      </c>
      <c r="K398" s="12">
        <f ca="1">SUMIF(总装!G$3:G$146,$B398,总装!G$6)+SUMIF(总装!H$3:H$146,$B398,总装!H$6)+SUMIF(总装!I$3:I$146,$B398,总装!I$6)</f>
        <v>0</v>
      </c>
      <c r="L398" s="12">
        <f ca="1">SUMIF(总装!J$3:J$146,$B398,总装!J$6)+SUMIF(总装!K$3:K$146,$B398,总装!K$6)+SUMIF(总装!L$3:L$146,$B398,总装!L$6)</f>
        <v>0</v>
      </c>
      <c r="M398" s="12">
        <f ca="1">SUMIF(总装!M$3:M$146,$B398,总装!M$6)+SUMIF(总装!N$3:N$146,$B398,总装!N$6)+SUMIF(总装!O$3:O$146,$B398,总装!O$6)</f>
        <v>0</v>
      </c>
      <c r="N398" s="12">
        <f ca="1">SUMIF(总装!P$3:P$146,$B398,总装!P$6)+SUMIF(总装!Q$3:Q$146,$B398,总装!Q$6)+SUMIF(总装!R$3:R$146,$B398,总装!R$6)</f>
        <v>0</v>
      </c>
      <c r="O398" s="12">
        <f ca="1">SUMIF(总装!S$3:S$146,$B398,总装!S$6)+SUMIF(总装!T$3:T$146,$B398,总装!T$6)+SUMIF(总装!U$3:U$146,$B398,总装!U$6)</f>
        <v>0</v>
      </c>
      <c r="P398" s="12">
        <f ca="1">SUMIF(总装!V$3:V$146,$B398,总装!V$6)+SUMIF(总装!W$3:W$146,$B398,总装!W$6)+SUMIF(总装!X$3:X$146,$B398,总装!X$6)</f>
        <v>0</v>
      </c>
      <c r="Q398" s="12">
        <f ca="1">SUMIF(总装!Y$3:Y$146,$B398,总装!Y$6)+SUMIF(总装!Z$3:Z$146,$B398,总装!Z$6)+SUMIF(总装!AA$3:AA$146,$B398,总装!AA$6)</f>
        <v>0</v>
      </c>
      <c r="R398" s="5">
        <f ca="1">SUMIF(总装!AB$3:AB$146,$B398,总装!AB$6)+SUMIF(总装!AC$3:AC$146,$B398,总装!AC$6)+SUMIF(总装!AD$3:AD$146,$B398,总装!AD$6)</f>
        <v>0</v>
      </c>
      <c r="S398" s="5">
        <f ca="1">SUMIF(总装!AE$3:AE$146,$B398,总装!AE$6)+SUMIF(总装!AF$3:AF$146,$B398,总装!AF$6)+SUMIF(总装!AG$3:AG$146,$B398,总装!AG$6)</f>
        <v>0</v>
      </c>
      <c r="T398" s="5">
        <f ca="1">SUMIF(总装!AH$3:AH$146,$B398,总装!AH$6)+SUMIF(总装!AI$3:AI$146,$B398,总装!AI$6)+SUMIF(总装!AJ$3:AJ$146,$B398,总装!AJ$6)</f>
        <v>0</v>
      </c>
      <c r="U398" s="5">
        <f ca="1">SUMIF(总装!AK$3:AK$146,$B398,总装!AK$6)+SUMIF(总装!AL$3:AL$146,$B398,总装!AL$6)+SUMIF(总装!AM$3:AM$146,$B398,总装!AM$6)</f>
        <v>0</v>
      </c>
      <c r="V398" s="5">
        <f ca="1">SUMIF(总装!AN$3:AN$146,$B398,总装!AN$6)+SUMIF(总装!AO$3:AO$146,$B398,总装!AO$6)+SUMIF(总装!AP$3:AP$146,$B398,总装!AP$6)</f>
        <v>0</v>
      </c>
      <c r="W398" s="5">
        <f ca="1">SUMIF(总装!AQ$3:AQ$146,$B398,总装!AQ$6)+SUMIF(总装!AR$3:AR$146,$B398,总装!AR$6)+SUMIF(总装!AS$3:AS$146,$B398,总装!AS$6)</f>
        <v>0</v>
      </c>
      <c r="X398" s="5">
        <f ca="1">SUMIF(总装!AT$3:AT$146,$B398,总装!AT$6)+SUMIF(总装!AU$3:AU$146,$B398,总装!AU$6)+SUMIF(总装!AV$3:AV$146,$B398,总装!AV$6)</f>
        <v>0</v>
      </c>
      <c r="Y398" s="5">
        <f ca="1">SUMIF(总装!AW$3:AW$146,$B398,总装!AW$6)+SUMIF(总装!AX$3:AX$146,$B398,总装!AX$6)+SUMIF(总装!AY$3:AY$146,$B398,总装!AY$6)</f>
        <v>0</v>
      </c>
      <c r="Z398" s="5">
        <f ca="1">SUMIF(总装!AZ$3:AZ$146,$B398,总装!AZ$6)+SUMIF(总装!BA$3:BA$146,$B398,总装!BA$6)+SUMIF(总装!BB$3:BB$146,$B398,总装!BB$6)</f>
        <v>0</v>
      </c>
      <c r="AA398" s="5">
        <f ca="1">SUMIF(总装!BC$3:BC$146,$B398,总装!BC$6)+SUMIF(总装!BD$3:BD$146,$B398,总装!BD$6)+SUMIF(总装!BE$3:BE$146,$B398,总装!BE$6)</f>
        <v>0</v>
      </c>
      <c r="AB398" s="5">
        <f ca="1">SUMIF(总装!BF$3:BF$146,$B398,总装!BF$6)+SUMIF(总装!BG$3:BG$146,$B398,总装!BG$6)+SUMIF(总装!BH$3:BH$146,$B398,总装!BH$6)</f>
        <v>0</v>
      </c>
      <c r="AC398" s="5">
        <f ca="1">SUMIF(总装!BI$3:BI$146,$B398,总装!BI$6)+SUMIF(总装!BJ$3:BJ$146,$B398,总装!BJ$6)+SUMIF(总装!BK$3:BK$146,$B398,总装!BK$6)</f>
        <v>1300</v>
      </c>
      <c r="AD398" s="5">
        <f ca="1">SUMIF(总装!BL$3:BL$146,$B398,总装!BL$6)+SUMIF(总装!BM$3:BM$146,$B398,总装!BM$6)+SUMIF(总装!BN$3:BN$146,$B398,总装!BN$6)</f>
        <v>1700</v>
      </c>
      <c r="AE398" s="5">
        <f ca="1">SUMIF(总装!BO$3:BO$146,$B398,总装!BO$6)+SUMIF(总装!BP$3:BP$146,$B398,总装!BP$6)+SUMIF(总装!BQ$3:BQ$146,$B398,总装!BQ$6)</f>
        <v>0</v>
      </c>
      <c r="AF398" s="5">
        <f ca="1">SUMIF(总装!BR$3:BR$146,$B398,总装!BR$6)+SUMIF(总装!BS$3:BS$146,$B398,总装!BS$6)+SUMIF(总装!BT$3:BT$146,$B398,总装!BT$6)</f>
        <v>0</v>
      </c>
      <c r="AG398" s="5">
        <f ca="1">SUMIF(总装!BU$3:BU$146,$B398,总装!BU$6)+SUMIF(总装!BV$3:BV$146,$B398,总装!BV$6)+SUMIF(总装!BW$3:BW$146,$B398,总装!BW$6)</f>
        <v>0</v>
      </c>
      <c r="AH398" s="5">
        <f ca="1">SUMIF(总装!BX$3:BX$146,$B398,总装!BX$6)+SUMIF(总装!BY$3:BY$146,$B398,总装!BY$6)+SUMIF(总装!BZ$3:BZ$146,$B398,总装!BZ$6)</f>
        <v>0</v>
      </c>
      <c r="AI398" s="5">
        <f ca="1">SUMIF(总装!CA$3:CA$146,$B398,总装!CA$6)+SUMIF(总装!CB$3:CB$146,$B398,总装!CB$6)+SUMIF(总装!CC$3:CC$146,$B398,总装!CC$6)</f>
        <v>0</v>
      </c>
      <c r="AJ398" s="5">
        <f ca="1">SUMIF(总装!CD$3:CD$146,$B398,总装!CD$6)+SUMIF(总装!CE$3:CE$146,$B398,总装!CE$6)+SUMIF(总装!CF$3:CF$146,$B398,总装!CF$6)</f>
        <v>0</v>
      </c>
      <c r="AK398" s="5">
        <f ca="1">SUMIF(总装!CG$3:CG$146,$B398,总装!CG$6)+SUMIF(总装!CH$3:CH$146,$B398,总装!CH$6)+SUMIF(总装!CI$3:CI$146,$B398,总装!CI$6)</f>
        <v>0</v>
      </c>
      <c r="AL398" s="5">
        <f ca="1">SUMIF(总装!CJ$3:CJ$146,$B398,总装!CJ$6)+SUMIF(总装!CK$3:CK$146,$B398,总装!CK$6)+SUMIF(总装!CL$3:CL$146,$B398,总装!CL$6)</f>
        <v>0</v>
      </c>
      <c r="AM398" s="5">
        <f ca="1">SUMIF(总装!CM$3:CM$146,$B398,总装!CM$6)+SUMIF(总装!CN$3:CN$146,$B398,总装!CN$6)+SUMIF(总装!CO$3:CO$146,$B398,总装!CO$6)</f>
        <v>0</v>
      </c>
      <c r="AN398" s="5">
        <f ca="1">SUMIF(总装!CP$3:CP$146,$B398,总装!CP$6)+SUMIF(总装!CQ$3:CQ$146,$B398,总装!CQ$6)+SUMIF(总装!CR$3:CR$146,$B398,总装!CR$6)</f>
        <v>0</v>
      </c>
      <c r="AO398" s="5">
        <f ca="1" t="shared" si="18"/>
        <v>3000</v>
      </c>
      <c r="AP398" s="5">
        <f>SUMIF(工单拆分!G:G,B398,工单拆分!I:I)</f>
        <v>3000</v>
      </c>
      <c r="AQ398" s="5">
        <f ca="1" t="shared" si="19"/>
        <v>0</v>
      </c>
      <c r="AS398" s="7">
        <f>VLOOKUP(日计划量!C:C,工单拆分!H:N,7,0)</f>
        <v>100849842</v>
      </c>
      <c r="AT398" s="5">
        <f ca="1">VLOOKUP(C:C,工单拆分!H:R,11,0)</f>
        <v>0</v>
      </c>
      <c r="AU398" s="5">
        <f ca="1">VLOOKUP(C:C,工单拆分!H:S,12,0)</f>
        <v>0</v>
      </c>
      <c r="AV398" s="5"/>
      <c r="AW398" s="5"/>
    </row>
    <row r="399" s="1" customFormat="1" spans="1:49">
      <c r="A399" s="5">
        <f>工单拆分!F399</f>
        <v>7210003712</v>
      </c>
      <c r="B399" s="5" t="str">
        <f>工单拆分!G399</f>
        <v>7210003712-28</v>
      </c>
      <c r="C399" s="5" t="str">
        <f>工单拆分!H399</f>
        <v>30FC829-28</v>
      </c>
      <c r="D399" s="5">
        <f>VLOOKUP(B399,工单拆分!G:I,3,0)</f>
        <v>3000</v>
      </c>
      <c r="E399" s="5">
        <f ca="1">SUMIFS(OFFSET(工单拆分!$I$2,,,2000),OFFSET(工单拆分!$F$2,,,2000),A399)</f>
        <v>120000</v>
      </c>
      <c r="F399" s="5"/>
      <c r="G399" s="10">
        <f ca="1" t="array" ref="G399">MATCH(TRUE,J399:AN399&gt;10,0)+$J$2-1</f>
        <v>43545</v>
      </c>
      <c r="H399" s="11"/>
      <c r="I399" s="11"/>
      <c r="J399" s="5">
        <f ca="1">SUMIF(总装!D$3:D$146,$B399,总装!D$6)+SUMIF(总装!E$3:E$146,$B399,总装!E$6)+SUMIF(总装!F$3:F$146,$B399,总装!F$6)</f>
        <v>0</v>
      </c>
      <c r="K399" s="12">
        <f ca="1">SUMIF(总装!G$3:G$146,$B399,总装!G$6)+SUMIF(总装!H$3:H$146,$B399,总装!H$6)+SUMIF(总装!I$3:I$146,$B399,总装!I$6)</f>
        <v>0</v>
      </c>
      <c r="L399" s="12">
        <f ca="1">SUMIF(总装!J$3:J$146,$B399,总装!J$6)+SUMIF(总装!K$3:K$146,$B399,总装!K$6)+SUMIF(总装!L$3:L$146,$B399,总装!L$6)</f>
        <v>0</v>
      </c>
      <c r="M399" s="12">
        <f ca="1">SUMIF(总装!M$3:M$146,$B399,总装!M$6)+SUMIF(总装!N$3:N$146,$B399,总装!N$6)+SUMIF(总装!O$3:O$146,$B399,总装!O$6)</f>
        <v>0</v>
      </c>
      <c r="N399" s="12">
        <f ca="1">SUMIF(总装!P$3:P$146,$B399,总装!P$6)+SUMIF(总装!Q$3:Q$146,$B399,总装!Q$6)+SUMIF(总装!R$3:R$146,$B399,总装!R$6)</f>
        <v>0</v>
      </c>
      <c r="O399" s="12">
        <f ca="1">SUMIF(总装!S$3:S$146,$B399,总装!S$6)+SUMIF(总装!T$3:T$146,$B399,总装!T$6)+SUMIF(总装!U$3:U$146,$B399,总装!U$6)</f>
        <v>0</v>
      </c>
      <c r="P399" s="12">
        <f ca="1">SUMIF(总装!V$3:V$146,$B399,总装!V$6)+SUMIF(总装!W$3:W$146,$B399,总装!W$6)+SUMIF(总装!X$3:X$146,$B399,总装!X$6)</f>
        <v>0</v>
      </c>
      <c r="Q399" s="12">
        <f ca="1">SUMIF(总装!Y$3:Y$146,$B399,总装!Y$6)+SUMIF(总装!Z$3:Z$146,$B399,总装!Z$6)+SUMIF(总装!AA$3:AA$146,$B399,总装!AA$6)</f>
        <v>0</v>
      </c>
      <c r="R399" s="5">
        <f ca="1">SUMIF(总装!AB$3:AB$146,$B399,总装!AB$6)+SUMIF(总装!AC$3:AC$146,$B399,总装!AC$6)+SUMIF(总装!AD$3:AD$146,$B399,总装!AD$6)</f>
        <v>0</v>
      </c>
      <c r="S399" s="5">
        <f ca="1">SUMIF(总装!AE$3:AE$146,$B399,总装!AE$6)+SUMIF(总装!AF$3:AF$146,$B399,总装!AF$6)+SUMIF(总装!AG$3:AG$146,$B399,总装!AG$6)</f>
        <v>0</v>
      </c>
      <c r="T399" s="5">
        <f ca="1">SUMIF(总装!AH$3:AH$146,$B399,总装!AH$6)+SUMIF(总装!AI$3:AI$146,$B399,总装!AI$6)+SUMIF(总装!AJ$3:AJ$146,$B399,总装!AJ$6)</f>
        <v>0</v>
      </c>
      <c r="U399" s="5">
        <f ca="1">SUMIF(总装!AK$3:AK$146,$B399,总装!AK$6)+SUMIF(总装!AL$3:AL$146,$B399,总装!AL$6)+SUMIF(总装!AM$3:AM$146,$B399,总装!AM$6)</f>
        <v>0</v>
      </c>
      <c r="V399" s="5">
        <f ca="1">SUMIF(总装!AN$3:AN$146,$B399,总装!AN$6)+SUMIF(总装!AO$3:AO$146,$B399,总装!AO$6)+SUMIF(总装!AP$3:AP$146,$B399,总装!AP$6)</f>
        <v>0</v>
      </c>
      <c r="W399" s="5">
        <f ca="1">SUMIF(总装!AQ$3:AQ$146,$B399,总装!AQ$6)+SUMIF(总装!AR$3:AR$146,$B399,总装!AR$6)+SUMIF(总装!AS$3:AS$146,$B399,总装!AS$6)</f>
        <v>0</v>
      </c>
      <c r="X399" s="5">
        <f ca="1">SUMIF(总装!AT$3:AT$146,$B399,总装!AT$6)+SUMIF(总装!AU$3:AU$146,$B399,总装!AU$6)+SUMIF(总装!AV$3:AV$146,$B399,总装!AV$6)</f>
        <v>0</v>
      </c>
      <c r="Y399" s="5">
        <f ca="1">SUMIF(总装!AW$3:AW$146,$B399,总装!AW$6)+SUMIF(总装!AX$3:AX$146,$B399,总装!AX$6)+SUMIF(总装!AY$3:AY$146,$B399,总装!AY$6)</f>
        <v>0</v>
      </c>
      <c r="Z399" s="5">
        <f ca="1">SUMIF(总装!AZ$3:AZ$146,$B399,总装!AZ$6)+SUMIF(总装!BA$3:BA$146,$B399,总装!BA$6)+SUMIF(总装!BB$3:BB$146,$B399,总装!BB$6)</f>
        <v>0</v>
      </c>
      <c r="AA399" s="5">
        <f ca="1">SUMIF(总装!BC$3:BC$146,$B399,总装!BC$6)+SUMIF(总装!BD$3:BD$146,$B399,总装!BD$6)+SUMIF(总装!BE$3:BE$146,$B399,总装!BE$6)</f>
        <v>0</v>
      </c>
      <c r="AB399" s="5">
        <f ca="1">SUMIF(总装!BF$3:BF$146,$B399,总装!BF$6)+SUMIF(总装!BG$3:BG$146,$B399,总装!BG$6)+SUMIF(总装!BH$3:BH$146,$B399,总装!BH$6)</f>
        <v>0</v>
      </c>
      <c r="AC399" s="5">
        <f ca="1">SUMIF(总装!BI$3:BI$146,$B399,总装!BI$6)+SUMIF(总装!BJ$3:BJ$146,$B399,总装!BJ$6)+SUMIF(总装!BK$3:BK$146,$B399,总装!BK$6)</f>
        <v>0</v>
      </c>
      <c r="AD399" s="5">
        <f ca="1">SUMIF(总装!BL$3:BL$146,$B399,总装!BL$6)+SUMIF(总装!BM$3:BM$146,$B399,总装!BM$6)+SUMIF(总装!BN$3:BN$146,$B399,总装!BN$6)</f>
        <v>350</v>
      </c>
      <c r="AE399" s="5">
        <f ca="1">SUMIF(总装!BO$3:BO$146,$B399,总装!BO$6)+SUMIF(总装!BP$3:BP$146,$B399,总装!BP$6)+SUMIF(总装!BQ$3:BQ$146,$B399,总装!BQ$6)</f>
        <v>2050</v>
      </c>
      <c r="AF399" s="5">
        <f ca="1">SUMIF(总装!BR$3:BR$146,$B399,总装!BR$6)+SUMIF(总装!BS$3:BS$146,$B399,总装!BS$6)+SUMIF(总装!BT$3:BT$146,$B399,总装!BT$6)</f>
        <v>600</v>
      </c>
      <c r="AG399" s="5">
        <f ca="1">SUMIF(总装!BU$3:BU$146,$B399,总装!BU$6)+SUMIF(总装!BV$3:BV$146,$B399,总装!BV$6)+SUMIF(总装!BW$3:BW$146,$B399,总装!BW$6)</f>
        <v>0</v>
      </c>
      <c r="AH399" s="5">
        <f ca="1">SUMIF(总装!BX$3:BX$146,$B399,总装!BX$6)+SUMIF(总装!BY$3:BY$146,$B399,总装!BY$6)+SUMIF(总装!BZ$3:BZ$146,$B399,总装!BZ$6)</f>
        <v>0</v>
      </c>
      <c r="AI399" s="5">
        <f ca="1">SUMIF(总装!CA$3:CA$146,$B399,总装!CA$6)+SUMIF(总装!CB$3:CB$146,$B399,总装!CB$6)+SUMIF(总装!CC$3:CC$146,$B399,总装!CC$6)</f>
        <v>0</v>
      </c>
      <c r="AJ399" s="5">
        <f ca="1">SUMIF(总装!CD$3:CD$146,$B399,总装!CD$6)+SUMIF(总装!CE$3:CE$146,$B399,总装!CE$6)+SUMIF(总装!CF$3:CF$146,$B399,总装!CF$6)</f>
        <v>0</v>
      </c>
      <c r="AK399" s="5">
        <f ca="1">SUMIF(总装!CG$3:CG$146,$B399,总装!CG$6)+SUMIF(总装!CH$3:CH$146,$B399,总装!CH$6)+SUMIF(总装!CI$3:CI$146,$B399,总装!CI$6)</f>
        <v>0</v>
      </c>
      <c r="AL399" s="5">
        <f ca="1">SUMIF(总装!CJ$3:CJ$146,$B399,总装!CJ$6)+SUMIF(总装!CK$3:CK$146,$B399,总装!CK$6)+SUMIF(总装!CL$3:CL$146,$B399,总装!CL$6)</f>
        <v>0</v>
      </c>
      <c r="AM399" s="5">
        <f ca="1">SUMIF(总装!CM$3:CM$146,$B399,总装!CM$6)+SUMIF(总装!CN$3:CN$146,$B399,总装!CN$6)+SUMIF(总装!CO$3:CO$146,$B399,总装!CO$6)</f>
        <v>0</v>
      </c>
      <c r="AN399" s="5">
        <f ca="1">SUMIF(总装!CP$3:CP$146,$B399,总装!CP$6)+SUMIF(总装!CQ$3:CQ$146,$B399,总装!CQ$6)+SUMIF(总装!CR$3:CR$146,$B399,总装!CR$6)</f>
        <v>0</v>
      </c>
      <c r="AO399" s="5">
        <f ca="1" t="shared" si="18"/>
        <v>3000</v>
      </c>
      <c r="AP399" s="5">
        <f>SUMIF(工单拆分!G:G,B399,工单拆分!I:I)</f>
        <v>3000</v>
      </c>
      <c r="AQ399" s="5">
        <f ca="1" t="shared" si="19"/>
        <v>0</v>
      </c>
      <c r="AS399" s="7">
        <f>VLOOKUP(日计划量!C:C,工单拆分!H:N,7,0)</f>
        <v>100850340</v>
      </c>
      <c r="AT399" s="5">
        <f ca="1">VLOOKUP(C:C,工单拆分!H:R,11,0)</f>
        <v>0</v>
      </c>
      <c r="AU399" s="5">
        <f ca="1">VLOOKUP(C:C,工单拆分!H:S,12,0)</f>
        <v>0</v>
      </c>
      <c r="AV399" s="5"/>
      <c r="AW399" s="5"/>
    </row>
    <row r="400" s="1" customFormat="1" spans="1:49">
      <c r="A400" s="5">
        <f>工单拆分!F400</f>
        <v>7210003712</v>
      </c>
      <c r="B400" s="5" t="str">
        <f>工单拆分!G400</f>
        <v>7210003712-29</v>
      </c>
      <c r="C400" s="5" t="str">
        <f>工单拆分!H400</f>
        <v>30FC829-29</v>
      </c>
      <c r="D400" s="5">
        <f>VLOOKUP(B400,工单拆分!G:I,3,0)</f>
        <v>3000</v>
      </c>
      <c r="E400" s="5">
        <f ca="1">SUMIFS(OFFSET(工单拆分!$I$2,,,2000),OFFSET(工单拆分!$F$2,,,2000),A400)</f>
        <v>120000</v>
      </c>
      <c r="F400" s="5"/>
      <c r="G400" s="10">
        <f ca="1" t="array" ref="G400">MATCH(TRUE,J400:AN400&gt;10,0)+$J$2-1</f>
        <v>43547</v>
      </c>
      <c r="H400" s="11"/>
      <c r="I400" s="11"/>
      <c r="J400" s="5">
        <f ca="1">SUMIF(总装!D$3:D$146,$B400,总装!D$6)+SUMIF(总装!E$3:E$146,$B400,总装!E$6)+SUMIF(总装!F$3:F$146,$B400,总装!F$6)</f>
        <v>0</v>
      </c>
      <c r="K400" s="12">
        <f ca="1">SUMIF(总装!G$3:G$146,$B400,总装!G$6)+SUMIF(总装!H$3:H$146,$B400,总装!H$6)+SUMIF(总装!I$3:I$146,$B400,总装!I$6)</f>
        <v>0</v>
      </c>
      <c r="L400" s="12">
        <f ca="1">SUMIF(总装!J$3:J$146,$B400,总装!J$6)+SUMIF(总装!K$3:K$146,$B400,总装!K$6)+SUMIF(总装!L$3:L$146,$B400,总装!L$6)</f>
        <v>0</v>
      </c>
      <c r="M400" s="12">
        <f ca="1">SUMIF(总装!M$3:M$146,$B400,总装!M$6)+SUMIF(总装!N$3:N$146,$B400,总装!N$6)+SUMIF(总装!O$3:O$146,$B400,总装!O$6)</f>
        <v>0</v>
      </c>
      <c r="N400" s="12">
        <f ca="1">SUMIF(总装!P$3:P$146,$B400,总装!P$6)+SUMIF(总装!Q$3:Q$146,$B400,总装!Q$6)+SUMIF(总装!R$3:R$146,$B400,总装!R$6)</f>
        <v>0</v>
      </c>
      <c r="O400" s="12">
        <f ca="1">SUMIF(总装!S$3:S$146,$B400,总装!S$6)+SUMIF(总装!T$3:T$146,$B400,总装!T$6)+SUMIF(总装!U$3:U$146,$B400,总装!U$6)</f>
        <v>0</v>
      </c>
      <c r="P400" s="12">
        <f ca="1">SUMIF(总装!V$3:V$146,$B400,总装!V$6)+SUMIF(总装!W$3:W$146,$B400,总装!W$6)+SUMIF(总装!X$3:X$146,$B400,总装!X$6)</f>
        <v>0</v>
      </c>
      <c r="Q400" s="12">
        <f ca="1">SUMIF(总装!Y$3:Y$146,$B400,总装!Y$6)+SUMIF(总装!Z$3:Z$146,$B400,总装!Z$6)+SUMIF(总装!AA$3:AA$146,$B400,总装!AA$6)</f>
        <v>0</v>
      </c>
      <c r="R400" s="5">
        <f ca="1">SUMIF(总装!AB$3:AB$146,$B400,总装!AB$6)+SUMIF(总装!AC$3:AC$146,$B400,总装!AC$6)+SUMIF(总装!AD$3:AD$146,$B400,总装!AD$6)</f>
        <v>0</v>
      </c>
      <c r="S400" s="5">
        <f ca="1">SUMIF(总装!AE$3:AE$146,$B400,总装!AE$6)+SUMIF(总装!AF$3:AF$146,$B400,总装!AF$6)+SUMIF(总装!AG$3:AG$146,$B400,总装!AG$6)</f>
        <v>0</v>
      </c>
      <c r="T400" s="5">
        <f ca="1">SUMIF(总装!AH$3:AH$146,$B400,总装!AH$6)+SUMIF(总装!AI$3:AI$146,$B400,总装!AI$6)+SUMIF(总装!AJ$3:AJ$146,$B400,总装!AJ$6)</f>
        <v>0</v>
      </c>
      <c r="U400" s="5">
        <f ca="1">SUMIF(总装!AK$3:AK$146,$B400,总装!AK$6)+SUMIF(总装!AL$3:AL$146,$B400,总装!AL$6)+SUMIF(总装!AM$3:AM$146,$B400,总装!AM$6)</f>
        <v>0</v>
      </c>
      <c r="V400" s="5">
        <f ca="1">SUMIF(总装!AN$3:AN$146,$B400,总装!AN$6)+SUMIF(总装!AO$3:AO$146,$B400,总装!AO$6)+SUMIF(总装!AP$3:AP$146,$B400,总装!AP$6)</f>
        <v>0</v>
      </c>
      <c r="W400" s="5">
        <f ca="1">SUMIF(总装!AQ$3:AQ$146,$B400,总装!AQ$6)+SUMIF(总装!AR$3:AR$146,$B400,总装!AR$6)+SUMIF(总装!AS$3:AS$146,$B400,总装!AS$6)</f>
        <v>0</v>
      </c>
      <c r="X400" s="5">
        <f ca="1">SUMIF(总装!AT$3:AT$146,$B400,总装!AT$6)+SUMIF(总装!AU$3:AU$146,$B400,总装!AU$6)+SUMIF(总装!AV$3:AV$146,$B400,总装!AV$6)</f>
        <v>0</v>
      </c>
      <c r="Y400" s="5">
        <f ca="1">SUMIF(总装!AW$3:AW$146,$B400,总装!AW$6)+SUMIF(总装!AX$3:AX$146,$B400,总装!AX$6)+SUMIF(总装!AY$3:AY$146,$B400,总装!AY$6)</f>
        <v>0</v>
      </c>
      <c r="Z400" s="5">
        <f ca="1">SUMIF(总装!AZ$3:AZ$146,$B400,总装!AZ$6)+SUMIF(总装!BA$3:BA$146,$B400,总装!BA$6)+SUMIF(总装!BB$3:BB$146,$B400,总装!BB$6)</f>
        <v>0</v>
      </c>
      <c r="AA400" s="5">
        <f ca="1">SUMIF(总装!BC$3:BC$146,$B400,总装!BC$6)+SUMIF(总装!BD$3:BD$146,$B400,总装!BD$6)+SUMIF(总装!BE$3:BE$146,$B400,总装!BE$6)</f>
        <v>0</v>
      </c>
      <c r="AB400" s="5">
        <f ca="1">SUMIF(总装!BF$3:BF$146,$B400,总装!BF$6)+SUMIF(总装!BG$3:BG$146,$B400,总装!BG$6)+SUMIF(总装!BH$3:BH$146,$B400,总装!BH$6)</f>
        <v>0</v>
      </c>
      <c r="AC400" s="5">
        <f ca="1">SUMIF(总装!BI$3:BI$146,$B400,总装!BI$6)+SUMIF(总装!BJ$3:BJ$146,$B400,总装!BJ$6)+SUMIF(总装!BK$3:BK$146,$B400,总装!BK$6)</f>
        <v>0</v>
      </c>
      <c r="AD400" s="5">
        <f ca="1">SUMIF(总装!BL$3:BL$146,$B400,总装!BL$6)+SUMIF(总装!BM$3:BM$146,$B400,总装!BM$6)+SUMIF(总装!BN$3:BN$146,$B400,总装!BN$6)</f>
        <v>0</v>
      </c>
      <c r="AE400" s="5">
        <f ca="1">SUMIF(总装!BO$3:BO$146,$B400,总装!BO$6)+SUMIF(总装!BP$3:BP$146,$B400,总装!BP$6)+SUMIF(总装!BQ$3:BQ$146,$B400,总装!BQ$6)</f>
        <v>0</v>
      </c>
      <c r="AF400" s="5">
        <f ca="1">SUMIF(总装!BR$3:BR$146,$B400,总装!BR$6)+SUMIF(总装!BS$3:BS$146,$B400,总装!BS$6)+SUMIF(总装!BT$3:BT$146,$B400,总装!BT$6)</f>
        <v>1400</v>
      </c>
      <c r="AG400" s="5">
        <f ca="1">SUMIF(总装!BU$3:BU$146,$B400,总装!BU$6)+SUMIF(总装!BV$3:BV$146,$B400,总装!BV$6)+SUMIF(总装!BW$3:BW$146,$B400,总装!BW$6)</f>
        <v>1600</v>
      </c>
      <c r="AH400" s="5">
        <f ca="1">SUMIF(总装!BX$3:BX$146,$B400,总装!BX$6)+SUMIF(总装!BY$3:BY$146,$B400,总装!BY$6)+SUMIF(总装!BZ$3:BZ$146,$B400,总装!BZ$6)</f>
        <v>0</v>
      </c>
      <c r="AI400" s="5">
        <f ca="1">SUMIF(总装!CA$3:CA$146,$B400,总装!CA$6)+SUMIF(总装!CB$3:CB$146,$B400,总装!CB$6)+SUMIF(总装!CC$3:CC$146,$B400,总装!CC$6)</f>
        <v>0</v>
      </c>
      <c r="AJ400" s="5">
        <f ca="1">SUMIF(总装!CD$3:CD$146,$B400,总装!CD$6)+SUMIF(总装!CE$3:CE$146,$B400,总装!CE$6)+SUMIF(总装!CF$3:CF$146,$B400,总装!CF$6)</f>
        <v>0</v>
      </c>
      <c r="AK400" s="5">
        <f ca="1">SUMIF(总装!CG$3:CG$146,$B400,总装!CG$6)+SUMIF(总装!CH$3:CH$146,$B400,总装!CH$6)+SUMIF(总装!CI$3:CI$146,$B400,总装!CI$6)</f>
        <v>0</v>
      </c>
      <c r="AL400" s="5">
        <f ca="1">SUMIF(总装!CJ$3:CJ$146,$B400,总装!CJ$6)+SUMIF(总装!CK$3:CK$146,$B400,总装!CK$6)+SUMIF(总装!CL$3:CL$146,$B400,总装!CL$6)</f>
        <v>0</v>
      </c>
      <c r="AM400" s="5">
        <f ca="1">SUMIF(总装!CM$3:CM$146,$B400,总装!CM$6)+SUMIF(总装!CN$3:CN$146,$B400,总装!CN$6)+SUMIF(总装!CO$3:CO$146,$B400,总装!CO$6)</f>
        <v>0</v>
      </c>
      <c r="AN400" s="5">
        <f ca="1">SUMIF(总装!CP$3:CP$146,$B400,总装!CP$6)+SUMIF(总装!CQ$3:CQ$146,$B400,总装!CQ$6)+SUMIF(总装!CR$3:CR$146,$B400,总装!CR$6)</f>
        <v>0</v>
      </c>
      <c r="AO400" s="5">
        <f ca="1" t="shared" si="18"/>
        <v>3000</v>
      </c>
      <c r="AP400" s="5">
        <f>SUMIF(工单拆分!G:G,B400,工单拆分!I:I)</f>
        <v>3000</v>
      </c>
      <c r="AQ400" s="5">
        <f ca="1" t="shared" si="19"/>
        <v>0</v>
      </c>
      <c r="AS400" s="7">
        <f>VLOOKUP(日计划量!C:C,工单拆分!H:N,7,0)</f>
        <v>100851325</v>
      </c>
      <c r="AT400" s="5">
        <f ca="1">VLOOKUP(C:C,工单拆分!H:R,11,0)</f>
        <v>0</v>
      </c>
      <c r="AU400" s="5">
        <f ca="1">VLOOKUP(C:C,工单拆分!H:S,12,0)</f>
        <v>0</v>
      </c>
      <c r="AV400" s="5"/>
      <c r="AW400" s="5"/>
    </row>
    <row r="401" s="1" customFormat="1" spans="1:49">
      <c r="A401" s="5">
        <f>工单拆分!F401</f>
        <v>7210003712</v>
      </c>
      <c r="B401" s="5" t="str">
        <f>工单拆分!G401</f>
        <v>7210003712-30</v>
      </c>
      <c r="C401" s="5" t="str">
        <f>工单拆分!H401</f>
        <v>30FC829-30</v>
      </c>
      <c r="D401" s="5">
        <f>VLOOKUP(B401,工单拆分!G:I,3,0)</f>
        <v>3000</v>
      </c>
      <c r="E401" s="5">
        <f ca="1">SUMIFS(OFFSET(工单拆分!$I$2,,,2000),OFFSET(工单拆分!$F$2,,,2000),A401)</f>
        <v>120000</v>
      </c>
      <c r="F401" s="5"/>
      <c r="G401" s="10">
        <f ca="1" t="array" ref="G401">MATCH(TRUE,J401:AN401&gt;10,0)+$J$2-1</f>
        <v>43548</v>
      </c>
      <c r="H401" s="11"/>
      <c r="I401" s="11"/>
      <c r="J401" s="5">
        <f ca="1">SUMIF(总装!D$3:D$146,$B401,总装!D$6)+SUMIF(总装!E$3:E$146,$B401,总装!E$6)+SUMIF(总装!F$3:F$146,$B401,总装!F$6)</f>
        <v>0</v>
      </c>
      <c r="K401" s="12">
        <f ca="1">SUMIF(总装!G$3:G$146,$B401,总装!G$6)+SUMIF(总装!H$3:H$146,$B401,总装!H$6)+SUMIF(总装!I$3:I$146,$B401,总装!I$6)</f>
        <v>0</v>
      </c>
      <c r="L401" s="12">
        <f ca="1">SUMIF(总装!J$3:J$146,$B401,总装!J$6)+SUMIF(总装!K$3:K$146,$B401,总装!K$6)+SUMIF(总装!L$3:L$146,$B401,总装!L$6)</f>
        <v>0</v>
      </c>
      <c r="M401" s="12">
        <f ca="1">SUMIF(总装!M$3:M$146,$B401,总装!M$6)+SUMIF(总装!N$3:N$146,$B401,总装!N$6)+SUMIF(总装!O$3:O$146,$B401,总装!O$6)</f>
        <v>0</v>
      </c>
      <c r="N401" s="12">
        <f ca="1">SUMIF(总装!P$3:P$146,$B401,总装!P$6)+SUMIF(总装!Q$3:Q$146,$B401,总装!Q$6)+SUMIF(总装!R$3:R$146,$B401,总装!R$6)</f>
        <v>0</v>
      </c>
      <c r="O401" s="12">
        <f ca="1">SUMIF(总装!S$3:S$146,$B401,总装!S$6)+SUMIF(总装!T$3:T$146,$B401,总装!T$6)+SUMIF(总装!U$3:U$146,$B401,总装!U$6)</f>
        <v>0</v>
      </c>
      <c r="P401" s="12">
        <f ca="1">SUMIF(总装!V$3:V$146,$B401,总装!V$6)+SUMIF(总装!W$3:W$146,$B401,总装!W$6)+SUMIF(总装!X$3:X$146,$B401,总装!X$6)</f>
        <v>0</v>
      </c>
      <c r="Q401" s="12">
        <f ca="1">SUMIF(总装!Y$3:Y$146,$B401,总装!Y$6)+SUMIF(总装!Z$3:Z$146,$B401,总装!Z$6)+SUMIF(总装!AA$3:AA$146,$B401,总装!AA$6)</f>
        <v>0</v>
      </c>
      <c r="R401" s="5">
        <f ca="1">SUMIF(总装!AB$3:AB$146,$B401,总装!AB$6)+SUMIF(总装!AC$3:AC$146,$B401,总装!AC$6)+SUMIF(总装!AD$3:AD$146,$B401,总装!AD$6)</f>
        <v>0</v>
      </c>
      <c r="S401" s="5">
        <f ca="1">SUMIF(总装!AE$3:AE$146,$B401,总装!AE$6)+SUMIF(总装!AF$3:AF$146,$B401,总装!AF$6)+SUMIF(总装!AG$3:AG$146,$B401,总装!AG$6)</f>
        <v>0</v>
      </c>
      <c r="T401" s="5">
        <f ca="1">SUMIF(总装!AH$3:AH$146,$B401,总装!AH$6)+SUMIF(总装!AI$3:AI$146,$B401,总装!AI$6)+SUMIF(总装!AJ$3:AJ$146,$B401,总装!AJ$6)</f>
        <v>0</v>
      </c>
      <c r="U401" s="5">
        <f ca="1">SUMIF(总装!AK$3:AK$146,$B401,总装!AK$6)+SUMIF(总装!AL$3:AL$146,$B401,总装!AL$6)+SUMIF(总装!AM$3:AM$146,$B401,总装!AM$6)</f>
        <v>0</v>
      </c>
      <c r="V401" s="5">
        <f ca="1">SUMIF(总装!AN$3:AN$146,$B401,总装!AN$6)+SUMIF(总装!AO$3:AO$146,$B401,总装!AO$6)+SUMIF(总装!AP$3:AP$146,$B401,总装!AP$6)</f>
        <v>0</v>
      </c>
      <c r="W401" s="5">
        <f ca="1">SUMIF(总装!AQ$3:AQ$146,$B401,总装!AQ$6)+SUMIF(总装!AR$3:AR$146,$B401,总装!AR$6)+SUMIF(总装!AS$3:AS$146,$B401,总装!AS$6)</f>
        <v>0</v>
      </c>
      <c r="X401" s="5">
        <f ca="1">SUMIF(总装!AT$3:AT$146,$B401,总装!AT$6)+SUMIF(总装!AU$3:AU$146,$B401,总装!AU$6)+SUMIF(总装!AV$3:AV$146,$B401,总装!AV$6)</f>
        <v>0</v>
      </c>
      <c r="Y401" s="5">
        <f ca="1">SUMIF(总装!AW$3:AW$146,$B401,总装!AW$6)+SUMIF(总装!AX$3:AX$146,$B401,总装!AX$6)+SUMIF(总装!AY$3:AY$146,$B401,总装!AY$6)</f>
        <v>0</v>
      </c>
      <c r="Z401" s="5">
        <f ca="1">SUMIF(总装!AZ$3:AZ$146,$B401,总装!AZ$6)+SUMIF(总装!BA$3:BA$146,$B401,总装!BA$6)+SUMIF(总装!BB$3:BB$146,$B401,总装!BB$6)</f>
        <v>0</v>
      </c>
      <c r="AA401" s="5">
        <f ca="1">SUMIF(总装!BC$3:BC$146,$B401,总装!BC$6)+SUMIF(总装!BD$3:BD$146,$B401,总装!BD$6)+SUMIF(总装!BE$3:BE$146,$B401,总装!BE$6)</f>
        <v>0</v>
      </c>
      <c r="AB401" s="5">
        <f ca="1">SUMIF(总装!BF$3:BF$146,$B401,总装!BF$6)+SUMIF(总装!BG$3:BG$146,$B401,总装!BG$6)+SUMIF(总装!BH$3:BH$146,$B401,总装!BH$6)</f>
        <v>0</v>
      </c>
      <c r="AC401" s="5">
        <f ca="1">SUMIF(总装!BI$3:BI$146,$B401,总装!BI$6)+SUMIF(总装!BJ$3:BJ$146,$B401,总装!BJ$6)+SUMIF(总装!BK$3:BK$146,$B401,总装!BK$6)</f>
        <v>0</v>
      </c>
      <c r="AD401" s="5">
        <f ca="1">SUMIF(总装!BL$3:BL$146,$B401,总装!BL$6)+SUMIF(总装!BM$3:BM$146,$B401,总装!BM$6)+SUMIF(总装!BN$3:BN$146,$B401,总装!BN$6)</f>
        <v>0</v>
      </c>
      <c r="AE401" s="5">
        <f ca="1">SUMIF(总装!BO$3:BO$146,$B401,总装!BO$6)+SUMIF(总装!BP$3:BP$146,$B401,总装!BP$6)+SUMIF(总装!BQ$3:BQ$146,$B401,总装!BQ$6)</f>
        <v>0</v>
      </c>
      <c r="AF401" s="5">
        <f ca="1">SUMIF(总装!BR$3:BR$146,$B401,总装!BR$6)+SUMIF(总装!BS$3:BS$146,$B401,总装!BS$6)+SUMIF(总装!BT$3:BT$146,$B401,总装!BT$6)</f>
        <v>0</v>
      </c>
      <c r="AG401" s="5">
        <f ca="1">SUMIF(总装!BU$3:BU$146,$B401,总装!BU$6)+SUMIF(总装!BV$3:BV$146,$B401,总装!BV$6)+SUMIF(总装!BW$3:BW$146,$B401,总装!BW$6)</f>
        <v>400</v>
      </c>
      <c r="AH401" s="5">
        <f ca="1">SUMIF(总装!BX$3:BX$146,$B401,总装!BX$6)+SUMIF(总装!BY$3:BY$146,$B401,总装!BY$6)+SUMIF(总装!BZ$3:BZ$146,$B401,总装!BZ$6)</f>
        <v>2100</v>
      </c>
      <c r="AI401" s="5">
        <f ca="1">SUMIF(总装!CA$3:CA$146,$B401,总装!CA$6)+SUMIF(总装!CB$3:CB$146,$B401,总装!CB$6)+SUMIF(总装!CC$3:CC$146,$B401,总装!CC$6)</f>
        <v>500</v>
      </c>
      <c r="AJ401" s="5">
        <f ca="1">SUMIF(总装!CD$3:CD$146,$B401,总装!CD$6)+SUMIF(总装!CE$3:CE$146,$B401,总装!CE$6)+SUMIF(总装!CF$3:CF$146,$B401,总装!CF$6)</f>
        <v>0</v>
      </c>
      <c r="AK401" s="5">
        <f ca="1">SUMIF(总装!CG$3:CG$146,$B401,总装!CG$6)+SUMIF(总装!CH$3:CH$146,$B401,总装!CH$6)+SUMIF(总装!CI$3:CI$146,$B401,总装!CI$6)</f>
        <v>0</v>
      </c>
      <c r="AL401" s="5">
        <f ca="1">SUMIF(总装!CJ$3:CJ$146,$B401,总装!CJ$6)+SUMIF(总装!CK$3:CK$146,$B401,总装!CK$6)+SUMIF(总装!CL$3:CL$146,$B401,总装!CL$6)</f>
        <v>0</v>
      </c>
      <c r="AM401" s="5">
        <f ca="1">SUMIF(总装!CM$3:CM$146,$B401,总装!CM$6)+SUMIF(总装!CN$3:CN$146,$B401,总装!CN$6)+SUMIF(总装!CO$3:CO$146,$B401,总装!CO$6)</f>
        <v>0</v>
      </c>
      <c r="AN401" s="5">
        <f ca="1">SUMIF(总装!CP$3:CP$146,$B401,总装!CP$6)+SUMIF(总装!CQ$3:CQ$146,$B401,总装!CQ$6)+SUMIF(总装!CR$3:CR$146,$B401,总装!CR$6)</f>
        <v>0</v>
      </c>
      <c r="AO401" s="5">
        <f ca="1" t="shared" si="18"/>
        <v>3000</v>
      </c>
      <c r="AP401" s="5">
        <f>SUMIF(工单拆分!G:G,B401,工单拆分!I:I)</f>
        <v>3000</v>
      </c>
      <c r="AQ401" s="5">
        <f ca="1" t="shared" si="19"/>
        <v>0</v>
      </c>
      <c r="AS401" s="7">
        <f>VLOOKUP(日计划量!C:C,工单拆分!H:N,7,0)</f>
        <v>100851326</v>
      </c>
      <c r="AT401" s="5">
        <f ca="1">VLOOKUP(C:C,工单拆分!H:R,11,0)</f>
        <v>0</v>
      </c>
      <c r="AU401" s="5">
        <f ca="1">VLOOKUP(C:C,工单拆分!H:S,12,0)</f>
        <v>0</v>
      </c>
      <c r="AV401" s="5"/>
      <c r="AW401" s="5"/>
    </row>
    <row r="402" s="1" customFormat="1" spans="1:49">
      <c r="A402" s="5">
        <f>工单拆分!F402</f>
        <v>7210003712</v>
      </c>
      <c r="B402" s="5" t="str">
        <f>工单拆分!G402</f>
        <v>7210003712-31</v>
      </c>
      <c r="C402" s="5" t="str">
        <f>工单拆分!H402</f>
        <v>30FC829-31</v>
      </c>
      <c r="D402" s="5">
        <f>VLOOKUP(B402,工单拆分!G:I,3,0)</f>
        <v>3000</v>
      </c>
      <c r="E402" s="5">
        <f ca="1">SUMIFS(OFFSET(工单拆分!$I$2,,,2000),OFFSET(工单拆分!$F$2,,,2000),A402)</f>
        <v>120000</v>
      </c>
      <c r="F402" s="5"/>
      <c r="G402" s="10">
        <f ca="1" t="array" ref="G402">MATCH(TRUE,J402:AN402&gt;10,0)+$J$2-1</f>
        <v>43550</v>
      </c>
      <c r="H402" s="11"/>
      <c r="I402" s="11"/>
      <c r="J402" s="5">
        <f ca="1">SUMIF(总装!D$3:D$146,$B402,总装!D$6)+SUMIF(总装!E$3:E$146,$B402,总装!E$6)+SUMIF(总装!F$3:F$146,$B402,总装!F$6)</f>
        <v>0</v>
      </c>
      <c r="K402" s="12">
        <f ca="1">SUMIF(总装!G$3:G$146,$B402,总装!G$6)+SUMIF(总装!H$3:H$146,$B402,总装!H$6)+SUMIF(总装!I$3:I$146,$B402,总装!I$6)</f>
        <v>0</v>
      </c>
      <c r="L402" s="12">
        <f ca="1">SUMIF(总装!J$3:J$146,$B402,总装!J$6)+SUMIF(总装!K$3:K$146,$B402,总装!K$6)+SUMIF(总装!L$3:L$146,$B402,总装!L$6)</f>
        <v>0</v>
      </c>
      <c r="M402" s="12">
        <f ca="1">SUMIF(总装!M$3:M$146,$B402,总装!M$6)+SUMIF(总装!N$3:N$146,$B402,总装!N$6)+SUMIF(总装!O$3:O$146,$B402,总装!O$6)</f>
        <v>0</v>
      </c>
      <c r="N402" s="12">
        <f ca="1">SUMIF(总装!P$3:P$146,$B402,总装!P$6)+SUMIF(总装!Q$3:Q$146,$B402,总装!Q$6)+SUMIF(总装!R$3:R$146,$B402,总装!R$6)</f>
        <v>0</v>
      </c>
      <c r="O402" s="12">
        <f ca="1">SUMIF(总装!S$3:S$146,$B402,总装!S$6)+SUMIF(总装!T$3:T$146,$B402,总装!T$6)+SUMIF(总装!U$3:U$146,$B402,总装!U$6)</f>
        <v>0</v>
      </c>
      <c r="P402" s="12">
        <f ca="1">SUMIF(总装!V$3:V$146,$B402,总装!V$6)+SUMIF(总装!W$3:W$146,$B402,总装!W$6)+SUMIF(总装!X$3:X$146,$B402,总装!X$6)</f>
        <v>0</v>
      </c>
      <c r="Q402" s="12">
        <f ca="1">SUMIF(总装!Y$3:Y$146,$B402,总装!Y$6)+SUMIF(总装!Z$3:Z$146,$B402,总装!Z$6)+SUMIF(总装!AA$3:AA$146,$B402,总装!AA$6)</f>
        <v>0</v>
      </c>
      <c r="R402" s="5">
        <f ca="1">SUMIF(总装!AB$3:AB$146,$B402,总装!AB$6)+SUMIF(总装!AC$3:AC$146,$B402,总装!AC$6)+SUMIF(总装!AD$3:AD$146,$B402,总装!AD$6)</f>
        <v>0</v>
      </c>
      <c r="S402" s="5">
        <f ca="1">SUMIF(总装!AE$3:AE$146,$B402,总装!AE$6)+SUMIF(总装!AF$3:AF$146,$B402,总装!AF$6)+SUMIF(总装!AG$3:AG$146,$B402,总装!AG$6)</f>
        <v>0</v>
      </c>
      <c r="T402" s="5">
        <f ca="1">SUMIF(总装!AH$3:AH$146,$B402,总装!AH$6)+SUMIF(总装!AI$3:AI$146,$B402,总装!AI$6)+SUMIF(总装!AJ$3:AJ$146,$B402,总装!AJ$6)</f>
        <v>0</v>
      </c>
      <c r="U402" s="5">
        <f ca="1">SUMIF(总装!AK$3:AK$146,$B402,总装!AK$6)+SUMIF(总装!AL$3:AL$146,$B402,总装!AL$6)+SUMIF(总装!AM$3:AM$146,$B402,总装!AM$6)</f>
        <v>0</v>
      </c>
      <c r="V402" s="5">
        <f ca="1">SUMIF(总装!AN$3:AN$146,$B402,总装!AN$6)+SUMIF(总装!AO$3:AO$146,$B402,总装!AO$6)+SUMIF(总装!AP$3:AP$146,$B402,总装!AP$6)</f>
        <v>0</v>
      </c>
      <c r="W402" s="5">
        <f ca="1">SUMIF(总装!AQ$3:AQ$146,$B402,总装!AQ$6)+SUMIF(总装!AR$3:AR$146,$B402,总装!AR$6)+SUMIF(总装!AS$3:AS$146,$B402,总装!AS$6)</f>
        <v>0</v>
      </c>
      <c r="X402" s="5">
        <f ca="1">SUMIF(总装!AT$3:AT$146,$B402,总装!AT$6)+SUMIF(总装!AU$3:AU$146,$B402,总装!AU$6)+SUMIF(总装!AV$3:AV$146,$B402,总装!AV$6)</f>
        <v>0</v>
      </c>
      <c r="Y402" s="5">
        <f ca="1">SUMIF(总装!AW$3:AW$146,$B402,总装!AW$6)+SUMIF(总装!AX$3:AX$146,$B402,总装!AX$6)+SUMIF(总装!AY$3:AY$146,$B402,总装!AY$6)</f>
        <v>0</v>
      </c>
      <c r="Z402" s="5">
        <f ca="1">SUMIF(总装!AZ$3:AZ$146,$B402,总装!AZ$6)+SUMIF(总装!BA$3:BA$146,$B402,总装!BA$6)+SUMIF(总装!BB$3:BB$146,$B402,总装!BB$6)</f>
        <v>0</v>
      </c>
      <c r="AA402" s="5">
        <f ca="1">SUMIF(总装!BC$3:BC$146,$B402,总装!BC$6)+SUMIF(总装!BD$3:BD$146,$B402,总装!BD$6)+SUMIF(总装!BE$3:BE$146,$B402,总装!BE$6)</f>
        <v>0</v>
      </c>
      <c r="AB402" s="5">
        <f ca="1">SUMIF(总装!BF$3:BF$146,$B402,总装!BF$6)+SUMIF(总装!BG$3:BG$146,$B402,总装!BG$6)+SUMIF(总装!BH$3:BH$146,$B402,总装!BH$6)</f>
        <v>0</v>
      </c>
      <c r="AC402" s="5">
        <f ca="1">SUMIF(总装!BI$3:BI$146,$B402,总装!BI$6)+SUMIF(总装!BJ$3:BJ$146,$B402,总装!BJ$6)+SUMIF(总装!BK$3:BK$146,$B402,总装!BK$6)</f>
        <v>0</v>
      </c>
      <c r="AD402" s="5">
        <f ca="1">SUMIF(总装!BL$3:BL$146,$B402,总装!BL$6)+SUMIF(总装!BM$3:BM$146,$B402,总装!BM$6)+SUMIF(总装!BN$3:BN$146,$B402,总装!BN$6)</f>
        <v>0</v>
      </c>
      <c r="AE402" s="5">
        <f ca="1">SUMIF(总装!BO$3:BO$146,$B402,总装!BO$6)+SUMIF(总装!BP$3:BP$146,$B402,总装!BP$6)+SUMIF(总装!BQ$3:BQ$146,$B402,总装!BQ$6)</f>
        <v>0</v>
      </c>
      <c r="AF402" s="5">
        <f ca="1">SUMIF(总装!BR$3:BR$146,$B402,总装!BR$6)+SUMIF(总装!BS$3:BS$146,$B402,总装!BS$6)+SUMIF(总装!BT$3:BT$146,$B402,总装!BT$6)</f>
        <v>0</v>
      </c>
      <c r="AG402" s="5">
        <f ca="1">SUMIF(总装!BU$3:BU$146,$B402,总装!BU$6)+SUMIF(总装!BV$3:BV$146,$B402,总装!BV$6)+SUMIF(总装!BW$3:BW$146,$B402,总装!BW$6)</f>
        <v>0</v>
      </c>
      <c r="AH402" s="5">
        <f ca="1">SUMIF(总装!BX$3:BX$146,$B402,总装!BX$6)+SUMIF(总装!BY$3:BY$146,$B402,总装!BY$6)+SUMIF(总装!BZ$3:BZ$146,$B402,总装!BZ$6)</f>
        <v>0</v>
      </c>
      <c r="AI402" s="5">
        <f ca="1">SUMIF(总装!CA$3:CA$146,$B402,总装!CA$6)+SUMIF(总装!CB$3:CB$146,$B402,总装!CB$6)+SUMIF(总装!CC$3:CC$146,$B402,总装!CC$6)</f>
        <v>1600</v>
      </c>
      <c r="AJ402" s="5">
        <f ca="1">SUMIF(总装!CD$3:CD$146,$B402,总装!CD$6)+SUMIF(总装!CE$3:CE$146,$B402,总装!CE$6)+SUMIF(总装!CF$3:CF$146,$B402,总装!CF$6)</f>
        <v>1400</v>
      </c>
      <c r="AK402" s="5">
        <f ca="1">SUMIF(总装!CG$3:CG$146,$B402,总装!CG$6)+SUMIF(总装!CH$3:CH$146,$B402,总装!CH$6)+SUMIF(总装!CI$3:CI$146,$B402,总装!CI$6)</f>
        <v>0</v>
      </c>
      <c r="AL402" s="5">
        <f ca="1">SUMIF(总装!CJ$3:CJ$146,$B402,总装!CJ$6)+SUMIF(总装!CK$3:CK$146,$B402,总装!CK$6)+SUMIF(总装!CL$3:CL$146,$B402,总装!CL$6)</f>
        <v>0</v>
      </c>
      <c r="AM402" s="5">
        <f ca="1">SUMIF(总装!CM$3:CM$146,$B402,总装!CM$6)+SUMIF(总装!CN$3:CN$146,$B402,总装!CN$6)+SUMIF(总装!CO$3:CO$146,$B402,总装!CO$6)</f>
        <v>0</v>
      </c>
      <c r="AN402" s="5">
        <f ca="1">SUMIF(总装!CP$3:CP$146,$B402,总装!CP$6)+SUMIF(总装!CQ$3:CQ$146,$B402,总装!CQ$6)+SUMIF(总装!CR$3:CR$146,$B402,总装!CR$6)</f>
        <v>0</v>
      </c>
      <c r="AO402" s="5">
        <f ca="1" t="shared" si="18"/>
        <v>3000</v>
      </c>
      <c r="AP402" s="5">
        <f>SUMIF(工单拆分!G:G,B402,工单拆分!I:I)</f>
        <v>3000</v>
      </c>
      <c r="AQ402" s="5">
        <f ca="1" t="shared" si="19"/>
        <v>0</v>
      </c>
      <c r="AS402" s="7">
        <f>VLOOKUP(日计划量!C:C,工单拆分!H:N,7,0)</f>
        <v>100852001</v>
      </c>
      <c r="AT402" s="5">
        <f ca="1">VLOOKUP(C:C,工单拆分!H:R,11,0)</f>
        <v>0</v>
      </c>
      <c r="AU402" s="5">
        <f ca="1">VLOOKUP(C:C,工单拆分!H:S,12,0)</f>
        <v>0</v>
      </c>
      <c r="AV402" s="5"/>
      <c r="AW402" s="5"/>
    </row>
    <row r="403" s="1" customFormat="1" spans="1:49">
      <c r="A403" s="5">
        <f>工单拆分!F403</f>
        <v>7210003712</v>
      </c>
      <c r="B403" s="5" t="str">
        <f>工单拆分!G403</f>
        <v>7210003712-32</v>
      </c>
      <c r="C403" s="5" t="str">
        <f>工单拆分!H403</f>
        <v>30FC829-32</v>
      </c>
      <c r="D403" s="5">
        <f>VLOOKUP(B403,工单拆分!G:I,3,0)</f>
        <v>3000</v>
      </c>
      <c r="E403" s="5">
        <f ca="1">SUMIFS(OFFSET(工单拆分!$I$2,,,2000),OFFSET(工单拆分!$F$2,,,2000),A403)</f>
        <v>120000</v>
      </c>
      <c r="F403" s="5"/>
      <c r="G403" s="10">
        <f ca="1" t="array" ref="G403">MATCH(TRUE,J403:AN403&gt;10,0)+$J$2-1</f>
        <v>43551</v>
      </c>
      <c r="H403" s="11"/>
      <c r="I403" s="11"/>
      <c r="J403" s="5">
        <f ca="1">SUMIF(总装!D$3:D$146,$B403,总装!D$6)+SUMIF(总装!E$3:E$146,$B403,总装!E$6)+SUMIF(总装!F$3:F$146,$B403,总装!F$6)</f>
        <v>0</v>
      </c>
      <c r="K403" s="12">
        <f ca="1">SUMIF(总装!G$3:G$146,$B403,总装!G$6)+SUMIF(总装!H$3:H$146,$B403,总装!H$6)+SUMIF(总装!I$3:I$146,$B403,总装!I$6)</f>
        <v>0</v>
      </c>
      <c r="L403" s="12">
        <f ca="1">SUMIF(总装!J$3:J$146,$B403,总装!J$6)+SUMIF(总装!K$3:K$146,$B403,总装!K$6)+SUMIF(总装!L$3:L$146,$B403,总装!L$6)</f>
        <v>0</v>
      </c>
      <c r="M403" s="12">
        <f ca="1">SUMIF(总装!M$3:M$146,$B403,总装!M$6)+SUMIF(总装!N$3:N$146,$B403,总装!N$6)+SUMIF(总装!O$3:O$146,$B403,总装!O$6)</f>
        <v>0</v>
      </c>
      <c r="N403" s="12">
        <f ca="1">SUMIF(总装!P$3:P$146,$B403,总装!P$6)+SUMIF(总装!Q$3:Q$146,$B403,总装!Q$6)+SUMIF(总装!R$3:R$146,$B403,总装!R$6)</f>
        <v>0</v>
      </c>
      <c r="O403" s="12">
        <f ca="1">SUMIF(总装!S$3:S$146,$B403,总装!S$6)+SUMIF(总装!T$3:T$146,$B403,总装!T$6)+SUMIF(总装!U$3:U$146,$B403,总装!U$6)</f>
        <v>0</v>
      </c>
      <c r="P403" s="12">
        <f ca="1">SUMIF(总装!V$3:V$146,$B403,总装!V$6)+SUMIF(总装!W$3:W$146,$B403,总装!W$6)+SUMIF(总装!X$3:X$146,$B403,总装!X$6)</f>
        <v>0</v>
      </c>
      <c r="Q403" s="12">
        <f ca="1">SUMIF(总装!Y$3:Y$146,$B403,总装!Y$6)+SUMIF(总装!Z$3:Z$146,$B403,总装!Z$6)+SUMIF(总装!AA$3:AA$146,$B403,总装!AA$6)</f>
        <v>0</v>
      </c>
      <c r="R403" s="5">
        <f ca="1">SUMIF(总装!AB$3:AB$146,$B403,总装!AB$6)+SUMIF(总装!AC$3:AC$146,$B403,总装!AC$6)+SUMIF(总装!AD$3:AD$146,$B403,总装!AD$6)</f>
        <v>0</v>
      </c>
      <c r="S403" s="5">
        <f ca="1">SUMIF(总装!AE$3:AE$146,$B403,总装!AE$6)+SUMIF(总装!AF$3:AF$146,$B403,总装!AF$6)+SUMIF(总装!AG$3:AG$146,$B403,总装!AG$6)</f>
        <v>0</v>
      </c>
      <c r="T403" s="5">
        <f ca="1">SUMIF(总装!AH$3:AH$146,$B403,总装!AH$6)+SUMIF(总装!AI$3:AI$146,$B403,总装!AI$6)+SUMIF(总装!AJ$3:AJ$146,$B403,总装!AJ$6)</f>
        <v>0</v>
      </c>
      <c r="U403" s="5">
        <f ca="1">SUMIF(总装!AK$3:AK$146,$B403,总装!AK$6)+SUMIF(总装!AL$3:AL$146,$B403,总装!AL$6)+SUMIF(总装!AM$3:AM$146,$B403,总装!AM$6)</f>
        <v>0</v>
      </c>
      <c r="V403" s="5">
        <f ca="1">SUMIF(总装!AN$3:AN$146,$B403,总装!AN$6)+SUMIF(总装!AO$3:AO$146,$B403,总装!AO$6)+SUMIF(总装!AP$3:AP$146,$B403,总装!AP$6)</f>
        <v>0</v>
      </c>
      <c r="W403" s="5">
        <f ca="1">SUMIF(总装!AQ$3:AQ$146,$B403,总装!AQ$6)+SUMIF(总装!AR$3:AR$146,$B403,总装!AR$6)+SUMIF(总装!AS$3:AS$146,$B403,总装!AS$6)</f>
        <v>0</v>
      </c>
      <c r="X403" s="5">
        <f ca="1">SUMIF(总装!AT$3:AT$146,$B403,总装!AT$6)+SUMIF(总装!AU$3:AU$146,$B403,总装!AU$6)+SUMIF(总装!AV$3:AV$146,$B403,总装!AV$6)</f>
        <v>0</v>
      </c>
      <c r="Y403" s="5">
        <f ca="1">SUMIF(总装!AW$3:AW$146,$B403,总装!AW$6)+SUMIF(总装!AX$3:AX$146,$B403,总装!AX$6)+SUMIF(总装!AY$3:AY$146,$B403,总装!AY$6)</f>
        <v>0</v>
      </c>
      <c r="Z403" s="5">
        <f ca="1">SUMIF(总装!AZ$3:AZ$146,$B403,总装!AZ$6)+SUMIF(总装!BA$3:BA$146,$B403,总装!BA$6)+SUMIF(总装!BB$3:BB$146,$B403,总装!BB$6)</f>
        <v>0</v>
      </c>
      <c r="AA403" s="5">
        <f ca="1">SUMIF(总装!BC$3:BC$146,$B403,总装!BC$6)+SUMIF(总装!BD$3:BD$146,$B403,总装!BD$6)+SUMIF(总装!BE$3:BE$146,$B403,总装!BE$6)</f>
        <v>0</v>
      </c>
      <c r="AB403" s="5">
        <f ca="1">SUMIF(总装!BF$3:BF$146,$B403,总装!BF$6)+SUMIF(总装!BG$3:BG$146,$B403,总装!BG$6)+SUMIF(总装!BH$3:BH$146,$B403,总装!BH$6)</f>
        <v>0</v>
      </c>
      <c r="AC403" s="5">
        <f ca="1">SUMIF(总装!BI$3:BI$146,$B403,总装!BI$6)+SUMIF(总装!BJ$3:BJ$146,$B403,总装!BJ$6)+SUMIF(总装!BK$3:BK$146,$B403,总装!BK$6)</f>
        <v>0</v>
      </c>
      <c r="AD403" s="5">
        <f ca="1">SUMIF(总装!BL$3:BL$146,$B403,总装!BL$6)+SUMIF(总装!BM$3:BM$146,$B403,总装!BM$6)+SUMIF(总装!BN$3:BN$146,$B403,总装!BN$6)</f>
        <v>0</v>
      </c>
      <c r="AE403" s="5">
        <f ca="1">SUMIF(总装!BO$3:BO$146,$B403,总装!BO$6)+SUMIF(总装!BP$3:BP$146,$B403,总装!BP$6)+SUMIF(总装!BQ$3:BQ$146,$B403,总装!BQ$6)</f>
        <v>0</v>
      </c>
      <c r="AF403" s="5">
        <f ca="1">SUMIF(总装!BR$3:BR$146,$B403,总装!BR$6)+SUMIF(总装!BS$3:BS$146,$B403,总装!BS$6)+SUMIF(总装!BT$3:BT$146,$B403,总装!BT$6)</f>
        <v>0</v>
      </c>
      <c r="AG403" s="5">
        <f ca="1">SUMIF(总装!BU$3:BU$146,$B403,总装!BU$6)+SUMIF(总装!BV$3:BV$146,$B403,总装!BV$6)+SUMIF(总装!BW$3:BW$146,$B403,总装!BW$6)</f>
        <v>0</v>
      </c>
      <c r="AH403" s="5">
        <f ca="1">SUMIF(总装!BX$3:BX$146,$B403,总装!BX$6)+SUMIF(总装!BY$3:BY$146,$B403,总装!BY$6)+SUMIF(总装!BZ$3:BZ$146,$B403,总装!BZ$6)</f>
        <v>0</v>
      </c>
      <c r="AI403" s="5">
        <f ca="1">SUMIF(总装!CA$3:CA$146,$B403,总装!CA$6)+SUMIF(总装!CB$3:CB$146,$B403,总装!CB$6)+SUMIF(总装!CC$3:CC$146,$B403,总装!CC$6)</f>
        <v>0</v>
      </c>
      <c r="AJ403" s="5">
        <f ca="1">SUMIF(总装!CD$3:CD$146,$B403,总装!CD$6)+SUMIF(总装!CE$3:CE$146,$B403,总装!CE$6)+SUMIF(总装!CF$3:CF$146,$B403,总装!CF$6)</f>
        <v>1400</v>
      </c>
      <c r="AK403" s="5">
        <f ca="1">SUMIF(总装!CG$3:CG$146,$B403,总装!CG$6)+SUMIF(总装!CH$3:CH$146,$B403,总装!CH$6)+SUMIF(总装!CI$3:CI$146,$B403,总装!CI$6)</f>
        <v>1600</v>
      </c>
      <c r="AL403" s="5">
        <f ca="1">SUMIF(总装!CJ$3:CJ$146,$B403,总装!CJ$6)+SUMIF(总装!CK$3:CK$146,$B403,总装!CK$6)+SUMIF(总装!CL$3:CL$146,$B403,总装!CL$6)</f>
        <v>0</v>
      </c>
      <c r="AM403" s="5">
        <f ca="1">SUMIF(总装!CM$3:CM$146,$B403,总装!CM$6)+SUMIF(总装!CN$3:CN$146,$B403,总装!CN$6)+SUMIF(总装!CO$3:CO$146,$B403,总装!CO$6)</f>
        <v>0</v>
      </c>
      <c r="AN403" s="5">
        <f ca="1">SUMIF(总装!CP$3:CP$146,$B403,总装!CP$6)+SUMIF(总装!CQ$3:CQ$146,$B403,总装!CQ$6)+SUMIF(总装!CR$3:CR$146,$B403,总装!CR$6)</f>
        <v>0</v>
      </c>
      <c r="AO403" s="5">
        <f ca="1" t="shared" si="18"/>
        <v>3000</v>
      </c>
      <c r="AP403" s="5">
        <f>SUMIF(工单拆分!G:G,B403,工单拆分!I:I)</f>
        <v>3000</v>
      </c>
      <c r="AQ403" s="5">
        <f ca="1" t="shared" si="19"/>
        <v>0</v>
      </c>
      <c r="AS403" s="7">
        <f>VLOOKUP(日计划量!C:C,工单拆分!H:N,7,0)</f>
        <v>100852002</v>
      </c>
      <c r="AT403" s="5">
        <f ca="1">VLOOKUP(C:C,工单拆分!H:R,11,0)</f>
        <v>0</v>
      </c>
      <c r="AU403" s="5">
        <f ca="1">VLOOKUP(C:C,工单拆分!H:S,12,0)</f>
        <v>0</v>
      </c>
      <c r="AV403" s="5"/>
      <c r="AW403" s="5"/>
    </row>
    <row r="404" s="1" customFormat="1" spans="1:49">
      <c r="A404" s="5">
        <f>工单拆分!F404</f>
        <v>7210003712</v>
      </c>
      <c r="B404" s="5" t="str">
        <f>工单拆分!G404</f>
        <v>7210003712-33</v>
      </c>
      <c r="C404" s="5" t="str">
        <f>工单拆分!H404</f>
        <v>30FC829-33</v>
      </c>
      <c r="D404" s="5">
        <f>VLOOKUP(B404,工单拆分!G:I,3,0)</f>
        <v>3000</v>
      </c>
      <c r="E404" s="5">
        <f ca="1">SUMIFS(OFFSET(工单拆分!$I$2,,,2000),OFFSET(工单拆分!$F$2,,,2000),A404)</f>
        <v>120000</v>
      </c>
      <c r="F404" s="5"/>
      <c r="G404" s="10">
        <f ca="1" t="array" ref="G404">MATCH(TRUE,J404:AN404&gt;10,0)+$J$2-1</f>
        <v>43552</v>
      </c>
      <c r="H404" s="11"/>
      <c r="I404" s="11"/>
      <c r="J404" s="5">
        <f ca="1">SUMIF(总装!D$3:D$146,$B404,总装!D$6)+SUMIF(总装!E$3:E$146,$B404,总装!E$6)+SUMIF(总装!F$3:F$146,$B404,总装!F$6)</f>
        <v>0</v>
      </c>
      <c r="K404" s="12">
        <f ca="1">SUMIF(总装!G$3:G$146,$B404,总装!G$6)+SUMIF(总装!H$3:H$146,$B404,总装!H$6)+SUMIF(总装!I$3:I$146,$B404,总装!I$6)</f>
        <v>0</v>
      </c>
      <c r="L404" s="12">
        <f ca="1">SUMIF(总装!J$3:J$146,$B404,总装!J$6)+SUMIF(总装!K$3:K$146,$B404,总装!K$6)+SUMIF(总装!L$3:L$146,$B404,总装!L$6)</f>
        <v>0</v>
      </c>
      <c r="M404" s="12">
        <f ca="1">SUMIF(总装!M$3:M$146,$B404,总装!M$6)+SUMIF(总装!N$3:N$146,$B404,总装!N$6)+SUMIF(总装!O$3:O$146,$B404,总装!O$6)</f>
        <v>0</v>
      </c>
      <c r="N404" s="12">
        <f ca="1">SUMIF(总装!P$3:P$146,$B404,总装!P$6)+SUMIF(总装!Q$3:Q$146,$B404,总装!Q$6)+SUMIF(总装!R$3:R$146,$B404,总装!R$6)</f>
        <v>0</v>
      </c>
      <c r="O404" s="12">
        <f ca="1">SUMIF(总装!S$3:S$146,$B404,总装!S$6)+SUMIF(总装!T$3:T$146,$B404,总装!T$6)+SUMIF(总装!U$3:U$146,$B404,总装!U$6)</f>
        <v>0</v>
      </c>
      <c r="P404" s="12">
        <f ca="1">SUMIF(总装!V$3:V$146,$B404,总装!V$6)+SUMIF(总装!W$3:W$146,$B404,总装!W$6)+SUMIF(总装!X$3:X$146,$B404,总装!X$6)</f>
        <v>0</v>
      </c>
      <c r="Q404" s="12">
        <f ca="1">SUMIF(总装!Y$3:Y$146,$B404,总装!Y$6)+SUMIF(总装!Z$3:Z$146,$B404,总装!Z$6)+SUMIF(总装!AA$3:AA$146,$B404,总装!AA$6)</f>
        <v>0</v>
      </c>
      <c r="R404" s="5">
        <f ca="1">SUMIF(总装!AB$3:AB$146,$B404,总装!AB$6)+SUMIF(总装!AC$3:AC$146,$B404,总装!AC$6)+SUMIF(总装!AD$3:AD$146,$B404,总装!AD$6)</f>
        <v>0</v>
      </c>
      <c r="S404" s="5">
        <f ca="1">SUMIF(总装!AE$3:AE$146,$B404,总装!AE$6)+SUMIF(总装!AF$3:AF$146,$B404,总装!AF$6)+SUMIF(总装!AG$3:AG$146,$B404,总装!AG$6)</f>
        <v>0</v>
      </c>
      <c r="T404" s="5">
        <f ca="1">SUMIF(总装!AH$3:AH$146,$B404,总装!AH$6)+SUMIF(总装!AI$3:AI$146,$B404,总装!AI$6)+SUMIF(总装!AJ$3:AJ$146,$B404,总装!AJ$6)</f>
        <v>0</v>
      </c>
      <c r="U404" s="5">
        <f ca="1">SUMIF(总装!AK$3:AK$146,$B404,总装!AK$6)+SUMIF(总装!AL$3:AL$146,$B404,总装!AL$6)+SUMIF(总装!AM$3:AM$146,$B404,总装!AM$6)</f>
        <v>0</v>
      </c>
      <c r="V404" s="5">
        <f ca="1">SUMIF(总装!AN$3:AN$146,$B404,总装!AN$6)+SUMIF(总装!AO$3:AO$146,$B404,总装!AO$6)+SUMIF(总装!AP$3:AP$146,$B404,总装!AP$6)</f>
        <v>0</v>
      </c>
      <c r="W404" s="5">
        <f ca="1">SUMIF(总装!AQ$3:AQ$146,$B404,总装!AQ$6)+SUMIF(总装!AR$3:AR$146,$B404,总装!AR$6)+SUMIF(总装!AS$3:AS$146,$B404,总装!AS$6)</f>
        <v>0</v>
      </c>
      <c r="X404" s="5">
        <f ca="1">SUMIF(总装!AT$3:AT$146,$B404,总装!AT$6)+SUMIF(总装!AU$3:AU$146,$B404,总装!AU$6)+SUMIF(总装!AV$3:AV$146,$B404,总装!AV$6)</f>
        <v>0</v>
      </c>
      <c r="Y404" s="5">
        <f ca="1">SUMIF(总装!AW$3:AW$146,$B404,总装!AW$6)+SUMIF(总装!AX$3:AX$146,$B404,总装!AX$6)+SUMIF(总装!AY$3:AY$146,$B404,总装!AY$6)</f>
        <v>0</v>
      </c>
      <c r="Z404" s="5">
        <f ca="1">SUMIF(总装!AZ$3:AZ$146,$B404,总装!AZ$6)+SUMIF(总装!BA$3:BA$146,$B404,总装!BA$6)+SUMIF(总装!BB$3:BB$146,$B404,总装!BB$6)</f>
        <v>0</v>
      </c>
      <c r="AA404" s="5">
        <f ca="1">SUMIF(总装!BC$3:BC$146,$B404,总装!BC$6)+SUMIF(总装!BD$3:BD$146,$B404,总装!BD$6)+SUMIF(总装!BE$3:BE$146,$B404,总装!BE$6)</f>
        <v>0</v>
      </c>
      <c r="AB404" s="5">
        <f ca="1">SUMIF(总装!BF$3:BF$146,$B404,总装!BF$6)+SUMIF(总装!BG$3:BG$146,$B404,总装!BG$6)+SUMIF(总装!BH$3:BH$146,$B404,总装!BH$6)</f>
        <v>0</v>
      </c>
      <c r="AC404" s="5">
        <f ca="1">SUMIF(总装!BI$3:BI$146,$B404,总装!BI$6)+SUMIF(总装!BJ$3:BJ$146,$B404,总装!BJ$6)+SUMIF(总装!BK$3:BK$146,$B404,总装!BK$6)</f>
        <v>0</v>
      </c>
      <c r="AD404" s="5">
        <f ca="1">SUMIF(总装!BL$3:BL$146,$B404,总装!BL$6)+SUMIF(总装!BM$3:BM$146,$B404,总装!BM$6)+SUMIF(总装!BN$3:BN$146,$B404,总装!BN$6)</f>
        <v>0</v>
      </c>
      <c r="AE404" s="5">
        <f ca="1">SUMIF(总装!BO$3:BO$146,$B404,总装!BO$6)+SUMIF(总装!BP$3:BP$146,$B404,总装!BP$6)+SUMIF(总装!BQ$3:BQ$146,$B404,总装!BQ$6)</f>
        <v>0</v>
      </c>
      <c r="AF404" s="5">
        <f ca="1">SUMIF(总装!BR$3:BR$146,$B404,总装!BR$6)+SUMIF(总装!BS$3:BS$146,$B404,总装!BS$6)+SUMIF(总装!BT$3:BT$146,$B404,总装!BT$6)</f>
        <v>0</v>
      </c>
      <c r="AG404" s="5">
        <f ca="1">SUMIF(总装!BU$3:BU$146,$B404,总装!BU$6)+SUMIF(总装!BV$3:BV$146,$B404,总装!BV$6)+SUMIF(总装!BW$3:BW$146,$B404,总装!BW$6)</f>
        <v>0</v>
      </c>
      <c r="AH404" s="5">
        <f ca="1">SUMIF(总装!BX$3:BX$146,$B404,总装!BX$6)+SUMIF(总装!BY$3:BY$146,$B404,总装!BY$6)+SUMIF(总装!BZ$3:BZ$146,$B404,总装!BZ$6)</f>
        <v>0</v>
      </c>
      <c r="AI404" s="5">
        <f ca="1">SUMIF(总装!CA$3:CA$146,$B404,总装!CA$6)+SUMIF(总装!CB$3:CB$146,$B404,总装!CB$6)+SUMIF(总装!CC$3:CC$146,$B404,总装!CC$6)</f>
        <v>0</v>
      </c>
      <c r="AJ404" s="5">
        <f ca="1">SUMIF(总装!CD$3:CD$146,$B404,总装!CD$6)+SUMIF(总装!CE$3:CE$146,$B404,总装!CE$6)+SUMIF(总装!CF$3:CF$146,$B404,总装!CF$6)</f>
        <v>0</v>
      </c>
      <c r="AK404" s="5">
        <f ca="1">SUMIF(总装!CG$3:CG$146,$B404,总装!CG$6)+SUMIF(总装!CH$3:CH$146,$B404,总装!CH$6)+SUMIF(总装!CI$3:CI$146,$B404,总装!CI$6)</f>
        <v>1400</v>
      </c>
      <c r="AL404" s="5">
        <f ca="1">SUMIF(总装!CJ$3:CJ$146,$B404,总装!CJ$6)+SUMIF(总装!CK$3:CK$146,$B404,总装!CK$6)+SUMIF(总装!CL$3:CL$146,$B404,总装!CL$6)</f>
        <v>1600</v>
      </c>
      <c r="AM404" s="5">
        <f ca="1">SUMIF(总装!CM$3:CM$146,$B404,总装!CM$6)+SUMIF(总装!CN$3:CN$146,$B404,总装!CN$6)+SUMIF(总装!CO$3:CO$146,$B404,总装!CO$6)</f>
        <v>0</v>
      </c>
      <c r="AN404" s="5">
        <f ca="1">SUMIF(总装!CP$3:CP$146,$B404,总装!CP$6)+SUMIF(总装!CQ$3:CQ$146,$B404,总装!CQ$6)+SUMIF(总装!CR$3:CR$146,$B404,总装!CR$6)</f>
        <v>0</v>
      </c>
      <c r="AO404" s="5">
        <f ca="1" t="shared" si="18"/>
        <v>3000</v>
      </c>
      <c r="AP404" s="5">
        <f>SUMIF(工单拆分!G:G,B404,工单拆分!I:I)</f>
        <v>3000</v>
      </c>
      <c r="AQ404" s="5">
        <f ca="1" t="shared" si="19"/>
        <v>0</v>
      </c>
      <c r="AS404" s="7">
        <f>VLOOKUP(日计划量!C:C,工单拆分!H:N,7,0)</f>
        <v>100852000</v>
      </c>
      <c r="AT404" s="5">
        <f ca="1">VLOOKUP(C:C,工单拆分!H:R,11,0)</f>
        <v>0</v>
      </c>
      <c r="AU404" s="5">
        <f ca="1">VLOOKUP(C:C,工单拆分!H:S,12,0)</f>
        <v>0</v>
      </c>
      <c r="AV404" s="5"/>
      <c r="AW404" s="5"/>
    </row>
    <row r="405" s="1" customFormat="1" spans="1:49">
      <c r="A405" s="5">
        <f>工单拆分!F405</f>
        <v>7210003712</v>
      </c>
      <c r="B405" s="5" t="str">
        <f>工单拆分!G405</f>
        <v>7210003712-34</v>
      </c>
      <c r="C405" s="5" t="str">
        <f>工单拆分!H405</f>
        <v>30FC829-34</v>
      </c>
      <c r="D405" s="5">
        <f>VLOOKUP(B405,工单拆分!G:I,3,0)</f>
        <v>3000</v>
      </c>
      <c r="E405" s="5">
        <f ca="1">SUMIFS(OFFSET(工单拆分!$I$2,,,2000),OFFSET(工单拆分!$F$2,,,2000),A405)</f>
        <v>120000</v>
      </c>
      <c r="F405" s="5"/>
      <c r="G405" s="10">
        <f ca="1" t="array" ref="G405">MATCH(TRUE,J405:AN405&gt;10,0)+$J$2-1</f>
        <v>43550</v>
      </c>
      <c r="H405" s="11"/>
      <c r="I405" s="11"/>
      <c r="J405" s="5">
        <f ca="1">SUMIF(总装!D$3:D$146,$B405,总装!D$6)+SUMIF(总装!E$3:E$146,$B405,总装!E$6)+SUMIF(总装!F$3:F$146,$B405,总装!F$6)</f>
        <v>0</v>
      </c>
      <c r="K405" s="12">
        <f ca="1">SUMIF(总装!G$3:G$146,$B405,总装!G$6)+SUMIF(总装!H$3:H$146,$B405,总装!H$6)+SUMIF(总装!I$3:I$146,$B405,总装!I$6)</f>
        <v>0</v>
      </c>
      <c r="L405" s="12">
        <f ca="1">SUMIF(总装!J$3:J$146,$B405,总装!J$6)+SUMIF(总装!K$3:K$146,$B405,总装!K$6)+SUMIF(总装!L$3:L$146,$B405,总装!L$6)</f>
        <v>0</v>
      </c>
      <c r="M405" s="12">
        <f ca="1">SUMIF(总装!M$3:M$146,$B405,总装!M$6)+SUMIF(总装!N$3:N$146,$B405,总装!N$6)+SUMIF(总装!O$3:O$146,$B405,总装!O$6)</f>
        <v>0</v>
      </c>
      <c r="N405" s="12">
        <f ca="1">SUMIF(总装!P$3:P$146,$B405,总装!P$6)+SUMIF(总装!Q$3:Q$146,$B405,总装!Q$6)+SUMIF(总装!R$3:R$146,$B405,总装!R$6)</f>
        <v>0</v>
      </c>
      <c r="O405" s="12">
        <f ca="1">SUMIF(总装!S$3:S$146,$B405,总装!S$6)+SUMIF(总装!T$3:T$146,$B405,总装!T$6)+SUMIF(总装!U$3:U$146,$B405,总装!U$6)</f>
        <v>0</v>
      </c>
      <c r="P405" s="12">
        <f ca="1">SUMIF(总装!V$3:V$146,$B405,总装!V$6)+SUMIF(总装!W$3:W$146,$B405,总装!W$6)+SUMIF(总装!X$3:X$146,$B405,总装!X$6)</f>
        <v>0</v>
      </c>
      <c r="Q405" s="12">
        <f ca="1">SUMIF(总装!Y$3:Y$146,$B405,总装!Y$6)+SUMIF(总装!Z$3:Z$146,$B405,总装!Z$6)+SUMIF(总装!AA$3:AA$146,$B405,总装!AA$6)</f>
        <v>0</v>
      </c>
      <c r="R405" s="5">
        <f ca="1">SUMIF(总装!AB$3:AB$146,$B405,总装!AB$6)+SUMIF(总装!AC$3:AC$146,$B405,总装!AC$6)+SUMIF(总装!AD$3:AD$146,$B405,总装!AD$6)</f>
        <v>0</v>
      </c>
      <c r="S405" s="5">
        <f ca="1">SUMIF(总装!AE$3:AE$146,$B405,总装!AE$6)+SUMIF(总装!AF$3:AF$146,$B405,总装!AF$6)+SUMIF(总装!AG$3:AG$146,$B405,总装!AG$6)</f>
        <v>0</v>
      </c>
      <c r="T405" s="5">
        <f ca="1">SUMIF(总装!AH$3:AH$146,$B405,总装!AH$6)+SUMIF(总装!AI$3:AI$146,$B405,总装!AI$6)+SUMIF(总装!AJ$3:AJ$146,$B405,总装!AJ$6)</f>
        <v>0</v>
      </c>
      <c r="U405" s="5">
        <f ca="1">SUMIF(总装!AK$3:AK$146,$B405,总装!AK$6)+SUMIF(总装!AL$3:AL$146,$B405,总装!AL$6)+SUMIF(总装!AM$3:AM$146,$B405,总装!AM$6)</f>
        <v>0</v>
      </c>
      <c r="V405" s="5">
        <f ca="1">SUMIF(总装!AN$3:AN$146,$B405,总装!AN$6)+SUMIF(总装!AO$3:AO$146,$B405,总装!AO$6)+SUMIF(总装!AP$3:AP$146,$B405,总装!AP$6)</f>
        <v>0</v>
      </c>
      <c r="W405" s="5">
        <f ca="1">SUMIF(总装!AQ$3:AQ$146,$B405,总装!AQ$6)+SUMIF(总装!AR$3:AR$146,$B405,总装!AR$6)+SUMIF(总装!AS$3:AS$146,$B405,总装!AS$6)</f>
        <v>0</v>
      </c>
      <c r="X405" s="5">
        <f ca="1">SUMIF(总装!AT$3:AT$146,$B405,总装!AT$6)+SUMIF(总装!AU$3:AU$146,$B405,总装!AU$6)+SUMIF(总装!AV$3:AV$146,$B405,总装!AV$6)</f>
        <v>0</v>
      </c>
      <c r="Y405" s="5">
        <f ca="1">SUMIF(总装!AW$3:AW$146,$B405,总装!AW$6)+SUMIF(总装!AX$3:AX$146,$B405,总装!AX$6)+SUMIF(总装!AY$3:AY$146,$B405,总装!AY$6)</f>
        <v>0</v>
      </c>
      <c r="Z405" s="5">
        <f ca="1">SUMIF(总装!AZ$3:AZ$146,$B405,总装!AZ$6)+SUMIF(总装!BA$3:BA$146,$B405,总装!BA$6)+SUMIF(总装!BB$3:BB$146,$B405,总装!BB$6)</f>
        <v>0</v>
      </c>
      <c r="AA405" s="5">
        <f ca="1">SUMIF(总装!BC$3:BC$146,$B405,总装!BC$6)+SUMIF(总装!BD$3:BD$146,$B405,总装!BD$6)+SUMIF(总装!BE$3:BE$146,$B405,总装!BE$6)</f>
        <v>0</v>
      </c>
      <c r="AB405" s="5">
        <f ca="1">SUMIF(总装!BF$3:BF$146,$B405,总装!BF$6)+SUMIF(总装!BG$3:BG$146,$B405,总装!BG$6)+SUMIF(总装!BH$3:BH$146,$B405,总装!BH$6)</f>
        <v>0</v>
      </c>
      <c r="AC405" s="5">
        <f ca="1">SUMIF(总装!BI$3:BI$146,$B405,总装!BI$6)+SUMIF(总装!BJ$3:BJ$146,$B405,总装!BJ$6)+SUMIF(总装!BK$3:BK$146,$B405,总装!BK$6)</f>
        <v>0</v>
      </c>
      <c r="AD405" s="5">
        <f ca="1">SUMIF(总装!BL$3:BL$146,$B405,总装!BL$6)+SUMIF(总装!BM$3:BM$146,$B405,总装!BM$6)+SUMIF(总装!BN$3:BN$146,$B405,总装!BN$6)</f>
        <v>0</v>
      </c>
      <c r="AE405" s="5">
        <f ca="1">SUMIF(总装!BO$3:BO$146,$B405,总装!BO$6)+SUMIF(总装!BP$3:BP$146,$B405,总装!BP$6)+SUMIF(总装!BQ$3:BQ$146,$B405,总装!BQ$6)</f>
        <v>0</v>
      </c>
      <c r="AF405" s="5">
        <f ca="1">SUMIF(总装!BR$3:BR$146,$B405,总装!BR$6)+SUMIF(总装!BS$3:BS$146,$B405,总装!BS$6)+SUMIF(总装!BT$3:BT$146,$B405,总装!BT$6)</f>
        <v>0</v>
      </c>
      <c r="AG405" s="5">
        <f ca="1">SUMIF(总装!BU$3:BU$146,$B405,总装!BU$6)+SUMIF(总装!BV$3:BV$146,$B405,总装!BV$6)+SUMIF(总装!BW$3:BW$146,$B405,总装!BW$6)</f>
        <v>0</v>
      </c>
      <c r="AH405" s="5">
        <f ca="1">SUMIF(总装!BX$3:BX$146,$B405,总装!BX$6)+SUMIF(总装!BY$3:BY$146,$B405,总装!BY$6)+SUMIF(总装!BZ$3:BZ$146,$B405,总装!BZ$6)</f>
        <v>0</v>
      </c>
      <c r="AI405" s="5">
        <f ca="1">SUMIF(总装!CA$3:CA$146,$B405,总装!CA$6)+SUMIF(总装!CB$3:CB$146,$B405,总装!CB$6)+SUMIF(总装!CC$3:CC$146,$B405,总装!CC$6)</f>
        <v>650</v>
      </c>
      <c r="AJ405" s="5">
        <f ca="1">SUMIF(总装!CD$3:CD$146,$B405,总装!CD$6)+SUMIF(总装!CE$3:CE$146,$B405,总装!CE$6)+SUMIF(总装!CF$3:CF$146,$B405,总装!CF$6)</f>
        <v>1550</v>
      </c>
      <c r="AK405" s="5">
        <f ca="1">SUMIF(总装!CG$3:CG$146,$B405,总装!CG$6)+SUMIF(总装!CH$3:CH$146,$B405,总装!CH$6)+SUMIF(总装!CI$3:CI$146,$B405,总装!CI$6)</f>
        <v>800</v>
      </c>
      <c r="AL405" s="5">
        <f ca="1">SUMIF(总装!CJ$3:CJ$146,$B405,总装!CJ$6)+SUMIF(总装!CK$3:CK$146,$B405,总装!CK$6)+SUMIF(总装!CL$3:CL$146,$B405,总装!CL$6)</f>
        <v>0</v>
      </c>
      <c r="AM405" s="5">
        <f ca="1">SUMIF(总装!CM$3:CM$146,$B405,总装!CM$6)+SUMIF(总装!CN$3:CN$146,$B405,总装!CN$6)+SUMIF(总装!CO$3:CO$146,$B405,总装!CO$6)</f>
        <v>0</v>
      </c>
      <c r="AN405" s="5">
        <f ca="1">SUMIF(总装!CP$3:CP$146,$B405,总装!CP$6)+SUMIF(总装!CQ$3:CQ$146,$B405,总装!CQ$6)+SUMIF(总装!CR$3:CR$146,$B405,总装!CR$6)</f>
        <v>0</v>
      </c>
      <c r="AO405" s="5">
        <f ca="1" t="shared" si="18"/>
        <v>3000</v>
      </c>
      <c r="AP405" s="5">
        <f>SUMIF(工单拆分!G:G,B405,工单拆分!I:I)</f>
        <v>3000</v>
      </c>
      <c r="AQ405" s="5">
        <f ca="1" t="shared" si="19"/>
        <v>0</v>
      </c>
      <c r="AS405" s="7">
        <f>VLOOKUP(日计划量!C:C,工单拆分!H:N,7,0)</f>
        <v>100851948</v>
      </c>
      <c r="AT405" s="5">
        <f ca="1">VLOOKUP(C:C,工单拆分!H:R,11,0)</f>
        <v>0</v>
      </c>
      <c r="AU405" s="5">
        <f ca="1">VLOOKUP(C:C,工单拆分!H:S,12,0)</f>
        <v>0</v>
      </c>
      <c r="AV405" s="5"/>
      <c r="AW405" s="5"/>
    </row>
    <row r="406" s="1" customFormat="1" spans="1:49">
      <c r="A406" s="5">
        <f>工单拆分!F406</f>
        <v>7210003712</v>
      </c>
      <c r="B406" s="5" t="str">
        <f>工单拆分!G406</f>
        <v>7210003712-35</v>
      </c>
      <c r="C406" s="5" t="str">
        <f>工单拆分!H406</f>
        <v>30FC829-35</v>
      </c>
      <c r="D406" s="5">
        <f>VLOOKUP(B406,工单拆分!G:I,3,0)</f>
        <v>3000</v>
      </c>
      <c r="E406" s="5">
        <f ca="1">SUMIFS(OFFSET(工单拆分!$I$2,,,2000),OFFSET(工单拆分!$F$2,,,2000),A406)</f>
        <v>120000</v>
      </c>
      <c r="F406" s="5"/>
      <c r="G406" s="10">
        <f ca="1" t="array" ref="G406">MATCH(TRUE,J406:AN406&gt;10,0)+$J$2-1</f>
        <v>43546</v>
      </c>
      <c r="H406" s="11"/>
      <c r="I406" s="11"/>
      <c r="J406" s="5">
        <f ca="1">SUMIF(总装!D$3:D$146,$B406,总装!D$6)+SUMIF(总装!E$3:E$146,$B406,总装!E$6)+SUMIF(总装!F$3:F$146,$B406,总装!F$6)</f>
        <v>0</v>
      </c>
      <c r="K406" s="12">
        <f ca="1">SUMIF(总装!G$3:G$146,$B406,总装!G$6)+SUMIF(总装!H$3:H$146,$B406,总装!H$6)+SUMIF(总装!I$3:I$146,$B406,总装!I$6)</f>
        <v>0</v>
      </c>
      <c r="L406" s="12">
        <f ca="1">SUMIF(总装!J$3:J$146,$B406,总装!J$6)+SUMIF(总装!K$3:K$146,$B406,总装!K$6)+SUMIF(总装!L$3:L$146,$B406,总装!L$6)</f>
        <v>0</v>
      </c>
      <c r="M406" s="12">
        <f ca="1">SUMIF(总装!M$3:M$146,$B406,总装!M$6)+SUMIF(总装!N$3:N$146,$B406,总装!N$6)+SUMIF(总装!O$3:O$146,$B406,总装!O$6)</f>
        <v>0</v>
      </c>
      <c r="N406" s="12">
        <f ca="1">SUMIF(总装!P$3:P$146,$B406,总装!P$6)+SUMIF(总装!Q$3:Q$146,$B406,总装!Q$6)+SUMIF(总装!R$3:R$146,$B406,总装!R$6)</f>
        <v>0</v>
      </c>
      <c r="O406" s="12">
        <f ca="1">SUMIF(总装!S$3:S$146,$B406,总装!S$6)+SUMIF(总装!T$3:T$146,$B406,总装!T$6)+SUMIF(总装!U$3:U$146,$B406,总装!U$6)</f>
        <v>0</v>
      </c>
      <c r="P406" s="12">
        <f ca="1">SUMIF(总装!V$3:V$146,$B406,总装!V$6)+SUMIF(总装!W$3:W$146,$B406,总装!W$6)+SUMIF(总装!X$3:X$146,$B406,总装!X$6)</f>
        <v>0</v>
      </c>
      <c r="Q406" s="12">
        <f ca="1">SUMIF(总装!Y$3:Y$146,$B406,总装!Y$6)+SUMIF(总装!Z$3:Z$146,$B406,总装!Z$6)+SUMIF(总装!AA$3:AA$146,$B406,总装!AA$6)</f>
        <v>0</v>
      </c>
      <c r="R406" s="5">
        <f ca="1">SUMIF(总装!AB$3:AB$146,$B406,总装!AB$6)+SUMIF(总装!AC$3:AC$146,$B406,总装!AC$6)+SUMIF(总装!AD$3:AD$146,$B406,总装!AD$6)</f>
        <v>0</v>
      </c>
      <c r="S406" s="5">
        <f ca="1">SUMIF(总装!AE$3:AE$146,$B406,总装!AE$6)+SUMIF(总装!AF$3:AF$146,$B406,总装!AF$6)+SUMIF(总装!AG$3:AG$146,$B406,总装!AG$6)</f>
        <v>0</v>
      </c>
      <c r="T406" s="5">
        <f ca="1">SUMIF(总装!AH$3:AH$146,$B406,总装!AH$6)+SUMIF(总装!AI$3:AI$146,$B406,总装!AI$6)+SUMIF(总装!AJ$3:AJ$146,$B406,总装!AJ$6)</f>
        <v>0</v>
      </c>
      <c r="U406" s="5">
        <f ca="1">SUMIF(总装!AK$3:AK$146,$B406,总装!AK$6)+SUMIF(总装!AL$3:AL$146,$B406,总装!AL$6)+SUMIF(总装!AM$3:AM$146,$B406,总装!AM$6)</f>
        <v>0</v>
      </c>
      <c r="V406" s="5">
        <f ca="1">SUMIF(总装!AN$3:AN$146,$B406,总装!AN$6)+SUMIF(总装!AO$3:AO$146,$B406,总装!AO$6)+SUMIF(总装!AP$3:AP$146,$B406,总装!AP$6)</f>
        <v>0</v>
      </c>
      <c r="W406" s="5">
        <f ca="1">SUMIF(总装!AQ$3:AQ$146,$B406,总装!AQ$6)+SUMIF(总装!AR$3:AR$146,$B406,总装!AR$6)+SUMIF(总装!AS$3:AS$146,$B406,总装!AS$6)</f>
        <v>0</v>
      </c>
      <c r="X406" s="5">
        <f ca="1">SUMIF(总装!AT$3:AT$146,$B406,总装!AT$6)+SUMIF(总装!AU$3:AU$146,$B406,总装!AU$6)+SUMIF(总装!AV$3:AV$146,$B406,总装!AV$6)</f>
        <v>0</v>
      </c>
      <c r="Y406" s="5">
        <f ca="1">SUMIF(总装!AW$3:AW$146,$B406,总装!AW$6)+SUMIF(总装!AX$3:AX$146,$B406,总装!AX$6)+SUMIF(总装!AY$3:AY$146,$B406,总装!AY$6)</f>
        <v>0</v>
      </c>
      <c r="Z406" s="5">
        <f ca="1">SUMIF(总装!AZ$3:AZ$146,$B406,总装!AZ$6)+SUMIF(总装!BA$3:BA$146,$B406,总装!BA$6)+SUMIF(总装!BB$3:BB$146,$B406,总装!BB$6)</f>
        <v>0</v>
      </c>
      <c r="AA406" s="5">
        <f ca="1">SUMIF(总装!BC$3:BC$146,$B406,总装!BC$6)+SUMIF(总装!BD$3:BD$146,$B406,总装!BD$6)+SUMIF(总装!BE$3:BE$146,$B406,总装!BE$6)</f>
        <v>0</v>
      </c>
      <c r="AB406" s="5">
        <f ca="1">SUMIF(总装!BF$3:BF$146,$B406,总装!BF$6)+SUMIF(总装!BG$3:BG$146,$B406,总装!BG$6)+SUMIF(总装!BH$3:BH$146,$B406,总装!BH$6)</f>
        <v>0</v>
      </c>
      <c r="AC406" s="5">
        <f ca="1">SUMIF(总装!BI$3:BI$146,$B406,总装!BI$6)+SUMIF(总装!BJ$3:BJ$146,$B406,总装!BJ$6)+SUMIF(总装!BK$3:BK$146,$B406,总装!BK$6)</f>
        <v>0</v>
      </c>
      <c r="AD406" s="5">
        <f ca="1">SUMIF(总装!BL$3:BL$146,$B406,总装!BL$6)+SUMIF(总装!BM$3:BM$146,$B406,总装!BM$6)+SUMIF(总装!BN$3:BN$146,$B406,总装!BN$6)</f>
        <v>0</v>
      </c>
      <c r="AE406" s="5">
        <f ca="1">SUMIF(总装!BO$3:BO$146,$B406,总装!BO$6)+SUMIF(总装!BP$3:BP$146,$B406,总装!BP$6)+SUMIF(总装!BQ$3:BQ$146,$B406,总装!BQ$6)</f>
        <v>1000</v>
      </c>
      <c r="AF406" s="5">
        <f ca="1">SUMIF(总装!BR$3:BR$146,$B406,总装!BR$6)+SUMIF(总装!BS$3:BS$146,$B406,总装!BS$6)+SUMIF(总装!BT$3:BT$146,$B406,总装!BT$6)</f>
        <v>1300</v>
      </c>
      <c r="AG406" s="5">
        <f ca="1">SUMIF(总装!BU$3:BU$146,$B406,总装!BU$6)+SUMIF(总装!BV$3:BV$146,$B406,总装!BV$6)+SUMIF(总装!BW$3:BW$146,$B406,总装!BW$6)</f>
        <v>700</v>
      </c>
      <c r="AH406" s="5">
        <f ca="1">SUMIF(总装!BX$3:BX$146,$B406,总装!BX$6)+SUMIF(总装!BY$3:BY$146,$B406,总装!BY$6)+SUMIF(总装!BZ$3:BZ$146,$B406,总装!BZ$6)</f>
        <v>0</v>
      </c>
      <c r="AI406" s="5">
        <f ca="1">SUMIF(总装!CA$3:CA$146,$B406,总装!CA$6)+SUMIF(总装!CB$3:CB$146,$B406,总装!CB$6)+SUMIF(总装!CC$3:CC$146,$B406,总装!CC$6)</f>
        <v>0</v>
      </c>
      <c r="AJ406" s="5">
        <f ca="1">SUMIF(总装!CD$3:CD$146,$B406,总装!CD$6)+SUMIF(总装!CE$3:CE$146,$B406,总装!CE$6)+SUMIF(总装!CF$3:CF$146,$B406,总装!CF$6)</f>
        <v>0</v>
      </c>
      <c r="AK406" s="5">
        <f ca="1">SUMIF(总装!CG$3:CG$146,$B406,总装!CG$6)+SUMIF(总装!CH$3:CH$146,$B406,总装!CH$6)+SUMIF(总装!CI$3:CI$146,$B406,总装!CI$6)</f>
        <v>0</v>
      </c>
      <c r="AL406" s="5">
        <f ca="1">SUMIF(总装!CJ$3:CJ$146,$B406,总装!CJ$6)+SUMIF(总装!CK$3:CK$146,$B406,总装!CK$6)+SUMIF(总装!CL$3:CL$146,$B406,总装!CL$6)</f>
        <v>0</v>
      </c>
      <c r="AM406" s="5">
        <f ca="1">SUMIF(总装!CM$3:CM$146,$B406,总装!CM$6)+SUMIF(总装!CN$3:CN$146,$B406,总装!CN$6)+SUMIF(总装!CO$3:CO$146,$B406,总装!CO$6)</f>
        <v>0</v>
      </c>
      <c r="AN406" s="5">
        <f ca="1">SUMIF(总装!CP$3:CP$146,$B406,总装!CP$6)+SUMIF(总装!CQ$3:CQ$146,$B406,总装!CQ$6)+SUMIF(总装!CR$3:CR$146,$B406,总装!CR$6)</f>
        <v>0</v>
      </c>
      <c r="AO406" s="5">
        <f ca="1" t="shared" si="18"/>
        <v>3000</v>
      </c>
      <c r="AP406" s="5">
        <f>SUMIF(工单拆分!G:G,B406,工单拆分!I:I)</f>
        <v>3000</v>
      </c>
      <c r="AQ406" s="5">
        <f ca="1" t="shared" si="19"/>
        <v>0</v>
      </c>
      <c r="AS406" s="7">
        <f>VLOOKUP(日计划量!C:C,工单拆分!H:N,7,0)</f>
        <v>100850326</v>
      </c>
      <c r="AT406" s="5">
        <f ca="1">VLOOKUP(C:C,工单拆分!H:R,11,0)</f>
        <v>0</v>
      </c>
      <c r="AU406" s="5">
        <f ca="1">VLOOKUP(C:C,工单拆分!H:S,12,0)</f>
        <v>0</v>
      </c>
      <c r="AV406" s="5"/>
      <c r="AW406" s="5"/>
    </row>
    <row r="407" s="1" customFormat="1" spans="1:49">
      <c r="A407" s="5">
        <f>工单拆分!F407</f>
        <v>7210003712</v>
      </c>
      <c r="B407" s="5" t="str">
        <f>工单拆分!G407</f>
        <v>7210003712-36</v>
      </c>
      <c r="C407" s="5" t="str">
        <f>工单拆分!H407</f>
        <v>30FC829-36</v>
      </c>
      <c r="D407" s="5">
        <f>VLOOKUP(B407,工单拆分!G:I,3,0)</f>
        <v>3000</v>
      </c>
      <c r="E407" s="5">
        <f ca="1">SUMIFS(OFFSET(工单拆分!$I$2,,,2000),OFFSET(工单拆分!$F$2,,,2000),A407)</f>
        <v>120000</v>
      </c>
      <c r="F407" s="5"/>
      <c r="G407" s="10">
        <f ca="1" t="array" ref="G407">MATCH(TRUE,J407:AN407&gt;10,0)+$J$2-1</f>
        <v>43543</v>
      </c>
      <c r="H407" s="11"/>
      <c r="I407" s="11"/>
      <c r="J407" s="5">
        <f ca="1">SUMIF(总装!D$3:D$146,$B407,总装!D$6)+SUMIF(总装!E$3:E$146,$B407,总装!E$6)+SUMIF(总装!F$3:F$146,$B407,总装!F$6)</f>
        <v>0</v>
      </c>
      <c r="K407" s="12">
        <f ca="1">SUMIF(总装!G$3:G$146,$B407,总装!G$6)+SUMIF(总装!H$3:H$146,$B407,总装!H$6)+SUMIF(总装!I$3:I$146,$B407,总装!I$6)</f>
        <v>0</v>
      </c>
      <c r="L407" s="12">
        <f ca="1">SUMIF(总装!J$3:J$146,$B407,总装!J$6)+SUMIF(总装!K$3:K$146,$B407,总装!K$6)+SUMIF(总装!L$3:L$146,$B407,总装!L$6)</f>
        <v>0</v>
      </c>
      <c r="M407" s="12">
        <f ca="1">SUMIF(总装!M$3:M$146,$B407,总装!M$6)+SUMIF(总装!N$3:N$146,$B407,总装!N$6)+SUMIF(总装!O$3:O$146,$B407,总装!O$6)</f>
        <v>0</v>
      </c>
      <c r="N407" s="12">
        <f ca="1">SUMIF(总装!P$3:P$146,$B407,总装!P$6)+SUMIF(总装!Q$3:Q$146,$B407,总装!Q$6)+SUMIF(总装!R$3:R$146,$B407,总装!R$6)</f>
        <v>0</v>
      </c>
      <c r="O407" s="12">
        <f ca="1">SUMIF(总装!S$3:S$146,$B407,总装!S$6)+SUMIF(总装!T$3:T$146,$B407,总装!T$6)+SUMIF(总装!U$3:U$146,$B407,总装!U$6)</f>
        <v>0</v>
      </c>
      <c r="P407" s="12">
        <f ca="1">SUMIF(总装!V$3:V$146,$B407,总装!V$6)+SUMIF(总装!W$3:W$146,$B407,总装!W$6)+SUMIF(总装!X$3:X$146,$B407,总装!X$6)</f>
        <v>0</v>
      </c>
      <c r="Q407" s="12">
        <f ca="1">SUMIF(总装!Y$3:Y$146,$B407,总装!Y$6)+SUMIF(总装!Z$3:Z$146,$B407,总装!Z$6)+SUMIF(总装!AA$3:AA$146,$B407,总装!AA$6)</f>
        <v>0</v>
      </c>
      <c r="R407" s="5">
        <f ca="1">SUMIF(总装!AB$3:AB$146,$B407,总装!AB$6)+SUMIF(总装!AC$3:AC$146,$B407,总装!AC$6)+SUMIF(总装!AD$3:AD$146,$B407,总装!AD$6)</f>
        <v>0</v>
      </c>
      <c r="S407" s="5">
        <f ca="1">SUMIF(总装!AE$3:AE$146,$B407,总装!AE$6)+SUMIF(总装!AF$3:AF$146,$B407,总装!AF$6)+SUMIF(总装!AG$3:AG$146,$B407,总装!AG$6)</f>
        <v>0</v>
      </c>
      <c r="T407" s="5">
        <f ca="1">SUMIF(总装!AH$3:AH$146,$B407,总装!AH$6)+SUMIF(总装!AI$3:AI$146,$B407,总装!AI$6)+SUMIF(总装!AJ$3:AJ$146,$B407,总装!AJ$6)</f>
        <v>0</v>
      </c>
      <c r="U407" s="5">
        <f ca="1">SUMIF(总装!AK$3:AK$146,$B407,总装!AK$6)+SUMIF(总装!AL$3:AL$146,$B407,总装!AL$6)+SUMIF(总装!AM$3:AM$146,$B407,总装!AM$6)</f>
        <v>0</v>
      </c>
      <c r="V407" s="5">
        <f ca="1">SUMIF(总装!AN$3:AN$146,$B407,总装!AN$6)+SUMIF(总装!AO$3:AO$146,$B407,总装!AO$6)+SUMIF(总装!AP$3:AP$146,$B407,总装!AP$6)</f>
        <v>0</v>
      </c>
      <c r="W407" s="5">
        <f ca="1">SUMIF(总装!AQ$3:AQ$146,$B407,总装!AQ$6)+SUMIF(总装!AR$3:AR$146,$B407,总装!AR$6)+SUMIF(总装!AS$3:AS$146,$B407,总装!AS$6)</f>
        <v>0</v>
      </c>
      <c r="X407" s="5">
        <f ca="1">SUMIF(总装!AT$3:AT$146,$B407,总装!AT$6)+SUMIF(总装!AU$3:AU$146,$B407,总装!AU$6)+SUMIF(总装!AV$3:AV$146,$B407,总装!AV$6)</f>
        <v>0</v>
      </c>
      <c r="Y407" s="5">
        <f ca="1">SUMIF(总装!AW$3:AW$146,$B407,总装!AW$6)+SUMIF(总装!AX$3:AX$146,$B407,总装!AX$6)+SUMIF(总装!AY$3:AY$146,$B407,总装!AY$6)</f>
        <v>0</v>
      </c>
      <c r="Z407" s="5">
        <f ca="1">SUMIF(总装!AZ$3:AZ$146,$B407,总装!AZ$6)+SUMIF(总装!BA$3:BA$146,$B407,总装!BA$6)+SUMIF(总装!BB$3:BB$146,$B407,总装!BB$6)</f>
        <v>0</v>
      </c>
      <c r="AA407" s="5">
        <f ca="1">SUMIF(总装!BC$3:BC$146,$B407,总装!BC$6)+SUMIF(总装!BD$3:BD$146,$B407,总装!BD$6)+SUMIF(总装!BE$3:BE$146,$B407,总装!BE$6)</f>
        <v>0</v>
      </c>
      <c r="AB407" s="5">
        <f ca="1">SUMIF(总装!BF$3:BF$146,$B407,总装!BF$6)+SUMIF(总装!BG$3:BG$146,$B407,总装!BG$6)+SUMIF(总装!BH$3:BH$146,$B407,总装!BH$6)</f>
        <v>500</v>
      </c>
      <c r="AC407" s="5">
        <f ca="1">SUMIF(总装!BI$3:BI$146,$B407,总装!BI$6)+SUMIF(总装!BJ$3:BJ$146,$B407,总装!BJ$6)+SUMIF(总装!BK$3:BK$146,$B407,总装!BK$6)</f>
        <v>1100</v>
      </c>
      <c r="AD407" s="5">
        <f ca="1">SUMIF(总装!BL$3:BL$146,$B407,总装!BL$6)+SUMIF(总装!BM$3:BM$146,$B407,总装!BM$6)+SUMIF(总装!BN$3:BN$146,$B407,总装!BN$6)</f>
        <v>1200</v>
      </c>
      <c r="AE407" s="5">
        <f ca="1">SUMIF(总装!BO$3:BO$146,$B407,总装!BO$6)+SUMIF(总装!BP$3:BP$146,$B407,总装!BP$6)+SUMIF(总装!BQ$3:BQ$146,$B407,总装!BQ$6)</f>
        <v>200</v>
      </c>
      <c r="AF407" s="5">
        <f ca="1">SUMIF(总装!BR$3:BR$146,$B407,总装!BR$6)+SUMIF(总装!BS$3:BS$146,$B407,总装!BS$6)+SUMIF(总装!BT$3:BT$146,$B407,总装!BT$6)</f>
        <v>0</v>
      </c>
      <c r="AG407" s="5">
        <f ca="1">SUMIF(总装!BU$3:BU$146,$B407,总装!BU$6)+SUMIF(总装!BV$3:BV$146,$B407,总装!BV$6)+SUMIF(总装!BW$3:BW$146,$B407,总装!BW$6)</f>
        <v>0</v>
      </c>
      <c r="AH407" s="5">
        <f ca="1">SUMIF(总装!BX$3:BX$146,$B407,总装!BX$6)+SUMIF(总装!BY$3:BY$146,$B407,总装!BY$6)+SUMIF(总装!BZ$3:BZ$146,$B407,总装!BZ$6)</f>
        <v>0</v>
      </c>
      <c r="AI407" s="5">
        <f ca="1">SUMIF(总装!CA$3:CA$146,$B407,总装!CA$6)+SUMIF(总装!CB$3:CB$146,$B407,总装!CB$6)+SUMIF(总装!CC$3:CC$146,$B407,总装!CC$6)</f>
        <v>0</v>
      </c>
      <c r="AJ407" s="5">
        <f ca="1">SUMIF(总装!CD$3:CD$146,$B407,总装!CD$6)+SUMIF(总装!CE$3:CE$146,$B407,总装!CE$6)+SUMIF(总装!CF$3:CF$146,$B407,总装!CF$6)</f>
        <v>0</v>
      </c>
      <c r="AK407" s="5">
        <f ca="1">SUMIF(总装!CG$3:CG$146,$B407,总装!CG$6)+SUMIF(总装!CH$3:CH$146,$B407,总装!CH$6)+SUMIF(总装!CI$3:CI$146,$B407,总装!CI$6)</f>
        <v>0</v>
      </c>
      <c r="AL407" s="5">
        <f ca="1">SUMIF(总装!CJ$3:CJ$146,$B407,总装!CJ$6)+SUMIF(总装!CK$3:CK$146,$B407,总装!CK$6)+SUMIF(总装!CL$3:CL$146,$B407,总装!CL$6)</f>
        <v>0</v>
      </c>
      <c r="AM407" s="5">
        <f ca="1">SUMIF(总装!CM$3:CM$146,$B407,总装!CM$6)+SUMIF(总装!CN$3:CN$146,$B407,总装!CN$6)+SUMIF(总装!CO$3:CO$146,$B407,总装!CO$6)</f>
        <v>0</v>
      </c>
      <c r="AN407" s="5">
        <f ca="1">SUMIF(总装!CP$3:CP$146,$B407,总装!CP$6)+SUMIF(总装!CQ$3:CQ$146,$B407,总装!CQ$6)+SUMIF(总装!CR$3:CR$146,$B407,总装!CR$6)</f>
        <v>0</v>
      </c>
      <c r="AO407" s="5">
        <f ca="1" t="shared" si="18"/>
        <v>3000</v>
      </c>
      <c r="AP407" s="5">
        <f>SUMIF(工单拆分!G:G,B407,工单拆分!I:I)</f>
        <v>3000</v>
      </c>
      <c r="AQ407" s="5">
        <f ca="1" t="shared" si="19"/>
        <v>0</v>
      </c>
      <c r="AS407" s="7" t="str">
        <f>VLOOKUP(日计划量!C:C,工单拆分!H:N,7,0)</f>
        <v>100848692/100848693</v>
      </c>
      <c r="AT407" s="5">
        <f ca="1">VLOOKUP(C:C,工单拆分!H:R,11,0)</f>
        <v>0</v>
      </c>
      <c r="AU407" s="5">
        <f ca="1">VLOOKUP(C:C,工单拆分!H:S,12,0)</f>
        <v>0</v>
      </c>
      <c r="AV407" s="5"/>
      <c r="AW407" s="5"/>
    </row>
    <row r="408" s="1" customFormat="1" spans="1:49">
      <c r="A408" s="5">
        <f>工单拆分!F408</f>
        <v>7210003712</v>
      </c>
      <c r="B408" s="5" t="str">
        <f>工单拆分!G408</f>
        <v>7210003712-37</v>
      </c>
      <c r="C408" s="5" t="str">
        <f>工单拆分!H408</f>
        <v>30FC829-37</v>
      </c>
      <c r="D408" s="5">
        <f>VLOOKUP(B408,工单拆分!G:I,3,0)</f>
        <v>3000</v>
      </c>
      <c r="E408" s="5">
        <f ca="1">SUMIFS(OFFSET(工单拆分!$I$2,,,2000),OFFSET(工单拆分!$F$2,,,2000),A408)</f>
        <v>120000</v>
      </c>
      <c r="F408" s="5"/>
      <c r="G408" s="10">
        <f ca="1" t="array" ref="G408">MATCH(TRUE,J408:AN408&gt;10,0)+$J$2-1</f>
        <v>43552</v>
      </c>
      <c r="H408" s="11"/>
      <c r="I408" s="11"/>
      <c r="J408" s="5">
        <f ca="1">SUMIF(总装!D$3:D$146,$B408,总装!D$6)+SUMIF(总装!E$3:E$146,$B408,总装!E$6)+SUMIF(总装!F$3:F$146,$B408,总装!F$6)</f>
        <v>0</v>
      </c>
      <c r="K408" s="12">
        <f ca="1">SUMIF(总装!G$3:G$146,$B408,总装!G$6)+SUMIF(总装!H$3:H$146,$B408,总装!H$6)+SUMIF(总装!I$3:I$146,$B408,总装!I$6)</f>
        <v>0</v>
      </c>
      <c r="L408" s="12">
        <f ca="1">SUMIF(总装!J$3:J$146,$B408,总装!J$6)+SUMIF(总装!K$3:K$146,$B408,总装!K$6)+SUMIF(总装!L$3:L$146,$B408,总装!L$6)</f>
        <v>0</v>
      </c>
      <c r="M408" s="12">
        <f ca="1">SUMIF(总装!M$3:M$146,$B408,总装!M$6)+SUMIF(总装!N$3:N$146,$B408,总装!N$6)+SUMIF(总装!O$3:O$146,$B408,总装!O$6)</f>
        <v>0</v>
      </c>
      <c r="N408" s="12">
        <f ca="1">SUMIF(总装!P$3:P$146,$B408,总装!P$6)+SUMIF(总装!Q$3:Q$146,$B408,总装!Q$6)+SUMIF(总装!R$3:R$146,$B408,总装!R$6)</f>
        <v>0</v>
      </c>
      <c r="O408" s="12">
        <f ca="1">SUMIF(总装!S$3:S$146,$B408,总装!S$6)+SUMIF(总装!T$3:T$146,$B408,总装!T$6)+SUMIF(总装!U$3:U$146,$B408,总装!U$6)</f>
        <v>0</v>
      </c>
      <c r="P408" s="12">
        <f ca="1">SUMIF(总装!V$3:V$146,$B408,总装!V$6)+SUMIF(总装!W$3:W$146,$B408,总装!W$6)+SUMIF(总装!X$3:X$146,$B408,总装!X$6)</f>
        <v>0</v>
      </c>
      <c r="Q408" s="12">
        <f ca="1">SUMIF(总装!Y$3:Y$146,$B408,总装!Y$6)+SUMIF(总装!Z$3:Z$146,$B408,总装!Z$6)+SUMIF(总装!AA$3:AA$146,$B408,总装!AA$6)</f>
        <v>0</v>
      </c>
      <c r="R408" s="5">
        <f ca="1">SUMIF(总装!AB$3:AB$146,$B408,总装!AB$6)+SUMIF(总装!AC$3:AC$146,$B408,总装!AC$6)+SUMIF(总装!AD$3:AD$146,$B408,总装!AD$6)</f>
        <v>0</v>
      </c>
      <c r="S408" s="5">
        <f ca="1">SUMIF(总装!AE$3:AE$146,$B408,总装!AE$6)+SUMIF(总装!AF$3:AF$146,$B408,总装!AF$6)+SUMIF(总装!AG$3:AG$146,$B408,总装!AG$6)</f>
        <v>0</v>
      </c>
      <c r="T408" s="5">
        <f ca="1">SUMIF(总装!AH$3:AH$146,$B408,总装!AH$6)+SUMIF(总装!AI$3:AI$146,$B408,总装!AI$6)+SUMIF(总装!AJ$3:AJ$146,$B408,总装!AJ$6)</f>
        <v>0</v>
      </c>
      <c r="U408" s="5">
        <f ca="1">SUMIF(总装!AK$3:AK$146,$B408,总装!AK$6)+SUMIF(总装!AL$3:AL$146,$B408,总装!AL$6)+SUMIF(总装!AM$3:AM$146,$B408,总装!AM$6)</f>
        <v>0</v>
      </c>
      <c r="V408" s="5">
        <f ca="1">SUMIF(总装!AN$3:AN$146,$B408,总装!AN$6)+SUMIF(总装!AO$3:AO$146,$B408,总装!AO$6)+SUMIF(总装!AP$3:AP$146,$B408,总装!AP$6)</f>
        <v>0</v>
      </c>
      <c r="W408" s="5">
        <f ca="1">SUMIF(总装!AQ$3:AQ$146,$B408,总装!AQ$6)+SUMIF(总装!AR$3:AR$146,$B408,总装!AR$6)+SUMIF(总装!AS$3:AS$146,$B408,总装!AS$6)</f>
        <v>0</v>
      </c>
      <c r="X408" s="5">
        <f ca="1">SUMIF(总装!AT$3:AT$146,$B408,总装!AT$6)+SUMIF(总装!AU$3:AU$146,$B408,总装!AU$6)+SUMIF(总装!AV$3:AV$146,$B408,总装!AV$6)</f>
        <v>0</v>
      </c>
      <c r="Y408" s="5">
        <f ca="1">SUMIF(总装!AW$3:AW$146,$B408,总装!AW$6)+SUMIF(总装!AX$3:AX$146,$B408,总装!AX$6)+SUMIF(总装!AY$3:AY$146,$B408,总装!AY$6)</f>
        <v>0</v>
      </c>
      <c r="Z408" s="5">
        <f ca="1">SUMIF(总装!AZ$3:AZ$146,$B408,总装!AZ$6)+SUMIF(总装!BA$3:BA$146,$B408,总装!BA$6)+SUMIF(总装!BB$3:BB$146,$B408,总装!BB$6)</f>
        <v>0</v>
      </c>
      <c r="AA408" s="5">
        <f ca="1">SUMIF(总装!BC$3:BC$146,$B408,总装!BC$6)+SUMIF(总装!BD$3:BD$146,$B408,总装!BD$6)+SUMIF(总装!BE$3:BE$146,$B408,总装!BE$6)</f>
        <v>0</v>
      </c>
      <c r="AB408" s="5">
        <f ca="1">SUMIF(总装!BF$3:BF$146,$B408,总装!BF$6)+SUMIF(总装!BG$3:BG$146,$B408,总装!BG$6)+SUMIF(总装!BH$3:BH$146,$B408,总装!BH$6)</f>
        <v>0</v>
      </c>
      <c r="AC408" s="5">
        <f ca="1">SUMIF(总装!BI$3:BI$146,$B408,总装!BI$6)+SUMIF(总装!BJ$3:BJ$146,$B408,总装!BJ$6)+SUMIF(总装!BK$3:BK$146,$B408,总装!BK$6)</f>
        <v>0</v>
      </c>
      <c r="AD408" s="5">
        <f ca="1">SUMIF(总装!BL$3:BL$146,$B408,总装!BL$6)+SUMIF(总装!BM$3:BM$146,$B408,总装!BM$6)+SUMIF(总装!BN$3:BN$146,$B408,总装!BN$6)</f>
        <v>0</v>
      </c>
      <c r="AE408" s="5">
        <f ca="1">SUMIF(总装!BO$3:BO$146,$B408,总装!BO$6)+SUMIF(总装!BP$3:BP$146,$B408,总装!BP$6)+SUMIF(总装!BQ$3:BQ$146,$B408,总装!BQ$6)</f>
        <v>0</v>
      </c>
      <c r="AF408" s="5">
        <f ca="1">SUMIF(总装!BR$3:BR$146,$B408,总装!BR$6)+SUMIF(总装!BS$3:BS$146,$B408,总装!BS$6)+SUMIF(总装!BT$3:BT$146,$B408,总装!BT$6)</f>
        <v>0</v>
      </c>
      <c r="AG408" s="5">
        <f ca="1">SUMIF(总装!BU$3:BU$146,$B408,总装!BU$6)+SUMIF(总装!BV$3:BV$146,$B408,总装!BV$6)+SUMIF(总装!BW$3:BW$146,$B408,总装!BW$6)</f>
        <v>0</v>
      </c>
      <c r="AH408" s="5">
        <f ca="1">SUMIF(总装!BX$3:BX$146,$B408,总装!BX$6)+SUMIF(总装!BY$3:BY$146,$B408,总装!BY$6)+SUMIF(总装!BZ$3:BZ$146,$B408,总装!BZ$6)</f>
        <v>0</v>
      </c>
      <c r="AI408" s="5">
        <f ca="1">SUMIF(总装!CA$3:CA$146,$B408,总装!CA$6)+SUMIF(总装!CB$3:CB$146,$B408,总装!CB$6)+SUMIF(总装!CC$3:CC$146,$B408,总装!CC$6)</f>
        <v>0</v>
      </c>
      <c r="AJ408" s="5">
        <f ca="1">SUMIF(总装!CD$3:CD$146,$B408,总装!CD$6)+SUMIF(总装!CE$3:CE$146,$B408,总装!CE$6)+SUMIF(总装!CF$3:CF$146,$B408,总装!CF$6)</f>
        <v>0</v>
      </c>
      <c r="AK408" s="5">
        <f ca="1">SUMIF(总装!CG$3:CG$146,$B408,总装!CG$6)+SUMIF(总装!CH$3:CH$146,$B408,总装!CH$6)+SUMIF(总装!CI$3:CI$146,$B408,总装!CI$6)</f>
        <v>800</v>
      </c>
      <c r="AL408" s="5">
        <f ca="1">SUMIF(总装!CJ$3:CJ$146,$B408,总装!CJ$6)+SUMIF(总装!CK$3:CK$146,$B408,总装!CK$6)+SUMIF(总装!CL$3:CL$146,$B408,总装!CL$6)</f>
        <v>1600</v>
      </c>
      <c r="AM408" s="5">
        <f ca="1">SUMIF(总装!CM$3:CM$146,$B408,总装!CM$6)+SUMIF(总装!CN$3:CN$146,$B408,总装!CN$6)+SUMIF(总装!CO$3:CO$146,$B408,总装!CO$6)</f>
        <v>600</v>
      </c>
      <c r="AN408" s="5">
        <f ca="1">SUMIF(总装!CP$3:CP$146,$B408,总装!CP$6)+SUMIF(总装!CQ$3:CQ$146,$B408,总装!CQ$6)+SUMIF(总装!CR$3:CR$146,$B408,总装!CR$6)</f>
        <v>0</v>
      </c>
      <c r="AO408" s="5">
        <f ca="1" t="shared" si="18"/>
        <v>3000</v>
      </c>
      <c r="AP408" s="5">
        <f>SUMIF(工单拆分!G:G,B408,工单拆分!I:I)</f>
        <v>3000</v>
      </c>
      <c r="AQ408" s="5">
        <f ca="1" t="shared" si="19"/>
        <v>0</v>
      </c>
      <c r="AS408" s="7">
        <f>VLOOKUP(日计划量!C:C,工单拆分!H:N,7,0)</f>
        <v>0</v>
      </c>
      <c r="AT408" s="5">
        <f ca="1">VLOOKUP(C:C,工单拆分!H:R,11,0)</f>
        <v>0</v>
      </c>
      <c r="AU408" s="5">
        <f ca="1">VLOOKUP(C:C,工单拆分!H:S,12,0)</f>
        <v>0</v>
      </c>
      <c r="AV408" s="5"/>
      <c r="AW408" s="5"/>
    </row>
    <row r="409" s="1" customFormat="1" spans="1:49">
      <c r="A409" s="5">
        <f>工单拆分!F409</f>
        <v>7210003712</v>
      </c>
      <c r="B409" s="5" t="str">
        <f>工单拆分!G409</f>
        <v>7210003712-38</v>
      </c>
      <c r="C409" s="5" t="str">
        <f>工单拆分!H409</f>
        <v>30FC829-38</v>
      </c>
      <c r="D409" s="5">
        <f>VLOOKUP(B409,工单拆分!G:I,3,0)</f>
        <v>3000</v>
      </c>
      <c r="E409" s="5">
        <f ca="1">SUMIFS(OFFSET(工单拆分!$I$2,,,2000),OFFSET(工单拆分!$F$2,,,2000),A409)</f>
        <v>120000</v>
      </c>
      <c r="F409" s="5"/>
      <c r="G409" s="10">
        <f ca="1" t="array" ref="G409">MATCH(TRUE,J409:AN409&gt;10,0)+$J$2-1</f>
        <v>43553</v>
      </c>
      <c r="H409" s="11"/>
      <c r="I409" s="11"/>
      <c r="J409" s="5">
        <f ca="1">SUMIF(总装!D$3:D$146,$B409,总装!D$6)+SUMIF(总装!E$3:E$146,$B409,总装!E$6)+SUMIF(总装!F$3:F$146,$B409,总装!F$6)</f>
        <v>0</v>
      </c>
      <c r="K409" s="12">
        <f ca="1">SUMIF(总装!G$3:G$146,$B409,总装!G$6)+SUMIF(总装!H$3:H$146,$B409,总装!H$6)+SUMIF(总装!I$3:I$146,$B409,总装!I$6)</f>
        <v>0</v>
      </c>
      <c r="L409" s="12">
        <f ca="1">SUMIF(总装!J$3:J$146,$B409,总装!J$6)+SUMIF(总装!K$3:K$146,$B409,总装!K$6)+SUMIF(总装!L$3:L$146,$B409,总装!L$6)</f>
        <v>0</v>
      </c>
      <c r="M409" s="12">
        <f ca="1">SUMIF(总装!M$3:M$146,$B409,总装!M$6)+SUMIF(总装!N$3:N$146,$B409,总装!N$6)+SUMIF(总装!O$3:O$146,$B409,总装!O$6)</f>
        <v>0</v>
      </c>
      <c r="N409" s="12">
        <f ca="1">SUMIF(总装!P$3:P$146,$B409,总装!P$6)+SUMIF(总装!Q$3:Q$146,$B409,总装!Q$6)+SUMIF(总装!R$3:R$146,$B409,总装!R$6)</f>
        <v>0</v>
      </c>
      <c r="O409" s="12">
        <f ca="1">SUMIF(总装!S$3:S$146,$B409,总装!S$6)+SUMIF(总装!T$3:T$146,$B409,总装!T$6)+SUMIF(总装!U$3:U$146,$B409,总装!U$6)</f>
        <v>0</v>
      </c>
      <c r="P409" s="12">
        <f ca="1">SUMIF(总装!V$3:V$146,$B409,总装!V$6)+SUMIF(总装!W$3:W$146,$B409,总装!W$6)+SUMIF(总装!X$3:X$146,$B409,总装!X$6)</f>
        <v>0</v>
      </c>
      <c r="Q409" s="12">
        <f ca="1">SUMIF(总装!Y$3:Y$146,$B409,总装!Y$6)+SUMIF(总装!Z$3:Z$146,$B409,总装!Z$6)+SUMIF(总装!AA$3:AA$146,$B409,总装!AA$6)</f>
        <v>0</v>
      </c>
      <c r="R409" s="5">
        <f ca="1">SUMIF(总装!AB$3:AB$146,$B409,总装!AB$6)+SUMIF(总装!AC$3:AC$146,$B409,总装!AC$6)+SUMIF(总装!AD$3:AD$146,$B409,总装!AD$6)</f>
        <v>0</v>
      </c>
      <c r="S409" s="5">
        <f ca="1">SUMIF(总装!AE$3:AE$146,$B409,总装!AE$6)+SUMIF(总装!AF$3:AF$146,$B409,总装!AF$6)+SUMIF(总装!AG$3:AG$146,$B409,总装!AG$6)</f>
        <v>0</v>
      </c>
      <c r="T409" s="5">
        <f ca="1">SUMIF(总装!AH$3:AH$146,$B409,总装!AH$6)+SUMIF(总装!AI$3:AI$146,$B409,总装!AI$6)+SUMIF(总装!AJ$3:AJ$146,$B409,总装!AJ$6)</f>
        <v>0</v>
      </c>
      <c r="U409" s="5">
        <f ca="1">SUMIF(总装!AK$3:AK$146,$B409,总装!AK$6)+SUMIF(总装!AL$3:AL$146,$B409,总装!AL$6)+SUMIF(总装!AM$3:AM$146,$B409,总装!AM$6)</f>
        <v>0</v>
      </c>
      <c r="V409" s="5">
        <f ca="1">SUMIF(总装!AN$3:AN$146,$B409,总装!AN$6)+SUMIF(总装!AO$3:AO$146,$B409,总装!AO$6)+SUMIF(总装!AP$3:AP$146,$B409,总装!AP$6)</f>
        <v>0</v>
      </c>
      <c r="W409" s="5">
        <f ca="1">SUMIF(总装!AQ$3:AQ$146,$B409,总装!AQ$6)+SUMIF(总装!AR$3:AR$146,$B409,总装!AR$6)+SUMIF(总装!AS$3:AS$146,$B409,总装!AS$6)</f>
        <v>0</v>
      </c>
      <c r="X409" s="5">
        <f ca="1">SUMIF(总装!AT$3:AT$146,$B409,总装!AT$6)+SUMIF(总装!AU$3:AU$146,$B409,总装!AU$6)+SUMIF(总装!AV$3:AV$146,$B409,总装!AV$6)</f>
        <v>0</v>
      </c>
      <c r="Y409" s="5">
        <f ca="1">SUMIF(总装!AW$3:AW$146,$B409,总装!AW$6)+SUMIF(总装!AX$3:AX$146,$B409,总装!AX$6)+SUMIF(总装!AY$3:AY$146,$B409,总装!AY$6)</f>
        <v>0</v>
      </c>
      <c r="Z409" s="5">
        <f ca="1">SUMIF(总装!AZ$3:AZ$146,$B409,总装!AZ$6)+SUMIF(总装!BA$3:BA$146,$B409,总装!BA$6)+SUMIF(总装!BB$3:BB$146,$B409,总装!BB$6)</f>
        <v>0</v>
      </c>
      <c r="AA409" s="5">
        <f ca="1">SUMIF(总装!BC$3:BC$146,$B409,总装!BC$6)+SUMIF(总装!BD$3:BD$146,$B409,总装!BD$6)+SUMIF(总装!BE$3:BE$146,$B409,总装!BE$6)</f>
        <v>0</v>
      </c>
      <c r="AB409" s="5">
        <f ca="1">SUMIF(总装!BF$3:BF$146,$B409,总装!BF$6)+SUMIF(总装!BG$3:BG$146,$B409,总装!BG$6)+SUMIF(总装!BH$3:BH$146,$B409,总装!BH$6)</f>
        <v>0</v>
      </c>
      <c r="AC409" s="5">
        <f ca="1">SUMIF(总装!BI$3:BI$146,$B409,总装!BI$6)+SUMIF(总装!BJ$3:BJ$146,$B409,总装!BJ$6)+SUMIF(总装!BK$3:BK$146,$B409,总装!BK$6)</f>
        <v>0</v>
      </c>
      <c r="AD409" s="5">
        <f ca="1">SUMIF(总装!BL$3:BL$146,$B409,总装!BL$6)+SUMIF(总装!BM$3:BM$146,$B409,总装!BM$6)+SUMIF(总装!BN$3:BN$146,$B409,总装!BN$6)</f>
        <v>0</v>
      </c>
      <c r="AE409" s="5">
        <f ca="1">SUMIF(总装!BO$3:BO$146,$B409,总装!BO$6)+SUMIF(总装!BP$3:BP$146,$B409,总装!BP$6)+SUMIF(总装!BQ$3:BQ$146,$B409,总装!BQ$6)</f>
        <v>0</v>
      </c>
      <c r="AF409" s="5">
        <f ca="1">SUMIF(总装!BR$3:BR$146,$B409,总装!BR$6)+SUMIF(总装!BS$3:BS$146,$B409,总装!BS$6)+SUMIF(总装!BT$3:BT$146,$B409,总装!BT$6)</f>
        <v>0</v>
      </c>
      <c r="AG409" s="5">
        <f ca="1">SUMIF(总装!BU$3:BU$146,$B409,总装!BU$6)+SUMIF(总装!BV$3:BV$146,$B409,总装!BV$6)+SUMIF(总装!BW$3:BW$146,$B409,总装!BW$6)</f>
        <v>0</v>
      </c>
      <c r="AH409" s="5">
        <f ca="1">SUMIF(总装!BX$3:BX$146,$B409,总装!BX$6)+SUMIF(总装!BY$3:BY$146,$B409,总装!BY$6)+SUMIF(总装!BZ$3:BZ$146,$B409,总装!BZ$6)</f>
        <v>0</v>
      </c>
      <c r="AI409" s="5">
        <f ca="1">SUMIF(总装!CA$3:CA$146,$B409,总装!CA$6)+SUMIF(总装!CB$3:CB$146,$B409,总装!CB$6)+SUMIF(总装!CC$3:CC$146,$B409,总装!CC$6)</f>
        <v>0</v>
      </c>
      <c r="AJ409" s="5">
        <f ca="1">SUMIF(总装!CD$3:CD$146,$B409,总装!CD$6)+SUMIF(总装!CE$3:CE$146,$B409,总装!CE$6)+SUMIF(总装!CF$3:CF$146,$B409,总装!CF$6)</f>
        <v>0</v>
      </c>
      <c r="AK409" s="5">
        <f ca="1">SUMIF(总装!CG$3:CG$146,$B409,总装!CG$6)+SUMIF(总装!CH$3:CH$146,$B409,总装!CH$6)+SUMIF(总装!CI$3:CI$146,$B409,总装!CI$6)</f>
        <v>0</v>
      </c>
      <c r="AL409" s="5">
        <f ca="1">SUMIF(总装!CJ$3:CJ$146,$B409,总装!CJ$6)+SUMIF(总装!CK$3:CK$146,$B409,总装!CK$6)+SUMIF(总装!CL$3:CL$146,$B409,总装!CL$6)</f>
        <v>1600</v>
      </c>
      <c r="AM409" s="5">
        <f ca="1">SUMIF(总装!CM$3:CM$146,$B409,总装!CM$6)+SUMIF(总装!CN$3:CN$146,$B409,总装!CN$6)+SUMIF(总装!CO$3:CO$146,$B409,总装!CO$6)</f>
        <v>1400</v>
      </c>
      <c r="AN409" s="5">
        <f ca="1">SUMIF(总装!CP$3:CP$146,$B409,总装!CP$6)+SUMIF(总装!CQ$3:CQ$146,$B409,总装!CQ$6)+SUMIF(总装!CR$3:CR$146,$B409,总装!CR$6)</f>
        <v>0</v>
      </c>
      <c r="AO409" s="5">
        <f ca="1" t="shared" si="18"/>
        <v>3000</v>
      </c>
      <c r="AP409" s="5">
        <f>SUMIF(工单拆分!G:G,B409,工单拆分!I:I)</f>
        <v>3000</v>
      </c>
      <c r="AQ409" s="5">
        <f ca="1" t="shared" si="19"/>
        <v>0</v>
      </c>
      <c r="AS409" s="7">
        <f>VLOOKUP(日计划量!C:C,工单拆分!H:N,7,0)</f>
        <v>0</v>
      </c>
      <c r="AT409" s="5">
        <f ca="1">VLOOKUP(C:C,工单拆分!H:R,11,0)</f>
        <v>0</v>
      </c>
      <c r="AU409" s="5">
        <f ca="1">VLOOKUP(C:C,工单拆分!H:S,12,0)</f>
        <v>0</v>
      </c>
      <c r="AV409" s="5"/>
      <c r="AW409" s="5"/>
    </row>
    <row r="410" s="1" customFormat="1" spans="1:49">
      <c r="A410" s="5">
        <f>工单拆分!F410</f>
        <v>7210003712</v>
      </c>
      <c r="B410" s="5" t="str">
        <f>工单拆分!G410</f>
        <v>7210003712-39</v>
      </c>
      <c r="C410" s="5" t="str">
        <f>工单拆分!H410</f>
        <v>30FC829-39</v>
      </c>
      <c r="D410" s="5">
        <f>VLOOKUP(B410,工单拆分!G:I,3,0)</f>
        <v>3000</v>
      </c>
      <c r="E410" s="5">
        <f ca="1">SUMIFS(OFFSET(工单拆分!$I$2,,,2000),OFFSET(工单拆分!$F$2,,,2000),A410)</f>
        <v>120000</v>
      </c>
      <c r="F410" s="5"/>
      <c r="G410" s="10">
        <f ca="1" t="array" ref="G410">MATCH(TRUE,J410:AN410&gt;10,0)+$J$2-1</f>
        <v>43554</v>
      </c>
      <c r="H410" s="11"/>
      <c r="I410" s="11"/>
      <c r="J410" s="5">
        <f ca="1">SUMIF(总装!D$3:D$146,$B410,总装!D$6)+SUMIF(总装!E$3:E$146,$B410,总装!E$6)+SUMIF(总装!F$3:F$146,$B410,总装!F$6)</f>
        <v>0</v>
      </c>
      <c r="K410" s="12">
        <f ca="1">SUMIF(总装!G$3:G$146,$B410,总装!G$6)+SUMIF(总装!H$3:H$146,$B410,总装!H$6)+SUMIF(总装!I$3:I$146,$B410,总装!I$6)</f>
        <v>0</v>
      </c>
      <c r="L410" s="12">
        <f ca="1">SUMIF(总装!J$3:J$146,$B410,总装!J$6)+SUMIF(总装!K$3:K$146,$B410,总装!K$6)+SUMIF(总装!L$3:L$146,$B410,总装!L$6)</f>
        <v>0</v>
      </c>
      <c r="M410" s="12">
        <f ca="1">SUMIF(总装!M$3:M$146,$B410,总装!M$6)+SUMIF(总装!N$3:N$146,$B410,总装!N$6)+SUMIF(总装!O$3:O$146,$B410,总装!O$6)</f>
        <v>0</v>
      </c>
      <c r="N410" s="12">
        <f ca="1">SUMIF(总装!P$3:P$146,$B410,总装!P$6)+SUMIF(总装!Q$3:Q$146,$B410,总装!Q$6)+SUMIF(总装!R$3:R$146,$B410,总装!R$6)</f>
        <v>0</v>
      </c>
      <c r="O410" s="12">
        <f ca="1">SUMIF(总装!S$3:S$146,$B410,总装!S$6)+SUMIF(总装!T$3:T$146,$B410,总装!T$6)+SUMIF(总装!U$3:U$146,$B410,总装!U$6)</f>
        <v>0</v>
      </c>
      <c r="P410" s="12">
        <f ca="1">SUMIF(总装!V$3:V$146,$B410,总装!V$6)+SUMIF(总装!W$3:W$146,$B410,总装!W$6)+SUMIF(总装!X$3:X$146,$B410,总装!X$6)</f>
        <v>0</v>
      </c>
      <c r="Q410" s="12">
        <f ca="1">SUMIF(总装!Y$3:Y$146,$B410,总装!Y$6)+SUMIF(总装!Z$3:Z$146,$B410,总装!Z$6)+SUMIF(总装!AA$3:AA$146,$B410,总装!AA$6)</f>
        <v>0</v>
      </c>
      <c r="R410" s="5">
        <f ca="1">SUMIF(总装!AB$3:AB$146,$B410,总装!AB$6)+SUMIF(总装!AC$3:AC$146,$B410,总装!AC$6)+SUMIF(总装!AD$3:AD$146,$B410,总装!AD$6)</f>
        <v>0</v>
      </c>
      <c r="S410" s="5">
        <f ca="1">SUMIF(总装!AE$3:AE$146,$B410,总装!AE$6)+SUMIF(总装!AF$3:AF$146,$B410,总装!AF$6)+SUMIF(总装!AG$3:AG$146,$B410,总装!AG$6)</f>
        <v>0</v>
      </c>
      <c r="T410" s="5">
        <f ca="1">SUMIF(总装!AH$3:AH$146,$B410,总装!AH$6)+SUMIF(总装!AI$3:AI$146,$B410,总装!AI$6)+SUMIF(总装!AJ$3:AJ$146,$B410,总装!AJ$6)</f>
        <v>0</v>
      </c>
      <c r="U410" s="5">
        <f ca="1">SUMIF(总装!AK$3:AK$146,$B410,总装!AK$6)+SUMIF(总装!AL$3:AL$146,$B410,总装!AL$6)+SUMIF(总装!AM$3:AM$146,$B410,总装!AM$6)</f>
        <v>0</v>
      </c>
      <c r="V410" s="5">
        <f ca="1">SUMIF(总装!AN$3:AN$146,$B410,总装!AN$6)+SUMIF(总装!AO$3:AO$146,$B410,总装!AO$6)+SUMIF(总装!AP$3:AP$146,$B410,总装!AP$6)</f>
        <v>0</v>
      </c>
      <c r="W410" s="5">
        <f ca="1">SUMIF(总装!AQ$3:AQ$146,$B410,总装!AQ$6)+SUMIF(总装!AR$3:AR$146,$B410,总装!AR$6)+SUMIF(总装!AS$3:AS$146,$B410,总装!AS$6)</f>
        <v>0</v>
      </c>
      <c r="X410" s="5">
        <f ca="1">SUMIF(总装!AT$3:AT$146,$B410,总装!AT$6)+SUMIF(总装!AU$3:AU$146,$B410,总装!AU$6)+SUMIF(总装!AV$3:AV$146,$B410,总装!AV$6)</f>
        <v>0</v>
      </c>
      <c r="Y410" s="5">
        <f ca="1">SUMIF(总装!AW$3:AW$146,$B410,总装!AW$6)+SUMIF(总装!AX$3:AX$146,$B410,总装!AX$6)+SUMIF(总装!AY$3:AY$146,$B410,总装!AY$6)</f>
        <v>0</v>
      </c>
      <c r="Z410" s="5">
        <f ca="1">SUMIF(总装!AZ$3:AZ$146,$B410,总装!AZ$6)+SUMIF(总装!BA$3:BA$146,$B410,总装!BA$6)+SUMIF(总装!BB$3:BB$146,$B410,总装!BB$6)</f>
        <v>0</v>
      </c>
      <c r="AA410" s="5">
        <f ca="1">SUMIF(总装!BC$3:BC$146,$B410,总装!BC$6)+SUMIF(总装!BD$3:BD$146,$B410,总装!BD$6)+SUMIF(总装!BE$3:BE$146,$B410,总装!BE$6)</f>
        <v>0</v>
      </c>
      <c r="AB410" s="5">
        <f ca="1">SUMIF(总装!BF$3:BF$146,$B410,总装!BF$6)+SUMIF(总装!BG$3:BG$146,$B410,总装!BG$6)+SUMIF(总装!BH$3:BH$146,$B410,总装!BH$6)</f>
        <v>0</v>
      </c>
      <c r="AC410" s="5">
        <f ca="1">SUMIF(总装!BI$3:BI$146,$B410,总装!BI$6)+SUMIF(总装!BJ$3:BJ$146,$B410,总装!BJ$6)+SUMIF(总装!BK$3:BK$146,$B410,总装!BK$6)</f>
        <v>0</v>
      </c>
      <c r="AD410" s="5">
        <f ca="1">SUMIF(总装!BL$3:BL$146,$B410,总装!BL$6)+SUMIF(总装!BM$3:BM$146,$B410,总装!BM$6)+SUMIF(总装!BN$3:BN$146,$B410,总装!BN$6)</f>
        <v>0</v>
      </c>
      <c r="AE410" s="5">
        <f ca="1">SUMIF(总装!BO$3:BO$146,$B410,总装!BO$6)+SUMIF(总装!BP$3:BP$146,$B410,总装!BP$6)+SUMIF(总装!BQ$3:BQ$146,$B410,总装!BQ$6)</f>
        <v>0</v>
      </c>
      <c r="AF410" s="5">
        <f ca="1">SUMIF(总装!BR$3:BR$146,$B410,总装!BR$6)+SUMIF(总装!BS$3:BS$146,$B410,总装!BS$6)+SUMIF(总装!BT$3:BT$146,$B410,总装!BT$6)</f>
        <v>0</v>
      </c>
      <c r="AG410" s="5">
        <f ca="1">SUMIF(总装!BU$3:BU$146,$B410,总装!BU$6)+SUMIF(总装!BV$3:BV$146,$B410,总装!BV$6)+SUMIF(总装!BW$3:BW$146,$B410,总装!BW$6)</f>
        <v>0</v>
      </c>
      <c r="AH410" s="5">
        <f ca="1">SUMIF(总装!BX$3:BX$146,$B410,总装!BX$6)+SUMIF(总装!BY$3:BY$146,$B410,总装!BY$6)+SUMIF(总装!BZ$3:BZ$146,$B410,总装!BZ$6)</f>
        <v>0</v>
      </c>
      <c r="AI410" s="5">
        <f ca="1">SUMIF(总装!CA$3:CA$146,$B410,总装!CA$6)+SUMIF(总装!CB$3:CB$146,$B410,总装!CB$6)+SUMIF(总装!CC$3:CC$146,$B410,总装!CC$6)</f>
        <v>0</v>
      </c>
      <c r="AJ410" s="5">
        <f ca="1">SUMIF(总装!CD$3:CD$146,$B410,总装!CD$6)+SUMIF(总装!CE$3:CE$146,$B410,总装!CE$6)+SUMIF(总装!CF$3:CF$146,$B410,总装!CF$6)</f>
        <v>0</v>
      </c>
      <c r="AK410" s="5">
        <f ca="1">SUMIF(总装!CG$3:CG$146,$B410,总装!CG$6)+SUMIF(总装!CH$3:CH$146,$B410,总装!CH$6)+SUMIF(总装!CI$3:CI$146,$B410,总装!CI$6)</f>
        <v>0</v>
      </c>
      <c r="AL410" s="5">
        <f ca="1">SUMIF(总装!CJ$3:CJ$146,$B410,总装!CJ$6)+SUMIF(总装!CK$3:CK$146,$B410,总装!CK$6)+SUMIF(总装!CL$3:CL$146,$B410,总装!CL$6)</f>
        <v>0</v>
      </c>
      <c r="AM410" s="5">
        <f ca="1">SUMIF(总装!CM$3:CM$146,$B410,总装!CM$6)+SUMIF(总装!CN$3:CN$146,$B410,总装!CN$6)+SUMIF(总装!CO$3:CO$146,$B410,总装!CO$6)</f>
        <v>3000</v>
      </c>
      <c r="AN410" s="5">
        <f ca="1">SUMIF(总装!CP$3:CP$146,$B410,总装!CP$6)+SUMIF(总装!CQ$3:CQ$146,$B410,总装!CQ$6)+SUMIF(总装!CR$3:CR$146,$B410,总装!CR$6)</f>
        <v>0</v>
      </c>
      <c r="AO410" s="5">
        <f ca="1" t="shared" si="18"/>
        <v>3000</v>
      </c>
      <c r="AP410" s="5">
        <f>SUMIF(工单拆分!G:G,B410,工单拆分!I:I)</f>
        <v>3000</v>
      </c>
      <c r="AQ410" s="5">
        <f ca="1" t="shared" si="19"/>
        <v>0</v>
      </c>
      <c r="AS410" s="7">
        <f>VLOOKUP(日计划量!C:C,工单拆分!H:N,7,0)</f>
        <v>0</v>
      </c>
      <c r="AT410" s="5">
        <f ca="1">VLOOKUP(C:C,工单拆分!H:R,11,0)</f>
        <v>0</v>
      </c>
      <c r="AU410" s="5">
        <f ca="1">VLOOKUP(C:C,工单拆分!H:S,12,0)</f>
        <v>0</v>
      </c>
      <c r="AV410" s="5"/>
      <c r="AW410" s="5"/>
    </row>
    <row r="411" s="1" customFormat="1" spans="1:49">
      <c r="A411" s="5">
        <f>工单拆分!F411</f>
        <v>7210003712</v>
      </c>
      <c r="B411" s="5" t="str">
        <f>工单拆分!G411</f>
        <v>7210003712-40</v>
      </c>
      <c r="C411" s="5" t="str">
        <f>工单拆分!H411</f>
        <v>30FC829-40</v>
      </c>
      <c r="D411" s="5">
        <f>VLOOKUP(B411,工单拆分!G:I,3,0)</f>
        <v>1000</v>
      </c>
      <c r="E411" s="5">
        <f ca="1">SUMIFS(OFFSET(工单拆分!$I$2,,,2000),OFFSET(工单拆分!$F$2,,,2000),A411)</f>
        <v>120000</v>
      </c>
      <c r="F411" s="5"/>
      <c r="G411" s="10">
        <f ca="1" t="array" ref="G411">MATCH(TRUE,J411:AN411&gt;10,0)+$J$2-1</f>
        <v>43554</v>
      </c>
      <c r="H411" s="11"/>
      <c r="I411" s="11"/>
      <c r="J411" s="5">
        <f ca="1">SUMIF(总装!D$3:D$146,$B411,总装!D$6)+SUMIF(总装!E$3:E$146,$B411,总装!E$6)+SUMIF(总装!F$3:F$146,$B411,总装!F$6)</f>
        <v>0</v>
      </c>
      <c r="K411" s="12">
        <f ca="1">SUMIF(总装!G$3:G$146,$B411,总装!G$6)+SUMIF(总装!H$3:H$146,$B411,总装!H$6)+SUMIF(总装!I$3:I$146,$B411,总装!I$6)</f>
        <v>0</v>
      </c>
      <c r="L411" s="12">
        <f ca="1">SUMIF(总装!J$3:J$146,$B411,总装!J$6)+SUMIF(总装!K$3:K$146,$B411,总装!K$6)+SUMIF(总装!L$3:L$146,$B411,总装!L$6)</f>
        <v>0</v>
      </c>
      <c r="M411" s="12">
        <f ca="1">SUMIF(总装!M$3:M$146,$B411,总装!M$6)+SUMIF(总装!N$3:N$146,$B411,总装!N$6)+SUMIF(总装!O$3:O$146,$B411,总装!O$6)</f>
        <v>0</v>
      </c>
      <c r="N411" s="12">
        <f ca="1">SUMIF(总装!P$3:P$146,$B411,总装!P$6)+SUMIF(总装!Q$3:Q$146,$B411,总装!Q$6)+SUMIF(总装!R$3:R$146,$B411,总装!R$6)</f>
        <v>0</v>
      </c>
      <c r="O411" s="12">
        <f ca="1">SUMIF(总装!S$3:S$146,$B411,总装!S$6)+SUMIF(总装!T$3:T$146,$B411,总装!T$6)+SUMIF(总装!U$3:U$146,$B411,总装!U$6)</f>
        <v>0</v>
      </c>
      <c r="P411" s="12">
        <f ca="1">SUMIF(总装!V$3:V$146,$B411,总装!V$6)+SUMIF(总装!W$3:W$146,$B411,总装!W$6)+SUMIF(总装!X$3:X$146,$B411,总装!X$6)</f>
        <v>0</v>
      </c>
      <c r="Q411" s="12">
        <f ca="1">SUMIF(总装!Y$3:Y$146,$B411,总装!Y$6)+SUMIF(总装!Z$3:Z$146,$B411,总装!Z$6)+SUMIF(总装!AA$3:AA$146,$B411,总装!AA$6)</f>
        <v>0</v>
      </c>
      <c r="R411" s="5">
        <f ca="1">SUMIF(总装!AB$3:AB$146,$B411,总装!AB$6)+SUMIF(总装!AC$3:AC$146,$B411,总装!AC$6)+SUMIF(总装!AD$3:AD$146,$B411,总装!AD$6)</f>
        <v>0</v>
      </c>
      <c r="S411" s="5">
        <f ca="1">SUMIF(总装!AE$3:AE$146,$B411,总装!AE$6)+SUMIF(总装!AF$3:AF$146,$B411,总装!AF$6)+SUMIF(总装!AG$3:AG$146,$B411,总装!AG$6)</f>
        <v>0</v>
      </c>
      <c r="T411" s="5">
        <f ca="1">SUMIF(总装!AH$3:AH$146,$B411,总装!AH$6)+SUMIF(总装!AI$3:AI$146,$B411,总装!AI$6)+SUMIF(总装!AJ$3:AJ$146,$B411,总装!AJ$6)</f>
        <v>0</v>
      </c>
      <c r="U411" s="5">
        <f ca="1">SUMIF(总装!AK$3:AK$146,$B411,总装!AK$6)+SUMIF(总装!AL$3:AL$146,$B411,总装!AL$6)+SUMIF(总装!AM$3:AM$146,$B411,总装!AM$6)</f>
        <v>0</v>
      </c>
      <c r="V411" s="5">
        <f ca="1">SUMIF(总装!AN$3:AN$146,$B411,总装!AN$6)+SUMIF(总装!AO$3:AO$146,$B411,总装!AO$6)+SUMIF(总装!AP$3:AP$146,$B411,总装!AP$6)</f>
        <v>0</v>
      </c>
      <c r="W411" s="5">
        <f ca="1">SUMIF(总装!AQ$3:AQ$146,$B411,总装!AQ$6)+SUMIF(总装!AR$3:AR$146,$B411,总装!AR$6)+SUMIF(总装!AS$3:AS$146,$B411,总装!AS$6)</f>
        <v>0</v>
      </c>
      <c r="X411" s="5">
        <f ca="1">SUMIF(总装!AT$3:AT$146,$B411,总装!AT$6)+SUMIF(总装!AU$3:AU$146,$B411,总装!AU$6)+SUMIF(总装!AV$3:AV$146,$B411,总装!AV$6)</f>
        <v>0</v>
      </c>
      <c r="Y411" s="5">
        <f ca="1">SUMIF(总装!AW$3:AW$146,$B411,总装!AW$6)+SUMIF(总装!AX$3:AX$146,$B411,总装!AX$6)+SUMIF(总装!AY$3:AY$146,$B411,总装!AY$6)</f>
        <v>0</v>
      </c>
      <c r="Z411" s="5">
        <f ca="1">SUMIF(总装!AZ$3:AZ$146,$B411,总装!AZ$6)+SUMIF(总装!BA$3:BA$146,$B411,总装!BA$6)+SUMIF(总装!BB$3:BB$146,$B411,总装!BB$6)</f>
        <v>0</v>
      </c>
      <c r="AA411" s="5">
        <f ca="1">SUMIF(总装!BC$3:BC$146,$B411,总装!BC$6)+SUMIF(总装!BD$3:BD$146,$B411,总装!BD$6)+SUMIF(总装!BE$3:BE$146,$B411,总装!BE$6)</f>
        <v>0</v>
      </c>
      <c r="AB411" s="5">
        <f ca="1">SUMIF(总装!BF$3:BF$146,$B411,总装!BF$6)+SUMIF(总装!BG$3:BG$146,$B411,总装!BG$6)+SUMIF(总装!BH$3:BH$146,$B411,总装!BH$6)</f>
        <v>0</v>
      </c>
      <c r="AC411" s="5">
        <f ca="1">SUMIF(总装!BI$3:BI$146,$B411,总装!BI$6)+SUMIF(总装!BJ$3:BJ$146,$B411,总装!BJ$6)+SUMIF(总装!BK$3:BK$146,$B411,总装!BK$6)</f>
        <v>0</v>
      </c>
      <c r="AD411" s="5">
        <f ca="1">SUMIF(总装!BL$3:BL$146,$B411,总装!BL$6)+SUMIF(总装!BM$3:BM$146,$B411,总装!BM$6)+SUMIF(总装!BN$3:BN$146,$B411,总装!BN$6)</f>
        <v>0</v>
      </c>
      <c r="AE411" s="5">
        <f ca="1">SUMIF(总装!BO$3:BO$146,$B411,总装!BO$6)+SUMIF(总装!BP$3:BP$146,$B411,总装!BP$6)+SUMIF(总装!BQ$3:BQ$146,$B411,总装!BQ$6)</f>
        <v>0</v>
      </c>
      <c r="AF411" s="5">
        <f ca="1">SUMIF(总装!BR$3:BR$146,$B411,总装!BR$6)+SUMIF(总装!BS$3:BS$146,$B411,总装!BS$6)+SUMIF(总装!BT$3:BT$146,$B411,总装!BT$6)</f>
        <v>0</v>
      </c>
      <c r="AG411" s="5">
        <f ca="1">SUMIF(总装!BU$3:BU$146,$B411,总装!BU$6)+SUMIF(总装!BV$3:BV$146,$B411,总装!BV$6)+SUMIF(总装!BW$3:BW$146,$B411,总装!BW$6)</f>
        <v>0</v>
      </c>
      <c r="AH411" s="5">
        <f ca="1">SUMIF(总装!BX$3:BX$146,$B411,总装!BX$6)+SUMIF(总装!BY$3:BY$146,$B411,总装!BY$6)+SUMIF(总装!BZ$3:BZ$146,$B411,总装!BZ$6)</f>
        <v>0</v>
      </c>
      <c r="AI411" s="5">
        <f ca="1">SUMIF(总装!CA$3:CA$146,$B411,总装!CA$6)+SUMIF(总装!CB$3:CB$146,$B411,总装!CB$6)+SUMIF(总装!CC$3:CC$146,$B411,总装!CC$6)</f>
        <v>0</v>
      </c>
      <c r="AJ411" s="5">
        <f ca="1">SUMIF(总装!CD$3:CD$146,$B411,总装!CD$6)+SUMIF(总装!CE$3:CE$146,$B411,总装!CE$6)+SUMIF(总装!CF$3:CF$146,$B411,总装!CF$6)</f>
        <v>0</v>
      </c>
      <c r="AK411" s="5">
        <f ca="1">SUMIF(总装!CG$3:CG$146,$B411,总装!CG$6)+SUMIF(总装!CH$3:CH$146,$B411,总装!CH$6)+SUMIF(总装!CI$3:CI$146,$B411,总装!CI$6)</f>
        <v>0</v>
      </c>
      <c r="AL411" s="5">
        <f ca="1">SUMIF(总装!CJ$3:CJ$146,$B411,总装!CJ$6)+SUMIF(总装!CK$3:CK$146,$B411,总装!CK$6)+SUMIF(总装!CL$3:CL$146,$B411,总装!CL$6)</f>
        <v>0</v>
      </c>
      <c r="AM411" s="5">
        <f ca="1">SUMIF(总装!CM$3:CM$146,$B411,总装!CM$6)+SUMIF(总装!CN$3:CN$146,$B411,总装!CN$6)+SUMIF(总装!CO$3:CO$146,$B411,总装!CO$6)</f>
        <v>1000</v>
      </c>
      <c r="AN411" s="5">
        <f ca="1">SUMIF(总装!CP$3:CP$146,$B411,总装!CP$6)+SUMIF(总装!CQ$3:CQ$146,$B411,总装!CQ$6)+SUMIF(总装!CR$3:CR$146,$B411,总装!CR$6)</f>
        <v>0</v>
      </c>
      <c r="AO411" s="5">
        <f ca="1" t="shared" si="18"/>
        <v>1000</v>
      </c>
      <c r="AP411" s="5">
        <f>SUMIF(工单拆分!G:G,B411,工单拆分!I:I)</f>
        <v>1000</v>
      </c>
      <c r="AQ411" s="5">
        <f ca="1" t="shared" si="19"/>
        <v>0</v>
      </c>
      <c r="AS411" s="7">
        <f>VLOOKUP(日计划量!C:C,工单拆分!H:N,7,0)</f>
        <v>0</v>
      </c>
      <c r="AT411" s="5">
        <f ca="1">VLOOKUP(C:C,工单拆分!H:R,11,0)</f>
        <v>0</v>
      </c>
      <c r="AU411" s="5">
        <f ca="1">VLOOKUP(C:C,工单拆分!H:S,12,0)</f>
        <v>0</v>
      </c>
      <c r="AV411" s="5"/>
      <c r="AW411" s="5"/>
    </row>
    <row r="412" s="1" customFormat="1" spans="1:49">
      <c r="A412" s="5">
        <f>工单拆分!F412</f>
        <v>7210003712</v>
      </c>
      <c r="B412" s="5" t="str">
        <f>工单拆分!G412</f>
        <v>7210003712-41</v>
      </c>
      <c r="C412" s="5" t="str">
        <f>工单拆分!H412</f>
        <v>30FC829-41</v>
      </c>
      <c r="D412" s="5">
        <f>VLOOKUP(B412,工单拆分!G:I,3,0)</f>
        <v>1000</v>
      </c>
      <c r="E412" s="5">
        <f ca="1">SUMIFS(OFFSET(工单拆分!$I$2,,,2000),OFFSET(工单拆分!$F$2,,,2000),A412)</f>
        <v>120000</v>
      </c>
      <c r="F412" s="5"/>
      <c r="G412" s="10">
        <f ca="1" t="array" ref="G412">MATCH(TRUE,J412:AN412&gt;10,0)+$J$2-1</f>
        <v>43536</v>
      </c>
      <c r="H412" s="11"/>
      <c r="I412" s="11"/>
      <c r="J412" s="5">
        <f ca="1">SUMIF(总装!D$3:D$146,$B412,总装!D$6)+SUMIF(总装!E$3:E$146,$B412,总装!E$6)+SUMIF(总装!F$3:F$146,$B412,总装!F$6)</f>
        <v>0</v>
      </c>
      <c r="K412" s="12">
        <f ca="1">SUMIF(总装!G$3:G$146,$B412,总装!G$6)+SUMIF(总装!H$3:H$146,$B412,总装!H$6)+SUMIF(总装!I$3:I$146,$B412,总装!I$6)</f>
        <v>0</v>
      </c>
      <c r="L412" s="12">
        <f ca="1">SUMIF(总装!J$3:J$146,$B412,总装!J$6)+SUMIF(总装!K$3:K$146,$B412,总装!K$6)+SUMIF(总装!L$3:L$146,$B412,总装!L$6)</f>
        <v>0</v>
      </c>
      <c r="M412" s="12">
        <f ca="1">SUMIF(总装!M$3:M$146,$B412,总装!M$6)+SUMIF(总装!N$3:N$146,$B412,总装!N$6)+SUMIF(总装!O$3:O$146,$B412,总装!O$6)</f>
        <v>0</v>
      </c>
      <c r="N412" s="12">
        <f ca="1">SUMIF(总装!P$3:P$146,$B412,总装!P$6)+SUMIF(总装!Q$3:Q$146,$B412,总装!Q$6)+SUMIF(总装!R$3:R$146,$B412,总装!R$6)</f>
        <v>0</v>
      </c>
      <c r="O412" s="12">
        <f ca="1">SUMIF(总装!S$3:S$146,$B412,总装!S$6)+SUMIF(总装!T$3:T$146,$B412,总装!T$6)+SUMIF(总装!U$3:U$146,$B412,总装!U$6)</f>
        <v>0</v>
      </c>
      <c r="P412" s="12">
        <f ca="1">SUMIF(总装!V$3:V$146,$B412,总装!V$6)+SUMIF(总装!W$3:W$146,$B412,总装!W$6)+SUMIF(总装!X$3:X$146,$B412,总装!X$6)</f>
        <v>0</v>
      </c>
      <c r="Q412" s="12">
        <f ca="1">SUMIF(总装!Y$3:Y$146,$B412,总装!Y$6)+SUMIF(总装!Z$3:Z$146,$B412,总装!Z$6)+SUMIF(总装!AA$3:AA$146,$B412,总装!AA$6)</f>
        <v>0</v>
      </c>
      <c r="R412" s="5">
        <f ca="1">SUMIF(总装!AB$3:AB$146,$B412,总装!AB$6)+SUMIF(总装!AC$3:AC$146,$B412,总装!AC$6)+SUMIF(总装!AD$3:AD$146,$B412,总装!AD$6)</f>
        <v>0</v>
      </c>
      <c r="S412" s="5">
        <f ca="1">SUMIF(总装!AE$3:AE$146,$B412,总装!AE$6)+SUMIF(总装!AF$3:AF$146,$B412,总装!AF$6)+SUMIF(总装!AG$3:AG$146,$B412,总装!AG$6)</f>
        <v>0</v>
      </c>
      <c r="T412" s="5">
        <f ca="1">SUMIF(总装!AH$3:AH$146,$B412,总装!AH$6)+SUMIF(总装!AI$3:AI$146,$B412,总装!AI$6)+SUMIF(总装!AJ$3:AJ$146,$B412,总装!AJ$6)</f>
        <v>0</v>
      </c>
      <c r="U412" s="5">
        <f ca="1">SUMIF(总装!AK$3:AK$146,$B412,总装!AK$6)+SUMIF(总装!AL$3:AL$146,$B412,总装!AL$6)+SUMIF(总装!AM$3:AM$146,$B412,总装!AM$6)</f>
        <v>1000</v>
      </c>
      <c r="V412" s="5">
        <f ca="1">SUMIF(总装!AN$3:AN$146,$B412,总装!AN$6)+SUMIF(总装!AO$3:AO$146,$B412,总装!AO$6)+SUMIF(总装!AP$3:AP$146,$B412,总装!AP$6)</f>
        <v>0</v>
      </c>
      <c r="W412" s="5">
        <f ca="1">SUMIF(总装!AQ$3:AQ$146,$B412,总装!AQ$6)+SUMIF(总装!AR$3:AR$146,$B412,总装!AR$6)+SUMIF(总装!AS$3:AS$146,$B412,总装!AS$6)</f>
        <v>0</v>
      </c>
      <c r="X412" s="5">
        <f ca="1">SUMIF(总装!AT$3:AT$146,$B412,总装!AT$6)+SUMIF(总装!AU$3:AU$146,$B412,总装!AU$6)+SUMIF(总装!AV$3:AV$146,$B412,总装!AV$6)</f>
        <v>0</v>
      </c>
      <c r="Y412" s="5">
        <f ca="1">SUMIF(总装!AW$3:AW$146,$B412,总装!AW$6)+SUMIF(总装!AX$3:AX$146,$B412,总装!AX$6)+SUMIF(总装!AY$3:AY$146,$B412,总装!AY$6)</f>
        <v>0</v>
      </c>
      <c r="Z412" s="5">
        <f ca="1">SUMIF(总装!AZ$3:AZ$146,$B412,总装!AZ$6)+SUMIF(总装!BA$3:BA$146,$B412,总装!BA$6)+SUMIF(总装!BB$3:BB$146,$B412,总装!BB$6)</f>
        <v>0</v>
      </c>
      <c r="AA412" s="5">
        <f ca="1">SUMIF(总装!BC$3:BC$146,$B412,总装!BC$6)+SUMIF(总装!BD$3:BD$146,$B412,总装!BD$6)+SUMIF(总装!BE$3:BE$146,$B412,总装!BE$6)</f>
        <v>0</v>
      </c>
      <c r="AB412" s="5">
        <f ca="1">SUMIF(总装!BF$3:BF$146,$B412,总装!BF$6)+SUMIF(总装!BG$3:BG$146,$B412,总装!BG$6)+SUMIF(总装!BH$3:BH$146,$B412,总装!BH$6)</f>
        <v>0</v>
      </c>
      <c r="AC412" s="5">
        <f ca="1">SUMIF(总装!BI$3:BI$146,$B412,总装!BI$6)+SUMIF(总装!BJ$3:BJ$146,$B412,总装!BJ$6)+SUMIF(总装!BK$3:BK$146,$B412,总装!BK$6)</f>
        <v>0</v>
      </c>
      <c r="AD412" s="5">
        <f ca="1">SUMIF(总装!BL$3:BL$146,$B412,总装!BL$6)+SUMIF(总装!BM$3:BM$146,$B412,总装!BM$6)+SUMIF(总装!BN$3:BN$146,$B412,总装!BN$6)</f>
        <v>0</v>
      </c>
      <c r="AE412" s="5">
        <f ca="1">SUMIF(总装!BO$3:BO$146,$B412,总装!BO$6)+SUMIF(总装!BP$3:BP$146,$B412,总装!BP$6)+SUMIF(总装!BQ$3:BQ$146,$B412,总装!BQ$6)</f>
        <v>0</v>
      </c>
      <c r="AF412" s="5">
        <f ca="1">SUMIF(总装!BR$3:BR$146,$B412,总装!BR$6)+SUMIF(总装!BS$3:BS$146,$B412,总装!BS$6)+SUMIF(总装!BT$3:BT$146,$B412,总装!BT$6)</f>
        <v>0</v>
      </c>
      <c r="AG412" s="5">
        <f ca="1">SUMIF(总装!BU$3:BU$146,$B412,总装!BU$6)+SUMIF(总装!BV$3:BV$146,$B412,总装!BV$6)+SUMIF(总装!BW$3:BW$146,$B412,总装!BW$6)</f>
        <v>0</v>
      </c>
      <c r="AH412" s="5">
        <f ca="1">SUMIF(总装!BX$3:BX$146,$B412,总装!BX$6)+SUMIF(总装!BY$3:BY$146,$B412,总装!BY$6)+SUMIF(总装!BZ$3:BZ$146,$B412,总装!BZ$6)</f>
        <v>0</v>
      </c>
      <c r="AI412" s="5">
        <f ca="1">SUMIF(总装!CA$3:CA$146,$B412,总装!CA$6)+SUMIF(总装!CB$3:CB$146,$B412,总装!CB$6)+SUMIF(总装!CC$3:CC$146,$B412,总装!CC$6)</f>
        <v>0</v>
      </c>
      <c r="AJ412" s="5">
        <f ca="1">SUMIF(总装!CD$3:CD$146,$B412,总装!CD$6)+SUMIF(总装!CE$3:CE$146,$B412,总装!CE$6)+SUMIF(总装!CF$3:CF$146,$B412,总装!CF$6)</f>
        <v>0</v>
      </c>
      <c r="AK412" s="5">
        <f ca="1">SUMIF(总装!CG$3:CG$146,$B412,总装!CG$6)+SUMIF(总装!CH$3:CH$146,$B412,总装!CH$6)+SUMIF(总装!CI$3:CI$146,$B412,总装!CI$6)</f>
        <v>0</v>
      </c>
      <c r="AL412" s="5">
        <f ca="1">SUMIF(总装!CJ$3:CJ$146,$B412,总装!CJ$6)+SUMIF(总装!CK$3:CK$146,$B412,总装!CK$6)+SUMIF(总装!CL$3:CL$146,$B412,总装!CL$6)</f>
        <v>0</v>
      </c>
      <c r="AM412" s="5">
        <f ca="1">SUMIF(总装!CM$3:CM$146,$B412,总装!CM$6)+SUMIF(总装!CN$3:CN$146,$B412,总装!CN$6)+SUMIF(总装!CO$3:CO$146,$B412,总装!CO$6)</f>
        <v>0</v>
      </c>
      <c r="AN412" s="5">
        <f ca="1">SUMIF(总装!CP$3:CP$146,$B412,总装!CP$6)+SUMIF(总装!CQ$3:CQ$146,$B412,总装!CQ$6)+SUMIF(总装!CR$3:CR$146,$B412,总装!CR$6)</f>
        <v>0</v>
      </c>
      <c r="AO412" s="5">
        <f ca="1" t="shared" si="18"/>
        <v>1000</v>
      </c>
      <c r="AP412" s="5">
        <f>SUMIF(工单拆分!G:G,B412,工单拆分!I:I)</f>
        <v>1000</v>
      </c>
      <c r="AQ412" s="5">
        <f ca="1" t="shared" si="19"/>
        <v>0</v>
      </c>
      <c r="AS412" s="7">
        <f>VLOOKUP(日计划量!C:C,工单拆分!H:N,7,0)</f>
        <v>100847279</v>
      </c>
      <c r="AT412" s="5">
        <f ca="1">VLOOKUP(C:C,工单拆分!H:R,11,0)</f>
        <v>0</v>
      </c>
      <c r="AU412" s="5">
        <f ca="1">VLOOKUP(C:C,工单拆分!H:S,12,0)</f>
        <v>0</v>
      </c>
      <c r="AV412" s="5"/>
      <c r="AW412" s="5"/>
    </row>
    <row r="413" s="1" customFormat="1" spans="1:49">
      <c r="A413" s="5">
        <f>工单拆分!F413</f>
        <v>7210002499</v>
      </c>
      <c r="B413" s="5" t="str">
        <f>工单拆分!G413</f>
        <v>7210002499-1</v>
      </c>
      <c r="C413" s="5" t="str">
        <f>工单拆分!H413</f>
        <v>40FC29-1</v>
      </c>
      <c r="D413" s="5">
        <f>VLOOKUP(B413,工单拆分!G:I,3,0)</f>
        <v>3000</v>
      </c>
      <c r="E413" s="5">
        <f ca="1">SUMIFS(OFFSET(工单拆分!$I$2,,,2000),OFFSET(工单拆分!$F$2,,,2000),A413)</f>
        <v>15000</v>
      </c>
      <c r="F413" s="5"/>
      <c r="G413" s="10">
        <f ca="1" t="array" ref="G413">MATCH(TRUE,J413:AN413&gt;10,0)+$J$2-1</f>
        <v>43529</v>
      </c>
      <c r="H413" s="11"/>
      <c r="I413" s="11"/>
      <c r="J413" s="5">
        <f ca="1">SUMIF(总装!D$3:D$146,$B413,总装!D$6)+SUMIF(总装!E$3:E$146,$B413,总装!E$6)+SUMIF(总装!F$3:F$146,$B413,总装!F$6)</f>
        <v>0</v>
      </c>
      <c r="K413" s="12">
        <f ca="1">SUMIF(总装!G$3:G$146,$B413,总装!G$6)+SUMIF(总装!H$3:H$146,$B413,总装!H$6)+SUMIF(总装!I$3:I$146,$B413,总装!I$6)</f>
        <v>0</v>
      </c>
      <c r="L413" s="12">
        <f ca="1">SUMIF(总装!J$3:J$146,$B413,总装!J$6)+SUMIF(总装!K$3:K$146,$B413,总装!K$6)+SUMIF(总装!L$3:L$146,$B413,总装!L$6)</f>
        <v>0</v>
      </c>
      <c r="M413" s="12">
        <f ca="1">SUMIF(总装!M$3:M$146,$B413,总装!M$6)+SUMIF(总装!N$3:N$146,$B413,总装!N$6)+SUMIF(总装!O$3:O$146,$B413,总装!O$6)</f>
        <v>0</v>
      </c>
      <c r="N413" s="12">
        <f ca="1">SUMIF(总装!P$3:P$146,$B413,总装!P$6)+SUMIF(总装!Q$3:Q$146,$B413,总装!Q$6)+SUMIF(总装!R$3:R$146,$B413,总装!R$6)</f>
        <v>1200</v>
      </c>
      <c r="O413" s="12">
        <f ca="1">SUMIF(总装!S$3:S$146,$B413,总装!S$6)+SUMIF(总装!T$3:T$146,$B413,总装!T$6)+SUMIF(总装!U$3:U$146,$B413,总装!U$6)</f>
        <v>1800</v>
      </c>
      <c r="P413" s="12">
        <f ca="1">SUMIF(总装!V$3:V$146,$B413,总装!V$6)+SUMIF(总装!W$3:W$146,$B413,总装!W$6)+SUMIF(总装!X$3:X$146,$B413,总装!X$6)</f>
        <v>0</v>
      </c>
      <c r="Q413" s="12">
        <f ca="1">SUMIF(总装!Y$3:Y$146,$B413,总装!Y$6)+SUMIF(总装!Z$3:Z$146,$B413,总装!Z$6)+SUMIF(总装!AA$3:AA$146,$B413,总装!AA$6)</f>
        <v>0</v>
      </c>
      <c r="R413" s="5">
        <f ca="1">SUMIF(总装!AB$3:AB$146,$B413,总装!AB$6)+SUMIF(总装!AC$3:AC$146,$B413,总装!AC$6)+SUMIF(总装!AD$3:AD$146,$B413,总装!AD$6)</f>
        <v>0</v>
      </c>
      <c r="S413" s="5">
        <f ca="1">SUMIF(总装!AE$3:AE$146,$B413,总装!AE$6)+SUMIF(总装!AF$3:AF$146,$B413,总装!AF$6)+SUMIF(总装!AG$3:AG$146,$B413,总装!AG$6)</f>
        <v>0</v>
      </c>
      <c r="T413" s="5">
        <f ca="1">SUMIF(总装!AH$3:AH$146,$B413,总装!AH$6)+SUMIF(总装!AI$3:AI$146,$B413,总装!AI$6)+SUMIF(总装!AJ$3:AJ$146,$B413,总装!AJ$6)</f>
        <v>0</v>
      </c>
      <c r="U413" s="5">
        <f ca="1">SUMIF(总装!AK$3:AK$146,$B413,总装!AK$6)+SUMIF(总装!AL$3:AL$146,$B413,总装!AL$6)+SUMIF(总装!AM$3:AM$146,$B413,总装!AM$6)</f>
        <v>0</v>
      </c>
      <c r="V413" s="5">
        <f ca="1">SUMIF(总装!AN$3:AN$146,$B413,总装!AN$6)+SUMIF(总装!AO$3:AO$146,$B413,总装!AO$6)+SUMIF(总装!AP$3:AP$146,$B413,总装!AP$6)</f>
        <v>0</v>
      </c>
      <c r="W413" s="5">
        <f ca="1">SUMIF(总装!AQ$3:AQ$146,$B413,总装!AQ$6)+SUMIF(总装!AR$3:AR$146,$B413,总装!AR$6)+SUMIF(总装!AS$3:AS$146,$B413,总装!AS$6)</f>
        <v>0</v>
      </c>
      <c r="X413" s="5">
        <f ca="1">SUMIF(总装!AT$3:AT$146,$B413,总装!AT$6)+SUMIF(总装!AU$3:AU$146,$B413,总装!AU$6)+SUMIF(总装!AV$3:AV$146,$B413,总装!AV$6)</f>
        <v>0</v>
      </c>
      <c r="Y413" s="5">
        <f ca="1">SUMIF(总装!AW$3:AW$146,$B413,总装!AW$6)+SUMIF(总装!AX$3:AX$146,$B413,总装!AX$6)+SUMIF(总装!AY$3:AY$146,$B413,总装!AY$6)</f>
        <v>0</v>
      </c>
      <c r="Z413" s="5">
        <f ca="1">SUMIF(总装!AZ$3:AZ$146,$B413,总装!AZ$6)+SUMIF(总装!BA$3:BA$146,$B413,总装!BA$6)+SUMIF(总装!BB$3:BB$146,$B413,总装!BB$6)</f>
        <v>0</v>
      </c>
      <c r="AA413" s="5">
        <f ca="1">SUMIF(总装!BC$3:BC$146,$B413,总装!BC$6)+SUMIF(总装!BD$3:BD$146,$B413,总装!BD$6)+SUMIF(总装!BE$3:BE$146,$B413,总装!BE$6)</f>
        <v>0</v>
      </c>
      <c r="AB413" s="5">
        <f ca="1">SUMIF(总装!BF$3:BF$146,$B413,总装!BF$6)+SUMIF(总装!BG$3:BG$146,$B413,总装!BG$6)+SUMIF(总装!BH$3:BH$146,$B413,总装!BH$6)</f>
        <v>0</v>
      </c>
      <c r="AC413" s="5">
        <f ca="1">SUMIF(总装!BI$3:BI$146,$B413,总装!BI$6)+SUMIF(总装!BJ$3:BJ$146,$B413,总装!BJ$6)+SUMIF(总装!BK$3:BK$146,$B413,总装!BK$6)</f>
        <v>0</v>
      </c>
      <c r="AD413" s="5">
        <f ca="1">SUMIF(总装!BL$3:BL$146,$B413,总装!BL$6)+SUMIF(总装!BM$3:BM$146,$B413,总装!BM$6)+SUMIF(总装!BN$3:BN$146,$B413,总装!BN$6)</f>
        <v>0</v>
      </c>
      <c r="AE413" s="5">
        <f ca="1">SUMIF(总装!BO$3:BO$146,$B413,总装!BO$6)+SUMIF(总装!BP$3:BP$146,$B413,总装!BP$6)+SUMIF(总装!BQ$3:BQ$146,$B413,总装!BQ$6)</f>
        <v>0</v>
      </c>
      <c r="AF413" s="5">
        <f ca="1">SUMIF(总装!BR$3:BR$146,$B413,总装!BR$6)+SUMIF(总装!BS$3:BS$146,$B413,总装!BS$6)+SUMIF(总装!BT$3:BT$146,$B413,总装!BT$6)</f>
        <v>0</v>
      </c>
      <c r="AG413" s="5">
        <f ca="1">SUMIF(总装!BU$3:BU$146,$B413,总装!BU$6)+SUMIF(总装!BV$3:BV$146,$B413,总装!BV$6)+SUMIF(总装!BW$3:BW$146,$B413,总装!BW$6)</f>
        <v>0</v>
      </c>
      <c r="AH413" s="5">
        <f ca="1">SUMIF(总装!BX$3:BX$146,$B413,总装!BX$6)+SUMIF(总装!BY$3:BY$146,$B413,总装!BY$6)+SUMIF(总装!BZ$3:BZ$146,$B413,总装!BZ$6)</f>
        <v>0</v>
      </c>
      <c r="AI413" s="5">
        <f ca="1">SUMIF(总装!CA$3:CA$146,$B413,总装!CA$6)+SUMIF(总装!CB$3:CB$146,$B413,总装!CB$6)+SUMIF(总装!CC$3:CC$146,$B413,总装!CC$6)</f>
        <v>0</v>
      </c>
      <c r="AJ413" s="5">
        <f ca="1">SUMIF(总装!CD$3:CD$146,$B413,总装!CD$6)+SUMIF(总装!CE$3:CE$146,$B413,总装!CE$6)+SUMIF(总装!CF$3:CF$146,$B413,总装!CF$6)</f>
        <v>0</v>
      </c>
      <c r="AK413" s="5">
        <f ca="1">SUMIF(总装!CG$3:CG$146,$B413,总装!CG$6)+SUMIF(总装!CH$3:CH$146,$B413,总装!CH$6)+SUMIF(总装!CI$3:CI$146,$B413,总装!CI$6)</f>
        <v>0</v>
      </c>
      <c r="AL413" s="5">
        <f ca="1">SUMIF(总装!CJ$3:CJ$146,$B413,总装!CJ$6)+SUMIF(总装!CK$3:CK$146,$B413,总装!CK$6)+SUMIF(总装!CL$3:CL$146,$B413,总装!CL$6)</f>
        <v>0</v>
      </c>
      <c r="AM413" s="5">
        <f ca="1">SUMIF(总装!CM$3:CM$146,$B413,总装!CM$6)+SUMIF(总装!CN$3:CN$146,$B413,总装!CN$6)+SUMIF(总装!CO$3:CO$146,$B413,总装!CO$6)</f>
        <v>0</v>
      </c>
      <c r="AN413" s="5">
        <f ca="1">SUMIF(总装!CP$3:CP$146,$B413,总装!CP$6)+SUMIF(总装!CQ$3:CQ$146,$B413,总装!CQ$6)+SUMIF(总装!CR$3:CR$146,$B413,总装!CR$6)</f>
        <v>0</v>
      </c>
      <c r="AO413" s="5">
        <f ca="1" t="shared" si="18"/>
        <v>3000</v>
      </c>
      <c r="AP413" s="5">
        <f>SUMIF(工单拆分!G:G,B413,工单拆分!I:I)</f>
        <v>3000</v>
      </c>
      <c r="AQ413" s="5">
        <f ca="1" t="shared" si="19"/>
        <v>0</v>
      </c>
      <c r="AS413" s="7">
        <f>VLOOKUP(日计划量!C:C,工单拆分!H:N,7,0)</f>
        <v>100844471</v>
      </c>
      <c r="AT413" s="5">
        <f ca="1">VLOOKUP(C:C,工单拆分!H:R,11,0)</f>
        <v>0</v>
      </c>
      <c r="AU413" s="5">
        <f ca="1">VLOOKUP(C:C,工单拆分!H:S,12,0)</f>
        <v>0</v>
      </c>
      <c r="AV413" s="5"/>
      <c r="AW413" s="5"/>
    </row>
    <row r="414" s="1" customFormat="1" spans="1:49">
      <c r="A414" s="5">
        <f>工单拆分!F414</f>
        <v>7210002499</v>
      </c>
      <c r="B414" s="5" t="str">
        <f>工单拆分!G414</f>
        <v>7210002499-2</v>
      </c>
      <c r="C414" s="5" t="str">
        <f>工单拆分!H414</f>
        <v>40FC29-2</v>
      </c>
      <c r="D414" s="5">
        <f>VLOOKUP(B414,工单拆分!G:I,3,0)</f>
        <v>1000</v>
      </c>
      <c r="E414" s="5">
        <f ca="1">SUMIFS(OFFSET(工单拆分!$I$2,,,2000),OFFSET(工单拆分!$F$2,,,2000),A414)</f>
        <v>15000</v>
      </c>
      <c r="F414" s="5"/>
      <c r="G414" s="10">
        <f ca="1" t="array" ref="G414">MATCH(TRUE,J414:AN414&gt;10,0)+$J$2-1</f>
        <v>43533</v>
      </c>
      <c r="H414" s="11"/>
      <c r="I414" s="11"/>
      <c r="J414" s="5">
        <f ca="1">SUMIF(总装!D$3:D$146,$B414,总装!D$6)+SUMIF(总装!E$3:E$146,$B414,总装!E$6)+SUMIF(总装!F$3:F$146,$B414,总装!F$6)</f>
        <v>0</v>
      </c>
      <c r="K414" s="12">
        <f ca="1">SUMIF(总装!G$3:G$146,$B414,总装!G$6)+SUMIF(总装!H$3:H$146,$B414,总装!H$6)+SUMIF(总装!I$3:I$146,$B414,总装!I$6)</f>
        <v>0</v>
      </c>
      <c r="L414" s="12">
        <f ca="1">SUMIF(总装!J$3:J$146,$B414,总装!J$6)+SUMIF(总装!K$3:K$146,$B414,总装!K$6)+SUMIF(总装!L$3:L$146,$B414,总装!L$6)</f>
        <v>0</v>
      </c>
      <c r="M414" s="12">
        <f ca="1">SUMIF(总装!M$3:M$146,$B414,总装!M$6)+SUMIF(总装!N$3:N$146,$B414,总装!N$6)+SUMIF(总装!O$3:O$146,$B414,总装!O$6)</f>
        <v>0</v>
      </c>
      <c r="N414" s="12">
        <f ca="1">SUMIF(总装!P$3:P$146,$B414,总装!P$6)+SUMIF(总装!Q$3:Q$146,$B414,总装!Q$6)+SUMIF(总装!R$3:R$146,$B414,总装!R$6)</f>
        <v>0</v>
      </c>
      <c r="O414" s="12">
        <f ca="1">SUMIF(总装!S$3:S$146,$B414,总装!S$6)+SUMIF(总装!T$3:T$146,$B414,总装!T$6)+SUMIF(总装!U$3:U$146,$B414,总装!U$6)</f>
        <v>0</v>
      </c>
      <c r="P414" s="12">
        <f ca="1">SUMIF(总装!V$3:V$146,$B414,总装!V$6)+SUMIF(总装!W$3:W$146,$B414,总装!W$6)+SUMIF(总装!X$3:X$146,$B414,总装!X$6)</f>
        <v>0</v>
      </c>
      <c r="Q414" s="12">
        <f ca="1">SUMIF(总装!Y$3:Y$146,$B414,总装!Y$6)+SUMIF(总装!Z$3:Z$146,$B414,总装!Z$6)+SUMIF(总装!AA$3:AA$146,$B414,总装!AA$6)</f>
        <v>0</v>
      </c>
      <c r="R414" s="5">
        <f ca="1">SUMIF(总装!AB$3:AB$146,$B414,总装!AB$6)+SUMIF(总装!AC$3:AC$146,$B414,总装!AC$6)+SUMIF(总装!AD$3:AD$146,$B414,总装!AD$6)</f>
        <v>1000</v>
      </c>
      <c r="S414" s="5">
        <f ca="1">SUMIF(总装!AE$3:AE$146,$B414,总装!AE$6)+SUMIF(总装!AF$3:AF$146,$B414,总装!AF$6)+SUMIF(总装!AG$3:AG$146,$B414,总装!AG$6)</f>
        <v>0</v>
      </c>
      <c r="T414" s="5">
        <f ca="1">SUMIF(总装!AH$3:AH$146,$B414,总装!AH$6)+SUMIF(总装!AI$3:AI$146,$B414,总装!AI$6)+SUMIF(总装!AJ$3:AJ$146,$B414,总装!AJ$6)</f>
        <v>0</v>
      </c>
      <c r="U414" s="5">
        <f ca="1">SUMIF(总装!AK$3:AK$146,$B414,总装!AK$6)+SUMIF(总装!AL$3:AL$146,$B414,总装!AL$6)+SUMIF(总装!AM$3:AM$146,$B414,总装!AM$6)</f>
        <v>0</v>
      </c>
      <c r="V414" s="5">
        <f ca="1">SUMIF(总装!AN$3:AN$146,$B414,总装!AN$6)+SUMIF(总装!AO$3:AO$146,$B414,总装!AO$6)+SUMIF(总装!AP$3:AP$146,$B414,总装!AP$6)</f>
        <v>0</v>
      </c>
      <c r="W414" s="5">
        <f ca="1">SUMIF(总装!AQ$3:AQ$146,$B414,总装!AQ$6)+SUMIF(总装!AR$3:AR$146,$B414,总装!AR$6)+SUMIF(总装!AS$3:AS$146,$B414,总装!AS$6)</f>
        <v>0</v>
      </c>
      <c r="X414" s="5">
        <f ca="1">SUMIF(总装!AT$3:AT$146,$B414,总装!AT$6)+SUMIF(总装!AU$3:AU$146,$B414,总装!AU$6)+SUMIF(总装!AV$3:AV$146,$B414,总装!AV$6)</f>
        <v>0</v>
      </c>
      <c r="Y414" s="5">
        <f ca="1">SUMIF(总装!AW$3:AW$146,$B414,总装!AW$6)+SUMIF(总装!AX$3:AX$146,$B414,总装!AX$6)+SUMIF(总装!AY$3:AY$146,$B414,总装!AY$6)</f>
        <v>0</v>
      </c>
      <c r="Z414" s="5">
        <f ca="1">SUMIF(总装!AZ$3:AZ$146,$B414,总装!AZ$6)+SUMIF(总装!BA$3:BA$146,$B414,总装!BA$6)+SUMIF(总装!BB$3:BB$146,$B414,总装!BB$6)</f>
        <v>0</v>
      </c>
      <c r="AA414" s="5">
        <f ca="1">SUMIF(总装!BC$3:BC$146,$B414,总装!BC$6)+SUMIF(总装!BD$3:BD$146,$B414,总装!BD$6)+SUMIF(总装!BE$3:BE$146,$B414,总装!BE$6)</f>
        <v>0</v>
      </c>
      <c r="AB414" s="5">
        <f ca="1">SUMIF(总装!BF$3:BF$146,$B414,总装!BF$6)+SUMIF(总装!BG$3:BG$146,$B414,总装!BG$6)+SUMIF(总装!BH$3:BH$146,$B414,总装!BH$6)</f>
        <v>0</v>
      </c>
      <c r="AC414" s="5">
        <f ca="1">SUMIF(总装!BI$3:BI$146,$B414,总装!BI$6)+SUMIF(总装!BJ$3:BJ$146,$B414,总装!BJ$6)+SUMIF(总装!BK$3:BK$146,$B414,总装!BK$6)</f>
        <v>0</v>
      </c>
      <c r="AD414" s="5">
        <f ca="1">SUMIF(总装!BL$3:BL$146,$B414,总装!BL$6)+SUMIF(总装!BM$3:BM$146,$B414,总装!BM$6)+SUMIF(总装!BN$3:BN$146,$B414,总装!BN$6)</f>
        <v>0</v>
      </c>
      <c r="AE414" s="5">
        <f ca="1">SUMIF(总装!BO$3:BO$146,$B414,总装!BO$6)+SUMIF(总装!BP$3:BP$146,$B414,总装!BP$6)+SUMIF(总装!BQ$3:BQ$146,$B414,总装!BQ$6)</f>
        <v>0</v>
      </c>
      <c r="AF414" s="5">
        <f ca="1">SUMIF(总装!BR$3:BR$146,$B414,总装!BR$6)+SUMIF(总装!BS$3:BS$146,$B414,总装!BS$6)+SUMIF(总装!BT$3:BT$146,$B414,总装!BT$6)</f>
        <v>0</v>
      </c>
      <c r="AG414" s="5">
        <f ca="1">SUMIF(总装!BU$3:BU$146,$B414,总装!BU$6)+SUMIF(总装!BV$3:BV$146,$B414,总装!BV$6)+SUMIF(总装!BW$3:BW$146,$B414,总装!BW$6)</f>
        <v>0</v>
      </c>
      <c r="AH414" s="5">
        <f ca="1">SUMIF(总装!BX$3:BX$146,$B414,总装!BX$6)+SUMIF(总装!BY$3:BY$146,$B414,总装!BY$6)+SUMIF(总装!BZ$3:BZ$146,$B414,总装!BZ$6)</f>
        <v>0</v>
      </c>
      <c r="AI414" s="5">
        <f ca="1">SUMIF(总装!CA$3:CA$146,$B414,总装!CA$6)+SUMIF(总装!CB$3:CB$146,$B414,总装!CB$6)+SUMIF(总装!CC$3:CC$146,$B414,总装!CC$6)</f>
        <v>0</v>
      </c>
      <c r="AJ414" s="5">
        <f ca="1">SUMIF(总装!CD$3:CD$146,$B414,总装!CD$6)+SUMIF(总装!CE$3:CE$146,$B414,总装!CE$6)+SUMIF(总装!CF$3:CF$146,$B414,总装!CF$6)</f>
        <v>0</v>
      </c>
      <c r="AK414" s="5">
        <f ca="1">SUMIF(总装!CG$3:CG$146,$B414,总装!CG$6)+SUMIF(总装!CH$3:CH$146,$B414,总装!CH$6)+SUMIF(总装!CI$3:CI$146,$B414,总装!CI$6)</f>
        <v>0</v>
      </c>
      <c r="AL414" s="5">
        <f ca="1">SUMIF(总装!CJ$3:CJ$146,$B414,总装!CJ$6)+SUMIF(总装!CK$3:CK$146,$B414,总装!CK$6)+SUMIF(总装!CL$3:CL$146,$B414,总装!CL$6)</f>
        <v>0</v>
      </c>
      <c r="AM414" s="5">
        <f ca="1">SUMIF(总装!CM$3:CM$146,$B414,总装!CM$6)+SUMIF(总装!CN$3:CN$146,$B414,总装!CN$6)+SUMIF(总装!CO$3:CO$146,$B414,总装!CO$6)</f>
        <v>0</v>
      </c>
      <c r="AN414" s="5">
        <f ca="1">SUMIF(总装!CP$3:CP$146,$B414,总装!CP$6)+SUMIF(总装!CQ$3:CQ$146,$B414,总装!CQ$6)+SUMIF(总装!CR$3:CR$146,$B414,总装!CR$6)</f>
        <v>0</v>
      </c>
      <c r="AO414" s="5">
        <f ca="1" t="shared" si="18"/>
        <v>1000</v>
      </c>
      <c r="AP414" s="5">
        <f>SUMIF(工单拆分!G:G,B414,工单拆分!I:I)</f>
        <v>1000</v>
      </c>
      <c r="AQ414" s="5">
        <f ca="1" t="shared" si="19"/>
        <v>0</v>
      </c>
      <c r="AS414" s="7">
        <f>VLOOKUP(日计划量!C:C,工单拆分!H:N,7,0)</f>
        <v>100845360</v>
      </c>
      <c r="AT414" s="5">
        <f ca="1">VLOOKUP(C:C,工单拆分!H:R,11,0)</f>
        <v>0</v>
      </c>
      <c r="AU414" s="5">
        <f ca="1">VLOOKUP(C:C,工单拆分!H:S,12,0)</f>
        <v>0</v>
      </c>
      <c r="AV414" s="5"/>
      <c r="AW414" s="5"/>
    </row>
    <row r="415" s="1" customFormat="1" spans="1:49">
      <c r="A415" s="5">
        <f>工单拆分!F415</f>
        <v>7210002499</v>
      </c>
      <c r="B415" s="5" t="str">
        <f>工单拆分!G415</f>
        <v>7210002499-3</v>
      </c>
      <c r="C415" s="5" t="str">
        <f>工单拆分!H415</f>
        <v>40FC29-3</v>
      </c>
      <c r="D415" s="5">
        <f>VLOOKUP(B415,工单拆分!G:I,3,0)</f>
        <v>3000</v>
      </c>
      <c r="E415" s="5">
        <f ca="1">SUMIFS(OFFSET(工单拆分!$I$2,,,2000),OFFSET(工单拆分!$F$2,,,2000),A415)</f>
        <v>15000</v>
      </c>
      <c r="F415" s="5"/>
      <c r="G415" s="10">
        <f ca="1" t="array" ref="G415">MATCH(TRUE,J415:AN415&gt;10,0)+$J$2-1</f>
        <v>43532</v>
      </c>
      <c r="H415" s="11"/>
      <c r="I415" s="11"/>
      <c r="J415" s="5">
        <f ca="1">SUMIF(总装!D$3:D$146,$B415,总装!D$6)+SUMIF(总装!E$3:E$146,$B415,总装!E$6)+SUMIF(总装!F$3:F$146,$B415,总装!F$6)</f>
        <v>0</v>
      </c>
      <c r="K415" s="12">
        <f ca="1">SUMIF(总装!G$3:G$146,$B415,总装!G$6)+SUMIF(总装!H$3:H$146,$B415,总装!H$6)+SUMIF(总装!I$3:I$146,$B415,总装!I$6)</f>
        <v>0</v>
      </c>
      <c r="L415" s="12">
        <f ca="1">SUMIF(总装!J$3:J$146,$B415,总装!J$6)+SUMIF(总装!K$3:K$146,$B415,总装!K$6)+SUMIF(总装!L$3:L$146,$B415,总装!L$6)</f>
        <v>0</v>
      </c>
      <c r="M415" s="12">
        <f ca="1">SUMIF(总装!M$3:M$146,$B415,总装!M$6)+SUMIF(总装!N$3:N$146,$B415,总装!N$6)+SUMIF(总装!O$3:O$146,$B415,总装!O$6)</f>
        <v>0</v>
      </c>
      <c r="N415" s="12">
        <f ca="1">SUMIF(总装!P$3:P$146,$B415,总装!P$6)+SUMIF(总装!Q$3:Q$146,$B415,总装!Q$6)+SUMIF(总装!R$3:R$146,$B415,总装!R$6)</f>
        <v>0</v>
      </c>
      <c r="O415" s="12">
        <f ca="1">SUMIF(总装!S$3:S$146,$B415,总装!S$6)+SUMIF(总装!T$3:T$146,$B415,总装!T$6)+SUMIF(总装!U$3:U$146,$B415,总装!U$6)</f>
        <v>0</v>
      </c>
      <c r="P415" s="12">
        <f ca="1">SUMIF(总装!V$3:V$146,$B415,总装!V$6)+SUMIF(总装!W$3:W$146,$B415,总装!W$6)+SUMIF(总装!X$3:X$146,$B415,总装!X$6)</f>
        <v>0</v>
      </c>
      <c r="Q415" s="12">
        <f ca="1">SUMIF(总装!Y$3:Y$146,$B415,总装!Y$6)+SUMIF(总装!Z$3:Z$146,$B415,总装!Z$6)+SUMIF(总装!AA$3:AA$146,$B415,总装!AA$6)</f>
        <v>300</v>
      </c>
      <c r="R415" s="5">
        <f ca="1">SUMIF(总装!AB$3:AB$146,$B415,总装!AB$6)+SUMIF(总装!AC$3:AC$146,$B415,总装!AC$6)+SUMIF(总装!AD$3:AD$146,$B415,总装!AD$6)</f>
        <v>1850</v>
      </c>
      <c r="S415" s="5">
        <f ca="1">SUMIF(总装!AE$3:AE$146,$B415,总装!AE$6)+SUMIF(总装!AF$3:AF$146,$B415,总装!AF$6)+SUMIF(总装!AG$3:AG$146,$B415,总装!AG$6)</f>
        <v>0</v>
      </c>
      <c r="T415" s="5">
        <f ca="1">SUMIF(总装!AH$3:AH$146,$B415,总装!AH$6)+SUMIF(总装!AI$3:AI$146,$B415,总装!AI$6)+SUMIF(总装!AJ$3:AJ$146,$B415,总装!AJ$6)</f>
        <v>850</v>
      </c>
      <c r="U415" s="5">
        <f ca="1">SUMIF(总装!AK$3:AK$146,$B415,总装!AK$6)+SUMIF(总装!AL$3:AL$146,$B415,总装!AL$6)+SUMIF(总装!AM$3:AM$146,$B415,总装!AM$6)</f>
        <v>0</v>
      </c>
      <c r="V415" s="5">
        <f ca="1">SUMIF(总装!AN$3:AN$146,$B415,总装!AN$6)+SUMIF(总装!AO$3:AO$146,$B415,总装!AO$6)+SUMIF(总装!AP$3:AP$146,$B415,总装!AP$6)</f>
        <v>0</v>
      </c>
      <c r="W415" s="5">
        <f ca="1">SUMIF(总装!AQ$3:AQ$146,$B415,总装!AQ$6)+SUMIF(总装!AR$3:AR$146,$B415,总装!AR$6)+SUMIF(总装!AS$3:AS$146,$B415,总装!AS$6)</f>
        <v>0</v>
      </c>
      <c r="X415" s="5">
        <f ca="1">SUMIF(总装!AT$3:AT$146,$B415,总装!AT$6)+SUMIF(总装!AU$3:AU$146,$B415,总装!AU$6)+SUMIF(总装!AV$3:AV$146,$B415,总装!AV$6)</f>
        <v>0</v>
      </c>
      <c r="Y415" s="5">
        <f ca="1">SUMIF(总装!AW$3:AW$146,$B415,总装!AW$6)+SUMIF(总装!AX$3:AX$146,$B415,总装!AX$6)+SUMIF(总装!AY$3:AY$146,$B415,总装!AY$6)</f>
        <v>0</v>
      </c>
      <c r="Z415" s="5">
        <f ca="1">SUMIF(总装!AZ$3:AZ$146,$B415,总装!AZ$6)+SUMIF(总装!BA$3:BA$146,$B415,总装!BA$6)+SUMIF(总装!BB$3:BB$146,$B415,总装!BB$6)</f>
        <v>0</v>
      </c>
      <c r="AA415" s="5">
        <f ca="1">SUMIF(总装!BC$3:BC$146,$B415,总装!BC$6)+SUMIF(总装!BD$3:BD$146,$B415,总装!BD$6)+SUMIF(总装!BE$3:BE$146,$B415,总装!BE$6)</f>
        <v>0</v>
      </c>
      <c r="AB415" s="5">
        <f ca="1">SUMIF(总装!BF$3:BF$146,$B415,总装!BF$6)+SUMIF(总装!BG$3:BG$146,$B415,总装!BG$6)+SUMIF(总装!BH$3:BH$146,$B415,总装!BH$6)</f>
        <v>0</v>
      </c>
      <c r="AC415" s="5">
        <f ca="1">SUMIF(总装!BI$3:BI$146,$B415,总装!BI$6)+SUMIF(总装!BJ$3:BJ$146,$B415,总装!BJ$6)+SUMIF(总装!BK$3:BK$146,$B415,总装!BK$6)</f>
        <v>0</v>
      </c>
      <c r="AD415" s="5">
        <f ca="1">SUMIF(总装!BL$3:BL$146,$B415,总装!BL$6)+SUMIF(总装!BM$3:BM$146,$B415,总装!BM$6)+SUMIF(总装!BN$3:BN$146,$B415,总装!BN$6)</f>
        <v>0</v>
      </c>
      <c r="AE415" s="5">
        <f ca="1">SUMIF(总装!BO$3:BO$146,$B415,总装!BO$6)+SUMIF(总装!BP$3:BP$146,$B415,总装!BP$6)+SUMIF(总装!BQ$3:BQ$146,$B415,总装!BQ$6)</f>
        <v>0</v>
      </c>
      <c r="AF415" s="5">
        <f ca="1">SUMIF(总装!BR$3:BR$146,$B415,总装!BR$6)+SUMIF(总装!BS$3:BS$146,$B415,总装!BS$6)+SUMIF(总装!BT$3:BT$146,$B415,总装!BT$6)</f>
        <v>0</v>
      </c>
      <c r="AG415" s="5">
        <f ca="1">SUMIF(总装!BU$3:BU$146,$B415,总装!BU$6)+SUMIF(总装!BV$3:BV$146,$B415,总装!BV$6)+SUMIF(总装!BW$3:BW$146,$B415,总装!BW$6)</f>
        <v>0</v>
      </c>
      <c r="AH415" s="5">
        <f ca="1">SUMIF(总装!BX$3:BX$146,$B415,总装!BX$6)+SUMIF(总装!BY$3:BY$146,$B415,总装!BY$6)+SUMIF(总装!BZ$3:BZ$146,$B415,总装!BZ$6)</f>
        <v>0</v>
      </c>
      <c r="AI415" s="5">
        <f ca="1">SUMIF(总装!CA$3:CA$146,$B415,总装!CA$6)+SUMIF(总装!CB$3:CB$146,$B415,总装!CB$6)+SUMIF(总装!CC$3:CC$146,$B415,总装!CC$6)</f>
        <v>0</v>
      </c>
      <c r="AJ415" s="5">
        <f ca="1">SUMIF(总装!CD$3:CD$146,$B415,总装!CD$6)+SUMIF(总装!CE$3:CE$146,$B415,总装!CE$6)+SUMIF(总装!CF$3:CF$146,$B415,总装!CF$6)</f>
        <v>0</v>
      </c>
      <c r="AK415" s="5">
        <f ca="1">SUMIF(总装!CG$3:CG$146,$B415,总装!CG$6)+SUMIF(总装!CH$3:CH$146,$B415,总装!CH$6)+SUMIF(总装!CI$3:CI$146,$B415,总装!CI$6)</f>
        <v>0</v>
      </c>
      <c r="AL415" s="5">
        <f ca="1">SUMIF(总装!CJ$3:CJ$146,$B415,总装!CJ$6)+SUMIF(总装!CK$3:CK$146,$B415,总装!CK$6)+SUMIF(总装!CL$3:CL$146,$B415,总装!CL$6)</f>
        <v>0</v>
      </c>
      <c r="AM415" s="5">
        <f ca="1">SUMIF(总装!CM$3:CM$146,$B415,总装!CM$6)+SUMIF(总装!CN$3:CN$146,$B415,总装!CN$6)+SUMIF(总装!CO$3:CO$146,$B415,总装!CO$6)</f>
        <v>0</v>
      </c>
      <c r="AN415" s="5">
        <f ca="1">SUMIF(总装!CP$3:CP$146,$B415,总装!CP$6)+SUMIF(总装!CQ$3:CQ$146,$B415,总装!CQ$6)+SUMIF(总装!CR$3:CR$146,$B415,总装!CR$6)</f>
        <v>0</v>
      </c>
      <c r="AO415" s="5">
        <f ca="1" t="shared" si="18"/>
        <v>3000</v>
      </c>
      <c r="AP415" s="5">
        <f>SUMIF(工单拆分!G:G,B415,工单拆分!I:I)</f>
        <v>3000</v>
      </c>
      <c r="AQ415" s="5">
        <f ca="1" t="shared" si="19"/>
        <v>0</v>
      </c>
      <c r="AS415" s="7">
        <f>VLOOKUP(日计划量!C:C,工单拆分!H:N,7,0)</f>
        <v>100844834</v>
      </c>
      <c r="AT415" s="5">
        <f ca="1">VLOOKUP(C:C,工单拆分!H:R,11,0)</f>
        <v>0</v>
      </c>
      <c r="AU415" s="5">
        <f ca="1">VLOOKUP(C:C,工单拆分!H:S,12,0)</f>
        <v>0</v>
      </c>
      <c r="AV415" s="5"/>
      <c r="AW415" s="5"/>
    </row>
    <row r="416" s="1" customFormat="1" spans="1:49">
      <c r="A416" s="5">
        <f>工单拆分!F416</f>
        <v>7210002499</v>
      </c>
      <c r="B416" s="5" t="str">
        <f>工单拆分!G416</f>
        <v>7210002499-4</v>
      </c>
      <c r="C416" s="5" t="str">
        <f>工单拆分!H416</f>
        <v>40FC29-4</v>
      </c>
      <c r="D416" s="5">
        <f>VLOOKUP(B416,工单拆分!G:I,3,0)</f>
        <v>2000</v>
      </c>
      <c r="E416" s="5">
        <f ca="1">SUMIFS(OFFSET(工单拆分!$I$2,,,2000),OFFSET(工单拆分!$F$2,,,2000),A416)</f>
        <v>15000</v>
      </c>
      <c r="F416" s="5"/>
      <c r="G416" s="10">
        <f ca="1" t="array" ref="G416">MATCH(TRUE,J416:AN416&gt;10,0)+$J$2-1</f>
        <v>43530</v>
      </c>
      <c r="H416" s="11"/>
      <c r="I416" s="11"/>
      <c r="J416" s="5">
        <f ca="1">SUMIF(总装!D$3:D$146,$B416,总装!D$6)+SUMIF(总装!E$3:E$146,$B416,总装!E$6)+SUMIF(总装!F$3:F$146,$B416,总装!F$6)</f>
        <v>0</v>
      </c>
      <c r="K416" s="12">
        <f ca="1">SUMIF(总装!G$3:G$146,$B416,总装!G$6)+SUMIF(总装!H$3:H$146,$B416,总装!H$6)+SUMIF(总装!I$3:I$146,$B416,总装!I$6)</f>
        <v>0</v>
      </c>
      <c r="L416" s="12">
        <f ca="1">SUMIF(总装!J$3:J$146,$B416,总装!J$6)+SUMIF(总装!K$3:K$146,$B416,总装!K$6)+SUMIF(总装!L$3:L$146,$B416,总装!L$6)</f>
        <v>0</v>
      </c>
      <c r="M416" s="12">
        <f ca="1">SUMIF(总装!M$3:M$146,$B416,总装!M$6)+SUMIF(总装!N$3:N$146,$B416,总装!N$6)+SUMIF(总装!O$3:O$146,$B416,总装!O$6)</f>
        <v>0</v>
      </c>
      <c r="N416" s="12">
        <f ca="1">SUMIF(总装!P$3:P$146,$B416,总装!P$6)+SUMIF(总装!Q$3:Q$146,$B416,总装!Q$6)+SUMIF(总装!R$3:R$146,$B416,总装!R$6)</f>
        <v>0</v>
      </c>
      <c r="O416" s="12">
        <f ca="1">SUMIF(总装!S$3:S$146,$B416,总装!S$6)+SUMIF(总装!T$3:T$146,$B416,总装!T$6)+SUMIF(总装!U$3:U$146,$B416,总装!U$6)</f>
        <v>650</v>
      </c>
      <c r="P416" s="12">
        <f ca="1">SUMIF(总装!V$3:V$146,$B416,总装!V$6)+SUMIF(总装!W$3:W$146,$B416,总装!W$6)+SUMIF(总装!X$3:X$146,$B416,总装!X$6)</f>
        <v>1350</v>
      </c>
      <c r="Q416" s="12">
        <f ca="1">SUMIF(总装!Y$3:Y$146,$B416,总装!Y$6)+SUMIF(总装!Z$3:Z$146,$B416,总装!Z$6)+SUMIF(总装!AA$3:AA$146,$B416,总装!AA$6)</f>
        <v>0</v>
      </c>
      <c r="R416" s="5">
        <f ca="1">SUMIF(总装!AB$3:AB$146,$B416,总装!AB$6)+SUMIF(总装!AC$3:AC$146,$B416,总装!AC$6)+SUMIF(总装!AD$3:AD$146,$B416,总装!AD$6)</f>
        <v>0</v>
      </c>
      <c r="S416" s="5">
        <f ca="1">SUMIF(总装!AE$3:AE$146,$B416,总装!AE$6)+SUMIF(总装!AF$3:AF$146,$B416,总装!AF$6)+SUMIF(总装!AG$3:AG$146,$B416,总装!AG$6)</f>
        <v>0</v>
      </c>
      <c r="T416" s="5">
        <f ca="1">SUMIF(总装!AH$3:AH$146,$B416,总装!AH$6)+SUMIF(总装!AI$3:AI$146,$B416,总装!AI$6)+SUMIF(总装!AJ$3:AJ$146,$B416,总装!AJ$6)</f>
        <v>0</v>
      </c>
      <c r="U416" s="5">
        <f ca="1">SUMIF(总装!AK$3:AK$146,$B416,总装!AK$6)+SUMIF(总装!AL$3:AL$146,$B416,总装!AL$6)+SUMIF(总装!AM$3:AM$146,$B416,总装!AM$6)</f>
        <v>0</v>
      </c>
      <c r="V416" s="5">
        <f ca="1">SUMIF(总装!AN$3:AN$146,$B416,总装!AN$6)+SUMIF(总装!AO$3:AO$146,$B416,总装!AO$6)+SUMIF(总装!AP$3:AP$146,$B416,总装!AP$6)</f>
        <v>0</v>
      </c>
      <c r="W416" s="5">
        <f ca="1">SUMIF(总装!AQ$3:AQ$146,$B416,总装!AQ$6)+SUMIF(总装!AR$3:AR$146,$B416,总装!AR$6)+SUMIF(总装!AS$3:AS$146,$B416,总装!AS$6)</f>
        <v>0</v>
      </c>
      <c r="X416" s="5">
        <f ca="1">SUMIF(总装!AT$3:AT$146,$B416,总装!AT$6)+SUMIF(总装!AU$3:AU$146,$B416,总装!AU$6)+SUMIF(总装!AV$3:AV$146,$B416,总装!AV$6)</f>
        <v>0</v>
      </c>
      <c r="Y416" s="5">
        <f ca="1">SUMIF(总装!AW$3:AW$146,$B416,总装!AW$6)+SUMIF(总装!AX$3:AX$146,$B416,总装!AX$6)+SUMIF(总装!AY$3:AY$146,$B416,总装!AY$6)</f>
        <v>0</v>
      </c>
      <c r="Z416" s="5">
        <f ca="1">SUMIF(总装!AZ$3:AZ$146,$B416,总装!AZ$6)+SUMIF(总装!BA$3:BA$146,$B416,总装!BA$6)+SUMIF(总装!BB$3:BB$146,$B416,总装!BB$6)</f>
        <v>0</v>
      </c>
      <c r="AA416" s="5">
        <f ca="1">SUMIF(总装!BC$3:BC$146,$B416,总装!BC$6)+SUMIF(总装!BD$3:BD$146,$B416,总装!BD$6)+SUMIF(总装!BE$3:BE$146,$B416,总装!BE$6)</f>
        <v>0</v>
      </c>
      <c r="AB416" s="5">
        <f ca="1">SUMIF(总装!BF$3:BF$146,$B416,总装!BF$6)+SUMIF(总装!BG$3:BG$146,$B416,总装!BG$6)+SUMIF(总装!BH$3:BH$146,$B416,总装!BH$6)</f>
        <v>0</v>
      </c>
      <c r="AC416" s="5">
        <f ca="1">SUMIF(总装!BI$3:BI$146,$B416,总装!BI$6)+SUMIF(总装!BJ$3:BJ$146,$B416,总装!BJ$6)+SUMIF(总装!BK$3:BK$146,$B416,总装!BK$6)</f>
        <v>0</v>
      </c>
      <c r="AD416" s="5">
        <f ca="1">SUMIF(总装!BL$3:BL$146,$B416,总装!BL$6)+SUMIF(总装!BM$3:BM$146,$B416,总装!BM$6)+SUMIF(总装!BN$3:BN$146,$B416,总装!BN$6)</f>
        <v>0</v>
      </c>
      <c r="AE416" s="5">
        <f ca="1">SUMIF(总装!BO$3:BO$146,$B416,总装!BO$6)+SUMIF(总装!BP$3:BP$146,$B416,总装!BP$6)+SUMIF(总装!BQ$3:BQ$146,$B416,总装!BQ$6)</f>
        <v>0</v>
      </c>
      <c r="AF416" s="5">
        <f ca="1">SUMIF(总装!BR$3:BR$146,$B416,总装!BR$6)+SUMIF(总装!BS$3:BS$146,$B416,总装!BS$6)+SUMIF(总装!BT$3:BT$146,$B416,总装!BT$6)</f>
        <v>0</v>
      </c>
      <c r="AG416" s="5">
        <f ca="1">SUMIF(总装!BU$3:BU$146,$B416,总装!BU$6)+SUMIF(总装!BV$3:BV$146,$B416,总装!BV$6)+SUMIF(总装!BW$3:BW$146,$B416,总装!BW$6)</f>
        <v>0</v>
      </c>
      <c r="AH416" s="5">
        <f ca="1">SUMIF(总装!BX$3:BX$146,$B416,总装!BX$6)+SUMIF(总装!BY$3:BY$146,$B416,总装!BY$6)+SUMIF(总装!BZ$3:BZ$146,$B416,总装!BZ$6)</f>
        <v>0</v>
      </c>
      <c r="AI416" s="5">
        <f ca="1">SUMIF(总装!CA$3:CA$146,$B416,总装!CA$6)+SUMIF(总装!CB$3:CB$146,$B416,总装!CB$6)+SUMIF(总装!CC$3:CC$146,$B416,总装!CC$6)</f>
        <v>0</v>
      </c>
      <c r="AJ416" s="5">
        <f ca="1">SUMIF(总装!CD$3:CD$146,$B416,总装!CD$6)+SUMIF(总装!CE$3:CE$146,$B416,总装!CE$6)+SUMIF(总装!CF$3:CF$146,$B416,总装!CF$6)</f>
        <v>0</v>
      </c>
      <c r="AK416" s="5">
        <f ca="1">SUMIF(总装!CG$3:CG$146,$B416,总装!CG$6)+SUMIF(总装!CH$3:CH$146,$B416,总装!CH$6)+SUMIF(总装!CI$3:CI$146,$B416,总装!CI$6)</f>
        <v>0</v>
      </c>
      <c r="AL416" s="5">
        <f ca="1">SUMIF(总装!CJ$3:CJ$146,$B416,总装!CJ$6)+SUMIF(总装!CK$3:CK$146,$B416,总装!CK$6)+SUMIF(总装!CL$3:CL$146,$B416,总装!CL$6)</f>
        <v>0</v>
      </c>
      <c r="AM416" s="5">
        <f ca="1">SUMIF(总装!CM$3:CM$146,$B416,总装!CM$6)+SUMIF(总装!CN$3:CN$146,$B416,总装!CN$6)+SUMIF(总装!CO$3:CO$146,$B416,总装!CO$6)</f>
        <v>0</v>
      </c>
      <c r="AN416" s="5">
        <f ca="1">SUMIF(总装!CP$3:CP$146,$B416,总装!CP$6)+SUMIF(总装!CQ$3:CQ$146,$B416,总装!CQ$6)+SUMIF(总装!CR$3:CR$146,$B416,总装!CR$6)</f>
        <v>0</v>
      </c>
      <c r="AO416" s="5">
        <f ca="1" t="shared" si="18"/>
        <v>2000</v>
      </c>
      <c r="AP416" s="5">
        <f>SUMIF(工单拆分!G:G,B416,工单拆分!I:I)</f>
        <v>2000</v>
      </c>
      <c r="AQ416" s="5">
        <f ca="1" t="shared" si="19"/>
        <v>0</v>
      </c>
      <c r="AS416" s="7">
        <f>VLOOKUP(日计划量!C:C,工单拆分!H:N,7,0)</f>
        <v>100844832</v>
      </c>
      <c r="AT416" s="5">
        <f ca="1">VLOOKUP(C:C,工单拆分!H:R,11,0)</f>
        <v>0</v>
      </c>
      <c r="AU416" s="5">
        <f ca="1">VLOOKUP(C:C,工单拆分!H:S,12,0)</f>
        <v>0</v>
      </c>
      <c r="AV416" s="5"/>
      <c r="AW416" s="5"/>
    </row>
    <row r="417" s="1" customFormat="1" spans="1:49">
      <c r="A417" s="5">
        <f>工单拆分!F417</f>
        <v>7210002499</v>
      </c>
      <c r="B417" s="5" t="str">
        <f>工单拆分!G417</f>
        <v>7210002499-5</v>
      </c>
      <c r="C417" s="5" t="str">
        <f>工单拆分!H417</f>
        <v>40FC29-5</v>
      </c>
      <c r="D417" s="5">
        <f>VLOOKUP(B417,工单拆分!G:I,3,0)</f>
        <v>2000</v>
      </c>
      <c r="E417" s="5">
        <f ca="1">SUMIFS(OFFSET(工单拆分!$I$2,,,2000),OFFSET(工单拆分!$F$2,,,2000),A417)</f>
        <v>15000</v>
      </c>
      <c r="F417" s="5"/>
      <c r="G417" s="10">
        <f ca="1" t="array" ref="G417">MATCH(TRUE,J417:AN417&gt;10,0)+$J$2-1</f>
        <v>43531</v>
      </c>
      <c r="H417" s="11"/>
      <c r="I417" s="11"/>
      <c r="J417" s="5">
        <f ca="1">SUMIF(总装!D$3:D$146,$B417,总装!D$6)+SUMIF(总装!E$3:E$146,$B417,总装!E$6)+SUMIF(总装!F$3:F$146,$B417,总装!F$6)</f>
        <v>0</v>
      </c>
      <c r="K417" s="12">
        <f ca="1">SUMIF(总装!G$3:G$146,$B417,总装!G$6)+SUMIF(总装!H$3:H$146,$B417,总装!H$6)+SUMIF(总装!I$3:I$146,$B417,总装!I$6)</f>
        <v>0</v>
      </c>
      <c r="L417" s="12">
        <f ca="1">SUMIF(总装!J$3:J$146,$B417,总装!J$6)+SUMIF(总装!K$3:K$146,$B417,总装!K$6)+SUMIF(总装!L$3:L$146,$B417,总装!L$6)</f>
        <v>0</v>
      </c>
      <c r="M417" s="12">
        <f ca="1">SUMIF(总装!M$3:M$146,$B417,总装!M$6)+SUMIF(总装!N$3:N$146,$B417,总装!N$6)+SUMIF(总装!O$3:O$146,$B417,总装!O$6)</f>
        <v>0</v>
      </c>
      <c r="N417" s="12">
        <f ca="1">SUMIF(总装!P$3:P$146,$B417,总装!P$6)+SUMIF(总装!Q$3:Q$146,$B417,总装!Q$6)+SUMIF(总装!R$3:R$146,$B417,总装!R$6)</f>
        <v>0</v>
      </c>
      <c r="O417" s="12">
        <f ca="1">SUMIF(总装!S$3:S$146,$B417,总装!S$6)+SUMIF(总装!T$3:T$146,$B417,总装!T$6)+SUMIF(总装!U$3:U$146,$B417,总装!U$6)</f>
        <v>0</v>
      </c>
      <c r="P417" s="12">
        <f ca="1">SUMIF(总装!V$3:V$146,$B417,总装!V$6)+SUMIF(总装!W$3:W$146,$B417,总装!W$6)+SUMIF(总装!X$3:X$146,$B417,总装!X$6)</f>
        <v>500</v>
      </c>
      <c r="Q417" s="12">
        <f ca="1">SUMIF(总装!Y$3:Y$146,$B417,总装!Y$6)+SUMIF(总装!Z$3:Z$146,$B417,总装!Z$6)+SUMIF(总装!AA$3:AA$146,$B417,总装!AA$6)</f>
        <v>1500</v>
      </c>
      <c r="R417" s="5">
        <f ca="1">SUMIF(总装!AB$3:AB$146,$B417,总装!AB$6)+SUMIF(总装!AC$3:AC$146,$B417,总装!AC$6)+SUMIF(总装!AD$3:AD$146,$B417,总装!AD$6)</f>
        <v>0</v>
      </c>
      <c r="S417" s="5">
        <f ca="1">SUMIF(总装!AE$3:AE$146,$B417,总装!AE$6)+SUMIF(总装!AF$3:AF$146,$B417,总装!AF$6)+SUMIF(总装!AG$3:AG$146,$B417,总装!AG$6)</f>
        <v>0</v>
      </c>
      <c r="T417" s="5">
        <f ca="1">SUMIF(总装!AH$3:AH$146,$B417,总装!AH$6)+SUMIF(总装!AI$3:AI$146,$B417,总装!AI$6)+SUMIF(总装!AJ$3:AJ$146,$B417,总装!AJ$6)</f>
        <v>0</v>
      </c>
      <c r="U417" s="5">
        <f ca="1">SUMIF(总装!AK$3:AK$146,$B417,总装!AK$6)+SUMIF(总装!AL$3:AL$146,$B417,总装!AL$6)+SUMIF(总装!AM$3:AM$146,$B417,总装!AM$6)</f>
        <v>0</v>
      </c>
      <c r="V417" s="5">
        <f ca="1">SUMIF(总装!AN$3:AN$146,$B417,总装!AN$6)+SUMIF(总装!AO$3:AO$146,$B417,总装!AO$6)+SUMIF(总装!AP$3:AP$146,$B417,总装!AP$6)</f>
        <v>0</v>
      </c>
      <c r="W417" s="5">
        <f ca="1">SUMIF(总装!AQ$3:AQ$146,$B417,总装!AQ$6)+SUMIF(总装!AR$3:AR$146,$B417,总装!AR$6)+SUMIF(总装!AS$3:AS$146,$B417,总装!AS$6)</f>
        <v>0</v>
      </c>
      <c r="X417" s="5">
        <f ca="1">SUMIF(总装!AT$3:AT$146,$B417,总装!AT$6)+SUMIF(总装!AU$3:AU$146,$B417,总装!AU$6)+SUMIF(总装!AV$3:AV$146,$B417,总装!AV$6)</f>
        <v>0</v>
      </c>
      <c r="Y417" s="5">
        <f ca="1">SUMIF(总装!AW$3:AW$146,$B417,总装!AW$6)+SUMIF(总装!AX$3:AX$146,$B417,总装!AX$6)+SUMIF(总装!AY$3:AY$146,$B417,总装!AY$6)</f>
        <v>0</v>
      </c>
      <c r="Z417" s="5">
        <f ca="1">SUMIF(总装!AZ$3:AZ$146,$B417,总装!AZ$6)+SUMIF(总装!BA$3:BA$146,$B417,总装!BA$6)+SUMIF(总装!BB$3:BB$146,$B417,总装!BB$6)</f>
        <v>0</v>
      </c>
      <c r="AA417" s="5">
        <f ca="1">SUMIF(总装!BC$3:BC$146,$B417,总装!BC$6)+SUMIF(总装!BD$3:BD$146,$B417,总装!BD$6)+SUMIF(总装!BE$3:BE$146,$B417,总装!BE$6)</f>
        <v>0</v>
      </c>
      <c r="AB417" s="5">
        <f ca="1">SUMIF(总装!BF$3:BF$146,$B417,总装!BF$6)+SUMIF(总装!BG$3:BG$146,$B417,总装!BG$6)+SUMIF(总装!BH$3:BH$146,$B417,总装!BH$6)</f>
        <v>0</v>
      </c>
      <c r="AC417" s="5">
        <f ca="1">SUMIF(总装!BI$3:BI$146,$B417,总装!BI$6)+SUMIF(总装!BJ$3:BJ$146,$B417,总装!BJ$6)+SUMIF(总装!BK$3:BK$146,$B417,总装!BK$6)</f>
        <v>0</v>
      </c>
      <c r="AD417" s="5">
        <f ca="1">SUMIF(总装!BL$3:BL$146,$B417,总装!BL$6)+SUMIF(总装!BM$3:BM$146,$B417,总装!BM$6)+SUMIF(总装!BN$3:BN$146,$B417,总装!BN$6)</f>
        <v>0</v>
      </c>
      <c r="AE417" s="5">
        <f ca="1">SUMIF(总装!BO$3:BO$146,$B417,总装!BO$6)+SUMIF(总装!BP$3:BP$146,$B417,总装!BP$6)+SUMIF(总装!BQ$3:BQ$146,$B417,总装!BQ$6)</f>
        <v>0</v>
      </c>
      <c r="AF417" s="5">
        <f ca="1">SUMIF(总装!BR$3:BR$146,$B417,总装!BR$6)+SUMIF(总装!BS$3:BS$146,$B417,总装!BS$6)+SUMIF(总装!BT$3:BT$146,$B417,总装!BT$6)</f>
        <v>0</v>
      </c>
      <c r="AG417" s="5">
        <f ca="1">SUMIF(总装!BU$3:BU$146,$B417,总装!BU$6)+SUMIF(总装!BV$3:BV$146,$B417,总装!BV$6)+SUMIF(总装!BW$3:BW$146,$B417,总装!BW$6)</f>
        <v>0</v>
      </c>
      <c r="AH417" s="5">
        <f ca="1">SUMIF(总装!BX$3:BX$146,$B417,总装!BX$6)+SUMIF(总装!BY$3:BY$146,$B417,总装!BY$6)+SUMIF(总装!BZ$3:BZ$146,$B417,总装!BZ$6)</f>
        <v>0</v>
      </c>
      <c r="AI417" s="5">
        <f ca="1">SUMIF(总装!CA$3:CA$146,$B417,总装!CA$6)+SUMIF(总装!CB$3:CB$146,$B417,总装!CB$6)+SUMIF(总装!CC$3:CC$146,$B417,总装!CC$6)</f>
        <v>0</v>
      </c>
      <c r="AJ417" s="5">
        <f ca="1">SUMIF(总装!CD$3:CD$146,$B417,总装!CD$6)+SUMIF(总装!CE$3:CE$146,$B417,总装!CE$6)+SUMIF(总装!CF$3:CF$146,$B417,总装!CF$6)</f>
        <v>0</v>
      </c>
      <c r="AK417" s="5">
        <f ca="1">SUMIF(总装!CG$3:CG$146,$B417,总装!CG$6)+SUMIF(总装!CH$3:CH$146,$B417,总装!CH$6)+SUMIF(总装!CI$3:CI$146,$B417,总装!CI$6)</f>
        <v>0</v>
      </c>
      <c r="AL417" s="5">
        <f ca="1">SUMIF(总装!CJ$3:CJ$146,$B417,总装!CJ$6)+SUMIF(总装!CK$3:CK$146,$B417,总装!CK$6)+SUMIF(总装!CL$3:CL$146,$B417,总装!CL$6)</f>
        <v>0</v>
      </c>
      <c r="AM417" s="5">
        <f ca="1">SUMIF(总装!CM$3:CM$146,$B417,总装!CM$6)+SUMIF(总装!CN$3:CN$146,$B417,总装!CN$6)+SUMIF(总装!CO$3:CO$146,$B417,总装!CO$6)</f>
        <v>0</v>
      </c>
      <c r="AN417" s="5">
        <f ca="1">SUMIF(总装!CP$3:CP$146,$B417,总装!CP$6)+SUMIF(总装!CQ$3:CQ$146,$B417,总装!CQ$6)+SUMIF(总装!CR$3:CR$146,$B417,总装!CR$6)</f>
        <v>0</v>
      </c>
      <c r="AO417" s="5">
        <f ca="1" t="shared" si="18"/>
        <v>2000</v>
      </c>
      <c r="AP417" s="5">
        <f>SUMIF(工单拆分!G:G,B417,工单拆分!I:I)</f>
        <v>2000</v>
      </c>
      <c r="AQ417" s="5">
        <f ca="1" t="shared" si="19"/>
        <v>0</v>
      </c>
      <c r="AS417" s="7">
        <f>VLOOKUP(日计划量!C:C,工单拆分!H:N,7,0)</f>
        <v>100844833</v>
      </c>
      <c r="AT417" s="5">
        <f ca="1">VLOOKUP(C:C,工单拆分!H:R,11,0)</f>
        <v>0</v>
      </c>
      <c r="AU417" s="5">
        <f ca="1">VLOOKUP(C:C,工单拆分!H:S,12,0)</f>
        <v>0</v>
      </c>
      <c r="AV417" s="5"/>
      <c r="AW417" s="5"/>
    </row>
    <row r="418" s="1" customFormat="1" spans="1:49">
      <c r="A418" s="5">
        <f>工单拆分!F418</f>
        <v>7210002499</v>
      </c>
      <c r="B418" s="5" t="str">
        <f>工单拆分!G418</f>
        <v>7210002499-6</v>
      </c>
      <c r="C418" s="5" t="str">
        <f>工单拆分!H418</f>
        <v>40FC29-6</v>
      </c>
      <c r="D418" s="5">
        <f>VLOOKUP(B418,工单拆分!G:I,3,0)</f>
        <v>2000</v>
      </c>
      <c r="E418" s="5">
        <f ca="1">SUMIFS(OFFSET(工单拆分!$I$2,,,2000),OFFSET(工单拆分!$F$2,,,2000),A418)</f>
        <v>15000</v>
      </c>
      <c r="F418" s="5"/>
      <c r="G418" s="10">
        <f ca="1" t="array" ref="G418">MATCH(TRUE,J418:AN418&gt;10,0)+$J$2-1</f>
        <v>43553</v>
      </c>
      <c r="H418" s="11"/>
      <c r="I418" s="11"/>
      <c r="J418" s="5">
        <f ca="1">SUMIF(总装!D$3:D$146,$B418,总装!D$6)+SUMIF(总装!E$3:E$146,$B418,总装!E$6)+SUMIF(总装!F$3:F$146,$B418,总装!F$6)</f>
        <v>0</v>
      </c>
      <c r="K418" s="12">
        <f ca="1">SUMIF(总装!G$3:G$146,$B418,总装!G$6)+SUMIF(总装!H$3:H$146,$B418,总装!H$6)+SUMIF(总装!I$3:I$146,$B418,总装!I$6)</f>
        <v>0</v>
      </c>
      <c r="L418" s="12">
        <f ca="1">SUMIF(总装!J$3:J$146,$B418,总装!J$6)+SUMIF(总装!K$3:K$146,$B418,总装!K$6)+SUMIF(总装!L$3:L$146,$B418,总装!L$6)</f>
        <v>0</v>
      </c>
      <c r="M418" s="12">
        <f ca="1">SUMIF(总装!M$3:M$146,$B418,总装!M$6)+SUMIF(总装!N$3:N$146,$B418,总装!N$6)+SUMIF(总装!O$3:O$146,$B418,总装!O$6)</f>
        <v>0</v>
      </c>
      <c r="N418" s="12">
        <f ca="1">SUMIF(总装!P$3:P$146,$B418,总装!P$6)+SUMIF(总装!Q$3:Q$146,$B418,总装!Q$6)+SUMIF(总装!R$3:R$146,$B418,总装!R$6)</f>
        <v>0</v>
      </c>
      <c r="O418" s="12">
        <f ca="1">SUMIF(总装!S$3:S$146,$B418,总装!S$6)+SUMIF(总装!T$3:T$146,$B418,总装!T$6)+SUMIF(总装!U$3:U$146,$B418,总装!U$6)</f>
        <v>0</v>
      </c>
      <c r="P418" s="12">
        <f ca="1">SUMIF(总装!V$3:V$146,$B418,总装!V$6)+SUMIF(总装!W$3:W$146,$B418,总装!W$6)+SUMIF(总装!X$3:X$146,$B418,总装!X$6)</f>
        <v>0</v>
      </c>
      <c r="Q418" s="12">
        <f ca="1">SUMIF(总装!Y$3:Y$146,$B418,总装!Y$6)+SUMIF(总装!Z$3:Z$146,$B418,总装!Z$6)+SUMIF(总装!AA$3:AA$146,$B418,总装!AA$6)</f>
        <v>0</v>
      </c>
      <c r="R418" s="5">
        <f ca="1">SUMIF(总装!AB$3:AB$146,$B418,总装!AB$6)+SUMIF(总装!AC$3:AC$146,$B418,总装!AC$6)+SUMIF(总装!AD$3:AD$146,$B418,总装!AD$6)</f>
        <v>0</v>
      </c>
      <c r="S418" s="5">
        <f ca="1">SUMIF(总装!AE$3:AE$146,$B418,总装!AE$6)+SUMIF(总装!AF$3:AF$146,$B418,总装!AF$6)+SUMIF(总装!AG$3:AG$146,$B418,总装!AG$6)</f>
        <v>0</v>
      </c>
      <c r="T418" s="5">
        <f ca="1">SUMIF(总装!AH$3:AH$146,$B418,总装!AH$6)+SUMIF(总装!AI$3:AI$146,$B418,总装!AI$6)+SUMIF(总装!AJ$3:AJ$146,$B418,总装!AJ$6)</f>
        <v>0</v>
      </c>
      <c r="U418" s="5">
        <f ca="1">SUMIF(总装!AK$3:AK$146,$B418,总装!AK$6)+SUMIF(总装!AL$3:AL$146,$B418,总装!AL$6)+SUMIF(总装!AM$3:AM$146,$B418,总装!AM$6)</f>
        <v>0</v>
      </c>
      <c r="V418" s="5">
        <f ca="1">SUMIF(总装!AN$3:AN$146,$B418,总装!AN$6)+SUMIF(总装!AO$3:AO$146,$B418,总装!AO$6)+SUMIF(总装!AP$3:AP$146,$B418,总装!AP$6)</f>
        <v>0</v>
      </c>
      <c r="W418" s="5">
        <f ca="1">SUMIF(总装!AQ$3:AQ$146,$B418,总装!AQ$6)+SUMIF(总装!AR$3:AR$146,$B418,总装!AR$6)+SUMIF(总装!AS$3:AS$146,$B418,总装!AS$6)</f>
        <v>0</v>
      </c>
      <c r="X418" s="5">
        <f ca="1">SUMIF(总装!AT$3:AT$146,$B418,总装!AT$6)+SUMIF(总装!AU$3:AU$146,$B418,总装!AU$6)+SUMIF(总装!AV$3:AV$146,$B418,总装!AV$6)</f>
        <v>0</v>
      </c>
      <c r="Y418" s="5">
        <f ca="1">SUMIF(总装!AW$3:AW$146,$B418,总装!AW$6)+SUMIF(总装!AX$3:AX$146,$B418,总装!AX$6)+SUMIF(总装!AY$3:AY$146,$B418,总装!AY$6)</f>
        <v>0</v>
      </c>
      <c r="Z418" s="5">
        <f ca="1">SUMIF(总装!AZ$3:AZ$146,$B418,总装!AZ$6)+SUMIF(总装!BA$3:BA$146,$B418,总装!BA$6)+SUMIF(总装!BB$3:BB$146,$B418,总装!BB$6)</f>
        <v>0</v>
      </c>
      <c r="AA418" s="5">
        <f ca="1">SUMIF(总装!BC$3:BC$146,$B418,总装!BC$6)+SUMIF(总装!BD$3:BD$146,$B418,总装!BD$6)+SUMIF(总装!BE$3:BE$146,$B418,总装!BE$6)</f>
        <v>0</v>
      </c>
      <c r="AB418" s="5">
        <f ca="1">SUMIF(总装!BF$3:BF$146,$B418,总装!BF$6)+SUMIF(总装!BG$3:BG$146,$B418,总装!BG$6)+SUMIF(总装!BH$3:BH$146,$B418,总装!BH$6)</f>
        <v>0</v>
      </c>
      <c r="AC418" s="5">
        <f ca="1">SUMIF(总装!BI$3:BI$146,$B418,总装!BI$6)+SUMIF(总装!BJ$3:BJ$146,$B418,总装!BJ$6)+SUMIF(总装!BK$3:BK$146,$B418,总装!BK$6)</f>
        <v>0</v>
      </c>
      <c r="AD418" s="5">
        <f ca="1">SUMIF(总装!BL$3:BL$146,$B418,总装!BL$6)+SUMIF(总装!BM$3:BM$146,$B418,总装!BM$6)+SUMIF(总装!BN$3:BN$146,$B418,总装!BN$6)</f>
        <v>0</v>
      </c>
      <c r="AE418" s="5">
        <f ca="1">SUMIF(总装!BO$3:BO$146,$B418,总装!BO$6)+SUMIF(总装!BP$3:BP$146,$B418,总装!BP$6)+SUMIF(总装!BQ$3:BQ$146,$B418,总装!BQ$6)</f>
        <v>0</v>
      </c>
      <c r="AF418" s="5">
        <f ca="1">SUMIF(总装!BR$3:BR$146,$B418,总装!BR$6)+SUMIF(总装!BS$3:BS$146,$B418,总装!BS$6)+SUMIF(总装!BT$3:BT$146,$B418,总装!BT$6)</f>
        <v>0</v>
      </c>
      <c r="AG418" s="5">
        <f ca="1">SUMIF(总装!BU$3:BU$146,$B418,总装!BU$6)+SUMIF(总装!BV$3:BV$146,$B418,总装!BV$6)+SUMIF(总装!BW$3:BW$146,$B418,总装!BW$6)</f>
        <v>0</v>
      </c>
      <c r="AH418" s="5">
        <f ca="1">SUMIF(总装!BX$3:BX$146,$B418,总装!BX$6)+SUMIF(总装!BY$3:BY$146,$B418,总装!BY$6)+SUMIF(总装!BZ$3:BZ$146,$B418,总装!BZ$6)</f>
        <v>0</v>
      </c>
      <c r="AI418" s="5">
        <f ca="1">SUMIF(总装!CA$3:CA$146,$B418,总装!CA$6)+SUMIF(总装!CB$3:CB$146,$B418,总装!CB$6)+SUMIF(总装!CC$3:CC$146,$B418,总装!CC$6)</f>
        <v>0</v>
      </c>
      <c r="AJ418" s="5">
        <f ca="1">SUMIF(总装!CD$3:CD$146,$B418,总装!CD$6)+SUMIF(总装!CE$3:CE$146,$B418,总装!CE$6)+SUMIF(总装!CF$3:CF$146,$B418,总装!CF$6)</f>
        <v>0</v>
      </c>
      <c r="AK418" s="5">
        <f ca="1">SUMIF(总装!CG$3:CG$146,$B418,总装!CG$6)+SUMIF(总装!CH$3:CH$146,$B418,总装!CH$6)+SUMIF(总装!CI$3:CI$146,$B418,总装!CI$6)</f>
        <v>0</v>
      </c>
      <c r="AL418" s="5">
        <f ca="1">SUMIF(总装!CJ$3:CJ$146,$B418,总装!CJ$6)+SUMIF(总装!CK$3:CK$146,$B418,总装!CK$6)+SUMIF(总装!CL$3:CL$146,$B418,总装!CL$6)</f>
        <v>400</v>
      </c>
      <c r="AM418" s="5">
        <f ca="1">SUMIF(总装!CM$3:CM$146,$B418,总装!CM$6)+SUMIF(总装!CN$3:CN$146,$B418,总装!CN$6)+SUMIF(总装!CO$3:CO$146,$B418,总装!CO$6)</f>
        <v>1600</v>
      </c>
      <c r="AN418" s="5">
        <f ca="1">SUMIF(总装!CP$3:CP$146,$B418,总装!CP$6)+SUMIF(总装!CQ$3:CQ$146,$B418,总装!CQ$6)+SUMIF(总装!CR$3:CR$146,$B418,总装!CR$6)</f>
        <v>0</v>
      </c>
      <c r="AO418" s="5">
        <f ca="1" t="shared" si="18"/>
        <v>2000</v>
      </c>
      <c r="AP418" s="5">
        <f>SUMIF(工单拆分!G:G,B418,工单拆分!I:I)</f>
        <v>2000</v>
      </c>
      <c r="AQ418" s="5">
        <f ca="1" t="shared" si="19"/>
        <v>0</v>
      </c>
      <c r="AS418" s="7">
        <f>VLOOKUP(日计划量!C:C,工单拆分!H:N,7,0)</f>
        <v>100847597</v>
      </c>
      <c r="AT418" s="5">
        <f ca="1">VLOOKUP(C:C,工单拆分!H:R,11,0)</f>
        <v>0</v>
      </c>
      <c r="AU418" s="5">
        <f ca="1">VLOOKUP(C:C,工单拆分!H:S,12,0)</f>
        <v>0</v>
      </c>
      <c r="AV418" s="5"/>
      <c r="AW418" s="5"/>
    </row>
    <row r="419" s="1" customFormat="1" spans="1:49">
      <c r="A419" s="5">
        <f>工单拆分!F419</f>
        <v>7210002499</v>
      </c>
      <c r="B419" s="5" t="str">
        <f>工单拆分!G419</f>
        <v>7210002499-7</v>
      </c>
      <c r="C419" s="5" t="str">
        <f>工单拆分!H419</f>
        <v>40FC29-7</v>
      </c>
      <c r="D419" s="5">
        <f>VLOOKUP(B419,工单拆分!G:I,3,0)</f>
        <v>2000</v>
      </c>
      <c r="E419" s="5">
        <f ca="1">SUMIFS(OFFSET(工单拆分!$I$2,,,2000),OFFSET(工单拆分!$F$2,,,2000),A419)</f>
        <v>15000</v>
      </c>
      <c r="F419" s="5"/>
      <c r="G419" s="10">
        <f ca="1" t="array" ref="G419">MATCH(TRUE,J419:AN419&gt;10,0)+$J$2-1</f>
        <v>43551</v>
      </c>
      <c r="H419" s="11"/>
      <c r="I419" s="11"/>
      <c r="J419" s="5">
        <f ca="1">SUMIF(总装!D$3:D$146,$B419,总装!D$6)+SUMIF(总装!E$3:E$146,$B419,总装!E$6)+SUMIF(总装!F$3:F$146,$B419,总装!F$6)</f>
        <v>0</v>
      </c>
      <c r="K419" s="12">
        <f ca="1">SUMIF(总装!G$3:G$146,$B419,总装!G$6)+SUMIF(总装!H$3:H$146,$B419,总装!H$6)+SUMIF(总装!I$3:I$146,$B419,总装!I$6)</f>
        <v>0</v>
      </c>
      <c r="L419" s="12">
        <f ca="1">SUMIF(总装!J$3:J$146,$B419,总装!J$6)+SUMIF(总装!K$3:K$146,$B419,总装!K$6)+SUMIF(总装!L$3:L$146,$B419,总装!L$6)</f>
        <v>0</v>
      </c>
      <c r="M419" s="12">
        <f ca="1">SUMIF(总装!M$3:M$146,$B419,总装!M$6)+SUMIF(总装!N$3:N$146,$B419,总装!N$6)+SUMIF(总装!O$3:O$146,$B419,总装!O$6)</f>
        <v>0</v>
      </c>
      <c r="N419" s="12">
        <f ca="1">SUMIF(总装!P$3:P$146,$B419,总装!P$6)+SUMIF(总装!Q$3:Q$146,$B419,总装!Q$6)+SUMIF(总装!R$3:R$146,$B419,总装!R$6)</f>
        <v>0</v>
      </c>
      <c r="O419" s="12">
        <f ca="1">SUMIF(总装!S$3:S$146,$B419,总装!S$6)+SUMIF(总装!T$3:T$146,$B419,总装!T$6)+SUMIF(总装!U$3:U$146,$B419,总装!U$6)</f>
        <v>0</v>
      </c>
      <c r="P419" s="12">
        <f ca="1">SUMIF(总装!V$3:V$146,$B419,总装!V$6)+SUMIF(总装!W$3:W$146,$B419,总装!W$6)+SUMIF(总装!X$3:X$146,$B419,总装!X$6)</f>
        <v>0</v>
      </c>
      <c r="Q419" s="12">
        <f ca="1">SUMIF(总装!Y$3:Y$146,$B419,总装!Y$6)+SUMIF(总装!Z$3:Z$146,$B419,总装!Z$6)+SUMIF(总装!AA$3:AA$146,$B419,总装!AA$6)</f>
        <v>0</v>
      </c>
      <c r="R419" s="5">
        <f ca="1">SUMIF(总装!AB$3:AB$146,$B419,总装!AB$6)+SUMIF(总装!AC$3:AC$146,$B419,总装!AC$6)+SUMIF(总装!AD$3:AD$146,$B419,总装!AD$6)</f>
        <v>0</v>
      </c>
      <c r="S419" s="5">
        <f ca="1">SUMIF(总装!AE$3:AE$146,$B419,总装!AE$6)+SUMIF(总装!AF$3:AF$146,$B419,总装!AF$6)+SUMIF(总装!AG$3:AG$146,$B419,总装!AG$6)</f>
        <v>0</v>
      </c>
      <c r="T419" s="5">
        <f ca="1">SUMIF(总装!AH$3:AH$146,$B419,总装!AH$6)+SUMIF(总装!AI$3:AI$146,$B419,总装!AI$6)+SUMIF(总装!AJ$3:AJ$146,$B419,总装!AJ$6)</f>
        <v>0</v>
      </c>
      <c r="U419" s="5">
        <f ca="1">SUMIF(总装!AK$3:AK$146,$B419,总装!AK$6)+SUMIF(总装!AL$3:AL$146,$B419,总装!AL$6)+SUMIF(总装!AM$3:AM$146,$B419,总装!AM$6)</f>
        <v>0</v>
      </c>
      <c r="V419" s="5">
        <f ca="1">SUMIF(总装!AN$3:AN$146,$B419,总装!AN$6)+SUMIF(总装!AO$3:AO$146,$B419,总装!AO$6)+SUMIF(总装!AP$3:AP$146,$B419,总装!AP$6)</f>
        <v>0</v>
      </c>
      <c r="W419" s="5">
        <f ca="1">SUMIF(总装!AQ$3:AQ$146,$B419,总装!AQ$6)+SUMIF(总装!AR$3:AR$146,$B419,总装!AR$6)+SUMIF(总装!AS$3:AS$146,$B419,总装!AS$6)</f>
        <v>0</v>
      </c>
      <c r="X419" s="5">
        <f ca="1">SUMIF(总装!AT$3:AT$146,$B419,总装!AT$6)+SUMIF(总装!AU$3:AU$146,$B419,总装!AU$6)+SUMIF(总装!AV$3:AV$146,$B419,总装!AV$6)</f>
        <v>0</v>
      </c>
      <c r="Y419" s="5">
        <f ca="1">SUMIF(总装!AW$3:AW$146,$B419,总装!AW$6)+SUMIF(总装!AX$3:AX$146,$B419,总装!AX$6)+SUMIF(总装!AY$3:AY$146,$B419,总装!AY$6)</f>
        <v>0</v>
      </c>
      <c r="Z419" s="5">
        <f ca="1">SUMIF(总装!AZ$3:AZ$146,$B419,总装!AZ$6)+SUMIF(总装!BA$3:BA$146,$B419,总装!BA$6)+SUMIF(总装!BB$3:BB$146,$B419,总装!BB$6)</f>
        <v>0</v>
      </c>
      <c r="AA419" s="5">
        <f ca="1">SUMIF(总装!BC$3:BC$146,$B419,总装!BC$6)+SUMIF(总装!BD$3:BD$146,$B419,总装!BD$6)+SUMIF(总装!BE$3:BE$146,$B419,总装!BE$6)</f>
        <v>0</v>
      </c>
      <c r="AB419" s="5">
        <f ca="1">SUMIF(总装!BF$3:BF$146,$B419,总装!BF$6)+SUMIF(总装!BG$3:BG$146,$B419,总装!BG$6)+SUMIF(总装!BH$3:BH$146,$B419,总装!BH$6)</f>
        <v>0</v>
      </c>
      <c r="AC419" s="5">
        <f ca="1">SUMIF(总装!BI$3:BI$146,$B419,总装!BI$6)+SUMIF(总装!BJ$3:BJ$146,$B419,总装!BJ$6)+SUMIF(总装!BK$3:BK$146,$B419,总装!BK$6)</f>
        <v>0</v>
      </c>
      <c r="AD419" s="5">
        <f ca="1">SUMIF(总装!BL$3:BL$146,$B419,总装!BL$6)+SUMIF(总装!BM$3:BM$146,$B419,总装!BM$6)+SUMIF(总装!BN$3:BN$146,$B419,总装!BN$6)</f>
        <v>0</v>
      </c>
      <c r="AE419" s="5">
        <f ca="1">SUMIF(总装!BO$3:BO$146,$B419,总装!BO$6)+SUMIF(总装!BP$3:BP$146,$B419,总装!BP$6)+SUMIF(总装!BQ$3:BQ$146,$B419,总装!BQ$6)</f>
        <v>0</v>
      </c>
      <c r="AF419" s="5">
        <f ca="1">SUMIF(总装!BR$3:BR$146,$B419,总装!BR$6)+SUMIF(总装!BS$3:BS$146,$B419,总装!BS$6)+SUMIF(总装!BT$3:BT$146,$B419,总装!BT$6)</f>
        <v>0</v>
      </c>
      <c r="AG419" s="5">
        <f ca="1">SUMIF(总装!BU$3:BU$146,$B419,总装!BU$6)+SUMIF(总装!BV$3:BV$146,$B419,总装!BV$6)+SUMIF(总装!BW$3:BW$146,$B419,总装!BW$6)</f>
        <v>0</v>
      </c>
      <c r="AH419" s="5">
        <f ca="1">SUMIF(总装!BX$3:BX$146,$B419,总装!BX$6)+SUMIF(总装!BY$3:BY$146,$B419,总装!BY$6)+SUMIF(总装!BZ$3:BZ$146,$B419,总装!BZ$6)</f>
        <v>0</v>
      </c>
      <c r="AI419" s="5">
        <f ca="1">SUMIF(总装!CA$3:CA$146,$B419,总装!CA$6)+SUMIF(总装!CB$3:CB$146,$B419,总装!CB$6)+SUMIF(总装!CC$3:CC$146,$B419,总装!CC$6)</f>
        <v>0</v>
      </c>
      <c r="AJ419" s="5">
        <f ca="1">SUMIF(总装!CD$3:CD$146,$B419,总装!CD$6)+SUMIF(总装!CE$3:CE$146,$B419,总装!CE$6)+SUMIF(总装!CF$3:CF$146,$B419,总装!CF$6)</f>
        <v>800</v>
      </c>
      <c r="AK419" s="5">
        <f ca="1">SUMIF(总装!CG$3:CG$146,$B419,总装!CG$6)+SUMIF(总装!CH$3:CH$146,$B419,总装!CH$6)+SUMIF(总装!CI$3:CI$146,$B419,总装!CI$6)</f>
        <v>1200</v>
      </c>
      <c r="AL419" s="5">
        <f ca="1">SUMIF(总装!CJ$3:CJ$146,$B419,总装!CJ$6)+SUMIF(总装!CK$3:CK$146,$B419,总装!CK$6)+SUMIF(总装!CL$3:CL$146,$B419,总装!CL$6)</f>
        <v>0</v>
      </c>
      <c r="AM419" s="5">
        <f ca="1">SUMIF(总装!CM$3:CM$146,$B419,总装!CM$6)+SUMIF(总装!CN$3:CN$146,$B419,总装!CN$6)+SUMIF(总装!CO$3:CO$146,$B419,总装!CO$6)</f>
        <v>0</v>
      </c>
      <c r="AN419" s="5">
        <f ca="1">SUMIF(总装!CP$3:CP$146,$B419,总装!CP$6)+SUMIF(总装!CQ$3:CQ$146,$B419,总装!CQ$6)+SUMIF(总装!CR$3:CR$146,$B419,总装!CR$6)</f>
        <v>0</v>
      </c>
      <c r="AO419" s="5">
        <f ca="1" t="shared" si="18"/>
        <v>2000</v>
      </c>
      <c r="AP419" s="5">
        <f>SUMIF(工单拆分!G:G,B419,工单拆分!I:I)</f>
        <v>2000</v>
      </c>
      <c r="AQ419" s="5">
        <f ca="1" t="shared" si="19"/>
        <v>0</v>
      </c>
      <c r="AS419" s="7">
        <f>VLOOKUP(日计划量!C:C,工单拆分!H:N,7,0)</f>
        <v>0</v>
      </c>
      <c r="AT419" s="5">
        <f ca="1">VLOOKUP(C:C,工单拆分!H:R,11,0)</f>
        <v>0</v>
      </c>
      <c r="AU419" s="5">
        <f ca="1">VLOOKUP(C:C,工单拆分!H:S,12,0)</f>
        <v>0</v>
      </c>
      <c r="AV419" s="5"/>
      <c r="AW419" s="5"/>
    </row>
    <row r="420" s="1" customFormat="1" spans="1:49">
      <c r="A420" s="5">
        <f>工单拆分!F420</f>
        <v>7210002500</v>
      </c>
      <c r="B420" s="5" t="str">
        <f>工单拆分!G420</f>
        <v>7210002500-1</v>
      </c>
      <c r="C420" s="5" t="str">
        <f>工单拆分!H420</f>
        <v>50FC29-1</v>
      </c>
      <c r="D420" s="5">
        <f>VLOOKUP(B420,工单拆分!G:I,3,0)</f>
        <v>2000</v>
      </c>
      <c r="E420" s="5">
        <f ca="1">SUMIFS(OFFSET(工单拆分!$I$2,,,2000),OFFSET(工单拆分!$F$2,,,2000),A420)</f>
        <v>20000</v>
      </c>
      <c r="F420" s="5"/>
      <c r="G420" s="10">
        <f ca="1" t="array" ref="G420">MATCH(TRUE,J420:AN420&gt;10,0)+$J$2-1</f>
        <v>43537</v>
      </c>
      <c r="H420" s="11"/>
      <c r="I420" s="11"/>
      <c r="J420" s="5">
        <f ca="1">SUMIF(总装!D$3:D$146,$B420,总装!D$6)+SUMIF(总装!E$3:E$146,$B420,总装!E$6)+SUMIF(总装!F$3:F$146,$B420,总装!F$6)</f>
        <v>0</v>
      </c>
      <c r="K420" s="12">
        <f ca="1">SUMIF(总装!G$3:G$146,$B420,总装!G$6)+SUMIF(总装!H$3:H$146,$B420,总装!H$6)+SUMIF(总装!I$3:I$146,$B420,总装!I$6)</f>
        <v>0</v>
      </c>
      <c r="L420" s="12">
        <f ca="1">SUMIF(总装!J$3:J$146,$B420,总装!J$6)+SUMIF(总装!K$3:K$146,$B420,总装!K$6)+SUMIF(总装!L$3:L$146,$B420,总装!L$6)</f>
        <v>0</v>
      </c>
      <c r="M420" s="12">
        <f ca="1">SUMIF(总装!M$3:M$146,$B420,总装!M$6)+SUMIF(总装!N$3:N$146,$B420,总装!N$6)+SUMIF(总装!O$3:O$146,$B420,总装!O$6)</f>
        <v>0</v>
      </c>
      <c r="N420" s="12">
        <f ca="1">SUMIF(总装!P$3:P$146,$B420,总装!P$6)+SUMIF(总装!Q$3:Q$146,$B420,总装!Q$6)+SUMIF(总装!R$3:R$146,$B420,总装!R$6)</f>
        <v>0</v>
      </c>
      <c r="O420" s="12">
        <f ca="1">SUMIF(总装!S$3:S$146,$B420,总装!S$6)+SUMIF(总装!T$3:T$146,$B420,总装!T$6)+SUMIF(总装!U$3:U$146,$B420,总装!U$6)</f>
        <v>0</v>
      </c>
      <c r="P420" s="12">
        <f ca="1">SUMIF(总装!V$3:V$146,$B420,总装!V$6)+SUMIF(总装!W$3:W$146,$B420,总装!W$6)+SUMIF(总装!X$3:X$146,$B420,总装!X$6)</f>
        <v>0</v>
      </c>
      <c r="Q420" s="12">
        <f ca="1">SUMIF(总装!Y$3:Y$146,$B420,总装!Y$6)+SUMIF(总装!Z$3:Z$146,$B420,总装!Z$6)+SUMIF(总装!AA$3:AA$146,$B420,总装!AA$6)</f>
        <v>0</v>
      </c>
      <c r="R420" s="5">
        <f ca="1">SUMIF(总装!AB$3:AB$146,$B420,总装!AB$6)+SUMIF(总装!AC$3:AC$146,$B420,总装!AC$6)+SUMIF(总装!AD$3:AD$146,$B420,总装!AD$6)</f>
        <v>0</v>
      </c>
      <c r="S420" s="5">
        <f ca="1">SUMIF(总装!AE$3:AE$146,$B420,总装!AE$6)+SUMIF(总装!AF$3:AF$146,$B420,总装!AF$6)+SUMIF(总装!AG$3:AG$146,$B420,总装!AG$6)</f>
        <v>0</v>
      </c>
      <c r="T420" s="5">
        <f ca="1">SUMIF(总装!AH$3:AH$146,$B420,总装!AH$6)+SUMIF(总装!AI$3:AI$146,$B420,总装!AI$6)+SUMIF(总装!AJ$3:AJ$146,$B420,总装!AJ$6)</f>
        <v>0</v>
      </c>
      <c r="U420" s="5">
        <f ca="1">SUMIF(总装!AK$3:AK$146,$B420,总装!AK$6)+SUMIF(总装!AL$3:AL$146,$B420,总装!AL$6)+SUMIF(总装!AM$3:AM$146,$B420,总装!AM$6)</f>
        <v>0</v>
      </c>
      <c r="V420" s="5">
        <f ca="1">SUMIF(总装!AN$3:AN$146,$B420,总装!AN$6)+SUMIF(总装!AO$3:AO$146,$B420,总装!AO$6)+SUMIF(总装!AP$3:AP$146,$B420,总装!AP$6)</f>
        <v>1750</v>
      </c>
      <c r="W420" s="5">
        <f ca="1">SUMIF(总装!AQ$3:AQ$146,$B420,总装!AQ$6)+SUMIF(总装!AR$3:AR$146,$B420,总装!AR$6)+SUMIF(总装!AS$3:AS$146,$B420,总装!AS$6)</f>
        <v>250</v>
      </c>
      <c r="X420" s="5">
        <f ca="1">SUMIF(总装!AT$3:AT$146,$B420,总装!AT$6)+SUMIF(总装!AU$3:AU$146,$B420,总装!AU$6)+SUMIF(总装!AV$3:AV$146,$B420,总装!AV$6)</f>
        <v>0</v>
      </c>
      <c r="Y420" s="5">
        <f ca="1">SUMIF(总装!AW$3:AW$146,$B420,总装!AW$6)+SUMIF(总装!AX$3:AX$146,$B420,总装!AX$6)+SUMIF(总装!AY$3:AY$146,$B420,总装!AY$6)</f>
        <v>0</v>
      </c>
      <c r="Z420" s="5">
        <f ca="1">SUMIF(总装!AZ$3:AZ$146,$B420,总装!AZ$6)+SUMIF(总装!BA$3:BA$146,$B420,总装!BA$6)+SUMIF(总装!BB$3:BB$146,$B420,总装!BB$6)</f>
        <v>0</v>
      </c>
      <c r="AA420" s="5">
        <f ca="1">SUMIF(总装!BC$3:BC$146,$B420,总装!BC$6)+SUMIF(总装!BD$3:BD$146,$B420,总装!BD$6)+SUMIF(总装!BE$3:BE$146,$B420,总装!BE$6)</f>
        <v>0</v>
      </c>
      <c r="AB420" s="5">
        <f ca="1">SUMIF(总装!BF$3:BF$146,$B420,总装!BF$6)+SUMIF(总装!BG$3:BG$146,$B420,总装!BG$6)+SUMIF(总装!BH$3:BH$146,$B420,总装!BH$6)</f>
        <v>0</v>
      </c>
      <c r="AC420" s="5">
        <f ca="1">SUMIF(总装!BI$3:BI$146,$B420,总装!BI$6)+SUMIF(总装!BJ$3:BJ$146,$B420,总装!BJ$6)+SUMIF(总装!BK$3:BK$146,$B420,总装!BK$6)</f>
        <v>0</v>
      </c>
      <c r="AD420" s="5">
        <f ca="1">SUMIF(总装!BL$3:BL$146,$B420,总装!BL$6)+SUMIF(总装!BM$3:BM$146,$B420,总装!BM$6)+SUMIF(总装!BN$3:BN$146,$B420,总装!BN$6)</f>
        <v>0</v>
      </c>
      <c r="AE420" s="5">
        <f ca="1">SUMIF(总装!BO$3:BO$146,$B420,总装!BO$6)+SUMIF(总装!BP$3:BP$146,$B420,总装!BP$6)+SUMIF(总装!BQ$3:BQ$146,$B420,总装!BQ$6)</f>
        <v>0</v>
      </c>
      <c r="AF420" s="5">
        <f ca="1">SUMIF(总装!BR$3:BR$146,$B420,总装!BR$6)+SUMIF(总装!BS$3:BS$146,$B420,总装!BS$6)+SUMIF(总装!BT$3:BT$146,$B420,总装!BT$6)</f>
        <v>0</v>
      </c>
      <c r="AG420" s="5">
        <f ca="1">SUMIF(总装!BU$3:BU$146,$B420,总装!BU$6)+SUMIF(总装!BV$3:BV$146,$B420,总装!BV$6)+SUMIF(总装!BW$3:BW$146,$B420,总装!BW$6)</f>
        <v>0</v>
      </c>
      <c r="AH420" s="5">
        <f ca="1">SUMIF(总装!BX$3:BX$146,$B420,总装!BX$6)+SUMIF(总装!BY$3:BY$146,$B420,总装!BY$6)+SUMIF(总装!BZ$3:BZ$146,$B420,总装!BZ$6)</f>
        <v>0</v>
      </c>
      <c r="AI420" s="5">
        <f ca="1">SUMIF(总装!CA$3:CA$146,$B420,总装!CA$6)+SUMIF(总装!CB$3:CB$146,$B420,总装!CB$6)+SUMIF(总装!CC$3:CC$146,$B420,总装!CC$6)</f>
        <v>0</v>
      </c>
      <c r="AJ420" s="5">
        <f ca="1">SUMIF(总装!CD$3:CD$146,$B420,总装!CD$6)+SUMIF(总装!CE$3:CE$146,$B420,总装!CE$6)+SUMIF(总装!CF$3:CF$146,$B420,总装!CF$6)</f>
        <v>0</v>
      </c>
      <c r="AK420" s="5">
        <f ca="1">SUMIF(总装!CG$3:CG$146,$B420,总装!CG$6)+SUMIF(总装!CH$3:CH$146,$B420,总装!CH$6)+SUMIF(总装!CI$3:CI$146,$B420,总装!CI$6)</f>
        <v>0</v>
      </c>
      <c r="AL420" s="5">
        <f ca="1">SUMIF(总装!CJ$3:CJ$146,$B420,总装!CJ$6)+SUMIF(总装!CK$3:CK$146,$B420,总装!CK$6)+SUMIF(总装!CL$3:CL$146,$B420,总装!CL$6)</f>
        <v>0</v>
      </c>
      <c r="AM420" s="5">
        <f ca="1">SUMIF(总装!CM$3:CM$146,$B420,总装!CM$6)+SUMIF(总装!CN$3:CN$146,$B420,总装!CN$6)+SUMIF(总装!CO$3:CO$146,$B420,总装!CO$6)</f>
        <v>0</v>
      </c>
      <c r="AN420" s="5">
        <f ca="1">SUMIF(总装!CP$3:CP$146,$B420,总装!CP$6)+SUMIF(总装!CQ$3:CQ$146,$B420,总装!CQ$6)+SUMIF(总装!CR$3:CR$146,$B420,总装!CR$6)</f>
        <v>0</v>
      </c>
      <c r="AO420" s="5">
        <f ca="1" t="shared" si="18"/>
        <v>2000</v>
      </c>
      <c r="AP420" s="5">
        <f>SUMIF(工单拆分!G:G,B420,工单拆分!I:I)</f>
        <v>2000</v>
      </c>
      <c r="AQ420" s="5">
        <f ca="1" t="shared" si="19"/>
        <v>0</v>
      </c>
      <c r="AS420" s="7">
        <f>VLOOKUP(日计划量!C:C,工单拆分!H:N,7,0)</f>
        <v>100847149</v>
      </c>
      <c r="AT420" s="5">
        <f ca="1">VLOOKUP(C:C,工单拆分!H:R,11,0)</f>
        <v>0</v>
      </c>
      <c r="AU420" s="5">
        <f ca="1">VLOOKUP(C:C,工单拆分!H:S,12,0)</f>
        <v>0</v>
      </c>
      <c r="AV420" s="5"/>
      <c r="AW420" s="5"/>
    </row>
    <row r="421" s="1" customFormat="1" spans="1:49">
      <c r="A421" s="5">
        <f>工单拆分!F421</f>
        <v>7210002500</v>
      </c>
      <c r="B421" s="5" t="str">
        <f>工单拆分!G421</f>
        <v>7210002500-2</v>
      </c>
      <c r="C421" s="5" t="str">
        <f>工单拆分!H421</f>
        <v>50FC29-2</v>
      </c>
      <c r="D421" s="5">
        <f>VLOOKUP(B421,工单拆分!G:I,3,0)</f>
        <v>2000</v>
      </c>
      <c r="E421" s="5">
        <f ca="1">SUMIFS(OFFSET(工单拆分!$I$2,,,2000),OFFSET(工单拆分!$F$2,,,2000),A421)</f>
        <v>20000</v>
      </c>
      <c r="F421" s="5"/>
      <c r="G421" s="10">
        <f ca="1" t="array" ref="G421">MATCH(TRUE,J421:AN421&gt;10,0)+$J$2-1</f>
        <v>43538</v>
      </c>
      <c r="H421" s="11"/>
      <c r="I421" s="11"/>
      <c r="J421" s="5">
        <f ca="1">SUMIF(总装!D$3:D$146,$B421,总装!D$6)+SUMIF(总装!E$3:E$146,$B421,总装!E$6)+SUMIF(总装!F$3:F$146,$B421,总装!F$6)</f>
        <v>0</v>
      </c>
      <c r="K421" s="12">
        <f ca="1">SUMIF(总装!G$3:G$146,$B421,总装!G$6)+SUMIF(总装!H$3:H$146,$B421,总装!H$6)+SUMIF(总装!I$3:I$146,$B421,总装!I$6)</f>
        <v>0</v>
      </c>
      <c r="L421" s="12">
        <f ca="1">SUMIF(总装!J$3:J$146,$B421,总装!J$6)+SUMIF(总装!K$3:K$146,$B421,总装!K$6)+SUMIF(总装!L$3:L$146,$B421,总装!L$6)</f>
        <v>0</v>
      </c>
      <c r="M421" s="12">
        <f ca="1">SUMIF(总装!M$3:M$146,$B421,总装!M$6)+SUMIF(总装!N$3:N$146,$B421,总装!N$6)+SUMIF(总装!O$3:O$146,$B421,总装!O$6)</f>
        <v>0</v>
      </c>
      <c r="N421" s="12">
        <f ca="1">SUMIF(总装!P$3:P$146,$B421,总装!P$6)+SUMIF(总装!Q$3:Q$146,$B421,总装!Q$6)+SUMIF(总装!R$3:R$146,$B421,总装!R$6)</f>
        <v>0</v>
      </c>
      <c r="O421" s="12">
        <f ca="1">SUMIF(总装!S$3:S$146,$B421,总装!S$6)+SUMIF(总装!T$3:T$146,$B421,总装!T$6)+SUMIF(总装!U$3:U$146,$B421,总装!U$6)</f>
        <v>0</v>
      </c>
      <c r="P421" s="12">
        <f ca="1">SUMIF(总装!V$3:V$146,$B421,总装!V$6)+SUMIF(总装!W$3:W$146,$B421,总装!W$6)+SUMIF(总装!X$3:X$146,$B421,总装!X$6)</f>
        <v>0</v>
      </c>
      <c r="Q421" s="12">
        <f ca="1">SUMIF(总装!Y$3:Y$146,$B421,总装!Y$6)+SUMIF(总装!Z$3:Z$146,$B421,总装!Z$6)+SUMIF(总装!AA$3:AA$146,$B421,总装!AA$6)</f>
        <v>0</v>
      </c>
      <c r="R421" s="5">
        <f ca="1">SUMIF(总装!AB$3:AB$146,$B421,总装!AB$6)+SUMIF(总装!AC$3:AC$146,$B421,总装!AC$6)+SUMIF(总装!AD$3:AD$146,$B421,总装!AD$6)</f>
        <v>0</v>
      </c>
      <c r="S421" s="5">
        <f ca="1">SUMIF(总装!AE$3:AE$146,$B421,总装!AE$6)+SUMIF(总装!AF$3:AF$146,$B421,总装!AF$6)+SUMIF(总装!AG$3:AG$146,$B421,总装!AG$6)</f>
        <v>0</v>
      </c>
      <c r="T421" s="5">
        <f ca="1">SUMIF(总装!AH$3:AH$146,$B421,总装!AH$6)+SUMIF(总装!AI$3:AI$146,$B421,总装!AI$6)+SUMIF(总装!AJ$3:AJ$146,$B421,总装!AJ$6)</f>
        <v>0</v>
      </c>
      <c r="U421" s="5">
        <f ca="1">SUMIF(总装!AK$3:AK$146,$B421,总装!AK$6)+SUMIF(总装!AL$3:AL$146,$B421,总装!AL$6)+SUMIF(总装!AM$3:AM$146,$B421,总装!AM$6)</f>
        <v>0</v>
      </c>
      <c r="V421" s="5">
        <f ca="1">SUMIF(总装!AN$3:AN$146,$B421,总装!AN$6)+SUMIF(总装!AO$3:AO$146,$B421,总装!AO$6)+SUMIF(总装!AP$3:AP$146,$B421,总装!AP$6)</f>
        <v>0</v>
      </c>
      <c r="W421" s="5">
        <f ca="1">SUMIF(总装!AQ$3:AQ$146,$B421,总装!AQ$6)+SUMIF(总装!AR$3:AR$146,$B421,总装!AR$6)+SUMIF(总装!AS$3:AS$146,$B421,总装!AS$6)</f>
        <v>1550</v>
      </c>
      <c r="X421" s="5">
        <f ca="1">SUMIF(总装!AT$3:AT$146,$B421,总装!AT$6)+SUMIF(总装!AU$3:AU$146,$B421,总装!AU$6)+SUMIF(总装!AV$3:AV$146,$B421,总装!AV$6)</f>
        <v>450</v>
      </c>
      <c r="Y421" s="5">
        <f ca="1">SUMIF(总装!AW$3:AW$146,$B421,总装!AW$6)+SUMIF(总装!AX$3:AX$146,$B421,总装!AX$6)+SUMIF(总装!AY$3:AY$146,$B421,总装!AY$6)</f>
        <v>0</v>
      </c>
      <c r="Z421" s="5">
        <f ca="1">SUMIF(总装!AZ$3:AZ$146,$B421,总装!AZ$6)+SUMIF(总装!BA$3:BA$146,$B421,总装!BA$6)+SUMIF(总装!BB$3:BB$146,$B421,总装!BB$6)</f>
        <v>0</v>
      </c>
      <c r="AA421" s="5">
        <f ca="1">SUMIF(总装!BC$3:BC$146,$B421,总装!BC$6)+SUMIF(总装!BD$3:BD$146,$B421,总装!BD$6)+SUMIF(总装!BE$3:BE$146,$B421,总装!BE$6)</f>
        <v>0</v>
      </c>
      <c r="AB421" s="5">
        <f ca="1">SUMIF(总装!BF$3:BF$146,$B421,总装!BF$6)+SUMIF(总装!BG$3:BG$146,$B421,总装!BG$6)+SUMIF(总装!BH$3:BH$146,$B421,总装!BH$6)</f>
        <v>0</v>
      </c>
      <c r="AC421" s="5">
        <f ca="1">SUMIF(总装!BI$3:BI$146,$B421,总装!BI$6)+SUMIF(总装!BJ$3:BJ$146,$B421,总装!BJ$6)+SUMIF(总装!BK$3:BK$146,$B421,总装!BK$6)</f>
        <v>0</v>
      </c>
      <c r="AD421" s="5">
        <f ca="1">SUMIF(总装!BL$3:BL$146,$B421,总装!BL$6)+SUMIF(总装!BM$3:BM$146,$B421,总装!BM$6)+SUMIF(总装!BN$3:BN$146,$B421,总装!BN$6)</f>
        <v>0</v>
      </c>
      <c r="AE421" s="5">
        <f ca="1">SUMIF(总装!BO$3:BO$146,$B421,总装!BO$6)+SUMIF(总装!BP$3:BP$146,$B421,总装!BP$6)+SUMIF(总装!BQ$3:BQ$146,$B421,总装!BQ$6)</f>
        <v>0</v>
      </c>
      <c r="AF421" s="5">
        <f ca="1">SUMIF(总装!BR$3:BR$146,$B421,总装!BR$6)+SUMIF(总装!BS$3:BS$146,$B421,总装!BS$6)+SUMIF(总装!BT$3:BT$146,$B421,总装!BT$6)</f>
        <v>0</v>
      </c>
      <c r="AG421" s="5">
        <f ca="1">SUMIF(总装!BU$3:BU$146,$B421,总装!BU$6)+SUMIF(总装!BV$3:BV$146,$B421,总装!BV$6)+SUMIF(总装!BW$3:BW$146,$B421,总装!BW$6)</f>
        <v>0</v>
      </c>
      <c r="AH421" s="5">
        <f ca="1">SUMIF(总装!BX$3:BX$146,$B421,总装!BX$6)+SUMIF(总装!BY$3:BY$146,$B421,总装!BY$6)+SUMIF(总装!BZ$3:BZ$146,$B421,总装!BZ$6)</f>
        <v>0</v>
      </c>
      <c r="AI421" s="5">
        <f ca="1">SUMIF(总装!CA$3:CA$146,$B421,总装!CA$6)+SUMIF(总装!CB$3:CB$146,$B421,总装!CB$6)+SUMIF(总装!CC$3:CC$146,$B421,总装!CC$6)</f>
        <v>0</v>
      </c>
      <c r="AJ421" s="5">
        <f ca="1">SUMIF(总装!CD$3:CD$146,$B421,总装!CD$6)+SUMIF(总装!CE$3:CE$146,$B421,总装!CE$6)+SUMIF(总装!CF$3:CF$146,$B421,总装!CF$6)</f>
        <v>0</v>
      </c>
      <c r="AK421" s="5">
        <f ca="1">SUMIF(总装!CG$3:CG$146,$B421,总装!CG$6)+SUMIF(总装!CH$3:CH$146,$B421,总装!CH$6)+SUMIF(总装!CI$3:CI$146,$B421,总装!CI$6)</f>
        <v>0</v>
      </c>
      <c r="AL421" s="5">
        <f ca="1">SUMIF(总装!CJ$3:CJ$146,$B421,总装!CJ$6)+SUMIF(总装!CK$3:CK$146,$B421,总装!CK$6)+SUMIF(总装!CL$3:CL$146,$B421,总装!CL$6)</f>
        <v>0</v>
      </c>
      <c r="AM421" s="5">
        <f ca="1">SUMIF(总装!CM$3:CM$146,$B421,总装!CM$6)+SUMIF(总装!CN$3:CN$146,$B421,总装!CN$6)+SUMIF(总装!CO$3:CO$146,$B421,总装!CO$6)</f>
        <v>0</v>
      </c>
      <c r="AN421" s="5">
        <f ca="1">SUMIF(总装!CP$3:CP$146,$B421,总装!CP$6)+SUMIF(总装!CQ$3:CQ$146,$B421,总装!CQ$6)+SUMIF(总装!CR$3:CR$146,$B421,总装!CR$6)</f>
        <v>0</v>
      </c>
      <c r="AO421" s="5">
        <f ca="1" t="shared" si="18"/>
        <v>2000</v>
      </c>
      <c r="AP421" s="5">
        <f>SUMIF(工单拆分!G:G,B421,工单拆分!I:I)</f>
        <v>2000</v>
      </c>
      <c r="AQ421" s="5">
        <f ca="1" t="shared" si="19"/>
        <v>0</v>
      </c>
      <c r="AS421" s="7">
        <f>VLOOKUP(日计划量!C:C,工单拆分!H:N,7,0)</f>
        <v>100847150</v>
      </c>
      <c r="AT421" s="5">
        <f ca="1">VLOOKUP(C:C,工单拆分!H:R,11,0)</f>
        <v>0</v>
      </c>
      <c r="AU421" s="5">
        <f ca="1">VLOOKUP(C:C,工单拆分!H:S,12,0)</f>
        <v>0</v>
      </c>
      <c r="AV421" s="5"/>
      <c r="AW421" s="5"/>
    </row>
    <row r="422" s="1" customFormat="1" spans="1:49">
      <c r="A422" s="5">
        <f>工单拆分!F422</f>
        <v>7210002500</v>
      </c>
      <c r="B422" s="5" t="str">
        <f>工单拆分!G422</f>
        <v>7210002500-3</v>
      </c>
      <c r="C422" s="5" t="str">
        <f>工单拆分!H422</f>
        <v>50FC29-3</v>
      </c>
      <c r="D422" s="5">
        <f>VLOOKUP(B422,工单拆分!G:I,3,0)</f>
        <v>2000</v>
      </c>
      <c r="E422" s="5">
        <f ca="1">SUMIFS(OFFSET(工单拆分!$I$2,,,2000),OFFSET(工单拆分!$F$2,,,2000),A422)</f>
        <v>20000</v>
      </c>
      <c r="F422" s="5"/>
      <c r="G422" s="10">
        <f ca="1" t="array" ref="G422">MATCH(TRUE,J422:AN422&gt;10,0)+$J$2-1</f>
        <v>43539</v>
      </c>
      <c r="H422" s="11"/>
      <c r="I422" s="11"/>
      <c r="J422" s="5">
        <f ca="1">SUMIF(总装!D$3:D$146,$B422,总装!D$6)+SUMIF(总装!E$3:E$146,$B422,总装!E$6)+SUMIF(总装!F$3:F$146,$B422,总装!F$6)</f>
        <v>0</v>
      </c>
      <c r="K422" s="12">
        <f ca="1">SUMIF(总装!G$3:G$146,$B422,总装!G$6)+SUMIF(总装!H$3:H$146,$B422,总装!H$6)+SUMIF(总装!I$3:I$146,$B422,总装!I$6)</f>
        <v>0</v>
      </c>
      <c r="L422" s="12">
        <f ca="1">SUMIF(总装!J$3:J$146,$B422,总装!J$6)+SUMIF(总装!K$3:K$146,$B422,总装!K$6)+SUMIF(总装!L$3:L$146,$B422,总装!L$6)</f>
        <v>0</v>
      </c>
      <c r="M422" s="12">
        <f ca="1">SUMIF(总装!M$3:M$146,$B422,总装!M$6)+SUMIF(总装!N$3:N$146,$B422,总装!N$6)+SUMIF(总装!O$3:O$146,$B422,总装!O$6)</f>
        <v>0</v>
      </c>
      <c r="N422" s="12">
        <f ca="1">SUMIF(总装!P$3:P$146,$B422,总装!P$6)+SUMIF(总装!Q$3:Q$146,$B422,总装!Q$6)+SUMIF(总装!R$3:R$146,$B422,总装!R$6)</f>
        <v>0</v>
      </c>
      <c r="O422" s="12">
        <f ca="1">SUMIF(总装!S$3:S$146,$B422,总装!S$6)+SUMIF(总装!T$3:T$146,$B422,总装!T$6)+SUMIF(总装!U$3:U$146,$B422,总装!U$6)</f>
        <v>0</v>
      </c>
      <c r="P422" s="12">
        <f ca="1">SUMIF(总装!V$3:V$146,$B422,总装!V$6)+SUMIF(总装!W$3:W$146,$B422,总装!W$6)+SUMIF(总装!X$3:X$146,$B422,总装!X$6)</f>
        <v>0</v>
      </c>
      <c r="Q422" s="12">
        <f ca="1">SUMIF(总装!Y$3:Y$146,$B422,总装!Y$6)+SUMIF(总装!Z$3:Z$146,$B422,总装!Z$6)+SUMIF(总装!AA$3:AA$146,$B422,总装!AA$6)</f>
        <v>0</v>
      </c>
      <c r="R422" s="5">
        <f ca="1">SUMIF(总装!AB$3:AB$146,$B422,总装!AB$6)+SUMIF(总装!AC$3:AC$146,$B422,总装!AC$6)+SUMIF(总装!AD$3:AD$146,$B422,总装!AD$6)</f>
        <v>0</v>
      </c>
      <c r="S422" s="5">
        <f ca="1">SUMIF(总装!AE$3:AE$146,$B422,总装!AE$6)+SUMIF(总装!AF$3:AF$146,$B422,总装!AF$6)+SUMIF(总装!AG$3:AG$146,$B422,总装!AG$6)</f>
        <v>0</v>
      </c>
      <c r="T422" s="5">
        <f ca="1">SUMIF(总装!AH$3:AH$146,$B422,总装!AH$6)+SUMIF(总装!AI$3:AI$146,$B422,总装!AI$6)+SUMIF(总装!AJ$3:AJ$146,$B422,总装!AJ$6)</f>
        <v>0</v>
      </c>
      <c r="U422" s="5">
        <f ca="1">SUMIF(总装!AK$3:AK$146,$B422,总装!AK$6)+SUMIF(总装!AL$3:AL$146,$B422,总装!AL$6)+SUMIF(总装!AM$3:AM$146,$B422,总装!AM$6)</f>
        <v>0</v>
      </c>
      <c r="V422" s="5">
        <f ca="1">SUMIF(总装!AN$3:AN$146,$B422,总装!AN$6)+SUMIF(总装!AO$3:AO$146,$B422,总装!AO$6)+SUMIF(总装!AP$3:AP$146,$B422,总装!AP$6)</f>
        <v>0</v>
      </c>
      <c r="W422" s="5">
        <f ca="1">SUMIF(总装!AQ$3:AQ$146,$B422,总装!AQ$6)+SUMIF(总装!AR$3:AR$146,$B422,总装!AR$6)+SUMIF(总装!AS$3:AS$146,$B422,总装!AS$6)</f>
        <v>0</v>
      </c>
      <c r="X422" s="5">
        <f ca="1">SUMIF(总装!AT$3:AT$146,$B422,总装!AT$6)+SUMIF(总装!AU$3:AU$146,$B422,总装!AU$6)+SUMIF(总装!AV$3:AV$146,$B422,总装!AV$6)</f>
        <v>1400</v>
      </c>
      <c r="Y422" s="5">
        <f ca="1">SUMIF(总装!AW$3:AW$146,$B422,总装!AW$6)+SUMIF(总装!AX$3:AX$146,$B422,总装!AX$6)+SUMIF(总装!AY$3:AY$146,$B422,总装!AY$6)</f>
        <v>0</v>
      </c>
      <c r="Z422" s="5">
        <f ca="1">SUMIF(总装!AZ$3:AZ$146,$B422,总装!AZ$6)+SUMIF(总装!BA$3:BA$146,$B422,总装!BA$6)+SUMIF(总装!BB$3:BB$146,$B422,总装!BB$6)</f>
        <v>0</v>
      </c>
      <c r="AA422" s="5">
        <f ca="1">SUMIF(总装!BC$3:BC$146,$B422,总装!BC$6)+SUMIF(总装!BD$3:BD$146,$B422,总装!BD$6)+SUMIF(总装!BE$3:BE$146,$B422,总装!BE$6)</f>
        <v>600</v>
      </c>
      <c r="AB422" s="5">
        <f ca="1">SUMIF(总装!BF$3:BF$146,$B422,总装!BF$6)+SUMIF(总装!BG$3:BG$146,$B422,总装!BG$6)+SUMIF(总装!BH$3:BH$146,$B422,总装!BH$6)</f>
        <v>0</v>
      </c>
      <c r="AC422" s="5">
        <f ca="1">SUMIF(总装!BI$3:BI$146,$B422,总装!BI$6)+SUMIF(总装!BJ$3:BJ$146,$B422,总装!BJ$6)+SUMIF(总装!BK$3:BK$146,$B422,总装!BK$6)</f>
        <v>0</v>
      </c>
      <c r="AD422" s="5">
        <f ca="1">SUMIF(总装!BL$3:BL$146,$B422,总装!BL$6)+SUMIF(总装!BM$3:BM$146,$B422,总装!BM$6)+SUMIF(总装!BN$3:BN$146,$B422,总装!BN$6)</f>
        <v>0</v>
      </c>
      <c r="AE422" s="5">
        <f ca="1">SUMIF(总装!BO$3:BO$146,$B422,总装!BO$6)+SUMIF(总装!BP$3:BP$146,$B422,总装!BP$6)+SUMIF(总装!BQ$3:BQ$146,$B422,总装!BQ$6)</f>
        <v>0</v>
      </c>
      <c r="AF422" s="5">
        <f ca="1">SUMIF(总装!BR$3:BR$146,$B422,总装!BR$6)+SUMIF(总装!BS$3:BS$146,$B422,总装!BS$6)+SUMIF(总装!BT$3:BT$146,$B422,总装!BT$6)</f>
        <v>0</v>
      </c>
      <c r="AG422" s="5">
        <f ca="1">SUMIF(总装!BU$3:BU$146,$B422,总装!BU$6)+SUMIF(总装!BV$3:BV$146,$B422,总装!BV$6)+SUMIF(总装!BW$3:BW$146,$B422,总装!BW$6)</f>
        <v>0</v>
      </c>
      <c r="AH422" s="5">
        <f ca="1">SUMIF(总装!BX$3:BX$146,$B422,总装!BX$6)+SUMIF(总装!BY$3:BY$146,$B422,总装!BY$6)+SUMIF(总装!BZ$3:BZ$146,$B422,总装!BZ$6)</f>
        <v>0</v>
      </c>
      <c r="AI422" s="5">
        <f ca="1">SUMIF(总装!CA$3:CA$146,$B422,总装!CA$6)+SUMIF(总装!CB$3:CB$146,$B422,总装!CB$6)+SUMIF(总装!CC$3:CC$146,$B422,总装!CC$6)</f>
        <v>0</v>
      </c>
      <c r="AJ422" s="5">
        <f ca="1">SUMIF(总装!CD$3:CD$146,$B422,总装!CD$6)+SUMIF(总装!CE$3:CE$146,$B422,总装!CE$6)+SUMIF(总装!CF$3:CF$146,$B422,总装!CF$6)</f>
        <v>0</v>
      </c>
      <c r="AK422" s="5">
        <f ca="1">SUMIF(总装!CG$3:CG$146,$B422,总装!CG$6)+SUMIF(总装!CH$3:CH$146,$B422,总装!CH$6)+SUMIF(总装!CI$3:CI$146,$B422,总装!CI$6)</f>
        <v>0</v>
      </c>
      <c r="AL422" s="5">
        <f ca="1">SUMIF(总装!CJ$3:CJ$146,$B422,总装!CJ$6)+SUMIF(总装!CK$3:CK$146,$B422,总装!CK$6)+SUMIF(总装!CL$3:CL$146,$B422,总装!CL$6)</f>
        <v>0</v>
      </c>
      <c r="AM422" s="5">
        <f ca="1">SUMIF(总装!CM$3:CM$146,$B422,总装!CM$6)+SUMIF(总装!CN$3:CN$146,$B422,总装!CN$6)+SUMIF(总装!CO$3:CO$146,$B422,总装!CO$6)</f>
        <v>0</v>
      </c>
      <c r="AN422" s="5">
        <f ca="1">SUMIF(总装!CP$3:CP$146,$B422,总装!CP$6)+SUMIF(总装!CQ$3:CQ$146,$B422,总装!CQ$6)+SUMIF(总装!CR$3:CR$146,$B422,总装!CR$6)</f>
        <v>0</v>
      </c>
      <c r="AO422" s="5">
        <f ca="1" t="shared" si="18"/>
        <v>2000</v>
      </c>
      <c r="AP422" s="5">
        <f>SUMIF(工单拆分!G:G,B422,工单拆分!I:I)</f>
        <v>2000</v>
      </c>
      <c r="AQ422" s="5">
        <f ca="1" t="shared" si="19"/>
        <v>0</v>
      </c>
      <c r="AS422" s="7">
        <f>VLOOKUP(日计划量!C:C,工单拆分!H:N,7,0)</f>
        <v>100847602</v>
      </c>
      <c r="AT422" s="5">
        <f ca="1">VLOOKUP(C:C,工单拆分!H:R,11,0)</f>
        <v>0</v>
      </c>
      <c r="AU422" s="5">
        <f ca="1">VLOOKUP(C:C,工单拆分!H:S,12,0)</f>
        <v>0</v>
      </c>
      <c r="AV422" s="5"/>
      <c r="AW422" s="5"/>
    </row>
    <row r="423" s="1" customFormat="1" spans="1:49">
      <c r="A423" s="5">
        <f>工单拆分!F423</f>
        <v>7210002500</v>
      </c>
      <c r="B423" s="5" t="str">
        <f>工单拆分!G423</f>
        <v>7210002500-4</v>
      </c>
      <c r="C423" s="5" t="str">
        <f>工单拆分!H423</f>
        <v>50FC29-4</v>
      </c>
      <c r="D423" s="5">
        <f>VLOOKUP(B423,工单拆分!G:I,3,0)</f>
        <v>2000</v>
      </c>
      <c r="E423" s="5">
        <f ca="1">SUMIFS(OFFSET(工单拆分!$I$2,,,2000),OFFSET(工单拆分!$F$2,,,2000),A423)</f>
        <v>20000</v>
      </c>
      <c r="F423" s="5"/>
      <c r="G423" s="10">
        <f ca="1" t="array" ref="G423">MATCH(TRUE,J423:AN423&gt;10,0)+$J$2-1</f>
        <v>43546</v>
      </c>
      <c r="H423" s="11"/>
      <c r="I423" s="11"/>
      <c r="J423" s="5">
        <f ca="1">SUMIF(总装!D$3:D$146,$B423,总装!D$6)+SUMIF(总装!E$3:E$146,$B423,总装!E$6)+SUMIF(总装!F$3:F$146,$B423,总装!F$6)</f>
        <v>0</v>
      </c>
      <c r="K423" s="12">
        <f ca="1">SUMIF(总装!G$3:G$146,$B423,总装!G$6)+SUMIF(总装!H$3:H$146,$B423,总装!H$6)+SUMIF(总装!I$3:I$146,$B423,总装!I$6)</f>
        <v>0</v>
      </c>
      <c r="L423" s="12">
        <f ca="1">SUMIF(总装!J$3:J$146,$B423,总装!J$6)+SUMIF(总装!K$3:K$146,$B423,总装!K$6)+SUMIF(总装!L$3:L$146,$B423,总装!L$6)</f>
        <v>0</v>
      </c>
      <c r="M423" s="12">
        <f ca="1">SUMIF(总装!M$3:M$146,$B423,总装!M$6)+SUMIF(总装!N$3:N$146,$B423,总装!N$6)+SUMIF(总装!O$3:O$146,$B423,总装!O$6)</f>
        <v>0</v>
      </c>
      <c r="N423" s="12">
        <f ca="1">SUMIF(总装!P$3:P$146,$B423,总装!P$6)+SUMIF(总装!Q$3:Q$146,$B423,总装!Q$6)+SUMIF(总装!R$3:R$146,$B423,总装!R$6)</f>
        <v>0</v>
      </c>
      <c r="O423" s="12">
        <f ca="1">SUMIF(总装!S$3:S$146,$B423,总装!S$6)+SUMIF(总装!T$3:T$146,$B423,总装!T$6)+SUMIF(总装!U$3:U$146,$B423,总装!U$6)</f>
        <v>0</v>
      </c>
      <c r="P423" s="12">
        <f ca="1">SUMIF(总装!V$3:V$146,$B423,总装!V$6)+SUMIF(总装!W$3:W$146,$B423,总装!W$6)+SUMIF(总装!X$3:X$146,$B423,总装!X$6)</f>
        <v>0</v>
      </c>
      <c r="Q423" s="12">
        <f ca="1">SUMIF(总装!Y$3:Y$146,$B423,总装!Y$6)+SUMIF(总装!Z$3:Z$146,$B423,总装!Z$6)+SUMIF(总装!AA$3:AA$146,$B423,总装!AA$6)</f>
        <v>0</v>
      </c>
      <c r="R423" s="5">
        <f ca="1">SUMIF(总装!AB$3:AB$146,$B423,总装!AB$6)+SUMIF(总装!AC$3:AC$146,$B423,总装!AC$6)+SUMIF(总装!AD$3:AD$146,$B423,总装!AD$6)</f>
        <v>0</v>
      </c>
      <c r="S423" s="5">
        <f ca="1">SUMIF(总装!AE$3:AE$146,$B423,总装!AE$6)+SUMIF(总装!AF$3:AF$146,$B423,总装!AF$6)+SUMIF(总装!AG$3:AG$146,$B423,总装!AG$6)</f>
        <v>0</v>
      </c>
      <c r="T423" s="5">
        <f ca="1">SUMIF(总装!AH$3:AH$146,$B423,总装!AH$6)+SUMIF(总装!AI$3:AI$146,$B423,总装!AI$6)+SUMIF(总装!AJ$3:AJ$146,$B423,总装!AJ$6)</f>
        <v>0</v>
      </c>
      <c r="U423" s="5">
        <f ca="1">SUMIF(总装!AK$3:AK$146,$B423,总装!AK$6)+SUMIF(总装!AL$3:AL$146,$B423,总装!AL$6)+SUMIF(总装!AM$3:AM$146,$B423,总装!AM$6)</f>
        <v>0</v>
      </c>
      <c r="V423" s="5">
        <f ca="1">SUMIF(总装!AN$3:AN$146,$B423,总装!AN$6)+SUMIF(总装!AO$3:AO$146,$B423,总装!AO$6)+SUMIF(总装!AP$3:AP$146,$B423,总装!AP$6)</f>
        <v>0</v>
      </c>
      <c r="W423" s="5">
        <f ca="1">SUMIF(总装!AQ$3:AQ$146,$B423,总装!AQ$6)+SUMIF(总装!AR$3:AR$146,$B423,总装!AR$6)+SUMIF(总装!AS$3:AS$146,$B423,总装!AS$6)</f>
        <v>0</v>
      </c>
      <c r="X423" s="5">
        <f ca="1">SUMIF(总装!AT$3:AT$146,$B423,总装!AT$6)+SUMIF(总装!AU$3:AU$146,$B423,总装!AU$6)+SUMIF(总装!AV$3:AV$146,$B423,总装!AV$6)</f>
        <v>0</v>
      </c>
      <c r="Y423" s="5">
        <f ca="1">SUMIF(总装!AW$3:AW$146,$B423,总装!AW$6)+SUMIF(总装!AX$3:AX$146,$B423,总装!AX$6)+SUMIF(总装!AY$3:AY$146,$B423,总装!AY$6)</f>
        <v>0</v>
      </c>
      <c r="Z423" s="5">
        <f ca="1">SUMIF(总装!AZ$3:AZ$146,$B423,总装!AZ$6)+SUMIF(总装!BA$3:BA$146,$B423,总装!BA$6)+SUMIF(总装!BB$3:BB$146,$B423,总装!BB$6)</f>
        <v>0</v>
      </c>
      <c r="AA423" s="5">
        <f ca="1">SUMIF(总装!BC$3:BC$146,$B423,总装!BC$6)+SUMIF(总装!BD$3:BD$146,$B423,总装!BD$6)+SUMIF(总装!BE$3:BE$146,$B423,总装!BE$6)</f>
        <v>0</v>
      </c>
      <c r="AB423" s="5">
        <f ca="1">SUMIF(总装!BF$3:BF$146,$B423,总装!BF$6)+SUMIF(总装!BG$3:BG$146,$B423,总装!BG$6)+SUMIF(总装!BH$3:BH$146,$B423,总装!BH$6)</f>
        <v>0</v>
      </c>
      <c r="AC423" s="5">
        <f ca="1">SUMIF(总装!BI$3:BI$146,$B423,总装!BI$6)+SUMIF(总装!BJ$3:BJ$146,$B423,总装!BJ$6)+SUMIF(总装!BK$3:BK$146,$B423,总装!BK$6)</f>
        <v>0</v>
      </c>
      <c r="AD423" s="5">
        <f ca="1">SUMIF(总装!BL$3:BL$146,$B423,总装!BL$6)+SUMIF(总装!BM$3:BM$146,$B423,总装!BM$6)+SUMIF(总装!BN$3:BN$146,$B423,总装!BN$6)</f>
        <v>0</v>
      </c>
      <c r="AE423" s="5">
        <f ca="1">SUMIF(总装!BO$3:BO$146,$B423,总装!BO$6)+SUMIF(总装!BP$3:BP$146,$B423,总装!BP$6)+SUMIF(总装!BQ$3:BQ$146,$B423,总装!BQ$6)</f>
        <v>900</v>
      </c>
      <c r="AF423" s="5">
        <f ca="1">SUMIF(总装!BR$3:BR$146,$B423,总装!BR$6)+SUMIF(总装!BS$3:BS$146,$B423,总装!BS$6)+SUMIF(总装!BT$3:BT$146,$B423,总装!BT$6)</f>
        <v>1100</v>
      </c>
      <c r="AG423" s="5">
        <f ca="1">SUMIF(总装!BU$3:BU$146,$B423,总装!BU$6)+SUMIF(总装!BV$3:BV$146,$B423,总装!BV$6)+SUMIF(总装!BW$3:BW$146,$B423,总装!BW$6)</f>
        <v>0</v>
      </c>
      <c r="AH423" s="5">
        <f ca="1">SUMIF(总装!BX$3:BX$146,$B423,总装!BX$6)+SUMIF(总装!BY$3:BY$146,$B423,总装!BY$6)+SUMIF(总装!BZ$3:BZ$146,$B423,总装!BZ$6)</f>
        <v>0</v>
      </c>
      <c r="AI423" s="5">
        <f ca="1">SUMIF(总装!CA$3:CA$146,$B423,总装!CA$6)+SUMIF(总装!CB$3:CB$146,$B423,总装!CB$6)+SUMIF(总装!CC$3:CC$146,$B423,总装!CC$6)</f>
        <v>0</v>
      </c>
      <c r="AJ423" s="5">
        <f ca="1">SUMIF(总装!CD$3:CD$146,$B423,总装!CD$6)+SUMIF(总装!CE$3:CE$146,$B423,总装!CE$6)+SUMIF(总装!CF$3:CF$146,$B423,总装!CF$6)</f>
        <v>0</v>
      </c>
      <c r="AK423" s="5">
        <f ca="1">SUMIF(总装!CG$3:CG$146,$B423,总装!CG$6)+SUMIF(总装!CH$3:CH$146,$B423,总装!CH$6)+SUMIF(总装!CI$3:CI$146,$B423,总装!CI$6)</f>
        <v>0</v>
      </c>
      <c r="AL423" s="5">
        <f ca="1">SUMIF(总装!CJ$3:CJ$146,$B423,总装!CJ$6)+SUMIF(总装!CK$3:CK$146,$B423,总装!CK$6)+SUMIF(总装!CL$3:CL$146,$B423,总装!CL$6)</f>
        <v>0</v>
      </c>
      <c r="AM423" s="5">
        <f ca="1">SUMIF(总装!CM$3:CM$146,$B423,总装!CM$6)+SUMIF(总装!CN$3:CN$146,$B423,总装!CN$6)+SUMIF(总装!CO$3:CO$146,$B423,总装!CO$6)</f>
        <v>0</v>
      </c>
      <c r="AN423" s="5">
        <f ca="1">SUMIF(总装!CP$3:CP$146,$B423,总装!CP$6)+SUMIF(总装!CQ$3:CQ$146,$B423,总装!CQ$6)+SUMIF(总装!CR$3:CR$146,$B423,总装!CR$6)</f>
        <v>0</v>
      </c>
      <c r="AO423" s="5">
        <f ca="1" t="shared" si="18"/>
        <v>2000</v>
      </c>
      <c r="AP423" s="5">
        <f>SUMIF(工单拆分!G:G,B423,工单拆分!I:I)</f>
        <v>2000</v>
      </c>
      <c r="AQ423" s="5">
        <f ca="1" t="shared" si="19"/>
        <v>0</v>
      </c>
      <c r="AS423" s="7">
        <f>VLOOKUP(日计划量!C:C,工单拆分!H:N,7,0)</f>
        <v>100850825</v>
      </c>
      <c r="AT423" s="5">
        <f ca="1">VLOOKUP(C:C,工单拆分!H:R,11,0)</f>
        <v>0</v>
      </c>
      <c r="AU423" s="5">
        <f ca="1">VLOOKUP(C:C,工单拆分!H:S,12,0)</f>
        <v>0</v>
      </c>
      <c r="AV423" s="5"/>
      <c r="AW423" s="5"/>
    </row>
    <row r="424" s="1" customFormat="1" spans="1:49">
      <c r="A424" s="5">
        <f>工单拆分!F424</f>
        <v>7210002500</v>
      </c>
      <c r="B424" s="5" t="str">
        <f>工单拆分!G424</f>
        <v>7210002500-5</v>
      </c>
      <c r="C424" s="5" t="str">
        <f>工单拆分!H424</f>
        <v>50FC29-5</v>
      </c>
      <c r="D424" s="5">
        <f>VLOOKUP(B424,工单拆分!G:I,3,0)</f>
        <v>2000</v>
      </c>
      <c r="E424" s="5">
        <f ca="1">SUMIFS(OFFSET(工单拆分!$I$2,,,2000),OFFSET(工单拆分!$F$2,,,2000),A424)</f>
        <v>20000</v>
      </c>
      <c r="F424" s="5"/>
      <c r="G424" s="10">
        <f ca="1" t="array" ref="G424">MATCH(TRUE,J424:AN424&gt;10,0)+$J$2-1</f>
        <v>43547</v>
      </c>
      <c r="H424" s="11"/>
      <c r="I424" s="11"/>
      <c r="J424" s="5">
        <f ca="1">SUMIF(总装!D$3:D$146,$B424,总装!D$6)+SUMIF(总装!E$3:E$146,$B424,总装!E$6)+SUMIF(总装!F$3:F$146,$B424,总装!F$6)</f>
        <v>0</v>
      </c>
      <c r="K424" s="12">
        <f ca="1">SUMIF(总装!G$3:G$146,$B424,总装!G$6)+SUMIF(总装!H$3:H$146,$B424,总装!H$6)+SUMIF(总装!I$3:I$146,$B424,总装!I$6)</f>
        <v>0</v>
      </c>
      <c r="L424" s="12">
        <f ca="1">SUMIF(总装!J$3:J$146,$B424,总装!J$6)+SUMIF(总装!K$3:K$146,$B424,总装!K$6)+SUMIF(总装!L$3:L$146,$B424,总装!L$6)</f>
        <v>0</v>
      </c>
      <c r="M424" s="12">
        <f ca="1">SUMIF(总装!M$3:M$146,$B424,总装!M$6)+SUMIF(总装!N$3:N$146,$B424,总装!N$6)+SUMIF(总装!O$3:O$146,$B424,总装!O$6)</f>
        <v>0</v>
      </c>
      <c r="N424" s="12">
        <f ca="1">SUMIF(总装!P$3:P$146,$B424,总装!P$6)+SUMIF(总装!Q$3:Q$146,$B424,总装!Q$6)+SUMIF(总装!R$3:R$146,$B424,总装!R$6)</f>
        <v>0</v>
      </c>
      <c r="O424" s="12">
        <f ca="1">SUMIF(总装!S$3:S$146,$B424,总装!S$6)+SUMIF(总装!T$3:T$146,$B424,总装!T$6)+SUMIF(总装!U$3:U$146,$B424,总装!U$6)</f>
        <v>0</v>
      </c>
      <c r="P424" s="12">
        <f ca="1">SUMIF(总装!V$3:V$146,$B424,总装!V$6)+SUMIF(总装!W$3:W$146,$B424,总装!W$6)+SUMIF(总装!X$3:X$146,$B424,总装!X$6)</f>
        <v>0</v>
      </c>
      <c r="Q424" s="12">
        <f ca="1">SUMIF(总装!Y$3:Y$146,$B424,总装!Y$6)+SUMIF(总装!Z$3:Z$146,$B424,总装!Z$6)+SUMIF(总装!AA$3:AA$146,$B424,总装!AA$6)</f>
        <v>0</v>
      </c>
      <c r="R424" s="5">
        <f ca="1">SUMIF(总装!AB$3:AB$146,$B424,总装!AB$6)+SUMIF(总装!AC$3:AC$146,$B424,总装!AC$6)+SUMIF(总装!AD$3:AD$146,$B424,总装!AD$6)</f>
        <v>0</v>
      </c>
      <c r="S424" s="5">
        <f ca="1">SUMIF(总装!AE$3:AE$146,$B424,总装!AE$6)+SUMIF(总装!AF$3:AF$146,$B424,总装!AF$6)+SUMIF(总装!AG$3:AG$146,$B424,总装!AG$6)</f>
        <v>0</v>
      </c>
      <c r="T424" s="5">
        <f ca="1">SUMIF(总装!AH$3:AH$146,$B424,总装!AH$6)+SUMIF(总装!AI$3:AI$146,$B424,总装!AI$6)+SUMIF(总装!AJ$3:AJ$146,$B424,总装!AJ$6)</f>
        <v>0</v>
      </c>
      <c r="U424" s="5">
        <f ca="1">SUMIF(总装!AK$3:AK$146,$B424,总装!AK$6)+SUMIF(总装!AL$3:AL$146,$B424,总装!AL$6)+SUMIF(总装!AM$3:AM$146,$B424,总装!AM$6)</f>
        <v>0</v>
      </c>
      <c r="V424" s="5">
        <f ca="1">SUMIF(总装!AN$3:AN$146,$B424,总装!AN$6)+SUMIF(总装!AO$3:AO$146,$B424,总装!AO$6)+SUMIF(总装!AP$3:AP$146,$B424,总装!AP$6)</f>
        <v>0</v>
      </c>
      <c r="W424" s="5">
        <f ca="1">SUMIF(总装!AQ$3:AQ$146,$B424,总装!AQ$6)+SUMIF(总装!AR$3:AR$146,$B424,总装!AR$6)+SUMIF(总装!AS$3:AS$146,$B424,总装!AS$6)</f>
        <v>0</v>
      </c>
      <c r="X424" s="5">
        <f ca="1">SUMIF(总装!AT$3:AT$146,$B424,总装!AT$6)+SUMIF(总装!AU$3:AU$146,$B424,总装!AU$6)+SUMIF(总装!AV$3:AV$146,$B424,总装!AV$6)</f>
        <v>0</v>
      </c>
      <c r="Y424" s="5">
        <f ca="1">SUMIF(总装!AW$3:AW$146,$B424,总装!AW$6)+SUMIF(总装!AX$3:AX$146,$B424,总装!AX$6)+SUMIF(总装!AY$3:AY$146,$B424,总装!AY$6)</f>
        <v>0</v>
      </c>
      <c r="Z424" s="5">
        <f ca="1">SUMIF(总装!AZ$3:AZ$146,$B424,总装!AZ$6)+SUMIF(总装!BA$3:BA$146,$B424,总装!BA$6)+SUMIF(总装!BB$3:BB$146,$B424,总装!BB$6)</f>
        <v>0</v>
      </c>
      <c r="AA424" s="5">
        <f ca="1">SUMIF(总装!BC$3:BC$146,$B424,总装!BC$6)+SUMIF(总装!BD$3:BD$146,$B424,总装!BD$6)+SUMIF(总装!BE$3:BE$146,$B424,总装!BE$6)</f>
        <v>0</v>
      </c>
      <c r="AB424" s="5">
        <f ca="1">SUMIF(总装!BF$3:BF$146,$B424,总装!BF$6)+SUMIF(总装!BG$3:BG$146,$B424,总装!BG$6)+SUMIF(总装!BH$3:BH$146,$B424,总装!BH$6)</f>
        <v>0</v>
      </c>
      <c r="AC424" s="5">
        <f ca="1">SUMIF(总装!BI$3:BI$146,$B424,总装!BI$6)+SUMIF(总装!BJ$3:BJ$146,$B424,总装!BJ$6)+SUMIF(总装!BK$3:BK$146,$B424,总装!BK$6)</f>
        <v>0</v>
      </c>
      <c r="AD424" s="5">
        <f ca="1">SUMIF(总装!BL$3:BL$146,$B424,总装!BL$6)+SUMIF(总装!BM$3:BM$146,$B424,总装!BM$6)+SUMIF(总装!BN$3:BN$146,$B424,总装!BN$6)</f>
        <v>0</v>
      </c>
      <c r="AE424" s="5">
        <f ca="1">SUMIF(总装!BO$3:BO$146,$B424,总装!BO$6)+SUMIF(总装!BP$3:BP$146,$B424,总装!BP$6)+SUMIF(总装!BQ$3:BQ$146,$B424,总装!BQ$6)</f>
        <v>0</v>
      </c>
      <c r="AF424" s="5">
        <f ca="1">SUMIF(总装!BR$3:BR$146,$B424,总装!BR$6)+SUMIF(总装!BS$3:BS$146,$B424,总装!BS$6)+SUMIF(总装!BT$3:BT$146,$B424,总装!BT$6)</f>
        <v>800</v>
      </c>
      <c r="AG424" s="5">
        <f ca="1">SUMIF(总装!BU$3:BU$146,$B424,总装!BU$6)+SUMIF(总装!BV$3:BV$146,$B424,总装!BV$6)+SUMIF(总装!BW$3:BW$146,$B424,总装!BW$6)</f>
        <v>1200</v>
      </c>
      <c r="AH424" s="5">
        <f ca="1">SUMIF(总装!BX$3:BX$146,$B424,总装!BX$6)+SUMIF(总装!BY$3:BY$146,$B424,总装!BY$6)+SUMIF(总装!BZ$3:BZ$146,$B424,总装!BZ$6)</f>
        <v>0</v>
      </c>
      <c r="AI424" s="5">
        <f ca="1">SUMIF(总装!CA$3:CA$146,$B424,总装!CA$6)+SUMIF(总装!CB$3:CB$146,$B424,总装!CB$6)+SUMIF(总装!CC$3:CC$146,$B424,总装!CC$6)</f>
        <v>0</v>
      </c>
      <c r="AJ424" s="5">
        <f ca="1">SUMIF(总装!CD$3:CD$146,$B424,总装!CD$6)+SUMIF(总装!CE$3:CE$146,$B424,总装!CE$6)+SUMIF(总装!CF$3:CF$146,$B424,总装!CF$6)</f>
        <v>0</v>
      </c>
      <c r="AK424" s="5">
        <f ca="1">SUMIF(总装!CG$3:CG$146,$B424,总装!CG$6)+SUMIF(总装!CH$3:CH$146,$B424,总装!CH$6)+SUMIF(总装!CI$3:CI$146,$B424,总装!CI$6)</f>
        <v>0</v>
      </c>
      <c r="AL424" s="5">
        <f ca="1">SUMIF(总装!CJ$3:CJ$146,$B424,总装!CJ$6)+SUMIF(总装!CK$3:CK$146,$B424,总装!CK$6)+SUMIF(总装!CL$3:CL$146,$B424,总装!CL$6)</f>
        <v>0</v>
      </c>
      <c r="AM424" s="5">
        <f ca="1">SUMIF(总装!CM$3:CM$146,$B424,总装!CM$6)+SUMIF(总装!CN$3:CN$146,$B424,总装!CN$6)+SUMIF(总装!CO$3:CO$146,$B424,总装!CO$6)</f>
        <v>0</v>
      </c>
      <c r="AN424" s="5">
        <f ca="1">SUMIF(总装!CP$3:CP$146,$B424,总装!CP$6)+SUMIF(总装!CQ$3:CQ$146,$B424,总装!CQ$6)+SUMIF(总装!CR$3:CR$146,$B424,总装!CR$6)</f>
        <v>0</v>
      </c>
      <c r="AO424" s="5">
        <f ca="1" t="shared" si="18"/>
        <v>2000</v>
      </c>
      <c r="AP424" s="5">
        <f>SUMIF(工单拆分!G:G,B424,工单拆分!I:I)</f>
        <v>2000</v>
      </c>
      <c r="AQ424" s="5">
        <f ca="1" t="shared" si="19"/>
        <v>0</v>
      </c>
      <c r="AS424" s="7">
        <f>VLOOKUP(日计划量!C:C,工单拆分!H:N,7,0)</f>
        <v>100850826</v>
      </c>
      <c r="AT424" s="5">
        <f ca="1">VLOOKUP(C:C,工单拆分!H:R,11,0)</f>
        <v>0</v>
      </c>
      <c r="AU424" s="5">
        <f ca="1">VLOOKUP(C:C,工单拆分!H:S,12,0)</f>
        <v>0</v>
      </c>
      <c r="AV424" s="5"/>
      <c r="AW424" s="5"/>
    </row>
    <row r="425" s="1" customFormat="1" spans="1:49">
      <c r="A425" s="5">
        <f>工单拆分!F425</f>
        <v>7210002500</v>
      </c>
      <c r="B425" s="5" t="str">
        <f>工单拆分!G425</f>
        <v>7210002500-6</v>
      </c>
      <c r="C425" s="5" t="str">
        <f>工单拆分!H425</f>
        <v>50FC29-6</v>
      </c>
      <c r="D425" s="5">
        <f>VLOOKUP(B425,工单拆分!G:I,3,0)</f>
        <v>2000</v>
      </c>
      <c r="E425" s="5">
        <f ca="1">SUMIFS(OFFSET(工单拆分!$I$2,,,2000),OFFSET(工单拆分!$F$2,,,2000),A425)</f>
        <v>20000</v>
      </c>
      <c r="F425" s="5"/>
      <c r="G425" s="10">
        <f ca="1" t="array" ref="G425">MATCH(TRUE,J425:AN425&gt;10,0)+$J$2-1</f>
        <v>43544</v>
      </c>
      <c r="H425" s="11"/>
      <c r="I425" s="11"/>
      <c r="J425" s="5">
        <f ca="1">SUMIF(总装!D$3:D$146,$B425,总装!D$6)+SUMIF(总装!E$3:E$146,$B425,总装!E$6)+SUMIF(总装!F$3:F$146,$B425,总装!F$6)</f>
        <v>0</v>
      </c>
      <c r="K425" s="12">
        <f ca="1">SUMIF(总装!G$3:G$146,$B425,总装!G$6)+SUMIF(总装!H$3:H$146,$B425,总装!H$6)+SUMIF(总装!I$3:I$146,$B425,总装!I$6)</f>
        <v>0</v>
      </c>
      <c r="L425" s="12">
        <f ca="1">SUMIF(总装!J$3:J$146,$B425,总装!J$6)+SUMIF(总装!K$3:K$146,$B425,总装!K$6)+SUMIF(总装!L$3:L$146,$B425,总装!L$6)</f>
        <v>0</v>
      </c>
      <c r="M425" s="12">
        <f ca="1">SUMIF(总装!M$3:M$146,$B425,总装!M$6)+SUMIF(总装!N$3:N$146,$B425,总装!N$6)+SUMIF(总装!O$3:O$146,$B425,总装!O$6)</f>
        <v>0</v>
      </c>
      <c r="N425" s="12">
        <f ca="1">SUMIF(总装!P$3:P$146,$B425,总装!P$6)+SUMIF(总装!Q$3:Q$146,$B425,总装!Q$6)+SUMIF(总装!R$3:R$146,$B425,总装!R$6)</f>
        <v>0</v>
      </c>
      <c r="O425" s="12">
        <f ca="1">SUMIF(总装!S$3:S$146,$B425,总装!S$6)+SUMIF(总装!T$3:T$146,$B425,总装!T$6)+SUMIF(总装!U$3:U$146,$B425,总装!U$6)</f>
        <v>0</v>
      </c>
      <c r="P425" s="12">
        <f ca="1">SUMIF(总装!V$3:V$146,$B425,总装!V$6)+SUMIF(总装!W$3:W$146,$B425,总装!W$6)+SUMIF(总装!X$3:X$146,$B425,总装!X$6)</f>
        <v>0</v>
      </c>
      <c r="Q425" s="12">
        <f ca="1">SUMIF(总装!Y$3:Y$146,$B425,总装!Y$6)+SUMIF(总装!Z$3:Z$146,$B425,总装!Z$6)+SUMIF(总装!AA$3:AA$146,$B425,总装!AA$6)</f>
        <v>0</v>
      </c>
      <c r="R425" s="5">
        <f ca="1">SUMIF(总装!AB$3:AB$146,$B425,总装!AB$6)+SUMIF(总装!AC$3:AC$146,$B425,总装!AC$6)+SUMIF(总装!AD$3:AD$146,$B425,总装!AD$6)</f>
        <v>0</v>
      </c>
      <c r="S425" s="5">
        <f ca="1">SUMIF(总装!AE$3:AE$146,$B425,总装!AE$6)+SUMIF(总装!AF$3:AF$146,$B425,总装!AF$6)+SUMIF(总装!AG$3:AG$146,$B425,总装!AG$6)</f>
        <v>0</v>
      </c>
      <c r="T425" s="5">
        <f ca="1">SUMIF(总装!AH$3:AH$146,$B425,总装!AH$6)+SUMIF(总装!AI$3:AI$146,$B425,总装!AI$6)+SUMIF(总装!AJ$3:AJ$146,$B425,总装!AJ$6)</f>
        <v>0</v>
      </c>
      <c r="U425" s="5">
        <f ca="1">SUMIF(总装!AK$3:AK$146,$B425,总装!AK$6)+SUMIF(总装!AL$3:AL$146,$B425,总装!AL$6)+SUMIF(总装!AM$3:AM$146,$B425,总装!AM$6)</f>
        <v>0</v>
      </c>
      <c r="V425" s="5">
        <f ca="1">SUMIF(总装!AN$3:AN$146,$B425,总装!AN$6)+SUMIF(总装!AO$3:AO$146,$B425,总装!AO$6)+SUMIF(总装!AP$3:AP$146,$B425,总装!AP$6)</f>
        <v>0</v>
      </c>
      <c r="W425" s="5">
        <f ca="1">SUMIF(总装!AQ$3:AQ$146,$B425,总装!AQ$6)+SUMIF(总装!AR$3:AR$146,$B425,总装!AR$6)+SUMIF(总装!AS$3:AS$146,$B425,总装!AS$6)</f>
        <v>0</v>
      </c>
      <c r="X425" s="5">
        <f ca="1">SUMIF(总装!AT$3:AT$146,$B425,总装!AT$6)+SUMIF(总装!AU$3:AU$146,$B425,总装!AU$6)+SUMIF(总装!AV$3:AV$146,$B425,总装!AV$6)</f>
        <v>0</v>
      </c>
      <c r="Y425" s="5">
        <f ca="1">SUMIF(总装!AW$3:AW$146,$B425,总装!AW$6)+SUMIF(总装!AX$3:AX$146,$B425,总装!AX$6)+SUMIF(总装!AY$3:AY$146,$B425,总装!AY$6)</f>
        <v>0</v>
      </c>
      <c r="Z425" s="5">
        <f ca="1">SUMIF(总装!AZ$3:AZ$146,$B425,总装!AZ$6)+SUMIF(总装!BA$3:BA$146,$B425,总装!BA$6)+SUMIF(总装!BB$3:BB$146,$B425,总装!BB$6)</f>
        <v>0</v>
      </c>
      <c r="AA425" s="5">
        <f ca="1">SUMIF(总装!BC$3:BC$146,$B425,总装!BC$6)+SUMIF(总装!BD$3:BD$146,$B425,总装!BD$6)+SUMIF(总装!BE$3:BE$146,$B425,总装!BE$6)</f>
        <v>0</v>
      </c>
      <c r="AB425" s="5">
        <f ca="1">SUMIF(总装!BF$3:BF$146,$B425,总装!BF$6)+SUMIF(总装!BG$3:BG$146,$B425,总装!BG$6)+SUMIF(总装!BH$3:BH$146,$B425,总装!BH$6)</f>
        <v>0</v>
      </c>
      <c r="AC425" s="5">
        <f ca="1">SUMIF(总装!BI$3:BI$146,$B425,总装!BI$6)+SUMIF(总装!BJ$3:BJ$146,$B425,总装!BJ$6)+SUMIF(总装!BK$3:BK$146,$B425,总装!BK$6)</f>
        <v>1050</v>
      </c>
      <c r="AD425" s="5">
        <f ca="1">SUMIF(总装!BL$3:BL$146,$B425,总装!BL$6)+SUMIF(总装!BM$3:BM$146,$B425,总装!BM$6)+SUMIF(总装!BN$3:BN$146,$B425,总装!BN$6)</f>
        <v>950</v>
      </c>
      <c r="AE425" s="5">
        <f ca="1">SUMIF(总装!BO$3:BO$146,$B425,总装!BO$6)+SUMIF(总装!BP$3:BP$146,$B425,总装!BP$6)+SUMIF(总装!BQ$3:BQ$146,$B425,总装!BQ$6)</f>
        <v>0</v>
      </c>
      <c r="AF425" s="5">
        <f ca="1">SUMIF(总装!BR$3:BR$146,$B425,总装!BR$6)+SUMIF(总装!BS$3:BS$146,$B425,总装!BS$6)+SUMIF(总装!BT$3:BT$146,$B425,总装!BT$6)</f>
        <v>0</v>
      </c>
      <c r="AG425" s="5">
        <f ca="1">SUMIF(总装!BU$3:BU$146,$B425,总装!BU$6)+SUMIF(总装!BV$3:BV$146,$B425,总装!BV$6)+SUMIF(总装!BW$3:BW$146,$B425,总装!BW$6)</f>
        <v>0</v>
      </c>
      <c r="AH425" s="5">
        <f ca="1">SUMIF(总装!BX$3:BX$146,$B425,总装!BX$6)+SUMIF(总装!BY$3:BY$146,$B425,总装!BY$6)+SUMIF(总装!BZ$3:BZ$146,$B425,总装!BZ$6)</f>
        <v>0</v>
      </c>
      <c r="AI425" s="5">
        <f ca="1">SUMIF(总装!CA$3:CA$146,$B425,总装!CA$6)+SUMIF(总装!CB$3:CB$146,$B425,总装!CB$6)+SUMIF(总装!CC$3:CC$146,$B425,总装!CC$6)</f>
        <v>0</v>
      </c>
      <c r="AJ425" s="5">
        <f ca="1">SUMIF(总装!CD$3:CD$146,$B425,总装!CD$6)+SUMIF(总装!CE$3:CE$146,$B425,总装!CE$6)+SUMIF(总装!CF$3:CF$146,$B425,总装!CF$6)</f>
        <v>0</v>
      </c>
      <c r="AK425" s="5">
        <f ca="1">SUMIF(总装!CG$3:CG$146,$B425,总装!CG$6)+SUMIF(总装!CH$3:CH$146,$B425,总装!CH$6)+SUMIF(总装!CI$3:CI$146,$B425,总装!CI$6)</f>
        <v>0</v>
      </c>
      <c r="AL425" s="5">
        <f ca="1">SUMIF(总装!CJ$3:CJ$146,$B425,总装!CJ$6)+SUMIF(总装!CK$3:CK$146,$B425,总装!CK$6)+SUMIF(总装!CL$3:CL$146,$B425,总装!CL$6)</f>
        <v>0</v>
      </c>
      <c r="AM425" s="5">
        <f ca="1">SUMIF(总装!CM$3:CM$146,$B425,总装!CM$6)+SUMIF(总装!CN$3:CN$146,$B425,总装!CN$6)+SUMIF(总装!CO$3:CO$146,$B425,总装!CO$6)</f>
        <v>0</v>
      </c>
      <c r="AN425" s="5">
        <f ca="1">SUMIF(总装!CP$3:CP$146,$B425,总装!CP$6)+SUMIF(总装!CQ$3:CQ$146,$B425,总装!CQ$6)+SUMIF(总装!CR$3:CR$146,$B425,总装!CR$6)</f>
        <v>0</v>
      </c>
      <c r="AO425" s="5">
        <f ca="1" t="shared" si="18"/>
        <v>2000</v>
      </c>
      <c r="AP425" s="5">
        <f>SUMIF(工单拆分!G:G,B425,工单拆分!I:I)</f>
        <v>2000</v>
      </c>
      <c r="AQ425" s="5">
        <f ca="1" t="shared" si="19"/>
        <v>0</v>
      </c>
      <c r="AS425" s="7">
        <f>VLOOKUP(日计划量!C:C,工单拆分!H:N,7,0)</f>
        <v>100849819</v>
      </c>
      <c r="AT425" s="5">
        <f ca="1">VLOOKUP(C:C,工单拆分!H:R,11,0)</f>
        <v>0</v>
      </c>
      <c r="AU425" s="5">
        <f ca="1">VLOOKUP(C:C,工单拆分!H:S,12,0)</f>
        <v>0</v>
      </c>
      <c r="AV425" s="5"/>
      <c r="AW425" s="5"/>
    </row>
    <row r="426" s="1" customFormat="1" spans="1:49">
      <c r="A426" s="5">
        <f>工单拆分!F426</f>
        <v>7210002500</v>
      </c>
      <c r="B426" s="5" t="str">
        <f>工单拆分!G426</f>
        <v>7210002500-7</v>
      </c>
      <c r="C426" s="5" t="str">
        <f>工单拆分!H426</f>
        <v>50FC29-7</v>
      </c>
      <c r="D426" s="5">
        <f>VLOOKUP(B426,工单拆分!G:I,3,0)</f>
        <v>2000</v>
      </c>
      <c r="E426" s="5">
        <f ca="1">SUMIFS(OFFSET(工单拆分!$I$2,,,2000),OFFSET(工单拆分!$F$2,,,2000),A426)</f>
        <v>20000</v>
      </c>
      <c r="F426" s="5"/>
      <c r="G426" s="10">
        <f ca="1" t="array" ref="G426">MATCH(TRUE,J426:AN426&gt;10,0)+$J$2-1</f>
        <v>43545</v>
      </c>
      <c r="H426" s="11"/>
      <c r="I426" s="11"/>
      <c r="J426" s="5">
        <f ca="1">SUMIF(总装!D$3:D$146,$B426,总装!D$6)+SUMIF(总装!E$3:E$146,$B426,总装!E$6)+SUMIF(总装!F$3:F$146,$B426,总装!F$6)</f>
        <v>0</v>
      </c>
      <c r="K426" s="12">
        <f ca="1">SUMIF(总装!G$3:G$146,$B426,总装!G$6)+SUMIF(总装!H$3:H$146,$B426,总装!H$6)+SUMIF(总装!I$3:I$146,$B426,总装!I$6)</f>
        <v>0</v>
      </c>
      <c r="L426" s="12">
        <f ca="1">SUMIF(总装!J$3:J$146,$B426,总装!J$6)+SUMIF(总装!K$3:K$146,$B426,总装!K$6)+SUMIF(总装!L$3:L$146,$B426,总装!L$6)</f>
        <v>0</v>
      </c>
      <c r="M426" s="12">
        <f ca="1">SUMIF(总装!M$3:M$146,$B426,总装!M$6)+SUMIF(总装!N$3:N$146,$B426,总装!N$6)+SUMIF(总装!O$3:O$146,$B426,总装!O$6)</f>
        <v>0</v>
      </c>
      <c r="N426" s="12">
        <f ca="1">SUMIF(总装!P$3:P$146,$B426,总装!P$6)+SUMIF(总装!Q$3:Q$146,$B426,总装!Q$6)+SUMIF(总装!R$3:R$146,$B426,总装!R$6)</f>
        <v>0</v>
      </c>
      <c r="O426" s="12">
        <f ca="1">SUMIF(总装!S$3:S$146,$B426,总装!S$6)+SUMIF(总装!T$3:T$146,$B426,总装!T$6)+SUMIF(总装!U$3:U$146,$B426,总装!U$6)</f>
        <v>0</v>
      </c>
      <c r="P426" s="12">
        <f ca="1">SUMIF(总装!V$3:V$146,$B426,总装!V$6)+SUMIF(总装!W$3:W$146,$B426,总装!W$6)+SUMIF(总装!X$3:X$146,$B426,总装!X$6)</f>
        <v>0</v>
      </c>
      <c r="Q426" s="12">
        <f ca="1">SUMIF(总装!Y$3:Y$146,$B426,总装!Y$6)+SUMIF(总装!Z$3:Z$146,$B426,总装!Z$6)+SUMIF(总装!AA$3:AA$146,$B426,总装!AA$6)</f>
        <v>0</v>
      </c>
      <c r="R426" s="5">
        <f ca="1">SUMIF(总装!AB$3:AB$146,$B426,总装!AB$6)+SUMIF(总装!AC$3:AC$146,$B426,总装!AC$6)+SUMIF(总装!AD$3:AD$146,$B426,总装!AD$6)</f>
        <v>0</v>
      </c>
      <c r="S426" s="5">
        <f ca="1">SUMIF(总装!AE$3:AE$146,$B426,总装!AE$6)+SUMIF(总装!AF$3:AF$146,$B426,总装!AF$6)+SUMIF(总装!AG$3:AG$146,$B426,总装!AG$6)</f>
        <v>0</v>
      </c>
      <c r="T426" s="5">
        <f ca="1">SUMIF(总装!AH$3:AH$146,$B426,总装!AH$6)+SUMIF(总装!AI$3:AI$146,$B426,总装!AI$6)+SUMIF(总装!AJ$3:AJ$146,$B426,总装!AJ$6)</f>
        <v>0</v>
      </c>
      <c r="U426" s="5">
        <f ca="1">SUMIF(总装!AK$3:AK$146,$B426,总装!AK$6)+SUMIF(总装!AL$3:AL$146,$B426,总装!AL$6)+SUMIF(总装!AM$3:AM$146,$B426,总装!AM$6)</f>
        <v>0</v>
      </c>
      <c r="V426" s="5">
        <f ca="1">SUMIF(总装!AN$3:AN$146,$B426,总装!AN$6)+SUMIF(总装!AO$3:AO$146,$B426,总装!AO$6)+SUMIF(总装!AP$3:AP$146,$B426,总装!AP$6)</f>
        <v>0</v>
      </c>
      <c r="W426" s="5">
        <f ca="1">SUMIF(总装!AQ$3:AQ$146,$B426,总装!AQ$6)+SUMIF(总装!AR$3:AR$146,$B426,总装!AR$6)+SUMIF(总装!AS$3:AS$146,$B426,总装!AS$6)</f>
        <v>0</v>
      </c>
      <c r="X426" s="5">
        <f ca="1">SUMIF(总装!AT$3:AT$146,$B426,总装!AT$6)+SUMIF(总装!AU$3:AU$146,$B426,总装!AU$6)+SUMIF(总装!AV$3:AV$146,$B426,总装!AV$6)</f>
        <v>0</v>
      </c>
      <c r="Y426" s="5">
        <f ca="1">SUMIF(总装!AW$3:AW$146,$B426,总装!AW$6)+SUMIF(总装!AX$3:AX$146,$B426,总装!AX$6)+SUMIF(总装!AY$3:AY$146,$B426,总装!AY$6)</f>
        <v>0</v>
      </c>
      <c r="Z426" s="5">
        <f ca="1">SUMIF(总装!AZ$3:AZ$146,$B426,总装!AZ$6)+SUMIF(总装!BA$3:BA$146,$B426,总装!BA$6)+SUMIF(总装!BB$3:BB$146,$B426,总装!BB$6)</f>
        <v>0</v>
      </c>
      <c r="AA426" s="5">
        <f ca="1">SUMIF(总装!BC$3:BC$146,$B426,总装!BC$6)+SUMIF(总装!BD$3:BD$146,$B426,总装!BD$6)+SUMIF(总装!BE$3:BE$146,$B426,总装!BE$6)</f>
        <v>0</v>
      </c>
      <c r="AB426" s="5">
        <f ca="1">SUMIF(总装!BF$3:BF$146,$B426,总装!BF$6)+SUMIF(总装!BG$3:BG$146,$B426,总装!BG$6)+SUMIF(总装!BH$3:BH$146,$B426,总装!BH$6)</f>
        <v>0</v>
      </c>
      <c r="AC426" s="5">
        <f ca="1">SUMIF(总装!BI$3:BI$146,$B426,总装!BI$6)+SUMIF(总装!BJ$3:BJ$146,$B426,总装!BJ$6)+SUMIF(总装!BK$3:BK$146,$B426,总装!BK$6)</f>
        <v>0</v>
      </c>
      <c r="AD426" s="5">
        <f ca="1">SUMIF(总装!BL$3:BL$146,$B426,总装!BL$6)+SUMIF(总装!BM$3:BM$146,$B426,总装!BM$6)+SUMIF(总装!BN$3:BN$146,$B426,总装!BN$6)</f>
        <v>1000</v>
      </c>
      <c r="AE426" s="5">
        <f ca="1">SUMIF(总装!BO$3:BO$146,$B426,总装!BO$6)+SUMIF(总装!BP$3:BP$146,$B426,总装!BP$6)+SUMIF(总装!BQ$3:BQ$146,$B426,总装!BQ$6)</f>
        <v>1000</v>
      </c>
      <c r="AF426" s="5">
        <f ca="1">SUMIF(总装!BR$3:BR$146,$B426,总装!BR$6)+SUMIF(总装!BS$3:BS$146,$B426,总装!BS$6)+SUMIF(总装!BT$3:BT$146,$B426,总装!BT$6)</f>
        <v>0</v>
      </c>
      <c r="AG426" s="5">
        <f ca="1">SUMIF(总装!BU$3:BU$146,$B426,总装!BU$6)+SUMIF(总装!BV$3:BV$146,$B426,总装!BV$6)+SUMIF(总装!BW$3:BW$146,$B426,总装!BW$6)</f>
        <v>0</v>
      </c>
      <c r="AH426" s="5">
        <f ca="1">SUMIF(总装!BX$3:BX$146,$B426,总装!BX$6)+SUMIF(总装!BY$3:BY$146,$B426,总装!BY$6)+SUMIF(总装!BZ$3:BZ$146,$B426,总装!BZ$6)</f>
        <v>0</v>
      </c>
      <c r="AI426" s="5">
        <f ca="1">SUMIF(总装!CA$3:CA$146,$B426,总装!CA$6)+SUMIF(总装!CB$3:CB$146,$B426,总装!CB$6)+SUMIF(总装!CC$3:CC$146,$B426,总装!CC$6)</f>
        <v>0</v>
      </c>
      <c r="AJ426" s="5">
        <f ca="1">SUMIF(总装!CD$3:CD$146,$B426,总装!CD$6)+SUMIF(总装!CE$3:CE$146,$B426,总装!CE$6)+SUMIF(总装!CF$3:CF$146,$B426,总装!CF$6)</f>
        <v>0</v>
      </c>
      <c r="AK426" s="5">
        <f ca="1">SUMIF(总装!CG$3:CG$146,$B426,总装!CG$6)+SUMIF(总装!CH$3:CH$146,$B426,总装!CH$6)+SUMIF(总装!CI$3:CI$146,$B426,总装!CI$6)</f>
        <v>0</v>
      </c>
      <c r="AL426" s="5">
        <f ca="1">SUMIF(总装!CJ$3:CJ$146,$B426,总装!CJ$6)+SUMIF(总装!CK$3:CK$146,$B426,总装!CK$6)+SUMIF(总装!CL$3:CL$146,$B426,总装!CL$6)</f>
        <v>0</v>
      </c>
      <c r="AM426" s="5">
        <f ca="1">SUMIF(总装!CM$3:CM$146,$B426,总装!CM$6)+SUMIF(总装!CN$3:CN$146,$B426,总装!CN$6)+SUMIF(总装!CO$3:CO$146,$B426,总装!CO$6)</f>
        <v>0</v>
      </c>
      <c r="AN426" s="5">
        <f ca="1">SUMIF(总装!CP$3:CP$146,$B426,总装!CP$6)+SUMIF(总装!CQ$3:CQ$146,$B426,总装!CQ$6)+SUMIF(总装!CR$3:CR$146,$B426,总装!CR$6)</f>
        <v>0</v>
      </c>
      <c r="AO426" s="5">
        <f ca="1" t="shared" si="18"/>
        <v>2000</v>
      </c>
      <c r="AP426" s="5">
        <f>SUMIF(工单拆分!G:G,B426,工单拆分!I:I)</f>
        <v>2000</v>
      </c>
      <c r="AQ426" s="5">
        <f ca="1" t="shared" si="19"/>
        <v>0</v>
      </c>
      <c r="AS426" s="7">
        <f>VLOOKUP(日计划量!C:C,工单拆分!H:N,7,0)</f>
        <v>100849820</v>
      </c>
      <c r="AT426" s="5">
        <f ca="1">VLOOKUP(C:C,工单拆分!H:R,11,0)</f>
        <v>0</v>
      </c>
      <c r="AU426" s="5">
        <f ca="1">VLOOKUP(C:C,工单拆分!H:S,12,0)</f>
        <v>0</v>
      </c>
      <c r="AV426" s="5"/>
      <c r="AW426" s="5"/>
    </row>
    <row r="427" s="1" customFormat="1" spans="1:49">
      <c r="A427" s="5">
        <f>工单拆分!F427</f>
        <v>7210002500</v>
      </c>
      <c r="B427" s="5" t="str">
        <f>工单拆分!G427</f>
        <v>7210002500-8</v>
      </c>
      <c r="C427" s="5" t="str">
        <f>工单拆分!H427</f>
        <v>50FC29-8</v>
      </c>
      <c r="D427" s="5">
        <f>VLOOKUP(B427,工单拆分!G:I,3,0)</f>
        <v>2000</v>
      </c>
      <c r="E427" s="5">
        <f ca="1">SUMIFS(OFFSET(工单拆分!$I$2,,,2000),OFFSET(工单拆分!$F$2,,,2000),A427)</f>
        <v>20000</v>
      </c>
      <c r="F427" s="5"/>
      <c r="G427" s="10">
        <f ca="1" t="array" ref="G427">MATCH(TRUE,J427:AN427&gt;10,0)+$J$2-1</f>
        <v>43533</v>
      </c>
      <c r="H427" s="11"/>
      <c r="I427" s="11"/>
      <c r="J427" s="5">
        <f ca="1">SUMIF(总装!D$3:D$146,$B427,总装!D$6)+SUMIF(总装!E$3:E$146,$B427,总装!E$6)+SUMIF(总装!F$3:F$146,$B427,总装!F$6)</f>
        <v>0</v>
      </c>
      <c r="K427" s="12">
        <f ca="1">SUMIF(总装!G$3:G$146,$B427,总装!G$6)+SUMIF(总装!H$3:H$146,$B427,总装!H$6)+SUMIF(总装!I$3:I$146,$B427,总装!I$6)</f>
        <v>0</v>
      </c>
      <c r="L427" s="12">
        <f ca="1">SUMIF(总装!J$3:J$146,$B427,总装!J$6)+SUMIF(总装!K$3:K$146,$B427,总装!K$6)+SUMIF(总装!L$3:L$146,$B427,总装!L$6)</f>
        <v>0</v>
      </c>
      <c r="M427" s="12">
        <f ca="1">SUMIF(总装!M$3:M$146,$B427,总装!M$6)+SUMIF(总装!N$3:N$146,$B427,总装!N$6)+SUMIF(总装!O$3:O$146,$B427,总装!O$6)</f>
        <v>0</v>
      </c>
      <c r="N427" s="12">
        <f ca="1">SUMIF(总装!P$3:P$146,$B427,总装!P$6)+SUMIF(总装!Q$3:Q$146,$B427,总装!Q$6)+SUMIF(总装!R$3:R$146,$B427,总装!R$6)</f>
        <v>0</v>
      </c>
      <c r="O427" s="12">
        <f ca="1">SUMIF(总装!S$3:S$146,$B427,总装!S$6)+SUMIF(总装!T$3:T$146,$B427,总装!T$6)+SUMIF(总装!U$3:U$146,$B427,总装!U$6)</f>
        <v>0</v>
      </c>
      <c r="P427" s="12">
        <f ca="1">SUMIF(总装!V$3:V$146,$B427,总装!V$6)+SUMIF(总装!W$3:W$146,$B427,总装!W$6)+SUMIF(总装!X$3:X$146,$B427,总装!X$6)</f>
        <v>0</v>
      </c>
      <c r="Q427" s="12">
        <f ca="1">SUMIF(总装!Y$3:Y$146,$B427,总装!Y$6)+SUMIF(总装!Z$3:Z$146,$B427,总装!Z$6)+SUMIF(总装!AA$3:AA$146,$B427,总装!AA$6)</f>
        <v>0</v>
      </c>
      <c r="R427" s="5">
        <f ca="1">SUMIF(总装!AB$3:AB$146,$B427,总装!AB$6)+SUMIF(总装!AC$3:AC$146,$B427,总装!AC$6)+SUMIF(总装!AD$3:AD$146,$B427,总装!AD$6)</f>
        <v>500</v>
      </c>
      <c r="S427" s="5">
        <f ca="1">SUMIF(总装!AE$3:AE$146,$B427,总装!AE$6)+SUMIF(总装!AF$3:AF$146,$B427,总装!AF$6)+SUMIF(总装!AG$3:AG$146,$B427,总装!AG$6)</f>
        <v>0</v>
      </c>
      <c r="T427" s="5">
        <f ca="1">SUMIF(总装!AH$3:AH$146,$B427,总装!AH$6)+SUMIF(总装!AI$3:AI$146,$B427,总装!AI$6)+SUMIF(总装!AJ$3:AJ$146,$B427,总装!AJ$6)</f>
        <v>1500</v>
      </c>
      <c r="U427" s="5">
        <f ca="1">SUMIF(总装!AK$3:AK$146,$B427,总装!AK$6)+SUMIF(总装!AL$3:AL$146,$B427,总装!AL$6)+SUMIF(总装!AM$3:AM$146,$B427,总装!AM$6)</f>
        <v>0</v>
      </c>
      <c r="V427" s="5">
        <f ca="1">SUMIF(总装!AN$3:AN$146,$B427,总装!AN$6)+SUMIF(总装!AO$3:AO$146,$B427,总装!AO$6)+SUMIF(总装!AP$3:AP$146,$B427,总装!AP$6)</f>
        <v>0</v>
      </c>
      <c r="W427" s="5">
        <f ca="1">SUMIF(总装!AQ$3:AQ$146,$B427,总装!AQ$6)+SUMIF(总装!AR$3:AR$146,$B427,总装!AR$6)+SUMIF(总装!AS$3:AS$146,$B427,总装!AS$6)</f>
        <v>0</v>
      </c>
      <c r="X427" s="5">
        <f ca="1">SUMIF(总装!AT$3:AT$146,$B427,总装!AT$6)+SUMIF(总装!AU$3:AU$146,$B427,总装!AU$6)+SUMIF(总装!AV$3:AV$146,$B427,总装!AV$6)</f>
        <v>0</v>
      </c>
      <c r="Y427" s="5">
        <f ca="1">SUMIF(总装!AW$3:AW$146,$B427,总装!AW$6)+SUMIF(总装!AX$3:AX$146,$B427,总装!AX$6)+SUMIF(总装!AY$3:AY$146,$B427,总装!AY$6)</f>
        <v>0</v>
      </c>
      <c r="Z427" s="5">
        <f ca="1">SUMIF(总装!AZ$3:AZ$146,$B427,总装!AZ$6)+SUMIF(总装!BA$3:BA$146,$B427,总装!BA$6)+SUMIF(总装!BB$3:BB$146,$B427,总装!BB$6)</f>
        <v>0</v>
      </c>
      <c r="AA427" s="5">
        <f ca="1">SUMIF(总装!BC$3:BC$146,$B427,总装!BC$6)+SUMIF(总装!BD$3:BD$146,$B427,总装!BD$6)+SUMIF(总装!BE$3:BE$146,$B427,总装!BE$6)</f>
        <v>0</v>
      </c>
      <c r="AB427" s="5">
        <f ca="1">SUMIF(总装!BF$3:BF$146,$B427,总装!BF$6)+SUMIF(总装!BG$3:BG$146,$B427,总装!BG$6)+SUMIF(总装!BH$3:BH$146,$B427,总装!BH$6)</f>
        <v>0</v>
      </c>
      <c r="AC427" s="5">
        <f ca="1">SUMIF(总装!BI$3:BI$146,$B427,总装!BI$6)+SUMIF(总装!BJ$3:BJ$146,$B427,总装!BJ$6)+SUMIF(总装!BK$3:BK$146,$B427,总装!BK$6)</f>
        <v>0</v>
      </c>
      <c r="AD427" s="5">
        <f ca="1">SUMIF(总装!BL$3:BL$146,$B427,总装!BL$6)+SUMIF(总装!BM$3:BM$146,$B427,总装!BM$6)+SUMIF(总装!BN$3:BN$146,$B427,总装!BN$6)</f>
        <v>0</v>
      </c>
      <c r="AE427" s="5">
        <f ca="1">SUMIF(总装!BO$3:BO$146,$B427,总装!BO$6)+SUMIF(总装!BP$3:BP$146,$B427,总装!BP$6)+SUMIF(总装!BQ$3:BQ$146,$B427,总装!BQ$6)</f>
        <v>0</v>
      </c>
      <c r="AF427" s="5">
        <f ca="1">SUMIF(总装!BR$3:BR$146,$B427,总装!BR$6)+SUMIF(总装!BS$3:BS$146,$B427,总装!BS$6)+SUMIF(总装!BT$3:BT$146,$B427,总装!BT$6)</f>
        <v>0</v>
      </c>
      <c r="AG427" s="5">
        <f ca="1">SUMIF(总装!BU$3:BU$146,$B427,总装!BU$6)+SUMIF(总装!BV$3:BV$146,$B427,总装!BV$6)+SUMIF(总装!BW$3:BW$146,$B427,总装!BW$6)</f>
        <v>0</v>
      </c>
      <c r="AH427" s="5">
        <f ca="1">SUMIF(总装!BX$3:BX$146,$B427,总装!BX$6)+SUMIF(总装!BY$3:BY$146,$B427,总装!BY$6)+SUMIF(总装!BZ$3:BZ$146,$B427,总装!BZ$6)</f>
        <v>0</v>
      </c>
      <c r="AI427" s="5">
        <f ca="1">SUMIF(总装!CA$3:CA$146,$B427,总装!CA$6)+SUMIF(总装!CB$3:CB$146,$B427,总装!CB$6)+SUMIF(总装!CC$3:CC$146,$B427,总装!CC$6)</f>
        <v>0</v>
      </c>
      <c r="AJ427" s="5">
        <f ca="1">SUMIF(总装!CD$3:CD$146,$B427,总装!CD$6)+SUMIF(总装!CE$3:CE$146,$B427,总装!CE$6)+SUMIF(总装!CF$3:CF$146,$B427,总装!CF$6)</f>
        <v>0</v>
      </c>
      <c r="AK427" s="5">
        <f ca="1">SUMIF(总装!CG$3:CG$146,$B427,总装!CG$6)+SUMIF(总装!CH$3:CH$146,$B427,总装!CH$6)+SUMIF(总装!CI$3:CI$146,$B427,总装!CI$6)</f>
        <v>0</v>
      </c>
      <c r="AL427" s="5">
        <f ca="1">SUMIF(总装!CJ$3:CJ$146,$B427,总装!CJ$6)+SUMIF(总装!CK$3:CK$146,$B427,总装!CK$6)+SUMIF(总装!CL$3:CL$146,$B427,总装!CL$6)</f>
        <v>0</v>
      </c>
      <c r="AM427" s="5">
        <f ca="1">SUMIF(总装!CM$3:CM$146,$B427,总装!CM$6)+SUMIF(总装!CN$3:CN$146,$B427,总装!CN$6)+SUMIF(总装!CO$3:CO$146,$B427,总装!CO$6)</f>
        <v>0</v>
      </c>
      <c r="AN427" s="5">
        <f ca="1">SUMIF(总装!CP$3:CP$146,$B427,总装!CP$6)+SUMIF(总装!CQ$3:CQ$146,$B427,总装!CQ$6)+SUMIF(总装!CR$3:CR$146,$B427,总装!CR$6)</f>
        <v>0</v>
      </c>
      <c r="AO427" s="5">
        <f ca="1" t="shared" si="18"/>
        <v>2000</v>
      </c>
      <c r="AP427" s="5">
        <f>SUMIF(工单拆分!G:G,B427,工单拆分!I:I)</f>
        <v>2000</v>
      </c>
      <c r="AQ427" s="5">
        <f ca="1" t="shared" si="19"/>
        <v>0</v>
      </c>
      <c r="AS427" s="7">
        <f>VLOOKUP(日计划量!C:C,工单拆分!H:N,7,0)</f>
        <v>100834180</v>
      </c>
      <c r="AT427" s="5">
        <f ca="1">VLOOKUP(C:C,工单拆分!H:R,11,0)</f>
        <v>0</v>
      </c>
      <c r="AU427" s="5">
        <f ca="1">VLOOKUP(C:C,工单拆分!H:S,12,0)</f>
        <v>0</v>
      </c>
      <c r="AV427" s="5"/>
      <c r="AW427" s="5"/>
    </row>
    <row r="428" s="1" customFormat="1" spans="1:49">
      <c r="A428" s="5">
        <f>工单拆分!F428</f>
        <v>7210002500</v>
      </c>
      <c r="B428" s="5" t="str">
        <f>工单拆分!G428</f>
        <v>7210002500-9</v>
      </c>
      <c r="C428" s="5" t="str">
        <f>工单拆分!H428</f>
        <v>50FC29-9</v>
      </c>
      <c r="D428" s="5">
        <f>VLOOKUP(B428,工单拆分!G:I,3,0)</f>
        <v>2000</v>
      </c>
      <c r="E428" s="5">
        <f ca="1">SUMIFS(OFFSET(工单拆分!$I$2,,,2000),OFFSET(工单拆分!$F$2,,,2000),A428)</f>
        <v>20000</v>
      </c>
      <c r="F428" s="5"/>
      <c r="G428" s="10">
        <f ca="1" t="array" ref="G428">MATCH(TRUE,J428:AN428&gt;10,0)+$J$2-1</f>
        <v>43535</v>
      </c>
      <c r="H428" s="11"/>
      <c r="I428" s="11"/>
      <c r="J428" s="5">
        <f ca="1">SUMIF(总装!D$3:D$146,$B428,总装!D$6)+SUMIF(总装!E$3:E$146,$B428,总装!E$6)+SUMIF(总装!F$3:F$146,$B428,总装!F$6)</f>
        <v>0</v>
      </c>
      <c r="K428" s="12">
        <f ca="1">SUMIF(总装!G$3:G$146,$B428,总装!G$6)+SUMIF(总装!H$3:H$146,$B428,总装!H$6)+SUMIF(总装!I$3:I$146,$B428,总装!I$6)</f>
        <v>0</v>
      </c>
      <c r="L428" s="12">
        <f ca="1">SUMIF(总装!J$3:J$146,$B428,总装!J$6)+SUMIF(总装!K$3:K$146,$B428,总装!K$6)+SUMIF(总装!L$3:L$146,$B428,总装!L$6)</f>
        <v>0</v>
      </c>
      <c r="M428" s="12">
        <f ca="1">SUMIF(总装!M$3:M$146,$B428,总装!M$6)+SUMIF(总装!N$3:N$146,$B428,总装!N$6)+SUMIF(总装!O$3:O$146,$B428,总装!O$6)</f>
        <v>0</v>
      </c>
      <c r="N428" s="12">
        <f ca="1">SUMIF(总装!P$3:P$146,$B428,总装!P$6)+SUMIF(总装!Q$3:Q$146,$B428,总装!Q$6)+SUMIF(总装!R$3:R$146,$B428,总装!R$6)</f>
        <v>0</v>
      </c>
      <c r="O428" s="12">
        <f ca="1">SUMIF(总装!S$3:S$146,$B428,总装!S$6)+SUMIF(总装!T$3:T$146,$B428,总装!T$6)+SUMIF(总装!U$3:U$146,$B428,总装!U$6)</f>
        <v>0</v>
      </c>
      <c r="P428" s="12">
        <f ca="1">SUMIF(总装!V$3:V$146,$B428,总装!V$6)+SUMIF(总装!W$3:W$146,$B428,总装!W$6)+SUMIF(总装!X$3:X$146,$B428,总装!X$6)</f>
        <v>0</v>
      </c>
      <c r="Q428" s="12">
        <f ca="1">SUMIF(总装!Y$3:Y$146,$B428,总装!Y$6)+SUMIF(总装!Z$3:Z$146,$B428,总装!Z$6)+SUMIF(总装!AA$3:AA$146,$B428,总装!AA$6)</f>
        <v>0</v>
      </c>
      <c r="R428" s="5">
        <f ca="1">SUMIF(总装!AB$3:AB$146,$B428,总装!AB$6)+SUMIF(总装!AC$3:AC$146,$B428,总装!AC$6)+SUMIF(总装!AD$3:AD$146,$B428,总装!AD$6)</f>
        <v>0</v>
      </c>
      <c r="S428" s="5">
        <f ca="1">SUMIF(总装!AE$3:AE$146,$B428,总装!AE$6)+SUMIF(总装!AF$3:AF$146,$B428,总装!AF$6)+SUMIF(总装!AG$3:AG$146,$B428,总装!AG$6)</f>
        <v>0</v>
      </c>
      <c r="T428" s="5">
        <f ca="1">SUMIF(总装!AH$3:AH$146,$B428,总装!AH$6)+SUMIF(总装!AI$3:AI$146,$B428,总装!AI$6)+SUMIF(总装!AJ$3:AJ$146,$B428,总装!AJ$6)</f>
        <v>200</v>
      </c>
      <c r="U428" s="5">
        <f ca="1">SUMIF(总装!AK$3:AK$146,$B428,总装!AK$6)+SUMIF(总装!AL$3:AL$146,$B428,总装!AL$6)+SUMIF(总装!AM$3:AM$146,$B428,总装!AM$6)</f>
        <v>1750</v>
      </c>
      <c r="V428" s="5">
        <f ca="1">SUMIF(总装!AN$3:AN$146,$B428,总装!AN$6)+SUMIF(总装!AO$3:AO$146,$B428,总装!AO$6)+SUMIF(总装!AP$3:AP$146,$B428,总装!AP$6)</f>
        <v>50</v>
      </c>
      <c r="W428" s="5">
        <f ca="1">SUMIF(总装!AQ$3:AQ$146,$B428,总装!AQ$6)+SUMIF(总装!AR$3:AR$146,$B428,总装!AR$6)+SUMIF(总装!AS$3:AS$146,$B428,总装!AS$6)</f>
        <v>0</v>
      </c>
      <c r="X428" s="5">
        <f ca="1">SUMIF(总装!AT$3:AT$146,$B428,总装!AT$6)+SUMIF(总装!AU$3:AU$146,$B428,总装!AU$6)+SUMIF(总装!AV$3:AV$146,$B428,总装!AV$6)</f>
        <v>0</v>
      </c>
      <c r="Y428" s="5">
        <f ca="1">SUMIF(总装!AW$3:AW$146,$B428,总装!AW$6)+SUMIF(总装!AX$3:AX$146,$B428,总装!AX$6)+SUMIF(总装!AY$3:AY$146,$B428,总装!AY$6)</f>
        <v>0</v>
      </c>
      <c r="Z428" s="5">
        <f ca="1">SUMIF(总装!AZ$3:AZ$146,$B428,总装!AZ$6)+SUMIF(总装!BA$3:BA$146,$B428,总装!BA$6)+SUMIF(总装!BB$3:BB$146,$B428,总装!BB$6)</f>
        <v>0</v>
      </c>
      <c r="AA428" s="5">
        <f ca="1">SUMIF(总装!BC$3:BC$146,$B428,总装!BC$6)+SUMIF(总装!BD$3:BD$146,$B428,总装!BD$6)+SUMIF(总装!BE$3:BE$146,$B428,总装!BE$6)</f>
        <v>0</v>
      </c>
      <c r="AB428" s="5">
        <f ca="1">SUMIF(总装!BF$3:BF$146,$B428,总装!BF$6)+SUMIF(总装!BG$3:BG$146,$B428,总装!BG$6)+SUMIF(总装!BH$3:BH$146,$B428,总装!BH$6)</f>
        <v>0</v>
      </c>
      <c r="AC428" s="5">
        <f ca="1">SUMIF(总装!BI$3:BI$146,$B428,总装!BI$6)+SUMIF(总装!BJ$3:BJ$146,$B428,总装!BJ$6)+SUMIF(总装!BK$3:BK$146,$B428,总装!BK$6)</f>
        <v>0</v>
      </c>
      <c r="AD428" s="5">
        <f ca="1">SUMIF(总装!BL$3:BL$146,$B428,总装!BL$6)+SUMIF(总装!BM$3:BM$146,$B428,总装!BM$6)+SUMIF(总装!BN$3:BN$146,$B428,总装!BN$6)</f>
        <v>0</v>
      </c>
      <c r="AE428" s="5">
        <f ca="1">SUMIF(总装!BO$3:BO$146,$B428,总装!BO$6)+SUMIF(总装!BP$3:BP$146,$B428,总装!BP$6)+SUMIF(总装!BQ$3:BQ$146,$B428,总装!BQ$6)</f>
        <v>0</v>
      </c>
      <c r="AF428" s="5">
        <f ca="1">SUMIF(总装!BR$3:BR$146,$B428,总装!BR$6)+SUMIF(总装!BS$3:BS$146,$B428,总装!BS$6)+SUMIF(总装!BT$3:BT$146,$B428,总装!BT$6)</f>
        <v>0</v>
      </c>
      <c r="AG428" s="5">
        <f ca="1">SUMIF(总装!BU$3:BU$146,$B428,总装!BU$6)+SUMIF(总装!BV$3:BV$146,$B428,总装!BV$6)+SUMIF(总装!BW$3:BW$146,$B428,总装!BW$6)</f>
        <v>0</v>
      </c>
      <c r="AH428" s="5">
        <f ca="1">SUMIF(总装!BX$3:BX$146,$B428,总装!BX$6)+SUMIF(总装!BY$3:BY$146,$B428,总装!BY$6)+SUMIF(总装!BZ$3:BZ$146,$B428,总装!BZ$6)</f>
        <v>0</v>
      </c>
      <c r="AI428" s="5">
        <f ca="1">SUMIF(总装!CA$3:CA$146,$B428,总装!CA$6)+SUMIF(总装!CB$3:CB$146,$B428,总装!CB$6)+SUMIF(总装!CC$3:CC$146,$B428,总装!CC$6)</f>
        <v>0</v>
      </c>
      <c r="AJ428" s="5">
        <f ca="1">SUMIF(总装!CD$3:CD$146,$B428,总装!CD$6)+SUMIF(总装!CE$3:CE$146,$B428,总装!CE$6)+SUMIF(总装!CF$3:CF$146,$B428,总装!CF$6)</f>
        <v>0</v>
      </c>
      <c r="AK428" s="5">
        <f ca="1">SUMIF(总装!CG$3:CG$146,$B428,总装!CG$6)+SUMIF(总装!CH$3:CH$146,$B428,总装!CH$6)+SUMIF(总装!CI$3:CI$146,$B428,总装!CI$6)</f>
        <v>0</v>
      </c>
      <c r="AL428" s="5">
        <f ca="1">SUMIF(总装!CJ$3:CJ$146,$B428,总装!CJ$6)+SUMIF(总装!CK$3:CK$146,$B428,总装!CK$6)+SUMIF(总装!CL$3:CL$146,$B428,总装!CL$6)</f>
        <v>0</v>
      </c>
      <c r="AM428" s="5">
        <f ca="1">SUMIF(总装!CM$3:CM$146,$B428,总装!CM$6)+SUMIF(总装!CN$3:CN$146,$B428,总装!CN$6)+SUMIF(总装!CO$3:CO$146,$B428,总装!CO$6)</f>
        <v>0</v>
      </c>
      <c r="AN428" s="5">
        <f ca="1">SUMIF(总装!CP$3:CP$146,$B428,总装!CP$6)+SUMIF(总装!CQ$3:CQ$146,$B428,总装!CQ$6)+SUMIF(总装!CR$3:CR$146,$B428,总装!CR$6)</f>
        <v>0</v>
      </c>
      <c r="AO428" s="5">
        <f ca="1" t="shared" si="18"/>
        <v>2000</v>
      </c>
      <c r="AP428" s="5">
        <f>SUMIF(工单拆分!G:G,B428,工单拆分!I:I)</f>
        <v>2000</v>
      </c>
      <c r="AQ428" s="5">
        <f ca="1" t="shared" si="19"/>
        <v>0</v>
      </c>
      <c r="AS428" s="7" t="str">
        <f>VLOOKUP(日计划量!C:C,工单拆分!H:N,7,0)</f>
        <v>100835650/100845369</v>
      </c>
      <c r="AT428" s="5">
        <f ca="1">VLOOKUP(C:C,工单拆分!H:R,11,0)</f>
        <v>0</v>
      </c>
      <c r="AU428" s="5">
        <f ca="1">VLOOKUP(C:C,工单拆分!H:S,12,0)</f>
        <v>0</v>
      </c>
      <c r="AV428" s="5"/>
      <c r="AW428" s="5"/>
    </row>
    <row r="429" s="1" customFormat="1" spans="1:49">
      <c r="A429" s="5">
        <f>工单拆分!F429</f>
        <v>7210002500</v>
      </c>
      <c r="B429" s="5" t="str">
        <f>工单拆分!G429</f>
        <v>7210002500-10</v>
      </c>
      <c r="C429" s="5" t="str">
        <f>工单拆分!H429</f>
        <v>50FC29-10</v>
      </c>
      <c r="D429" s="5">
        <f>VLOOKUP(B429,工单拆分!G:I,3,0)</f>
        <v>2000</v>
      </c>
      <c r="E429" s="5">
        <f ca="1">SUMIFS(OFFSET(工单拆分!$I$2,,,2000),OFFSET(工单拆分!$F$2,,,2000),A429)</f>
        <v>20000</v>
      </c>
      <c r="F429" s="5"/>
      <c r="G429" s="10">
        <f ca="1" t="array" ref="G429">MATCH(TRUE,J429:AN429&gt;10,0)+$J$2-1</f>
        <v>43550</v>
      </c>
      <c r="H429" s="11"/>
      <c r="I429" s="11"/>
      <c r="J429" s="5">
        <f ca="1">SUMIF(总装!D$3:D$146,$B429,总装!D$6)+SUMIF(总装!E$3:E$146,$B429,总装!E$6)+SUMIF(总装!F$3:F$146,$B429,总装!F$6)</f>
        <v>0</v>
      </c>
      <c r="K429" s="12">
        <f ca="1">SUMIF(总装!G$3:G$146,$B429,总装!G$6)+SUMIF(总装!H$3:H$146,$B429,总装!H$6)+SUMIF(总装!I$3:I$146,$B429,总装!I$6)</f>
        <v>0</v>
      </c>
      <c r="L429" s="12">
        <f ca="1">SUMIF(总装!J$3:J$146,$B429,总装!J$6)+SUMIF(总装!K$3:K$146,$B429,总装!K$6)+SUMIF(总装!L$3:L$146,$B429,总装!L$6)</f>
        <v>0</v>
      </c>
      <c r="M429" s="12">
        <f ca="1">SUMIF(总装!M$3:M$146,$B429,总装!M$6)+SUMIF(总装!N$3:N$146,$B429,总装!N$6)+SUMIF(总装!O$3:O$146,$B429,总装!O$6)</f>
        <v>0</v>
      </c>
      <c r="N429" s="12">
        <f ca="1">SUMIF(总装!P$3:P$146,$B429,总装!P$6)+SUMIF(总装!Q$3:Q$146,$B429,总装!Q$6)+SUMIF(总装!R$3:R$146,$B429,总装!R$6)</f>
        <v>0</v>
      </c>
      <c r="O429" s="12">
        <f ca="1">SUMIF(总装!S$3:S$146,$B429,总装!S$6)+SUMIF(总装!T$3:T$146,$B429,总装!T$6)+SUMIF(总装!U$3:U$146,$B429,总装!U$6)</f>
        <v>0</v>
      </c>
      <c r="P429" s="12">
        <f ca="1">SUMIF(总装!V$3:V$146,$B429,总装!V$6)+SUMIF(总装!W$3:W$146,$B429,总装!W$6)+SUMIF(总装!X$3:X$146,$B429,总装!X$6)</f>
        <v>0</v>
      </c>
      <c r="Q429" s="12">
        <f ca="1">SUMIF(总装!Y$3:Y$146,$B429,总装!Y$6)+SUMIF(总装!Z$3:Z$146,$B429,总装!Z$6)+SUMIF(总装!AA$3:AA$146,$B429,总装!AA$6)</f>
        <v>0</v>
      </c>
      <c r="R429" s="5">
        <f ca="1">SUMIF(总装!AB$3:AB$146,$B429,总装!AB$6)+SUMIF(总装!AC$3:AC$146,$B429,总装!AC$6)+SUMIF(总装!AD$3:AD$146,$B429,总装!AD$6)</f>
        <v>0</v>
      </c>
      <c r="S429" s="5">
        <f ca="1">SUMIF(总装!AE$3:AE$146,$B429,总装!AE$6)+SUMIF(总装!AF$3:AF$146,$B429,总装!AF$6)+SUMIF(总装!AG$3:AG$146,$B429,总装!AG$6)</f>
        <v>0</v>
      </c>
      <c r="T429" s="5">
        <f ca="1">SUMIF(总装!AH$3:AH$146,$B429,总装!AH$6)+SUMIF(总装!AI$3:AI$146,$B429,总装!AI$6)+SUMIF(总装!AJ$3:AJ$146,$B429,总装!AJ$6)</f>
        <v>0</v>
      </c>
      <c r="U429" s="5">
        <f ca="1">SUMIF(总装!AK$3:AK$146,$B429,总装!AK$6)+SUMIF(总装!AL$3:AL$146,$B429,总装!AL$6)+SUMIF(总装!AM$3:AM$146,$B429,总装!AM$6)</f>
        <v>0</v>
      </c>
      <c r="V429" s="5">
        <f ca="1">SUMIF(总装!AN$3:AN$146,$B429,总装!AN$6)+SUMIF(总装!AO$3:AO$146,$B429,总装!AO$6)+SUMIF(总装!AP$3:AP$146,$B429,总装!AP$6)</f>
        <v>0</v>
      </c>
      <c r="W429" s="5">
        <f ca="1">SUMIF(总装!AQ$3:AQ$146,$B429,总装!AQ$6)+SUMIF(总装!AR$3:AR$146,$B429,总装!AR$6)+SUMIF(总装!AS$3:AS$146,$B429,总装!AS$6)</f>
        <v>0</v>
      </c>
      <c r="X429" s="5">
        <f ca="1">SUMIF(总装!AT$3:AT$146,$B429,总装!AT$6)+SUMIF(总装!AU$3:AU$146,$B429,总装!AU$6)+SUMIF(总装!AV$3:AV$146,$B429,总装!AV$6)</f>
        <v>0</v>
      </c>
      <c r="Y429" s="5">
        <f ca="1">SUMIF(总装!AW$3:AW$146,$B429,总装!AW$6)+SUMIF(总装!AX$3:AX$146,$B429,总装!AX$6)+SUMIF(总装!AY$3:AY$146,$B429,总装!AY$6)</f>
        <v>0</v>
      </c>
      <c r="Z429" s="5">
        <f ca="1">SUMIF(总装!AZ$3:AZ$146,$B429,总装!AZ$6)+SUMIF(总装!BA$3:BA$146,$B429,总装!BA$6)+SUMIF(总装!BB$3:BB$146,$B429,总装!BB$6)</f>
        <v>0</v>
      </c>
      <c r="AA429" s="5">
        <f ca="1">SUMIF(总装!BC$3:BC$146,$B429,总装!BC$6)+SUMIF(总装!BD$3:BD$146,$B429,总装!BD$6)+SUMIF(总装!BE$3:BE$146,$B429,总装!BE$6)</f>
        <v>0</v>
      </c>
      <c r="AB429" s="5">
        <f ca="1">SUMIF(总装!BF$3:BF$146,$B429,总装!BF$6)+SUMIF(总装!BG$3:BG$146,$B429,总装!BG$6)+SUMIF(总装!BH$3:BH$146,$B429,总装!BH$6)</f>
        <v>0</v>
      </c>
      <c r="AC429" s="5">
        <f ca="1">SUMIF(总装!BI$3:BI$146,$B429,总装!BI$6)+SUMIF(总装!BJ$3:BJ$146,$B429,总装!BJ$6)+SUMIF(总装!BK$3:BK$146,$B429,总装!BK$6)</f>
        <v>0</v>
      </c>
      <c r="AD429" s="5">
        <f ca="1">SUMIF(总装!BL$3:BL$146,$B429,总装!BL$6)+SUMIF(总装!BM$3:BM$146,$B429,总装!BM$6)+SUMIF(总装!BN$3:BN$146,$B429,总装!BN$6)</f>
        <v>0</v>
      </c>
      <c r="AE429" s="5">
        <f ca="1">SUMIF(总装!BO$3:BO$146,$B429,总装!BO$6)+SUMIF(总装!BP$3:BP$146,$B429,总装!BP$6)+SUMIF(总装!BQ$3:BQ$146,$B429,总装!BQ$6)</f>
        <v>0</v>
      </c>
      <c r="AF429" s="5">
        <f ca="1">SUMIF(总装!BR$3:BR$146,$B429,总装!BR$6)+SUMIF(总装!BS$3:BS$146,$B429,总装!BS$6)+SUMIF(总装!BT$3:BT$146,$B429,总装!BT$6)</f>
        <v>0</v>
      </c>
      <c r="AG429" s="5">
        <f ca="1">SUMIF(总装!BU$3:BU$146,$B429,总装!BU$6)+SUMIF(总装!BV$3:BV$146,$B429,总装!BV$6)+SUMIF(总装!BW$3:BW$146,$B429,总装!BW$6)</f>
        <v>0</v>
      </c>
      <c r="AH429" s="5">
        <f ca="1">SUMIF(总装!BX$3:BX$146,$B429,总装!BX$6)+SUMIF(总装!BY$3:BY$146,$B429,总装!BY$6)+SUMIF(总装!BZ$3:BZ$146,$B429,总装!BZ$6)</f>
        <v>0</v>
      </c>
      <c r="AI429" s="5">
        <f ca="1">SUMIF(总装!CA$3:CA$146,$B429,总装!CA$6)+SUMIF(总装!CB$3:CB$146,$B429,总装!CB$6)+SUMIF(总装!CC$3:CC$146,$B429,总装!CC$6)</f>
        <v>250</v>
      </c>
      <c r="AJ429" s="5">
        <f ca="1">SUMIF(总装!CD$3:CD$146,$B429,总装!CD$6)+SUMIF(总装!CE$3:CE$146,$B429,总装!CE$6)+SUMIF(总装!CF$3:CF$146,$B429,总装!CF$6)</f>
        <v>1750</v>
      </c>
      <c r="AK429" s="5">
        <f ca="1">SUMIF(总装!CG$3:CG$146,$B429,总装!CG$6)+SUMIF(总装!CH$3:CH$146,$B429,总装!CH$6)+SUMIF(总装!CI$3:CI$146,$B429,总装!CI$6)</f>
        <v>0</v>
      </c>
      <c r="AL429" s="5">
        <f ca="1">SUMIF(总装!CJ$3:CJ$146,$B429,总装!CJ$6)+SUMIF(总装!CK$3:CK$146,$B429,总装!CK$6)+SUMIF(总装!CL$3:CL$146,$B429,总装!CL$6)</f>
        <v>0</v>
      </c>
      <c r="AM429" s="5">
        <f ca="1">SUMIF(总装!CM$3:CM$146,$B429,总装!CM$6)+SUMIF(总装!CN$3:CN$146,$B429,总装!CN$6)+SUMIF(总装!CO$3:CO$146,$B429,总装!CO$6)</f>
        <v>0</v>
      </c>
      <c r="AN429" s="5">
        <f ca="1">SUMIF(总装!CP$3:CP$146,$B429,总装!CP$6)+SUMIF(总装!CQ$3:CQ$146,$B429,总装!CQ$6)+SUMIF(总装!CR$3:CR$146,$B429,总装!CR$6)</f>
        <v>0</v>
      </c>
      <c r="AO429" s="5">
        <f ca="1" t="shared" si="18"/>
        <v>2000</v>
      </c>
      <c r="AP429" s="5">
        <f>SUMIF(工单拆分!G:G,B429,工单拆分!I:I)</f>
        <v>2000</v>
      </c>
      <c r="AQ429" s="5">
        <f ca="1" t="shared" si="19"/>
        <v>0</v>
      </c>
      <c r="AS429" s="7">
        <f>VLOOKUP(日计划量!C:C,工单拆分!H:N,7,0)</f>
        <v>100851997</v>
      </c>
      <c r="AT429" s="5">
        <f ca="1">VLOOKUP(C:C,工单拆分!H:R,11,0)</f>
        <v>0</v>
      </c>
      <c r="AU429" s="5">
        <f ca="1">VLOOKUP(C:C,工单拆分!H:S,12,0)</f>
        <v>0</v>
      </c>
      <c r="AV429" s="5"/>
      <c r="AW429" s="5"/>
    </row>
    <row r="430" s="1" customFormat="1" spans="1:49">
      <c r="A430" s="5">
        <f>工单拆分!F430</f>
        <v>7210003631</v>
      </c>
      <c r="B430" s="5" t="str">
        <f>工单拆分!G430</f>
        <v>7210003631-1</v>
      </c>
      <c r="C430" s="5" t="str">
        <f>工单拆分!H430</f>
        <v>40FC29D-1</v>
      </c>
      <c r="D430" s="5">
        <f>VLOOKUP(B430,工单拆分!G:I,3,0)</f>
        <v>2000</v>
      </c>
      <c r="E430" s="5">
        <f ca="1">SUMIFS(OFFSET(工单拆分!$I$2,,,2000),OFFSET(工单拆分!$F$2,,,2000),A430)</f>
        <v>20000</v>
      </c>
      <c r="F430" s="5"/>
      <c r="G430" s="10">
        <f ca="1" t="array" ref="G430">MATCH(TRUE,J430:AN430&gt;10,0)+$J$2-1</f>
        <v>43525</v>
      </c>
      <c r="H430" s="11"/>
      <c r="I430" s="11"/>
      <c r="J430" s="5">
        <f ca="1">SUMIF(总装!D$3:D$146,$B430,总装!D$6)+SUMIF(总装!E$3:E$146,$B430,总装!E$6)+SUMIF(总装!F$3:F$146,$B430,总装!F$6)</f>
        <v>1600</v>
      </c>
      <c r="K430" s="12">
        <f ca="1">SUMIF(总装!G$3:G$146,$B430,总装!G$6)+SUMIF(总装!H$3:H$146,$B430,总装!H$6)+SUMIF(总装!I$3:I$146,$B430,总装!I$6)</f>
        <v>400</v>
      </c>
      <c r="L430" s="12">
        <f ca="1">SUMIF(总装!J$3:J$146,$B430,总装!J$6)+SUMIF(总装!K$3:K$146,$B430,总装!K$6)+SUMIF(总装!L$3:L$146,$B430,总装!L$6)</f>
        <v>0</v>
      </c>
      <c r="M430" s="12">
        <f ca="1">SUMIF(总装!M$3:M$146,$B430,总装!M$6)+SUMIF(总装!N$3:N$146,$B430,总装!N$6)+SUMIF(总装!O$3:O$146,$B430,总装!O$6)</f>
        <v>0</v>
      </c>
      <c r="N430" s="12">
        <f ca="1">SUMIF(总装!P$3:P$146,$B430,总装!P$6)+SUMIF(总装!Q$3:Q$146,$B430,总装!Q$6)+SUMIF(总装!R$3:R$146,$B430,总装!R$6)</f>
        <v>0</v>
      </c>
      <c r="O430" s="12">
        <f ca="1">SUMIF(总装!S$3:S$146,$B430,总装!S$6)+SUMIF(总装!T$3:T$146,$B430,总装!T$6)+SUMIF(总装!U$3:U$146,$B430,总装!U$6)</f>
        <v>0</v>
      </c>
      <c r="P430" s="12">
        <f ca="1">SUMIF(总装!V$3:V$146,$B430,总装!V$6)+SUMIF(总装!W$3:W$146,$B430,总装!W$6)+SUMIF(总装!X$3:X$146,$B430,总装!X$6)</f>
        <v>0</v>
      </c>
      <c r="Q430" s="12">
        <f ca="1">SUMIF(总装!Y$3:Y$146,$B430,总装!Y$6)+SUMIF(总装!Z$3:Z$146,$B430,总装!Z$6)+SUMIF(总装!AA$3:AA$146,$B430,总装!AA$6)</f>
        <v>0</v>
      </c>
      <c r="R430" s="5">
        <f ca="1">SUMIF(总装!AB$3:AB$146,$B430,总装!AB$6)+SUMIF(总装!AC$3:AC$146,$B430,总装!AC$6)+SUMIF(总装!AD$3:AD$146,$B430,总装!AD$6)</f>
        <v>0</v>
      </c>
      <c r="S430" s="5">
        <f ca="1">SUMIF(总装!AE$3:AE$146,$B430,总装!AE$6)+SUMIF(总装!AF$3:AF$146,$B430,总装!AF$6)+SUMIF(总装!AG$3:AG$146,$B430,总装!AG$6)</f>
        <v>0</v>
      </c>
      <c r="T430" s="5">
        <f ca="1">SUMIF(总装!AH$3:AH$146,$B430,总装!AH$6)+SUMIF(总装!AI$3:AI$146,$B430,总装!AI$6)+SUMIF(总装!AJ$3:AJ$146,$B430,总装!AJ$6)</f>
        <v>0</v>
      </c>
      <c r="U430" s="5">
        <f ca="1">SUMIF(总装!AK$3:AK$146,$B430,总装!AK$6)+SUMIF(总装!AL$3:AL$146,$B430,总装!AL$6)+SUMIF(总装!AM$3:AM$146,$B430,总装!AM$6)</f>
        <v>0</v>
      </c>
      <c r="V430" s="5">
        <f ca="1">SUMIF(总装!AN$3:AN$146,$B430,总装!AN$6)+SUMIF(总装!AO$3:AO$146,$B430,总装!AO$6)+SUMIF(总装!AP$3:AP$146,$B430,总装!AP$6)</f>
        <v>0</v>
      </c>
      <c r="W430" s="5">
        <f ca="1">SUMIF(总装!AQ$3:AQ$146,$B430,总装!AQ$6)+SUMIF(总装!AR$3:AR$146,$B430,总装!AR$6)+SUMIF(总装!AS$3:AS$146,$B430,总装!AS$6)</f>
        <v>0</v>
      </c>
      <c r="X430" s="5">
        <f ca="1">SUMIF(总装!AT$3:AT$146,$B430,总装!AT$6)+SUMIF(总装!AU$3:AU$146,$B430,总装!AU$6)+SUMIF(总装!AV$3:AV$146,$B430,总装!AV$6)</f>
        <v>0</v>
      </c>
      <c r="Y430" s="5">
        <f ca="1">SUMIF(总装!AW$3:AW$146,$B430,总装!AW$6)+SUMIF(总装!AX$3:AX$146,$B430,总装!AX$6)+SUMIF(总装!AY$3:AY$146,$B430,总装!AY$6)</f>
        <v>0</v>
      </c>
      <c r="Z430" s="5">
        <f ca="1">SUMIF(总装!AZ$3:AZ$146,$B430,总装!AZ$6)+SUMIF(总装!BA$3:BA$146,$B430,总装!BA$6)+SUMIF(总装!BB$3:BB$146,$B430,总装!BB$6)</f>
        <v>0</v>
      </c>
      <c r="AA430" s="5">
        <f ca="1">SUMIF(总装!BC$3:BC$146,$B430,总装!BC$6)+SUMIF(总装!BD$3:BD$146,$B430,总装!BD$6)+SUMIF(总装!BE$3:BE$146,$B430,总装!BE$6)</f>
        <v>0</v>
      </c>
      <c r="AB430" s="5">
        <f ca="1">SUMIF(总装!BF$3:BF$146,$B430,总装!BF$6)+SUMIF(总装!BG$3:BG$146,$B430,总装!BG$6)+SUMIF(总装!BH$3:BH$146,$B430,总装!BH$6)</f>
        <v>0</v>
      </c>
      <c r="AC430" s="5">
        <f ca="1">SUMIF(总装!BI$3:BI$146,$B430,总装!BI$6)+SUMIF(总装!BJ$3:BJ$146,$B430,总装!BJ$6)+SUMIF(总装!BK$3:BK$146,$B430,总装!BK$6)</f>
        <v>0</v>
      </c>
      <c r="AD430" s="5">
        <f ca="1">SUMIF(总装!BL$3:BL$146,$B430,总装!BL$6)+SUMIF(总装!BM$3:BM$146,$B430,总装!BM$6)+SUMIF(总装!BN$3:BN$146,$B430,总装!BN$6)</f>
        <v>0</v>
      </c>
      <c r="AE430" s="5">
        <f ca="1">SUMIF(总装!BO$3:BO$146,$B430,总装!BO$6)+SUMIF(总装!BP$3:BP$146,$B430,总装!BP$6)+SUMIF(总装!BQ$3:BQ$146,$B430,总装!BQ$6)</f>
        <v>0</v>
      </c>
      <c r="AF430" s="5">
        <f ca="1">SUMIF(总装!BR$3:BR$146,$B430,总装!BR$6)+SUMIF(总装!BS$3:BS$146,$B430,总装!BS$6)+SUMIF(总装!BT$3:BT$146,$B430,总装!BT$6)</f>
        <v>0</v>
      </c>
      <c r="AG430" s="5">
        <f ca="1">SUMIF(总装!BU$3:BU$146,$B430,总装!BU$6)+SUMIF(总装!BV$3:BV$146,$B430,总装!BV$6)+SUMIF(总装!BW$3:BW$146,$B430,总装!BW$6)</f>
        <v>0</v>
      </c>
      <c r="AH430" s="5">
        <f ca="1">SUMIF(总装!BX$3:BX$146,$B430,总装!BX$6)+SUMIF(总装!BY$3:BY$146,$B430,总装!BY$6)+SUMIF(总装!BZ$3:BZ$146,$B430,总装!BZ$6)</f>
        <v>0</v>
      </c>
      <c r="AI430" s="5">
        <f ca="1">SUMIF(总装!CA$3:CA$146,$B430,总装!CA$6)+SUMIF(总装!CB$3:CB$146,$B430,总装!CB$6)+SUMIF(总装!CC$3:CC$146,$B430,总装!CC$6)</f>
        <v>0</v>
      </c>
      <c r="AJ430" s="5">
        <f ca="1">SUMIF(总装!CD$3:CD$146,$B430,总装!CD$6)+SUMIF(总装!CE$3:CE$146,$B430,总装!CE$6)+SUMIF(总装!CF$3:CF$146,$B430,总装!CF$6)</f>
        <v>0</v>
      </c>
      <c r="AK430" s="5">
        <f ca="1">SUMIF(总装!CG$3:CG$146,$B430,总装!CG$6)+SUMIF(总装!CH$3:CH$146,$B430,总装!CH$6)+SUMIF(总装!CI$3:CI$146,$B430,总装!CI$6)</f>
        <v>0</v>
      </c>
      <c r="AL430" s="5">
        <f ca="1">SUMIF(总装!CJ$3:CJ$146,$B430,总装!CJ$6)+SUMIF(总装!CK$3:CK$146,$B430,总装!CK$6)+SUMIF(总装!CL$3:CL$146,$B430,总装!CL$6)</f>
        <v>0</v>
      </c>
      <c r="AM430" s="5">
        <f ca="1">SUMIF(总装!CM$3:CM$146,$B430,总装!CM$6)+SUMIF(总装!CN$3:CN$146,$B430,总装!CN$6)+SUMIF(总装!CO$3:CO$146,$B430,总装!CO$6)</f>
        <v>0</v>
      </c>
      <c r="AN430" s="5">
        <f ca="1">SUMIF(总装!CP$3:CP$146,$B430,总装!CP$6)+SUMIF(总装!CQ$3:CQ$146,$B430,总装!CQ$6)+SUMIF(总装!CR$3:CR$146,$B430,总装!CR$6)</f>
        <v>0</v>
      </c>
      <c r="AO430" s="5">
        <f ca="1" t="shared" si="18"/>
        <v>2000</v>
      </c>
      <c r="AP430" s="5">
        <f>SUMIF(工单拆分!G:G,B430,工单拆分!I:I)</f>
        <v>2000</v>
      </c>
      <c r="AQ430" s="5">
        <f ca="1" t="shared" si="19"/>
        <v>0</v>
      </c>
      <c r="AS430" s="7">
        <f>VLOOKUP(日计划量!C:C,工单拆分!H:N,7,0)</f>
        <v>100842212</v>
      </c>
      <c r="AT430" s="5">
        <f ca="1">VLOOKUP(C:C,工单拆分!H:R,11,0)</f>
        <v>0</v>
      </c>
      <c r="AU430" s="5">
        <f ca="1">VLOOKUP(C:C,工单拆分!H:S,12,0)</f>
        <v>0</v>
      </c>
      <c r="AV430" s="5"/>
      <c r="AW430" s="5"/>
    </row>
    <row r="431" s="1" customFormat="1" spans="1:49">
      <c r="A431" s="5">
        <f>工单拆分!F431</f>
        <v>7210003631</v>
      </c>
      <c r="B431" s="5" t="str">
        <f>工单拆分!G431</f>
        <v>7210003631-2</v>
      </c>
      <c r="C431" s="5" t="str">
        <f>工单拆分!H431</f>
        <v>40FC29D-2</v>
      </c>
      <c r="D431" s="5">
        <f>VLOOKUP(B431,工单拆分!G:I,3,0)</f>
        <v>2000</v>
      </c>
      <c r="E431" s="5">
        <f ca="1">SUMIFS(OFFSET(工单拆分!$I$2,,,2000),OFFSET(工单拆分!$F$2,,,2000),A431)</f>
        <v>20000</v>
      </c>
      <c r="F431" s="5"/>
      <c r="G431" s="10">
        <f ca="1" t="array" ref="G431">MATCH(TRUE,J431:AN431&gt;10,0)+$J$2-1</f>
        <v>43526</v>
      </c>
      <c r="H431" s="11"/>
      <c r="I431" s="11"/>
      <c r="J431" s="5">
        <f ca="1">SUMIF(总装!D$3:D$146,$B431,总装!D$6)+SUMIF(总装!E$3:E$146,$B431,总装!E$6)+SUMIF(总装!F$3:F$146,$B431,总装!F$6)</f>
        <v>0</v>
      </c>
      <c r="K431" s="12">
        <f ca="1">SUMIF(总装!G$3:G$146,$B431,总装!G$6)+SUMIF(总装!H$3:H$146,$B431,总装!H$6)+SUMIF(总装!I$3:I$146,$B431,总装!I$6)</f>
        <v>1300</v>
      </c>
      <c r="L431" s="12">
        <f ca="1">SUMIF(总装!J$3:J$146,$B431,总装!J$6)+SUMIF(总装!K$3:K$146,$B431,总装!K$6)+SUMIF(总装!L$3:L$146,$B431,总装!L$6)</f>
        <v>0</v>
      </c>
      <c r="M431" s="12">
        <f ca="1">SUMIF(总装!M$3:M$146,$B431,总装!M$6)+SUMIF(总装!N$3:N$146,$B431,总装!N$6)+SUMIF(总装!O$3:O$146,$B431,总装!O$6)</f>
        <v>700</v>
      </c>
      <c r="N431" s="12">
        <f ca="1">SUMIF(总装!P$3:P$146,$B431,总装!P$6)+SUMIF(总装!Q$3:Q$146,$B431,总装!Q$6)+SUMIF(总装!R$3:R$146,$B431,总装!R$6)</f>
        <v>0</v>
      </c>
      <c r="O431" s="12">
        <f ca="1">SUMIF(总装!S$3:S$146,$B431,总装!S$6)+SUMIF(总装!T$3:T$146,$B431,总装!T$6)+SUMIF(总装!U$3:U$146,$B431,总装!U$6)</f>
        <v>0</v>
      </c>
      <c r="P431" s="12">
        <f ca="1">SUMIF(总装!V$3:V$146,$B431,总装!V$6)+SUMIF(总装!W$3:W$146,$B431,总装!W$6)+SUMIF(总装!X$3:X$146,$B431,总装!X$6)</f>
        <v>0</v>
      </c>
      <c r="Q431" s="12">
        <f ca="1">SUMIF(总装!Y$3:Y$146,$B431,总装!Y$6)+SUMIF(总装!Z$3:Z$146,$B431,总装!Z$6)+SUMIF(总装!AA$3:AA$146,$B431,总装!AA$6)</f>
        <v>0</v>
      </c>
      <c r="R431" s="5">
        <f ca="1">SUMIF(总装!AB$3:AB$146,$B431,总装!AB$6)+SUMIF(总装!AC$3:AC$146,$B431,总装!AC$6)+SUMIF(总装!AD$3:AD$146,$B431,总装!AD$6)</f>
        <v>0</v>
      </c>
      <c r="S431" s="5">
        <f ca="1">SUMIF(总装!AE$3:AE$146,$B431,总装!AE$6)+SUMIF(总装!AF$3:AF$146,$B431,总装!AF$6)+SUMIF(总装!AG$3:AG$146,$B431,总装!AG$6)</f>
        <v>0</v>
      </c>
      <c r="T431" s="5">
        <f ca="1">SUMIF(总装!AH$3:AH$146,$B431,总装!AH$6)+SUMIF(总装!AI$3:AI$146,$B431,总装!AI$6)+SUMIF(总装!AJ$3:AJ$146,$B431,总装!AJ$6)</f>
        <v>0</v>
      </c>
      <c r="U431" s="5">
        <f ca="1">SUMIF(总装!AK$3:AK$146,$B431,总装!AK$6)+SUMIF(总装!AL$3:AL$146,$B431,总装!AL$6)+SUMIF(总装!AM$3:AM$146,$B431,总装!AM$6)</f>
        <v>0</v>
      </c>
      <c r="V431" s="5">
        <f ca="1">SUMIF(总装!AN$3:AN$146,$B431,总装!AN$6)+SUMIF(总装!AO$3:AO$146,$B431,总装!AO$6)+SUMIF(总装!AP$3:AP$146,$B431,总装!AP$6)</f>
        <v>0</v>
      </c>
      <c r="W431" s="5">
        <f ca="1">SUMIF(总装!AQ$3:AQ$146,$B431,总装!AQ$6)+SUMIF(总装!AR$3:AR$146,$B431,总装!AR$6)+SUMIF(总装!AS$3:AS$146,$B431,总装!AS$6)</f>
        <v>0</v>
      </c>
      <c r="X431" s="5">
        <f ca="1">SUMIF(总装!AT$3:AT$146,$B431,总装!AT$6)+SUMIF(总装!AU$3:AU$146,$B431,总装!AU$6)+SUMIF(总装!AV$3:AV$146,$B431,总装!AV$6)</f>
        <v>0</v>
      </c>
      <c r="Y431" s="5">
        <f ca="1">SUMIF(总装!AW$3:AW$146,$B431,总装!AW$6)+SUMIF(总装!AX$3:AX$146,$B431,总装!AX$6)+SUMIF(总装!AY$3:AY$146,$B431,总装!AY$6)</f>
        <v>0</v>
      </c>
      <c r="Z431" s="5">
        <f ca="1">SUMIF(总装!AZ$3:AZ$146,$B431,总装!AZ$6)+SUMIF(总装!BA$3:BA$146,$B431,总装!BA$6)+SUMIF(总装!BB$3:BB$146,$B431,总装!BB$6)</f>
        <v>0</v>
      </c>
      <c r="AA431" s="5">
        <f ca="1">SUMIF(总装!BC$3:BC$146,$B431,总装!BC$6)+SUMIF(总装!BD$3:BD$146,$B431,总装!BD$6)+SUMIF(总装!BE$3:BE$146,$B431,总装!BE$6)</f>
        <v>0</v>
      </c>
      <c r="AB431" s="5">
        <f ca="1">SUMIF(总装!BF$3:BF$146,$B431,总装!BF$6)+SUMIF(总装!BG$3:BG$146,$B431,总装!BG$6)+SUMIF(总装!BH$3:BH$146,$B431,总装!BH$6)</f>
        <v>0</v>
      </c>
      <c r="AC431" s="5">
        <f ca="1">SUMIF(总装!BI$3:BI$146,$B431,总装!BI$6)+SUMIF(总装!BJ$3:BJ$146,$B431,总装!BJ$6)+SUMIF(总装!BK$3:BK$146,$B431,总装!BK$6)</f>
        <v>0</v>
      </c>
      <c r="AD431" s="5">
        <f ca="1">SUMIF(总装!BL$3:BL$146,$B431,总装!BL$6)+SUMIF(总装!BM$3:BM$146,$B431,总装!BM$6)+SUMIF(总装!BN$3:BN$146,$B431,总装!BN$6)</f>
        <v>0</v>
      </c>
      <c r="AE431" s="5">
        <f ca="1">SUMIF(总装!BO$3:BO$146,$B431,总装!BO$6)+SUMIF(总装!BP$3:BP$146,$B431,总装!BP$6)+SUMIF(总装!BQ$3:BQ$146,$B431,总装!BQ$6)</f>
        <v>0</v>
      </c>
      <c r="AF431" s="5">
        <f ca="1">SUMIF(总装!BR$3:BR$146,$B431,总装!BR$6)+SUMIF(总装!BS$3:BS$146,$B431,总装!BS$6)+SUMIF(总装!BT$3:BT$146,$B431,总装!BT$6)</f>
        <v>0</v>
      </c>
      <c r="AG431" s="5">
        <f ca="1">SUMIF(总装!BU$3:BU$146,$B431,总装!BU$6)+SUMIF(总装!BV$3:BV$146,$B431,总装!BV$6)+SUMIF(总装!BW$3:BW$146,$B431,总装!BW$6)</f>
        <v>0</v>
      </c>
      <c r="AH431" s="5">
        <f ca="1">SUMIF(总装!BX$3:BX$146,$B431,总装!BX$6)+SUMIF(总装!BY$3:BY$146,$B431,总装!BY$6)+SUMIF(总装!BZ$3:BZ$146,$B431,总装!BZ$6)</f>
        <v>0</v>
      </c>
      <c r="AI431" s="5">
        <f ca="1">SUMIF(总装!CA$3:CA$146,$B431,总装!CA$6)+SUMIF(总装!CB$3:CB$146,$B431,总装!CB$6)+SUMIF(总装!CC$3:CC$146,$B431,总装!CC$6)</f>
        <v>0</v>
      </c>
      <c r="AJ431" s="5">
        <f ca="1">SUMIF(总装!CD$3:CD$146,$B431,总装!CD$6)+SUMIF(总装!CE$3:CE$146,$B431,总装!CE$6)+SUMIF(总装!CF$3:CF$146,$B431,总装!CF$6)</f>
        <v>0</v>
      </c>
      <c r="AK431" s="5">
        <f ca="1">SUMIF(总装!CG$3:CG$146,$B431,总装!CG$6)+SUMIF(总装!CH$3:CH$146,$B431,总装!CH$6)+SUMIF(总装!CI$3:CI$146,$B431,总装!CI$6)</f>
        <v>0</v>
      </c>
      <c r="AL431" s="5">
        <f ca="1">SUMIF(总装!CJ$3:CJ$146,$B431,总装!CJ$6)+SUMIF(总装!CK$3:CK$146,$B431,总装!CK$6)+SUMIF(总装!CL$3:CL$146,$B431,总装!CL$6)</f>
        <v>0</v>
      </c>
      <c r="AM431" s="5">
        <f ca="1">SUMIF(总装!CM$3:CM$146,$B431,总装!CM$6)+SUMIF(总装!CN$3:CN$146,$B431,总装!CN$6)+SUMIF(总装!CO$3:CO$146,$B431,总装!CO$6)</f>
        <v>0</v>
      </c>
      <c r="AN431" s="5">
        <f ca="1">SUMIF(总装!CP$3:CP$146,$B431,总装!CP$6)+SUMIF(总装!CQ$3:CQ$146,$B431,总装!CQ$6)+SUMIF(总装!CR$3:CR$146,$B431,总装!CR$6)</f>
        <v>0</v>
      </c>
      <c r="AO431" s="5">
        <f ca="1" t="shared" si="18"/>
        <v>2000</v>
      </c>
      <c r="AP431" s="5">
        <f>SUMIF(工单拆分!G:G,B431,工单拆分!I:I)</f>
        <v>2000</v>
      </c>
      <c r="AQ431" s="5">
        <f ca="1" t="shared" si="19"/>
        <v>0</v>
      </c>
      <c r="AS431" s="7">
        <f>VLOOKUP(日计划量!C:C,工单拆分!H:N,7,0)</f>
        <v>100842919</v>
      </c>
      <c r="AT431" s="5">
        <f ca="1">VLOOKUP(C:C,工单拆分!H:R,11,0)</f>
        <v>0</v>
      </c>
      <c r="AU431" s="5">
        <f ca="1">VLOOKUP(C:C,工单拆分!H:S,12,0)</f>
        <v>0</v>
      </c>
      <c r="AV431" s="5"/>
      <c r="AW431" s="5"/>
    </row>
    <row r="432" s="1" customFormat="1" spans="1:49">
      <c r="A432" s="5">
        <f>工单拆分!F432</f>
        <v>7210003631</v>
      </c>
      <c r="B432" s="5" t="str">
        <f>工单拆分!G432</f>
        <v>7210003631-3</v>
      </c>
      <c r="C432" s="5" t="str">
        <f>工单拆分!H432</f>
        <v>40FC29D-3</v>
      </c>
      <c r="D432" s="5">
        <f>VLOOKUP(B432,工单拆分!G:I,3,0)</f>
        <v>2000</v>
      </c>
      <c r="E432" s="5">
        <f ca="1">SUMIFS(OFFSET(工单拆分!$I$2,,,2000),OFFSET(工单拆分!$F$2,,,2000),A432)</f>
        <v>20000</v>
      </c>
      <c r="F432" s="5"/>
      <c r="G432" s="10">
        <f ca="1" t="array" ref="G432">MATCH(TRUE,J432:AN432&gt;10,0)+$J$2-1</f>
        <v>43528</v>
      </c>
      <c r="H432" s="11"/>
      <c r="I432" s="11"/>
      <c r="J432" s="5">
        <f ca="1">SUMIF(总装!D$3:D$146,$B432,总装!D$6)+SUMIF(总装!E$3:E$146,$B432,总装!E$6)+SUMIF(总装!F$3:F$146,$B432,总装!F$6)</f>
        <v>0</v>
      </c>
      <c r="K432" s="12">
        <f ca="1">SUMIF(总装!G$3:G$146,$B432,总装!G$6)+SUMIF(总装!H$3:H$146,$B432,总装!H$6)+SUMIF(总装!I$3:I$146,$B432,总装!I$6)</f>
        <v>0</v>
      </c>
      <c r="L432" s="12">
        <f ca="1">SUMIF(总装!J$3:J$146,$B432,总装!J$6)+SUMIF(总装!K$3:K$146,$B432,总装!K$6)+SUMIF(总装!L$3:L$146,$B432,总装!L$6)</f>
        <v>0</v>
      </c>
      <c r="M432" s="12">
        <f ca="1">SUMIF(总装!M$3:M$146,$B432,总装!M$6)+SUMIF(总装!N$3:N$146,$B432,总装!N$6)+SUMIF(总装!O$3:O$146,$B432,总装!O$6)</f>
        <v>1050</v>
      </c>
      <c r="N432" s="12">
        <f ca="1">SUMIF(总装!P$3:P$146,$B432,总装!P$6)+SUMIF(总装!Q$3:Q$146,$B432,总装!Q$6)+SUMIF(总装!R$3:R$146,$B432,总装!R$6)</f>
        <v>950</v>
      </c>
      <c r="O432" s="12">
        <f ca="1">SUMIF(总装!S$3:S$146,$B432,总装!S$6)+SUMIF(总装!T$3:T$146,$B432,总装!T$6)+SUMIF(总装!U$3:U$146,$B432,总装!U$6)</f>
        <v>0</v>
      </c>
      <c r="P432" s="12">
        <f ca="1">SUMIF(总装!V$3:V$146,$B432,总装!V$6)+SUMIF(总装!W$3:W$146,$B432,总装!W$6)+SUMIF(总装!X$3:X$146,$B432,总装!X$6)</f>
        <v>0</v>
      </c>
      <c r="Q432" s="12">
        <f ca="1">SUMIF(总装!Y$3:Y$146,$B432,总装!Y$6)+SUMIF(总装!Z$3:Z$146,$B432,总装!Z$6)+SUMIF(总装!AA$3:AA$146,$B432,总装!AA$6)</f>
        <v>0</v>
      </c>
      <c r="R432" s="5">
        <f ca="1">SUMIF(总装!AB$3:AB$146,$B432,总装!AB$6)+SUMIF(总装!AC$3:AC$146,$B432,总装!AC$6)+SUMIF(总装!AD$3:AD$146,$B432,总装!AD$6)</f>
        <v>0</v>
      </c>
      <c r="S432" s="5">
        <f ca="1">SUMIF(总装!AE$3:AE$146,$B432,总装!AE$6)+SUMIF(总装!AF$3:AF$146,$B432,总装!AF$6)+SUMIF(总装!AG$3:AG$146,$B432,总装!AG$6)</f>
        <v>0</v>
      </c>
      <c r="T432" s="5">
        <f ca="1">SUMIF(总装!AH$3:AH$146,$B432,总装!AH$6)+SUMIF(总装!AI$3:AI$146,$B432,总装!AI$6)+SUMIF(总装!AJ$3:AJ$146,$B432,总装!AJ$6)</f>
        <v>0</v>
      </c>
      <c r="U432" s="5">
        <f ca="1">SUMIF(总装!AK$3:AK$146,$B432,总装!AK$6)+SUMIF(总装!AL$3:AL$146,$B432,总装!AL$6)+SUMIF(总装!AM$3:AM$146,$B432,总装!AM$6)</f>
        <v>0</v>
      </c>
      <c r="V432" s="5">
        <f ca="1">SUMIF(总装!AN$3:AN$146,$B432,总装!AN$6)+SUMIF(总装!AO$3:AO$146,$B432,总装!AO$6)+SUMIF(总装!AP$3:AP$146,$B432,总装!AP$6)</f>
        <v>0</v>
      </c>
      <c r="W432" s="5">
        <f ca="1">SUMIF(总装!AQ$3:AQ$146,$B432,总装!AQ$6)+SUMIF(总装!AR$3:AR$146,$B432,总装!AR$6)+SUMIF(总装!AS$3:AS$146,$B432,总装!AS$6)</f>
        <v>0</v>
      </c>
      <c r="X432" s="5">
        <f ca="1">SUMIF(总装!AT$3:AT$146,$B432,总装!AT$6)+SUMIF(总装!AU$3:AU$146,$B432,总装!AU$6)+SUMIF(总装!AV$3:AV$146,$B432,总装!AV$6)</f>
        <v>0</v>
      </c>
      <c r="Y432" s="5">
        <f ca="1">SUMIF(总装!AW$3:AW$146,$B432,总装!AW$6)+SUMIF(总装!AX$3:AX$146,$B432,总装!AX$6)+SUMIF(总装!AY$3:AY$146,$B432,总装!AY$6)</f>
        <v>0</v>
      </c>
      <c r="Z432" s="5">
        <f ca="1">SUMIF(总装!AZ$3:AZ$146,$B432,总装!AZ$6)+SUMIF(总装!BA$3:BA$146,$B432,总装!BA$6)+SUMIF(总装!BB$3:BB$146,$B432,总装!BB$6)</f>
        <v>0</v>
      </c>
      <c r="AA432" s="5">
        <f ca="1">SUMIF(总装!BC$3:BC$146,$B432,总装!BC$6)+SUMIF(总装!BD$3:BD$146,$B432,总装!BD$6)+SUMIF(总装!BE$3:BE$146,$B432,总装!BE$6)</f>
        <v>0</v>
      </c>
      <c r="AB432" s="5">
        <f ca="1">SUMIF(总装!BF$3:BF$146,$B432,总装!BF$6)+SUMIF(总装!BG$3:BG$146,$B432,总装!BG$6)+SUMIF(总装!BH$3:BH$146,$B432,总装!BH$6)</f>
        <v>0</v>
      </c>
      <c r="AC432" s="5">
        <f ca="1">SUMIF(总装!BI$3:BI$146,$B432,总装!BI$6)+SUMIF(总装!BJ$3:BJ$146,$B432,总装!BJ$6)+SUMIF(总装!BK$3:BK$146,$B432,总装!BK$6)</f>
        <v>0</v>
      </c>
      <c r="AD432" s="5">
        <f ca="1">SUMIF(总装!BL$3:BL$146,$B432,总装!BL$6)+SUMIF(总装!BM$3:BM$146,$B432,总装!BM$6)+SUMIF(总装!BN$3:BN$146,$B432,总装!BN$6)</f>
        <v>0</v>
      </c>
      <c r="AE432" s="5">
        <f ca="1">SUMIF(总装!BO$3:BO$146,$B432,总装!BO$6)+SUMIF(总装!BP$3:BP$146,$B432,总装!BP$6)+SUMIF(总装!BQ$3:BQ$146,$B432,总装!BQ$6)</f>
        <v>0</v>
      </c>
      <c r="AF432" s="5">
        <f ca="1">SUMIF(总装!BR$3:BR$146,$B432,总装!BR$6)+SUMIF(总装!BS$3:BS$146,$B432,总装!BS$6)+SUMIF(总装!BT$3:BT$146,$B432,总装!BT$6)</f>
        <v>0</v>
      </c>
      <c r="AG432" s="5">
        <f ca="1">SUMIF(总装!BU$3:BU$146,$B432,总装!BU$6)+SUMIF(总装!BV$3:BV$146,$B432,总装!BV$6)+SUMIF(总装!BW$3:BW$146,$B432,总装!BW$6)</f>
        <v>0</v>
      </c>
      <c r="AH432" s="5">
        <f ca="1">SUMIF(总装!BX$3:BX$146,$B432,总装!BX$6)+SUMIF(总装!BY$3:BY$146,$B432,总装!BY$6)+SUMIF(总装!BZ$3:BZ$146,$B432,总装!BZ$6)</f>
        <v>0</v>
      </c>
      <c r="AI432" s="5">
        <f ca="1">SUMIF(总装!CA$3:CA$146,$B432,总装!CA$6)+SUMIF(总装!CB$3:CB$146,$B432,总装!CB$6)+SUMIF(总装!CC$3:CC$146,$B432,总装!CC$6)</f>
        <v>0</v>
      </c>
      <c r="AJ432" s="5">
        <f ca="1">SUMIF(总装!CD$3:CD$146,$B432,总装!CD$6)+SUMIF(总装!CE$3:CE$146,$B432,总装!CE$6)+SUMIF(总装!CF$3:CF$146,$B432,总装!CF$6)</f>
        <v>0</v>
      </c>
      <c r="AK432" s="5">
        <f ca="1">SUMIF(总装!CG$3:CG$146,$B432,总装!CG$6)+SUMIF(总装!CH$3:CH$146,$B432,总装!CH$6)+SUMIF(总装!CI$3:CI$146,$B432,总装!CI$6)</f>
        <v>0</v>
      </c>
      <c r="AL432" s="5">
        <f ca="1">SUMIF(总装!CJ$3:CJ$146,$B432,总装!CJ$6)+SUMIF(总装!CK$3:CK$146,$B432,总装!CK$6)+SUMIF(总装!CL$3:CL$146,$B432,总装!CL$6)</f>
        <v>0</v>
      </c>
      <c r="AM432" s="5">
        <f ca="1">SUMIF(总装!CM$3:CM$146,$B432,总装!CM$6)+SUMIF(总装!CN$3:CN$146,$B432,总装!CN$6)+SUMIF(总装!CO$3:CO$146,$B432,总装!CO$6)</f>
        <v>0</v>
      </c>
      <c r="AN432" s="5">
        <f ca="1">SUMIF(总装!CP$3:CP$146,$B432,总装!CP$6)+SUMIF(总装!CQ$3:CQ$146,$B432,总装!CQ$6)+SUMIF(总装!CR$3:CR$146,$B432,总装!CR$6)</f>
        <v>0</v>
      </c>
      <c r="AO432" s="5">
        <f ca="1" t="shared" si="18"/>
        <v>2000</v>
      </c>
      <c r="AP432" s="5">
        <f>SUMIF(工单拆分!G:G,B432,工单拆分!I:I)</f>
        <v>2000</v>
      </c>
      <c r="AQ432" s="5">
        <f ca="1" t="shared" si="19"/>
        <v>0</v>
      </c>
      <c r="AS432" s="7">
        <f>VLOOKUP(日计划量!C:C,工单拆分!H:N,7,0)</f>
        <v>100843501</v>
      </c>
      <c r="AT432" s="5">
        <f ca="1">VLOOKUP(C:C,工单拆分!H:R,11,0)</f>
        <v>0</v>
      </c>
      <c r="AU432" s="5">
        <f ca="1">VLOOKUP(C:C,工单拆分!H:S,12,0)</f>
        <v>0</v>
      </c>
      <c r="AV432" s="5"/>
      <c r="AW432" s="5"/>
    </row>
    <row r="433" s="1" customFormat="1" spans="1:49">
      <c r="A433" s="5">
        <f>工单拆分!F433</f>
        <v>7210003631</v>
      </c>
      <c r="B433" s="5" t="str">
        <f>工单拆分!G433</f>
        <v>7210003631-4</v>
      </c>
      <c r="C433" s="5" t="str">
        <f>工单拆分!H433</f>
        <v>40FC29D-4</v>
      </c>
      <c r="D433" s="5">
        <f>VLOOKUP(B433,工单拆分!G:I,3,0)</f>
        <v>2000</v>
      </c>
      <c r="E433" s="5">
        <f ca="1">SUMIFS(OFFSET(工单拆分!$I$2,,,2000),OFFSET(工单拆分!$F$2,,,2000),A433)</f>
        <v>20000</v>
      </c>
      <c r="F433" s="5"/>
      <c r="G433" s="10">
        <f ca="1" t="array" ref="G433">MATCH(TRUE,J433:AN433&gt;10,0)+$J$2-1</f>
        <v>43529</v>
      </c>
      <c r="H433" s="11"/>
      <c r="I433" s="11"/>
      <c r="J433" s="5">
        <f ca="1">SUMIF(总装!D$3:D$146,$B433,总装!D$6)+SUMIF(总装!E$3:E$146,$B433,总装!E$6)+SUMIF(总装!F$3:F$146,$B433,总装!F$6)</f>
        <v>0</v>
      </c>
      <c r="K433" s="12">
        <f ca="1">SUMIF(总装!G$3:G$146,$B433,总装!G$6)+SUMIF(总装!H$3:H$146,$B433,总装!H$6)+SUMIF(总装!I$3:I$146,$B433,总装!I$6)</f>
        <v>0</v>
      </c>
      <c r="L433" s="12">
        <f ca="1">SUMIF(总装!J$3:J$146,$B433,总装!J$6)+SUMIF(总装!K$3:K$146,$B433,总装!K$6)+SUMIF(总装!L$3:L$146,$B433,总装!L$6)</f>
        <v>0</v>
      </c>
      <c r="M433" s="12">
        <f ca="1">SUMIF(总装!M$3:M$146,$B433,总装!M$6)+SUMIF(总装!N$3:N$146,$B433,总装!N$6)+SUMIF(总装!O$3:O$146,$B433,总装!O$6)</f>
        <v>0</v>
      </c>
      <c r="N433" s="12">
        <f ca="1">SUMIF(总装!P$3:P$146,$B433,总装!P$6)+SUMIF(总装!Q$3:Q$146,$B433,总装!Q$6)+SUMIF(总装!R$3:R$146,$B433,总装!R$6)</f>
        <v>850</v>
      </c>
      <c r="O433" s="12">
        <f ca="1">SUMIF(总装!S$3:S$146,$B433,总装!S$6)+SUMIF(总装!T$3:T$146,$B433,总装!T$6)+SUMIF(总装!U$3:U$146,$B433,总装!U$6)</f>
        <v>1150</v>
      </c>
      <c r="P433" s="12">
        <f ca="1">SUMIF(总装!V$3:V$146,$B433,总装!V$6)+SUMIF(总装!W$3:W$146,$B433,总装!W$6)+SUMIF(总装!X$3:X$146,$B433,总装!X$6)</f>
        <v>0</v>
      </c>
      <c r="Q433" s="12">
        <f ca="1">SUMIF(总装!Y$3:Y$146,$B433,总装!Y$6)+SUMIF(总装!Z$3:Z$146,$B433,总装!Z$6)+SUMIF(总装!AA$3:AA$146,$B433,总装!AA$6)</f>
        <v>0</v>
      </c>
      <c r="R433" s="5">
        <f ca="1">SUMIF(总装!AB$3:AB$146,$B433,总装!AB$6)+SUMIF(总装!AC$3:AC$146,$B433,总装!AC$6)+SUMIF(总装!AD$3:AD$146,$B433,总装!AD$6)</f>
        <v>0</v>
      </c>
      <c r="S433" s="5">
        <f ca="1">SUMIF(总装!AE$3:AE$146,$B433,总装!AE$6)+SUMIF(总装!AF$3:AF$146,$B433,总装!AF$6)+SUMIF(总装!AG$3:AG$146,$B433,总装!AG$6)</f>
        <v>0</v>
      </c>
      <c r="T433" s="5">
        <f ca="1">SUMIF(总装!AH$3:AH$146,$B433,总装!AH$6)+SUMIF(总装!AI$3:AI$146,$B433,总装!AI$6)+SUMIF(总装!AJ$3:AJ$146,$B433,总装!AJ$6)</f>
        <v>0</v>
      </c>
      <c r="U433" s="5">
        <f ca="1">SUMIF(总装!AK$3:AK$146,$B433,总装!AK$6)+SUMIF(总装!AL$3:AL$146,$B433,总装!AL$6)+SUMIF(总装!AM$3:AM$146,$B433,总装!AM$6)</f>
        <v>0</v>
      </c>
      <c r="V433" s="5">
        <f ca="1">SUMIF(总装!AN$3:AN$146,$B433,总装!AN$6)+SUMIF(总装!AO$3:AO$146,$B433,总装!AO$6)+SUMIF(总装!AP$3:AP$146,$B433,总装!AP$6)</f>
        <v>0</v>
      </c>
      <c r="W433" s="5">
        <f ca="1">SUMIF(总装!AQ$3:AQ$146,$B433,总装!AQ$6)+SUMIF(总装!AR$3:AR$146,$B433,总装!AR$6)+SUMIF(总装!AS$3:AS$146,$B433,总装!AS$6)</f>
        <v>0</v>
      </c>
      <c r="X433" s="5">
        <f ca="1">SUMIF(总装!AT$3:AT$146,$B433,总装!AT$6)+SUMIF(总装!AU$3:AU$146,$B433,总装!AU$6)+SUMIF(总装!AV$3:AV$146,$B433,总装!AV$6)</f>
        <v>0</v>
      </c>
      <c r="Y433" s="5">
        <f ca="1">SUMIF(总装!AW$3:AW$146,$B433,总装!AW$6)+SUMIF(总装!AX$3:AX$146,$B433,总装!AX$6)+SUMIF(总装!AY$3:AY$146,$B433,总装!AY$6)</f>
        <v>0</v>
      </c>
      <c r="Z433" s="5">
        <f ca="1">SUMIF(总装!AZ$3:AZ$146,$B433,总装!AZ$6)+SUMIF(总装!BA$3:BA$146,$B433,总装!BA$6)+SUMIF(总装!BB$3:BB$146,$B433,总装!BB$6)</f>
        <v>0</v>
      </c>
      <c r="AA433" s="5">
        <f ca="1">SUMIF(总装!BC$3:BC$146,$B433,总装!BC$6)+SUMIF(总装!BD$3:BD$146,$B433,总装!BD$6)+SUMIF(总装!BE$3:BE$146,$B433,总装!BE$6)</f>
        <v>0</v>
      </c>
      <c r="AB433" s="5">
        <f ca="1">SUMIF(总装!BF$3:BF$146,$B433,总装!BF$6)+SUMIF(总装!BG$3:BG$146,$B433,总装!BG$6)+SUMIF(总装!BH$3:BH$146,$B433,总装!BH$6)</f>
        <v>0</v>
      </c>
      <c r="AC433" s="5">
        <f ca="1">SUMIF(总装!BI$3:BI$146,$B433,总装!BI$6)+SUMIF(总装!BJ$3:BJ$146,$B433,总装!BJ$6)+SUMIF(总装!BK$3:BK$146,$B433,总装!BK$6)</f>
        <v>0</v>
      </c>
      <c r="AD433" s="5">
        <f ca="1">SUMIF(总装!BL$3:BL$146,$B433,总装!BL$6)+SUMIF(总装!BM$3:BM$146,$B433,总装!BM$6)+SUMIF(总装!BN$3:BN$146,$B433,总装!BN$6)</f>
        <v>0</v>
      </c>
      <c r="AE433" s="5">
        <f ca="1">SUMIF(总装!BO$3:BO$146,$B433,总装!BO$6)+SUMIF(总装!BP$3:BP$146,$B433,总装!BP$6)+SUMIF(总装!BQ$3:BQ$146,$B433,总装!BQ$6)</f>
        <v>0</v>
      </c>
      <c r="AF433" s="5">
        <f ca="1">SUMIF(总装!BR$3:BR$146,$B433,总装!BR$6)+SUMIF(总装!BS$3:BS$146,$B433,总装!BS$6)+SUMIF(总装!BT$3:BT$146,$B433,总装!BT$6)</f>
        <v>0</v>
      </c>
      <c r="AG433" s="5">
        <f ca="1">SUMIF(总装!BU$3:BU$146,$B433,总装!BU$6)+SUMIF(总装!BV$3:BV$146,$B433,总装!BV$6)+SUMIF(总装!BW$3:BW$146,$B433,总装!BW$6)</f>
        <v>0</v>
      </c>
      <c r="AH433" s="5">
        <f ca="1">SUMIF(总装!BX$3:BX$146,$B433,总装!BX$6)+SUMIF(总装!BY$3:BY$146,$B433,总装!BY$6)+SUMIF(总装!BZ$3:BZ$146,$B433,总装!BZ$6)</f>
        <v>0</v>
      </c>
      <c r="AI433" s="5">
        <f ca="1">SUMIF(总装!CA$3:CA$146,$B433,总装!CA$6)+SUMIF(总装!CB$3:CB$146,$B433,总装!CB$6)+SUMIF(总装!CC$3:CC$146,$B433,总装!CC$6)</f>
        <v>0</v>
      </c>
      <c r="AJ433" s="5">
        <f ca="1">SUMIF(总装!CD$3:CD$146,$B433,总装!CD$6)+SUMIF(总装!CE$3:CE$146,$B433,总装!CE$6)+SUMIF(总装!CF$3:CF$146,$B433,总装!CF$6)</f>
        <v>0</v>
      </c>
      <c r="AK433" s="5">
        <f ca="1">SUMIF(总装!CG$3:CG$146,$B433,总装!CG$6)+SUMIF(总装!CH$3:CH$146,$B433,总装!CH$6)+SUMIF(总装!CI$3:CI$146,$B433,总装!CI$6)</f>
        <v>0</v>
      </c>
      <c r="AL433" s="5">
        <f ca="1">SUMIF(总装!CJ$3:CJ$146,$B433,总装!CJ$6)+SUMIF(总装!CK$3:CK$146,$B433,总装!CK$6)+SUMIF(总装!CL$3:CL$146,$B433,总装!CL$6)</f>
        <v>0</v>
      </c>
      <c r="AM433" s="5">
        <f ca="1">SUMIF(总装!CM$3:CM$146,$B433,总装!CM$6)+SUMIF(总装!CN$3:CN$146,$B433,总装!CN$6)+SUMIF(总装!CO$3:CO$146,$B433,总装!CO$6)</f>
        <v>0</v>
      </c>
      <c r="AN433" s="5">
        <f ca="1">SUMIF(总装!CP$3:CP$146,$B433,总装!CP$6)+SUMIF(总装!CQ$3:CQ$146,$B433,总装!CQ$6)+SUMIF(总装!CR$3:CR$146,$B433,总装!CR$6)</f>
        <v>0</v>
      </c>
      <c r="AO433" s="5">
        <f ca="1" t="shared" si="18"/>
        <v>2000</v>
      </c>
      <c r="AP433" s="5">
        <f>SUMIF(工单拆分!G:G,B433,工单拆分!I:I)</f>
        <v>2000</v>
      </c>
      <c r="AQ433" s="5">
        <f ca="1" t="shared" si="19"/>
        <v>0</v>
      </c>
      <c r="AS433" s="7">
        <f>VLOOKUP(日计划量!C:C,工单拆分!H:N,7,0)</f>
        <v>100843502</v>
      </c>
      <c r="AT433" s="5">
        <f ca="1">VLOOKUP(C:C,工单拆分!H:R,11,0)</f>
        <v>0</v>
      </c>
      <c r="AU433" s="5">
        <f ca="1">VLOOKUP(C:C,工单拆分!H:S,12,0)</f>
        <v>0</v>
      </c>
      <c r="AV433" s="5"/>
      <c r="AW433" s="5"/>
    </row>
    <row r="434" s="1" customFormat="1" spans="1:49">
      <c r="A434" s="5">
        <f>工单拆分!F434</f>
        <v>7210003631</v>
      </c>
      <c r="B434" s="5" t="str">
        <f>工单拆分!G434</f>
        <v>7210003631-5</v>
      </c>
      <c r="C434" s="5" t="str">
        <f>工单拆分!H434</f>
        <v>40FC29D-5</v>
      </c>
      <c r="D434" s="5">
        <f>VLOOKUP(B434,工单拆分!G:I,3,0)</f>
        <v>2000</v>
      </c>
      <c r="E434" s="5">
        <f ca="1">SUMIFS(OFFSET(工单拆分!$I$2,,,2000),OFFSET(工单拆分!$F$2,,,2000),A434)</f>
        <v>20000</v>
      </c>
      <c r="F434" s="5"/>
      <c r="G434" s="10">
        <f ca="1" t="array" ref="G434">MATCH(TRUE,J434:AN434&gt;10,0)+$J$2-1</f>
        <v>43530</v>
      </c>
      <c r="H434" s="11"/>
      <c r="I434" s="11"/>
      <c r="J434" s="5">
        <f ca="1">SUMIF(总装!D$3:D$146,$B434,总装!D$6)+SUMIF(总装!E$3:E$146,$B434,总装!E$6)+SUMIF(总装!F$3:F$146,$B434,总装!F$6)</f>
        <v>0</v>
      </c>
      <c r="K434" s="12">
        <f ca="1">SUMIF(总装!G$3:G$146,$B434,总装!G$6)+SUMIF(总装!H$3:H$146,$B434,总装!H$6)+SUMIF(总装!I$3:I$146,$B434,总装!I$6)</f>
        <v>0</v>
      </c>
      <c r="L434" s="12">
        <f ca="1">SUMIF(总装!J$3:J$146,$B434,总装!J$6)+SUMIF(总装!K$3:K$146,$B434,总装!K$6)+SUMIF(总装!L$3:L$146,$B434,总装!L$6)</f>
        <v>0</v>
      </c>
      <c r="M434" s="12">
        <f ca="1">SUMIF(总装!M$3:M$146,$B434,总装!M$6)+SUMIF(总装!N$3:N$146,$B434,总装!N$6)+SUMIF(总装!O$3:O$146,$B434,总装!O$6)</f>
        <v>0</v>
      </c>
      <c r="N434" s="12">
        <f ca="1">SUMIF(总装!P$3:P$146,$B434,总装!P$6)+SUMIF(总装!Q$3:Q$146,$B434,总装!Q$6)+SUMIF(总装!R$3:R$146,$B434,总装!R$6)</f>
        <v>0</v>
      </c>
      <c r="O434" s="12">
        <f ca="1">SUMIF(总装!S$3:S$146,$B434,总装!S$6)+SUMIF(总装!T$3:T$146,$B434,总装!T$6)+SUMIF(总装!U$3:U$146,$B434,总装!U$6)</f>
        <v>1500</v>
      </c>
      <c r="P434" s="12">
        <f ca="1">SUMIF(总装!V$3:V$146,$B434,总装!V$6)+SUMIF(总装!W$3:W$146,$B434,总装!W$6)+SUMIF(总装!X$3:X$146,$B434,总装!X$6)</f>
        <v>500</v>
      </c>
      <c r="Q434" s="12">
        <f ca="1">SUMIF(总装!Y$3:Y$146,$B434,总装!Y$6)+SUMIF(总装!Z$3:Z$146,$B434,总装!Z$6)+SUMIF(总装!AA$3:AA$146,$B434,总装!AA$6)</f>
        <v>0</v>
      </c>
      <c r="R434" s="5">
        <f ca="1">SUMIF(总装!AB$3:AB$146,$B434,总装!AB$6)+SUMIF(总装!AC$3:AC$146,$B434,总装!AC$6)+SUMIF(总装!AD$3:AD$146,$B434,总装!AD$6)</f>
        <v>0</v>
      </c>
      <c r="S434" s="5">
        <f ca="1">SUMIF(总装!AE$3:AE$146,$B434,总装!AE$6)+SUMIF(总装!AF$3:AF$146,$B434,总装!AF$6)+SUMIF(总装!AG$3:AG$146,$B434,总装!AG$6)</f>
        <v>0</v>
      </c>
      <c r="T434" s="5">
        <f ca="1">SUMIF(总装!AH$3:AH$146,$B434,总装!AH$6)+SUMIF(总装!AI$3:AI$146,$B434,总装!AI$6)+SUMIF(总装!AJ$3:AJ$146,$B434,总装!AJ$6)</f>
        <v>0</v>
      </c>
      <c r="U434" s="5">
        <f ca="1">SUMIF(总装!AK$3:AK$146,$B434,总装!AK$6)+SUMIF(总装!AL$3:AL$146,$B434,总装!AL$6)+SUMIF(总装!AM$3:AM$146,$B434,总装!AM$6)</f>
        <v>0</v>
      </c>
      <c r="V434" s="5">
        <f ca="1">SUMIF(总装!AN$3:AN$146,$B434,总装!AN$6)+SUMIF(总装!AO$3:AO$146,$B434,总装!AO$6)+SUMIF(总装!AP$3:AP$146,$B434,总装!AP$6)</f>
        <v>0</v>
      </c>
      <c r="W434" s="5">
        <f ca="1">SUMIF(总装!AQ$3:AQ$146,$B434,总装!AQ$6)+SUMIF(总装!AR$3:AR$146,$B434,总装!AR$6)+SUMIF(总装!AS$3:AS$146,$B434,总装!AS$6)</f>
        <v>0</v>
      </c>
      <c r="X434" s="5">
        <f ca="1">SUMIF(总装!AT$3:AT$146,$B434,总装!AT$6)+SUMIF(总装!AU$3:AU$146,$B434,总装!AU$6)+SUMIF(总装!AV$3:AV$146,$B434,总装!AV$6)</f>
        <v>0</v>
      </c>
      <c r="Y434" s="5">
        <f ca="1">SUMIF(总装!AW$3:AW$146,$B434,总装!AW$6)+SUMIF(总装!AX$3:AX$146,$B434,总装!AX$6)+SUMIF(总装!AY$3:AY$146,$B434,总装!AY$6)</f>
        <v>0</v>
      </c>
      <c r="Z434" s="5">
        <f ca="1">SUMIF(总装!AZ$3:AZ$146,$B434,总装!AZ$6)+SUMIF(总装!BA$3:BA$146,$B434,总装!BA$6)+SUMIF(总装!BB$3:BB$146,$B434,总装!BB$6)</f>
        <v>0</v>
      </c>
      <c r="AA434" s="5">
        <f ca="1">SUMIF(总装!BC$3:BC$146,$B434,总装!BC$6)+SUMIF(总装!BD$3:BD$146,$B434,总装!BD$6)+SUMIF(总装!BE$3:BE$146,$B434,总装!BE$6)</f>
        <v>0</v>
      </c>
      <c r="AB434" s="5">
        <f ca="1">SUMIF(总装!BF$3:BF$146,$B434,总装!BF$6)+SUMIF(总装!BG$3:BG$146,$B434,总装!BG$6)+SUMIF(总装!BH$3:BH$146,$B434,总装!BH$6)</f>
        <v>0</v>
      </c>
      <c r="AC434" s="5">
        <f ca="1">SUMIF(总装!BI$3:BI$146,$B434,总装!BI$6)+SUMIF(总装!BJ$3:BJ$146,$B434,总装!BJ$6)+SUMIF(总装!BK$3:BK$146,$B434,总装!BK$6)</f>
        <v>0</v>
      </c>
      <c r="AD434" s="5">
        <f ca="1">SUMIF(总装!BL$3:BL$146,$B434,总装!BL$6)+SUMIF(总装!BM$3:BM$146,$B434,总装!BM$6)+SUMIF(总装!BN$3:BN$146,$B434,总装!BN$6)</f>
        <v>0</v>
      </c>
      <c r="AE434" s="5">
        <f ca="1">SUMIF(总装!BO$3:BO$146,$B434,总装!BO$6)+SUMIF(总装!BP$3:BP$146,$B434,总装!BP$6)+SUMIF(总装!BQ$3:BQ$146,$B434,总装!BQ$6)</f>
        <v>0</v>
      </c>
      <c r="AF434" s="5">
        <f ca="1">SUMIF(总装!BR$3:BR$146,$B434,总装!BR$6)+SUMIF(总装!BS$3:BS$146,$B434,总装!BS$6)+SUMIF(总装!BT$3:BT$146,$B434,总装!BT$6)</f>
        <v>0</v>
      </c>
      <c r="AG434" s="5">
        <f ca="1">SUMIF(总装!BU$3:BU$146,$B434,总装!BU$6)+SUMIF(总装!BV$3:BV$146,$B434,总装!BV$6)+SUMIF(总装!BW$3:BW$146,$B434,总装!BW$6)</f>
        <v>0</v>
      </c>
      <c r="AH434" s="5">
        <f ca="1">SUMIF(总装!BX$3:BX$146,$B434,总装!BX$6)+SUMIF(总装!BY$3:BY$146,$B434,总装!BY$6)+SUMIF(总装!BZ$3:BZ$146,$B434,总装!BZ$6)</f>
        <v>0</v>
      </c>
      <c r="AI434" s="5">
        <f ca="1">SUMIF(总装!CA$3:CA$146,$B434,总装!CA$6)+SUMIF(总装!CB$3:CB$146,$B434,总装!CB$6)+SUMIF(总装!CC$3:CC$146,$B434,总装!CC$6)</f>
        <v>0</v>
      </c>
      <c r="AJ434" s="5">
        <f ca="1">SUMIF(总装!CD$3:CD$146,$B434,总装!CD$6)+SUMIF(总装!CE$3:CE$146,$B434,总装!CE$6)+SUMIF(总装!CF$3:CF$146,$B434,总装!CF$6)</f>
        <v>0</v>
      </c>
      <c r="AK434" s="5">
        <f ca="1">SUMIF(总装!CG$3:CG$146,$B434,总装!CG$6)+SUMIF(总装!CH$3:CH$146,$B434,总装!CH$6)+SUMIF(总装!CI$3:CI$146,$B434,总装!CI$6)</f>
        <v>0</v>
      </c>
      <c r="AL434" s="5">
        <f ca="1">SUMIF(总装!CJ$3:CJ$146,$B434,总装!CJ$6)+SUMIF(总装!CK$3:CK$146,$B434,总装!CK$6)+SUMIF(总装!CL$3:CL$146,$B434,总装!CL$6)</f>
        <v>0</v>
      </c>
      <c r="AM434" s="5">
        <f ca="1">SUMIF(总装!CM$3:CM$146,$B434,总装!CM$6)+SUMIF(总装!CN$3:CN$146,$B434,总装!CN$6)+SUMIF(总装!CO$3:CO$146,$B434,总装!CO$6)</f>
        <v>0</v>
      </c>
      <c r="AN434" s="5">
        <f ca="1">SUMIF(总装!CP$3:CP$146,$B434,总装!CP$6)+SUMIF(总装!CQ$3:CQ$146,$B434,总装!CQ$6)+SUMIF(总装!CR$3:CR$146,$B434,总装!CR$6)</f>
        <v>0</v>
      </c>
      <c r="AO434" s="5">
        <f ca="1" t="shared" si="18"/>
        <v>2000</v>
      </c>
      <c r="AP434" s="5">
        <f>SUMIF(工单拆分!G:G,B434,工单拆分!I:I)</f>
        <v>2000</v>
      </c>
      <c r="AQ434" s="5">
        <f ca="1" t="shared" si="19"/>
        <v>0</v>
      </c>
      <c r="AS434" s="7">
        <f>VLOOKUP(日计划量!C:C,工单拆分!H:N,7,0)</f>
        <v>100844173</v>
      </c>
      <c r="AT434" s="5">
        <f ca="1">VLOOKUP(C:C,工单拆分!H:R,11,0)</f>
        <v>0</v>
      </c>
      <c r="AU434" s="5">
        <f ca="1">VLOOKUP(C:C,工单拆分!H:S,12,0)</f>
        <v>0</v>
      </c>
      <c r="AV434" s="5"/>
      <c r="AW434" s="5"/>
    </row>
    <row r="435" s="1" customFormat="1" spans="1:49">
      <c r="A435" s="5">
        <f>工单拆分!F435</f>
        <v>7210003631</v>
      </c>
      <c r="B435" s="5" t="str">
        <f>工单拆分!G435</f>
        <v>7210003631-6</v>
      </c>
      <c r="C435" s="5" t="str">
        <f>工单拆分!H435</f>
        <v>40FC29D-6</v>
      </c>
      <c r="D435" s="5">
        <f>VLOOKUP(B435,工单拆分!G:I,3,0)</f>
        <v>2000</v>
      </c>
      <c r="E435" s="5">
        <f ca="1">SUMIFS(OFFSET(工单拆分!$I$2,,,2000),OFFSET(工单拆分!$F$2,,,2000),A435)</f>
        <v>20000</v>
      </c>
      <c r="F435" s="5"/>
      <c r="G435" s="10">
        <f ca="1" t="array" ref="G435">MATCH(TRUE,J435:AN435&gt;10,0)+$J$2-1</f>
        <v>43531</v>
      </c>
      <c r="H435" s="11"/>
      <c r="I435" s="11"/>
      <c r="J435" s="5">
        <f ca="1">SUMIF(总装!D$3:D$146,$B435,总装!D$6)+SUMIF(总装!E$3:E$146,$B435,总装!E$6)+SUMIF(总装!F$3:F$146,$B435,总装!F$6)</f>
        <v>0</v>
      </c>
      <c r="K435" s="12">
        <f ca="1">SUMIF(总装!G$3:G$146,$B435,总装!G$6)+SUMIF(总装!H$3:H$146,$B435,总装!H$6)+SUMIF(总装!I$3:I$146,$B435,总装!I$6)</f>
        <v>0</v>
      </c>
      <c r="L435" s="12">
        <f ca="1">SUMIF(总装!J$3:J$146,$B435,总装!J$6)+SUMIF(总装!K$3:K$146,$B435,总装!K$6)+SUMIF(总装!L$3:L$146,$B435,总装!L$6)</f>
        <v>0</v>
      </c>
      <c r="M435" s="12">
        <f ca="1">SUMIF(总装!M$3:M$146,$B435,总装!M$6)+SUMIF(总装!N$3:N$146,$B435,总装!N$6)+SUMIF(总装!O$3:O$146,$B435,总装!O$6)</f>
        <v>0</v>
      </c>
      <c r="N435" s="12">
        <f ca="1">SUMIF(总装!P$3:P$146,$B435,总装!P$6)+SUMIF(总装!Q$3:Q$146,$B435,总装!Q$6)+SUMIF(总装!R$3:R$146,$B435,总装!R$6)</f>
        <v>0</v>
      </c>
      <c r="O435" s="12">
        <f ca="1">SUMIF(总装!S$3:S$146,$B435,总装!S$6)+SUMIF(总装!T$3:T$146,$B435,总装!T$6)+SUMIF(总装!U$3:U$146,$B435,总装!U$6)</f>
        <v>0</v>
      </c>
      <c r="P435" s="12">
        <f ca="1">SUMIF(总装!V$3:V$146,$B435,总装!V$6)+SUMIF(总装!W$3:W$146,$B435,总装!W$6)+SUMIF(总装!X$3:X$146,$B435,总装!X$6)</f>
        <v>1200</v>
      </c>
      <c r="Q435" s="12">
        <f ca="1">SUMIF(总装!Y$3:Y$146,$B435,总装!Y$6)+SUMIF(总装!Z$3:Z$146,$B435,总装!Z$6)+SUMIF(总装!AA$3:AA$146,$B435,总装!AA$6)</f>
        <v>800</v>
      </c>
      <c r="R435" s="5">
        <f ca="1">SUMIF(总装!AB$3:AB$146,$B435,总装!AB$6)+SUMIF(总装!AC$3:AC$146,$B435,总装!AC$6)+SUMIF(总装!AD$3:AD$146,$B435,总装!AD$6)</f>
        <v>0</v>
      </c>
      <c r="S435" s="5">
        <f ca="1">SUMIF(总装!AE$3:AE$146,$B435,总装!AE$6)+SUMIF(总装!AF$3:AF$146,$B435,总装!AF$6)+SUMIF(总装!AG$3:AG$146,$B435,总装!AG$6)</f>
        <v>0</v>
      </c>
      <c r="T435" s="5">
        <f ca="1">SUMIF(总装!AH$3:AH$146,$B435,总装!AH$6)+SUMIF(总装!AI$3:AI$146,$B435,总装!AI$6)+SUMIF(总装!AJ$3:AJ$146,$B435,总装!AJ$6)</f>
        <v>0</v>
      </c>
      <c r="U435" s="5">
        <f ca="1">SUMIF(总装!AK$3:AK$146,$B435,总装!AK$6)+SUMIF(总装!AL$3:AL$146,$B435,总装!AL$6)+SUMIF(总装!AM$3:AM$146,$B435,总装!AM$6)</f>
        <v>0</v>
      </c>
      <c r="V435" s="5">
        <f ca="1">SUMIF(总装!AN$3:AN$146,$B435,总装!AN$6)+SUMIF(总装!AO$3:AO$146,$B435,总装!AO$6)+SUMIF(总装!AP$3:AP$146,$B435,总装!AP$6)</f>
        <v>0</v>
      </c>
      <c r="W435" s="5">
        <f ca="1">SUMIF(总装!AQ$3:AQ$146,$B435,总装!AQ$6)+SUMIF(总装!AR$3:AR$146,$B435,总装!AR$6)+SUMIF(总装!AS$3:AS$146,$B435,总装!AS$6)</f>
        <v>0</v>
      </c>
      <c r="X435" s="5">
        <f ca="1">SUMIF(总装!AT$3:AT$146,$B435,总装!AT$6)+SUMIF(总装!AU$3:AU$146,$B435,总装!AU$6)+SUMIF(总装!AV$3:AV$146,$B435,总装!AV$6)</f>
        <v>0</v>
      </c>
      <c r="Y435" s="5">
        <f ca="1">SUMIF(总装!AW$3:AW$146,$B435,总装!AW$6)+SUMIF(总装!AX$3:AX$146,$B435,总装!AX$6)+SUMIF(总装!AY$3:AY$146,$B435,总装!AY$6)</f>
        <v>0</v>
      </c>
      <c r="Z435" s="5">
        <f ca="1">SUMIF(总装!AZ$3:AZ$146,$B435,总装!AZ$6)+SUMIF(总装!BA$3:BA$146,$B435,总装!BA$6)+SUMIF(总装!BB$3:BB$146,$B435,总装!BB$6)</f>
        <v>0</v>
      </c>
      <c r="AA435" s="5">
        <f ca="1">SUMIF(总装!BC$3:BC$146,$B435,总装!BC$6)+SUMIF(总装!BD$3:BD$146,$B435,总装!BD$6)+SUMIF(总装!BE$3:BE$146,$B435,总装!BE$6)</f>
        <v>0</v>
      </c>
      <c r="AB435" s="5">
        <f ca="1">SUMIF(总装!BF$3:BF$146,$B435,总装!BF$6)+SUMIF(总装!BG$3:BG$146,$B435,总装!BG$6)+SUMIF(总装!BH$3:BH$146,$B435,总装!BH$6)</f>
        <v>0</v>
      </c>
      <c r="AC435" s="5">
        <f ca="1">SUMIF(总装!BI$3:BI$146,$B435,总装!BI$6)+SUMIF(总装!BJ$3:BJ$146,$B435,总装!BJ$6)+SUMIF(总装!BK$3:BK$146,$B435,总装!BK$6)</f>
        <v>0</v>
      </c>
      <c r="AD435" s="5">
        <f ca="1">SUMIF(总装!BL$3:BL$146,$B435,总装!BL$6)+SUMIF(总装!BM$3:BM$146,$B435,总装!BM$6)+SUMIF(总装!BN$3:BN$146,$B435,总装!BN$6)</f>
        <v>0</v>
      </c>
      <c r="AE435" s="5">
        <f ca="1">SUMIF(总装!BO$3:BO$146,$B435,总装!BO$6)+SUMIF(总装!BP$3:BP$146,$B435,总装!BP$6)+SUMIF(总装!BQ$3:BQ$146,$B435,总装!BQ$6)</f>
        <v>0</v>
      </c>
      <c r="AF435" s="5">
        <f ca="1">SUMIF(总装!BR$3:BR$146,$B435,总装!BR$6)+SUMIF(总装!BS$3:BS$146,$B435,总装!BS$6)+SUMIF(总装!BT$3:BT$146,$B435,总装!BT$6)</f>
        <v>0</v>
      </c>
      <c r="AG435" s="5">
        <f ca="1">SUMIF(总装!BU$3:BU$146,$B435,总装!BU$6)+SUMIF(总装!BV$3:BV$146,$B435,总装!BV$6)+SUMIF(总装!BW$3:BW$146,$B435,总装!BW$6)</f>
        <v>0</v>
      </c>
      <c r="AH435" s="5">
        <f ca="1">SUMIF(总装!BX$3:BX$146,$B435,总装!BX$6)+SUMIF(总装!BY$3:BY$146,$B435,总装!BY$6)+SUMIF(总装!BZ$3:BZ$146,$B435,总装!BZ$6)</f>
        <v>0</v>
      </c>
      <c r="AI435" s="5">
        <f ca="1">SUMIF(总装!CA$3:CA$146,$B435,总装!CA$6)+SUMIF(总装!CB$3:CB$146,$B435,总装!CB$6)+SUMIF(总装!CC$3:CC$146,$B435,总装!CC$6)</f>
        <v>0</v>
      </c>
      <c r="AJ435" s="5">
        <f ca="1">SUMIF(总装!CD$3:CD$146,$B435,总装!CD$6)+SUMIF(总装!CE$3:CE$146,$B435,总装!CE$6)+SUMIF(总装!CF$3:CF$146,$B435,总装!CF$6)</f>
        <v>0</v>
      </c>
      <c r="AK435" s="5">
        <f ca="1">SUMIF(总装!CG$3:CG$146,$B435,总装!CG$6)+SUMIF(总装!CH$3:CH$146,$B435,总装!CH$6)+SUMIF(总装!CI$3:CI$146,$B435,总装!CI$6)</f>
        <v>0</v>
      </c>
      <c r="AL435" s="5">
        <f ca="1">SUMIF(总装!CJ$3:CJ$146,$B435,总装!CJ$6)+SUMIF(总装!CK$3:CK$146,$B435,总装!CK$6)+SUMIF(总装!CL$3:CL$146,$B435,总装!CL$6)</f>
        <v>0</v>
      </c>
      <c r="AM435" s="5">
        <f ca="1">SUMIF(总装!CM$3:CM$146,$B435,总装!CM$6)+SUMIF(总装!CN$3:CN$146,$B435,总装!CN$6)+SUMIF(总装!CO$3:CO$146,$B435,总装!CO$6)</f>
        <v>0</v>
      </c>
      <c r="AN435" s="5">
        <f ca="1">SUMIF(总装!CP$3:CP$146,$B435,总装!CP$6)+SUMIF(总装!CQ$3:CQ$146,$B435,总装!CQ$6)+SUMIF(总装!CR$3:CR$146,$B435,总装!CR$6)</f>
        <v>0</v>
      </c>
      <c r="AO435" s="5">
        <f ca="1" t="shared" si="18"/>
        <v>2000</v>
      </c>
      <c r="AP435" s="5">
        <f>SUMIF(工单拆分!G:G,B435,工单拆分!I:I)</f>
        <v>2000</v>
      </c>
      <c r="AQ435" s="5">
        <f ca="1" t="shared" si="19"/>
        <v>0</v>
      </c>
      <c r="AS435" s="7">
        <f>VLOOKUP(日计划量!C:C,工单拆分!H:N,7,0)</f>
        <v>100844174</v>
      </c>
      <c r="AT435" s="5">
        <f ca="1">VLOOKUP(C:C,工单拆分!H:R,11,0)</f>
        <v>0</v>
      </c>
      <c r="AU435" s="5">
        <f ca="1">VLOOKUP(C:C,工单拆分!H:S,12,0)</f>
        <v>0</v>
      </c>
      <c r="AV435" s="5"/>
      <c r="AW435" s="5"/>
    </row>
    <row r="436" s="1" customFormat="1" spans="1:49">
      <c r="A436" s="5">
        <f>工单拆分!F436</f>
        <v>7210003631</v>
      </c>
      <c r="B436" s="5" t="str">
        <f>工单拆分!G436</f>
        <v>7210003631-7</v>
      </c>
      <c r="C436" s="5" t="str">
        <f>工单拆分!H436</f>
        <v>40FC29D-7</v>
      </c>
      <c r="D436" s="5">
        <f>VLOOKUP(B436,工单拆分!G:I,3,0)</f>
        <v>2000</v>
      </c>
      <c r="E436" s="5">
        <f ca="1">SUMIFS(OFFSET(工单拆分!$I$2,,,2000),OFFSET(工单拆分!$F$2,,,2000),A436)</f>
        <v>20000</v>
      </c>
      <c r="F436" s="5"/>
      <c r="G436" s="10">
        <f ca="1" t="array" ref="G436">MATCH(TRUE,J436:AN436&gt;10,0)+$J$2-1</f>
        <v>43532</v>
      </c>
      <c r="H436" s="11"/>
      <c r="I436" s="11"/>
      <c r="J436" s="5">
        <f ca="1">SUMIF(总装!D$3:D$146,$B436,总装!D$6)+SUMIF(总装!E$3:E$146,$B436,总装!E$6)+SUMIF(总装!F$3:F$146,$B436,总装!F$6)</f>
        <v>0</v>
      </c>
      <c r="K436" s="12">
        <f ca="1">SUMIF(总装!G$3:G$146,$B436,总装!G$6)+SUMIF(总装!H$3:H$146,$B436,总装!H$6)+SUMIF(总装!I$3:I$146,$B436,总装!I$6)</f>
        <v>0</v>
      </c>
      <c r="L436" s="12">
        <f ca="1">SUMIF(总装!J$3:J$146,$B436,总装!J$6)+SUMIF(总装!K$3:K$146,$B436,总装!K$6)+SUMIF(总装!L$3:L$146,$B436,总装!L$6)</f>
        <v>0</v>
      </c>
      <c r="M436" s="12">
        <f ca="1">SUMIF(总装!M$3:M$146,$B436,总装!M$6)+SUMIF(总装!N$3:N$146,$B436,总装!N$6)+SUMIF(总装!O$3:O$146,$B436,总装!O$6)</f>
        <v>0</v>
      </c>
      <c r="N436" s="12">
        <f ca="1">SUMIF(总装!P$3:P$146,$B436,总装!P$6)+SUMIF(总装!Q$3:Q$146,$B436,总装!Q$6)+SUMIF(总装!R$3:R$146,$B436,总装!R$6)</f>
        <v>0</v>
      </c>
      <c r="O436" s="12">
        <f ca="1">SUMIF(总装!S$3:S$146,$B436,总装!S$6)+SUMIF(总装!T$3:T$146,$B436,总装!T$6)+SUMIF(总装!U$3:U$146,$B436,总装!U$6)</f>
        <v>0</v>
      </c>
      <c r="P436" s="12">
        <f ca="1">SUMIF(总装!V$3:V$146,$B436,总装!V$6)+SUMIF(总装!W$3:W$146,$B436,总装!W$6)+SUMIF(总装!X$3:X$146,$B436,总装!X$6)</f>
        <v>0</v>
      </c>
      <c r="Q436" s="12">
        <f ca="1">SUMIF(总装!Y$3:Y$146,$B436,总装!Y$6)+SUMIF(总装!Z$3:Z$146,$B436,总装!Z$6)+SUMIF(总装!AA$3:AA$146,$B436,总装!AA$6)</f>
        <v>900</v>
      </c>
      <c r="R436" s="5">
        <f ca="1">SUMIF(总装!AB$3:AB$146,$B436,总装!AB$6)+SUMIF(总装!AC$3:AC$146,$B436,总装!AC$6)+SUMIF(总装!AD$3:AD$146,$B436,总装!AD$6)</f>
        <v>1100</v>
      </c>
      <c r="S436" s="5">
        <f ca="1">SUMIF(总装!AE$3:AE$146,$B436,总装!AE$6)+SUMIF(总装!AF$3:AF$146,$B436,总装!AF$6)+SUMIF(总装!AG$3:AG$146,$B436,总装!AG$6)</f>
        <v>0</v>
      </c>
      <c r="T436" s="5">
        <f ca="1">SUMIF(总装!AH$3:AH$146,$B436,总装!AH$6)+SUMIF(总装!AI$3:AI$146,$B436,总装!AI$6)+SUMIF(总装!AJ$3:AJ$146,$B436,总装!AJ$6)</f>
        <v>0</v>
      </c>
      <c r="U436" s="5">
        <f ca="1">SUMIF(总装!AK$3:AK$146,$B436,总装!AK$6)+SUMIF(总装!AL$3:AL$146,$B436,总装!AL$6)+SUMIF(总装!AM$3:AM$146,$B436,总装!AM$6)</f>
        <v>0</v>
      </c>
      <c r="V436" s="5">
        <f ca="1">SUMIF(总装!AN$3:AN$146,$B436,总装!AN$6)+SUMIF(总装!AO$3:AO$146,$B436,总装!AO$6)+SUMIF(总装!AP$3:AP$146,$B436,总装!AP$6)</f>
        <v>0</v>
      </c>
      <c r="W436" s="5">
        <f ca="1">SUMIF(总装!AQ$3:AQ$146,$B436,总装!AQ$6)+SUMIF(总装!AR$3:AR$146,$B436,总装!AR$6)+SUMIF(总装!AS$3:AS$146,$B436,总装!AS$6)</f>
        <v>0</v>
      </c>
      <c r="X436" s="5">
        <f ca="1">SUMIF(总装!AT$3:AT$146,$B436,总装!AT$6)+SUMIF(总装!AU$3:AU$146,$B436,总装!AU$6)+SUMIF(总装!AV$3:AV$146,$B436,总装!AV$6)</f>
        <v>0</v>
      </c>
      <c r="Y436" s="5">
        <f ca="1">SUMIF(总装!AW$3:AW$146,$B436,总装!AW$6)+SUMIF(总装!AX$3:AX$146,$B436,总装!AX$6)+SUMIF(总装!AY$3:AY$146,$B436,总装!AY$6)</f>
        <v>0</v>
      </c>
      <c r="Z436" s="5">
        <f ca="1">SUMIF(总装!AZ$3:AZ$146,$B436,总装!AZ$6)+SUMIF(总装!BA$3:BA$146,$B436,总装!BA$6)+SUMIF(总装!BB$3:BB$146,$B436,总装!BB$6)</f>
        <v>0</v>
      </c>
      <c r="AA436" s="5">
        <f ca="1">SUMIF(总装!BC$3:BC$146,$B436,总装!BC$6)+SUMIF(总装!BD$3:BD$146,$B436,总装!BD$6)+SUMIF(总装!BE$3:BE$146,$B436,总装!BE$6)</f>
        <v>0</v>
      </c>
      <c r="AB436" s="5">
        <f ca="1">SUMIF(总装!BF$3:BF$146,$B436,总装!BF$6)+SUMIF(总装!BG$3:BG$146,$B436,总装!BG$6)+SUMIF(总装!BH$3:BH$146,$B436,总装!BH$6)</f>
        <v>0</v>
      </c>
      <c r="AC436" s="5">
        <f ca="1">SUMIF(总装!BI$3:BI$146,$B436,总装!BI$6)+SUMIF(总装!BJ$3:BJ$146,$B436,总装!BJ$6)+SUMIF(总装!BK$3:BK$146,$B436,总装!BK$6)</f>
        <v>0</v>
      </c>
      <c r="AD436" s="5">
        <f ca="1">SUMIF(总装!BL$3:BL$146,$B436,总装!BL$6)+SUMIF(总装!BM$3:BM$146,$B436,总装!BM$6)+SUMIF(总装!BN$3:BN$146,$B436,总装!BN$6)</f>
        <v>0</v>
      </c>
      <c r="AE436" s="5">
        <f ca="1">SUMIF(总装!BO$3:BO$146,$B436,总装!BO$6)+SUMIF(总装!BP$3:BP$146,$B436,总装!BP$6)+SUMIF(总装!BQ$3:BQ$146,$B436,总装!BQ$6)</f>
        <v>0</v>
      </c>
      <c r="AF436" s="5">
        <f ca="1">SUMIF(总装!BR$3:BR$146,$B436,总装!BR$6)+SUMIF(总装!BS$3:BS$146,$B436,总装!BS$6)+SUMIF(总装!BT$3:BT$146,$B436,总装!BT$6)</f>
        <v>0</v>
      </c>
      <c r="AG436" s="5">
        <f ca="1">SUMIF(总装!BU$3:BU$146,$B436,总装!BU$6)+SUMIF(总装!BV$3:BV$146,$B436,总装!BV$6)+SUMIF(总装!BW$3:BW$146,$B436,总装!BW$6)</f>
        <v>0</v>
      </c>
      <c r="AH436" s="5">
        <f ca="1">SUMIF(总装!BX$3:BX$146,$B436,总装!BX$6)+SUMIF(总装!BY$3:BY$146,$B436,总装!BY$6)+SUMIF(总装!BZ$3:BZ$146,$B436,总装!BZ$6)</f>
        <v>0</v>
      </c>
      <c r="AI436" s="5">
        <f ca="1">SUMIF(总装!CA$3:CA$146,$B436,总装!CA$6)+SUMIF(总装!CB$3:CB$146,$B436,总装!CB$6)+SUMIF(总装!CC$3:CC$146,$B436,总装!CC$6)</f>
        <v>0</v>
      </c>
      <c r="AJ436" s="5">
        <f ca="1">SUMIF(总装!CD$3:CD$146,$B436,总装!CD$6)+SUMIF(总装!CE$3:CE$146,$B436,总装!CE$6)+SUMIF(总装!CF$3:CF$146,$B436,总装!CF$6)</f>
        <v>0</v>
      </c>
      <c r="AK436" s="5">
        <f ca="1">SUMIF(总装!CG$3:CG$146,$B436,总装!CG$6)+SUMIF(总装!CH$3:CH$146,$B436,总装!CH$6)+SUMIF(总装!CI$3:CI$146,$B436,总装!CI$6)</f>
        <v>0</v>
      </c>
      <c r="AL436" s="5">
        <f ca="1">SUMIF(总装!CJ$3:CJ$146,$B436,总装!CJ$6)+SUMIF(总装!CK$3:CK$146,$B436,总装!CK$6)+SUMIF(总装!CL$3:CL$146,$B436,总装!CL$6)</f>
        <v>0</v>
      </c>
      <c r="AM436" s="5">
        <f ca="1">SUMIF(总装!CM$3:CM$146,$B436,总装!CM$6)+SUMIF(总装!CN$3:CN$146,$B436,总装!CN$6)+SUMIF(总装!CO$3:CO$146,$B436,总装!CO$6)</f>
        <v>0</v>
      </c>
      <c r="AN436" s="5">
        <f ca="1">SUMIF(总装!CP$3:CP$146,$B436,总装!CP$6)+SUMIF(总装!CQ$3:CQ$146,$B436,总装!CQ$6)+SUMIF(总装!CR$3:CR$146,$B436,总装!CR$6)</f>
        <v>0</v>
      </c>
      <c r="AO436" s="5">
        <f ca="1" t="shared" si="18"/>
        <v>2000</v>
      </c>
      <c r="AP436" s="5">
        <f>SUMIF(工单拆分!G:G,B436,工单拆分!I:I)</f>
        <v>2000</v>
      </c>
      <c r="AQ436" s="5">
        <f ca="1" t="shared" si="19"/>
        <v>0</v>
      </c>
      <c r="AS436" s="7">
        <f>VLOOKUP(日计划量!C:C,工单拆分!H:N,7,0)</f>
        <v>100844837</v>
      </c>
      <c r="AT436" s="5">
        <f ca="1">VLOOKUP(C:C,工单拆分!H:R,11,0)</f>
        <v>0</v>
      </c>
      <c r="AU436" s="5">
        <f ca="1">VLOOKUP(C:C,工单拆分!H:S,12,0)</f>
        <v>0</v>
      </c>
      <c r="AV436" s="5"/>
      <c r="AW436" s="5"/>
    </row>
    <row r="437" s="1" customFormat="1" spans="1:49">
      <c r="A437" s="5">
        <f>工单拆分!F437</f>
        <v>7210003631</v>
      </c>
      <c r="B437" s="5" t="str">
        <f>工单拆分!G437</f>
        <v>7210003631-8</v>
      </c>
      <c r="C437" s="5" t="str">
        <f>工单拆分!H437</f>
        <v>40FC29D-8</v>
      </c>
      <c r="D437" s="5">
        <f>VLOOKUP(B437,工单拆分!G:I,3,0)</f>
        <v>2000</v>
      </c>
      <c r="E437" s="5">
        <f ca="1">SUMIFS(OFFSET(工单拆分!$I$2,,,2000),OFFSET(工单拆分!$F$2,,,2000),A437)</f>
        <v>20000</v>
      </c>
      <c r="F437" s="5"/>
      <c r="G437" s="10">
        <f ca="1" t="array" ref="G437">MATCH(TRUE,J437:AN437&gt;10,0)+$J$2-1</f>
        <v>43542</v>
      </c>
      <c r="H437" s="11"/>
      <c r="I437" s="11"/>
      <c r="J437" s="5">
        <f ca="1">SUMIF(总装!D$3:D$146,$B437,总装!D$6)+SUMIF(总装!E$3:E$146,$B437,总装!E$6)+SUMIF(总装!F$3:F$146,$B437,总装!F$6)</f>
        <v>0</v>
      </c>
      <c r="K437" s="12">
        <f ca="1">SUMIF(总装!G$3:G$146,$B437,总装!G$6)+SUMIF(总装!H$3:H$146,$B437,总装!H$6)+SUMIF(总装!I$3:I$146,$B437,总装!I$6)</f>
        <v>0</v>
      </c>
      <c r="L437" s="12">
        <f ca="1">SUMIF(总装!J$3:J$146,$B437,总装!J$6)+SUMIF(总装!K$3:K$146,$B437,总装!K$6)+SUMIF(总装!L$3:L$146,$B437,总装!L$6)</f>
        <v>0</v>
      </c>
      <c r="M437" s="12">
        <f ca="1">SUMIF(总装!M$3:M$146,$B437,总装!M$6)+SUMIF(总装!N$3:N$146,$B437,总装!N$6)+SUMIF(总装!O$3:O$146,$B437,总装!O$6)</f>
        <v>0</v>
      </c>
      <c r="N437" s="12">
        <f ca="1">SUMIF(总装!P$3:P$146,$B437,总装!P$6)+SUMIF(总装!Q$3:Q$146,$B437,总装!Q$6)+SUMIF(总装!R$3:R$146,$B437,总装!R$6)</f>
        <v>0</v>
      </c>
      <c r="O437" s="12">
        <f ca="1">SUMIF(总装!S$3:S$146,$B437,总装!S$6)+SUMIF(总装!T$3:T$146,$B437,总装!T$6)+SUMIF(总装!U$3:U$146,$B437,总装!U$6)</f>
        <v>0</v>
      </c>
      <c r="P437" s="12">
        <f ca="1">SUMIF(总装!V$3:V$146,$B437,总装!V$6)+SUMIF(总装!W$3:W$146,$B437,总装!W$6)+SUMIF(总装!X$3:X$146,$B437,总装!X$6)</f>
        <v>0</v>
      </c>
      <c r="Q437" s="12">
        <f ca="1">SUMIF(总装!Y$3:Y$146,$B437,总装!Y$6)+SUMIF(总装!Z$3:Z$146,$B437,总装!Z$6)+SUMIF(总装!AA$3:AA$146,$B437,总装!AA$6)</f>
        <v>0</v>
      </c>
      <c r="R437" s="5">
        <f ca="1">SUMIF(总装!AB$3:AB$146,$B437,总装!AB$6)+SUMIF(总装!AC$3:AC$146,$B437,总装!AC$6)+SUMIF(总装!AD$3:AD$146,$B437,总装!AD$6)</f>
        <v>0</v>
      </c>
      <c r="S437" s="5">
        <f ca="1">SUMIF(总装!AE$3:AE$146,$B437,总装!AE$6)+SUMIF(总装!AF$3:AF$146,$B437,总装!AF$6)+SUMIF(总装!AG$3:AG$146,$B437,总装!AG$6)</f>
        <v>0</v>
      </c>
      <c r="T437" s="5">
        <f ca="1">SUMIF(总装!AH$3:AH$146,$B437,总装!AH$6)+SUMIF(总装!AI$3:AI$146,$B437,总装!AI$6)+SUMIF(总装!AJ$3:AJ$146,$B437,总装!AJ$6)</f>
        <v>0</v>
      </c>
      <c r="U437" s="5">
        <f ca="1">SUMIF(总装!AK$3:AK$146,$B437,总装!AK$6)+SUMIF(总装!AL$3:AL$146,$B437,总装!AL$6)+SUMIF(总装!AM$3:AM$146,$B437,总装!AM$6)</f>
        <v>0</v>
      </c>
      <c r="V437" s="5">
        <f ca="1">SUMIF(总装!AN$3:AN$146,$B437,总装!AN$6)+SUMIF(总装!AO$3:AO$146,$B437,总装!AO$6)+SUMIF(总装!AP$3:AP$146,$B437,总装!AP$6)</f>
        <v>0</v>
      </c>
      <c r="W437" s="5">
        <f ca="1">SUMIF(总装!AQ$3:AQ$146,$B437,总装!AQ$6)+SUMIF(总装!AR$3:AR$146,$B437,总装!AR$6)+SUMIF(总装!AS$3:AS$146,$B437,总装!AS$6)</f>
        <v>0</v>
      </c>
      <c r="X437" s="5">
        <f ca="1">SUMIF(总装!AT$3:AT$146,$B437,总装!AT$6)+SUMIF(总装!AU$3:AU$146,$B437,总装!AU$6)+SUMIF(总装!AV$3:AV$146,$B437,总装!AV$6)</f>
        <v>0</v>
      </c>
      <c r="Y437" s="5">
        <f ca="1">SUMIF(总装!AW$3:AW$146,$B437,总装!AW$6)+SUMIF(总装!AX$3:AX$146,$B437,总装!AX$6)+SUMIF(总装!AY$3:AY$146,$B437,总装!AY$6)</f>
        <v>0</v>
      </c>
      <c r="Z437" s="5">
        <f ca="1">SUMIF(总装!AZ$3:AZ$146,$B437,总装!AZ$6)+SUMIF(总装!BA$3:BA$146,$B437,总装!BA$6)+SUMIF(总装!BB$3:BB$146,$B437,总装!BB$6)</f>
        <v>0</v>
      </c>
      <c r="AA437" s="5">
        <f ca="1">SUMIF(总装!BC$3:BC$146,$B437,总装!BC$6)+SUMIF(总装!BD$3:BD$146,$B437,总装!BD$6)+SUMIF(总装!BE$3:BE$146,$B437,总装!BE$6)</f>
        <v>1300</v>
      </c>
      <c r="AB437" s="5">
        <f ca="1">SUMIF(总装!BF$3:BF$146,$B437,总装!BF$6)+SUMIF(总装!BG$3:BG$146,$B437,总装!BG$6)+SUMIF(总装!BH$3:BH$146,$B437,总装!BH$6)</f>
        <v>700</v>
      </c>
      <c r="AC437" s="5">
        <f ca="1">SUMIF(总装!BI$3:BI$146,$B437,总装!BI$6)+SUMIF(总装!BJ$3:BJ$146,$B437,总装!BJ$6)+SUMIF(总装!BK$3:BK$146,$B437,总装!BK$6)</f>
        <v>0</v>
      </c>
      <c r="AD437" s="5">
        <f ca="1">SUMIF(总装!BL$3:BL$146,$B437,总装!BL$6)+SUMIF(总装!BM$3:BM$146,$B437,总装!BM$6)+SUMIF(总装!BN$3:BN$146,$B437,总装!BN$6)</f>
        <v>0</v>
      </c>
      <c r="AE437" s="5">
        <f ca="1">SUMIF(总装!BO$3:BO$146,$B437,总装!BO$6)+SUMIF(总装!BP$3:BP$146,$B437,总装!BP$6)+SUMIF(总装!BQ$3:BQ$146,$B437,总装!BQ$6)</f>
        <v>0</v>
      </c>
      <c r="AF437" s="5">
        <f ca="1">SUMIF(总装!BR$3:BR$146,$B437,总装!BR$6)+SUMIF(总装!BS$3:BS$146,$B437,总装!BS$6)+SUMIF(总装!BT$3:BT$146,$B437,总装!BT$6)</f>
        <v>0</v>
      </c>
      <c r="AG437" s="5">
        <f ca="1">SUMIF(总装!BU$3:BU$146,$B437,总装!BU$6)+SUMIF(总装!BV$3:BV$146,$B437,总装!BV$6)+SUMIF(总装!BW$3:BW$146,$B437,总装!BW$6)</f>
        <v>0</v>
      </c>
      <c r="AH437" s="5">
        <f ca="1">SUMIF(总装!BX$3:BX$146,$B437,总装!BX$6)+SUMIF(总装!BY$3:BY$146,$B437,总装!BY$6)+SUMIF(总装!BZ$3:BZ$146,$B437,总装!BZ$6)</f>
        <v>0</v>
      </c>
      <c r="AI437" s="5">
        <f ca="1">SUMIF(总装!CA$3:CA$146,$B437,总装!CA$6)+SUMIF(总装!CB$3:CB$146,$B437,总装!CB$6)+SUMIF(总装!CC$3:CC$146,$B437,总装!CC$6)</f>
        <v>0</v>
      </c>
      <c r="AJ437" s="5">
        <f ca="1">SUMIF(总装!CD$3:CD$146,$B437,总装!CD$6)+SUMIF(总装!CE$3:CE$146,$B437,总装!CE$6)+SUMIF(总装!CF$3:CF$146,$B437,总装!CF$6)</f>
        <v>0</v>
      </c>
      <c r="AK437" s="5">
        <f ca="1">SUMIF(总装!CG$3:CG$146,$B437,总装!CG$6)+SUMIF(总装!CH$3:CH$146,$B437,总装!CH$6)+SUMIF(总装!CI$3:CI$146,$B437,总装!CI$6)</f>
        <v>0</v>
      </c>
      <c r="AL437" s="5">
        <f ca="1">SUMIF(总装!CJ$3:CJ$146,$B437,总装!CJ$6)+SUMIF(总装!CK$3:CK$146,$B437,总装!CK$6)+SUMIF(总装!CL$3:CL$146,$B437,总装!CL$6)</f>
        <v>0</v>
      </c>
      <c r="AM437" s="5">
        <f ca="1">SUMIF(总装!CM$3:CM$146,$B437,总装!CM$6)+SUMIF(总装!CN$3:CN$146,$B437,总装!CN$6)+SUMIF(总装!CO$3:CO$146,$B437,总装!CO$6)</f>
        <v>0</v>
      </c>
      <c r="AN437" s="5">
        <f ca="1">SUMIF(总装!CP$3:CP$146,$B437,总装!CP$6)+SUMIF(总装!CQ$3:CQ$146,$B437,总装!CQ$6)+SUMIF(总装!CR$3:CR$146,$B437,总装!CR$6)</f>
        <v>0</v>
      </c>
      <c r="AO437" s="5">
        <f ca="1" t="shared" si="18"/>
        <v>2000</v>
      </c>
      <c r="AP437" s="5">
        <f>SUMIF(工单拆分!G:G,B437,工单拆分!I:I)</f>
        <v>2000</v>
      </c>
      <c r="AQ437" s="5">
        <f ca="1" t="shared" si="19"/>
        <v>0</v>
      </c>
      <c r="AS437" s="7">
        <f>VLOOKUP(日计划量!C:C,工单拆分!H:N,7,0)</f>
        <v>100848716</v>
      </c>
      <c r="AT437" s="5">
        <f ca="1">VLOOKUP(C:C,工单拆分!H:R,11,0)</f>
        <v>0</v>
      </c>
      <c r="AU437" s="5">
        <f ca="1">VLOOKUP(C:C,工单拆分!H:S,12,0)</f>
        <v>0</v>
      </c>
      <c r="AV437" s="5"/>
      <c r="AW437" s="5"/>
    </row>
    <row r="438" s="1" customFormat="1" spans="1:49">
      <c r="A438" s="5">
        <f>工单拆分!F438</f>
        <v>7210003631</v>
      </c>
      <c r="B438" s="5" t="str">
        <f>工单拆分!G438</f>
        <v>7210003631-9</v>
      </c>
      <c r="C438" s="5" t="str">
        <f>工单拆分!H438</f>
        <v>40FC29D-9</v>
      </c>
      <c r="D438" s="5">
        <f>VLOOKUP(B438,工单拆分!G:I,3,0)</f>
        <v>2000</v>
      </c>
      <c r="E438" s="5">
        <f ca="1">SUMIFS(OFFSET(工单拆分!$I$2,,,2000),OFFSET(工单拆分!$F$2,,,2000),A438)</f>
        <v>20000</v>
      </c>
      <c r="F438" s="5"/>
      <c r="G438" s="10">
        <f ca="1" t="array" ref="G438">MATCH(TRUE,J438:AN438&gt;10,0)+$J$2-1</f>
        <v>43543</v>
      </c>
      <c r="H438" s="11"/>
      <c r="I438" s="11"/>
      <c r="J438" s="5">
        <f ca="1">SUMIF(总装!D$3:D$146,$B438,总装!D$6)+SUMIF(总装!E$3:E$146,$B438,总装!E$6)+SUMIF(总装!F$3:F$146,$B438,总装!F$6)</f>
        <v>0</v>
      </c>
      <c r="K438" s="12">
        <f ca="1">SUMIF(总装!G$3:G$146,$B438,总装!G$6)+SUMIF(总装!H$3:H$146,$B438,总装!H$6)+SUMIF(总装!I$3:I$146,$B438,总装!I$6)</f>
        <v>0</v>
      </c>
      <c r="L438" s="12">
        <f ca="1">SUMIF(总装!J$3:J$146,$B438,总装!J$6)+SUMIF(总装!K$3:K$146,$B438,总装!K$6)+SUMIF(总装!L$3:L$146,$B438,总装!L$6)</f>
        <v>0</v>
      </c>
      <c r="M438" s="12">
        <f ca="1">SUMIF(总装!M$3:M$146,$B438,总装!M$6)+SUMIF(总装!N$3:N$146,$B438,总装!N$6)+SUMIF(总装!O$3:O$146,$B438,总装!O$6)</f>
        <v>0</v>
      </c>
      <c r="N438" s="12">
        <f ca="1">SUMIF(总装!P$3:P$146,$B438,总装!P$6)+SUMIF(总装!Q$3:Q$146,$B438,总装!Q$6)+SUMIF(总装!R$3:R$146,$B438,总装!R$6)</f>
        <v>0</v>
      </c>
      <c r="O438" s="12">
        <f ca="1">SUMIF(总装!S$3:S$146,$B438,总装!S$6)+SUMIF(总装!T$3:T$146,$B438,总装!T$6)+SUMIF(总装!U$3:U$146,$B438,总装!U$6)</f>
        <v>0</v>
      </c>
      <c r="P438" s="12">
        <f ca="1">SUMIF(总装!V$3:V$146,$B438,总装!V$6)+SUMIF(总装!W$3:W$146,$B438,总装!W$6)+SUMIF(总装!X$3:X$146,$B438,总装!X$6)</f>
        <v>0</v>
      </c>
      <c r="Q438" s="12">
        <f ca="1">SUMIF(总装!Y$3:Y$146,$B438,总装!Y$6)+SUMIF(总装!Z$3:Z$146,$B438,总装!Z$6)+SUMIF(总装!AA$3:AA$146,$B438,总装!AA$6)</f>
        <v>0</v>
      </c>
      <c r="R438" s="5">
        <f ca="1">SUMIF(总装!AB$3:AB$146,$B438,总装!AB$6)+SUMIF(总装!AC$3:AC$146,$B438,总装!AC$6)+SUMIF(总装!AD$3:AD$146,$B438,总装!AD$6)</f>
        <v>0</v>
      </c>
      <c r="S438" s="5">
        <f ca="1">SUMIF(总装!AE$3:AE$146,$B438,总装!AE$6)+SUMIF(总装!AF$3:AF$146,$B438,总装!AF$6)+SUMIF(总装!AG$3:AG$146,$B438,总装!AG$6)</f>
        <v>0</v>
      </c>
      <c r="T438" s="5">
        <f ca="1">SUMIF(总装!AH$3:AH$146,$B438,总装!AH$6)+SUMIF(总装!AI$3:AI$146,$B438,总装!AI$6)+SUMIF(总装!AJ$3:AJ$146,$B438,总装!AJ$6)</f>
        <v>0</v>
      </c>
      <c r="U438" s="5">
        <f ca="1">SUMIF(总装!AK$3:AK$146,$B438,总装!AK$6)+SUMIF(总装!AL$3:AL$146,$B438,总装!AL$6)+SUMIF(总装!AM$3:AM$146,$B438,总装!AM$6)</f>
        <v>0</v>
      </c>
      <c r="V438" s="5">
        <f ca="1">SUMIF(总装!AN$3:AN$146,$B438,总装!AN$6)+SUMIF(总装!AO$3:AO$146,$B438,总装!AO$6)+SUMIF(总装!AP$3:AP$146,$B438,总装!AP$6)</f>
        <v>0</v>
      </c>
      <c r="W438" s="5">
        <f ca="1">SUMIF(总装!AQ$3:AQ$146,$B438,总装!AQ$6)+SUMIF(总装!AR$3:AR$146,$B438,总装!AR$6)+SUMIF(总装!AS$3:AS$146,$B438,总装!AS$6)</f>
        <v>0</v>
      </c>
      <c r="X438" s="5">
        <f ca="1">SUMIF(总装!AT$3:AT$146,$B438,总装!AT$6)+SUMIF(总装!AU$3:AU$146,$B438,总装!AU$6)+SUMIF(总装!AV$3:AV$146,$B438,总装!AV$6)</f>
        <v>0</v>
      </c>
      <c r="Y438" s="5">
        <f ca="1">SUMIF(总装!AW$3:AW$146,$B438,总装!AW$6)+SUMIF(总装!AX$3:AX$146,$B438,总装!AX$6)+SUMIF(总装!AY$3:AY$146,$B438,总装!AY$6)</f>
        <v>0</v>
      </c>
      <c r="Z438" s="5">
        <f ca="1">SUMIF(总装!AZ$3:AZ$146,$B438,总装!AZ$6)+SUMIF(总装!BA$3:BA$146,$B438,总装!BA$6)+SUMIF(总装!BB$3:BB$146,$B438,总装!BB$6)</f>
        <v>0</v>
      </c>
      <c r="AA438" s="5">
        <f ca="1">SUMIF(总装!BC$3:BC$146,$B438,总装!BC$6)+SUMIF(总装!BD$3:BD$146,$B438,总装!BD$6)+SUMIF(总装!BE$3:BE$146,$B438,总装!BE$6)</f>
        <v>0</v>
      </c>
      <c r="AB438" s="5">
        <f ca="1">SUMIF(总装!BF$3:BF$146,$B438,总装!BF$6)+SUMIF(总装!BG$3:BG$146,$B438,总装!BG$6)+SUMIF(总装!BH$3:BH$146,$B438,总装!BH$6)</f>
        <v>1200</v>
      </c>
      <c r="AC438" s="5">
        <f ca="1">SUMIF(总装!BI$3:BI$146,$B438,总装!BI$6)+SUMIF(总装!BJ$3:BJ$146,$B438,总装!BJ$6)+SUMIF(总装!BK$3:BK$146,$B438,总装!BK$6)</f>
        <v>800</v>
      </c>
      <c r="AD438" s="5">
        <f ca="1">SUMIF(总装!BL$3:BL$146,$B438,总装!BL$6)+SUMIF(总装!BM$3:BM$146,$B438,总装!BM$6)+SUMIF(总装!BN$3:BN$146,$B438,总装!BN$6)</f>
        <v>0</v>
      </c>
      <c r="AE438" s="5">
        <f ca="1">SUMIF(总装!BO$3:BO$146,$B438,总装!BO$6)+SUMIF(总装!BP$3:BP$146,$B438,总装!BP$6)+SUMIF(总装!BQ$3:BQ$146,$B438,总装!BQ$6)</f>
        <v>0</v>
      </c>
      <c r="AF438" s="5">
        <f ca="1">SUMIF(总装!BR$3:BR$146,$B438,总装!BR$6)+SUMIF(总装!BS$3:BS$146,$B438,总装!BS$6)+SUMIF(总装!BT$3:BT$146,$B438,总装!BT$6)</f>
        <v>0</v>
      </c>
      <c r="AG438" s="5">
        <f ca="1">SUMIF(总装!BU$3:BU$146,$B438,总装!BU$6)+SUMIF(总装!BV$3:BV$146,$B438,总装!BV$6)+SUMIF(总装!BW$3:BW$146,$B438,总装!BW$6)</f>
        <v>0</v>
      </c>
      <c r="AH438" s="5">
        <f ca="1">SUMIF(总装!BX$3:BX$146,$B438,总装!BX$6)+SUMIF(总装!BY$3:BY$146,$B438,总装!BY$6)+SUMIF(总装!BZ$3:BZ$146,$B438,总装!BZ$6)</f>
        <v>0</v>
      </c>
      <c r="AI438" s="5">
        <f ca="1">SUMIF(总装!CA$3:CA$146,$B438,总装!CA$6)+SUMIF(总装!CB$3:CB$146,$B438,总装!CB$6)+SUMIF(总装!CC$3:CC$146,$B438,总装!CC$6)</f>
        <v>0</v>
      </c>
      <c r="AJ438" s="5">
        <f ca="1">SUMIF(总装!CD$3:CD$146,$B438,总装!CD$6)+SUMIF(总装!CE$3:CE$146,$B438,总装!CE$6)+SUMIF(总装!CF$3:CF$146,$B438,总装!CF$6)</f>
        <v>0</v>
      </c>
      <c r="AK438" s="5">
        <f ca="1">SUMIF(总装!CG$3:CG$146,$B438,总装!CG$6)+SUMIF(总装!CH$3:CH$146,$B438,总装!CH$6)+SUMIF(总装!CI$3:CI$146,$B438,总装!CI$6)</f>
        <v>0</v>
      </c>
      <c r="AL438" s="5">
        <f ca="1">SUMIF(总装!CJ$3:CJ$146,$B438,总装!CJ$6)+SUMIF(总装!CK$3:CK$146,$B438,总装!CK$6)+SUMIF(总装!CL$3:CL$146,$B438,总装!CL$6)</f>
        <v>0</v>
      </c>
      <c r="AM438" s="5">
        <f ca="1">SUMIF(总装!CM$3:CM$146,$B438,总装!CM$6)+SUMIF(总装!CN$3:CN$146,$B438,总装!CN$6)+SUMIF(总装!CO$3:CO$146,$B438,总装!CO$6)</f>
        <v>0</v>
      </c>
      <c r="AN438" s="5">
        <f ca="1">SUMIF(总装!CP$3:CP$146,$B438,总装!CP$6)+SUMIF(总装!CQ$3:CQ$146,$B438,总装!CQ$6)+SUMIF(总装!CR$3:CR$146,$B438,总装!CR$6)</f>
        <v>0</v>
      </c>
      <c r="AO438" s="5">
        <f ca="1" t="shared" si="18"/>
        <v>2000</v>
      </c>
      <c r="AP438" s="5">
        <f>SUMIF(工单拆分!G:G,B438,工单拆分!I:I)</f>
        <v>2000</v>
      </c>
      <c r="AQ438" s="5">
        <f ca="1" t="shared" si="19"/>
        <v>0</v>
      </c>
      <c r="AS438" s="7">
        <f>VLOOKUP(日计划量!C:C,工单拆分!H:N,7,0)</f>
        <v>100848717</v>
      </c>
      <c r="AT438" s="5">
        <f ca="1">VLOOKUP(C:C,工单拆分!H:R,11,0)</f>
        <v>0</v>
      </c>
      <c r="AU438" s="5">
        <f ca="1">VLOOKUP(C:C,工单拆分!H:S,12,0)</f>
        <v>0</v>
      </c>
      <c r="AV438" s="5"/>
      <c r="AW438" s="5"/>
    </row>
    <row r="439" s="1" customFormat="1" spans="1:49">
      <c r="A439" s="5">
        <f>工单拆分!F439</f>
        <v>7210003631</v>
      </c>
      <c r="B439" s="5" t="str">
        <f>工单拆分!G439</f>
        <v>7210003631-10</v>
      </c>
      <c r="C439" s="5" t="str">
        <f>工单拆分!H439</f>
        <v>40FC29D-10</v>
      </c>
      <c r="D439" s="5">
        <f>VLOOKUP(B439,工单拆分!G:I,3,0)</f>
        <v>2000</v>
      </c>
      <c r="E439" s="5">
        <f ca="1">SUMIFS(OFFSET(工单拆分!$I$2,,,2000),OFFSET(工单拆分!$F$2,,,2000),A439)</f>
        <v>20000</v>
      </c>
      <c r="F439" s="5"/>
      <c r="G439" s="10">
        <f ca="1" t="array" ref="G439">MATCH(TRUE,J439:AN439&gt;10,0)+$J$2-1</f>
        <v>43552</v>
      </c>
      <c r="H439" s="11"/>
      <c r="I439" s="11"/>
      <c r="J439" s="5">
        <f ca="1">SUMIF(总装!D$3:D$146,$B439,总装!D$6)+SUMIF(总装!E$3:E$146,$B439,总装!E$6)+SUMIF(总装!F$3:F$146,$B439,总装!F$6)</f>
        <v>0</v>
      </c>
      <c r="K439" s="12">
        <f ca="1">SUMIF(总装!G$3:G$146,$B439,总装!G$6)+SUMIF(总装!H$3:H$146,$B439,总装!H$6)+SUMIF(总装!I$3:I$146,$B439,总装!I$6)</f>
        <v>0</v>
      </c>
      <c r="L439" s="12">
        <f ca="1">SUMIF(总装!J$3:J$146,$B439,总装!J$6)+SUMIF(总装!K$3:K$146,$B439,总装!K$6)+SUMIF(总装!L$3:L$146,$B439,总装!L$6)</f>
        <v>0</v>
      </c>
      <c r="M439" s="12">
        <f ca="1">SUMIF(总装!M$3:M$146,$B439,总装!M$6)+SUMIF(总装!N$3:N$146,$B439,总装!N$6)+SUMIF(总装!O$3:O$146,$B439,总装!O$6)</f>
        <v>0</v>
      </c>
      <c r="N439" s="12">
        <f ca="1">SUMIF(总装!P$3:P$146,$B439,总装!P$6)+SUMIF(总装!Q$3:Q$146,$B439,总装!Q$6)+SUMIF(总装!R$3:R$146,$B439,总装!R$6)</f>
        <v>0</v>
      </c>
      <c r="O439" s="12">
        <f ca="1">SUMIF(总装!S$3:S$146,$B439,总装!S$6)+SUMIF(总装!T$3:T$146,$B439,总装!T$6)+SUMIF(总装!U$3:U$146,$B439,总装!U$6)</f>
        <v>0</v>
      </c>
      <c r="P439" s="12">
        <f ca="1">SUMIF(总装!V$3:V$146,$B439,总装!V$6)+SUMIF(总装!W$3:W$146,$B439,总装!W$6)+SUMIF(总装!X$3:X$146,$B439,总装!X$6)</f>
        <v>0</v>
      </c>
      <c r="Q439" s="12">
        <f ca="1">SUMIF(总装!Y$3:Y$146,$B439,总装!Y$6)+SUMIF(总装!Z$3:Z$146,$B439,总装!Z$6)+SUMIF(总装!AA$3:AA$146,$B439,总装!AA$6)</f>
        <v>0</v>
      </c>
      <c r="R439" s="5">
        <f ca="1">SUMIF(总装!AB$3:AB$146,$B439,总装!AB$6)+SUMIF(总装!AC$3:AC$146,$B439,总装!AC$6)+SUMIF(总装!AD$3:AD$146,$B439,总装!AD$6)</f>
        <v>0</v>
      </c>
      <c r="S439" s="5">
        <f ca="1">SUMIF(总装!AE$3:AE$146,$B439,总装!AE$6)+SUMIF(总装!AF$3:AF$146,$B439,总装!AF$6)+SUMIF(总装!AG$3:AG$146,$B439,总装!AG$6)</f>
        <v>0</v>
      </c>
      <c r="T439" s="5">
        <f ca="1">SUMIF(总装!AH$3:AH$146,$B439,总装!AH$6)+SUMIF(总装!AI$3:AI$146,$B439,总装!AI$6)+SUMIF(总装!AJ$3:AJ$146,$B439,总装!AJ$6)</f>
        <v>0</v>
      </c>
      <c r="U439" s="5">
        <f ca="1">SUMIF(总装!AK$3:AK$146,$B439,总装!AK$6)+SUMIF(总装!AL$3:AL$146,$B439,总装!AL$6)+SUMIF(总装!AM$3:AM$146,$B439,总装!AM$6)</f>
        <v>0</v>
      </c>
      <c r="V439" s="5">
        <f ca="1">SUMIF(总装!AN$3:AN$146,$B439,总装!AN$6)+SUMIF(总装!AO$3:AO$146,$B439,总装!AO$6)+SUMIF(总装!AP$3:AP$146,$B439,总装!AP$6)</f>
        <v>0</v>
      </c>
      <c r="W439" s="5">
        <f ca="1">SUMIF(总装!AQ$3:AQ$146,$B439,总装!AQ$6)+SUMIF(总装!AR$3:AR$146,$B439,总装!AR$6)+SUMIF(总装!AS$3:AS$146,$B439,总装!AS$6)</f>
        <v>0</v>
      </c>
      <c r="X439" s="5">
        <f ca="1">SUMIF(总装!AT$3:AT$146,$B439,总装!AT$6)+SUMIF(总装!AU$3:AU$146,$B439,总装!AU$6)+SUMIF(总装!AV$3:AV$146,$B439,总装!AV$6)</f>
        <v>0</v>
      </c>
      <c r="Y439" s="5">
        <f ca="1">SUMIF(总装!AW$3:AW$146,$B439,总装!AW$6)+SUMIF(总装!AX$3:AX$146,$B439,总装!AX$6)+SUMIF(总装!AY$3:AY$146,$B439,总装!AY$6)</f>
        <v>0</v>
      </c>
      <c r="Z439" s="5">
        <f ca="1">SUMIF(总装!AZ$3:AZ$146,$B439,总装!AZ$6)+SUMIF(总装!BA$3:BA$146,$B439,总装!BA$6)+SUMIF(总装!BB$3:BB$146,$B439,总装!BB$6)</f>
        <v>0</v>
      </c>
      <c r="AA439" s="5">
        <f ca="1">SUMIF(总装!BC$3:BC$146,$B439,总装!BC$6)+SUMIF(总装!BD$3:BD$146,$B439,总装!BD$6)+SUMIF(总装!BE$3:BE$146,$B439,总装!BE$6)</f>
        <v>0</v>
      </c>
      <c r="AB439" s="5">
        <f ca="1">SUMIF(总装!BF$3:BF$146,$B439,总装!BF$6)+SUMIF(总装!BG$3:BG$146,$B439,总装!BG$6)+SUMIF(总装!BH$3:BH$146,$B439,总装!BH$6)</f>
        <v>0</v>
      </c>
      <c r="AC439" s="5">
        <f ca="1">SUMIF(总装!BI$3:BI$146,$B439,总装!BI$6)+SUMIF(总装!BJ$3:BJ$146,$B439,总装!BJ$6)+SUMIF(总装!BK$3:BK$146,$B439,总装!BK$6)</f>
        <v>0</v>
      </c>
      <c r="AD439" s="5">
        <f ca="1">SUMIF(总装!BL$3:BL$146,$B439,总装!BL$6)+SUMIF(总装!BM$3:BM$146,$B439,总装!BM$6)+SUMIF(总装!BN$3:BN$146,$B439,总装!BN$6)</f>
        <v>0</v>
      </c>
      <c r="AE439" s="5">
        <f ca="1">SUMIF(总装!BO$3:BO$146,$B439,总装!BO$6)+SUMIF(总装!BP$3:BP$146,$B439,总装!BP$6)+SUMIF(总装!BQ$3:BQ$146,$B439,总装!BQ$6)</f>
        <v>0</v>
      </c>
      <c r="AF439" s="5">
        <f ca="1">SUMIF(总装!BR$3:BR$146,$B439,总装!BR$6)+SUMIF(总装!BS$3:BS$146,$B439,总装!BS$6)+SUMIF(总装!BT$3:BT$146,$B439,总装!BT$6)</f>
        <v>0</v>
      </c>
      <c r="AG439" s="5">
        <f ca="1">SUMIF(总装!BU$3:BU$146,$B439,总装!BU$6)+SUMIF(总装!BV$3:BV$146,$B439,总装!BV$6)+SUMIF(总装!BW$3:BW$146,$B439,总装!BW$6)</f>
        <v>0</v>
      </c>
      <c r="AH439" s="5">
        <f ca="1">SUMIF(总装!BX$3:BX$146,$B439,总装!BX$6)+SUMIF(总装!BY$3:BY$146,$B439,总装!BY$6)+SUMIF(总装!BZ$3:BZ$146,$B439,总装!BZ$6)</f>
        <v>0</v>
      </c>
      <c r="AI439" s="5">
        <f ca="1">SUMIF(总装!CA$3:CA$146,$B439,总装!CA$6)+SUMIF(总装!CB$3:CB$146,$B439,总装!CB$6)+SUMIF(总装!CC$3:CC$146,$B439,总装!CC$6)</f>
        <v>0</v>
      </c>
      <c r="AJ439" s="5">
        <f ca="1">SUMIF(总装!CD$3:CD$146,$B439,总装!CD$6)+SUMIF(总装!CE$3:CE$146,$B439,总装!CE$6)+SUMIF(总装!CF$3:CF$146,$B439,总装!CF$6)</f>
        <v>0</v>
      </c>
      <c r="AK439" s="5">
        <f ca="1">SUMIF(总装!CG$3:CG$146,$B439,总装!CG$6)+SUMIF(总装!CH$3:CH$146,$B439,总装!CH$6)+SUMIF(总装!CI$3:CI$146,$B439,总装!CI$6)</f>
        <v>600</v>
      </c>
      <c r="AL439" s="5">
        <f ca="1">SUMIF(总装!CJ$3:CJ$146,$B439,总装!CJ$6)+SUMIF(总装!CK$3:CK$146,$B439,总装!CK$6)+SUMIF(总装!CL$3:CL$146,$B439,总装!CL$6)</f>
        <v>1400</v>
      </c>
      <c r="AM439" s="5">
        <f ca="1">SUMIF(总装!CM$3:CM$146,$B439,总装!CM$6)+SUMIF(总装!CN$3:CN$146,$B439,总装!CN$6)+SUMIF(总装!CO$3:CO$146,$B439,总装!CO$6)</f>
        <v>0</v>
      </c>
      <c r="AN439" s="5">
        <f ca="1">SUMIF(总装!CP$3:CP$146,$B439,总装!CP$6)+SUMIF(总装!CQ$3:CQ$146,$B439,总装!CQ$6)+SUMIF(总装!CR$3:CR$146,$B439,总装!CR$6)</f>
        <v>0</v>
      </c>
      <c r="AO439" s="5">
        <f ca="1" t="shared" si="18"/>
        <v>2000</v>
      </c>
      <c r="AP439" s="5">
        <f>SUMIF(工单拆分!G:G,B439,工单拆分!I:I)</f>
        <v>2000</v>
      </c>
      <c r="AQ439" s="5">
        <f ca="1" t="shared" si="19"/>
        <v>0</v>
      </c>
      <c r="AS439" s="7">
        <f>VLOOKUP(日计划量!C:C,工单拆分!H:N,7,0)</f>
        <v>0</v>
      </c>
      <c r="AT439" s="5">
        <f ca="1">VLOOKUP(C:C,工单拆分!H:R,11,0)</f>
        <v>0</v>
      </c>
      <c r="AU439" s="5">
        <f ca="1">VLOOKUP(C:C,工单拆分!H:S,12,0)</f>
        <v>0</v>
      </c>
      <c r="AV439" s="5"/>
      <c r="AW439" s="5"/>
    </row>
    <row r="440" s="1" customFormat="1" spans="1:49">
      <c r="A440" s="5">
        <f>工单拆分!F440</f>
        <v>7210004084</v>
      </c>
      <c r="B440" s="5" t="str">
        <f>工单拆分!G440</f>
        <v>7210004084-1</v>
      </c>
      <c r="C440" s="5" t="str">
        <f>工单拆分!H440</f>
        <v>40FC3029-1</v>
      </c>
      <c r="D440" s="5">
        <f>VLOOKUP(B440,工单拆分!G:I,3,0)</f>
        <v>3000</v>
      </c>
      <c r="E440" s="5">
        <f ca="1">SUMIFS(OFFSET(工单拆分!$I$2,,,2000),OFFSET(工单拆分!$F$2,,,2000),A440)</f>
        <v>5000</v>
      </c>
      <c r="F440" s="5"/>
      <c r="G440" s="10">
        <f ca="1" t="array" ref="G440">MATCH(TRUE,J440:AN440&gt;10,0)+$J$2-1</f>
        <v>43525</v>
      </c>
      <c r="H440" s="11"/>
      <c r="I440" s="11"/>
      <c r="J440" s="5">
        <f ca="1">SUMIF(总装!D$3:D$146,$B440,总装!D$6)+SUMIF(总装!E$3:E$146,$B440,总装!E$6)+SUMIF(总装!F$3:F$146,$B440,总装!F$6)</f>
        <v>800</v>
      </c>
      <c r="K440" s="12">
        <f ca="1">SUMIF(总装!G$3:G$146,$B440,总装!G$6)+SUMIF(总装!H$3:H$146,$B440,总装!H$6)+SUMIF(总装!I$3:I$146,$B440,总装!I$6)</f>
        <v>1100</v>
      </c>
      <c r="L440" s="12">
        <f ca="1">SUMIF(总装!J$3:J$146,$B440,总装!J$6)+SUMIF(总装!K$3:K$146,$B440,总装!K$6)+SUMIF(总装!L$3:L$146,$B440,总装!L$6)</f>
        <v>0</v>
      </c>
      <c r="M440" s="12">
        <f ca="1">SUMIF(总装!M$3:M$146,$B440,总装!M$6)+SUMIF(总装!N$3:N$146,$B440,总装!N$6)+SUMIF(总装!O$3:O$146,$B440,总装!O$6)</f>
        <v>1100</v>
      </c>
      <c r="N440" s="12">
        <f ca="1">SUMIF(总装!P$3:P$146,$B440,总装!P$6)+SUMIF(总装!Q$3:Q$146,$B440,总装!Q$6)+SUMIF(总装!R$3:R$146,$B440,总装!R$6)</f>
        <v>0</v>
      </c>
      <c r="O440" s="12">
        <f ca="1">SUMIF(总装!S$3:S$146,$B440,总装!S$6)+SUMIF(总装!T$3:T$146,$B440,总装!T$6)+SUMIF(总装!U$3:U$146,$B440,总装!U$6)</f>
        <v>0</v>
      </c>
      <c r="P440" s="12">
        <f ca="1">SUMIF(总装!V$3:V$146,$B440,总装!V$6)+SUMIF(总装!W$3:W$146,$B440,总装!W$6)+SUMIF(总装!X$3:X$146,$B440,总装!X$6)</f>
        <v>0</v>
      </c>
      <c r="Q440" s="12">
        <f ca="1">SUMIF(总装!Y$3:Y$146,$B440,总装!Y$6)+SUMIF(总装!Z$3:Z$146,$B440,总装!Z$6)+SUMIF(总装!AA$3:AA$146,$B440,总装!AA$6)</f>
        <v>0</v>
      </c>
      <c r="R440" s="5">
        <f ca="1">SUMIF(总装!AB$3:AB$146,$B440,总装!AB$6)+SUMIF(总装!AC$3:AC$146,$B440,总装!AC$6)+SUMIF(总装!AD$3:AD$146,$B440,总装!AD$6)</f>
        <v>0</v>
      </c>
      <c r="S440" s="5">
        <f ca="1">SUMIF(总装!AE$3:AE$146,$B440,总装!AE$6)+SUMIF(总装!AF$3:AF$146,$B440,总装!AF$6)+SUMIF(总装!AG$3:AG$146,$B440,总装!AG$6)</f>
        <v>0</v>
      </c>
      <c r="T440" s="5">
        <f ca="1">SUMIF(总装!AH$3:AH$146,$B440,总装!AH$6)+SUMIF(总装!AI$3:AI$146,$B440,总装!AI$6)+SUMIF(总装!AJ$3:AJ$146,$B440,总装!AJ$6)</f>
        <v>0</v>
      </c>
      <c r="U440" s="5">
        <f ca="1">SUMIF(总装!AK$3:AK$146,$B440,总装!AK$6)+SUMIF(总装!AL$3:AL$146,$B440,总装!AL$6)+SUMIF(总装!AM$3:AM$146,$B440,总装!AM$6)</f>
        <v>0</v>
      </c>
      <c r="V440" s="5">
        <f ca="1">SUMIF(总装!AN$3:AN$146,$B440,总装!AN$6)+SUMIF(总装!AO$3:AO$146,$B440,总装!AO$6)+SUMIF(总装!AP$3:AP$146,$B440,总装!AP$6)</f>
        <v>0</v>
      </c>
      <c r="W440" s="5">
        <f ca="1">SUMIF(总装!AQ$3:AQ$146,$B440,总装!AQ$6)+SUMIF(总装!AR$3:AR$146,$B440,总装!AR$6)+SUMIF(总装!AS$3:AS$146,$B440,总装!AS$6)</f>
        <v>0</v>
      </c>
      <c r="X440" s="5">
        <f ca="1">SUMIF(总装!AT$3:AT$146,$B440,总装!AT$6)+SUMIF(总装!AU$3:AU$146,$B440,总装!AU$6)+SUMIF(总装!AV$3:AV$146,$B440,总装!AV$6)</f>
        <v>0</v>
      </c>
      <c r="Y440" s="5">
        <f ca="1">SUMIF(总装!AW$3:AW$146,$B440,总装!AW$6)+SUMIF(总装!AX$3:AX$146,$B440,总装!AX$6)+SUMIF(总装!AY$3:AY$146,$B440,总装!AY$6)</f>
        <v>0</v>
      </c>
      <c r="Z440" s="5">
        <f ca="1">SUMIF(总装!AZ$3:AZ$146,$B440,总装!AZ$6)+SUMIF(总装!BA$3:BA$146,$B440,总装!BA$6)+SUMIF(总装!BB$3:BB$146,$B440,总装!BB$6)</f>
        <v>0</v>
      </c>
      <c r="AA440" s="5">
        <f ca="1">SUMIF(总装!BC$3:BC$146,$B440,总装!BC$6)+SUMIF(总装!BD$3:BD$146,$B440,总装!BD$6)+SUMIF(总装!BE$3:BE$146,$B440,总装!BE$6)</f>
        <v>0</v>
      </c>
      <c r="AB440" s="5">
        <f ca="1">SUMIF(总装!BF$3:BF$146,$B440,总装!BF$6)+SUMIF(总装!BG$3:BG$146,$B440,总装!BG$6)+SUMIF(总装!BH$3:BH$146,$B440,总装!BH$6)</f>
        <v>0</v>
      </c>
      <c r="AC440" s="5">
        <f ca="1">SUMIF(总装!BI$3:BI$146,$B440,总装!BI$6)+SUMIF(总装!BJ$3:BJ$146,$B440,总装!BJ$6)+SUMIF(总装!BK$3:BK$146,$B440,总装!BK$6)</f>
        <v>0</v>
      </c>
      <c r="AD440" s="5">
        <f ca="1">SUMIF(总装!BL$3:BL$146,$B440,总装!BL$6)+SUMIF(总装!BM$3:BM$146,$B440,总装!BM$6)+SUMIF(总装!BN$3:BN$146,$B440,总装!BN$6)</f>
        <v>0</v>
      </c>
      <c r="AE440" s="5">
        <f ca="1">SUMIF(总装!BO$3:BO$146,$B440,总装!BO$6)+SUMIF(总装!BP$3:BP$146,$B440,总装!BP$6)+SUMIF(总装!BQ$3:BQ$146,$B440,总装!BQ$6)</f>
        <v>0</v>
      </c>
      <c r="AF440" s="5">
        <f ca="1">SUMIF(总装!BR$3:BR$146,$B440,总装!BR$6)+SUMIF(总装!BS$3:BS$146,$B440,总装!BS$6)+SUMIF(总装!BT$3:BT$146,$B440,总装!BT$6)</f>
        <v>0</v>
      </c>
      <c r="AG440" s="5">
        <f ca="1">SUMIF(总装!BU$3:BU$146,$B440,总装!BU$6)+SUMIF(总装!BV$3:BV$146,$B440,总装!BV$6)+SUMIF(总装!BW$3:BW$146,$B440,总装!BW$6)</f>
        <v>0</v>
      </c>
      <c r="AH440" s="5">
        <f ca="1">SUMIF(总装!BX$3:BX$146,$B440,总装!BX$6)+SUMIF(总装!BY$3:BY$146,$B440,总装!BY$6)+SUMIF(总装!BZ$3:BZ$146,$B440,总装!BZ$6)</f>
        <v>0</v>
      </c>
      <c r="AI440" s="5">
        <f ca="1">SUMIF(总装!CA$3:CA$146,$B440,总装!CA$6)+SUMIF(总装!CB$3:CB$146,$B440,总装!CB$6)+SUMIF(总装!CC$3:CC$146,$B440,总装!CC$6)</f>
        <v>0</v>
      </c>
      <c r="AJ440" s="5">
        <f ca="1">SUMIF(总装!CD$3:CD$146,$B440,总装!CD$6)+SUMIF(总装!CE$3:CE$146,$B440,总装!CE$6)+SUMIF(总装!CF$3:CF$146,$B440,总装!CF$6)</f>
        <v>0</v>
      </c>
      <c r="AK440" s="5">
        <f ca="1">SUMIF(总装!CG$3:CG$146,$B440,总装!CG$6)+SUMIF(总装!CH$3:CH$146,$B440,总装!CH$6)+SUMIF(总装!CI$3:CI$146,$B440,总装!CI$6)</f>
        <v>0</v>
      </c>
      <c r="AL440" s="5">
        <f ca="1">SUMIF(总装!CJ$3:CJ$146,$B440,总装!CJ$6)+SUMIF(总装!CK$3:CK$146,$B440,总装!CK$6)+SUMIF(总装!CL$3:CL$146,$B440,总装!CL$6)</f>
        <v>0</v>
      </c>
      <c r="AM440" s="5">
        <f ca="1">SUMIF(总装!CM$3:CM$146,$B440,总装!CM$6)+SUMIF(总装!CN$3:CN$146,$B440,总装!CN$6)+SUMIF(总装!CO$3:CO$146,$B440,总装!CO$6)</f>
        <v>0</v>
      </c>
      <c r="AN440" s="5">
        <f ca="1">SUMIF(总装!CP$3:CP$146,$B440,总装!CP$6)+SUMIF(总装!CQ$3:CQ$146,$B440,总装!CQ$6)+SUMIF(总装!CR$3:CR$146,$B440,总装!CR$6)</f>
        <v>0</v>
      </c>
      <c r="AO440" s="5">
        <f ca="1" t="shared" si="18"/>
        <v>3000</v>
      </c>
      <c r="AP440" s="5">
        <f>SUMIF(工单拆分!G:G,B440,工单拆分!I:I)</f>
        <v>3000</v>
      </c>
      <c r="AQ440" s="5">
        <f ca="1" t="shared" si="19"/>
        <v>0</v>
      </c>
      <c r="AS440" s="7">
        <f>VLOOKUP(日计划量!C:C,工单拆分!H:N,7,0)</f>
        <v>100842227</v>
      </c>
      <c r="AT440" s="5">
        <f ca="1">VLOOKUP(C:C,工单拆分!H:R,11,0)</f>
        <v>0</v>
      </c>
      <c r="AU440" s="5">
        <f ca="1">VLOOKUP(C:C,工单拆分!H:S,12,0)</f>
        <v>0</v>
      </c>
      <c r="AV440" s="5"/>
      <c r="AW440" s="5"/>
    </row>
    <row r="441" s="1" customFormat="1" spans="1:49">
      <c r="A441" s="5">
        <f>工单拆分!F441</f>
        <v>7210004084</v>
      </c>
      <c r="B441" s="5" t="str">
        <f>工单拆分!G441</f>
        <v>7210004084-2</v>
      </c>
      <c r="C441" s="5" t="str">
        <f>工单拆分!H441</f>
        <v>40FC3029-2</v>
      </c>
      <c r="D441" s="5">
        <f>VLOOKUP(B441,工单拆分!G:I,3,0)</f>
        <v>2000</v>
      </c>
      <c r="E441" s="5">
        <f ca="1">SUMIFS(OFFSET(工单拆分!$I$2,,,2000),OFFSET(工单拆分!$F$2,,,2000),A441)</f>
        <v>5000</v>
      </c>
      <c r="F441" s="5"/>
      <c r="G441" s="10">
        <f ca="1" t="array" ref="G441">MATCH(TRUE,J441:AN441&gt;10,0)+$J$2-1</f>
        <v>43528</v>
      </c>
      <c r="H441" s="11"/>
      <c r="I441" s="11"/>
      <c r="J441" s="5">
        <f ca="1">SUMIF(总装!D$3:D$146,$B441,总装!D$6)+SUMIF(总装!E$3:E$146,$B441,总装!E$6)+SUMIF(总装!F$3:F$146,$B441,总装!F$6)</f>
        <v>0</v>
      </c>
      <c r="K441" s="12">
        <f ca="1">SUMIF(总装!G$3:G$146,$B441,总装!G$6)+SUMIF(总装!H$3:H$146,$B441,总装!H$6)+SUMIF(总装!I$3:I$146,$B441,总装!I$6)</f>
        <v>0</v>
      </c>
      <c r="L441" s="12">
        <f ca="1">SUMIF(总装!J$3:J$146,$B441,总装!J$6)+SUMIF(总装!K$3:K$146,$B441,总装!K$6)+SUMIF(总装!L$3:L$146,$B441,总装!L$6)</f>
        <v>0</v>
      </c>
      <c r="M441" s="12">
        <f ca="1">SUMIF(总装!M$3:M$146,$B441,总装!M$6)+SUMIF(总装!N$3:N$146,$B441,总装!N$6)+SUMIF(总装!O$3:O$146,$B441,总装!O$6)</f>
        <v>400</v>
      </c>
      <c r="N441" s="12">
        <f ca="1">SUMIF(总装!P$3:P$146,$B441,总装!P$6)+SUMIF(总装!Q$3:Q$146,$B441,总装!Q$6)+SUMIF(总装!R$3:R$146,$B441,总装!R$6)</f>
        <v>1500</v>
      </c>
      <c r="O441" s="12">
        <f ca="1">SUMIF(总装!S$3:S$146,$B441,总装!S$6)+SUMIF(总装!T$3:T$146,$B441,总装!T$6)+SUMIF(总装!U$3:U$146,$B441,总装!U$6)</f>
        <v>100</v>
      </c>
      <c r="P441" s="12">
        <f ca="1">SUMIF(总装!V$3:V$146,$B441,总装!V$6)+SUMIF(总装!W$3:W$146,$B441,总装!W$6)+SUMIF(总装!X$3:X$146,$B441,总装!X$6)</f>
        <v>0</v>
      </c>
      <c r="Q441" s="12">
        <f ca="1">SUMIF(总装!Y$3:Y$146,$B441,总装!Y$6)+SUMIF(总装!Z$3:Z$146,$B441,总装!Z$6)+SUMIF(总装!AA$3:AA$146,$B441,总装!AA$6)</f>
        <v>0</v>
      </c>
      <c r="R441" s="5">
        <f ca="1">SUMIF(总装!AB$3:AB$146,$B441,总装!AB$6)+SUMIF(总装!AC$3:AC$146,$B441,总装!AC$6)+SUMIF(总装!AD$3:AD$146,$B441,总装!AD$6)</f>
        <v>0</v>
      </c>
      <c r="S441" s="5">
        <f ca="1">SUMIF(总装!AE$3:AE$146,$B441,总装!AE$6)+SUMIF(总装!AF$3:AF$146,$B441,总装!AF$6)+SUMIF(总装!AG$3:AG$146,$B441,总装!AG$6)</f>
        <v>0</v>
      </c>
      <c r="T441" s="5">
        <f ca="1">SUMIF(总装!AH$3:AH$146,$B441,总装!AH$6)+SUMIF(总装!AI$3:AI$146,$B441,总装!AI$6)+SUMIF(总装!AJ$3:AJ$146,$B441,总装!AJ$6)</f>
        <v>0</v>
      </c>
      <c r="U441" s="5">
        <f ca="1">SUMIF(总装!AK$3:AK$146,$B441,总装!AK$6)+SUMIF(总装!AL$3:AL$146,$B441,总装!AL$6)+SUMIF(总装!AM$3:AM$146,$B441,总装!AM$6)</f>
        <v>0</v>
      </c>
      <c r="V441" s="5">
        <f ca="1">SUMIF(总装!AN$3:AN$146,$B441,总装!AN$6)+SUMIF(总装!AO$3:AO$146,$B441,总装!AO$6)+SUMIF(总装!AP$3:AP$146,$B441,总装!AP$6)</f>
        <v>0</v>
      </c>
      <c r="W441" s="5">
        <f ca="1">SUMIF(总装!AQ$3:AQ$146,$B441,总装!AQ$6)+SUMIF(总装!AR$3:AR$146,$B441,总装!AR$6)+SUMIF(总装!AS$3:AS$146,$B441,总装!AS$6)</f>
        <v>0</v>
      </c>
      <c r="X441" s="5">
        <f ca="1">SUMIF(总装!AT$3:AT$146,$B441,总装!AT$6)+SUMIF(总装!AU$3:AU$146,$B441,总装!AU$6)+SUMIF(总装!AV$3:AV$146,$B441,总装!AV$6)</f>
        <v>0</v>
      </c>
      <c r="Y441" s="5">
        <f ca="1">SUMIF(总装!AW$3:AW$146,$B441,总装!AW$6)+SUMIF(总装!AX$3:AX$146,$B441,总装!AX$6)+SUMIF(总装!AY$3:AY$146,$B441,总装!AY$6)</f>
        <v>0</v>
      </c>
      <c r="Z441" s="5">
        <f ca="1">SUMIF(总装!AZ$3:AZ$146,$B441,总装!AZ$6)+SUMIF(总装!BA$3:BA$146,$B441,总装!BA$6)+SUMIF(总装!BB$3:BB$146,$B441,总装!BB$6)</f>
        <v>0</v>
      </c>
      <c r="AA441" s="5">
        <f ca="1">SUMIF(总装!BC$3:BC$146,$B441,总装!BC$6)+SUMIF(总装!BD$3:BD$146,$B441,总装!BD$6)+SUMIF(总装!BE$3:BE$146,$B441,总装!BE$6)</f>
        <v>0</v>
      </c>
      <c r="AB441" s="5">
        <f ca="1">SUMIF(总装!BF$3:BF$146,$B441,总装!BF$6)+SUMIF(总装!BG$3:BG$146,$B441,总装!BG$6)+SUMIF(总装!BH$3:BH$146,$B441,总装!BH$6)</f>
        <v>0</v>
      </c>
      <c r="AC441" s="5">
        <f ca="1">SUMIF(总装!BI$3:BI$146,$B441,总装!BI$6)+SUMIF(总装!BJ$3:BJ$146,$B441,总装!BJ$6)+SUMIF(总装!BK$3:BK$146,$B441,总装!BK$6)</f>
        <v>0</v>
      </c>
      <c r="AD441" s="5">
        <f ca="1">SUMIF(总装!BL$3:BL$146,$B441,总装!BL$6)+SUMIF(总装!BM$3:BM$146,$B441,总装!BM$6)+SUMIF(总装!BN$3:BN$146,$B441,总装!BN$6)</f>
        <v>0</v>
      </c>
      <c r="AE441" s="5">
        <f ca="1">SUMIF(总装!BO$3:BO$146,$B441,总装!BO$6)+SUMIF(总装!BP$3:BP$146,$B441,总装!BP$6)+SUMIF(总装!BQ$3:BQ$146,$B441,总装!BQ$6)</f>
        <v>0</v>
      </c>
      <c r="AF441" s="5">
        <f ca="1">SUMIF(总装!BR$3:BR$146,$B441,总装!BR$6)+SUMIF(总装!BS$3:BS$146,$B441,总装!BS$6)+SUMIF(总装!BT$3:BT$146,$B441,总装!BT$6)</f>
        <v>0</v>
      </c>
      <c r="AG441" s="5">
        <f ca="1">SUMIF(总装!BU$3:BU$146,$B441,总装!BU$6)+SUMIF(总装!BV$3:BV$146,$B441,总装!BV$6)+SUMIF(总装!BW$3:BW$146,$B441,总装!BW$6)</f>
        <v>0</v>
      </c>
      <c r="AH441" s="5">
        <f ca="1">SUMIF(总装!BX$3:BX$146,$B441,总装!BX$6)+SUMIF(总装!BY$3:BY$146,$B441,总装!BY$6)+SUMIF(总装!BZ$3:BZ$146,$B441,总装!BZ$6)</f>
        <v>0</v>
      </c>
      <c r="AI441" s="5">
        <f ca="1">SUMIF(总装!CA$3:CA$146,$B441,总装!CA$6)+SUMIF(总装!CB$3:CB$146,$B441,总装!CB$6)+SUMIF(总装!CC$3:CC$146,$B441,总装!CC$6)</f>
        <v>0</v>
      </c>
      <c r="AJ441" s="5">
        <f ca="1">SUMIF(总装!CD$3:CD$146,$B441,总装!CD$6)+SUMIF(总装!CE$3:CE$146,$B441,总装!CE$6)+SUMIF(总装!CF$3:CF$146,$B441,总装!CF$6)</f>
        <v>0</v>
      </c>
      <c r="AK441" s="5">
        <f ca="1">SUMIF(总装!CG$3:CG$146,$B441,总装!CG$6)+SUMIF(总装!CH$3:CH$146,$B441,总装!CH$6)+SUMIF(总装!CI$3:CI$146,$B441,总装!CI$6)</f>
        <v>0</v>
      </c>
      <c r="AL441" s="5">
        <f ca="1">SUMIF(总装!CJ$3:CJ$146,$B441,总装!CJ$6)+SUMIF(总装!CK$3:CK$146,$B441,总装!CK$6)+SUMIF(总装!CL$3:CL$146,$B441,总装!CL$6)</f>
        <v>0</v>
      </c>
      <c r="AM441" s="5">
        <f ca="1">SUMIF(总装!CM$3:CM$146,$B441,总装!CM$6)+SUMIF(总装!CN$3:CN$146,$B441,总装!CN$6)+SUMIF(总装!CO$3:CO$146,$B441,总装!CO$6)</f>
        <v>0</v>
      </c>
      <c r="AN441" s="5">
        <f ca="1">SUMIF(总装!CP$3:CP$146,$B441,总装!CP$6)+SUMIF(总装!CQ$3:CQ$146,$B441,总装!CQ$6)+SUMIF(总装!CR$3:CR$146,$B441,总装!CR$6)</f>
        <v>0</v>
      </c>
      <c r="AO441" s="5">
        <f ca="1" t="shared" si="18"/>
        <v>2000</v>
      </c>
      <c r="AP441" s="5">
        <f>SUMIF(工单拆分!G:G,B441,工单拆分!I:I)</f>
        <v>2000</v>
      </c>
      <c r="AQ441" s="5">
        <f ca="1" t="shared" si="19"/>
        <v>0</v>
      </c>
      <c r="AS441" s="7">
        <f>VLOOKUP(日计划量!C:C,工单拆分!H:N,7,0)</f>
        <v>100842931</v>
      </c>
      <c r="AT441" s="5">
        <f ca="1">VLOOKUP(C:C,工单拆分!H:R,11,0)</f>
        <v>0</v>
      </c>
      <c r="AU441" s="5">
        <f ca="1">VLOOKUP(C:C,工单拆分!H:S,12,0)</f>
        <v>0</v>
      </c>
      <c r="AV441" s="5"/>
      <c r="AW441" s="5"/>
    </row>
    <row r="442" s="1" customFormat="1" spans="1:49">
      <c r="A442" s="5">
        <f>工单拆分!F442</f>
        <v>7210002540</v>
      </c>
      <c r="B442" s="5" t="str">
        <f>工单拆分!G442</f>
        <v>7210002540-1</v>
      </c>
      <c r="C442" s="5" t="str">
        <f>工单拆分!H442</f>
        <v>40FC311E-1</v>
      </c>
      <c r="D442" s="5">
        <f>VLOOKUP(B442,工单拆分!G:I,3,0)</f>
        <v>2000</v>
      </c>
      <c r="E442" s="5">
        <f ca="1">SUMIFS(OFFSET(工单拆分!$I$2,,,2000),OFFSET(工单拆分!$F$2,,,2000),A442)</f>
        <v>4000</v>
      </c>
      <c r="F442" s="5"/>
      <c r="G442" s="10">
        <f ca="1" t="array" ref="G442">MATCH(TRUE,J442:AN442&gt;10,0)+$J$2-1</f>
        <v>43535</v>
      </c>
      <c r="H442" s="11"/>
      <c r="I442" s="11"/>
      <c r="J442" s="5">
        <f ca="1">SUMIF(总装!D$3:D$146,$B442,总装!D$6)+SUMIF(总装!E$3:E$146,$B442,总装!E$6)+SUMIF(总装!F$3:F$146,$B442,总装!F$6)</f>
        <v>0</v>
      </c>
      <c r="K442" s="12">
        <f ca="1">SUMIF(总装!G$3:G$146,$B442,总装!G$6)+SUMIF(总装!H$3:H$146,$B442,总装!H$6)+SUMIF(总装!I$3:I$146,$B442,总装!I$6)</f>
        <v>0</v>
      </c>
      <c r="L442" s="12">
        <f ca="1">SUMIF(总装!J$3:J$146,$B442,总装!J$6)+SUMIF(总装!K$3:K$146,$B442,总装!K$6)+SUMIF(总装!L$3:L$146,$B442,总装!L$6)</f>
        <v>0</v>
      </c>
      <c r="M442" s="12">
        <f ca="1">SUMIF(总装!M$3:M$146,$B442,总装!M$6)+SUMIF(总装!N$3:N$146,$B442,总装!N$6)+SUMIF(总装!O$3:O$146,$B442,总装!O$6)</f>
        <v>0</v>
      </c>
      <c r="N442" s="12">
        <f ca="1">SUMIF(总装!P$3:P$146,$B442,总装!P$6)+SUMIF(总装!Q$3:Q$146,$B442,总装!Q$6)+SUMIF(总装!R$3:R$146,$B442,总装!R$6)</f>
        <v>0</v>
      </c>
      <c r="O442" s="12">
        <f ca="1">SUMIF(总装!S$3:S$146,$B442,总装!S$6)+SUMIF(总装!T$3:T$146,$B442,总装!T$6)+SUMIF(总装!U$3:U$146,$B442,总装!U$6)</f>
        <v>0</v>
      </c>
      <c r="P442" s="12">
        <f ca="1">SUMIF(总装!V$3:V$146,$B442,总装!V$6)+SUMIF(总装!W$3:W$146,$B442,总装!W$6)+SUMIF(总装!X$3:X$146,$B442,总装!X$6)</f>
        <v>0</v>
      </c>
      <c r="Q442" s="12">
        <f ca="1">SUMIF(总装!Y$3:Y$146,$B442,总装!Y$6)+SUMIF(总装!Z$3:Z$146,$B442,总装!Z$6)+SUMIF(总装!AA$3:AA$146,$B442,总装!AA$6)</f>
        <v>0</v>
      </c>
      <c r="R442" s="5">
        <f ca="1">SUMIF(总装!AB$3:AB$146,$B442,总装!AB$6)+SUMIF(总装!AC$3:AC$146,$B442,总装!AC$6)+SUMIF(总装!AD$3:AD$146,$B442,总装!AD$6)</f>
        <v>0</v>
      </c>
      <c r="S442" s="5">
        <f ca="1">SUMIF(总装!AE$3:AE$146,$B442,总装!AE$6)+SUMIF(总装!AF$3:AF$146,$B442,总装!AF$6)+SUMIF(总装!AG$3:AG$146,$B442,总装!AG$6)</f>
        <v>0</v>
      </c>
      <c r="T442" s="5">
        <f ca="1">SUMIF(总装!AH$3:AH$146,$B442,总装!AH$6)+SUMIF(总装!AI$3:AI$146,$B442,总装!AI$6)+SUMIF(总装!AJ$3:AJ$146,$B442,总装!AJ$6)</f>
        <v>100</v>
      </c>
      <c r="U442" s="5">
        <f ca="1">SUMIF(总装!AK$3:AK$146,$B442,总装!AK$6)+SUMIF(总装!AL$3:AL$146,$B442,总装!AL$6)+SUMIF(总装!AM$3:AM$146,$B442,总装!AM$6)</f>
        <v>1300</v>
      </c>
      <c r="V442" s="5">
        <f ca="1">SUMIF(总装!AN$3:AN$146,$B442,总装!AN$6)+SUMIF(总装!AO$3:AO$146,$B442,总装!AO$6)+SUMIF(总装!AP$3:AP$146,$B442,总装!AP$6)</f>
        <v>600</v>
      </c>
      <c r="W442" s="5">
        <f ca="1">SUMIF(总装!AQ$3:AQ$146,$B442,总装!AQ$6)+SUMIF(总装!AR$3:AR$146,$B442,总装!AR$6)+SUMIF(总装!AS$3:AS$146,$B442,总装!AS$6)</f>
        <v>0</v>
      </c>
      <c r="X442" s="5">
        <f ca="1">SUMIF(总装!AT$3:AT$146,$B442,总装!AT$6)+SUMIF(总装!AU$3:AU$146,$B442,总装!AU$6)+SUMIF(总装!AV$3:AV$146,$B442,总装!AV$6)</f>
        <v>0</v>
      </c>
      <c r="Y442" s="5">
        <f ca="1">SUMIF(总装!AW$3:AW$146,$B442,总装!AW$6)+SUMIF(总装!AX$3:AX$146,$B442,总装!AX$6)+SUMIF(总装!AY$3:AY$146,$B442,总装!AY$6)</f>
        <v>0</v>
      </c>
      <c r="Z442" s="5">
        <f ca="1">SUMIF(总装!AZ$3:AZ$146,$B442,总装!AZ$6)+SUMIF(总装!BA$3:BA$146,$B442,总装!BA$6)+SUMIF(总装!BB$3:BB$146,$B442,总装!BB$6)</f>
        <v>0</v>
      </c>
      <c r="AA442" s="5">
        <f ca="1">SUMIF(总装!BC$3:BC$146,$B442,总装!BC$6)+SUMIF(总装!BD$3:BD$146,$B442,总装!BD$6)+SUMIF(总装!BE$3:BE$146,$B442,总装!BE$6)</f>
        <v>0</v>
      </c>
      <c r="AB442" s="5">
        <f ca="1">SUMIF(总装!BF$3:BF$146,$B442,总装!BF$6)+SUMIF(总装!BG$3:BG$146,$B442,总装!BG$6)+SUMIF(总装!BH$3:BH$146,$B442,总装!BH$6)</f>
        <v>0</v>
      </c>
      <c r="AC442" s="5">
        <f ca="1">SUMIF(总装!BI$3:BI$146,$B442,总装!BI$6)+SUMIF(总装!BJ$3:BJ$146,$B442,总装!BJ$6)+SUMIF(总装!BK$3:BK$146,$B442,总装!BK$6)</f>
        <v>0</v>
      </c>
      <c r="AD442" s="5">
        <f ca="1">SUMIF(总装!BL$3:BL$146,$B442,总装!BL$6)+SUMIF(总装!BM$3:BM$146,$B442,总装!BM$6)+SUMIF(总装!BN$3:BN$146,$B442,总装!BN$6)</f>
        <v>0</v>
      </c>
      <c r="AE442" s="5">
        <f ca="1">SUMIF(总装!BO$3:BO$146,$B442,总装!BO$6)+SUMIF(总装!BP$3:BP$146,$B442,总装!BP$6)+SUMIF(总装!BQ$3:BQ$146,$B442,总装!BQ$6)</f>
        <v>0</v>
      </c>
      <c r="AF442" s="5">
        <f ca="1">SUMIF(总装!BR$3:BR$146,$B442,总装!BR$6)+SUMIF(总装!BS$3:BS$146,$B442,总装!BS$6)+SUMIF(总装!BT$3:BT$146,$B442,总装!BT$6)</f>
        <v>0</v>
      </c>
      <c r="AG442" s="5">
        <f ca="1">SUMIF(总装!BU$3:BU$146,$B442,总装!BU$6)+SUMIF(总装!BV$3:BV$146,$B442,总装!BV$6)+SUMIF(总装!BW$3:BW$146,$B442,总装!BW$6)</f>
        <v>0</v>
      </c>
      <c r="AH442" s="5">
        <f ca="1">SUMIF(总装!BX$3:BX$146,$B442,总装!BX$6)+SUMIF(总装!BY$3:BY$146,$B442,总装!BY$6)+SUMIF(总装!BZ$3:BZ$146,$B442,总装!BZ$6)</f>
        <v>0</v>
      </c>
      <c r="AI442" s="5">
        <f ca="1">SUMIF(总装!CA$3:CA$146,$B442,总装!CA$6)+SUMIF(总装!CB$3:CB$146,$B442,总装!CB$6)+SUMIF(总装!CC$3:CC$146,$B442,总装!CC$6)</f>
        <v>0</v>
      </c>
      <c r="AJ442" s="5">
        <f ca="1">SUMIF(总装!CD$3:CD$146,$B442,总装!CD$6)+SUMIF(总装!CE$3:CE$146,$B442,总装!CE$6)+SUMIF(总装!CF$3:CF$146,$B442,总装!CF$6)</f>
        <v>0</v>
      </c>
      <c r="AK442" s="5">
        <f ca="1">SUMIF(总装!CG$3:CG$146,$B442,总装!CG$6)+SUMIF(总装!CH$3:CH$146,$B442,总装!CH$6)+SUMIF(总装!CI$3:CI$146,$B442,总装!CI$6)</f>
        <v>0</v>
      </c>
      <c r="AL442" s="5">
        <f ca="1">SUMIF(总装!CJ$3:CJ$146,$B442,总装!CJ$6)+SUMIF(总装!CK$3:CK$146,$B442,总装!CK$6)+SUMIF(总装!CL$3:CL$146,$B442,总装!CL$6)</f>
        <v>0</v>
      </c>
      <c r="AM442" s="5">
        <f ca="1">SUMIF(总装!CM$3:CM$146,$B442,总装!CM$6)+SUMIF(总装!CN$3:CN$146,$B442,总装!CN$6)+SUMIF(总装!CO$3:CO$146,$B442,总装!CO$6)</f>
        <v>0</v>
      </c>
      <c r="AN442" s="5">
        <f ca="1">SUMIF(总装!CP$3:CP$146,$B442,总装!CP$6)+SUMIF(总装!CQ$3:CQ$146,$B442,总装!CQ$6)+SUMIF(总装!CR$3:CR$146,$B442,总装!CR$6)</f>
        <v>0</v>
      </c>
      <c r="AO442" s="5">
        <f ca="1" t="shared" si="18"/>
        <v>2000</v>
      </c>
      <c r="AP442" s="5">
        <f>SUMIF(工单拆分!G:G,B442,工单拆分!I:I)</f>
        <v>2000</v>
      </c>
      <c r="AQ442" s="5">
        <f ca="1" t="shared" si="19"/>
        <v>0</v>
      </c>
      <c r="AS442" s="7" t="str">
        <f>VLOOKUP(日计划量!C:C,工单拆分!H:N,7,0)</f>
        <v>100845977/</v>
      </c>
      <c r="AT442" s="5">
        <f ca="1">VLOOKUP(C:C,工单拆分!H:R,11,0)</f>
        <v>0</v>
      </c>
      <c r="AU442" s="5">
        <f ca="1">VLOOKUP(C:C,工单拆分!H:S,12,0)</f>
        <v>0</v>
      </c>
      <c r="AV442" s="5"/>
      <c r="AW442" s="5"/>
    </row>
    <row r="443" s="1" customFormat="1" spans="1:49">
      <c r="A443" s="5">
        <f>工单拆分!F443</f>
        <v>7210002540</v>
      </c>
      <c r="B443" s="5" t="str">
        <f>工单拆分!G443</f>
        <v>7210002540-2</v>
      </c>
      <c r="C443" s="5" t="str">
        <f>工单拆分!H443</f>
        <v>40FC311E-2</v>
      </c>
      <c r="D443" s="5">
        <f>VLOOKUP(B443,工单拆分!G:I,3,0)</f>
        <v>2000</v>
      </c>
      <c r="E443" s="5">
        <f ca="1">SUMIFS(OFFSET(工单拆分!$I$2,,,2000),OFFSET(工单拆分!$F$2,,,2000),A443)</f>
        <v>4000</v>
      </c>
      <c r="F443" s="5"/>
      <c r="G443" s="10">
        <f ca="1" t="array" ref="G443">MATCH(TRUE,J443:AN443&gt;10,0)+$J$2-1</f>
        <v>43537</v>
      </c>
      <c r="H443" s="11"/>
      <c r="I443" s="11"/>
      <c r="J443" s="5">
        <f ca="1">SUMIF(总装!D$3:D$146,$B443,总装!D$6)+SUMIF(总装!E$3:E$146,$B443,总装!E$6)+SUMIF(总装!F$3:F$146,$B443,总装!F$6)</f>
        <v>0</v>
      </c>
      <c r="K443" s="12">
        <f ca="1">SUMIF(总装!G$3:G$146,$B443,总装!G$6)+SUMIF(总装!H$3:H$146,$B443,总装!H$6)+SUMIF(总装!I$3:I$146,$B443,总装!I$6)</f>
        <v>0</v>
      </c>
      <c r="L443" s="12">
        <f ca="1">SUMIF(总装!J$3:J$146,$B443,总装!J$6)+SUMIF(总装!K$3:K$146,$B443,总装!K$6)+SUMIF(总装!L$3:L$146,$B443,总装!L$6)</f>
        <v>0</v>
      </c>
      <c r="M443" s="12">
        <f ca="1">SUMIF(总装!M$3:M$146,$B443,总装!M$6)+SUMIF(总装!N$3:N$146,$B443,总装!N$6)+SUMIF(总装!O$3:O$146,$B443,总装!O$6)</f>
        <v>0</v>
      </c>
      <c r="N443" s="12">
        <f ca="1">SUMIF(总装!P$3:P$146,$B443,总装!P$6)+SUMIF(总装!Q$3:Q$146,$B443,总装!Q$6)+SUMIF(总装!R$3:R$146,$B443,总装!R$6)</f>
        <v>0</v>
      </c>
      <c r="O443" s="12">
        <f ca="1">SUMIF(总装!S$3:S$146,$B443,总装!S$6)+SUMIF(总装!T$3:T$146,$B443,总装!T$6)+SUMIF(总装!U$3:U$146,$B443,总装!U$6)</f>
        <v>0</v>
      </c>
      <c r="P443" s="12">
        <f ca="1">SUMIF(总装!V$3:V$146,$B443,总装!V$6)+SUMIF(总装!W$3:W$146,$B443,总装!W$6)+SUMIF(总装!X$3:X$146,$B443,总装!X$6)</f>
        <v>0</v>
      </c>
      <c r="Q443" s="12">
        <f ca="1">SUMIF(总装!Y$3:Y$146,$B443,总装!Y$6)+SUMIF(总装!Z$3:Z$146,$B443,总装!Z$6)+SUMIF(总装!AA$3:AA$146,$B443,总装!AA$6)</f>
        <v>0</v>
      </c>
      <c r="R443" s="5">
        <f ca="1">SUMIF(总装!AB$3:AB$146,$B443,总装!AB$6)+SUMIF(总装!AC$3:AC$146,$B443,总装!AC$6)+SUMIF(总装!AD$3:AD$146,$B443,总装!AD$6)</f>
        <v>0</v>
      </c>
      <c r="S443" s="5">
        <f ca="1">SUMIF(总装!AE$3:AE$146,$B443,总装!AE$6)+SUMIF(总装!AF$3:AF$146,$B443,总装!AF$6)+SUMIF(总装!AG$3:AG$146,$B443,总装!AG$6)</f>
        <v>0</v>
      </c>
      <c r="T443" s="5">
        <f ca="1">SUMIF(总装!AH$3:AH$146,$B443,总装!AH$6)+SUMIF(总装!AI$3:AI$146,$B443,总装!AI$6)+SUMIF(总装!AJ$3:AJ$146,$B443,总装!AJ$6)</f>
        <v>0</v>
      </c>
      <c r="U443" s="5">
        <f ca="1">SUMIF(总装!AK$3:AK$146,$B443,总装!AK$6)+SUMIF(总装!AL$3:AL$146,$B443,总装!AL$6)+SUMIF(总装!AM$3:AM$146,$B443,总装!AM$6)</f>
        <v>0</v>
      </c>
      <c r="V443" s="5">
        <f ca="1">SUMIF(总装!AN$3:AN$146,$B443,总装!AN$6)+SUMIF(总装!AO$3:AO$146,$B443,总装!AO$6)+SUMIF(总装!AP$3:AP$146,$B443,总装!AP$6)</f>
        <v>1050</v>
      </c>
      <c r="W443" s="5">
        <f ca="1">SUMIF(总装!AQ$3:AQ$146,$B443,总装!AQ$6)+SUMIF(总装!AR$3:AR$146,$B443,总装!AR$6)+SUMIF(总装!AS$3:AS$146,$B443,总装!AS$6)</f>
        <v>950</v>
      </c>
      <c r="X443" s="5">
        <f ca="1">SUMIF(总装!AT$3:AT$146,$B443,总装!AT$6)+SUMIF(总装!AU$3:AU$146,$B443,总装!AU$6)+SUMIF(总装!AV$3:AV$146,$B443,总装!AV$6)</f>
        <v>0</v>
      </c>
      <c r="Y443" s="5">
        <f ca="1">SUMIF(总装!AW$3:AW$146,$B443,总装!AW$6)+SUMIF(总装!AX$3:AX$146,$B443,总装!AX$6)+SUMIF(总装!AY$3:AY$146,$B443,总装!AY$6)</f>
        <v>0</v>
      </c>
      <c r="Z443" s="5">
        <f ca="1">SUMIF(总装!AZ$3:AZ$146,$B443,总装!AZ$6)+SUMIF(总装!BA$3:BA$146,$B443,总装!BA$6)+SUMIF(总装!BB$3:BB$146,$B443,总装!BB$6)</f>
        <v>0</v>
      </c>
      <c r="AA443" s="5">
        <f ca="1">SUMIF(总装!BC$3:BC$146,$B443,总装!BC$6)+SUMIF(总装!BD$3:BD$146,$B443,总装!BD$6)+SUMIF(总装!BE$3:BE$146,$B443,总装!BE$6)</f>
        <v>0</v>
      </c>
      <c r="AB443" s="5">
        <f ca="1">SUMIF(总装!BF$3:BF$146,$B443,总装!BF$6)+SUMIF(总装!BG$3:BG$146,$B443,总装!BG$6)+SUMIF(总装!BH$3:BH$146,$B443,总装!BH$6)</f>
        <v>0</v>
      </c>
      <c r="AC443" s="5">
        <f ca="1">SUMIF(总装!BI$3:BI$146,$B443,总装!BI$6)+SUMIF(总装!BJ$3:BJ$146,$B443,总装!BJ$6)+SUMIF(总装!BK$3:BK$146,$B443,总装!BK$6)</f>
        <v>0</v>
      </c>
      <c r="AD443" s="5">
        <f ca="1">SUMIF(总装!BL$3:BL$146,$B443,总装!BL$6)+SUMIF(总装!BM$3:BM$146,$B443,总装!BM$6)+SUMIF(总装!BN$3:BN$146,$B443,总装!BN$6)</f>
        <v>0</v>
      </c>
      <c r="AE443" s="5">
        <f ca="1">SUMIF(总装!BO$3:BO$146,$B443,总装!BO$6)+SUMIF(总装!BP$3:BP$146,$B443,总装!BP$6)+SUMIF(总装!BQ$3:BQ$146,$B443,总装!BQ$6)</f>
        <v>0</v>
      </c>
      <c r="AF443" s="5">
        <f ca="1">SUMIF(总装!BR$3:BR$146,$B443,总装!BR$6)+SUMIF(总装!BS$3:BS$146,$B443,总装!BS$6)+SUMIF(总装!BT$3:BT$146,$B443,总装!BT$6)</f>
        <v>0</v>
      </c>
      <c r="AG443" s="5">
        <f ca="1">SUMIF(总装!BU$3:BU$146,$B443,总装!BU$6)+SUMIF(总装!BV$3:BV$146,$B443,总装!BV$6)+SUMIF(总装!BW$3:BW$146,$B443,总装!BW$6)</f>
        <v>0</v>
      </c>
      <c r="AH443" s="5">
        <f ca="1">SUMIF(总装!BX$3:BX$146,$B443,总装!BX$6)+SUMIF(总装!BY$3:BY$146,$B443,总装!BY$6)+SUMIF(总装!BZ$3:BZ$146,$B443,总装!BZ$6)</f>
        <v>0</v>
      </c>
      <c r="AI443" s="5">
        <f ca="1">SUMIF(总装!CA$3:CA$146,$B443,总装!CA$6)+SUMIF(总装!CB$3:CB$146,$B443,总装!CB$6)+SUMIF(总装!CC$3:CC$146,$B443,总装!CC$6)</f>
        <v>0</v>
      </c>
      <c r="AJ443" s="5">
        <f ca="1">SUMIF(总装!CD$3:CD$146,$B443,总装!CD$6)+SUMIF(总装!CE$3:CE$146,$B443,总装!CE$6)+SUMIF(总装!CF$3:CF$146,$B443,总装!CF$6)</f>
        <v>0</v>
      </c>
      <c r="AK443" s="5">
        <f ca="1">SUMIF(总装!CG$3:CG$146,$B443,总装!CG$6)+SUMIF(总装!CH$3:CH$146,$B443,总装!CH$6)+SUMIF(总装!CI$3:CI$146,$B443,总装!CI$6)</f>
        <v>0</v>
      </c>
      <c r="AL443" s="5">
        <f ca="1">SUMIF(总装!CJ$3:CJ$146,$B443,总装!CJ$6)+SUMIF(总装!CK$3:CK$146,$B443,总装!CK$6)+SUMIF(总装!CL$3:CL$146,$B443,总装!CL$6)</f>
        <v>0</v>
      </c>
      <c r="AM443" s="5">
        <f ca="1">SUMIF(总装!CM$3:CM$146,$B443,总装!CM$6)+SUMIF(总装!CN$3:CN$146,$B443,总装!CN$6)+SUMIF(总装!CO$3:CO$146,$B443,总装!CO$6)</f>
        <v>0</v>
      </c>
      <c r="AN443" s="5">
        <f ca="1">SUMIF(总装!CP$3:CP$146,$B443,总装!CP$6)+SUMIF(总装!CQ$3:CQ$146,$B443,总装!CQ$6)+SUMIF(总装!CR$3:CR$146,$B443,总装!CR$6)</f>
        <v>0</v>
      </c>
      <c r="AO443" s="5">
        <f ca="1" t="shared" si="18"/>
        <v>2000</v>
      </c>
      <c r="AP443" s="5">
        <f>SUMIF(工单拆分!G:G,B443,工单拆分!I:I)</f>
        <v>2000</v>
      </c>
      <c r="AQ443" s="5">
        <f ca="1" t="shared" si="19"/>
        <v>0</v>
      </c>
      <c r="AS443" s="7">
        <f>VLOOKUP(日计划量!C:C,工单拆分!H:N,7,0)</f>
        <v>100847144</v>
      </c>
      <c r="AT443" s="5">
        <f ca="1">VLOOKUP(C:C,工单拆分!H:R,11,0)</f>
        <v>0</v>
      </c>
      <c r="AU443" s="5">
        <f ca="1">VLOOKUP(C:C,工单拆分!H:S,12,0)</f>
        <v>0</v>
      </c>
      <c r="AV443" s="5"/>
      <c r="AW443" s="5"/>
    </row>
    <row r="444" s="1" customFormat="1" spans="1:49">
      <c r="A444" s="5">
        <f>工单拆分!F444</f>
        <v>7210002112</v>
      </c>
      <c r="B444" s="5" t="str">
        <f>工单拆分!G444</f>
        <v>7210002112-1</v>
      </c>
      <c r="C444" s="5" t="str">
        <f>工单拆分!H444</f>
        <v>40FC118-1</v>
      </c>
      <c r="D444" s="5">
        <f>VLOOKUP(B444,工单拆分!G:I,3,0)</f>
        <v>2500</v>
      </c>
      <c r="E444" s="5">
        <f ca="1">SUMIFS(OFFSET(工单拆分!$I$2,,,2000),OFFSET(工单拆分!$F$2,,,2000),A444)</f>
        <v>2500</v>
      </c>
      <c r="F444" s="5"/>
      <c r="G444" s="10">
        <f ca="1" t="array" ref="G444">MATCH(TRUE,J444:AN444&gt;10,0)+$J$2-1</f>
        <v>43545</v>
      </c>
      <c r="H444" s="11"/>
      <c r="I444" s="11"/>
      <c r="J444" s="5">
        <f ca="1">SUMIF(总装!D$3:D$146,$B444,总装!D$6)+SUMIF(总装!E$3:E$146,$B444,总装!E$6)+SUMIF(总装!F$3:F$146,$B444,总装!F$6)</f>
        <v>0</v>
      </c>
      <c r="K444" s="12">
        <f ca="1">SUMIF(总装!G$3:G$146,$B444,总装!G$6)+SUMIF(总装!H$3:H$146,$B444,总装!H$6)+SUMIF(总装!I$3:I$146,$B444,总装!I$6)</f>
        <v>0</v>
      </c>
      <c r="L444" s="12">
        <f ca="1">SUMIF(总装!J$3:J$146,$B444,总装!J$6)+SUMIF(总装!K$3:K$146,$B444,总装!K$6)+SUMIF(总装!L$3:L$146,$B444,总装!L$6)</f>
        <v>0</v>
      </c>
      <c r="M444" s="12">
        <f ca="1">SUMIF(总装!M$3:M$146,$B444,总装!M$6)+SUMIF(总装!N$3:N$146,$B444,总装!N$6)+SUMIF(总装!O$3:O$146,$B444,总装!O$6)</f>
        <v>0</v>
      </c>
      <c r="N444" s="12">
        <f ca="1">SUMIF(总装!P$3:P$146,$B444,总装!P$6)+SUMIF(总装!Q$3:Q$146,$B444,总装!Q$6)+SUMIF(总装!R$3:R$146,$B444,总装!R$6)</f>
        <v>0</v>
      </c>
      <c r="O444" s="12">
        <f ca="1">SUMIF(总装!S$3:S$146,$B444,总装!S$6)+SUMIF(总装!T$3:T$146,$B444,总装!T$6)+SUMIF(总装!U$3:U$146,$B444,总装!U$6)</f>
        <v>0</v>
      </c>
      <c r="P444" s="12">
        <f ca="1">SUMIF(总装!V$3:V$146,$B444,总装!V$6)+SUMIF(总装!W$3:W$146,$B444,总装!W$6)+SUMIF(总装!X$3:X$146,$B444,总装!X$6)</f>
        <v>0</v>
      </c>
      <c r="Q444" s="12">
        <f ca="1">SUMIF(总装!Y$3:Y$146,$B444,总装!Y$6)+SUMIF(总装!Z$3:Z$146,$B444,总装!Z$6)+SUMIF(总装!AA$3:AA$146,$B444,总装!AA$6)</f>
        <v>0</v>
      </c>
      <c r="R444" s="5">
        <f ca="1">SUMIF(总装!AB$3:AB$146,$B444,总装!AB$6)+SUMIF(总装!AC$3:AC$146,$B444,总装!AC$6)+SUMIF(总装!AD$3:AD$146,$B444,总装!AD$6)</f>
        <v>0</v>
      </c>
      <c r="S444" s="5">
        <f ca="1">SUMIF(总装!AE$3:AE$146,$B444,总装!AE$6)+SUMIF(总装!AF$3:AF$146,$B444,总装!AF$6)+SUMIF(总装!AG$3:AG$146,$B444,总装!AG$6)</f>
        <v>0</v>
      </c>
      <c r="T444" s="5">
        <f ca="1">SUMIF(总装!AH$3:AH$146,$B444,总装!AH$6)+SUMIF(总装!AI$3:AI$146,$B444,总装!AI$6)+SUMIF(总装!AJ$3:AJ$146,$B444,总装!AJ$6)</f>
        <v>0</v>
      </c>
      <c r="U444" s="5">
        <f ca="1">SUMIF(总装!AK$3:AK$146,$B444,总装!AK$6)+SUMIF(总装!AL$3:AL$146,$B444,总装!AL$6)+SUMIF(总装!AM$3:AM$146,$B444,总装!AM$6)</f>
        <v>0</v>
      </c>
      <c r="V444" s="5">
        <f ca="1">SUMIF(总装!AN$3:AN$146,$B444,总装!AN$6)+SUMIF(总装!AO$3:AO$146,$B444,总装!AO$6)+SUMIF(总装!AP$3:AP$146,$B444,总装!AP$6)</f>
        <v>0</v>
      </c>
      <c r="W444" s="5">
        <f ca="1">SUMIF(总装!AQ$3:AQ$146,$B444,总装!AQ$6)+SUMIF(总装!AR$3:AR$146,$B444,总装!AR$6)+SUMIF(总装!AS$3:AS$146,$B444,总装!AS$6)</f>
        <v>0</v>
      </c>
      <c r="X444" s="5">
        <f ca="1">SUMIF(总装!AT$3:AT$146,$B444,总装!AT$6)+SUMIF(总装!AU$3:AU$146,$B444,总装!AU$6)+SUMIF(总装!AV$3:AV$146,$B444,总装!AV$6)</f>
        <v>0</v>
      </c>
      <c r="Y444" s="5">
        <f ca="1">SUMIF(总装!AW$3:AW$146,$B444,总装!AW$6)+SUMIF(总装!AX$3:AX$146,$B444,总装!AX$6)+SUMIF(总装!AY$3:AY$146,$B444,总装!AY$6)</f>
        <v>0</v>
      </c>
      <c r="Z444" s="5">
        <f ca="1">SUMIF(总装!AZ$3:AZ$146,$B444,总装!AZ$6)+SUMIF(总装!BA$3:BA$146,$B444,总装!BA$6)+SUMIF(总装!BB$3:BB$146,$B444,总装!BB$6)</f>
        <v>0</v>
      </c>
      <c r="AA444" s="5">
        <f ca="1">SUMIF(总装!BC$3:BC$146,$B444,总装!BC$6)+SUMIF(总装!BD$3:BD$146,$B444,总装!BD$6)+SUMIF(总装!BE$3:BE$146,$B444,总装!BE$6)</f>
        <v>0</v>
      </c>
      <c r="AB444" s="5">
        <f ca="1">SUMIF(总装!BF$3:BF$146,$B444,总装!BF$6)+SUMIF(总装!BG$3:BG$146,$B444,总装!BG$6)+SUMIF(总装!BH$3:BH$146,$B444,总装!BH$6)</f>
        <v>0</v>
      </c>
      <c r="AC444" s="5">
        <f ca="1">SUMIF(总装!BI$3:BI$146,$B444,总装!BI$6)+SUMIF(总装!BJ$3:BJ$146,$B444,总装!BJ$6)+SUMIF(总装!BK$3:BK$146,$B444,总装!BK$6)</f>
        <v>0</v>
      </c>
      <c r="AD444" s="5">
        <f ca="1">SUMIF(总装!BL$3:BL$146,$B444,总装!BL$6)+SUMIF(总装!BM$3:BM$146,$B444,总装!BM$6)+SUMIF(总装!BN$3:BN$146,$B444,总装!BN$6)</f>
        <v>50</v>
      </c>
      <c r="AE444" s="5">
        <f ca="1">SUMIF(总装!BO$3:BO$146,$B444,总装!BO$6)+SUMIF(总装!BP$3:BP$146,$B444,总装!BP$6)+SUMIF(总装!BQ$3:BQ$146,$B444,总装!BQ$6)</f>
        <v>1500</v>
      </c>
      <c r="AF444" s="5">
        <f ca="1">SUMIF(总装!BR$3:BR$146,$B444,总装!BR$6)+SUMIF(总装!BS$3:BS$146,$B444,总装!BS$6)+SUMIF(总装!BT$3:BT$146,$B444,总装!BT$6)</f>
        <v>950</v>
      </c>
      <c r="AG444" s="5">
        <f ca="1">SUMIF(总装!BU$3:BU$146,$B444,总装!BU$6)+SUMIF(总装!BV$3:BV$146,$B444,总装!BV$6)+SUMIF(总装!BW$3:BW$146,$B444,总装!BW$6)</f>
        <v>0</v>
      </c>
      <c r="AH444" s="5">
        <f ca="1">SUMIF(总装!BX$3:BX$146,$B444,总装!BX$6)+SUMIF(总装!BY$3:BY$146,$B444,总装!BY$6)+SUMIF(总装!BZ$3:BZ$146,$B444,总装!BZ$6)</f>
        <v>0</v>
      </c>
      <c r="AI444" s="5">
        <f ca="1">SUMIF(总装!CA$3:CA$146,$B444,总装!CA$6)+SUMIF(总装!CB$3:CB$146,$B444,总装!CB$6)+SUMIF(总装!CC$3:CC$146,$B444,总装!CC$6)</f>
        <v>0</v>
      </c>
      <c r="AJ444" s="5">
        <f ca="1">SUMIF(总装!CD$3:CD$146,$B444,总装!CD$6)+SUMIF(总装!CE$3:CE$146,$B444,总装!CE$6)+SUMIF(总装!CF$3:CF$146,$B444,总装!CF$6)</f>
        <v>0</v>
      </c>
      <c r="AK444" s="5">
        <f ca="1">SUMIF(总装!CG$3:CG$146,$B444,总装!CG$6)+SUMIF(总装!CH$3:CH$146,$B444,总装!CH$6)+SUMIF(总装!CI$3:CI$146,$B444,总装!CI$6)</f>
        <v>0</v>
      </c>
      <c r="AL444" s="5">
        <f ca="1">SUMIF(总装!CJ$3:CJ$146,$B444,总装!CJ$6)+SUMIF(总装!CK$3:CK$146,$B444,总装!CK$6)+SUMIF(总装!CL$3:CL$146,$B444,总装!CL$6)</f>
        <v>0</v>
      </c>
      <c r="AM444" s="5">
        <f ca="1">SUMIF(总装!CM$3:CM$146,$B444,总装!CM$6)+SUMIF(总装!CN$3:CN$146,$B444,总装!CN$6)+SUMIF(总装!CO$3:CO$146,$B444,总装!CO$6)</f>
        <v>0</v>
      </c>
      <c r="AN444" s="5">
        <f ca="1">SUMIF(总装!CP$3:CP$146,$B444,总装!CP$6)+SUMIF(总装!CQ$3:CQ$146,$B444,总装!CQ$6)+SUMIF(总装!CR$3:CR$146,$B444,总装!CR$6)</f>
        <v>0</v>
      </c>
      <c r="AO444" s="5">
        <f ca="1" t="shared" si="18"/>
        <v>2500</v>
      </c>
      <c r="AP444" s="5">
        <f>SUMIF(工单拆分!G:G,B444,工单拆分!I:I)</f>
        <v>2500</v>
      </c>
      <c r="AQ444" s="5">
        <f ca="1" t="shared" si="19"/>
        <v>0</v>
      </c>
      <c r="AS444" s="7">
        <f>VLOOKUP(日计划量!C:C,工单拆分!H:N,7,0)</f>
        <v>100850334</v>
      </c>
      <c r="AT444" s="5">
        <f ca="1">VLOOKUP(C:C,工单拆分!H:R,11,0)</f>
        <v>0</v>
      </c>
      <c r="AU444" s="5">
        <f ca="1">VLOOKUP(C:C,工单拆分!H:S,12,0)</f>
        <v>0</v>
      </c>
      <c r="AV444" s="5"/>
      <c r="AW444" s="5"/>
    </row>
    <row r="445" s="1" customFormat="1" spans="1:49">
      <c r="A445" s="5">
        <f>工单拆分!F445</f>
        <v>7210002597</v>
      </c>
      <c r="B445" s="5" t="str">
        <f>工单拆分!G445</f>
        <v>7210002597-1</v>
      </c>
      <c r="C445" s="5" t="str">
        <f>工单拆分!H445</f>
        <v>50A2A-1</v>
      </c>
      <c r="D445" s="5">
        <f>VLOOKUP(B445,工单拆分!G:I,3,0)</f>
        <v>3000</v>
      </c>
      <c r="E445" s="5">
        <f ca="1">SUMIFS(OFFSET(工单拆分!$I$2,,,2000),OFFSET(工单拆分!$F$2,,,2000),A445)</f>
        <v>5000</v>
      </c>
      <c r="F445" s="5"/>
      <c r="G445" s="10">
        <f ca="1" t="array" ref="G445">MATCH(TRUE,J445:AN445&gt;10,0)+$J$2-1</f>
        <v>43531</v>
      </c>
      <c r="H445" s="11"/>
      <c r="I445" s="11"/>
      <c r="J445" s="5">
        <f ca="1">SUMIF(总装!D$3:D$146,$B445,总装!D$6)+SUMIF(总装!E$3:E$146,$B445,总装!E$6)+SUMIF(总装!F$3:F$146,$B445,总装!F$6)</f>
        <v>0</v>
      </c>
      <c r="K445" s="12">
        <f ca="1">SUMIF(总装!G$3:G$146,$B445,总装!G$6)+SUMIF(总装!H$3:H$146,$B445,总装!H$6)+SUMIF(总装!I$3:I$146,$B445,总装!I$6)</f>
        <v>0</v>
      </c>
      <c r="L445" s="12">
        <f ca="1">SUMIF(总装!J$3:J$146,$B445,总装!J$6)+SUMIF(总装!K$3:K$146,$B445,总装!K$6)+SUMIF(总装!L$3:L$146,$B445,总装!L$6)</f>
        <v>0</v>
      </c>
      <c r="M445" s="12">
        <f ca="1">SUMIF(总装!M$3:M$146,$B445,总装!M$6)+SUMIF(总装!N$3:N$146,$B445,总装!N$6)+SUMIF(总装!O$3:O$146,$B445,总装!O$6)</f>
        <v>0</v>
      </c>
      <c r="N445" s="12">
        <f ca="1">SUMIF(总装!P$3:P$146,$B445,总装!P$6)+SUMIF(总装!Q$3:Q$146,$B445,总装!Q$6)+SUMIF(总装!R$3:R$146,$B445,总装!R$6)</f>
        <v>0</v>
      </c>
      <c r="O445" s="12">
        <f ca="1">SUMIF(总装!S$3:S$146,$B445,总装!S$6)+SUMIF(总装!T$3:T$146,$B445,总装!T$6)+SUMIF(总装!U$3:U$146,$B445,总装!U$6)</f>
        <v>0</v>
      </c>
      <c r="P445" s="12">
        <f ca="1">SUMIF(总装!V$3:V$146,$B445,总装!V$6)+SUMIF(总装!W$3:W$146,$B445,总装!W$6)+SUMIF(总装!X$3:X$146,$B445,总装!X$6)</f>
        <v>800</v>
      </c>
      <c r="Q445" s="12">
        <f ca="1">SUMIF(总装!Y$3:Y$146,$B445,总装!Y$6)+SUMIF(总装!Z$3:Z$146,$B445,总装!Z$6)+SUMIF(总装!AA$3:AA$146,$B445,总装!AA$6)</f>
        <v>1700</v>
      </c>
      <c r="R445" s="5">
        <f ca="1">SUMIF(总装!AB$3:AB$146,$B445,总装!AB$6)+SUMIF(总装!AC$3:AC$146,$B445,总装!AC$6)+SUMIF(总装!AD$3:AD$146,$B445,总装!AD$6)</f>
        <v>500</v>
      </c>
      <c r="S445" s="5">
        <f ca="1">SUMIF(总装!AE$3:AE$146,$B445,总装!AE$6)+SUMIF(总装!AF$3:AF$146,$B445,总装!AF$6)+SUMIF(总装!AG$3:AG$146,$B445,总装!AG$6)</f>
        <v>0</v>
      </c>
      <c r="T445" s="5">
        <f ca="1">SUMIF(总装!AH$3:AH$146,$B445,总装!AH$6)+SUMIF(总装!AI$3:AI$146,$B445,总装!AI$6)+SUMIF(总装!AJ$3:AJ$146,$B445,总装!AJ$6)</f>
        <v>0</v>
      </c>
      <c r="U445" s="5">
        <f ca="1">SUMIF(总装!AK$3:AK$146,$B445,总装!AK$6)+SUMIF(总装!AL$3:AL$146,$B445,总装!AL$6)+SUMIF(总装!AM$3:AM$146,$B445,总装!AM$6)</f>
        <v>0</v>
      </c>
      <c r="V445" s="5">
        <f ca="1">SUMIF(总装!AN$3:AN$146,$B445,总装!AN$6)+SUMIF(总装!AO$3:AO$146,$B445,总装!AO$6)+SUMIF(总装!AP$3:AP$146,$B445,总装!AP$6)</f>
        <v>0</v>
      </c>
      <c r="W445" s="5">
        <f ca="1">SUMIF(总装!AQ$3:AQ$146,$B445,总装!AQ$6)+SUMIF(总装!AR$3:AR$146,$B445,总装!AR$6)+SUMIF(总装!AS$3:AS$146,$B445,总装!AS$6)</f>
        <v>0</v>
      </c>
      <c r="X445" s="5">
        <f ca="1">SUMIF(总装!AT$3:AT$146,$B445,总装!AT$6)+SUMIF(总装!AU$3:AU$146,$B445,总装!AU$6)+SUMIF(总装!AV$3:AV$146,$B445,总装!AV$6)</f>
        <v>0</v>
      </c>
      <c r="Y445" s="5">
        <f ca="1">SUMIF(总装!AW$3:AW$146,$B445,总装!AW$6)+SUMIF(总装!AX$3:AX$146,$B445,总装!AX$6)+SUMIF(总装!AY$3:AY$146,$B445,总装!AY$6)</f>
        <v>0</v>
      </c>
      <c r="Z445" s="5">
        <f ca="1">SUMIF(总装!AZ$3:AZ$146,$B445,总装!AZ$6)+SUMIF(总装!BA$3:BA$146,$B445,总装!BA$6)+SUMIF(总装!BB$3:BB$146,$B445,总装!BB$6)</f>
        <v>0</v>
      </c>
      <c r="AA445" s="5">
        <f ca="1">SUMIF(总装!BC$3:BC$146,$B445,总装!BC$6)+SUMIF(总装!BD$3:BD$146,$B445,总装!BD$6)+SUMIF(总装!BE$3:BE$146,$B445,总装!BE$6)</f>
        <v>0</v>
      </c>
      <c r="AB445" s="5">
        <f ca="1">SUMIF(总装!BF$3:BF$146,$B445,总装!BF$6)+SUMIF(总装!BG$3:BG$146,$B445,总装!BG$6)+SUMIF(总装!BH$3:BH$146,$B445,总装!BH$6)</f>
        <v>0</v>
      </c>
      <c r="AC445" s="5">
        <f ca="1">SUMIF(总装!BI$3:BI$146,$B445,总装!BI$6)+SUMIF(总装!BJ$3:BJ$146,$B445,总装!BJ$6)+SUMIF(总装!BK$3:BK$146,$B445,总装!BK$6)</f>
        <v>0</v>
      </c>
      <c r="AD445" s="5">
        <f ca="1">SUMIF(总装!BL$3:BL$146,$B445,总装!BL$6)+SUMIF(总装!BM$3:BM$146,$B445,总装!BM$6)+SUMIF(总装!BN$3:BN$146,$B445,总装!BN$6)</f>
        <v>0</v>
      </c>
      <c r="AE445" s="5">
        <f ca="1">SUMIF(总装!BO$3:BO$146,$B445,总装!BO$6)+SUMIF(总装!BP$3:BP$146,$B445,总装!BP$6)+SUMIF(总装!BQ$3:BQ$146,$B445,总装!BQ$6)</f>
        <v>0</v>
      </c>
      <c r="AF445" s="5">
        <f ca="1">SUMIF(总装!BR$3:BR$146,$B445,总装!BR$6)+SUMIF(总装!BS$3:BS$146,$B445,总装!BS$6)+SUMIF(总装!BT$3:BT$146,$B445,总装!BT$6)</f>
        <v>0</v>
      </c>
      <c r="AG445" s="5">
        <f ca="1">SUMIF(总装!BU$3:BU$146,$B445,总装!BU$6)+SUMIF(总装!BV$3:BV$146,$B445,总装!BV$6)+SUMIF(总装!BW$3:BW$146,$B445,总装!BW$6)</f>
        <v>0</v>
      </c>
      <c r="AH445" s="5">
        <f ca="1">SUMIF(总装!BX$3:BX$146,$B445,总装!BX$6)+SUMIF(总装!BY$3:BY$146,$B445,总装!BY$6)+SUMIF(总装!BZ$3:BZ$146,$B445,总装!BZ$6)</f>
        <v>0</v>
      </c>
      <c r="AI445" s="5">
        <f ca="1">SUMIF(总装!CA$3:CA$146,$B445,总装!CA$6)+SUMIF(总装!CB$3:CB$146,$B445,总装!CB$6)+SUMIF(总装!CC$3:CC$146,$B445,总装!CC$6)</f>
        <v>0</v>
      </c>
      <c r="AJ445" s="5">
        <f ca="1">SUMIF(总装!CD$3:CD$146,$B445,总装!CD$6)+SUMIF(总装!CE$3:CE$146,$B445,总装!CE$6)+SUMIF(总装!CF$3:CF$146,$B445,总装!CF$6)</f>
        <v>0</v>
      </c>
      <c r="AK445" s="5">
        <f ca="1">SUMIF(总装!CG$3:CG$146,$B445,总装!CG$6)+SUMIF(总装!CH$3:CH$146,$B445,总装!CH$6)+SUMIF(总装!CI$3:CI$146,$B445,总装!CI$6)</f>
        <v>0</v>
      </c>
      <c r="AL445" s="5">
        <f ca="1">SUMIF(总装!CJ$3:CJ$146,$B445,总装!CJ$6)+SUMIF(总装!CK$3:CK$146,$B445,总装!CK$6)+SUMIF(总装!CL$3:CL$146,$B445,总装!CL$6)</f>
        <v>0</v>
      </c>
      <c r="AM445" s="5">
        <f ca="1">SUMIF(总装!CM$3:CM$146,$B445,总装!CM$6)+SUMIF(总装!CN$3:CN$146,$B445,总装!CN$6)+SUMIF(总装!CO$3:CO$146,$B445,总装!CO$6)</f>
        <v>0</v>
      </c>
      <c r="AN445" s="5">
        <f ca="1">SUMIF(总装!CP$3:CP$146,$B445,总装!CP$6)+SUMIF(总装!CQ$3:CQ$146,$B445,总装!CQ$6)+SUMIF(总装!CR$3:CR$146,$B445,总装!CR$6)</f>
        <v>0</v>
      </c>
      <c r="AO445" s="5">
        <f ca="1" t="shared" si="18"/>
        <v>3000</v>
      </c>
      <c r="AP445" s="5">
        <f>SUMIF(工单拆分!G:G,B445,工单拆分!I:I)</f>
        <v>3000</v>
      </c>
      <c r="AQ445" s="5">
        <f ca="1" t="shared" si="19"/>
        <v>0</v>
      </c>
      <c r="AS445" s="7">
        <f>VLOOKUP(日计划量!C:C,工单拆分!H:N,7,0)</f>
        <v>100844874</v>
      </c>
      <c r="AT445" s="5">
        <f ca="1">VLOOKUP(C:C,工单拆分!H:R,11,0)</f>
        <v>0</v>
      </c>
      <c r="AU445" s="5">
        <f ca="1">VLOOKUP(C:C,工单拆分!H:S,12,0)</f>
        <v>0</v>
      </c>
      <c r="AV445" s="5"/>
      <c r="AW445" s="5"/>
    </row>
    <row r="446" s="1" customFormat="1" spans="1:49">
      <c r="A446" s="5">
        <f>工单拆分!F446</f>
        <v>7210002597</v>
      </c>
      <c r="B446" s="5" t="str">
        <f>工单拆分!G446</f>
        <v>7210002597-2</v>
      </c>
      <c r="C446" s="5" t="str">
        <f>工单拆分!H446</f>
        <v>50A2A-2</v>
      </c>
      <c r="D446" s="5">
        <f>VLOOKUP(B446,工单拆分!G:I,3,0)</f>
        <v>2000</v>
      </c>
      <c r="E446" s="5">
        <f ca="1">SUMIFS(OFFSET(工单拆分!$I$2,,,2000),OFFSET(工单拆分!$F$2,,,2000),A446)</f>
        <v>5000</v>
      </c>
      <c r="F446" s="5"/>
      <c r="G446" s="10">
        <f ca="1" t="array" ref="G446">MATCH(TRUE,J446:AN446&gt;10,0)+$J$2-1</f>
        <v>43533</v>
      </c>
      <c r="H446" s="11"/>
      <c r="I446" s="11"/>
      <c r="J446" s="5">
        <f ca="1">SUMIF(总装!D$3:D$146,$B446,总装!D$6)+SUMIF(总装!E$3:E$146,$B446,总装!E$6)+SUMIF(总装!F$3:F$146,$B446,总装!F$6)</f>
        <v>0</v>
      </c>
      <c r="K446" s="12">
        <f ca="1">SUMIF(总装!G$3:G$146,$B446,总装!G$6)+SUMIF(总装!H$3:H$146,$B446,总装!H$6)+SUMIF(总装!I$3:I$146,$B446,总装!I$6)</f>
        <v>0</v>
      </c>
      <c r="L446" s="12">
        <f ca="1">SUMIF(总装!J$3:J$146,$B446,总装!J$6)+SUMIF(总装!K$3:K$146,$B446,总装!K$6)+SUMIF(总装!L$3:L$146,$B446,总装!L$6)</f>
        <v>0</v>
      </c>
      <c r="M446" s="12">
        <f ca="1">SUMIF(总装!M$3:M$146,$B446,总装!M$6)+SUMIF(总装!N$3:N$146,$B446,总装!N$6)+SUMIF(总装!O$3:O$146,$B446,总装!O$6)</f>
        <v>0</v>
      </c>
      <c r="N446" s="12">
        <f ca="1">SUMIF(总装!P$3:P$146,$B446,总装!P$6)+SUMIF(总装!Q$3:Q$146,$B446,总装!Q$6)+SUMIF(总装!R$3:R$146,$B446,总装!R$6)</f>
        <v>0</v>
      </c>
      <c r="O446" s="12">
        <f ca="1">SUMIF(总装!S$3:S$146,$B446,总装!S$6)+SUMIF(总装!T$3:T$146,$B446,总装!T$6)+SUMIF(总装!U$3:U$146,$B446,总装!U$6)</f>
        <v>0</v>
      </c>
      <c r="P446" s="12">
        <f ca="1">SUMIF(总装!V$3:V$146,$B446,总装!V$6)+SUMIF(总装!W$3:W$146,$B446,总装!W$6)+SUMIF(总装!X$3:X$146,$B446,总装!X$6)</f>
        <v>0</v>
      </c>
      <c r="Q446" s="12">
        <f ca="1">SUMIF(总装!Y$3:Y$146,$B446,总装!Y$6)+SUMIF(总装!Z$3:Z$146,$B446,总装!Z$6)+SUMIF(总装!AA$3:AA$146,$B446,总装!AA$6)</f>
        <v>0</v>
      </c>
      <c r="R446" s="5">
        <f ca="1">SUMIF(总装!AB$3:AB$146,$B446,总装!AB$6)+SUMIF(总装!AC$3:AC$146,$B446,总装!AC$6)+SUMIF(总装!AD$3:AD$146,$B446,总装!AD$6)</f>
        <v>1400</v>
      </c>
      <c r="S446" s="5">
        <f ca="1">SUMIF(总装!AE$3:AE$146,$B446,总装!AE$6)+SUMIF(总装!AF$3:AF$146,$B446,总装!AF$6)+SUMIF(总装!AG$3:AG$146,$B446,总装!AG$6)</f>
        <v>0</v>
      </c>
      <c r="T446" s="5">
        <f ca="1">SUMIF(总装!AH$3:AH$146,$B446,总装!AH$6)+SUMIF(总装!AI$3:AI$146,$B446,总装!AI$6)+SUMIF(总装!AJ$3:AJ$146,$B446,总装!AJ$6)</f>
        <v>600</v>
      </c>
      <c r="U446" s="5">
        <f ca="1">SUMIF(总装!AK$3:AK$146,$B446,总装!AK$6)+SUMIF(总装!AL$3:AL$146,$B446,总装!AL$6)+SUMIF(总装!AM$3:AM$146,$B446,总装!AM$6)</f>
        <v>0</v>
      </c>
      <c r="V446" s="5">
        <f ca="1">SUMIF(总装!AN$3:AN$146,$B446,总装!AN$6)+SUMIF(总装!AO$3:AO$146,$B446,总装!AO$6)+SUMIF(总装!AP$3:AP$146,$B446,总装!AP$6)</f>
        <v>0</v>
      </c>
      <c r="W446" s="5">
        <f ca="1">SUMIF(总装!AQ$3:AQ$146,$B446,总装!AQ$6)+SUMIF(总装!AR$3:AR$146,$B446,总装!AR$6)+SUMIF(总装!AS$3:AS$146,$B446,总装!AS$6)</f>
        <v>0</v>
      </c>
      <c r="X446" s="5">
        <f ca="1">SUMIF(总装!AT$3:AT$146,$B446,总装!AT$6)+SUMIF(总装!AU$3:AU$146,$B446,总装!AU$6)+SUMIF(总装!AV$3:AV$146,$B446,总装!AV$6)</f>
        <v>0</v>
      </c>
      <c r="Y446" s="5">
        <f ca="1">SUMIF(总装!AW$3:AW$146,$B446,总装!AW$6)+SUMIF(总装!AX$3:AX$146,$B446,总装!AX$6)+SUMIF(总装!AY$3:AY$146,$B446,总装!AY$6)</f>
        <v>0</v>
      </c>
      <c r="Z446" s="5">
        <f ca="1">SUMIF(总装!AZ$3:AZ$146,$B446,总装!AZ$6)+SUMIF(总装!BA$3:BA$146,$B446,总装!BA$6)+SUMIF(总装!BB$3:BB$146,$B446,总装!BB$6)</f>
        <v>0</v>
      </c>
      <c r="AA446" s="5">
        <f ca="1">SUMIF(总装!BC$3:BC$146,$B446,总装!BC$6)+SUMIF(总装!BD$3:BD$146,$B446,总装!BD$6)+SUMIF(总装!BE$3:BE$146,$B446,总装!BE$6)</f>
        <v>0</v>
      </c>
      <c r="AB446" s="5">
        <f ca="1">SUMIF(总装!BF$3:BF$146,$B446,总装!BF$6)+SUMIF(总装!BG$3:BG$146,$B446,总装!BG$6)+SUMIF(总装!BH$3:BH$146,$B446,总装!BH$6)</f>
        <v>0</v>
      </c>
      <c r="AC446" s="5">
        <f ca="1">SUMIF(总装!BI$3:BI$146,$B446,总装!BI$6)+SUMIF(总装!BJ$3:BJ$146,$B446,总装!BJ$6)+SUMIF(总装!BK$3:BK$146,$B446,总装!BK$6)</f>
        <v>0</v>
      </c>
      <c r="AD446" s="5">
        <f ca="1">SUMIF(总装!BL$3:BL$146,$B446,总装!BL$6)+SUMIF(总装!BM$3:BM$146,$B446,总装!BM$6)+SUMIF(总装!BN$3:BN$146,$B446,总装!BN$6)</f>
        <v>0</v>
      </c>
      <c r="AE446" s="5">
        <f ca="1">SUMIF(总装!BO$3:BO$146,$B446,总装!BO$6)+SUMIF(总装!BP$3:BP$146,$B446,总装!BP$6)+SUMIF(总装!BQ$3:BQ$146,$B446,总装!BQ$6)</f>
        <v>0</v>
      </c>
      <c r="AF446" s="5">
        <f ca="1">SUMIF(总装!BR$3:BR$146,$B446,总装!BR$6)+SUMIF(总装!BS$3:BS$146,$B446,总装!BS$6)+SUMIF(总装!BT$3:BT$146,$B446,总装!BT$6)</f>
        <v>0</v>
      </c>
      <c r="AG446" s="5">
        <f ca="1">SUMIF(总装!BU$3:BU$146,$B446,总装!BU$6)+SUMIF(总装!BV$3:BV$146,$B446,总装!BV$6)+SUMIF(总装!BW$3:BW$146,$B446,总装!BW$6)</f>
        <v>0</v>
      </c>
      <c r="AH446" s="5">
        <f ca="1">SUMIF(总装!BX$3:BX$146,$B446,总装!BX$6)+SUMIF(总装!BY$3:BY$146,$B446,总装!BY$6)+SUMIF(总装!BZ$3:BZ$146,$B446,总装!BZ$6)</f>
        <v>0</v>
      </c>
      <c r="AI446" s="5">
        <f ca="1">SUMIF(总装!CA$3:CA$146,$B446,总装!CA$6)+SUMIF(总装!CB$3:CB$146,$B446,总装!CB$6)+SUMIF(总装!CC$3:CC$146,$B446,总装!CC$6)</f>
        <v>0</v>
      </c>
      <c r="AJ446" s="5">
        <f ca="1">SUMIF(总装!CD$3:CD$146,$B446,总装!CD$6)+SUMIF(总装!CE$3:CE$146,$B446,总装!CE$6)+SUMIF(总装!CF$3:CF$146,$B446,总装!CF$6)</f>
        <v>0</v>
      </c>
      <c r="AK446" s="5">
        <f ca="1">SUMIF(总装!CG$3:CG$146,$B446,总装!CG$6)+SUMIF(总装!CH$3:CH$146,$B446,总装!CH$6)+SUMIF(总装!CI$3:CI$146,$B446,总装!CI$6)</f>
        <v>0</v>
      </c>
      <c r="AL446" s="5">
        <f ca="1">SUMIF(总装!CJ$3:CJ$146,$B446,总装!CJ$6)+SUMIF(总装!CK$3:CK$146,$B446,总装!CK$6)+SUMIF(总装!CL$3:CL$146,$B446,总装!CL$6)</f>
        <v>0</v>
      </c>
      <c r="AM446" s="5">
        <f ca="1">SUMIF(总装!CM$3:CM$146,$B446,总装!CM$6)+SUMIF(总装!CN$3:CN$146,$B446,总装!CN$6)+SUMIF(总装!CO$3:CO$146,$B446,总装!CO$6)</f>
        <v>0</v>
      </c>
      <c r="AN446" s="5">
        <f ca="1">SUMIF(总装!CP$3:CP$146,$B446,总装!CP$6)+SUMIF(总装!CQ$3:CQ$146,$B446,总装!CQ$6)+SUMIF(总装!CR$3:CR$146,$B446,总装!CR$6)</f>
        <v>0</v>
      </c>
      <c r="AO446" s="5">
        <f ca="1" t="shared" si="18"/>
        <v>2000</v>
      </c>
      <c r="AP446" s="5">
        <f>SUMIF(工单拆分!G:G,B446,工单拆分!I:I)</f>
        <v>2000</v>
      </c>
      <c r="AQ446" s="5">
        <f ca="1" t="shared" si="19"/>
        <v>0</v>
      </c>
      <c r="AS446" s="7">
        <f>VLOOKUP(日计划量!C:C,工单拆分!H:N,7,0)</f>
        <v>100845348</v>
      </c>
      <c r="AT446" s="5">
        <f ca="1">VLOOKUP(C:C,工单拆分!H:R,11,0)</f>
        <v>0</v>
      </c>
      <c r="AU446" s="5">
        <f ca="1">VLOOKUP(C:C,工单拆分!H:S,12,0)</f>
        <v>0</v>
      </c>
      <c r="AV446" s="5"/>
      <c r="AW446" s="5"/>
    </row>
    <row r="447" s="1" customFormat="1" spans="1:49">
      <c r="A447" s="5">
        <f>工单拆分!F447</f>
        <v>7210002595</v>
      </c>
      <c r="B447" s="5" t="str">
        <f>工单拆分!G447</f>
        <v>7210002595-1</v>
      </c>
      <c r="C447" s="5" t="str">
        <f>工单拆分!H447</f>
        <v>40B2D-1</v>
      </c>
      <c r="D447" s="5">
        <f>VLOOKUP(B447,工单拆分!G:I,3,0)</f>
        <v>2000</v>
      </c>
      <c r="E447" s="5">
        <f ca="1">SUMIFS(OFFSET(工单拆分!$I$2,,,2000),OFFSET(工单拆分!$F$2,,,2000),A447)</f>
        <v>6000</v>
      </c>
      <c r="F447" s="5"/>
      <c r="G447" s="10">
        <f ca="1" t="array" ref="G447">MATCH(TRUE,J447:AN447&gt;10,0)+$J$2-1</f>
        <v>43530</v>
      </c>
      <c r="H447" s="11"/>
      <c r="I447" s="11"/>
      <c r="J447" s="5">
        <f ca="1">SUMIF(总装!D$3:D$146,$B447,总装!D$6)+SUMIF(总装!E$3:E$146,$B447,总装!E$6)+SUMIF(总装!F$3:F$146,$B447,总装!F$6)</f>
        <v>0</v>
      </c>
      <c r="K447" s="12">
        <f ca="1">SUMIF(总装!G$3:G$146,$B447,总装!G$6)+SUMIF(总装!H$3:H$146,$B447,总装!H$6)+SUMIF(总装!I$3:I$146,$B447,总装!I$6)</f>
        <v>0</v>
      </c>
      <c r="L447" s="12">
        <f ca="1">SUMIF(总装!J$3:J$146,$B447,总装!J$6)+SUMIF(总装!K$3:K$146,$B447,总装!K$6)+SUMIF(总装!L$3:L$146,$B447,总装!L$6)</f>
        <v>0</v>
      </c>
      <c r="M447" s="12">
        <f ca="1">SUMIF(总装!M$3:M$146,$B447,总装!M$6)+SUMIF(总装!N$3:N$146,$B447,总装!N$6)+SUMIF(总装!O$3:O$146,$B447,总装!O$6)</f>
        <v>0</v>
      </c>
      <c r="N447" s="12">
        <f ca="1">SUMIF(总装!P$3:P$146,$B447,总装!P$6)+SUMIF(总装!Q$3:Q$146,$B447,总装!Q$6)+SUMIF(总装!R$3:R$146,$B447,总装!R$6)</f>
        <v>0</v>
      </c>
      <c r="O447" s="12">
        <f ca="1">SUMIF(总装!S$3:S$146,$B447,总装!S$6)+SUMIF(总装!T$3:T$146,$B447,总装!T$6)+SUMIF(总装!U$3:U$146,$B447,总装!U$6)</f>
        <v>800</v>
      </c>
      <c r="P447" s="12">
        <f ca="1">SUMIF(总装!V$3:V$146,$B447,总装!V$6)+SUMIF(总装!W$3:W$146,$B447,总装!W$6)+SUMIF(总装!X$3:X$146,$B447,总装!X$6)</f>
        <v>1200</v>
      </c>
      <c r="Q447" s="12">
        <f ca="1">SUMIF(总装!Y$3:Y$146,$B447,总装!Y$6)+SUMIF(总装!Z$3:Z$146,$B447,总装!Z$6)+SUMIF(总装!AA$3:AA$146,$B447,总装!AA$6)</f>
        <v>0</v>
      </c>
      <c r="R447" s="5">
        <f ca="1">SUMIF(总装!AB$3:AB$146,$B447,总装!AB$6)+SUMIF(总装!AC$3:AC$146,$B447,总装!AC$6)+SUMIF(总装!AD$3:AD$146,$B447,总装!AD$6)</f>
        <v>0</v>
      </c>
      <c r="S447" s="5">
        <f ca="1">SUMIF(总装!AE$3:AE$146,$B447,总装!AE$6)+SUMIF(总装!AF$3:AF$146,$B447,总装!AF$6)+SUMIF(总装!AG$3:AG$146,$B447,总装!AG$6)</f>
        <v>0</v>
      </c>
      <c r="T447" s="5">
        <f ca="1">SUMIF(总装!AH$3:AH$146,$B447,总装!AH$6)+SUMIF(总装!AI$3:AI$146,$B447,总装!AI$6)+SUMIF(总装!AJ$3:AJ$146,$B447,总装!AJ$6)</f>
        <v>0</v>
      </c>
      <c r="U447" s="5">
        <f ca="1">SUMIF(总装!AK$3:AK$146,$B447,总装!AK$6)+SUMIF(总装!AL$3:AL$146,$B447,总装!AL$6)+SUMIF(总装!AM$3:AM$146,$B447,总装!AM$6)</f>
        <v>0</v>
      </c>
      <c r="V447" s="5">
        <f ca="1">SUMIF(总装!AN$3:AN$146,$B447,总装!AN$6)+SUMIF(总装!AO$3:AO$146,$B447,总装!AO$6)+SUMIF(总装!AP$3:AP$146,$B447,总装!AP$6)</f>
        <v>0</v>
      </c>
      <c r="W447" s="5">
        <f ca="1">SUMIF(总装!AQ$3:AQ$146,$B447,总装!AQ$6)+SUMIF(总装!AR$3:AR$146,$B447,总装!AR$6)+SUMIF(总装!AS$3:AS$146,$B447,总装!AS$6)</f>
        <v>0</v>
      </c>
      <c r="X447" s="5">
        <f ca="1">SUMIF(总装!AT$3:AT$146,$B447,总装!AT$6)+SUMIF(总装!AU$3:AU$146,$B447,总装!AU$6)+SUMIF(总装!AV$3:AV$146,$B447,总装!AV$6)</f>
        <v>0</v>
      </c>
      <c r="Y447" s="5">
        <f ca="1">SUMIF(总装!AW$3:AW$146,$B447,总装!AW$6)+SUMIF(总装!AX$3:AX$146,$B447,总装!AX$6)+SUMIF(总装!AY$3:AY$146,$B447,总装!AY$6)</f>
        <v>0</v>
      </c>
      <c r="Z447" s="5">
        <f ca="1">SUMIF(总装!AZ$3:AZ$146,$B447,总装!AZ$6)+SUMIF(总装!BA$3:BA$146,$B447,总装!BA$6)+SUMIF(总装!BB$3:BB$146,$B447,总装!BB$6)</f>
        <v>0</v>
      </c>
      <c r="AA447" s="5">
        <f ca="1">SUMIF(总装!BC$3:BC$146,$B447,总装!BC$6)+SUMIF(总装!BD$3:BD$146,$B447,总装!BD$6)+SUMIF(总装!BE$3:BE$146,$B447,总装!BE$6)</f>
        <v>0</v>
      </c>
      <c r="AB447" s="5">
        <f ca="1">SUMIF(总装!BF$3:BF$146,$B447,总装!BF$6)+SUMIF(总装!BG$3:BG$146,$B447,总装!BG$6)+SUMIF(总装!BH$3:BH$146,$B447,总装!BH$6)</f>
        <v>0</v>
      </c>
      <c r="AC447" s="5">
        <f ca="1">SUMIF(总装!BI$3:BI$146,$B447,总装!BI$6)+SUMIF(总装!BJ$3:BJ$146,$B447,总装!BJ$6)+SUMIF(总装!BK$3:BK$146,$B447,总装!BK$6)</f>
        <v>0</v>
      </c>
      <c r="AD447" s="5">
        <f ca="1">SUMIF(总装!BL$3:BL$146,$B447,总装!BL$6)+SUMIF(总装!BM$3:BM$146,$B447,总装!BM$6)+SUMIF(总装!BN$3:BN$146,$B447,总装!BN$6)</f>
        <v>0</v>
      </c>
      <c r="AE447" s="5">
        <f ca="1">SUMIF(总装!BO$3:BO$146,$B447,总装!BO$6)+SUMIF(总装!BP$3:BP$146,$B447,总装!BP$6)+SUMIF(总装!BQ$3:BQ$146,$B447,总装!BQ$6)</f>
        <v>0</v>
      </c>
      <c r="AF447" s="5">
        <f ca="1">SUMIF(总装!BR$3:BR$146,$B447,总装!BR$6)+SUMIF(总装!BS$3:BS$146,$B447,总装!BS$6)+SUMIF(总装!BT$3:BT$146,$B447,总装!BT$6)</f>
        <v>0</v>
      </c>
      <c r="AG447" s="5">
        <f ca="1">SUMIF(总装!BU$3:BU$146,$B447,总装!BU$6)+SUMIF(总装!BV$3:BV$146,$B447,总装!BV$6)+SUMIF(总装!BW$3:BW$146,$B447,总装!BW$6)</f>
        <v>0</v>
      </c>
      <c r="AH447" s="5">
        <f ca="1">SUMIF(总装!BX$3:BX$146,$B447,总装!BX$6)+SUMIF(总装!BY$3:BY$146,$B447,总装!BY$6)+SUMIF(总装!BZ$3:BZ$146,$B447,总装!BZ$6)</f>
        <v>0</v>
      </c>
      <c r="AI447" s="5">
        <f ca="1">SUMIF(总装!CA$3:CA$146,$B447,总装!CA$6)+SUMIF(总装!CB$3:CB$146,$B447,总装!CB$6)+SUMIF(总装!CC$3:CC$146,$B447,总装!CC$6)</f>
        <v>0</v>
      </c>
      <c r="AJ447" s="5">
        <f ca="1">SUMIF(总装!CD$3:CD$146,$B447,总装!CD$6)+SUMIF(总装!CE$3:CE$146,$B447,总装!CE$6)+SUMIF(总装!CF$3:CF$146,$B447,总装!CF$6)</f>
        <v>0</v>
      </c>
      <c r="AK447" s="5">
        <f ca="1">SUMIF(总装!CG$3:CG$146,$B447,总装!CG$6)+SUMIF(总装!CH$3:CH$146,$B447,总装!CH$6)+SUMIF(总装!CI$3:CI$146,$B447,总装!CI$6)</f>
        <v>0</v>
      </c>
      <c r="AL447" s="5">
        <f ca="1">SUMIF(总装!CJ$3:CJ$146,$B447,总装!CJ$6)+SUMIF(总装!CK$3:CK$146,$B447,总装!CK$6)+SUMIF(总装!CL$3:CL$146,$B447,总装!CL$6)</f>
        <v>0</v>
      </c>
      <c r="AM447" s="5">
        <f ca="1">SUMIF(总装!CM$3:CM$146,$B447,总装!CM$6)+SUMIF(总装!CN$3:CN$146,$B447,总装!CN$6)+SUMIF(总装!CO$3:CO$146,$B447,总装!CO$6)</f>
        <v>0</v>
      </c>
      <c r="AN447" s="5">
        <f ca="1">SUMIF(总装!CP$3:CP$146,$B447,总装!CP$6)+SUMIF(总装!CQ$3:CQ$146,$B447,总装!CQ$6)+SUMIF(总装!CR$3:CR$146,$B447,总装!CR$6)</f>
        <v>0</v>
      </c>
      <c r="AO447" s="5">
        <f ca="1" t="shared" si="18"/>
        <v>2000</v>
      </c>
      <c r="AP447" s="5">
        <f>SUMIF(工单拆分!G:G,B447,工单拆分!I:I)</f>
        <v>2000</v>
      </c>
      <c r="AQ447" s="5">
        <f ca="1" t="shared" si="19"/>
        <v>0</v>
      </c>
      <c r="AS447" s="7">
        <f>VLOOKUP(日计划量!C:C,工单拆分!H:N,7,0)</f>
        <v>100844238</v>
      </c>
      <c r="AT447" s="5">
        <f ca="1">VLOOKUP(C:C,工单拆分!H:R,11,0)</f>
        <v>0</v>
      </c>
      <c r="AU447" s="5">
        <f ca="1">VLOOKUP(C:C,工单拆分!H:S,12,0)</f>
        <v>0</v>
      </c>
      <c r="AV447" s="5"/>
      <c r="AW447" s="5"/>
    </row>
    <row r="448" s="1" customFormat="1" spans="1:49">
      <c r="A448" s="5">
        <f>工单拆分!F448</f>
        <v>7210002595</v>
      </c>
      <c r="B448" s="5" t="str">
        <f>工单拆分!G448</f>
        <v>7210002595-2</v>
      </c>
      <c r="C448" s="5" t="str">
        <f>工单拆分!H448</f>
        <v>40B2D-2</v>
      </c>
      <c r="D448" s="5">
        <f>VLOOKUP(B448,工单拆分!G:I,3,0)</f>
        <v>2000</v>
      </c>
      <c r="E448" s="5">
        <f ca="1">SUMIFS(OFFSET(工单拆分!$I$2,,,2000),OFFSET(工单拆分!$F$2,,,2000),A448)</f>
        <v>6000</v>
      </c>
      <c r="F448" s="5"/>
      <c r="G448" s="10">
        <f ca="1" t="array" ref="G448">MATCH(TRUE,J448:AN448&gt;10,0)+$J$2-1</f>
        <v>43546</v>
      </c>
      <c r="H448" s="11"/>
      <c r="I448" s="11"/>
      <c r="J448" s="5">
        <f ca="1">SUMIF(总装!D$3:D$146,$B448,总装!D$6)+SUMIF(总装!E$3:E$146,$B448,总装!E$6)+SUMIF(总装!F$3:F$146,$B448,总装!F$6)</f>
        <v>0</v>
      </c>
      <c r="K448" s="12">
        <f ca="1">SUMIF(总装!G$3:G$146,$B448,总装!G$6)+SUMIF(总装!H$3:H$146,$B448,总装!H$6)+SUMIF(总装!I$3:I$146,$B448,总装!I$6)</f>
        <v>0</v>
      </c>
      <c r="L448" s="12">
        <f ca="1">SUMIF(总装!J$3:J$146,$B448,总装!J$6)+SUMIF(总装!K$3:K$146,$B448,总装!K$6)+SUMIF(总装!L$3:L$146,$B448,总装!L$6)</f>
        <v>0</v>
      </c>
      <c r="M448" s="12">
        <f ca="1">SUMIF(总装!M$3:M$146,$B448,总装!M$6)+SUMIF(总装!N$3:N$146,$B448,总装!N$6)+SUMIF(总装!O$3:O$146,$B448,总装!O$6)</f>
        <v>0</v>
      </c>
      <c r="N448" s="12">
        <f ca="1">SUMIF(总装!P$3:P$146,$B448,总装!P$6)+SUMIF(总装!Q$3:Q$146,$B448,总装!Q$6)+SUMIF(总装!R$3:R$146,$B448,总装!R$6)</f>
        <v>0</v>
      </c>
      <c r="O448" s="12">
        <f ca="1">SUMIF(总装!S$3:S$146,$B448,总装!S$6)+SUMIF(总装!T$3:T$146,$B448,总装!T$6)+SUMIF(总装!U$3:U$146,$B448,总装!U$6)</f>
        <v>0</v>
      </c>
      <c r="P448" s="12">
        <f ca="1">SUMIF(总装!V$3:V$146,$B448,总装!V$6)+SUMIF(总装!W$3:W$146,$B448,总装!W$6)+SUMIF(总装!X$3:X$146,$B448,总装!X$6)</f>
        <v>0</v>
      </c>
      <c r="Q448" s="12">
        <f ca="1">SUMIF(总装!Y$3:Y$146,$B448,总装!Y$6)+SUMIF(总装!Z$3:Z$146,$B448,总装!Z$6)+SUMIF(总装!AA$3:AA$146,$B448,总装!AA$6)</f>
        <v>0</v>
      </c>
      <c r="R448" s="5">
        <f ca="1">SUMIF(总装!AB$3:AB$146,$B448,总装!AB$6)+SUMIF(总装!AC$3:AC$146,$B448,总装!AC$6)+SUMIF(总装!AD$3:AD$146,$B448,总装!AD$6)</f>
        <v>0</v>
      </c>
      <c r="S448" s="5">
        <f ca="1">SUMIF(总装!AE$3:AE$146,$B448,总装!AE$6)+SUMIF(总装!AF$3:AF$146,$B448,总装!AF$6)+SUMIF(总装!AG$3:AG$146,$B448,总装!AG$6)</f>
        <v>0</v>
      </c>
      <c r="T448" s="5">
        <f ca="1">SUMIF(总装!AH$3:AH$146,$B448,总装!AH$6)+SUMIF(总装!AI$3:AI$146,$B448,总装!AI$6)+SUMIF(总装!AJ$3:AJ$146,$B448,总装!AJ$6)</f>
        <v>0</v>
      </c>
      <c r="U448" s="5">
        <f ca="1">SUMIF(总装!AK$3:AK$146,$B448,总装!AK$6)+SUMIF(总装!AL$3:AL$146,$B448,总装!AL$6)+SUMIF(总装!AM$3:AM$146,$B448,总装!AM$6)</f>
        <v>0</v>
      </c>
      <c r="V448" s="5">
        <f ca="1">SUMIF(总装!AN$3:AN$146,$B448,总装!AN$6)+SUMIF(总装!AO$3:AO$146,$B448,总装!AO$6)+SUMIF(总装!AP$3:AP$146,$B448,总装!AP$6)</f>
        <v>0</v>
      </c>
      <c r="W448" s="5">
        <f ca="1">SUMIF(总装!AQ$3:AQ$146,$B448,总装!AQ$6)+SUMIF(总装!AR$3:AR$146,$B448,总装!AR$6)+SUMIF(总装!AS$3:AS$146,$B448,总装!AS$6)</f>
        <v>0</v>
      </c>
      <c r="X448" s="5">
        <f ca="1">SUMIF(总装!AT$3:AT$146,$B448,总装!AT$6)+SUMIF(总装!AU$3:AU$146,$B448,总装!AU$6)+SUMIF(总装!AV$3:AV$146,$B448,总装!AV$6)</f>
        <v>0</v>
      </c>
      <c r="Y448" s="5">
        <f ca="1">SUMIF(总装!AW$3:AW$146,$B448,总装!AW$6)+SUMIF(总装!AX$3:AX$146,$B448,总装!AX$6)+SUMIF(总装!AY$3:AY$146,$B448,总装!AY$6)</f>
        <v>0</v>
      </c>
      <c r="Z448" s="5">
        <f ca="1">SUMIF(总装!AZ$3:AZ$146,$B448,总装!AZ$6)+SUMIF(总装!BA$3:BA$146,$B448,总装!BA$6)+SUMIF(总装!BB$3:BB$146,$B448,总装!BB$6)</f>
        <v>0</v>
      </c>
      <c r="AA448" s="5">
        <f ca="1">SUMIF(总装!BC$3:BC$146,$B448,总装!BC$6)+SUMIF(总装!BD$3:BD$146,$B448,总装!BD$6)+SUMIF(总装!BE$3:BE$146,$B448,总装!BE$6)</f>
        <v>0</v>
      </c>
      <c r="AB448" s="5">
        <f ca="1">SUMIF(总装!BF$3:BF$146,$B448,总装!BF$6)+SUMIF(总装!BG$3:BG$146,$B448,总装!BG$6)+SUMIF(总装!BH$3:BH$146,$B448,总装!BH$6)</f>
        <v>0</v>
      </c>
      <c r="AC448" s="5">
        <f ca="1">SUMIF(总装!BI$3:BI$146,$B448,总装!BI$6)+SUMIF(总装!BJ$3:BJ$146,$B448,总装!BJ$6)+SUMIF(总装!BK$3:BK$146,$B448,总装!BK$6)</f>
        <v>0</v>
      </c>
      <c r="AD448" s="5">
        <f ca="1">SUMIF(总装!BL$3:BL$146,$B448,总装!BL$6)+SUMIF(总装!BM$3:BM$146,$B448,总装!BM$6)+SUMIF(总装!BN$3:BN$146,$B448,总装!BN$6)</f>
        <v>0</v>
      </c>
      <c r="AE448" s="5">
        <f ca="1">SUMIF(总装!BO$3:BO$146,$B448,总装!BO$6)+SUMIF(总装!BP$3:BP$146,$B448,总装!BP$6)+SUMIF(总装!BQ$3:BQ$146,$B448,总装!BQ$6)</f>
        <v>60</v>
      </c>
      <c r="AF448" s="5">
        <f ca="1">SUMIF(总装!BR$3:BR$146,$B448,总装!BR$6)+SUMIF(总装!BS$3:BS$146,$B448,总装!BS$6)+SUMIF(总装!BT$3:BT$146,$B448,总装!BT$6)</f>
        <v>1800</v>
      </c>
      <c r="AG448" s="5">
        <f ca="1">SUMIF(总装!BU$3:BU$146,$B448,总装!BU$6)+SUMIF(总装!BV$3:BV$146,$B448,总装!BV$6)+SUMIF(总装!BW$3:BW$146,$B448,总装!BW$6)</f>
        <v>140</v>
      </c>
      <c r="AH448" s="5">
        <f ca="1">SUMIF(总装!BX$3:BX$146,$B448,总装!BX$6)+SUMIF(总装!BY$3:BY$146,$B448,总装!BY$6)+SUMIF(总装!BZ$3:BZ$146,$B448,总装!BZ$6)</f>
        <v>0</v>
      </c>
      <c r="AI448" s="5">
        <f ca="1">SUMIF(总装!CA$3:CA$146,$B448,总装!CA$6)+SUMIF(总装!CB$3:CB$146,$B448,总装!CB$6)+SUMIF(总装!CC$3:CC$146,$B448,总装!CC$6)</f>
        <v>0</v>
      </c>
      <c r="AJ448" s="5">
        <f ca="1">SUMIF(总装!CD$3:CD$146,$B448,总装!CD$6)+SUMIF(总装!CE$3:CE$146,$B448,总装!CE$6)+SUMIF(总装!CF$3:CF$146,$B448,总装!CF$6)</f>
        <v>0</v>
      </c>
      <c r="AK448" s="5">
        <f ca="1">SUMIF(总装!CG$3:CG$146,$B448,总装!CG$6)+SUMIF(总装!CH$3:CH$146,$B448,总装!CH$6)+SUMIF(总装!CI$3:CI$146,$B448,总装!CI$6)</f>
        <v>0</v>
      </c>
      <c r="AL448" s="5">
        <f ca="1">SUMIF(总装!CJ$3:CJ$146,$B448,总装!CJ$6)+SUMIF(总装!CK$3:CK$146,$B448,总装!CK$6)+SUMIF(总装!CL$3:CL$146,$B448,总装!CL$6)</f>
        <v>0</v>
      </c>
      <c r="AM448" s="5">
        <f ca="1">SUMIF(总装!CM$3:CM$146,$B448,总装!CM$6)+SUMIF(总装!CN$3:CN$146,$B448,总装!CN$6)+SUMIF(总装!CO$3:CO$146,$B448,总装!CO$6)</f>
        <v>0</v>
      </c>
      <c r="AN448" s="5">
        <f ca="1">SUMIF(总装!CP$3:CP$146,$B448,总装!CP$6)+SUMIF(总装!CQ$3:CQ$146,$B448,总装!CQ$6)+SUMIF(总装!CR$3:CR$146,$B448,总装!CR$6)</f>
        <v>0</v>
      </c>
      <c r="AO448" s="5">
        <f ca="1" t="shared" si="18"/>
        <v>2000</v>
      </c>
      <c r="AP448" s="5">
        <f>SUMIF(工单拆分!G:G,B448,工单拆分!I:I)</f>
        <v>2000</v>
      </c>
      <c r="AQ448" s="5">
        <f ca="1" t="shared" si="19"/>
        <v>0</v>
      </c>
      <c r="AS448" s="7">
        <f>VLOOKUP(日计划量!C:C,工单拆分!H:N,7,0)</f>
        <v>100850815</v>
      </c>
      <c r="AT448" s="5">
        <f ca="1">VLOOKUP(C:C,工单拆分!H:R,11,0)</f>
        <v>0</v>
      </c>
      <c r="AU448" s="5">
        <f ca="1">VLOOKUP(C:C,工单拆分!H:S,12,0)</f>
        <v>0</v>
      </c>
      <c r="AV448" s="5"/>
      <c r="AW448" s="5"/>
    </row>
    <row r="449" s="1" customFormat="1" spans="1:49">
      <c r="A449" s="5">
        <f>工单拆分!F449</f>
        <v>7210002595</v>
      </c>
      <c r="B449" s="5" t="str">
        <f>工单拆分!G449</f>
        <v>7210002595-3</v>
      </c>
      <c r="C449" s="5" t="str">
        <f>工单拆分!H449</f>
        <v>40B2D-3</v>
      </c>
      <c r="D449" s="5">
        <f>VLOOKUP(B449,工单拆分!G:I,3,0)</f>
        <v>2000</v>
      </c>
      <c r="E449" s="5">
        <f ca="1">SUMIFS(OFFSET(工单拆分!$I$2,,,2000),OFFSET(工单拆分!$F$2,,,2000),A449)</f>
        <v>6000</v>
      </c>
      <c r="F449" s="5"/>
      <c r="G449" s="10">
        <f ca="1" t="array" ref="G449">MATCH(TRUE,J449:AN449&gt;10,0)+$J$2-1</f>
        <v>43548</v>
      </c>
      <c r="H449" s="11"/>
      <c r="I449" s="11"/>
      <c r="J449" s="5">
        <f ca="1">SUMIF(总装!D$3:D$146,$B449,总装!D$6)+SUMIF(总装!E$3:E$146,$B449,总装!E$6)+SUMIF(总装!F$3:F$146,$B449,总装!F$6)</f>
        <v>0</v>
      </c>
      <c r="K449" s="12">
        <f ca="1">SUMIF(总装!G$3:G$146,$B449,总装!G$6)+SUMIF(总装!H$3:H$146,$B449,总装!H$6)+SUMIF(总装!I$3:I$146,$B449,总装!I$6)</f>
        <v>0</v>
      </c>
      <c r="L449" s="12">
        <f ca="1">SUMIF(总装!J$3:J$146,$B449,总装!J$6)+SUMIF(总装!K$3:K$146,$B449,总装!K$6)+SUMIF(总装!L$3:L$146,$B449,总装!L$6)</f>
        <v>0</v>
      </c>
      <c r="M449" s="12">
        <f ca="1">SUMIF(总装!M$3:M$146,$B449,总装!M$6)+SUMIF(总装!N$3:N$146,$B449,总装!N$6)+SUMIF(总装!O$3:O$146,$B449,总装!O$6)</f>
        <v>0</v>
      </c>
      <c r="N449" s="12">
        <f ca="1">SUMIF(总装!P$3:P$146,$B449,总装!P$6)+SUMIF(总装!Q$3:Q$146,$B449,总装!Q$6)+SUMIF(总装!R$3:R$146,$B449,总装!R$6)</f>
        <v>0</v>
      </c>
      <c r="O449" s="12">
        <f ca="1">SUMIF(总装!S$3:S$146,$B449,总装!S$6)+SUMIF(总装!T$3:T$146,$B449,总装!T$6)+SUMIF(总装!U$3:U$146,$B449,总装!U$6)</f>
        <v>0</v>
      </c>
      <c r="P449" s="12">
        <f ca="1">SUMIF(总装!V$3:V$146,$B449,总装!V$6)+SUMIF(总装!W$3:W$146,$B449,总装!W$6)+SUMIF(总装!X$3:X$146,$B449,总装!X$6)</f>
        <v>0</v>
      </c>
      <c r="Q449" s="12">
        <f ca="1">SUMIF(总装!Y$3:Y$146,$B449,总装!Y$6)+SUMIF(总装!Z$3:Z$146,$B449,总装!Z$6)+SUMIF(总装!AA$3:AA$146,$B449,总装!AA$6)</f>
        <v>0</v>
      </c>
      <c r="R449" s="5">
        <f ca="1">SUMIF(总装!AB$3:AB$146,$B449,总装!AB$6)+SUMIF(总装!AC$3:AC$146,$B449,总装!AC$6)+SUMIF(总装!AD$3:AD$146,$B449,总装!AD$6)</f>
        <v>0</v>
      </c>
      <c r="S449" s="5">
        <f ca="1">SUMIF(总装!AE$3:AE$146,$B449,总装!AE$6)+SUMIF(总装!AF$3:AF$146,$B449,总装!AF$6)+SUMIF(总装!AG$3:AG$146,$B449,总装!AG$6)</f>
        <v>0</v>
      </c>
      <c r="T449" s="5">
        <f ca="1">SUMIF(总装!AH$3:AH$146,$B449,总装!AH$6)+SUMIF(总装!AI$3:AI$146,$B449,总装!AI$6)+SUMIF(总装!AJ$3:AJ$146,$B449,总装!AJ$6)</f>
        <v>0</v>
      </c>
      <c r="U449" s="5">
        <f ca="1">SUMIF(总装!AK$3:AK$146,$B449,总装!AK$6)+SUMIF(总装!AL$3:AL$146,$B449,总装!AL$6)+SUMIF(总装!AM$3:AM$146,$B449,总装!AM$6)</f>
        <v>0</v>
      </c>
      <c r="V449" s="5">
        <f ca="1">SUMIF(总装!AN$3:AN$146,$B449,总装!AN$6)+SUMIF(总装!AO$3:AO$146,$B449,总装!AO$6)+SUMIF(总装!AP$3:AP$146,$B449,总装!AP$6)</f>
        <v>0</v>
      </c>
      <c r="W449" s="5">
        <f ca="1">SUMIF(总装!AQ$3:AQ$146,$B449,总装!AQ$6)+SUMIF(总装!AR$3:AR$146,$B449,总装!AR$6)+SUMIF(总装!AS$3:AS$146,$B449,总装!AS$6)</f>
        <v>0</v>
      </c>
      <c r="X449" s="5">
        <f ca="1">SUMIF(总装!AT$3:AT$146,$B449,总装!AT$6)+SUMIF(总装!AU$3:AU$146,$B449,总装!AU$6)+SUMIF(总装!AV$3:AV$146,$B449,总装!AV$6)</f>
        <v>0</v>
      </c>
      <c r="Y449" s="5">
        <f ca="1">SUMIF(总装!AW$3:AW$146,$B449,总装!AW$6)+SUMIF(总装!AX$3:AX$146,$B449,总装!AX$6)+SUMIF(总装!AY$3:AY$146,$B449,总装!AY$6)</f>
        <v>0</v>
      </c>
      <c r="Z449" s="5">
        <f ca="1">SUMIF(总装!AZ$3:AZ$146,$B449,总装!AZ$6)+SUMIF(总装!BA$3:BA$146,$B449,总装!BA$6)+SUMIF(总装!BB$3:BB$146,$B449,总装!BB$6)</f>
        <v>0</v>
      </c>
      <c r="AA449" s="5">
        <f ca="1">SUMIF(总装!BC$3:BC$146,$B449,总装!BC$6)+SUMIF(总装!BD$3:BD$146,$B449,总装!BD$6)+SUMIF(总装!BE$3:BE$146,$B449,总装!BE$6)</f>
        <v>0</v>
      </c>
      <c r="AB449" s="5">
        <f ca="1">SUMIF(总装!BF$3:BF$146,$B449,总装!BF$6)+SUMIF(总装!BG$3:BG$146,$B449,总装!BG$6)+SUMIF(总装!BH$3:BH$146,$B449,总装!BH$6)</f>
        <v>0</v>
      </c>
      <c r="AC449" s="5">
        <f ca="1">SUMIF(总装!BI$3:BI$146,$B449,总装!BI$6)+SUMIF(总装!BJ$3:BJ$146,$B449,总装!BJ$6)+SUMIF(总装!BK$3:BK$146,$B449,总装!BK$6)</f>
        <v>0</v>
      </c>
      <c r="AD449" s="5">
        <f ca="1">SUMIF(总装!BL$3:BL$146,$B449,总装!BL$6)+SUMIF(总装!BM$3:BM$146,$B449,总装!BM$6)+SUMIF(总装!BN$3:BN$146,$B449,总装!BN$6)</f>
        <v>0</v>
      </c>
      <c r="AE449" s="5">
        <f ca="1">SUMIF(总装!BO$3:BO$146,$B449,总装!BO$6)+SUMIF(总装!BP$3:BP$146,$B449,总装!BP$6)+SUMIF(总装!BQ$3:BQ$146,$B449,总装!BQ$6)</f>
        <v>0</v>
      </c>
      <c r="AF449" s="5">
        <f ca="1">SUMIF(总装!BR$3:BR$146,$B449,总装!BR$6)+SUMIF(总装!BS$3:BS$146,$B449,总装!BS$6)+SUMIF(总装!BT$3:BT$146,$B449,总装!BT$6)</f>
        <v>0</v>
      </c>
      <c r="AG449" s="5">
        <f ca="1">SUMIF(总装!BU$3:BU$146,$B449,总装!BU$6)+SUMIF(总装!BV$3:BV$146,$B449,总装!BV$6)+SUMIF(总装!BW$3:BW$146,$B449,总装!BW$6)</f>
        <v>1660</v>
      </c>
      <c r="AH449" s="5">
        <f ca="1">SUMIF(总装!BX$3:BX$146,$B449,总装!BX$6)+SUMIF(总装!BY$3:BY$146,$B449,总装!BY$6)+SUMIF(总装!BZ$3:BZ$146,$B449,总装!BZ$6)</f>
        <v>340</v>
      </c>
      <c r="AI449" s="5">
        <f ca="1">SUMIF(总装!CA$3:CA$146,$B449,总装!CA$6)+SUMIF(总装!CB$3:CB$146,$B449,总装!CB$6)+SUMIF(总装!CC$3:CC$146,$B449,总装!CC$6)</f>
        <v>0</v>
      </c>
      <c r="AJ449" s="5">
        <f ca="1">SUMIF(总装!CD$3:CD$146,$B449,总装!CD$6)+SUMIF(总装!CE$3:CE$146,$B449,总装!CE$6)+SUMIF(总装!CF$3:CF$146,$B449,总装!CF$6)</f>
        <v>0</v>
      </c>
      <c r="AK449" s="5">
        <f ca="1">SUMIF(总装!CG$3:CG$146,$B449,总装!CG$6)+SUMIF(总装!CH$3:CH$146,$B449,总装!CH$6)+SUMIF(总装!CI$3:CI$146,$B449,总装!CI$6)</f>
        <v>0</v>
      </c>
      <c r="AL449" s="5">
        <f ca="1">SUMIF(总装!CJ$3:CJ$146,$B449,总装!CJ$6)+SUMIF(总装!CK$3:CK$146,$B449,总装!CK$6)+SUMIF(总装!CL$3:CL$146,$B449,总装!CL$6)</f>
        <v>0</v>
      </c>
      <c r="AM449" s="5">
        <f ca="1">SUMIF(总装!CM$3:CM$146,$B449,总装!CM$6)+SUMIF(总装!CN$3:CN$146,$B449,总装!CN$6)+SUMIF(总装!CO$3:CO$146,$B449,总装!CO$6)</f>
        <v>0</v>
      </c>
      <c r="AN449" s="5">
        <f ca="1">SUMIF(总装!CP$3:CP$146,$B449,总装!CP$6)+SUMIF(总装!CQ$3:CQ$146,$B449,总装!CQ$6)+SUMIF(总装!CR$3:CR$146,$B449,总装!CR$6)</f>
        <v>0</v>
      </c>
      <c r="AO449" s="5">
        <f ca="1" t="shared" si="18"/>
        <v>2000</v>
      </c>
      <c r="AP449" s="5">
        <f>SUMIF(工单拆分!G:G,B449,工单拆分!I:I)</f>
        <v>2000</v>
      </c>
      <c r="AQ449" s="5">
        <f ca="1" t="shared" si="19"/>
        <v>0</v>
      </c>
      <c r="AS449" s="7">
        <f>VLOOKUP(日计划量!C:C,工单拆分!H:N,7,0)</f>
        <v>100850816</v>
      </c>
      <c r="AT449" s="5">
        <f ca="1">VLOOKUP(C:C,工单拆分!H:R,11,0)</f>
        <v>0</v>
      </c>
      <c r="AU449" s="5">
        <f ca="1">VLOOKUP(C:C,工单拆分!H:S,12,0)</f>
        <v>0</v>
      </c>
      <c r="AV449" s="5"/>
      <c r="AW449" s="5"/>
    </row>
    <row r="450" s="1" customFormat="1" spans="1:49">
      <c r="A450" s="5">
        <f>工单拆分!F450</f>
        <v>7210002598</v>
      </c>
      <c r="B450" s="5" t="str">
        <f>工单拆分!G450</f>
        <v>7210002598-1</v>
      </c>
      <c r="C450" s="5" t="str">
        <f>工单拆分!H450</f>
        <v>50B2D-1</v>
      </c>
      <c r="D450" s="5">
        <f>VLOOKUP(B450,工单拆分!G:I,3,0)</f>
        <v>2000</v>
      </c>
      <c r="E450" s="5">
        <f ca="1">SUMIFS(OFFSET(工单拆分!$I$2,,,2000),OFFSET(工单拆分!$F$2,,,2000),A450)</f>
        <v>2000</v>
      </c>
      <c r="F450" s="5"/>
      <c r="G450" s="10">
        <f ca="1" t="array" ref="G450">MATCH(TRUE,J450:AN450&gt;10,0)+$J$2-1</f>
        <v>43545</v>
      </c>
      <c r="H450" s="11"/>
      <c r="I450" s="11"/>
      <c r="J450" s="5">
        <f ca="1">SUMIF(总装!D$3:D$146,$B450,总装!D$6)+SUMIF(总装!E$3:E$146,$B450,总装!E$6)+SUMIF(总装!F$3:F$146,$B450,总装!F$6)</f>
        <v>0</v>
      </c>
      <c r="K450" s="12">
        <f ca="1">SUMIF(总装!G$3:G$146,$B450,总装!G$6)+SUMIF(总装!H$3:H$146,$B450,总装!H$6)+SUMIF(总装!I$3:I$146,$B450,总装!I$6)</f>
        <v>0</v>
      </c>
      <c r="L450" s="12">
        <f ca="1">SUMIF(总装!J$3:J$146,$B450,总装!J$6)+SUMIF(总装!K$3:K$146,$B450,总装!K$6)+SUMIF(总装!L$3:L$146,$B450,总装!L$6)</f>
        <v>0</v>
      </c>
      <c r="M450" s="12">
        <f ca="1">SUMIF(总装!M$3:M$146,$B450,总装!M$6)+SUMIF(总装!N$3:N$146,$B450,总装!N$6)+SUMIF(总装!O$3:O$146,$B450,总装!O$6)</f>
        <v>0</v>
      </c>
      <c r="N450" s="12">
        <f ca="1">SUMIF(总装!P$3:P$146,$B450,总装!P$6)+SUMIF(总装!Q$3:Q$146,$B450,总装!Q$6)+SUMIF(总装!R$3:R$146,$B450,总装!R$6)</f>
        <v>0</v>
      </c>
      <c r="O450" s="12">
        <f ca="1">SUMIF(总装!S$3:S$146,$B450,总装!S$6)+SUMIF(总装!T$3:T$146,$B450,总装!T$6)+SUMIF(总装!U$3:U$146,$B450,总装!U$6)</f>
        <v>0</v>
      </c>
      <c r="P450" s="12">
        <f ca="1">SUMIF(总装!V$3:V$146,$B450,总装!V$6)+SUMIF(总装!W$3:W$146,$B450,总装!W$6)+SUMIF(总装!X$3:X$146,$B450,总装!X$6)</f>
        <v>0</v>
      </c>
      <c r="Q450" s="12">
        <f ca="1">SUMIF(总装!Y$3:Y$146,$B450,总装!Y$6)+SUMIF(总装!Z$3:Z$146,$B450,总装!Z$6)+SUMIF(总装!AA$3:AA$146,$B450,总装!AA$6)</f>
        <v>0</v>
      </c>
      <c r="R450" s="5">
        <f ca="1">SUMIF(总装!AB$3:AB$146,$B450,总装!AB$6)+SUMIF(总装!AC$3:AC$146,$B450,总装!AC$6)+SUMIF(总装!AD$3:AD$146,$B450,总装!AD$6)</f>
        <v>0</v>
      </c>
      <c r="S450" s="5">
        <f ca="1">SUMIF(总装!AE$3:AE$146,$B450,总装!AE$6)+SUMIF(总装!AF$3:AF$146,$B450,总装!AF$6)+SUMIF(总装!AG$3:AG$146,$B450,总装!AG$6)</f>
        <v>0</v>
      </c>
      <c r="T450" s="5">
        <f ca="1">SUMIF(总装!AH$3:AH$146,$B450,总装!AH$6)+SUMIF(总装!AI$3:AI$146,$B450,总装!AI$6)+SUMIF(总装!AJ$3:AJ$146,$B450,总装!AJ$6)</f>
        <v>0</v>
      </c>
      <c r="U450" s="5">
        <f ca="1">SUMIF(总装!AK$3:AK$146,$B450,总装!AK$6)+SUMIF(总装!AL$3:AL$146,$B450,总装!AL$6)+SUMIF(总装!AM$3:AM$146,$B450,总装!AM$6)</f>
        <v>0</v>
      </c>
      <c r="V450" s="5">
        <f ca="1">SUMIF(总装!AN$3:AN$146,$B450,总装!AN$6)+SUMIF(总装!AO$3:AO$146,$B450,总装!AO$6)+SUMIF(总装!AP$3:AP$146,$B450,总装!AP$6)</f>
        <v>0</v>
      </c>
      <c r="W450" s="5">
        <f ca="1">SUMIF(总装!AQ$3:AQ$146,$B450,总装!AQ$6)+SUMIF(总装!AR$3:AR$146,$B450,总装!AR$6)+SUMIF(总装!AS$3:AS$146,$B450,总装!AS$6)</f>
        <v>0</v>
      </c>
      <c r="X450" s="5">
        <f ca="1">SUMIF(总装!AT$3:AT$146,$B450,总装!AT$6)+SUMIF(总装!AU$3:AU$146,$B450,总装!AU$6)+SUMIF(总装!AV$3:AV$146,$B450,总装!AV$6)</f>
        <v>0</v>
      </c>
      <c r="Y450" s="5">
        <f ca="1">SUMIF(总装!AW$3:AW$146,$B450,总装!AW$6)+SUMIF(总装!AX$3:AX$146,$B450,总装!AX$6)+SUMIF(总装!AY$3:AY$146,$B450,总装!AY$6)</f>
        <v>0</v>
      </c>
      <c r="Z450" s="5">
        <f ca="1">SUMIF(总装!AZ$3:AZ$146,$B450,总装!AZ$6)+SUMIF(总装!BA$3:BA$146,$B450,总装!BA$6)+SUMIF(总装!BB$3:BB$146,$B450,总装!BB$6)</f>
        <v>0</v>
      </c>
      <c r="AA450" s="5">
        <f ca="1">SUMIF(总装!BC$3:BC$146,$B450,总装!BC$6)+SUMIF(总装!BD$3:BD$146,$B450,总装!BD$6)+SUMIF(总装!BE$3:BE$146,$B450,总装!BE$6)</f>
        <v>0</v>
      </c>
      <c r="AB450" s="5">
        <f ca="1">SUMIF(总装!BF$3:BF$146,$B450,总装!BF$6)+SUMIF(总装!BG$3:BG$146,$B450,总装!BG$6)+SUMIF(总装!BH$3:BH$146,$B450,总装!BH$6)</f>
        <v>0</v>
      </c>
      <c r="AC450" s="5">
        <f ca="1">SUMIF(总装!BI$3:BI$146,$B450,总装!BI$6)+SUMIF(总装!BJ$3:BJ$146,$B450,总装!BJ$6)+SUMIF(总装!BK$3:BK$146,$B450,总装!BK$6)</f>
        <v>0</v>
      </c>
      <c r="AD450" s="5">
        <f ca="1">SUMIF(总装!BL$3:BL$146,$B450,总装!BL$6)+SUMIF(总装!BM$3:BM$146,$B450,总装!BM$6)+SUMIF(总装!BN$3:BN$146,$B450,总装!BN$6)</f>
        <v>260</v>
      </c>
      <c r="AE450" s="5">
        <f ca="1">SUMIF(总装!BO$3:BO$146,$B450,总装!BO$6)+SUMIF(总装!BP$3:BP$146,$B450,总装!BP$6)+SUMIF(总装!BQ$3:BQ$146,$B450,总装!BQ$6)</f>
        <v>1740</v>
      </c>
      <c r="AF450" s="5">
        <f ca="1">SUMIF(总装!BR$3:BR$146,$B450,总装!BR$6)+SUMIF(总装!BS$3:BS$146,$B450,总装!BS$6)+SUMIF(总装!BT$3:BT$146,$B450,总装!BT$6)</f>
        <v>0</v>
      </c>
      <c r="AG450" s="5">
        <f ca="1">SUMIF(总装!BU$3:BU$146,$B450,总装!BU$6)+SUMIF(总装!BV$3:BV$146,$B450,总装!BV$6)+SUMIF(总装!BW$3:BW$146,$B450,总装!BW$6)</f>
        <v>0</v>
      </c>
      <c r="AH450" s="5">
        <f ca="1">SUMIF(总装!BX$3:BX$146,$B450,总装!BX$6)+SUMIF(总装!BY$3:BY$146,$B450,总装!BY$6)+SUMIF(总装!BZ$3:BZ$146,$B450,总装!BZ$6)</f>
        <v>0</v>
      </c>
      <c r="AI450" s="5">
        <f ca="1">SUMIF(总装!CA$3:CA$146,$B450,总装!CA$6)+SUMIF(总装!CB$3:CB$146,$B450,总装!CB$6)+SUMIF(总装!CC$3:CC$146,$B450,总装!CC$6)</f>
        <v>0</v>
      </c>
      <c r="AJ450" s="5">
        <f ca="1">SUMIF(总装!CD$3:CD$146,$B450,总装!CD$6)+SUMIF(总装!CE$3:CE$146,$B450,总装!CE$6)+SUMIF(总装!CF$3:CF$146,$B450,总装!CF$6)</f>
        <v>0</v>
      </c>
      <c r="AK450" s="5">
        <f ca="1">SUMIF(总装!CG$3:CG$146,$B450,总装!CG$6)+SUMIF(总装!CH$3:CH$146,$B450,总装!CH$6)+SUMIF(总装!CI$3:CI$146,$B450,总装!CI$6)</f>
        <v>0</v>
      </c>
      <c r="AL450" s="5">
        <f ca="1">SUMIF(总装!CJ$3:CJ$146,$B450,总装!CJ$6)+SUMIF(总装!CK$3:CK$146,$B450,总装!CK$6)+SUMIF(总装!CL$3:CL$146,$B450,总装!CL$6)</f>
        <v>0</v>
      </c>
      <c r="AM450" s="5">
        <f ca="1">SUMIF(总装!CM$3:CM$146,$B450,总装!CM$6)+SUMIF(总装!CN$3:CN$146,$B450,总装!CN$6)+SUMIF(总装!CO$3:CO$146,$B450,总装!CO$6)</f>
        <v>0</v>
      </c>
      <c r="AN450" s="5">
        <f ca="1">SUMIF(总装!CP$3:CP$146,$B450,总装!CP$6)+SUMIF(总装!CQ$3:CQ$146,$B450,总装!CQ$6)+SUMIF(总装!CR$3:CR$146,$B450,总装!CR$6)</f>
        <v>0</v>
      </c>
      <c r="AO450" s="5">
        <f ca="1" t="shared" si="18"/>
        <v>2000</v>
      </c>
      <c r="AP450" s="5">
        <f>SUMIF(工单拆分!G:G,B450,工单拆分!I:I)</f>
        <v>2000</v>
      </c>
      <c r="AQ450" s="5">
        <f ca="1" t="shared" si="19"/>
        <v>0</v>
      </c>
      <c r="AS450" s="7"/>
      <c r="AT450" s="5"/>
      <c r="AU450" s="5"/>
      <c r="AV450" s="5"/>
      <c r="AW450" s="5"/>
    </row>
    <row r="451" s="1" customFormat="1" spans="1:49">
      <c r="A451" s="5">
        <f>工单拆分!F451</f>
        <v>7210002601</v>
      </c>
      <c r="B451" s="5" t="str">
        <f>工单拆分!G451</f>
        <v>7210002601-1</v>
      </c>
      <c r="C451" s="5" t="str">
        <f>工单拆分!H451</f>
        <v>60A1A-1</v>
      </c>
      <c r="D451" s="5">
        <f>VLOOKUP(B451,工单拆分!G:I,3,0)</f>
        <v>2000</v>
      </c>
      <c r="E451" s="5">
        <f ca="1">SUMIFS(OFFSET(工单拆分!$I$2,,,2000),OFFSET(工单拆分!$F$2,,,2000),A451)</f>
        <v>4000</v>
      </c>
      <c r="F451" s="5"/>
      <c r="G451" s="10">
        <f ca="1" t="array" ref="G451">MATCH(TRUE,J451:AN451&gt;10,0)+$J$2-1</f>
        <v>43543</v>
      </c>
      <c r="H451" s="11"/>
      <c r="I451" s="11"/>
      <c r="J451" s="5">
        <f ca="1">SUMIF(总装!D$3:D$146,$B451,总装!D$6)+SUMIF(总装!E$3:E$146,$B451,总装!E$6)+SUMIF(总装!F$3:F$146,$B451,总装!F$6)</f>
        <v>0</v>
      </c>
      <c r="K451" s="12">
        <f ca="1">SUMIF(总装!G$3:G$146,$B451,总装!G$6)+SUMIF(总装!H$3:H$146,$B451,总装!H$6)+SUMIF(总装!I$3:I$146,$B451,总装!I$6)</f>
        <v>0</v>
      </c>
      <c r="L451" s="12">
        <f ca="1">SUMIF(总装!J$3:J$146,$B451,总装!J$6)+SUMIF(总装!K$3:K$146,$B451,总装!K$6)+SUMIF(总装!L$3:L$146,$B451,总装!L$6)</f>
        <v>0</v>
      </c>
      <c r="M451" s="12">
        <f ca="1">SUMIF(总装!M$3:M$146,$B451,总装!M$6)+SUMIF(总装!N$3:N$146,$B451,总装!N$6)+SUMIF(总装!O$3:O$146,$B451,总装!O$6)</f>
        <v>0</v>
      </c>
      <c r="N451" s="12">
        <f ca="1">SUMIF(总装!P$3:P$146,$B451,总装!P$6)+SUMIF(总装!Q$3:Q$146,$B451,总装!Q$6)+SUMIF(总装!R$3:R$146,$B451,总装!R$6)</f>
        <v>0</v>
      </c>
      <c r="O451" s="12">
        <f ca="1">SUMIF(总装!S$3:S$146,$B451,总装!S$6)+SUMIF(总装!T$3:T$146,$B451,总装!T$6)+SUMIF(总装!U$3:U$146,$B451,总装!U$6)</f>
        <v>0</v>
      </c>
      <c r="P451" s="12">
        <f ca="1">SUMIF(总装!V$3:V$146,$B451,总装!V$6)+SUMIF(总装!W$3:W$146,$B451,总装!W$6)+SUMIF(总装!X$3:X$146,$B451,总装!X$6)</f>
        <v>0</v>
      </c>
      <c r="Q451" s="12">
        <f ca="1">SUMIF(总装!Y$3:Y$146,$B451,总装!Y$6)+SUMIF(总装!Z$3:Z$146,$B451,总装!Z$6)+SUMIF(总装!AA$3:AA$146,$B451,总装!AA$6)</f>
        <v>0</v>
      </c>
      <c r="R451" s="5">
        <f ca="1">SUMIF(总装!AB$3:AB$146,$B451,总装!AB$6)+SUMIF(总装!AC$3:AC$146,$B451,总装!AC$6)+SUMIF(总装!AD$3:AD$146,$B451,总装!AD$6)</f>
        <v>0</v>
      </c>
      <c r="S451" s="5">
        <f ca="1">SUMIF(总装!AE$3:AE$146,$B451,总装!AE$6)+SUMIF(总装!AF$3:AF$146,$B451,总装!AF$6)+SUMIF(总装!AG$3:AG$146,$B451,总装!AG$6)</f>
        <v>0</v>
      </c>
      <c r="T451" s="5">
        <f ca="1">SUMIF(总装!AH$3:AH$146,$B451,总装!AH$6)+SUMIF(总装!AI$3:AI$146,$B451,总装!AI$6)+SUMIF(总装!AJ$3:AJ$146,$B451,总装!AJ$6)</f>
        <v>0</v>
      </c>
      <c r="U451" s="5">
        <f ca="1">SUMIF(总装!AK$3:AK$146,$B451,总装!AK$6)+SUMIF(总装!AL$3:AL$146,$B451,总装!AL$6)+SUMIF(总装!AM$3:AM$146,$B451,总装!AM$6)</f>
        <v>0</v>
      </c>
      <c r="V451" s="5">
        <f ca="1">SUMIF(总装!AN$3:AN$146,$B451,总装!AN$6)+SUMIF(总装!AO$3:AO$146,$B451,总装!AO$6)+SUMIF(总装!AP$3:AP$146,$B451,总装!AP$6)</f>
        <v>0</v>
      </c>
      <c r="W451" s="5">
        <f ca="1">SUMIF(总装!AQ$3:AQ$146,$B451,总装!AQ$6)+SUMIF(总装!AR$3:AR$146,$B451,总装!AR$6)+SUMIF(总装!AS$3:AS$146,$B451,总装!AS$6)</f>
        <v>0</v>
      </c>
      <c r="X451" s="5">
        <f ca="1">SUMIF(总装!AT$3:AT$146,$B451,总装!AT$6)+SUMIF(总装!AU$3:AU$146,$B451,总装!AU$6)+SUMIF(总装!AV$3:AV$146,$B451,总装!AV$6)</f>
        <v>0</v>
      </c>
      <c r="Y451" s="5">
        <f ca="1">SUMIF(总装!AW$3:AW$146,$B451,总装!AW$6)+SUMIF(总装!AX$3:AX$146,$B451,总装!AX$6)+SUMIF(总装!AY$3:AY$146,$B451,总装!AY$6)</f>
        <v>0</v>
      </c>
      <c r="Z451" s="5">
        <f ca="1">SUMIF(总装!AZ$3:AZ$146,$B451,总装!AZ$6)+SUMIF(总装!BA$3:BA$146,$B451,总装!BA$6)+SUMIF(总装!BB$3:BB$146,$B451,总装!BB$6)</f>
        <v>0</v>
      </c>
      <c r="AA451" s="5">
        <f ca="1">SUMIF(总装!BC$3:BC$146,$B451,总装!BC$6)+SUMIF(总装!BD$3:BD$146,$B451,总装!BD$6)+SUMIF(总装!BE$3:BE$146,$B451,总装!BE$6)</f>
        <v>0</v>
      </c>
      <c r="AB451" s="5">
        <f ca="1">SUMIF(总装!BF$3:BF$146,$B451,总装!BF$6)+SUMIF(总装!BG$3:BG$146,$B451,总装!BG$6)+SUMIF(总装!BH$3:BH$146,$B451,总装!BH$6)</f>
        <v>510</v>
      </c>
      <c r="AC451" s="5">
        <f ca="1">SUMIF(总装!BI$3:BI$146,$B451,总装!BI$6)+SUMIF(总装!BJ$3:BJ$146,$B451,总装!BJ$6)+SUMIF(总装!BK$3:BK$146,$B451,总装!BK$6)</f>
        <v>1490</v>
      </c>
      <c r="AD451" s="5">
        <f ca="1">SUMIF(总装!BL$3:BL$146,$B451,总装!BL$6)+SUMIF(总装!BM$3:BM$146,$B451,总装!BM$6)+SUMIF(总装!BN$3:BN$146,$B451,总装!BN$6)</f>
        <v>0</v>
      </c>
      <c r="AE451" s="5">
        <f ca="1">SUMIF(总装!BO$3:BO$146,$B451,总装!BO$6)+SUMIF(总装!BP$3:BP$146,$B451,总装!BP$6)+SUMIF(总装!BQ$3:BQ$146,$B451,总装!BQ$6)</f>
        <v>0</v>
      </c>
      <c r="AF451" s="5">
        <f ca="1">SUMIF(总装!BR$3:BR$146,$B451,总装!BR$6)+SUMIF(总装!BS$3:BS$146,$B451,总装!BS$6)+SUMIF(总装!BT$3:BT$146,$B451,总装!BT$6)</f>
        <v>0</v>
      </c>
      <c r="AG451" s="5">
        <f ca="1">SUMIF(总装!BU$3:BU$146,$B451,总装!BU$6)+SUMIF(总装!BV$3:BV$146,$B451,总装!BV$6)+SUMIF(总装!BW$3:BW$146,$B451,总装!BW$6)</f>
        <v>0</v>
      </c>
      <c r="AH451" s="5">
        <f ca="1">SUMIF(总装!BX$3:BX$146,$B451,总装!BX$6)+SUMIF(总装!BY$3:BY$146,$B451,总装!BY$6)+SUMIF(总装!BZ$3:BZ$146,$B451,总装!BZ$6)</f>
        <v>0</v>
      </c>
      <c r="AI451" s="5">
        <f ca="1">SUMIF(总装!CA$3:CA$146,$B451,总装!CA$6)+SUMIF(总装!CB$3:CB$146,$B451,总装!CB$6)+SUMIF(总装!CC$3:CC$146,$B451,总装!CC$6)</f>
        <v>0</v>
      </c>
      <c r="AJ451" s="5">
        <f ca="1">SUMIF(总装!CD$3:CD$146,$B451,总装!CD$6)+SUMIF(总装!CE$3:CE$146,$B451,总装!CE$6)+SUMIF(总装!CF$3:CF$146,$B451,总装!CF$6)</f>
        <v>0</v>
      </c>
      <c r="AK451" s="5">
        <f ca="1">SUMIF(总装!CG$3:CG$146,$B451,总装!CG$6)+SUMIF(总装!CH$3:CH$146,$B451,总装!CH$6)+SUMIF(总装!CI$3:CI$146,$B451,总装!CI$6)</f>
        <v>0</v>
      </c>
      <c r="AL451" s="5">
        <f ca="1">SUMIF(总装!CJ$3:CJ$146,$B451,总装!CJ$6)+SUMIF(总装!CK$3:CK$146,$B451,总装!CK$6)+SUMIF(总装!CL$3:CL$146,$B451,总装!CL$6)</f>
        <v>0</v>
      </c>
      <c r="AM451" s="5">
        <f ca="1">SUMIF(总装!CM$3:CM$146,$B451,总装!CM$6)+SUMIF(总装!CN$3:CN$146,$B451,总装!CN$6)+SUMIF(总装!CO$3:CO$146,$B451,总装!CO$6)</f>
        <v>0</v>
      </c>
      <c r="AN451" s="5">
        <f ca="1">SUMIF(总装!CP$3:CP$146,$B451,总装!CP$6)+SUMIF(总装!CQ$3:CQ$146,$B451,总装!CQ$6)+SUMIF(总装!CR$3:CR$146,$B451,总装!CR$6)</f>
        <v>0</v>
      </c>
      <c r="AO451" s="5">
        <f ca="1" t="shared" si="18"/>
        <v>2000</v>
      </c>
      <c r="AP451" s="5">
        <f>SUMIF(工单拆分!G:G,B451,工单拆分!I:I)</f>
        <v>2000</v>
      </c>
      <c r="AQ451" s="5">
        <f ca="1" t="shared" si="19"/>
        <v>0</v>
      </c>
      <c r="AS451" s="7"/>
      <c r="AT451" s="5"/>
      <c r="AU451" s="5"/>
      <c r="AV451" s="5"/>
      <c r="AW451" s="5"/>
    </row>
    <row r="452" s="1" customFormat="1" spans="1:49">
      <c r="A452" s="5">
        <f>工单拆分!F452</f>
        <v>7210002601</v>
      </c>
      <c r="B452" s="5" t="str">
        <f>工单拆分!G452</f>
        <v>7210002601-2</v>
      </c>
      <c r="C452" s="5" t="str">
        <f>工单拆分!H452</f>
        <v>60A1A-2</v>
      </c>
      <c r="D452" s="5">
        <f>VLOOKUP(B452,工单拆分!G:I,3,0)</f>
        <v>2000</v>
      </c>
      <c r="E452" s="5">
        <f ca="1">SUMIFS(OFFSET(工单拆分!$I$2,,,2000),OFFSET(工单拆分!$F$2,,,2000),A452)</f>
        <v>4000</v>
      </c>
      <c r="F452" s="5"/>
      <c r="G452" s="10">
        <f ca="1" t="array" ref="G452">MATCH(TRUE,J452:AN452&gt;10,0)+$J$2-1</f>
        <v>43544</v>
      </c>
      <c r="H452" s="11"/>
      <c r="I452" s="11"/>
      <c r="J452" s="5">
        <f ca="1">SUMIF(总装!D$3:D$146,$B452,总装!D$6)+SUMIF(总装!E$3:E$146,$B452,总装!E$6)+SUMIF(总装!F$3:F$146,$B452,总装!F$6)</f>
        <v>0</v>
      </c>
      <c r="K452" s="12">
        <f ca="1">SUMIF(总装!G$3:G$146,$B452,总装!G$6)+SUMIF(总装!H$3:H$146,$B452,总装!H$6)+SUMIF(总装!I$3:I$146,$B452,总装!I$6)</f>
        <v>0</v>
      </c>
      <c r="L452" s="12">
        <f ca="1">SUMIF(总装!J$3:J$146,$B452,总装!J$6)+SUMIF(总装!K$3:K$146,$B452,总装!K$6)+SUMIF(总装!L$3:L$146,$B452,总装!L$6)</f>
        <v>0</v>
      </c>
      <c r="M452" s="12">
        <f ca="1">SUMIF(总装!M$3:M$146,$B452,总装!M$6)+SUMIF(总装!N$3:N$146,$B452,总装!N$6)+SUMIF(总装!O$3:O$146,$B452,总装!O$6)</f>
        <v>0</v>
      </c>
      <c r="N452" s="12">
        <f ca="1">SUMIF(总装!P$3:P$146,$B452,总装!P$6)+SUMIF(总装!Q$3:Q$146,$B452,总装!Q$6)+SUMIF(总装!R$3:R$146,$B452,总装!R$6)</f>
        <v>0</v>
      </c>
      <c r="O452" s="12">
        <f ca="1">SUMIF(总装!S$3:S$146,$B452,总装!S$6)+SUMIF(总装!T$3:T$146,$B452,总装!T$6)+SUMIF(总装!U$3:U$146,$B452,总装!U$6)</f>
        <v>0</v>
      </c>
      <c r="P452" s="12">
        <f ca="1">SUMIF(总装!V$3:V$146,$B452,总装!V$6)+SUMIF(总装!W$3:W$146,$B452,总装!W$6)+SUMIF(总装!X$3:X$146,$B452,总装!X$6)</f>
        <v>0</v>
      </c>
      <c r="Q452" s="12">
        <f ca="1">SUMIF(总装!Y$3:Y$146,$B452,总装!Y$6)+SUMIF(总装!Z$3:Z$146,$B452,总装!Z$6)+SUMIF(总装!AA$3:AA$146,$B452,总装!AA$6)</f>
        <v>0</v>
      </c>
      <c r="R452" s="5">
        <f ca="1">SUMIF(总装!AB$3:AB$146,$B452,总装!AB$6)+SUMIF(总装!AC$3:AC$146,$B452,总装!AC$6)+SUMIF(总装!AD$3:AD$146,$B452,总装!AD$6)</f>
        <v>0</v>
      </c>
      <c r="S452" s="5">
        <f ca="1">SUMIF(总装!AE$3:AE$146,$B452,总装!AE$6)+SUMIF(总装!AF$3:AF$146,$B452,总装!AF$6)+SUMIF(总装!AG$3:AG$146,$B452,总装!AG$6)</f>
        <v>0</v>
      </c>
      <c r="T452" s="5">
        <f ca="1">SUMIF(总装!AH$3:AH$146,$B452,总装!AH$6)+SUMIF(总装!AI$3:AI$146,$B452,总装!AI$6)+SUMIF(总装!AJ$3:AJ$146,$B452,总装!AJ$6)</f>
        <v>0</v>
      </c>
      <c r="U452" s="5">
        <f ca="1">SUMIF(总装!AK$3:AK$146,$B452,总装!AK$6)+SUMIF(总装!AL$3:AL$146,$B452,总装!AL$6)+SUMIF(总装!AM$3:AM$146,$B452,总装!AM$6)</f>
        <v>0</v>
      </c>
      <c r="V452" s="5">
        <f ca="1">SUMIF(总装!AN$3:AN$146,$B452,总装!AN$6)+SUMIF(总装!AO$3:AO$146,$B452,总装!AO$6)+SUMIF(总装!AP$3:AP$146,$B452,总装!AP$6)</f>
        <v>0</v>
      </c>
      <c r="W452" s="5">
        <f ca="1">SUMIF(总装!AQ$3:AQ$146,$B452,总装!AQ$6)+SUMIF(总装!AR$3:AR$146,$B452,总装!AR$6)+SUMIF(总装!AS$3:AS$146,$B452,总装!AS$6)</f>
        <v>0</v>
      </c>
      <c r="X452" s="5">
        <f ca="1">SUMIF(总装!AT$3:AT$146,$B452,总装!AT$6)+SUMIF(总装!AU$3:AU$146,$B452,总装!AU$6)+SUMIF(总装!AV$3:AV$146,$B452,总装!AV$6)</f>
        <v>0</v>
      </c>
      <c r="Y452" s="5">
        <f ca="1">SUMIF(总装!AW$3:AW$146,$B452,总装!AW$6)+SUMIF(总装!AX$3:AX$146,$B452,总装!AX$6)+SUMIF(总装!AY$3:AY$146,$B452,总装!AY$6)</f>
        <v>0</v>
      </c>
      <c r="Z452" s="5">
        <f ca="1">SUMIF(总装!AZ$3:AZ$146,$B452,总装!AZ$6)+SUMIF(总装!BA$3:BA$146,$B452,总装!BA$6)+SUMIF(总装!BB$3:BB$146,$B452,总装!BB$6)</f>
        <v>0</v>
      </c>
      <c r="AA452" s="5">
        <f ca="1">SUMIF(总装!BC$3:BC$146,$B452,总装!BC$6)+SUMIF(总装!BD$3:BD$146,$B452,总装!BD$6)+SUMIF(总装!BE$3:BE$146,$B452,总装!BE$6)</f>
        <v>0</v>
      </c>
      <c r="AB452" s="5">
        <f ca="1">SUMIF(总装!BF$3:BF$146,$B452,总装!BF$6)+SUMIF(总装!BG$3:BG$146,$B452,总装!BG$6)+SUMIF(总装!BH$3:BH$146,$B452,总装!BH$6)</f>
        <v>0</v>
      </c>
      <c r="AC452" s="5">
        <f ca="1">SUMIF(总装!BI$3:BI$146,$B452,总装!BI$6)+SUMIF(总装!BJ$3:BJ$146,$B452,总装!BJ$6)+SUMIF(总装!BK$3:BK$146,$B452,总装!BK$6)</f>
        <v>410</v>
      </c>
      <c r="AD452" s="5">
        <f ca="1">SUMIF(总装!BL$3:BL$146,$B452,总装!BL$6)+SUMIF(总装!BM$3:BM$146,$B452,总装!BM$6)+SUMIF(总装!BN$3:BN$146,$B452,总装!BN$6)</f>
        <v>1590</v>
      </c>
      <c r="AE452" s="5">
        <f ca="1">SUMIF(总装!BO$3:BO$146,$B452,总装!BO$6)+SUMIF(总装!BP$3:BP$146,$B452,总装!BP$6)+SUMIF(总装!BQ$3:BQ$146,$B452,总装!BQ$6)</f>
        <v>0</v>
      </c>
      <c r="AF452" s="5">
        <f ca="1">SUMIF(总装!BR$3:BR$146,$B452,总装!BR$6)+SUMIF(总装!BS$3:BS$146,$B452,总装!BS$6)+SUMIF(总装!BT$3:BT$146,$B452,总装!BT$6)</f>
        <v>0</v>
      </c>
      <c r="AG452" s="5">
        <f ca="1">SUMIF(总装!BU$3:BU$146,$B452,总装!BU$6)+SUMIF(总装!BV$3:BV$146,$B452,总装!BV$6)+SUMIF(总装!BW$3:BW$146,$B452,总装!BW$6)</f>
        <v>0</v>
      </c>
      <c r="AH452" s="5">
        <f ca="1">SUMIF(总装!BX$3:BX$146,$B452,总装!BX$6)+SUMIF(总装!BY$3:BY$146,$B452,总装!BY$6)+SUMIF(总装!BZ$3:BZ$146,$B452,总装!BZ$6)</f>
        <v>0</v>
      </c>
      <c r="AI452" s="5">
        <f ca="1">SUMIF(总装!CA$3:CA$146,$B452,总装!CA$6)+SUMIF(总装!CB$3:CB$146,$B452,总装!CB$6)+SUMIF(总装!CC$3:CC$146,$B452,总装!CC$6)</f>
        <v>0</v>
      </c>
      <c r="AJ452" s="5">
        <f ca="1">SUMIF(总装!CD$3:CD$146,$B452,总装!CD$6)+SUMIF(总装!CE$3:CE$146,$B452,总装!CE$6)+SUMIF(总装!CF$3:CF$146,$B452,总装!CF$6)</f>
        <v>0</v>
      </c>
      <c r="AK452" s="5">
        <f ca="1">SUMIF(总装!CG$3:CG$146,$B452,总装!CG$6)+SUMIF(总装!CH$3:CH$146,$B452,总装!CH$6)+SUMIF(总装!CI$3:CI$146,$B452,总装!CI$6)</f>
        <v>0</v>
      </c>
      <c r="AL452" s="5">
        <f ca="1">SUMIF(总装!CJ$3:CJ$146,$B452,总装!CJ$6)+SUMIF(总装!CK$3:CK$146,$B452,总装!CK$6)+SUMIF(总装!CL$3:CL$146,$B452,总装!CL$6)</f>
        <v>0</v>
      </c>
      <c r="AM452" s="5">
        <f ca="1">SUMIF(总装!CM$3:CM$146,$B452,总装!CM$6)+SUMIF(总装!CN$3:CN$146,$B452,总装!CN$6)+SUMIF(总装!CO$3:CO$146,$B452,总装!CO$6)</f>
        <v>0</v>
      </c>
      <c r="AN452" s="5">
        <f ca="1">SUMIF(总装!CP$3:CP$146,$B452,总装!CP$6)+SUMIF(总装!CQ$3:CQ$146,$B452,总装!CQ$6)+SUMIF(总装!CR$3:CR$146,$B452,总装!CR$6)</f>
        <v>0</v>
      </c>
      <c r="AO452" s="5">
        <f ca="1" t="shared" ref="AO452:AO515" si="20">SUM(J452:AN452)</f>
        <v>2000</v>
      </c>
      <c r="AP452" s="5">
        <f>SUMIF(工单拆分!G:G,B452,工单拆分!I:I)</f>
        <v>2000</v>
      </c>
      <c r="AQ452" s="5">
        <f ca="1" t="shared" ref="AQ452:AQ515" si="21">AO452-AP452</f>
        <v>0</v>
      </c>
      <c r="AS452" s="7"/>
      <c r="AT452" s="5"/>
      <c r="AU452" s="5"/>
      <c r="AV452" s="5"/>
      <c r="AW452" s="5"/>
    </row>
    <row r="453" s="1" customFormat="1" spans="1:49">
      <c r="A453" s="5">
        <f>工单拆分!F453</f>
        <v>7210002596</v>
      </c>
      <c r="B453" s="5" t="str">
        <f>工单拆分!G453</f>
        <v>7210002596-1</v>
      </c>
      <c r="C453" s="5" t="str">
        <f>工单拆分!H453</f>
        <v>40B2T-1</v>
      </c>
      <c r="D453" s="5">
        <f>VLOOKUP(B453,工单拆分!G:I,3,0)</f>
        <v>2000</v>
      </c>
      <c r="E453" s="5">
        <f ca="1">SUMIFS(OFFSET(工单拆分!$I$2,,,2000),OFFSET(工单拆分!$F$2,,,2000),A453)</f>
        <v>7000</v>
      </c>
      <c r="F453" s="5"/>
      <c r="G453" s="10">
        <f ca="1" t="array" ref="G453">MATCH(TRUE,J453:AN453&gt;10,0)+$J$2-1</f>
        <v>43535</v>
      </c>
      <c r="H453" s="11"/>
      <c r="I453" s="11"/>
      <c r="J453" s="5">
        <f ca="1">SUMIF(总装!D$3:D$146,$B453,总装!D$6)+SUMIF(总装!E$3:E$146,$B453,总装!E$6)+SUMIF(总装!F$3:F$146,$B453,总装!F$6)</f>
        <v>0</v>
      </c>
      <c r="K453" s="12">
        <f ca="1">SUMIF(总装!G$3:G$146,$B453,总装!G$6)+SUMIF(总装!H$3:H$146,$B453,总装!H$6)+SUMIF(总装!I$3:I$146,$B453,总装!I$6)</f>
        <v>0</v>
      </c>
      <c r="L453" s="12">
        <f ca="1">SUMIF(总装!J$3:J$146,$B453,总装!J$6)+SUMIF(总装!K$3:K$146,$B453,总装!K$6)+SUMIF(总装!L$3:L$146,$B453,总装!L$6)</f>
        <v>0</v>
      </c>
      <c r="M453" s="12">
        <f ca="1">SUMIF(总装!M$3:M$146,$B453,总装!M$6)+SUMIF(总装!N$3:N$146,$B453,总装!N$6)+SUMIF(总装!O$3:O$146,$B453,总装!O$6)</f>
        <v>0</v>
      </c>
      <c r="N453" s="12">
        <f ca="1">SUMIF(总装!P$3:P$146,$B453,总装!P$6)+SUMIF(总装!Q$3:Q$146,$B453,总装!Q$6)+SUMIF(总装!R$3:R$146,$B453,总装!R$6)</f>
        <v>0</v>
      </c>
      <c r="O453" s="12">
        <f ca="1">SUMIF(总装!S$3:S$146,$B453,总装!S$6)+SUMIF(总装!T$3:T$146,$B453,总装!T$6)+SUMIF(总装!U$3:U$146,$B453,总装!U$6)</f>
        <v>0</v>
      </c>
      <c r="P453" s="12">
        <f ca="1">SUMIF(总装!V$3:V$146,$B453,总装!V$6)+SUMIF(总装!W$3:W$146,$B453,总装!W$6)+SUMIF(总装!X$3:X$146,$B453,总装!X$6)</f>
        <v>0</v>
      </c>
      <c r="Q453" s="12">
        <f ca="1">SUMIF(总装!Y$3:Y$146,$B453,总装!Y$6)+SUMIF(总装!Z$3:Z$146,$B453,总装!Z$6)+SUMIF(总装!AA$3:AA$146,$B453,总装!AA$6)</f>
        <v>0</v>
      </c>
      <c r="R453" s="5">
        <f ca="1">SUMIF(总装!AB$3:AB$146,$B453,总装!AB$6)+SUMIF(总装!AC$3:AC$146,$B453,总装!AC$6)+SUMIF(总装!AD$3:AD$146,$B453,总装!AD$6)</f>
        <v>0</v>
      </c>
      <c r="S453" s="5">
        <f ca="1">SUMIF(总装!AE$3:AE$146,$B453,总装!AE$6)+SUMIF(总装!AF$3:AF$146,$B453,总装!AF$6)+SUMIF(总装!AG$3:AG$146,$B453,总装!AG$6)</f>
        <v>0</v>
      </c>
      <c r="T453" s="5">
        <f ca="1">SUMIF(总装!AH$3:AH$146,$B453,总装!AH$6)+SUMIF(总装!AI$3:AI$146,$B453,总装!AI$6)+SUMIF(总装!AJ$3:AJ$146,$B453,总装!AJ$6)</f>
        <v>1250</v>
      </c>
      <c r="U453" s="5">
        <f ca="1">SUMIF(总装!AK$3:AK$146,$B453,总装!AK$6)+SUMIF(总装!AL$3:AL$146,$B453,总装!AL$6)+SUMIF(总装!AM$3:AM$146,$B453,总装!AM$6)</f>
        <v>750</v>
      </c>
      <c r="V453" s="5">
        <f ca="1">SUMIF(总装!AN$3:AN$146,$B453,总装!AN$6)+SUMIF(总装!AO$3:AO$146,$B453,总装!AO$6)+SUMIF(总装!AP$3:AP$146,$B453,总装!AP$6)</f>
        <v>0</v>
      </c>
      <c r="W453" s="5">
        <f ca="1">SUMIF(总装!AQ$3:AQ$146,$B453,总装!AQ$6)+SUMIF(总装!AR$3:AR$146,$B453,总装!AR$6)+SUMIF(总装!AS$3:AS$146,$B453,总装!AS$6)</f>
        <v>0</v>
      </c>
      <c r="X453" s="5">
        <f ca="1">SUMIF(总装!AT$3:AT$146,$B453,总装!AT$6)+SUMIF(总装!AU$3:AU$146,$B453,总装!AU$6)+SUMIF(总装!AV$3:AV$146,$B453,总装!AV$6)</f>
        <v>0</v>
      </c>
      <c r="Y453" s="5">
        <f ca="1">SUMIF(总装!AW$3:AW$146,$B453,总装!AW$6)+SUMIF(总装!AX$3:AX$146,$B453,总装!AX$6)+SUMIF(总装!AY$3:AY$146,$B453,总装!AY$6)</f>
        <v>0</v>
      </c>
      <c r="Z453" s="5">
        <f ca="1">SUMIF(总装!AZ$3:AZ$146,$B453,总装!AZ$6)+SUMIF(总装!BA$3:BA$146,$B453,总装!BA$6)+SUMIF(总装!BB$3:BB$146,$B453,总装!BB$6)</f>
        <v>0</v>
      </c>
      <c r="AA453" s="5">
        <f ca="1">SUMIF(总装!BC$3:BC$146,$B453,总装!BC$6)+SUMIF(总装!BD$3:BD$146,$B453,总装!BD$6)+SUMIF(总装!BE$3:BE$146,$B453,总装!BE$6)</f>
        <v>0</v>
      </c>
      <c r="AB453" s="5">
        <f ca="1">SUMIF(总装!BF$3:BF$146,$B453,总装!BF$6)+SUMIF(总装!BG$3:BG$146,$B453,总装!BG$6)+SUMIF(总装!BH$3:BH$146,$B453,总装!BH$6)</f>
        <v>0</v>
      </c>
      <c r="AC453" s="5">
        <f ca="1">SUMIF(总装!BI$3:BI$146,$B453,总装!BI$6)+SUMIF(总装!BJ$3:BJ$146,$B453,总装!BJ$6)+SUMIF(总装!BK$3:BK$146,$B453,总装!BK$6)</f>
        <v>0</v>
      </c>
      <c r="AD453" s="5">
        <f ca="1">SUMIF(总装!BL$3:BL$146,$B453,总装!BL$6)+SUMIF(总装!BM$3:BM$146,$B453,总装!BM$6)+SUMIF(总装!BN$3:BN$146,$B453,总装!BN$6)</f>
        <v>0</v>
      </c>
      <c r="AE453" s="5">
        <f ca="1">SUMIF(总装!BO$3:BO$146,$B453,总装!BO$6)+SUMIF(总装!BP$3:BP$146,$B453,总装!BP$6)+SUMIF(总装!BQ$3:BQ$146,$B453,总装!BQ$6)</f>
        <v>0</v>
      </c>
      <c r="AF453" s="5">
        <f ca="1">SUMIF(总装!BR$3:BR$146,$B453,总装!BR$6)+SUMIF(总装!BS$3:BS$146,$B453,总装!BS$6)+SUMIF(总装!BT$3:BT$146,$B453,总装!BT$6)</f>
        <v>0</v>
      </c>
      <c r="AG453" s="5">
        <f ca="1">SUMIF(总装!BU$3:BU$146,$B453,总装!BU$6)+SUMIF(总装!BV$3:BV$146,$B453,总装!BV$6)+SUMIF(总装!BW$3:BW$146,$B453,总装!BW$6)</f>
        <v>0</v>
      </c>
      <c r="AH453" s="5">
        <f ca="1">SUMIF(总装!BX$3:BX$146,$B453,总装!BX$6)+SUMIF(总装!BY$3:BY$146,$B453,总装!BY$6)+SUMIF(总装!BZ$3:BZ$146,$B453,总装!BZ$6)</f>
        <v>0</v>
      </c>
      <c r="AI453" s="5">
        <f ca="1">SUMIF(总装!CA$3:CA$146,$B453,总装!CA$6)+SUMIF(总装!CB$3:CB$146,$B453,总装!CB$6)+SUMIF(总装!CC$3:CC$146,$B453,总装!CC$6)</f>
        <v>0</v>
      </c>
      <c r="AJ453" s="5">
        <f ca="1">SUMIF(总装!CD$3:CD$146,$B453,总装!CD$6)+SUMIF(总装!CE$3:CE$146,$B453,总装!CE$6)+SUMIF(总装!CF$3:CF$146,$B453,总装!CF$6)</f>
        <v>0</v>
      </c>
      <c r="AK453" s="5">
        <f ca="1">SUMIF(总装!CG$3:CG$146,$B453,总装!CG$6)+SUMIF(总装!CH$3:CH$146,$B453,总装!CH$6)+SUMIF(总装!CI$3:CI$146,$B453,总装!CI$6)</f>
        <v>0</v>
      </c>
      <c r="AL453" s="5">
        <f ca="1">SUMIF(总装!CJ$3:CJ$146,$B453,总装!CJ$6)+SUMIF(总装!CK$3:CK$146,$B453,总装!CK$6)+SUMIF(总装!CL$3:CL$146,$B453,总装!CL$6)</f>
        <v>0</v>
      </c>
      <c r="AM453" s="5">
        <f ca="1">SUMIF(总装!CM$3:CM$146,$B453,总装!CM$6)+SUMIF(总装!CN$3:CN$146,$B453,总装!CN$6)+SUMIF(总装!CO$3:CO$146,$B453,总装!CO$6)</f>
        <v>0</v>
      </c>
      <c r="AN453" s="5">
        <f ca="1">SUMIF(总装!CP$3:CP$146,$B453,总装!CP$6)+SUMIF(总装!CQ$3:CQ$146,$B453,总装!CQ$6)+SUMIF(总装!CR$3:CR$146,$B453,总装!CR$6)</f>
        <v>0</v>
      </c>
      <c r="AO453" s="5">
        <f ca="1" t="shared" si="20"/>
        <v>2000</v>
      </c>
      <c r="AP453" s="5">
        <f>SUMIF(工单拆分!G:G,B453,工单拆分!I:I)</f>
        <v>2000</v>
      </c>
      <c r="AQ453" s="5">
        <f ca="1" t="shared" si="21"/>
        <v>0</v>
      </c>
      <c r="AS453" s="7"/>
      <c r="AT453" s="5"/>
      <c r="AU453" s="5"/>
      <c r="AV453" s="5"/>
      <c r="AW453" s="5"/>
    </row>
    <row r="454" s="1" customFormat="1" spans="1:49">
      <c r="A454" s="5">
        <f>工单拆分!F454</f>
        <v>7210002596</v>
      </c>
      <c r="B454" s="5" t="str">
        <f>工单拆分!G454</f>
        <v>7210002596-2</v>
      </c>
      <c r="C454" s="5" t="str">
        <f>工单拆分!H454</f>
        <v>40B2T-2</v>
      </c>
      <c r="D454" s="5">
        <f>VLOOKUP(B454,工单拆分!G:I,3,0)</f>
        <v>2000</v>
      </c>
      <c r="E454" s="5">
        <f ca="1">SUMIFS(OFFSET(工单拆分!$I$2,,,2000),OFFSET(工单拆分!$F$2,,,2000),A454)</f>
        <v>7000</v>
      </c>
      <c r="F454" s="5"/>
      <c r="G454" s="10">
        <f ca="1" t="array" ref="G454">MATCH(TRUE,J454:AN454&gt;10,0)+$J$2-1</f>
        <v>43536</v>
      </c>
      <c r="H454" s="11"/>
      <c r="I454" s="11"/>
      <c r="J454" s="5">
        <f ca="1">SUMIF(总装!D$3:D$146,$B454,总装!D$6)+SUMIF(总装!E$3:E$146,$B454,总装!E$6)+SUMIF(总装!F$3:F$146,$B454,总装!F$6)</f>
        <v>0</v>
      </c>
      <c r="K454" s="12">
        <f ca="1">SUMIF(总装!G$3:G$146,$B454,总装!G$6)+SUMIF(总装!H$3:H$146,$B454,总装!H$6)+SUMIF(总装!I$3:I$146,$B454,总装!I$6)</f>
        <v>0</v>
      </c>
      <c r="L454" s="12">
        <f ca="1">SUMIF(总装!J$3:J$146,$B454,总装!J$6)+SUMIF(总装!K$3:K$146,$B454,总装!K$6)+SUMIF(总装!L$3:L$146,$B454,总装!L$6)</f>
        <v>0</v>
      </c>
      <c r="M454" s="12">
        <f ca="1">SUMIF(总装!M$3:M$146,$B454,总装!M$6)+SUMIF(总装!N$3:N$146,$B454,总装!N$6)+SUMIF(总装!O$3:O$146,$B454,总装!O$6)</f>
        <v>0</v>
      </c>
      <c r="N454" s="12">
        <f ca="1">SUMIF(总装!P$3:P$146,$B454,总装!P$6)+SUMIF(总装!Q$3:Q$146,$B454,总装!Q$6)+SUMIF(总装!R$3:R$146,$B454,总装!R$6)</f>
        <v>0</v>
      </c>
      <c r="O454" s="12">
        <f ca="1">SUMIF(总装!S$3:S$146,$B454,总装!S$6)+SUMIF(总装!T$3:T$146,$B454,总装!T$6)+SUMIF(总装!U$3:U$146,$B454,总装!U$6)</f>
        <v>0</v>
      </c>
      <c r="P454" s="12">
        <f ca="1">SUMIF(总装!V$3:V$146,$B454,总装!V$6)+SUMIF(总装!W$3:W$146,$B454,总装!W$6)+SUMIF(总装!X$3:X$146,$B454,总装!X$6)</f>
        <v>0</v>
      </c>
      <c r="Q454" s="12">
        <f ca="1">SUMIF(总装!Y$3:Y$146,$B454,总装!Y$6)+SUMIF(总装!Z$3:Z$146,$B454,总装!Z$6)+SUMIF(总装!AA$3:AA$146,$B454,总装!AA$6)</f>
        <v>0</v>
      </c>
      <c r="R454" s="5">
        <f ca="1">SUMIF(总装!AB$3:AB$146,$B454,总装!AB$6)+SUMIF(总装!AC$3:AC$146,$B454,总装!AC$6)+SUMIF(总装!AD$3:AD$146,$B454,总装!AD$6)</f>
        <v>0</v>
      </c>
      <c r="S454" s="5">
        <f ca="1">SUMIF(总装!AE$3:AE$146,$B454,总装!AE$6)+SUMIF(总装!AF$3:AF$146,$B454,总装!AF$6)+SUMIF(总装!AG$3:AG$146,$B454,总装!AG$6)</f>
        <v>0</v>
      </c>
      <c r="T454" s="5">
        <f ca="1">SUMIF(总装!AH$3:AH$146,$B454,总装!AH$6)+SUMIF(总装!AI$3:AI$146,$B454,总装!AI$6)+SUMIF(总装!AJ$3:AJ$146,$B454,总装!AJ$6)</f>
        <v>0</v>
      </c>
      <c r="U454" s="5">
        <f ca="1">SUMIF(总装!AK$3:AK$146,$B454,总装!AK$6)+SUMIF(总装!AL$3:AL$146,$B454,总装!AL$6)+SUMIF(总装!AM$3:AM$146,$B454,总装!AM$6)</f>
        <v>1150</v>
      </c>
      <c r="V454" s="5">
        <f ca="1">SUMIF(总装!AN$3:AN$146,$B454,总装!AN$6)+SUMIF(总装!AO$3:AO$146,$B454,总装!AO$6)+SUMIF(总装!AP$3:AP$146,$B454,总装!AP$6)</f>
        <v>850</v>
      </c>
      <c r="W454" s="5">
        <f ca="1">SUMIF(总装!AQ$3:AQ$146,$B454,总装!AQ$6)+SUMIF(总装!AR$3:AR$146,$B454,总装!AR$6)+SUMIF(总装!AS$3:AS$146,$B454,总装!AS$6)</f>
        <v>0</v>
      </c>
      <c r="X454" s="5">
        <f ca="1">SUMIF(总装!AT$3:AT$146,$B454,总装!AT$6)+SUMIF(总装!AU$3:AU$146,$B454,总装!AU$6)+SUMIF(总装!AV$3:AV$146,$B454,总装!AV$6)</f>
        <v>0</v>
      </c>
      <c r="Y454" s="5">
        <f ca="1">SUMIF(总装!AW$3:AW$146,$B454,总装!AW$6)+SUMIF(总装!AX$3:AX$146,$B454,总装!AX$6)+SUMIF(总装!AY$3:AY$146,$B454,总装!AY$6)</f>
        <v>0</v>
      </c>
      <c r="Z454" s="5">
        <f ca="1">SUMIF(总装!AZ$3:AZ$146,$B454,总装!AZ$6)+SUMIF(总装!BA$3:BA$146,$B454,总装!BA$6)+SUMIF(总装!BB$3:BB$146,$B454,总装!BB$6)</f>
        <v>0</v>
      </c>
      <c r="AA454" s="5">
        <f ca="1">SUMIF(总装!BC$3:BC$146,$B454,总装!BC$6)+SUMIF(总装!BD$3:BD$146,$B454,总装!BD$6)+SUMIF(总装!BE$3:BE$146,$B454,总装!BE$6)</f>
        <v>0</v>
      </c>
      <c r="AB454" s="5">
        <f ca="1">SUMIF(总装!BF$3:BF$146,$B454,总装!BF$6)+SUMIF(总装!BG$3:BG$146,$B454,总装!BG$6)+SUMIF(总装!BH$3:BH$146,$B454,总装!BH$6)</f>
        <v>0</v>
      </c>
      <c r="AC454" s="5">
        <f ca="1">SUMIF(总装!BI$3:BI$146,$B454,总装!BI$6)+SUMIF(总装!BJ$3:BJ$146,$B454,总装!BJ$6)+SUMIF(总装!BK$3:BK$146,$B454,总装!BK$6)</f>
        <v>0</v>
      </c>
      <c r="AD454" s="5">
        <f ca="1">SUMIF(总装!BL$3:BL$146,$B454,总装!BL$6)+SUMIF(总装!BM$3:BM$146,$B454,总装!BM$6)+SUMIF(总装!BN$3:BN$146,$B454,总装!BN$6)</f>
        <v>0</v>
      </c>
      <c r="AE454" s="5">
        <f ca="1">SUMIF(总装!BO$3:BO$146,$B454,总装!BO$6)+SUMIF(总装!BP$3:BP$146,$B454,总装!BP$6)+SUMIF(总装!BQ$3:BQ$146,$B454,总装!BQ$6)</f>
        <v>0</v>
      </c>
      <c r="AF454" s="5">
        <f ca="1">SUMIF(总装!BR$3:BR$146,$B454,总装!BR$6)+SUMIF(总装!BS$3:BS$146,$B454,总装!BS$6)+SUMIF(总装!BT$3:BT$146,$B454,总装!BT$6)</f>
        <v>0</v>
      </c>
      <c r="AG454" s="5">
        <f ca="1">SUMIF(总装!BU$3:BU$146,$B454,总装!BU$6)+SUMIF(总装!BV$3:BV$146,$B454,总装!BV$6)+SUMIF(总装!BW$3:BW$146,$B454,总装!BW$6)</f>
        <v>0</v>
      </c>
      <c r="AH454" s="5">
        <f ca="1">SUMIF(总装!BX$3:BX$146,$B454,总装!BX$6)+SUMIF(总装!BY$3:BY$146,$B454,总装!BY$6)+SUMIF(总装!BZ$3:BZ$146,$B454,总装!BZ$6)</f>
        <v>0</v>
      </c>
      <c r="AI454" s="5">
        <f ca="1">SUMIF(总装!CA$3:CA$146,$B454,总装!CA$6)+SUMIF(总装!CB$3:CB$146,$B454,总装!CB$6)+SUMIF(总装!CC$3:CC$146,$B454,总装!CC$6)</f>
        <v>0</v>
      </c>
      <c r="AJ454" s="5">
        <f ca="1">SUMIF(总装!CD$3:CD$146,$B454,总装!CD$6)+SUMIF(总装!CE$3:CE$146,$B454,总装!CE$6)+SUMIF(总装!CF$3:CF$146,$B454,总装!CF$6)</f>
        <v>0</v>
      </c>
      <c r="AK454" s="5">
        <f ca="1">SUMIF(总装!CG$3:CG$146,$B454,总装!CG$6)+SUMIF(总装!CH$3:CH$146,$B454,总装!CH$6)+SUMIF(总装!CI$3:CI$146,$B454,总装!CI$6)</f>
        <v>0</v>
      </c>
      <c r="AL454" s="5">
        <f ca="1">SUMIF(总装!CJ$3:CJ$146,$B454,总装!CJ$6)+SUMIF(总装!CK$3:CK$146,$B454,总装!CK$6)+SUMIF(总装!CL$3:CL$146,$B454,总装!CL$6)</f>
        <v>0</v>
      </c>
      <c r="AM454" s="5">
        <f ca="1">SUMIF(总装!CM$3:CM$146,$B454,总装!CM$6)+SUMIF(总装!CN$3:CN$146,$B454,总装!CN$6)+SUMIF(总装!CO$3:CO$146,$B454,总装!CO$6)</f>
        <v>0</v>
      </c>
      <c r="AN454" s="5">
        <f ca="1">SUMIF(总装!CP$3:CP$146,$B454,总装!CP$6)+SUMIF(总装!CQ$3:CQ$146,$B454,总装!CQ$6)+SUMIF(总装!CR$3:CR$146,$B454,总装!CR$6)</f>
        <v>0</v>
      </c>
      <c r="AO454" s="5">
        <f ca="1" t="shared" si="20"/>
        <v>2000</v>
      </c>
      <c r="AP454" s="5">
        <f>SUMIF(工单拆分!G:G,B454,工单拆分!I:I)</f>
        <v>2000</v>
      </c>
      <c r="AQ454" s="5">
        <f ca="1" t="shared" si="21"/>
        <v>0</v>
      </c>
      <c r="AS454" s="7"/>
      <c r="AT454" s="5"/>
      <c r="AU454" s="5"/>
      <c r="AV454" s="5"/>
      <c r="AW454" s="5"/>
    </row>
    <row r="455" s="1" customFormat="1" spans="1:49">
      <c r="A455" s="5">
        <f>工单拆分!F455</f>
        <v>7210002596</v>
      </c>
      <c r="B455" s="5" t="str">
        <f>工单拆分!G455</f>
        <v>7210002596-3</v>
      </c>
      <c r="C455" s="5" t="str">
        <f>工单拆分!H455</f>
        <v>40B2T-3</v>
      </c>
      <c r="D455" s="5">
        <f>VLOOKUP(B455,工单拆分!G:I,3,0)</f>
        <v>2000</v>
      </c>
      <c r="E455" s="5">
        <f ca="1">SUMIFS(OFFSET(工单拆分!$I$2,,,2000),OFFSET(工单拆分!$F$2,,,2000),A455)</f>
        <v>7000</v>
      </c>
      <c r="F455" s="5"/>
      <c r="G455" s="10">
        <f ca="1" t="array" ref="G455">MATCH(TRUE,J455:AN455&gt;10,0)+$J$2-1</f>
        <v>43542</v>
      </c>
      <c r="H455" s="11"/>
      <c r="I455" s="11"/>
      <c r="J455" s="5">
        <f ca="1">SUMIF(总装!D$3:D$146,$B455,总装!D$6)+SUMIF(总装!E$3:E$146,$B455,总装!E$6)+SUMIF(总装!F$3:F$146,$B455,总装!F$6)</f>
        <v>0</v>
      </c>
      <c r="K455" s="12">
        <f ca="1">SUMIF(总装!G$3:G$146,$B455,总装!G$6)+SUMIF(总装!H$3:H$146,$B455,总装!H$6)+SUMIF(总装!I$3:I$146,$B455,总装!I$6)</f>
        <v>0</v>
      </c>
      <c r="L455" s="12">
        <f ca="1">SUMIF(总装!J$3:J$146,$B455,总装!J$6)+SUMIF(总装!K$3:K$146,$B455,总装!K$6)+SUMIF(总装!L$3:L$146,$B455,总装!L$6)</f>
        <v>0</v>
      </c>
      <c r="M455" s="12">
        <f ca="1">SUMIF(总装!M$3:M$146,$B455,总装!M$6)+SUMIF(总装!N$3:N$146,$B455,总装!N$6)+SUMIF(总装!O$3:O$146,$B455,总装!O$6)</f>
        <v>0</v>
      </c>
      <c r="N455" s="12">
        <f ca="1">SUMIF(总装!P$3:P$146,$B455,总装!P$6)+SUMIF(总装!Q$3:Q$146,$B455,总装!Q$6)+SUMIF(总装!R$3:R$146,$B455,总装!R$6)</f>
        <v>0</v>
      </c>
      <c r="O455" s="12">
        <f ca="1">SUMIF(总装!S$3:S$146,$B455,总装!S$6)+SUMIF(总装!T$3:T$146,$B455,总装!T$6)+SUMIF(总装!U$3:U$146,$B455,总装!U$6)</f>
        <v>0</v>
      </c>
      <c r="P455" s="12">
        <f ca="1">SUMIF(总装!V$3:V$146,$B455,总装!V$6)+SUMIF(总装!W$3:W$146,$B455,总装!W$6)+SUMIF(总装!X$3:X$146,$B455,总装!X$6)</f>
        <v>0</v>
      </c>
      <c r="Q455" s="12">
        <f ca="1">SUMIF(总装!Y$3:Y$146,$B455,总装!Y$6)+SUMIF(总装!Z$3:Z$146,$B455,总装!Z$6)+SUMIF(总装!AA$3:AA$146,$B455,总装!AA$6)</f>
        <v>0</v>
      </c>
      <c r="R455" s="5">
        <f ca="1">SUMIF(总装!AB$3:AB$146,$B455,总装!AB$6)+SUMIF(总装!AC$3:AC$146,$B455,总装!AC$6)+SUMIF(总装!AD$3:AD$146,$B455,总装!AD$6)</f>
        <v>0</v>
      </c>
      <c r="S455" s="5">
        <f ca="1">SUMIF(总装!AE$3:AE$146,$B455,总装!AE$6)+SUMIF(总装!AF$3:AF$146,$B455,总装!AF$6)+SUMIF(总装!AG$3:AG$146,$B455,总装!AG$6)</f>
        <v>0</v>
      </c>
      <c r="T455" s="5">
        <f ca="1">SUMIF(总装!AH$3:AH$146,$B455,总装!AH$6)+SUMIF(总装!AI$3:AI$146,$B455,总装!AI$6)+SUMIF(总装!AJ$3:AJ$146,$B455,总装!AJ$6)</f>
        <v>0</v>
      </c>
      <c r="U455" s="5">
        <f ca="1">SUMIF(总装!AK$3:AK$146,$B455,总装!AK$6)+SUMIF(总装!AL$3:AL$146,$B455,总装!AL$6)+SUMIF(总装!AM$3:AM$146,$B455,总装!AM$6)</f>
        <v>0</v>
      </c>
      <c r="V455" s="5">
        <f ca="1">SUMIF(总装!AN$3:AN$146,$B455,总装!AN$6)+SUMIF(总装!AO$3:AO$146,$B455,总装!AO$6)+SUMIF(总装!AP$3:AP$146,$B455,总装!AP$6)</f>
        <v>0</v>
      </c>
      <c r="W455" s="5">
        <f ca="1">SUMIF(总装!AQ$3:AQ$146,$B455,总装!AQ$6)+SUMIF(总装!AR$3:AR$146,$B455,总装!AR$6)+SUMIF(总装!AS$3:AS$146,$B455,总装!AS$6)</f>
        <v>0</v>
      </c>
      <c r="X455" s="5">
        <f ca="1">SUMIF(总装!AT$3:AT$146,$B455,总装!AT$6)+SUMIF(总装!AU$3:AU$146,$B455,总装!AU$6)+SUMIF(总装!AV$3:AV$146,$B455,总装!AV$6)</f>
        <v>0</v>
      </c>
      <c r="Y455" s="5">
        <f ca="1">SUMIF(总装!AW$3:AW$146,$B455,总装!AW$6)+SUMIF(总装!AX$3:AX$146,$B455,总装!AX$6)+SUMIF(总装!AY$3:AY$146,$B455,总装!AY$6)</f>
        <v>0</v>
      </c>
      <c r="Z455" s="5">
        <f ca="1">SUMIF(总装!AZ$3:AZ$146,$B455,总装!AZ$6)+SUMIF(总装!BA$3:BA$146,$B455,总装!BA$6)+SUMIF(总装!BB$3:BB$146,$B455,总装!BB$6)</f>
        <v>0</v>
      </c>
      <c r="AA455" s="5">
        <f ca="1">SUMIF(总装!BC$3:BC$146,$B455,总装!BC$6)+SUMIF(总装!BD$3:BD$146,$B455,总装!BD$6)+SUMIF(总装!BE$3:BE$146,$B455,总装!BE$6)</f>
        <v>1610</v>
      </c>
      <c r="AB455" s="5">
        <f ca="1">SUMIF(总装!BF$3:BF$146,$B455,总装!BF$6)+SUMIF(总装!BG$3:BG$146,$B455,总装!BG$6)+SUMIF(总装!BH$3:BH$146,$B455,总装!BH$6)</f>
        <v>390</v>
      </c>
      <c r="AC455" s="5">
        <f ca="1">SUMIF(总装!BI$3:BI$146,$B455,总装!BI$6)+SUMIF(总装!BJ$3:BJ$146,$B455,总装!BJ$6)+SUMIF(总装!BK$3:BK$146,$B455,总装!BK$6)</f>
        <v>0</v>
      </c>
      <c r="AD455" s="5">
        <f ca="1">SUMIF(总装!BL$3:BL$146,$B455,总装!BL$6)+SUMIF(总装!BM$3:BM$146,$B455,总装!BM$6)+SUMIF(总装!BN$3:BN$146,$B455,总装!BN$6)</f>
        <v>0</v>
      </c>
      <c r="AE455" s="5">
        <f ca="1">SUMIF(总装!BO$3:BO$146,$B455,总装!BO$6)+SUMIF(总装!BP$3:BP$146,$B455,总装!BP$6)+SUMIF(总装!BQ$3:BQ$146,$B455,总装!BQ$6)</f>
        <v>0</v>
      </c>
      <c r="AF455" s="5">
        <f ca="1">SUMIF(总装!BR$3:BR$146,$B455,总装!BR$6)+SUMIF(总装!BS$3:BS$146,$B455,总装!BS$6)+SUMIF(总装!BT$3:BT$146,$B455,总装!BT$6)</f>
        <v>0</v>
      </c>
      <c r="AG455" s="5">
        <f ca="1">SUMIF(总装!BU$3:BU$146,$B455,总装!BU$6)+SUMIF(总装!BV$3:BV$146,$B455,总装!BV$6)+SUMIF(总装!BW$3:BW$146,$B455,总装!BW$6)</f>
        <v>0</v>
      </c>
      <c r="AH455" s="5">
        <f ca="1">SUMIF(总装!BX$3:BX$146,$B455,总装!BX$6)+SUMIF(总装!BY$3:BY$146,$B455,总装!BY$6)+SUMIF(总装!BZ$3:BZ$146,$B455,总装!BZ$6)</f>
        <v>0</v>
      </c>
      <c r="AI455" s="5">
        <f ca="1">SUMIF(总装!CA$3:CA$146,$B455,总装!CA$6)+SUMIF(总装!CB$3:CB$146,$B455,总装!CB$6)+SUMIF(总装!CC$3:CC$146,$B455,总装!CC$6)</f>
        <v>0</v>
      </c>
      <c r="AJ455" s="5">
        <f ca="1">SUMIF(总装!CD$3:CD$146,$B455,总装!CD$6)+SUMIF(总装!CE$3:CE$146,$B455,总装!CE$6)+SUMIF(总装!CF$3:CF$146,$B455,总装!CF$6)</f>
        <v>0</v>
      </c>
      <c r="AK455" s="5">
        <f ca="1">SUMIF(总装!CG$3:CG$146,$B455,总装!CG$6)+SUMIF(总装!CH$3:CH$146,$B455,总装!CH$6)+SUMIF(总装!CI$3:CI$146,$B455,总装!CI$6)</f>
        <v>0</v>
      </c>
      <c r="AL455" s="5">
        <f ca="1">SUMIF(总装!CJ$3:CJ$146,$B455,总装!CJ$6)+SUMIF(总装!CK$3:CK$146,$B455,总装!CK$6)+SUMIF(总装!CL$3:CL$146,$B455,总装!CL$6)</f>
        <v>0</v>
      </c>
      <c r="AM455" s="5">
        <f ca="1">SUMIF(总装!CM$3:CM$146,$B455,总装!CM$6)+SUMIF(总装!CN$3:CN$146,$B455,总装!CN$6)+SUMIF(总装!CO$3:CO$146,$B455,总装!CO$6)</f>
        <v>0</v>
      </c>
      <c r="AN455" s="5">
        <f ca="1">SUMIF(总装!CP$3:CP$146,$B455,总装!CP$6)+SUMIF(总装!CQ$3:CQ$146,$B455,总装!CQ$6)+SUMIF(总装!CR$3:CR$146,$B455,总装!CR$6)</f>
        <v>0</v>
      </c>
      <c r="AO455" s="5">
        <f ca="1" t="shared" si="20"/>
        <v>2000</v>
      </c>
      <c r="AP455" s="5">
        <f>SUMIF(工单拆分!G:G,B455,工单拆分!I:I)</f>
        <v>2000</v>
      </c>
      <c r="AQ455" s="5">
        <f ca="1" t="shared" si="21"/>
        <v>0</v>
      </c>
      <c r="AS455" s="7"/>
      <c r="AT455" s="5"/>
      <c r="AU455" s="5"/>
      <c r="AV455" s="5"/>
      <c r="AW455" s="5"/>
    </row>
    <row r="456" s="1" customFormat="1" spans="1:49">
      <c r="A456" s="5">
        <f>工单拆分!F456</f>
        <v>7210002596</v>
      </c>
      <c r="B456" s="5" t="str">
        <f>工单拆分!G456</f>
        <v>7210002596-4</v>
      </c>
      <c r="C456" s="5" t="str">
        <f>工单拆分!H456</f>
        <v>40B2T-4</v>
      </c>
      <c r="D456" s="5">
        <f>VLOOKUP(B456,工单拆分!G:I,3,0)</f>
        <v>1000</v>
      </c>
      <c r="E456" s="5">
        <f ca="1">SUMIFS(OFFSET(工单拆分!$I$2,,,2000),OFFSET(工单拆分!$F$2,,,2000),A456)</f>
        <v>7000</v>
      </c>
      <c r="F456" s="5"/>
      <c r="G456" s="10">
        <f ca="1" t="array" ref="G456">MATCH(TRUE,J456:AN456&gt;10,0)+$J$2-1</f>
        <v>43543</v>
      </c>
      <c r="H456" s="11"/>
      <c r="I456" s="11"/>
      <c r="J456" s="5">
        <f ca="1">SUMIF(总装!D$3:D$146,$B456,总装!D$6)+SUMIF(总装!E$3:E$146,$B456,总装!E$6)+SUMIF(总装!F$3:F$146,$B456,总装!F$6)</f>
        <v>0</v>
      </c>
      <c r="K456" s="12">
        <f ca="1">SUMIF(总装!G$3:G$146,$B456,总装!G$6)+SUMIF(总装!H$3:H$146,$B456,总装!H$6)+SUMIF(总装!I$3:I$146,$B456,总装!I$6)</f>
        <v>0</v>
      </c>
      <c r="L456" s="12">
        <f ca="1">SUMIF(总装!J$3:J$146,$B456,总装!J$6)+SUMIF(总装!K$3:K$146,$B456,总装!K$6)+SUMIF(总装!L$3:L$146,$B456,总装!L$6)</f>
        <v>0</v>
      </c>
      <c r="M456" s="12">
        <f ca="1">SUMIF(总装!M$3:M$146,$B456,总装!M$6)+SUMIF(总装!N$3:N$146,$B456,总装!N$6)+SUMIF(总装!O$3:O$146,$B456,总装!O$6)</f>
        <v>0</v>
      </c>
      <c r="N456" s="12">
        <f ca="1">SUMIF(总装!P$3:P$146,$B456,总装!P$6)+SUMIF(总装!Q$3:Q$146,$B456,总装!Q$6)+SUMIF(总装!R$3:R$146,$B456,总装!R$6)</f>
        <v>0</v>
      </c>
      <c r="O456" s="12">
        <f ca="1">SUMIF(总装!S$3:S$146,$B456,总装!S$6)+SUMIF(总装!T$3:T$146,$B456,总装!T$6)+SUMIF(总装!U$3:U$146,$B456,总装!U$6)</f>
        <v>0</v>
      </c>
      <c r="P456" s="12">
        <f ca="1">SUMIF(总装!V$3:V$146,$B456,总装!V$6)+SUMIF(总装!W$3:W$146,$B456,总装!W$6)+SUMIF(总装!X$3:X$146,$B456,总装!X$6)</f>
        <v>0</v>
      </c>
      <c r="Q456" s="12">
        <f ca="1">SUMIF(总装!Y$3:Y$146,$B456,总装!Y$6)+SUMIF(总装!Z$3:Z$146,$B456,总装!Z$6)+SUMIF(总装!AA$3:AA$146,$B456,总装!AA$6)</f>
        <v>0</v>
      </c>
      <c r="R456" s="5">
        <f ca="1">SUMIF(总装!AB$3:AB$146,$B456,总装!AB$6)+SUMIF(总装!AC$3:AC$146,$B456,总装!AC$6)+SUMIF(总装!AD$3:AD$146,$B456,总装!AD$6)</f>
        <v>0</v>
      </c>
      <c r="S456" s="5">
        <f ca="1">SUMIF(总装!AE$3:AE$146,$B456,总装!AE$6)+SUMIF(总装!AF$3:AF$146,$B456,总装!AF$6)+SUMIF(总装!AG$3:AG$146,$B456,总装!AG$6)</f>
        <v>0</v>
      </c>
      <c r="T456" s="5">
        <f ca="1">SUMIF(总装!AH$3:AH$146,$B456,总装!AH$6)+SUMIF(总装!AI$3:AI$146,$B456,总装!AI$6)+SUMIF(总装!AJ$3:AJ$146,$B456,总装!AJ$6)</f>
        <v>0</v>
      </c>
      <c r="U456" s="5">
        <f ca="1">SUMIF(总装!AK$3:AK$146,$B456,总装!AK$6)+SUMIF(总装!AL$3:AL$146,$B456,总装!AL$6)+SUMIF(总装!AM$3:AM$146,$B456,总装!AM$6)</f>
        <v>0</v>
      </c>
      <c r="V456" s="5">
        <f ca="1">SUMIF(总装!AN$3:AN$146,$B456,总装!AN$6)+SUMIF(总装!AO$3:AO$146,$B456,总装!AO$6)+SUMIF(总装!AP$3:AP$146,$B456,总装!AP$6)</f>
        <v>0</v>
      </c>
      <c r="W456" s="5">
        <f ca="1">SUMIF(总装!AQ$3:AQ$146,$B456,总装!AQ$6)+SUMIF(总装!AR$3:AR$146,$B456,总装!AR$6)+SUMIF(总装!AS$3:AS$146,$B456,总装!AS$6)</f>
        <v>0</v>
      </c>
      <c r="X456" s="5">
        <f ca="1">SUMIF(总装!AT$3:AT$146,$B456,总装!AT$6)+SUMIF(总装!AU$3:AU$146,$B456,总装!AU$6)+SUMIF(总装!AV$3:AV$146,$B456,总装!AV$6)</f>
        <v>0</v>
      </c>
      <c r="Y456" s="5">
        <f ca="1">SUMIF(总装!AW$3:AW$146,$B456,总装!AW$6)+SUMIF(总装!AX$3:AX$146,$B456,总装!AX$6)+SUMIF(总装!AY$3:AY$146,$B456,总装!AY$6)</f>
        <v>0</v>
      </c>
      <c r="Z456" s="5">
        <f ca="1">SUMIF(总装!AZ$3:AZ$146,$B456,总装!AZ$6)+SUMIF(总装!BA$3:BA$146,$B456,总装!BA$6)+SUMIF(总装!BB$3:BB$146,$B456,总装!BB$6)</f>
        <v>0</v>
      </c>
      <c r="AA456" s="5">
        <f ca="1">SUMIF(总装!BC$3:BC$146,$B456,总装!BC$6)+SUMIF(总装!BD$3:BD$146,$B456,总装!BD$6)+SUMIF(总装!BE$3:BE$146,$B456,总装!BE$6)</f>
        <v>0</v>
      </c>
      <c r="AB456" s="5">
        <f ca="1">SUMIF(总装!BF$3:BF$146,$B456,总装!BF$6)+SUMIF(总装!BG$3:BG$146,$B456,总装!BG$6)+SUMIF(总装!BH$3:BH$146,$B456,总装!BH$6)</f>
        <v>1000</v>
      </c>
      <c r="AC456" s="5">
        <f ca="1">SUMIF(总装!BI$3:BI$146,$B456,总装!BI$6)+SUMIF(总装!BJ$3:BJ$146,$B456,总装!BJ$6)+SUMIF(总装!BK$3:BK$146,$B456,总装!BK$6)</f>
        <v>0</v>
      </c>
      <c r="AD456" s="5">
        <f ca="1">SUMIF(总装!BL$3:BL$146,$B456,总装!BL$6)+SUMIF(总装!BM$3:BM$146,$B456,总装!BM$6)+SUMIF(总装!BN$3:BN$146,$B456,总装!BN$6)</f>
        <v>0</v>
      </c>
      <c r="AE456" s="5">
        <f ca="1">SUMIF(总装!BO$3:BO$146,$B456,总装!BO$6)+SUMIF(总装!BP$3:BP$146,$B456,总装!BP$6)+SUMIF(总装!BQ$3:BQ$146,$B456,总装!BQ$6)</f>
        <v>0</v>
      </c>
      <c r="AF456" s="5">
        <f ca="1">SUMIF(总装!BR$3:BR$146,$B456,总装!BR$6)+SUMIF(总装!BS$3:BS$146,$B456,总装!BS$6)+SUMIF(总装!BT$3:BT$146,$B456,总装!BT$6)</f>
        <v>0</v>
      </c>
      <c r="AG456" s="5">
        <f ca="1">SUMIF(总装!BU$3:BU$146,$B456,总装!BU$6)+SUMIF(总装!BV$3:BV$146,$B456,总装!BV$6)+SUMIF(总装!BW$3:BW$146,$B456,总装!BW$6)</f>
        <v>0</v>
      </c>
      <c r="AH456" s="5">
        <f ca="1">SUMIF(总装!BX$3:BX$146,$B456,总装!BX$6)+SUMIF(总装!BY$3:BY$146,$B456,总装!BY$6)+SUMIF(总装!BZ$3:BZ$146,$B456,总装!BZ$6)</f>
        <v>0</v>
      </c>
      <c r="AI456" s="5">
        <f ca="1">SUMIF(总装!CA$3:CA$146,$B456,总装!CA$6)+SUMIF(总装!CB$3:CB$146,$B456,总装!CB$6)+SUMIF(总装!CC$3:CC$146,$B456,总装!CC$6)</f>
        <v>0</v>
      </c>
      <c r="AJ456" s="5">
        <f ca="1">SUMIF(总装!CD$3:CD$146,$B456,总装!CD$6)+SUMIF(总装!CE$3:CE$146,$B456,总装!CE$6)+SUMIF(总装!CF$3:CF$146,$B456,总装!CF$6)</f>
        <v>0</v>
      </c>
      <c r="AK456" s="5">
        <f ca="1">SUMIF(总装!CG$3:CG$146,$B456,总装!CG$6)+SUMIF(总装!CH$3:CH$146,$B456,总装!CH$6)+SUMIF(总装!CI$3:CI$146,$B456,总装!CI$6)</f>
        <v>0</v>
      </c>
      <c r="AL456" s="5">
        <f ca="1">SUMIF(总装!CJ$3:CJ$146,$B456,总装!CJ$6)+SUMIF(总装!CK$3:CK$146,$B456,总装!CK$6)+SUMIF(总装!CL$3:CL$146,$B456,总装!CL$6)</f>
        <v>0</v>
      </c>
      <c r="AM456" s="5">
        <f ca="1">SUMIF(总装!CM$3:CM$146,$B456,总装!CM$6)+SUMIF(总装!CN$3:CN$146,$B456,总装!CN$6)+SUMIF(总装!CO$3:CO$146,$B456,总装!CO$6)</f>
        <v>0</v>
      </c>
      <c r="AN456" s="5">
        <f ca="1">SUMIF(总装!CP$3:CP$146,$B456,总装!CP$6)+SUMIF(总装!CQ$3:CQ$146,$B456,总装!CQ$6)+SUMIF(总装!CR$3:CR$146,$B456,总装!CR$6)</f>
        <v>0</v>
      </c>
      <c r="AO456" s="5">
        <f ca="1" t="shared" si="20"/>
        <v>1000</v>
      </c>
      <c r="AP456" s="5">
        <f>SUMIF(工单拆分!G:G,B456,工单拆分!I:I)</f>
        <v>1000</v>
      </c>
      <c r="AQ456" s="5">
        <f ca="1" t="shared" si="21"/>
        <v>0</v>
      </c>
      <c r="AS456" s="7"/>
      <c r="AT456" s="5"/>
      <c r="AU456" s="5"/>
      <c r="AV456" s="5"/>
      <c r="AW456" s="5"/>
    </row>
    <row r="457" s="1" customFormat="1" spans="1:49">
      <c r="A457" s="5">
        <f>工单拆分!F457</f>
        <v>7210002600</v>
      </c>
      <c r="B457" s="5" t="str">
        <f>工单拆分!G457</f>
        <v>7210002600-1</v>
      </c>
      <c r="C457" s="5" t="str">
        <f>工单拆分!H457</f>
        <v>50B2T-1</v>
      </c>
      <c r="D457" s="5">
        <f>VLOOKUP(B457,工单拆分!G:I,3,0)</f>
        <v>3000</v>
      </c>
      <c r="E457" s="5">
        <f ca="1">SUMIFS(OFFSET(工单拆分!$I$2,,,2000),OFFSET(工单拆分!$F$2,,,2000),A457)</f>
        <v>5000</v>
      </c>
      <c r="F457" s="5"/>
      <c r="G457" s="10">
        <f ca="1" t="array" ref="G457">MATCH(TRUE,J457:AN457&gt;10,0)+$J$2-1</f>
        <v>43537</v>
      </c>
      <c r="H457" s="11"/>
      <c r="I457" s="11"/>
      <c r="J457" s="5">
        <f ca="1">SUMIF(总装!D$3:D$146,$B457,总装!D$6)+SUMIF(总装!E$3:E$146,$B457,总装!E$6)+SUMIF(总装!F$3:F$146,$B457,总装!F$6)</f>
        <v>0</v>
      </c>
      <c r="K457" s="12">
        <f ca="1">SUMIF(总装!G$3:G$146,$B457,总装!G$6)+SUMIF(总装!H$3:H$146,$B457,总装!H$6)+SUMIF(总装!I$3:I$146,$B457,总装!I$6)</f>
        <v>0</v>
      </c>
      <c r="L457" s="12">
        <f ca="1">SUMIF(总装!J$3:J$146,$B457,总装!J$6)+SUMIF(总装!K$3:K$146,$B457,总装!K$6)+SUMIF(总装!L$3:L$146,$B457,总装!L$6)</f>
        <v>0</v>
      </c>
      <c r="M457" s="12">
        <f ca="1">SUMIF(总装!M$3:M$146,$B457,总装!M$6)+SUMIF(总装!N$3:N$146,$B457,总装!N$6)+SUMIF(总装!O$3:O$146,$B457,总装!O$6)</f>
        <v>0</v>
      </c>
      <c r="N457" s="12">
        <f ca="1">SUMIF(总装!P$3:P$146,$B457,总装!P$6)+SUMIF(总装!Q$3:Q$146,$B457,总装!Q$6)+SUMIF(总装!R$3:R$146,$B457,总装!R$6)</f>
        <v>0</v>
      </c>
      <c r="O457" s="12">
        <f ca="1">SUMIF(总装!S$3:S$146,$B457,总装!S$6)+SUMIF(总装!T$3:T$146,$B457,总装!T$6)+SUMIF(总装!U$3:U$146,$B457,总装!U$6)</f>
        <v>0</v>
      </c>
      <c r="P457" s="12">
        <f ca="1">SUMIF(总装!V$3:V$146,$B457,总装!V$6)+SUMIF(总装!W$3:W$146,$B457,总装!W$6)+SUMIF(总装!X$3:X$146,$B457,总装!X$6)</f>
        <v>0</v>
      </c>
      <c r="Q457" s="12">
        <f ca="1">SUMIF(总装!Y$3:Y$146,$B457,总装!Y$6)+SUMIF(总装!Z$3:Z$146,$B457,总装!Z$6)+SUMIF(总装!AA$3:AA$146,$B457,总装!AA$6)</f>
        <v>0</v>
      </c>
      <c r="R457" s="5">
        <f ca="1">SUMIF(总装!AB$3:AB$146,$B457,总装!AB$6)+SUMIF(总装!AC$3:AC$146,$B457,总装!AC$6)+SUMIF(总装!AD$3:AD$146,$B457,总装!AD$6)</f>
        <v>0</v>
      </c>
      <c r="S457" s="5">
        <f ca="1">SUMIF(总装!AE$3:AE$146,$B457,总装!AE$6)+SUMIF(总装!AF$3:AF$146,$B457,总装!AF$6)+SUMIF(总装!AG$3:AG$146,$B457,总装!AG$6)</f>
        <v>0</v>
      </c>
      <c r="T457" s="5">
        <f ca="1">SUMIF(总装!AH$3:AH$146,$B457,总装!AH$6)+SUMIF(总装!AI$3:AI$146,$B457,总装!AI$6)+SUMIF(总装!AJ$3:AJ$146,$B457,总装!AJ$6)</f>
        <v>0</v>
      </c>
      <c r="U457" s="5">
        <f ca="1">SUMIF(总装!AK$3:AK$146,$B457,总装!AK$6)+SUMIF(总装!AL$3:AL$146,$B457,总装!AL$6)+SUMIF(总装!AM$3:AM$146,$B457,总装!AM$6)</f>
        <v>0</v>
      </c>
      <c r="V457" s="5">
        <f ca="1">SUMIF(总装!AN$3:AN$146,$B457,总装!AN$6)+SUMIF(总装!AO$3:AO$146,$B457,总装!AO$6)+SUMIF(总装!AP$3:AP$146,$B457,总装!AP$6)</f>
        <v>1000</v>
      </c>
      <c r="W457" s="5">
        <f ca="1">SUMIF(总装!AQ$3:AQ$146,$B457,总装!AQ$6)+SUMIF(总装!AR$3:AR$146,$B457,总装!AR$6)+SUMIF(总装!AS$3:AS$146,$B457,总装!AS$6)</f>
        <v>1850</v>
      </c>
      <c r="X457" s="5">
        <f ca="1">SUMIF(总装!AT$3:AT$146,$B457,总装!AT$6)+SUMIF(总装!AU$3:AU$146,$B457,总装!AU$6)+SUMIF(总装!AV$3:AV$146,$B457,总装!AV$6)</f>
        <v>150</v>
      </c>
      <c r="Y457" s="5">
        <f ca="1">SUMIF(总装!AW$3:AW$146,$B457,总装!AW$6)+SUMIF(总装!AX$3:AX$146,$B457,总装!AX$6)+SUMIF(总装!AY$3:AY$146,$B457,总装!AY$6)</f>
        <v>0</v>
      </c>
      <c r="Z457" s="5">
        <f ca="1">SUMIF(总装!AZ$3:AZ$146,$B457,总装!AZ$6)+SUMIF(总装!BA$3:BA$146,$B457,总装!BA$6)+SUMIF(总装!BB$3:BB$146,$B457,总装!BB$6)</f>
        <v>0</v>
      </c>
      <c r="AA457" s="5">
        <f ca="1">SUMIF(总装!BC$3:BC$146,$B457,总装!BC$6)+SUMIF(总装!BD$3:BD$146,$B457,总装!BD$6)+SUMIF(总装!BE$3:BE$146,$B457,总装!BE$6)</f>
        <v>0</v>
      </c>
      <c r="AB457" s="5">
        <f ca="1">SUMIF(总装!BF$3:BF$146,$B457,总装!BF$6)+SUMIF(总装!BG$3:BG$146,$B457,总装!BG$6)+SUMIF(总装!BH$3:BH$146,$B457,总装!BH$6)</f>
        <v>0</v>
      </c>
      <c r="AC457" s="5">
        <f ca="1">SUMIF(总装!BI$3:BI$146,$B457,总装!BI$6)+SUMIF(总装!BJ$3:BJ$146,$B457,总装!BJ$6)+SUMIF(总装!BK$3:BK$146,$B457,总装!BK$6)</f>
        <v>0</v>
      </c>
      <c r="AD457" s="5">
        <f ca="1">SUMIF(总装!BL$3:BL$146,$B457,总装!BL$6)+SUMIF(总装!BM$3:BM$146,$B457,总装!BM$6)+SUMIF(总装!BN$3:BN$146,$B457,总装!BN$6)</f>
        <v>0</v>
      </c>
      <c r="AE457" s="5">
        <f ca="1">SUMIF(总装!BO$3:BO$146,$B457,总装!BO$6)+SUMIF(总装!BP$3:BP$146,$B457,总装!BP$6)+SUMIF(总装!BQ$3:BQ$146,$B457,总装!BQ$6)</f>
        <v>0</v>
      </c>
      <c r="AF457" s="5">
        <f ca="1">SUMIF(总装!BR$3:BR$146,$B457,总装!BR$6)+SUMIF(总装!BS$3:BS$146,$B457,总装!BS$6)+SUMIF(总装!BT$3:BT$146,$B457,总装!BT$6)</f>
        <v>0</v>
      </c>
      <c r="AG457" s="5">
        <f ca="1">SUMIF(总装!BU$3:BU$146,$B457,总装!BU$6)+SUMIF(总装!BV$3:BV$146,$B457,总装!BV$6)+SUMIF(总装!BW$3:BW$146,$B457,总装!BW$6)</f>
        <v>0</v>
      </c>
      <c r="AH457" s="5">
        <f ca="1">SUMIF(总装!BX$3:BX$146,$B457,总装!BX$6)+SUMIF(总装!BY$3:BY$146,$B457,总装!BY$6)+SUMIF(总装!BZ$3:BZ$146,$B457,总装!BZ$6)</f>
        <v>0</v>
      </c>
      <c r="AI457" s="5">
        <f ca="1">SUMIF(总装!CA$3:CA$146,$B457,总装!CA$6)+SUMIF(总装!CB$3:CB$146,$B457,总装!CB$6)+SUMIF(总装!CC$3:CC$146,$B457,总装!CC$6)</f>
        <v>0</v>
      </c>
      <c r="AJ457" s="5">
        <f ca="1">SUMIF(总装!CD$3:CD$146,$B457,总装!CD$6)+SUMIF(总装!CE$3:CE$146,$B457,总装!CE$6)+SUMIF(总装!CF$3:CF$146,$B457,总装!CF$6)</f>
        <v>0</v>
      </c>
      <c r="AK457" s="5">
        <f ca="1">SUMIF(总装!CG$3:CG$146,$B457,总装!CG$6)+SUMIF(总装!CH$3:CH$146,$B457,总装!CH$6)+SUMIF(总装!CI$3:CI$146,$B457,总装!CI$6)</f>
        <v>0</v>
      </c>
      <c r="AL457" s="5">
        <f ca="1">SUMIF(总装!CJ$3:CJ$146,$B457,总装!CJ$6)+SUMIF(总装!CK$3:CK$146,$B457,总装!CK$6)+SUMIF(总装!CL$3:CL$146,$B457,总装!CL$6)</f>
        <v>0</v>
      </c>
      <c r="AM457" s="5">
        <f ca="1">SUMIF(总装!CM$3:CM$146,$B457,总装!CM$6)+SUMIF(总装!CN$3:CN$146,$B457,总装!CN$6)+SUMIF(总装!CO$3:CO$146,$B457,总装!CO$6)</f>
        <v>0</v>
      </c>
      <c r="AN457" s="5">
        <f ca="1">SUMIF(总装!CP$3:CP$146,$B457,总装!CP$6)+SUMIF(总装!CQ$3:CQ$146,$B457,总装!CQ$6)+SUMIF(总装!CR$3:CR$146,$B457,总装!CR$6)</f>
        <v>0</v>
      </c>
      <c r="AO457" s="5">
        <f ca="1" t="shared" si="20"/>
        <v>3000</v>
      </c>
      <c r="AP457" s="5">
        <f>SUMIF(工单拆分!G:G,B457,工单拆分!I:I)</f>
        <v>3000</v>
      </c>
      <c r="AQ457" s="5">
        <f ca="1" t="shared" si="21"/>
        <v>0</v>
      </c>
      <c r="AS457" s="7"/>
      <c r="AT457" s="5"/>
      <c r="AU457" s="5"/>
      <c r="AV457" s="5"/>
      <c r="AW457" s="5"/>
    </row>
    <row r="458" s="1" customFormat="1" spans="1:49">
      <c r="A458" s="5">
        <f>工单拆分!F458</f>
        <v>7210002600</v>
      </c>
      <c r="B458" s="5" t="str">
        <f>工单拆分!G458</f>
        <v>7210002600-2</v>
      </c>
      <c r="C458" s="5" t="str">
        <f>工单拆分!H458</f>
        <v>50B2T-2</v>
      </c>
      <c r="D458" s="5">
        <f>VLOOKUP(B458,工单拆分!G:I,3,0)</f>
        <v>2000</v>
      </c>
      <c r="E458" s="5">
        <f ca="1">SUMIFS(OFFSET(工单拆分!$I$2,,,2000),OFFSET(工单拆分!$F$2,,,2000),A458)</f>
        <v>5000</v>
      </c>
      <c r="F458" s="5"/>
      <c r="G458" s="10">
        <f ca="1" t="array" ref="G458">MATCH(TRUE,J458:AN458&gt;10,0)+$J$2-1</f>
        <v>43539</v>
      </c>
      <c r="H458" s="11"/>
      <c r="I458" s="11"/>
      <c r="J458" s="5">
        <f ca="1">SUMIF(总装!D$3:D$146,$B458,总装!D$6)+SUMIF(总装!E$3:E$146,$B458,总装!E$6)+SUMIF(总装!F$3:F$146,$B458,总装!F$6)</f>
        <v>0</v>
      </c>
      <c r="K458" s="12">
        <f ca="1">SUMIF(总装!G$3:G$146,$B458,总装!G$6)+SUMIF(总装!H$3:H$146,$B458,总装!H$6)+SUMIF(总装!I$3:I$146,$B458,总装!I$6)</f>
        <v>0</v>
      </c>
      <c r="L458" s="12">
        <f ca="1">SUMIF(总装!J$3:J$146,$B458,总装!J$6)+SUMIF(总装!K$3:K$146,$B458,总装!K$6)+SUMIF(总装!L$3:L$146,$B458,总装!L$6)</f>
        <v>0</v>
      </c>
      <c r="M458" s="12">
        <f ca="1">SUMIF(总装!M$3:M$146,$B458,总装!M$6)+SUMIF(总装!N$3:N$146,$B458,总装!N$6)+SUMIF(总装!O$3:O$146,$B458,总装!O$6)</f>
        <v>0</v>
      </c>
      <c r="N458" s="12">
        <f ca="1">SUMIF(总装!P$3:P$146,$B458,总装!P$6)+SUMIF(总装!Q$3:Q$146,$B458,总装!Q$6)+SUMIF(总装!R$3:R$146,$B458,总装!R$6)</f>
        <v>0</v>
      </c>
      <c r="O458" s="12">
        <f ca="1">SUMIF(总装!S$3:S$146,$B458,总装!S$6)+SUMIF(总装!T$3:T$146,$B458,总装!T$6)+SUMIF(总装!U$3:U$146,$B458,总装!U$6)</f>
        <v>0</v>
      </c>
      <c r="P458" s="12">
        <f ca="1">SUMIF(总装!V$3:V$146,$B458,总装!V$6)+SUMIF(总装!W$3:W$146,$B458,总装!W$6)+SUMIF(总装!X$3:X$146,$B458,总装!X$6)</f>
        <v>0</v>
      </c>
      <c r="Q458" s="12">
        <f ca="1">SUMIF(总装!Y$3:Y$146,$B458,总装!Y$6)+SUMIF(总装!Z$3:Z$146,$B458,总装!Z$6)+SUMIF(总装!AA$3:AA$146,$B458,总装!AA$6)</f>
        <v>0</v>
      </c>
      <c r="R458" s="5">
        <f ca="1">SUMIF(总装!AB$3:AB$146,$B458,总装!AB$6)+SUMIF(总装!AC$3:AC$146,$B458,总装!AC$6)+SUMIF(总装!AD$3:AD$146,$B458,总装!AD$6)</f>
        <v>0</v>
      </c>
      <c r="S458" s="5">
        <f ca="1">SUMIF(总装!AE$3:AE$146,$B458,总装!AE$6)+SUMIF(总装!AF$3:AF$146,$B458,总装!AF$6)+SUMIF(总装!AG$3:AG$146,$B458,总装!AG$6)</f>
        <v>0</v>
      </c>
      <c r="T458" s="5">
        <f ca="1">SUMIF(总装!AH$3:AH$146,$B458,总装!AH$6)+SUMIF(总装!AI$3:AI$146,$B458,总装!AI$6)+SUMIF(总装!AJ$3:AJ$146,$B458,总装!AJ$6)</f>
        <v>0</v>
      </c>
      <c r="U458" s="5">
        <f ca="1">SUMIF(总装!AK$3:AK$146,$B458,总装!AK$6)+SUMIF(总装!AL$3:AL$146,$B458,总装!AL$6)+SUMIF(总装!AM$3:AM$146,$B458,总装!AM$6)</f>
        <v>0</v>
      </c>
      <c r="V458" s="5">
        <f ca="1">SUMIF(总装!AN$3:AN$146,$B458,总装!AN$6)+SUMIF(总装!AO$3:AO$146,$B458,总装!AO$6)+SUMIF(总装!AP$3:AP$146,$B458,总装!AP$6)</f>
        <v>0</v>
      </c>
      <c r="W458" s="5">
        <f ca="1">SUMIF(总装!AQ$3:AQ$146,$B458,总装!AQ$6)+SUMIF(总装!AR$3:AR$146,$B458,总装!AR$6)+SUMIF(总装!AS$3:AS$146,$B458,总装!AS$6)</f>
        <v>0</v>
      </c>
      <c r="X458" s="5">
        <f ca="1">SUMIF(总装!AT$3:AT$146,$B458,总装!AT$6)+SUMIF(总装!AU$3:AU$146,$B458,总装!AU$6)+SUMIF(总装!AV$3:AV$146,$B458,总装!AV$6)</f>
        <v>1750</v>
      </c>
      <c r="Y458" s="5">
        <f ca="1">SUMIF(总装!AW$3:AW$146,$B458,总装!AW$6)+SUMIF(总装!AX$3:AX$146,$B458,总装!AX$6)+SUMIF(总装!AY$3:AY$146,$B458,总装!AY$6)</f>
        <v>0</v>
      </c>
      <c r="Z458" s="5">
        <f ca="1">SUMIF(总装!AZ$3:AZ$146,$B458,总装!AZ$6)+SUMIF(总装!BA$3:BA$146,$B458,总装!BA$6)+SUMIF(总装!BB$3:BB$146,$B458,总装!BB$6)</f>
        <v>0</v>
      </c>
      <c r="AA458" s="5">
        <f ca="1">SUMIF(总装!BC$3:BC$146,$B458,总装!BC$6)+SUMIF(总装!BD$3:BD$146,$B458,总装!BD$6)+SUMIF(总装!BE$3:BE$146,$B458,总装!BE$6)</f>
        <v>250</v>
      </c>
      <c r="AB458" s="5">
        <f ca="1">SUMIF(总装!BF$3:BF$146,$B458,总装!BF$6)+SUMIF(总装!BG$3:BG$146,$B458,总装!BG$6)+SUMIF(总装!BH$3:BH$146,$B458,总装!BH$6)</f>
        <v>0</v>
      </c>
      <c r="AC458" s="5">
        <f ca="1">SUMIF(总装!BI$3:BI$146,$B458,总装!BI$6)+SUMIF(总装!BJ$3:BJ$146,$B458,总装!BJ$6)+SUMIF(总装!BK$3:BK$146,$B458,总装!BK$6)</f>
        <v>0</v>
      </c>
      <c r="AD458" s="5">
        <f ca="1">SUMIF(总装!BL$3:BL$146,$B458,总装!BL$6)+SUMIF(总装!BM$3:BM$146,$B458,总装!BM$6)+SUMIF(总装!BN$3:BN$146,$B458,总装!BN$6)</f>
        <v>0</v>
      </c>
      <c r="AE458" s="5">
        <f ca="1">SUMIF(总装!BO$3:BO$146,$B458,总装!BO$6)+SUMIF(总装!BP$3:BP$146,$B458,总装!BP$6)+SUMIF(总装!BQ$3:BQ$146,$B458,总装!BQ$6)</f>
        <v>0</v>
      </c>
      <c r="AF458" s="5">
        <f ca="1">SUMIF(总装!BR$3:BR$146,$B458,总装!BR$6)+SUMIF(总装!BS$3:BS$146,$B458,总装!BS$6)+SUMIF(总装!BT$3:BT$146,$B458,总装!BT$6)</f>
        <v>0</v>
      </c>
      <c r="AG458" s="5">
        <f ca="1">SUMIF(总装!BU$3:BU$146,$B458,总装!BU$6)+SUMIF(总装!BV$3:BV$146,$B458,总装!BV$6)+SUMIF(总装!BW$3:BW$146,$B458,总装!BW$6)</f>
        <v>0</v>
      </c>
      <c r="AH458" s="5">
        <f ca="1">SUMIF(总装!BX$3:BX$146,$B458,总装!BX$6)+SUMIF(总装!BY$3:BY$146,$B458,总装!BY$6)+SUMIF(总装!BZ$3:BZ$146,$B458,总装!BZ$6)</f>
        <v>0</v>
      </c>
      <c r="AI458" s="5">
        <f ca="1">SUMIF(总装!CA$3:CA$146,$B458,总装!CA$6)+SUMIF(总装!CB$3:CB$146,$B458,总装!CB$6)+SUMIF(总装!CC$3:CC$146,$B458,总装!CC$6)</f>
        <v>0</v>
      </c>
      <c r="AJ458" s="5">
        <f ca="1">SUMIF(总装!CD$3:CD$146,$B458,总装!CD$6)+SUMIF(总装!CE$3:CE$146,$B458,总装!CE$6)+SUMIF(总装!CF$3:CF$146,$B458,总装!CF$6)</f>
        <v>0</v>
      </c>
      <c r="AK458" s="5">
        <f ca="1">SUMIF(总装!CG$3:CG$146,$B458,总装!CG$6)+SUMIF(总装!CH$3:CH$146,$B458,总装!CH$6)+SUMIF(总装!CI$3:CI$146,$B458,总装!CI$6)</f>
        <v>0</v>
      </c>
      <c r="AL458" s="5">
        <f ca="1">SUMIF(总装!CJ$3:CJ$146,$B458,总装!CJ$6)+SUMIF(总装!CK$3:CK$146,$B458,总装!CK$6)+SUMIF(总装!CL$3:CL$146,$B458,总装!CL$6)</f>
        <v>0</v>
      </c>
      <c r="AM458" s="5">
        <f ca="1">SUMIF(总装!CM$3:CM$146,$B458,总装!CM$6)+SUMIF(总装!CN$3:CN$146,$B458,总装!CN$6)+SUMIF(总装!CO$3:CO$146,$B458,总装!CO$6)</f>
        <v>0</v>
      </c>
      <c r="AN458" s="5">
        <f ca="1">SUMIF(总装!CP$3:CP$146,$B458,总装!CP$6)+SUMIF(总装!CQ$3:CQ$146,$B458,总装!CQ$6)+SUMIF(总装!CR$3:CR$146,$B458,总装!CR$6)</f>
        <v>0</v>
      </c>
      <c r="AO458" s="5">
        <f ca="1" t="shared" si="20"/>
        <v>2000</v>
      </c>
      <c r="AP458" s="5">
        <f>SUMIF(工单拆分!G:G,B458,工单拆分!I:I)</f>
        <v>2000</v>
      </c>
      <c r="AQ458" s="5">
        <f ca="1" t="shared" si="21"/>
        <v>0</v>
      </c>
      <c r="AS458" s="7"/>
      <c r="AT458" s="5"/>
      <c r="AU458" s="5"/>
      <c r="AV458" s="5"/>
      <c r="AW458" s="5"/>
    </row>
    <row r="459" s="1" customFormat="1" spans="1:49">
      <c r="A459" s="5">
        <f>工单拆分!F459</f>
        <v>7210002527</v>
      </c>
      <c r="B459" s="5" t="str">
        <f>工单拆分!G459</f>
        <v>7210002527-1</v>
      </c>
      <c r="C459" s="5" t="str">
        <f>工单拆分!H459</f>
        <v>16YB3-1</v>
      </c>
      <c r="D459" s="5">
        <f>VLOOKUP(B459,工单拆分!G:I,3,0)</f>
        <v>2000</v>
      </c>
      <c r="E459" s="5">
        <f ca="1">SUMIFS(OFFSET(工单拆分!$I$2,,,2000),OFFSET(工单拆分!$F$2,,,2000),A459)</f>
        <v>10000</v>
      </c>
      <c r="F459" s="5"/>
      <c r="G459" s="10">
        <f ca="1" t="array" ref="G459">MATCH(TRUE,J459:AN459&gt;10,0)+$J$2-1</f>
        <v>43531</v>
      </c>
      <c r="H459" s="11"/>
      <c r="I459" s="11"/>
      <c r="J459" s="5">
        <f ca="1">SUMIF(总装!D$3:D$146,$B459,总装!D$6)+SUMIF(总装!E$3:E$146,$B459,总装!E$6)+SUMIF(总装!F$3:F$146,$B459,总装!F$6)</f>
        <v>0</v>
      </c>
      <c r="K459" s="12">
        <f ca="1">SUMIF(总装!G$3:G$146,$B459,总装!G$6)+SUMIF(总装!H$3:H$146,$B459,总装!H$6)+SUMIF(总装!I$3:I$146,$B459,总装!I$6)</f>
        <v>0</v>
      </c>
      <c r="L459" s="12">
        <f ca="1">SUMIF(总装!J$3:J$146,$B459,总装!J$6)+SUMIF(总装!K$3:K$146,$B459,总装!K$6)+SUMIF(总装!L$3:L$146,$B459,总装!L$6)</f>
        <v>0</v>
      </c>
      <c r="M459" s="12">
        <f ca="1">SUMIF(总装!M$3:M$146,$B459,总装!M$6)+SUMIF(总装!N$3:N$146,$B459,总装!N$6)+SUMIF(总装!O$3:O$146,$B459,总装!O$6)</f>
        <v>0</v>
      </c>
      <c r="N459" s="12">
        <f ca="1">SUMIF(总装!P$3:P$146,$B459,总装!P$6)+SUMIF(总装!Q$3:Q$146,$B459,总装!Q$6)+SUMIF(总装!R$3:R$146,$B459,总装!R$6)</f>
        <v>0</v>
      </c>
      <c r="O459" s="12">
        <f ca="1">SUMIF(总装!S$3:S$146,$B459,总装!S$6)+SUMIF(总装!T$3:T$146,$B459,总装!T$6)+SUMIF(总装!U$3:U$146,$B459,总装!U$6)</f>
        <v>0</v>
      </c>
      <c r="P459" s="12">
        <f ca="1">SUMIF(总装!V$3:V$146,$B459,总装!V$6)+SUMIF(总装!W$3:W$146,$B459,总装!W$6)+SUMIF(总装!X$3:X$146,$B459,总装!X$6)</f>
        <v>1020</v>
      </c>
      <c r="Q459" s="12">
        <f ca="1">SUMIF(总装!Y$3:Y$146,$B459,总装!Y$6)+SUMIF(总装!Z$3:Z$146,$B459,总装!Z$6)+SUMIF(总装!AA$3:AA$146,$B459,总装!AA$6)</f>
        <v>980</v>
      </c>
      <c r="R459" s="5">
        <f ca="1">SUMIF(总装!AB$3:AB$146,$B459,总装!AB$6)+SUMIF(总装!AC$3:AC$146,$B459,总装!AC$6)+SUMIF(总装!AD$3:AD$146,$B459,总装!AD$6)</f>
        <v>0</v>
      </c>
      <c r="S459" s="5">
        <f ca="1">SUMIF(总装!AE$3:AE$146,$B459,总装!AE$6)+SUMIF(总装!AF$3:AF$146,$B459,总装!AF$6)+SUMIF(总装!AG$3:AG$146,$B459,总装!AG$6)</f>
        <v>0</v>
      </c>
      <c r="T459" s="5">
        <f ca="1">SUMIF(总装!AH$3:AH$146,$B459,总装!AH$6)+SUMIF(总装!AI$3:AI$146,$B459,总装!AI$6)+SUMIF(总装!AJ$3:AJ$146,$B459,总装!AJ$6)</f>
        <v>0</v>
      </c>
      <c r="U459" s="5">
        <f ca="1">SUMIF(总装!AK$3:AK$146,$B459,总装!AK$6)+SUMIF(总装!AL$3:AL$146,$B459,总装!AL$6)+SUMIF(总装!AM$3:AM$146,$B459,总装!AM$6)</f>
        <v>0</v>
      </c>
      <c r="V459" s="5">
        <f ca="1">SUMIF(总装!AN$3:AN$146,$B459,总装!AN$6)+SUMIF(总装!AO$3:AO$146,$B459,总装!AO$6)+SUMIF(总装!AP$3:AP$146,$B459,总装!AP$6)</f>
        <v>0</v>
      </c>
      <c r="W459" s="5">
        <f ca="1">SUMIF(总装!AQ$3:AQ$146,$B459,总装!AQ$6)+SUMIF(总装!AR$3:AR$146,$B459,总装!AR$6)+SUMIF(总装!AS$3:AS$146,$B459,总装!AS$6)</f>
        <v>0</v>
      </c>
      <c r="X459" s="5">
        <f ca="1">SUMIF(总装!AT$3:AT$146,$B459,总装!AT$6)+SUMIF(总装!AU$3:AU$146,$B459,总装!AU$6)+SUMIF(总装!AV$3:AV$146,$B459,总装!AV$6)</f>
        <v>0</v>
      </c>
      <c r="Y459" s="5">
        <f ca="1">SUMIF(总装!AW$3:AW$146,$B459,总装!AW$6)+SUMIF(总装!AX$3:AX$146,$B459,总装!AX$6)+SUMIF(总装!AY$3:AY$146,$B459,总装!AY$6)</f>
        <v>0</v>
      </c>
      <c r="Z459" s="5">
        <f ca="1">SUMIF(总装!AZ$3:AZ$146,$B459,总装!AZ$6)+SUMIF(总装!BA$3:BA$146,$B459,总装!BA$6)+SUMIF(总装!BB$3:BB$146,$B459,总装!BB$6)</f>
        <v>0</v>
      </c>
      <c r="AA459" s="5">
        <f ca="1">SUMIF(总装!BC$3:BC$146,$B459,总装!BC$6)+SUMIF(总装!BD$3:BD$146,$B459,总装!BD$6)+SUMIF(总装!BE$3:BE$146,$B459,总装!BE$6)</f>
        <v>0</v>
      </c>
      <c r="AB459" s="5">
        <f ca="1">SUMIF(总装!BF$3:BF$146,$B459,总装!BF$6)+SUMIF(总装!BG$3:BG$146,$B459,总装!BG$6)+SUMIF(总装!BH$3:BH$146,$B459,总装!BH$6)</f>
        <v>0</v>
      </c>
      <c r="AC459" s="5">
        <f ca="1">SUMIF(总装!BI$3:BI$146,$B459,总装!BI$6)+SUMIF(总装!BJ$3:BJ$146,$B459,总装!BJ$6)+SUMIF(总装!BK$3:BK$146,$B459,总装!BK$6)</f>
        <v>0</v>
      </c>
      <c r="AD459" s="5">
        <f ca="1">SUMIF(总装!BL$3:BL$146,$B459,总装!BL$6)+SUMIF(总装!BM$3:BM$146,$B459,总装!BM$6)+SUMIF(总装!BN$3:BN$146,$B459,总装!BN$6)</f>
        <v>0</v>
      </c>
      <c r="AE459" s="5">
        <f ca="1">SUMIF(总装!BO$3:BO$146,$B459,总装!BO$6)+SUMIF(总装!BP$3:BP$146,$B459,总装!BP$6)+SUMIF(总装!BQ$3:BQ$146,$B459,总装!BQ$6)</f>
        <v>0</v>
      </c>
      <c r="AF459" s="5">
        <f ca="1">SUMIF(总装!BR$3:BR$146,$B459,总装!BR$6)+SUMIF(总装!BS$3:BS$146,$B459,总装!BS$6)+SUMIF(总装!BT$3:BT$146,$B459,总装!BT$6)</f>
        <v>0</v>
      </c>
      <c r="AG459" s="5">
        <f ca="1">SUMIF(总装!BU$3:BU$146,$B459,总装!BU$6)+SUMIF(总装!BV$3:BV$146,$B459,总装!BV$6)+SUMIF(总装!BW$3:BW$146,$B459,总装!BW$6)</f>
        <v>0</v>
      </c>
      <c r="AH459" s="5">
        <f ca="1">SUMIF(总装!BX$3:BX$146,$B459,总装!BX$6)+SUMIF(总装!BY$3:BY$146,$B459,总装!BY$6)+SUMIF(总装!BZ$3:BZ$146,$B459,总装!BZ$6)</f>
        <v>0</v>
      </c>
      <c r="AI459" s="5">
        <f ca="1">SUMIF(总装!CA$3:CA$146,$B459,总装!CA$6)+SUMIF(总装!CB$3:CB$146,$B459,总装!CB$6)+SUMIF(总装!CC$3:CC$146,$B459,总装!CC$6)</f>
        <v>0</v>
      </c>
      <c r="AJ459" s="5">
        <f ca="1">SUMIF(总装!CD$3:CD$146,$B459,总装!CD$6)+SUMIF(总装!CE$3:CE$146,$B459,总装!CE$6)+SUMIF(总装!CF$3:CF$146,$B459,总装!CF$6)</f>
        <v>0</v>
      </c>
      <c r="AK459" s="5">
        <f ca="1">SUMIF(总装!CG$3:CG$146,$B459,总装!CG$6)+SUMIF(总装!CH$3:CH$146,$B459,总装!CH$6)+SUMIF(总装!CI$3:CI$146,$B459,总装!CI$6)</f>
        <v>0</v>
      </c>
      <c r="AL459" s="5">
        <f ca="1">SUMIF(总装!CJ$3:CJ$146,$B459,总装!CJ$6)+SUMIF(总装!CK$3:CK$146,$B459,总装!CK$6)+SUMIF(总装!CL$3:CL$146,$B459,总装!CL$6)</f>
        <v>0</v>
      </c>
      <c r="AM459" s="5">
        <f ca="1">SUMIF(总装!CM$3:CM$146,$B459,总装!CM$6)+SUMIF(总装!CN$3:CN$146,$B459,总装!CN$6)+SUMIF(总装!CO$3:CO$146,$B459,总装!CO$6)</f>
        <v>0</v>
      </c>
      <c r="AN459" s="5">
        <f ca="1">SUMIF(总装!CP$3:CP$146,$B459,总装!CP$6)+SUMIF(总装!CQ$3:CQ$146,$B459,总装!CQ$6)+SUMIF(总装!CR$3:CR$146,$B459,总装!CR$6)</f>
        <v>0</v>
      </c>
      <c r="AO459" s="5">
        <f ca="1" t="shared" si="20"/>
        <v>2000</v>
      </c>
      <c r="AP459" s="5">
        <f>SUMIF(工单拆分!G:G,B459,工单拆分!I:I)</f>
        <v>2000</v>
      </c>
      <c r="AQ459" s="5">
        <f ca="1" t="shared" si="21"/>
        <v>0</v>
      </c>
      <c r="AS459" s="7"/>
      <c r="AT459" s="5"/>
      <c r="AU459" s="5"/>
      <c r="AV459" s="5"/>
      <c r="AW459" s="5"/>
    </row>
    <row r="460" s="1" customFormat="1" spans="1:49">
      <c r="A460" s="5">
        <f>工单拆分!F460</f>
        <v>7210002527</v>
      </c>
      <c r="B460" s="5" t="str">
        <f>工单拆分!G460</f>
        <v>7210002527-2</v>
      </c>
      <c r="C460" s="5" t="str">
        <f>工单拆分!H460</f>
        <v>16YB3-2</v>
      </c>
      <c r="D460" s="5">
        <f>VLOOKUP(B460,工单拆分!G:I,3,0)</f>
        <v>2000</v>
      </c>
      <c r="E460" s="5">
        <f ca="1">SUMIFS(OFFSET(工单拆分!$I$2,,,2000),OFFSET(工单拆分!$F$2,,,2000),A460)</f>
        <v>10000</v>
      </c>
      <c r="F460" s="5"/>
      <c r="G460" s="10">
        <f ca="1" t="array" ref="G460">MATCH(TRUE,J460:AN460&gt;10,0)+$J$2-1</f>
        <v>43532</v>
      </c>
      <c r="H460" s="11"/>
      <c r="I460" s="11"/>
      <c r="J460" s="5">
        <f ca="1">SUMIF(总装!D$3:D$146,$B460,总装!D$6)+SUMIF(总装!E$3:E$146,$B460,总装!E$6)+SUMIF(总装!F$3:F$146,$B460,总装!F$6)</f>
        <v>0</v>
      </c>
      <c r="K460" s="12">
        <f ca="1">SUMIF(总装!G$3:G$146,$B460,总装!G$6)+SUMIF(总装!H$3:H$146,$B460,总装!H$6)+SUMIF(总装!I$3:I$146,$B460,总装!I$6)</f>
        <v>0</v>
      </c>
      <c r="L460" s="12">
        <f ca="1">SUMIF(总装!J$3:J$146,$B460,总装!J$6)+SUMIF(总装!K$3:K$146,$B460,总装!K$6)+SUMIF(总装!L$3:L$146,$B460,总装!L$6)</f>
        <v>0</v>
      </c>
      <c r="M460" s="12">
        <f ca="1">SUMIF(总装!M$3:M$146,$B460,总装!M$6)+SUMIF(总装!N$3:N$146,$B460,总装!N$6)+SUMIF(总装!O$3:O$146,$B460,总装!O$6)</f>
        <v>0</v>
      </c>
      <c r="N460" s="12">
        <f ca="1">SUMIF(总装!P$3:P$146,$B460,总装!P$6)+SUMIF(总装!Q$3:Q$146,$B460,总装!Q$6)+SUMIF(总装!R$3:R$146,$B460,总装!R$6)</f>
        <v>0</v>
      </c>
      <c r="O460" s="12">
        <f ca="1">SUMIF(总装!S$3:S$146,$B460,总装!S$6)+SUMIF(总装!T$3:T$146,$B460,总装!T$6)+SUMIF(总装!U$3:U$146,$B460,总装!U$6)</f>
        <v>0</v>
      </c>
      <c r="P460" s="12">
        <f ca="1">SUMIF(总装!V$3:V$146,$B460,总装!V$6)+SUMIF(总装!W$3:W$146,$B460,总装!W$6)+SUMIF(总装!X$3:X$146,$B460,总装!X$6)</f>
        <v>0</v>
      </c>
      <c r="Q460" s="12">
        <f ca="1">SUMIF(总装!Y$3:Y$146,$B460,总装!Y$6)+SUMIF(总装!Z$3:Z$146,$B460,总装!Z$6)+SUMIF(总装!AA$3:AA$146,$B460,总装!AA$6)</f>
        <v>800</v>
      </c>
      <c r="R460" s="5">
        <f ca="1">SUMIF(总装!AB$3:AB$146,$B460,总装!AB$6)+SUMIF(总装!AC$3:AC$146,$B460,总装!AC$6)+SUMIF(总装!AD$3:AD$146,$B460,总装!AD$6)</f>
        <v>1200</v>
      </c>
      <c r="S460" s="5">
        <f ca="1">SUMIF(总装!AE$3:AE$146,$B460,总装!AE$6)+SUMIF(总装!AF$3:AF$146,$B460,总装!AF$6)+SUMIF(总装!AG$3:AG$146,$B460,总装!AG$6)</f>
        <v>0</v>
      </c>
      <c r="T460" s="5">
        <f ca="1">SUMIF(总装!AH$3:AH$146,$B460,总装!AH$6)+SUMIF(总装!AI$3:AI$146,$B460,总装!AI$6)+SUMIF(总装!AJ$3:AJ$146,$B460,总装!AJ$6)</f>
        <v>0</v>
      </c>
      <c r="U460" s="5">
        <f ca="1">SUMIF(总装!AK$3:AK$146,$B460,总装!AK$6)+SUMIF(总装!AL$3:AL$146,$B460,总装!AL$6)+SUMIF(总装!AM$3:AM$146,$B460,总装!AM$6)</f>
        <v>0</v>
      </c>
      <c r="V460" s="5">
        <f ca="1">SUMIF(总装!AN$3:AN$146,$B460,总装!AN$6)+SUMIF(总装!AO$3:AO$146,$B460,总装!AO$6)+SUMIF(总装!AP$3:AP$146,$B460,总装!AP$6)</f>
        <v>0</v>
      </c>
      <c r="W460" s="5">
        <f ca="1">SUMIF(总装!AQ$3:AQ$146,$B460,总装!AQ$6)+SUMIF(总装!AR$3:AR$146,$B460,总装!AR$6)+SUMIF(总装!AS$3:AS$146,$B460,总装!AS$6)</f>
        <v>0</v>
      </c>
      <c r="X460" s="5">
        <f ca="1">SUMIF(总装!AT$3:AT$146,$B460,总装!AT$6)+SUMIF(总装!AU$3:AU$146,$B460,总装!AU$6)+SUMIF(总装!AV$3:AV$146,$B460,总装!AV$6)</f>
        <v>0</v>
      </c>
      <c r="Y460" s="5">
        <f ca="1">SUMIF(总装!AW$3:AW$146,$B460,总装!AW$6)+SUMIF(总装!AX$3:AX$146,$B460,总装!AX$6)+SUMIF(总装!AY$3:AY$146,$B460,总装!AY$6)</f>
        <v>0</v>
      </c>
      <c r="Z460" s="5">
        <f ca="1">SUMIF(总装!AZ$3:AZ$146,$B460,总装!AZ$6)+SUMIF(总装!BA$3:BA$146,$B460,总装!BA$6)+SUMIF(总装!BB$3:BB$146,$B460,总装!BB$6)</f>
        <v>0</v>
      </c>
      <c r="AA460" s="5">
        <f ca="1">SUMIF(总装!BC$3:BC$146,$B460,总装!BC$6)+SUMIF(总装!BD$3:BD$146,$B460,总装!BD$6)+SUMIF(总装!BE$3:BE$146,$B460,总装!BE$6)</f>
        <v>0</v>
      </c>
      <c r="AB460" s="5">
        <f ca="1">SUMIF(总装!BF$3:BF$146,$B460,总装!BF$6)+SUMIF(总装!BG$3:BG$146,$B460,总装!BG$6)+SUMIF(总装!BH$3:BH$146,$B460,总装!BH$6)</f>
        <v>0</v>
      </c>
      <c r="AC460" s="5">
        <f ca="1">SUMIF(总装!BI$3:BI$146,$B460,总装!BI$6)+SUMIF(总装!BJ$3:BJ$146,$B460,总装!BJ$6)+SUMIF(总装!BK$3:BK$146,$B460,总装!BK$6)</f>
        <v>0</v>
      </c>
      <c r="AD460" s="5">
        <f ca="1">SUMIF(总装!BL$3:BL$146,$B460,总装!BL$6)+SUMIF(总装!BM$3:BM$146,$B460,总装!BM$6)+SUMIF(总装!BN$3:BN$146,$B460,总装!BN$6)</f>
        <v>0</v>
      </c>
      <c r="AE460" s="5">
        <f ca="1">SUMIF(总装!BO$3:BO$146,$B460,总装!BO$6)+SUMIF(总装!BP$3:BP$146,$B460,总装!BP$6)+SUMIF(总装!BQ$3:BQ$146,$B460,总装!BQ$6)</f>
        <v>0</v>
      </c>
      <c r="AF460" s="5">
        <f ca="1">SUMIF(总装!BR$3:BR$146,$B460,总装!BR$6)+SUMIF(总装!BS$3:BS$146,$B460,总装!BS$6)+SUMIF(总装!BT$3:BT$146,$B460,总装!BT$6)</f>
        <v>0</v>
      </c>
      <c r="AG460" s="5">
        <f ca="1">SUMIF(总装!BU$3:BU$146,$B460,总装!BU$6)+SUMIF(总装!BV$3:BV$146,$B460,总装!BV$6)+SUMIF(总装!BW$3:BW$146,$B460,总装!BW$6)</f>
        <v>0</v>
      </c>
      <c r="AH460" s="5">
        <f ca="1">SUMIF(总装!BX$3:BX$146,$B460,总装!BX$6)+SUMIF(总装!BY$3:BY$146,$B460,总装!BY$6)+SUMIF(总装!BZ$3:BZ$146,$B460,总装!BZ$6)</f>
        <v>0</v>
      </c>
      <c r="AI460" s="5">
        <f ca="1">SUMIF(总装!CA$3:CA$146,$B460,总装!CA$6)+SUMIF(总装!CB$3:CB$146,$B460,总装!CB$6)+SUMIF(总装!CC$3:CC$146,$B460,总装!CC$6)</f>
        <v>0</v>
      </c>
      <c r="AJ460" s="5">
        <f ca="1">SUMIF(总装!CD$3:CD$146,$B460,总装!CD$6)+SUMIF(总装!CE$3:CE$146,$B460,总装!CE$6)+SUMIF(总装!CF$3:CF$146,$B460,总装!CF$6)</f>
        <v>0</v>
      </c>
      <c r="AK460" s="5">
        <f ca="1">SUMIF(总装!CG$3:CG$146,$B460,总装!CG$6)+SUMIF(总装!CH$3:CH$146,$B460,总装!CH$6)+SUMIF(总装!CI$3:CI$146,$B460,总装!CI$6)</f>
        <v>0</v>
      </c>
      <c r="AL460" s="5">
        <f ca="1">SUMIF(总装!CJ$3:CJ$146,$B460,总装!CJ$6)+SUMIF(总装!CK$3:CK$146,$B460,总装!CK$6)+SUMIF(总装!CL$3:CL$146,$B460,总装!CL$6)</f>
        <v>0</v>
      </c>
      <c r="AM460" s="5">
        <f ca="1">SUMIF(总装!CM$3:CM$146,$B460,总装!CM$6)+SUMIF(总装!CN$3:CN$146,$B460,总装!CN$6)+SUMIF(总装!CO$3:CO$146,$B460,总装!CO$6)</f>
        <v>0</v>
      </c>
      <c r="AN460" s="5">
        <f ca="1">SUMIF(总装!CP$3:CP$146,$B460,总装!CP$6)+SUMIF(总装!CQ$3:CQ$146,$B460,总装!CQ$6)+SUMIF(总装!CR$3:CR$146,$B460,总装!CR$6)</f>
        <v>0</v>
      </c>
      <c r="AO460" s="5">
        <f ca="1" t="shared" si="20"/>
        <v>2000</v>
      </c>
      <c r="AP460" s="5">
        <f>SUMIF(工单拆分!G:G,B460,工单拆分!I:I)</f>
        <v>2000</v>
      </c>
      <c r="AQ460" s="5">
        <f ca="1" t="shared" si="21"/>
        <v>0</v>
      </c>
      <c r="AS460" s="7"/>
      <c r="AT460" s="5"/>
      <c r="AU460" s="5"/>
      <c r="AV460" s="5"/>
      <c r="AW460" s="5"/>
    </row>
    <row r="461" s="1" customFormat="1" spans="1:49">
      <c r="A461" s="5">
        <f>工单拆分!F461</f>
        <v>7210002527</v>
      </c>
      <c r="B461" s="5" t="str">
        <f>工单拆分!G461</f>
        <v>7210002527-3</v>
      </c>
      <c r="C461" s="5" t="str">
        <f>工单拆分!H461</f>
        <v>16YB3-3</v>
      </c>
      <c r="D461" s="5">
        <f>VLOOKUP(B461,工单拆分!G:I,3,0)</f>
        <v>2000</v>
      </c>
      <c r="E461" s="5">
        <f ca="1">SUMIFS(OFFSET(工单拆分!$I$2,,,2000),OFFSET(工单拆分!$F$2,,,2000),A461)</f>
        <v>10000</v>
      </c>
      <c r="F461" s="5"/>
      <c r="G461" s="10">
        <f ca="1" t="array" ref="G461">MATCH(TRUE,J461:AN461&gt;10,0)+$J$2-1</f>
        <v>43533</v>
      </c>
      <c r="H461" s="11"/>
      <c r="I461" s="11"/>
      <c r="J461" s="5">
        <f ca="1">SUMIF(总装!D$3:D$146,$B461,总装!D$6)+SUMIF(总装!E$3:E$146,$B461,总装!E$6)+SUMIF(总装!F$3:F$146,$B461,总装!F$6)</f>
        <v>0</v>
      </c>
      <c r="K461" s="12">
        <f ca="1">SUMIF(总装!G$3:G$146,$B461,总装!G$6)+SUMIF(总装!H$3:H$146,$B461,总装!H$6)+SUMIF(总装!I$3:I$146,$B461,总装!I$6)</f>
        <v>0</v>
      </c>
      <c r="L461" s="12">
        <f ca="1">SUMIF(总装!J$3:J$146,$B461,总装!J$6)+SUMIF(总装!K$3:K$146,$B461,总装!K$6)+SUMIF(总装!L$3:L$146,$B461,总装!L$6)</f>
        <v>0</v>
      </c>
      <c r="M461" s="12">
        <f ca="1">SUMIF(总装!M$3:M$146,$B461,总装!M$6)+SUMIF(总装!N$3:N$146,$B461,总装!N$6)+SUMIF(总装!O$3:O$146,$B461,总装!O$6)</f>
        <v>0</v>
      </c>
      <c r="N461" s="12">
        <f ca="1">SUMIF(总装!P$3:P$146,$B461,总装!P$6)+SUMIF(总装!Q$3:Q$146,$B461,总装!Q$6)+SUMIF(总装!R$3:R$146,$B461,总装!R$6)</f>
        <v>0</v>
      </c>
      <c r="O461" s="12">
        <f ca="1">SUMIF(总装!S$3:S$146,$B461,总装!S$6)+SUMIF(总装!T$3:T$146,$B461,总装!T$6)+SUMIF(总装!U$3:U$146,$B461,总装!U$6)</f>
        <v>0</v>
      </c>
      <c r="P461" s="12">
        <f ca="1">SUMIF(总装!V$3:V$146,$B461,总装!V$6)+SUMIF(总装!W$3:W$146,$B461,总装!W$6)+SUMIF(总装!X$3:X$146,$B461,总装!X$6)</f>
        <v>0</v>
      </c>
      <c r="Q461" s="12">
        <f ca="1">SUMIF(总装!Y$3:Y$146,$B461,总装!Y$6)+SUMIF(总装!Z$3:Z$146,$B461,总装!Z$6)+SUMIF(总装!AA$3:AA$146,$B461,总装!AA$6)</f>
        <v>0</v>
      </c>
      <c r="R461" s="5">
        <f ca="1">SUMIF(总装!AB$3:AB$146,$B461,总装!AB$6)+SUMIF(总装!AC$3:AC$146,$B461,总装!AC$6)+SUMIF(总装!AD$3:AD$146,$B461,总装!AD$6)</f>
        <v>600</v>
      </c>
      <c r="S461" s="5">
        <f ca="1">SUMIF(总装!AE$3:AE$146,$B461,总装!AE$6)+SUMIF(总装!AF$3:AF$146,$B461,总装!AF$6)+SUMIF(总装!AG$3:AG$146,$B461,总装!AG$6)</f>
        <v>0</v>
      </c>
      <c r="T461" s="5">
        <f ca="1">SUMIF(总装!AH$3:AH$146,$B461,总装!AH$6)+SUMIF(总装!AI$3:AI$146,$B461,总装!AI$6)+SUMIF(总装!AJ$3:AJ$146,$B461,总装!AJ$6)</f>
        <v>1400</v>
      </c>
      <c r="U461" s="5">
        <f ca="1">SUMIF(总装!AK$3:AK$146,$B461,总装!AK$6)+SUMIF(总装!AL$3:AL$146,$B461,总装!AL$6)+SUMIF(总装!AM$3:AM$146,$B461,总装!AM$6)</f>
        <v>0</v>
      </c>
      <c r="V461" s="5">
        <f ca="1">SUMIF(总装!AN$3:AN$146,$B461,总装!AN$6)+SUMIF(总装!AO$3:AO$146,$B461,总装!AO$6)+SUMIF(总装!AP$3:AP$146,$B461,总装!AP$6)</f>
        <v>0</v>
      </c>
      <c r="W461" s="5">
        <f ca="1">SUMIF(总装!AQ$3:AQ$146,$B461,总装!AQ$6)+SUMIF(总装!AR$3:AR$146,$B461,总装!AR$6)+SUMIF(总装!AS$3:AS$146,$B461,总装!AS$6)</f>
        <v>0</v>
      </c>
      <c r="X461" s="5">
        <f ca="1">SUMIF(总装!AT$3:AT$146,$B461,总装!AT$6)+SUMIF(总装!AU$3:AU$146,$B461,总装!AU$6)+SUMIF(总装!AV$3:AV$146,$B461,总装!AV$6)</f>
        <v>0</v>
      </c>
      <c r="Y461" s="5">
        <f ca="1">SUMIF(总装!AW$3:AW$146,$B461,总装!AW$6)+SUMIF(总装!AX$3:AX$146,$B461,总装!AX$6)+SUMIF(总装!AY$3:AY$146,$B461,总装!AY$6)</f>
        <v>0</v>
      </c>
      <c r="Z461" s="5">
        <f ca="1">SUMIF(总装!AZ$3:AZ$146,$B461,总装!AZ$6)+SUMIF(总装!BA$3:BA$146,$B461,总装!BA$6)+SUMIF(总装!BB$3:BB$146,$B461,总装!BB$6)</f>
        <v>0</v>
      </c>
      <c r="AA461" s="5">
        <f ca="1">SUMIF(总装!BC$3:BC$146,$B461,总装!BC$6)+SUMIF(总装!BD$3:BD$146,$B461,总装!BD$6)+SUMIF(总装!BE$3:BE$146,$B461,总装!BE$6)</f>
        <v>0</v>
      </c>
      <c r="AB461" s="5">
        <f ca="1">SUMIF(总装!BF$3:BF$146,$B461,总装!BF$6)+SUMIF(总装!BG$3:BG$146,$B461,总装!BG$6)+SUMIF(总装!BH$3:BH$146,$B461,总装!BH$6)</f>
        <v>0</v>
      </c>
      <c r="AC461" s="5">
        <f ca="1">SUMIF(总装!BI$3:BI$146,$B461,总装!BI$6)+SUMIF(总装!BJ$3:BJ$146,$B461,总装!BJ$6)+SUMIF(总装!BK$3:BK$146,$B461,总装!BK$6)</f>
        <v>0</v>
      </c>
      <c r="AD461" s="5">
        <f ca="1">SUMIF(总装!BL$3:BL$146,$B461,总装!BL$6)+SUMIF(总装!BM$3:BM$146,$B461,总装!BM$6)+SUMIF(总装!BN$3:BN$146,$B461,总装!BN$6)</f>
        <v>0</v>
      </c>
      <c r="AE461" s="5">
        <f ca="1">SUMIF(总装!BO$3:BO$146,$B461,总装!BO$6)+SUMIF(总装!BP$3:BP$146,$B461,总装!BP$6)+SUMIF(总装!BQ$3:BQ$146,$B461,总装!BQ$6)</f>
        <v>0</v>
      </c>
      <c r="AF461" s="5">
        <f ca="1">SUMIF(总装!BR$3:BR$146,$B461,总装!BR$6)+SUMIF(总装!BS$3:BS$146,$B461,总装!BS$6)+SUMIF(总装!BT$3:BT$146,$B461,总装!BT$6)</f>
        <v>0</v>
      </c>
      <c r="AG461" s="5">
        <f ca="1">SUMIF(总装!BU$3:BU$146,$B461,总装!BU$6)+SUMIF(总装!BV$3:BV$146,$B461,总装!BV$6)+SUMIF(总装!BW$3:BW$146,$B461,总装!BW$6)</f>
        <v>0</v>
      </c>
      <c r="AH461" s="5">
        <f ca="1">SUMIF(总装!BX$3:BX$146,$B461,总装!BX$6)+SUMIF(总装!BY$3:BY$146,$B461,总装!BY$6)+SUMIF(总装!BZ$3:BZ$146,$B461,总装!BZ$6)</f>
        <v>0</v>
      </c>
      <c r="AI461" s="5">
        <f ca="1">SUMIF(总装!CA$3:CA$146,$B461,总装!CA$6)+SUMIF(总装!CB$3:CB$146,$B461,总装!CB$6)+SUMIF(总装!CC$3:CC$146,$B461,总装!CC$6)</f>
        <v>0</v>
      </c>
      <c r="AJ461" s="5">
        <f ca="1">SUMIF(总装!CD$3:CD$146,$B461,总装!CD$6)+SUMIF(总装!CE$3:CE$146,$B461,总装!CE$6)+SUMIF(总装!CF$3:CF$146,$B461,总装!CF$6)</f>
        <v>0</v>
      </c>
      <c r="AK461" s="5">
        <f ca="1">SUMIF(总装!CG$3:CG$146,$B461,总装!CG$6)+SUMIF(总装!CH$3:CH$146,$B461,总装!CH$6)+SUMIF(总装!CI$3:CI$146,$B461,总装!CI$6)</f>
        <v>0</v>
      </c>
      <c r="AL461" s="5">
        <f ca="1">SUMIF(总装!CJ$3:CJ$146,$B461,总装!CJ$6)+SUMIF(总装!CK$3:CK$146,$B461,总装!CK$6)+SUMIF(总装!CL$3:CL$146,$B461,总装!CL$6)</f>
        <v>0</v>
      </c>
      <c r="AM461" s="5">
        <f ca="1">SUMIF(总装!CM$3:CM$146,$B461,总装!CM$6)+SUMIF(总装!CN$3:CN$146,$B461,总装!CN$6)+SUMIF(总装!CO$3:CO$146,$B461,总装!CO$6)</f>
        <v>0</v>
      </c>
      <c r="AN461" s="5">
        <f ca="1">SUMIF(总装!CP$3:CP$146,$B461,总装!CP$6)+SUMIF(总装!CQ$3:CQ$146,$B461,总装!CQ$6)+SUMIF(总装!CR$3:CR$146,$B461,总装!CR$6)</f>
        <v>0</v>
      </c>
      <c r="AO461" s="5">
        <f ca="1" t="shared" si="20"/>
        <v>2000</v>
      </c>
      <c r="AP461" s="5">
        <f>SUMIF(工单拆分!G:G,B461,工单拆分!I:I)</f>
        <v>2000</v>
      </c>
      <c r="AQ461" s="5">
        <f ca="1" t="shared" si="21"/>
        <v>0</v>
      </c>
      <c r="AS461" s="7"/>
      <c r="AT461" s="5"/>
      <c r="AU461" s="5"/>
      <c r="AV461" s="5"/>
      <c r="AW461" s="5"/>
    </row>
    <row r="462" s="1" customFormat="1" spans="1:49">
      <c r="A462" s="5">
        <f>工单拆分!F462</f>
        <v>7210002527</v>
      </c>
      <c r="B462" s="5" t="str">
        <f>工单拆分!G462</f>
        <v>7210002527-4</v>
      </c>
      <c r="C462" s="5" t="str">
        <f>工单拆分!H462</f>
        <v>16YB3-4</v>
      </c>
      <c r="D462" s="5">
        <f>VLOOKUP(B462,工单拆分!G:I,3,0)</f>
        <v>2000</v>
      </c>
      <c r="E462" s="5">
        <f ca="1">SUMIFS(OFFSET(工单拆分!$I$2,,,2000),OFFSET(工单拆分!$F$2,,,2000),A462)</f>
        <v>10000</v>
      </c>
      <c r="F462" s="5"/>
      <c r="G462" s="10">
        <f ca="1" t="array" ref="G462">MATCH(TRUE,J462:AN462&gt;10,0)+$J$2-1</f>
        <v>43535</v>
      </c>
      <c r="H462" s="11"/>
      <c r="I462" s="11"/>
      <c r="J462" s="5">
        <f ca="1">SUMIF(总装!D$3:D$146,$B462,总装!D$6)+SUMIF(总装!E$3:E$146,$B462,总装!E$6)+SUMIF(总装!F$3:F$146,$B462,总装!F$6)</f>
        <v>0</v>
      </c>
      <c r="K462" s="12">
        <f ca="1">SUMIF(总装!G$3:G$146,$B462,总装!G$6)+SUMIF(总装!H$3:H$146,$B462,总装!H$6)+SUMIF(总装!I$3:I$146,$B462,总装!I$6)</f>
        <v>0</v>
      </c>
      <c r="L462" s="12">
        <f ca="1">SUMIF(总装!J$3:J$146,$B462,总装!J$6)+SUMIF(总装!K$3:K$146,$B462,总装!K$6)+SUMIF(总装!L$3:L$146,$B462,总装!L$6)</f>
        <v>0</v>
      </c>
      <c r="M462" s="12">
        <f ca="1">SUMIF(总装!M$3:M$146,$B462,总装!M$6)+SUMIF(总装!N$3:N$146,$B462,总装!N$6)+SUMIF(总装!O$3:O$146,$B462,总装!O$6)</f>
        <v>0</v>
      </c>
      <c r="N462" s="12">
        <f ca="1">SUMIF(总装!P$3:P$146,$B462,总装!P$6)+SUMIF(总装!Q$3:Q$146,$B462,总装!Q$6)+SUMIF(总装!R$3:R$146,$B462,总装!R$6)</f>
        <v>0</v>
      </c>
      <c r="O462" s="12">
        <f ca="1">SUMIF(总装!S$3:S$146,$B462,总装!S$6)+SUMIF(总装!T$3:T$146,$B462,总装!T$6)+SUMIF(总装!U$3:U$146,$B462,总装!U$6)</f>
        <v>0</v>
      </c>
      <c r="P462" s="12">
        <f ca="1">SUMIF(总装!V$3:V$146,$B462,总装!V$6)+SUMIF(总装!W$3:W$146,$B462,总装!W$6)+SUMIF(总装!X$3:X$146,$B462,总装!X$6)</f>
        <v>0</v>
      </c>
      <c r="Q462" s="12">
        <f ca="1">SUMIF(总装!Y$3:Y$146,$B462,总装!Y$6)+SUMIF(总装!Z$3:Z$146,$B462,总装!Z$6)+SUMIF(总装!AA$3:AA$146,$B462,总装!AA$6)</f>
        <v>0</v>
      </c>
      <c r="R462" s="5">
        <f ca="1">SUMIF(总装!AB$3:AB$146,$B462,总装!AB$6)+SUMIF(总装!AC$3:AC$146,$B462,总装!AC$6)+SUMIF(总装!AD$3:AD$146,$B462,总装!AD$6)</f>
        <v>0</v>
      </c>
      <c r="S462" s="5">
        <f ca="1">SUMIF(总装!AE$3:AE$146,$B462,总装!AE$6)+SUMIF(总装!AF$3:AF$146,$B462,总装!AF$6)+SUMIF(总装!AG$3:AG$146,$B462,总装!AG$6)</f>
        <v>0</v>
      </c>
      <c r="T462" s="5">
        <f ca="1">SUMIF(总装!AH$3:AH$146,$B462,总装!AH$6)+SUMIF(总装!AI$3:AI$146,$B462,总装!AI$6)+SUMIF(总装!AJ$3:AJ$146,$B462,总装!AJ$6)</f>
        <v>400</v>
      </c>
      <c r="U462" s="5">
        <f ca="1">SUMIF(总装!AK$3:AK$146,$B462,总装!AK$6)+SUMIF(总装!AL$3:AL$146,$B462,总装!AL$6)+SUMIF(总装!AM$3:AM$146,$B462,总装!AM$6)</f>
        <v>1600</v>
      </c>
      <c r="V462" s="5">
        <f ca="1">SUMIF(总装!AN$3:AN$146,$B462,总装!AN$6)+SUMIF(总装!AO$3:AO$146,$B462,总装!AO$6)+SUMIF(总装!AP$3:AP$146,$B462,总装!AP$6)</f>
        <v>0</v>
      </c>
      <c r="W462" s="5">
        <f ca="1">SUMIF(总装!AQ$3:AQ$146,$B462,总装!AQ$6)+SUMIF(总装!AR$3:AR$146,$B462,总装!AR$6)+SUMIF(总装!AS$3:AS$146,$B462,总装!AS$6)</f>
        <v>0</v>
      </c>
      <c r="X462" s="5">
        <f ca="1">SUMIF(总装!AT$3:AT$146,$B462,总装!AT$6)+SUMIF(总装!AU$3:AU$146,$B462,总装!AU$6)+SUMIF(总装!AV$3:AV$146,$B462,总装!AV$6)</f>
        <v>0</v>
      </c>
      <c r="Y462" s="5">
        <f ca="1">SUMIF(总装!AW$3:AW$146,$B462,总装!AW$6)+SUMIF(总装!AX$3:AX$146,$B462,总装!AX$6)+SUMIF(总装!AY$3:AY$146,$B462,总装!AY$6)</f>
        <v>0</v>
      </c>
      <c r="Z462" s="5">
        <f ca="1">SUMIF(总装!AZ$3:AZ$146,$B462,总装!AZ$6)+SUMIF(总装!BA$3:BA$146,$B462,总装!BA$6)+SUMIF(总装!BB$3:BB$146,$B462,总装!BB$6)</f>
        <v>0</v>
      </c>
      <c r="AA462" s="5">
        <f ca="1">SUMIF(总装!BC$3:BC$146,$B462,总装!BC$6)+SUMIF(总装!BD$3:BD$146,$B462,总装!BD$6)+SUMIF(总装!BE$3:BE$146,$B462,总装!BE$6)</f>
        <v>0</v>
      </c>
      <c r="AB462" s="5">
        <f ca="1">SUMIF(总装!BF$3:BF$146,$B462,总装!BF$6)+SUMIF(总装!BG$3:BG$146,$B462,总装!BG$6)+SUMIF(总装!BH$3:BH$146,$B462,总装!BH$6)</f>
        <v>0</v>
      </c>
      <c r="AC462" s="5">
        <f ca="1">SUMIF(总装!BI$3:BI$146,$B462,总装!BI$6)+SUMIF(总装!BJ$3:BJ$146,$B462,总装!BJ$6)+SUMIF(总装!BK$3:BK$146,$B462,总装!BK$6)</f>
        <v>0</v>
      </c>
      <c r="AD462" s="5">
        <f ca="1">SUMIF(总装!BL$3:BL$146,$B462,总装!BL$6)+SUMIF(总装!BM$3:BM$146,$B462,总装!BM$6)+SUMIF(总装!BN$3:BN$146,$B462,总装!BN$6)</f>
        <v>0</v>
      </c>
      <c r="AE462" s="5">
        <f ca="1">SUMIF(总装!BO$3:BO$146,$B462,总装!BO$6)+SUMIF(总装!BP$3:BP$146,$B462,总装!BP$6)+SUMIF(总装!BQ$3:BQ$146,$B462,总装!BQ$6)</f>
        <v>0</v>
      </c>
      <c r="AF462" s="5">
        <f ca="1">SUMIF(总装!BR$3:BR$146,$B462,总装!BR$6)+SUMIF(总装!BS$3:BS$146,$B462,总装!BS$6)+SUMIF(总装!BT$3:BT$146,$B462,总装!BT$6)</f>
        <v>0</v>
      </c>
      <c r="AG462" s="5">
        <f ca="1">SUMIF(总装!BU$3:BU$146,$B462,总装!BU$6)+SUMIF(总装!BV$3:BV$146,$B462,总装!BV$6)+SUMIF(总装!BW$3:BW$146,$B462,总装!BW$6)</f>
        <v>0</v>
      </c>
      <c r="AH462" s="5">
        <f ca="1">SUMIF(总装!BX$3:BX$146,$B462,总装!BX$6)+SUMIF(总装!BY$3:BY$146,$B462,总装!BY$6)+SUMIF(总装!BZ$3:BZ$146,$B462,总装!BZ$6)</f>
        <v>0</v>
      </c>
      <c r="AI462" s="5">
        <f ca="1">SUMIF(总装!CA$3:CA$146,$B462,总装!CA$6)+SUMIF(总装!CB$3:CB$146,$B462,总装!CB$6)+SUMIF(总装!CC$3:CC$146,$B462,总装!CC$6)</f>
        <v>0</v>
      </c>
      <c r="AJ462" s="5">
        <f ca="1">SUMIF(总装!CD$3:CD$146,$B462,总装!CD$6)+SUMIF(总装!CE$3:CE$146,$B462,总装!CE$6)+SUMIF(总装!CF$3:CF$146,$B462,总装!CF$6)</f>
        <v>0</v>
      </c>
      <c r="AK462" s="5">
        <f ca="1">SUMIF(总装!CG$3:CG$146,$B462,总装!CG$6)+SUMIF(总装!CH$3:CH$146,$B462,总装!CH$6)+SUMIF(总装!CI$3:CI$146,$B462,总装!CI$6)</f>
        <v>0</v>
      </c>
      <c r="AL462" s="5">
        <f ca="1">SUMIF(总装!CJ$3:CJ$146,$B462,总装!CJ$6)+SUMIF(总装!CK$3:CK$146,$B462,总装!CK$6)+SUMIF(总装!CL$3:CL$146,$B462,总装!CL$6)</f>
        <v>0</v>
      </c>
      <c r="AM462" s="5">
        <f ca="1">SUMIF(总装!CM$3:CM$146,$B462,总装!CM$6)+SUMIF(总装!CN$3:CN$146,$B462,总装!CN$6)+SUMIF(总装!CO$3:CO$146,$B462,总装!CO$6)</f>
        <v>0</v>
      </c>
      <c r="AN462" s="5">
        <f ca="1">SUMIF(总装!CP$3:CP$146,$B462,总装!CP$6)+SUMIF(总装!CQ$3:CQ$146,$B462,总装!CQ$6)+SUMIF(总装!CR$3:CR$146,$B462,总装!CR$6)</f>
        <v>0</v>
      </c>
      <c r="AO462" s="5">
        <f ca="1" t="shared" si="20"/>
        <v>2000</v>
      </c>
      <c r="AP462" s="5">
        <f>SUMIF(工单拆分!G:G,B462,工单拆分!I:I)</f>
        <v>2000</v>
      </c>
      <c r="AQ462" s="5">
        <f ca="1" t="shared" si="21"/>
        <v>0</v>
      </c>
      <c r="AS462" s="7"/>
      <c r="AT462" s="5"/>
      <c r="AU462" s="5"/>
      <c r="AV462" s="5"/>
      <c r="AW462" s="5"/>
    </row>
    <row r="463" s="1" customFormat="1" spans="1:49">
      <c r="A463" s="5">
        <f>工单拆分!F463</f>
        <v>7210002527</v>
      </c>
      <c r="B463" s="5" t="str">
        <f>工单拆分!G463</f>
        <v>7210002527-5</v>
      </c>
      <c r="C463" s="5" t="str">
        <f>工单拆分!H463</f>
        <v>16YB3-5</v>
      </c>
      <c r="D463" s="5">
        <f>VLOOKUP(B463,工单拆分!G:I,3,0)</f>
        <v>2000</v>
      </c>
      <c r="E463" s="5">
        <f ca="1">SUMIFS(OFFSET(工单拆分!$I$2,,,2000),OFFSET(工单拆分!$F$2,,,2000),A463)</f>
        <v>10000</v>
      </c>
      <c r="F463" s="5"/>
      <c r="G463" s="10">
        <f ca="1" t="array" ref="G463">MATCH(TRUE,J463:AN463&gt;10,0)+$J$2-1</f>
        <v>43536</v>
      </c>
      <c r="H463" s="11"/>
      <c r="I463" s="11"/>
      <c r="J463" s="5">
        <f ca="1">SUMIF(总装!D$3:D$146,$B463,总装!D$6)+SUMIF(总装!E$3:E$146,$B463,总装!E$6)+SUMIF(总装!F$3:F$146,$B463,总装!F$6)</f>
        <v>0</v>
      </c>
      <c r="K463" s="12">
        <f ca="1">SUMIF(总装!G$3:G$146,$B463,总装!G$6)+SUMIF(总装!H$3:H$146,$B463,总装!H$6)+SUMIF(总装!I$3:I$146,$B463,总装!I$6)</f>
        <v>0</v>
      </c>
      <c r="L463" s="12">
        <f ca="1">SUMIF(总装!J$3:J$146,$B463,总装!J$6)+SUMIF(总装!K$3:K$146,$B463,总装!K$6)+SUMIF(总装!L$3:L$146,$B463,总装!L$6)</f>
        <v>0</v>
      </c>
      <c r="M463" s="12">
        <f ca="1">SUMIF(总装!M$3:M$146,$B463,总装!M$6)+SUMIF(总装!N$3:N$146,$B463,总装!N$6)+SUMIF(总装!O$3:O$146,$B463,总装!O$6)</f>
        <v>0</v>
      </c>
      <c r="N463" s="12">
        <f ca="1">SUMIF(总装!P$3:P$146,$B463,总装!P$6)+SUMIF(总装!Q$3:Q$146,$B463,总装!Q$6)+SUMIF(总装!R$3:R$146,$B463,总装!R$6)</f>
        <v>0</v>
      </c>
      <c r="O463" s="12">
        <f ca="1">SUMIF(总装!S$3:S$146,$B463,总装!S$6)+SUMIF(总装!T$3:T$146,$B463,总装!T$6)+SUMIF(总装!U$3:U$146,$B463,总装!U$6)</f>
        <v>0</v>
      </c>
      <c r="P463" s="12">
        <f ca="1">SUMIF(总装!V$3:V$146,$B463,总装!V$6)+SUMIF(总装!W$3:W$146,$B463,总装!W$6)+SUMIF(总装!X$3:X$146,$B463,总装!X$6)</f>
        <v>0</v>
      </c>
      <c r="Q463" s="12">
        <f ca="1">SUMIF(总装!Y$3:Y$146,$B463,总装!Y$6)+SUMIF(总装!Z$3:Z$146,$B463,总装!Z$6)+SUMIF(总装!AA$3:AA$146,$B463,总装!AA$6)</f>
        <v>0</v>
      </c>
      <c r="R463" s="5">
        <f ca="1">SUMIF(总装!AB$3:AB$146,$B463,总装!AB$6)+SUMIF(总装!AC$3:AC$146,$B463,总装!AC$6)+SUMIF(总装!AD$3:AD$146,$B463,总装!AD$6)</f>
        <v>0</v>
      </c>
      <c r="S463" s="5">
        <f ca="1">SUMIF(总装!AE$3:AE$146,$B463,总装!AE$6)+SUMIF(总装!AF$3:AF$146,$B463,总装!AF$6)+SUMIF(总装!AG$3:AG$146,$B463,总装!AG$6)</f>
        <v>0</v>
      </c>
      <c r="T463" s="5">
        <f ca="1">SUMIF(总装!AH$3:AH$146,$B463,总装!AH$6)+SUMIF(总装!AI$3:AI$146,$B463,总装!AI$6)+SUMIF(总装!AJ$3:AJ$146,$B463,总装!AJ$6)</f>
        <v>0</v>
      </c>
      <c r="U463" s="5">
        <f ca="1">SUMIF(总装!AK$3:AK$146,$B463,总装!AK$6)+SUMIF(总装!AL$3:AL$146,$B463,总装!AL$6)+SUMIF(总装!AM$3:AM$146,$B463,总装!AM$6)</f>
        <v>200</v>
      </c>
      <c r="V463" s="5">
        <f ca="1">SUMIF(总装!AN$3:AN$146,$B463,总装!AN$6)+SUMIF(总装!AO$3:AO$146,$B463,总装!AO$6)+SUMIF(总装!AP$3:AP$146,$B463,总装!AP$6)</f>
        <v>1800</v>
      </c>
      <c r="W463" s="5">
        <f ca="1">SUMIF(总装!AQ$3:AQ$146,$B463,总装!AQ$6)+SUMIF(总装!AR$3:AR$146,$B463,总装!AR$6)+SUMIF(总装!AS$3:AS$146,$B463,总装!AS$6)</f>
        <v>0</v>
      </c>
      <c r="X463" s="5">
        <f ca="1">SUMIF(总装!AT$3:AT$146,$B463,总装!AT$6)+SUMIF(总装!AU$3:AU$146,$B463,总装!AU$6)+SUMIF(总装!AV$3:AV$146,$B463,总装!AV$6)</f>
        <v>0</v>
      </c>
      <c r="Y463" s="5">
        <f ca="1">SUMIF(总装!AW$3:AW$146,$B463,总装!AW$6)+SUMIF(总装!AX$3:AX$146,$B463,总装!AX$6)+SUMIF(总装!AY$3:AY$146,$B463,总装!AY$6)</f>
        <v>0</v>
      </c>
      <c r="Z463" s="5">
        <f ca="1">SUMIF(总装!AZ$3:AZ$146,$B463,总装!AZ$6)+SUMIF(总装!BA$3:BA$146,$B463,总装!BA$6)+SUMIF(总装!BB$3:BB$146,$B463,总装!BB$6)</f>
        <v>0</v>
      </c>
      <c r="AA463" s="5">
        <f ca="1">SUMIF(总装!BC$3:BC$146,$B463,总装!BC$6)+SUMIF(总装!BD$3:BD$146,$B463,总装!BD$6)+SUMIF(总装!BE$3:BE$146,$B463,总装!BE$6)</f>
        <v>0</v>
      </c>
      <c r="AB463" s="5">
        <f ca="1">SUMIF(总装!BF$3:BF$146,$B463,总装!BF$6)+SUMIF(总装!BG$3:BG$146,$B463,总装!BG$6)+SUMIF(总装!BH$3:BH$146,$B463,总装!BH$6)</f>
        <v>0</v>
      </c>
      <c r="AC463" s="5">
        <f ca="1">SUMIF(总装!BI$3:BI$146,$B463,总装!BI$6)+SUMIF(总装!BJ$3:BJ$146,$B463,总装!BJ$6)+SUMIF(总装!BK$3:BK$146,$B463,总装!BK$6)</f>
        <v>0</v>
      </c>
      <c r="AD463" s="5">
        <f ca="1">SUMIF(总装!BL$3:BL$146,$B463,总装!BL$6)+SUMIF(总装!BM$3:BM$146,$B463,总装!BM$6)+SUMIF(总装!BN$3:BN$146,$B463,总装!BN$6)</f>
        <v>0</v>
      </c>
      <c r="AE463" s="5">
        <f ca="1">SUMIF(总装!BO$3:BO$146,$B463,总装!BO$6)+SUMIF(总装!BP$3:BP$146,$B463,总装!BP$6)+SUMIF(总装!BQ$3:BQ$146,$B463,总装!BQ$6)</f>
        <v>0</v>
      </c>
      <c r="AF463" s="5">
        <f ca="1">SUMIF(总装!BR$3:BR$146,$B463,总装!BR$6)+SUMIF(总装!BS$3:BS$146,$B463,总装!BS$6)+SUMIF(总装!BT$3:BT$146,$B463,总装!BT$6)</f>
        <v>0</v>
      </c>
      <c r="AG463" s="5">
        <f ca="1">SUMIF(总装!BU$3:BU$146,$B463,总装!BU$6)+SUMIF(总装!BV$3:BV$146,$B463,总装!BV$6)+SUMIF(总装!BW$3:BW$146,$B463,总装!BW$6)</f>
        <v>0</v>
      </c>
      <c r="AH463" s="5">
        <f ca="1">SUMIF(总装!BX$3:BX$146,$B463,总装!BX$6)+SUMIF(总装!BY$3:BY$146,$B463,总装!BY$6)+SUMIF(总装!BZ$3:BZ$146,$B463,总装!BZ$6)</f>
        <v>0</v>
      </c>
      <c r="AI463" s="5">
        <f ca="1">SUMIF(总装!CA$3:CA$146,$B463,总装!CA$6)+SUMIF(总装!CB$3:CB$146,$B463,总装!CB$6)+SUMIF(总装!CC$3:CC$146,$B463,总装!CC$6)</f>
        <v>0</v>
      </c>
      <c r="AJ463" s="5">
        <f ca="1">SUMIF(总装!CD$3:CD$146,$B463,总装!CD$6)+SUMIF(总装!CE$3:CE$146,$B463,总装!CE$6)+SUMIF(总装!CF$3:CF$146,$B463,总装!CF$6)</f>
        <v>0</v>
      </c>
      <c r="AK463" s="5">
        <f ca="1">SUMIF(总装!CG$3:CG$146,$B463,总装!CG$6)+SUMIF(总装!CH$3:CH$146,$B463,总装!CH$6)+SUMIF(总装!CI$3:CI$146,$B463,总装!CI$6)</f>
        <v>0</v>
      </c>
      <c r="AL463" s="5">
        <f ca="1">SUMIF(总装!CJ$3:CJ$146,$B463,总装!CJ$6)+SUMIF(总装!CK$3:CK$146,$B463,总装!CK$6)+SUMIF(总装!CL$3:CL$146,$B463,总装!CL$6)</f>
        <v>0</v>
      </c>
      <c r="AM463" s="5">
        <f ca="1">SUMIF(总装!CM$3:CM$146,$B463,总装!CM$6)+SUMIF(总装!CN$3:CN$146,$B463,总装!CN$6)+SUMIF(总装!CO$3:CO$146,$B463,总装!CO$6)</f>
        <v>0</v>
      </c>
      <c r="AN463" s="5">
        <f ca="1">SUMIF(总装!CP$3:CP$146,$B463,总装!CP$6)+SUMIF(总装!CQ$3:CQ$146,$B463,总装!CQ$6)+SUMIF(总装!CR$3:CR$146,$B463,总装!CR$6)</f>
        <v>0</v>
      </c>
      <c r="AO463" s="5">
        <f ca="1" t="shared" si="20"/>
        <v>2000</v>
      </c>
      <c r="AP463" s="5">
        <f>SUMIF(工单拆分!G:G,B463,工单拆分!I:I)</f>
        <v>2000</v>
      </c>
      <c r="AQ463" s="5">
        <f ca="1" t="shared" si="21"/>
        <v>0</v>
      </c>
      <c r="AS463" s="7"/>
      <c r="AT463" s="5"/>
      <c r="AU463" s="5"/>
      <c r="AV463" s="5"/>
      <c r="AW463" s="5"/>
    </row>
    <row r="464" s="1" customFormat="1" spans="1:49">
      <c r="A464" s="5">
        <f>工单拆分!F464</f>
        <v>7210002530</v>
      </c>
      <c r="B464" s="5" t="str">
        <f>工单拆分!G464</f>
        <v>7210002530-1</v>
      </c>
      <c r="C464" s="5" t="str">
        <f>工单拆分!H464</f>
        <v>30YB7F-1</v>
      </c>
      <c r="D464" s="5">
        <f>VLOOKUP(B464,工单拆分!G:I,3,0)</f>
        <v>2000</v>
      </c>
      <c r="E464" s="5">
        <f ca="1">SUMIFS(OFFSET(工单拆分!$I$2,,,2000),OFFSET(工单拆分!$F$2,,,2000),A464)</f>
        <v>12000</v>
      </c>
      <c r="F464" s="5"/>
      <c r="G464" s="10">
        <f ca="1" t="array" ref="G464">MATCH(TRUE,J464:AN464&gt;10,0)+$J$2-1</f>
        <v>43525</v>
      </c>
      <c r="H464" s="11"/>
      <c r="I464" s="11"/>
      <c r="J464" s="5">
        <f ca="1">SUMIF(总装!D$3:D$146,$B464,总装!D$6)+SUMIF(总装!E$3:E$146,$B464,总装!E$6)+SUMIF(总装!F$3:F$146,$B464,总装!F$6)</f>
        <v>1600</v>
      </c>
      <c r="K464" s="12">
        <f ca="1">SUMIF(总装!G$3:G$146,$B464,总装!G$6)+SUMIF(总装!H$3:H$146,$B464,总装!H$6)+SUMIF(总装!I$3:I$146,$B464,总装!I$6)</f>
        <v>400</v>
      </c>
      <c r="L464" s="12">
        <f ca="1">SUMIF(总装!J$3:J$146,$B464,总装!J$6)+SUMIF(总装!K$3:K$146,$B464,总装!K$6)+SUMIF(总装!L$3:L$146,$B464,总装!L$6)</f>
        <v>0</v>
      </c>
      <c r="M464" s="12">
        <f ca="1">SUMIF(总装!M$3:M$146,$B464,总装!M$6)+SUMIF(总装!N$3:N$146,$B464,总装!N$6)+SUMIF(总装!O$3:O$146,$B464,总装!O$6)</f>
        <v>0</v>
      </c>
      <c r="N464" s="12">
        <f ca="1">SUMIF(总装!P$3:P$146,$B464,总装!P$6)+SUMIF(总装!Q$3:Q$146,$B464,总装!Q$6)+SUMIF(总装!R$3:R$146,$B464,总装!R$6)</f>
        <v>0</v>
      </c>
      <c r="O464" s="12">
        <f ca="1">SUMIF(总装!S$3:S$146,$B464,总装!S$6)+SUMIF(总装!T$3:T$146,$B464,总装!T$6)+SUMIF(总装!U$3:U$146,$B464,总装!U$6)</f>
        <v>0</v>
      </c>
      <c r="P464" s="12">
        <f ca="1">SUMIF(总装!V$3:V$146,$B464,总装!V$6)+SUMIF(总装!W$3:W$146,$B464,总装!W$6)+SUMIF(总装!X$3:X$146,$B464,总装!X$6)</f>
        <v>0</v>
      </c>
      <c r="Q464" s="12">
        <f ca="1">SUMIF(总装!Y$3:Y$146,$B464,总装!Y$6)+SUMIF(总装!Z$3:Z$146,$B464,总装!Z$6)+SUMIF(总装!AA$3:AA$146,$B464,总装!AA$6)</f>
        <v>0</v>
      </c>
      <c r="R464" s="5">
        <f ca="1">SUMIF(总装!AB$3:AB$146,$B464,总装!AB$6)+SUMIF(总装!AC$3:AC$146,$B464,总装!AC$6)+SUMIF(总装!AD$3:AD$146,$B464,总装!AD$6)</f>
        <v>0</v>
      </c>
      <c r="S464" s="5">
        <f ca="1">SUMIF(总装!AE$3:AE$146,$B464,总装!AE$6)+SUMIF(总装!AF$3:AF$146,$B464,总装!AF$6)+SUMIF(总装!AG$3:AG$146,$B464,总装!AG$6)</f>
        <v>0</v>
      </c>
      <c r="T464" s="5">
        <f ca="1">SUMIF(总装!AH$3:AH$146,$B464,总装!AH$6)+SUMIF(总装!AI$3:AI$146,$B464,总装!AI$6)+SUMIF(总装!AJ$3:AJ$146,$B464,总装!AJ$6)</f>
        <v>0</v>
      </c>
      <c r="U464" s="5">
        <f ca="1">SUMIF(总装!AK$3:AK$146,$B464,总装!AK$6)+SUMIF(总装!AL$3:AL$146,$B464,总装!AL$6)+SUMIF(总装!AM$3:AM$146,$B464,总装!AM$6)</f>
        <v>0</v>
      </c>
      <c r="V464" s="5">
        <f ca="1">SUMIF(总装!AN$3:AN$146,$B464,总装!AN$6)+SUMIF(总装!AO$3:AO$146,$B464,总装!AO$6)+SUMIF(总装!AP$3:AP$146,$B464,总装!AP$6)</f>
        <v>0</v>
      </c>
      <c r="W464" s="5">
        <f ca="1">SUMIF(总装!AQ$3:AQ$146,$B464,总装!AQ$6)+SUMIF(总装!AR$3:AR$146,$B464,总装!AR$6)+SUMIF(总装!AS$3:AS$146,$B464,总装!AS$6)</f>
        <v>0</v>
      </c>
      <c r="X464" s="5">
        <f ca="1">SUMIF(总装!AT$3:AT$146,$B464,总装!AT$6)+SUMIF(总装!AU$3:AU$146,$B464,总装!AU$6)+SUMIF(总装!AV$3:AV$146,$B464,总装!AV$6)</f>
        <v>0</v>
      </c>
      <c r="Y464" s="5">
        <f ca="1">SUMIF(总装!AW$3:AW$146,$B464,总装!AW$6)+SUMIF(总装!AX$3:AX$146,$B464,总装!AX$6)+SUMIF(总装!AY$3:AY$146,$B464,总装!AY$6)</f>
        <v>0</v>
      </c>
      <c r="Z464" s="5">
        <f ca="1">SUMIF(总装!AZ$3:AZ$146,$B464,总装!AZ$6)+SUMIF(总装!BA$3:BA$146,$B464,总装!BA$6)+SUMIF(总装!BB$3:BB$146,$B464,总装!BB$6)</f>
        <v>0</v>
      </c>
      <c r="AA464" s="5">
        <f ca="1">SUMIF(总装!BC$3:BC$146,$B464,总装!BC$6)+SUMIF(总装!BD$3:BD$146,$B464,总装!BD$6)+SUMIF(总装!BE$3:BE$146,$B464,总装!BE$6)</f>
        <v>0</v>
      </c>
      <c r="AB464" s="5">
        <f ca="1">SUMIF(总装!BF$3:BF$146,$B464,总装!BF$6)+SUMIF(总装!BG$3:BG$146,$B464,总装!BG$6)+SUMIF(总装!BH$3:BH$146,$B464,总装!BH$6)</f>
        <v>0</v>
      </c>
      <c r="AC464" s="5">
        <f ca="1">SUMIF(总装!BI$3:BI$146,$B464,总装!BI$6)+SUMIF(总装!BJ$3:BJ$146,$B464,总装!BJ$6)+SUMIF(总装!BK$3:BK$146,$B464,总装!BK$6)</f>
        <v>0</v>
      </c>
      <c r="AD464" s="5">
        <f ca="1">SUMIF(总装!BL$3:BL$146,$B464,总装!BL$6)+SUMIF(总装!BM$3:BM$146,$B464,总装!BM$6)+SUMIF(总装!BN$3:BN$146,$B464,总装!BN$6)</f>
        <v>0</v>
      </c>
      <c r="AE464" s="5">
        <f ca="1">SUMIF(总装!BO$3:BO$146,$B464,总装!BO$6)+SUMIF(总装!BP$3:BP$146,$B464,总装!BP$6)+SUMIF(总装!BQ$3:BQ$146,$B464,总装!BQ$6)</f>
        <v>0</v>
      </c>
      <c r="AF464" s="5">
        <f ca="1">SUMIF(总装!BR$3:BR$146,$B464,总装!BR$6)+SUMIF(总装!BS$3:BS$146,$B464,总装!BS$6)+SUMIF(总装!BT$3:BT$146,$B464,总装!BT$6)</f>
        <v>0</v>
      </c>
      <c r="AG464" s="5">
        <f ca="1">SUMIF(总装!BU$3:BU$146,$B464,总装!BU$6)+SUMIF(总装!BV$3:BV$146,$B464,总装!BV$6)+SUMIF(总装!BW$3:BW$146,$B464,总装!BW$6)</f>
        <v>0</v>
      </c>
      <c r="AH464" s="5">
        <f ca="1">SUMIF(总装!BX$3:BX$146,$B464,总装!BX$6)+SUMIF(总装!BY$3:BY$146,$B464,总装!BY$6)+SUMIF(总装!BZ$3:BZ$146,$B464,总装!BZ$6)</f>
        <v>0</v>
      </c>
      <c r="AI464" s="5">
        <f ca="1">SUMIF(总装!CA$3:CA$146,$B464,总装!CA$6)+SUMIF(总装!CB$3:CB$146,$B464,总装!CB$6)+SUMIF(总装!CC$3:CC$146,$B464,总装!CC$6)</f>
        <v>0</v>
      </c>
      <c r="AJ464" s="5">
        <f ca="1">SUMIF(总装!CD$3:CD$146,$B464,总装!CD$6)+SUMIF(总装!CE$3:CE$146,$B464,总装!CE$6)+SUMIF(总装!CF$3:CF$146,$B464,总装!CF$6)</f>
        <v>0</v>
      </c>
      <c r="AK464" s="5">
        <f ca="1">SUMIF(总装!CG$3:CG$146,$B464,总装!CG$6)+SUMIF(总装!CH$3:CH$146,$B464,总装!CH$6)+SUMIF(总装!CI$3:CI$146,$B464,总装!CI$6)</f>
        <v>0</v>
      </c>
      <c r="AL464" s="5">
        <f ca="1">SUMIF(总装!CJ$3:CJ$146,$B464,总装!CJ$6)+SUMIF(总装!CK$3:CK$146,$B464,总装!CK$6)+SUMIF(总装!CL$3:CL$146,$B464,总装!CL$6)</f>
        <v>0</v>
      </c>
      <c r="AM464" s="5">
        <f ca="1">SUMIF(总装!CM$3:CM$146,$B464,总装!CM$6)+SUMIF(总装!CN$3:CN$146,$B464,总装!CN$6)+SUMIF(总装!CO$3:CO$146,$B464,总装!CO$6)</f>
        <v>0</v>
      </c>
      <c r="AN464" s="5">
        <f ca="1">SUMIF(总装!CP$3:CP$146,$B464,总装!CP$6)+SUMIF(总装!CQ$3:CQ$146,$B464,总装!CQ$6)+SUMIF(总装!CR$3:CR$146,$B464,总装!CR$6)</f>
        <v>0</v>
      </c>
      <c r="AO464" s="5">
        <f ca="1" t="shared" si="20"/>
        <v>2000</v>
      </c>
      <c r="AP464" s="5">
        <f>SUMIF(工单拆分!G:G,B464,工单拆分!I:I)</f>
        <v>2000</v>
      </c>
      <c r="AQ464" s="5">
        <f ca="1" t="shared" si="21"/>
        <v>0</v>
      </c>
      <c r="AS464" s="7"/>
      <c r="AT464" s="5"/>
      <c r="AU464" s="5"/>
      <c r="AV464" s="5"/>
      <c r="AW464" s="5"/>
    </row>
    <row r="465" s="1" customFormat="1" spans="1:49">
      <c r="A465" s="5">
        <f>工单拆分!F465</f>
        <v>7210002530</v>
      </c>
      <c r="B465" s="5" t="str">
        <f>工单拆分!G465</f>
        <v>7210002530-2</v>
      </c>
      <c r="C465" s="5" t="str">
        <f>工单拆分!H465</f>
        <v>30YB7F-2</v>
      </c>
      <c r="D465" s="5">
        <f>VLOOKUP(B465,工单拆分!G:I,3,0)</f>
        <v>2000</v>
      </c>
      <c r="E465" s="5">
        <f ca="1">SUMIFS(OFFSET(工单拆分!$I$2,,,2000),OFFSET(工单拆分!$F$2,,,2000),A465)</f>
        <v>12000</v>
      </c>
      <c r="F465" s="5"/>
      <c r="G465" s="10">
        <f ca="1" t="array" ref="G465">MATCH(TRUE,J465:AN465&gt;10,0)+$J$2-1</f>
        <v>43526</v>
      </c>
      <c r="H465" s="11"/>
      <c r="I465" s="11"/>
      <c r="J465" s="5">
        <f ca="1">SUMIF(总装!D$3:D$146,$B465,总装!D$6)+SUMIF(总装!E$3:E$146,$B465,总装!E$6)+SUMIF(总装!F$3:F$146,$B465,总装!F$6)</f>
        <v>0</v>
      </c>
      <c r="K465" s="12">
        <f ca="1">SUMIF(总装!G$3:G$146,$B465,总装!G$6)+SUMIF(总装!H$3:H$146,$B465,总装!H$6)+SUMIF(总装!I$3:I$146,$B465,总装!I$6)</f>
        <v>1200</v>
      </c>
      <c r="L465" s="12">
        <f ca="1">SUMIF(总装!J$3:J$146,$B465,总装!J$6)+SUMIF(总装!K$3:K$146,$B465,总装!K$6)+SUMIF(总装!L$3:L$146,$B465,总装!L$6)</f>
        <v>0</v>
      </c>
      <c r="M465" s="12">
        <f ca="1">SUMIF(总装!M$3:M$146,$B465,总装!M$6)+SUMIF(总装!N$3:N$146,$B465,总装!N$6)+SUMIF(总装!O$3:O$146,$B465,总装!O$6)</f>
        <v>800</v>
      </c>
      <c r="N465" s="12">
        <f ca="1">SUMIF(总装!P$3:P$146,$B465,总装!P$6)+SUMIF(总装!Q$3:Q$146,$B465,总装!Q$6)+SUMIF(总装!R$3:R$146,$B465,总装!R$6)</f>
        <v>0</v>
      </c>
      <c r="O465" s="12">
        <f ca="1">SUMIF(总装!S$3:S$146,$B465,总装!S$6)+SUMIF(总装!T$3:T$146,$B465,总装!T$6)+SUMIF(总装!U$3:U$146,$B465,总装!U$6)</f>
        <v>0</v>
      </c>
      <c r="P465" s="12">
        <f ca="1">SUMIF(总装!V$3:V$146,$B465,总装!V$6)+SUMIF(总装!W$3:W$146,$B465,总装!W$6)+SUMIF(总装!X$3:X$146,$B465,总装!X$6)</f>
        <v>0</v>
      </c>
      <c r="Q465" s="12">
        <f ca="1">SUMIF(总装!Y$3:Y$146,$B465,总装!Y$6)+SUMIF(总装!Z$3:Z$146,$B465,总装!Z$6)+SUMIF(总装!AA$3:AA$146,$B465,总装!AA$6)</f>
        <v>0</v>
      </c>
      <c r="R465" s="5">
        <f ca="1">SUMIF(总装!AB$3:AB$146,$B465,总装!AB$6)+SUMIF(总装!AC$3:AC$146,$B465,总装!AC$6)+SUMIF(总装!AD$3:AD$146,$B465,总装!AD$6)</f>
        <v>0</v>
      </c>
      <c r="S465" s="5">
        <f ca="1">SUMIF(总装!AE$3:AE$146,$B465,总装!AE$6)+SUMIF(总装!AF$3:AF$146,$B465,总装!AF$6)+SUMIF(总装!AG$3:AG$146,$B465,总装!AG$6)</f>
        <v>0</v>
      </c>
      <c r="T465" s="5">
        <f ca="1">SUMIF(总装!AH$3:AH$146,$B465,总装!AH$6)+SUMIF(总装!AI$3:AI$146,$B465,总装!AI$6)+SUMIF(总装!AJ$3:AJ$146,$B465,总装!AJ$6)</f>
        <v>0</v>
      </c>
      <c r="U465" s="5">
        <f ca="1">SUMIF(总装!AK$3:AK$146,$B465,总装!AK$6)+SUMIF(总装!AL$3:AL$146,$B465,总装!AL$6)+SUMIF(总装!AM$3:AM$146,$B465,总装!AM$6)</f>
        <v>0</v>
      </c>
      <c r="V465" s="5">
        <f ca="1">SUMIF(总装!AN$3:AN$146,$B465,总装!AN$6)+SUMIF(总装!AO$3:AO$146,$B465,总装!AO$6)+SUMIF(总装!AP$3:AP$146,$B465,总装!AP$6)</f>
        <v>0</v>
      </c>
      <c r="W465" s="5">
        <f ca="1">SUMIF(总装!AQ$3:AQ$146,$B465,总装!AQ$6)+SUMIF(总装!AR$3:AR$146,$B465,总装!AR$6)+SUMIF(总装!AS$3:AS$146,$B465,总装!AS$6)</f>
        <v>0</v>
      </c>
      <c r="X465" s="5">
        <f ca="1">SUMIF(总装!AT$3:AT$146,$B465,总装!AT$6)+SUMIF(总装!AU$3:AU$146,$B465,总装!AU$6)+SUMIF(总装!AV$3:AV$146,$B465,总装!AV$6)</f>
        <v>0</v>
      </c>
      <c r="Y465" s="5">
        <f ca="1">SUMIF(总装!AW$3:AW$146,$B465,总装!AW$6)+SUMIF(总装!AX$3:AX$146,$B465,总装!AX$6)+SUMIF(总装!AY$3:AY$146,$B465,总装!AY$6)</f>
        <v>0</v>
      </c>
      <c r="Z465" s="5">
        <f ca="1">SUMIF(总装!AZ$3:AZ$146,$B465,总装!AZ$6)+SUMIF(总装!BA$3:BA$146,$B465,总装!BA$6)+SUMIF(总装!BB$3:BB$146,$B465,总装!BB$6)</f>
        <v>0</v>
      </c>
      <c r="AA465" s="5">
        <f ca="1">SUMIF(总装!BC$3:BC$146,$B465,总装!BC$6)+SUMIF(总装!BD$3:BD$146,$B465,总装!BD$6)+SUMIF(总装!BE$3:BE$146,$B465,总装!BE$6)</f>
        <v>0</v>
      </c>
      <c r="AB465" s="5">
        <f ca="1">SUMIF(总装!BF$3:BF$146,$B465,总装!BF$6)+SUMIF(总装!BG$3:BG$146,$B465,总装!BG$6)+SUMIF(总装!BH$3:BH$146,$B465,总装!BH$6)</f>
        <v>0</v>
      </c>
      <c r="AC465" s="5">
        <f ca="1">SUMIF(总装!BI$3:BI$146,$B465,总装!BI$6)+SUMIF(总装!BJ$3:BJ$146,$B465,总装!BJ$6)+SUMIF(总装!BK$3:BK$146,$B465,总装!BK$6)</f>
        <v>0</v>
      </c>
      <c r="AD465" s="5">
        <f ca="1">SUMIF(总装!BL$3:BL$146,$B465,总装!BL$6)+SUMIF(总装!BM$3:BM$146,$B465,总装!BM$6)+SUMIF(总装!BN$3:BN$146,$B465,总装!BN$6)</f>
        <v>0</v>
      </c>
      <c r="AE465" s="5">
        <f ca="1">SUMIF(总装!BO$3:BO$146,$B465,总装!BO$6)+SUMIF(总装!BP$3:BP$146,$B465,总装!BP$6)+SUMIF(总装!BQ$3:BQ$146,$B465,总装!BQ$6)</f>
        <v>0</v>
      </c>
      <c r="AF465" s="5">
        <f ca="1">SUMIF(总装!BR$3:BR$146,$B465,总装!BR$6)+SUMIF(总装!BS$3:BS$146,$B465,总装!BS$6)+SUMIF(总装!BT$3:BT$146,$B465,总装!BT$6)</f>
        <v>0</v>
      </c>
      <c r="AG465" s="5">
        <f ca="1">SUMIF(总装!BU$3:BU$146,$B465,总装!BU$6)+SUMIF(总装!BV$3:BV$146,$B465,总装!BV$6)+SUMIF(总装!BW$3:BW$146,$B465,总装!BW$6)</f>
        <v>0</v>
      </c>
      <c r="AH465" s="5">
        <f ca="1">SUMIF(总装!BX$3:BX$146,$B465,总装!BX$6)+SUMIF(总装!BY$3:BY$146,$B465,总装!BY$6)+SUMIF(总装!BZ$3:BZ$146,$B465,总装!BZ$6)</f>
        <v>0</v>
      </c>
      <c r="AI465" s="5">
        <f ca="1">SUMIF(总装!CA$3:CA$146,$B465,总装!CA$6)+SUMIF(总装!CB$3:CB$146,$B465,总装!CB$6)+SUMIF(总装!CC$3:CC$146,$B465,总装!CC$6)</f>
        <v>0</v>
      </c>
      <c r="AJ465" s="5">
        <f ca="1">SUMIF(总装!CD$3:CD$146,$B465,总装!CD$6)+SUMIF(总装!CE$3:CE$146,$B465,总装!CE$6)+SUMIF(总装!CF$3:CF$146,$B465,总装!CF$6)</f>
        <v>0</v>
      </c>
      <c r="AK465" s="5">
        <f ca="1">SUMIF(总装!CG$3:CG$146,$B465,总装!CG$6)+SUMIF(总装!CH$3:CH$146,$B465,总装!CH$6)+SUMIF(总装!CI$3:CI$146,$B465,总装!CI$6)</f>
        <v>0</v>
      </c>
      <c r="AL465" s="5">
        <f ca="1">SUMIF(总装!CJ$3:CJ$146,$B465,总装!CJ$6)+SUMIF(总装!CK$3:CK$146,$B465,总装!CK$6)+SUMIF(总装!CL$3:CL$146,$B465,总装!CL$6)</f>
        <v>0</v>
      </c>
      <c r="AM465" s="5">
        <f ca="1">SUMIF(总装!CM$3:CM$146,$B465,总装!CM$6)+SUMIF(总装!CN$3:CN$146,$B465,总装!CN$6)+SUMIF(总装!CO$3:CO$146,$B465,总装!CO$6)</f>
        <v>0</v>
      </c>
      <c r="AN465" s="5">
        <f ca="1">SUMIF(总装!CP$3:CP$146,$B465,总装!CP$6)+SUMIF(总装!CQ$3:CQ$146,$B465,总装!CQ$6)+SUMIF(总装!CR$3:CR$146,$B465,总装!CR$6)</f>
        <v>0</v>
      </c>
      <c r="AO465" s="5">
        <f ca="1" t="shared" si="20"/>
        <v>2000</v>
      </c>
      <c r="AP465" s="5">
        <f>SUMIF(工单拆分!G:G,B465,工单拆分!I:I)</f>
        <v>2000</v>
      </c>
      <c r="AQ465" s="5">
        <f ca="1" t="shared" si="21"/>
        <v>0</v>
      </c>
      <c r="AS465" s="7"/>
      <c r="AT465" s="5"/>
      <c r="AU465" s="5"/>
      <c r="AV465" s="5"/>
      <c r="AW465" s="5"/>
    </row>
    <row r="466" s="1" customFormat="1" spans="1:49">
      <c r="A466" s="5">
        <f>工单拆分!F466</f>
        <v>7210002530</v>
      </c>
      <c r="B466" s="5" t="str">
        <f>工单拆分!G466</f>
        <v>7210002530-3</v>
      </c>
      <c r="C466" s="5" t="str">
        <f>工单拆分!H466</f>
        <v>30YB7F-3</v>
      </c>
      <c r="D466" s="5">
        <f>VLOOKUP(B466,工单拆分!G:I,3,0)</f>
        <v>2000</v>
      </c>
      <c r="E466" s="5">
        <f ca="1">SUMIFS(OFFSET(工单拆分!$I$2,,,2000),OFFSET(工单拆分!$F$2,,,2000),A466)</f>
        <v>12000</v>
      </c>
      <c r="F466" s="5"/>
      <c r="G466" s="10">
        <f ca="1" t="array" ref="G466">MATCH(TRUE,J466:AN466&gt;10,0)+$J$2-1</f>
        <v>43528</v>
      </c>
      <c r="H466" s="11"/>
      <c r="I466" s="11"/>
      <c r="J466" s="5">
        <f ca="1">SUMIF(总装!D$3:D$146,$B466,总装!D$6)+SUMIF(总装!E$3:E$146,$B466,总装!E$6)+SUMIF(总装!F$3:F$146,$B466,总装!F$6)</f>
        <v>0</v>
      </c>
      <c r="K466" s="12">
        <f ca="1">SUMIF(总装!G$3:G$146,$B466,总装!G$6)+SUMIF(总装!H$3:H$146,$B466,总装!H$6)+SUMIF(总装!I$3:I$146,$B466,总装!I$6)</f>
        <v>0</v>
      </c>
      <c r="L466" s="12">
        <f ca="1">SUMIF(总装!J$3:J$146,$B466,总装!J$6)+SUMIF(总装!K$3:K$146,$B466,总装!K$6)+SUMIF(总装!L$3:L$146,$B466,总装!L$6)</f>
        <v>0</v>
      </c>
      <c r="M466" s="12">
        <f ca="1">SUMIF(总装!M$3:M$146,$B466,总装!M$6)+SUMIF(总装!N$3:N$146,$B466,总装!N$6)+SUMIF(总装!O$3:O$146,$B466,总装!O$6)</f>
        <v>1000</v>
      </c>
      <c r="N466" s="12">
        <f ca="1">SUMIF(总装!P$3:P$146,$B466,总装!P$6)+SUMIF(总装!Q$3:Q$146,$B466,总装!Q$6)+SUMIF(总装!R$3:R$146,$B466,总装!R$6)</f>
        <v>1000</v>
      </c>
      <c r="O466" s="12">
        <f ca="1">SUMIF(总装!S$3:S$146,$B466,总装!S$6)+SUMIF(总装!T$3:T$146,$B466,总装!T$6)+SUMIF(总装!U$3:U$146,$B466,总装!U$6)</f>
        <v>0</v>
      </c>
      <c r="P466" s="12">
        <f ca="1">SUMIF(总装!V$3:V$146,$B466,总装!V$6)+SUMIF(总装!W$3:W$146,$B466,总装!W$6)+SUMIF(总装!X$3:X$146,$B466,总装!X$6)</f>
        <v>0</v>
      </c>
      <c r="Q466" s="12">
        <f ca="1">SUMIF(总装!Y$3:Y$146,$B466,总装!Y$6)+SUMIF(总装!Z$3:Z$146,$B466,总装!Z$6)+SUMIF(总装!AA$3:AA$146,$B466,总装!AA$6)</f>
        <v>0</v>
      </c>
      <c r="R466" s="5">
        <f ca="1">SUMIF(总装!AB$3:AB$146,$B466,总装!AB$6)+SUMIF(总装!AC$3:AC$146,$B466,总装!AC$6)+SUMIF(总装!AD$3:AD$146,$B466,总装!AD$6)</f>
        <v>0</v>
      </c>
      <c r="S466" s="5">
        <f ca="1">SUMIF(总装!AE$3:AE$146,$B466,总装!AE$6)+SUMIF(总装!AF$3:AF$146,$B466,总装!AF$6)+SUMIF(总装!AG$3:AG$146,$B466,总装!AG$6)</f>
        <v>0</v>
      </c>
      <c r="T466" s="5">
        <f ca="1">SUMIF(总装!AH$3:AH$146,$B466,总装!AH$6)+SUMIF(总装!AI$3:AI$146,$B466,总装!AI$6)+SUMIF(总装!AJ$3:AJ$146,$B466,总装!AJ$6)</f>
        <v>0</v>
      </c>
      <c r="U466" s="5">
        <f ca="1">SUMIF(总装!AK$3:AK$146,$B466,总装!AK$6)+SUMIF(总装!AL$3:AL$146,$B466,总装!AL$6)+SUMIF(总装!AM$3:AM$146,$B466,总装!AM$6)</f>
        <v>0</v>
      </c>
      <c r="V466" s="5">
        <f ca="1">SUMIF(总装!AN$3:AN$146,$B466,总装!AN$6)+SUMIF(总装!AO$3:AO$146,$B466,总装!AO$6)+SUMIF(总装!AP$3:AP$146,$B466,总装!AP$6)</f>
        <v>0</v>
      </c>
      <c r="W466" s="5">
        <f ca="1">SUMIF(总装!AQ$3:AQ$146,$B466,总装!AQ$6)+SUMIF(总装!AR$3:AR$146,$B466,总装!AR$6)+SUMIF(总装!AS$3:AS$146,$B466,总装!AS$6)</f>
        <v>0</v>
      </c>
      <c r="X466" s="5">
        <f ca="1">SUMIF(总装!AT$3:AT$146,$B466,总装!AT$6)+SUMIF(总装!AU$3:AU$146,$B466,总装!AU$6)+SUMIF(总装!AV$3:AV$146,$B466,总装!AV$6)</f>
        <v>0</v>
      </c>
      <c r="Y466" s="5">
        <f ca="1">SUMIF(总装!AW$3:AW$146,$B466,总装!AW$6)+SUMIF(总装!AX$3:AX$146,$B466,总装!AX$6)+SUMIF(总装!AY$3:AY$146,$B466,总装!AY$6)</f>
        <v>0</v>
      </c>
      <c r="Z466" s="5">
        <f ca="1">SUMIF(总装!AZ$3:AZ$146,$B466,总装!AZ$6)+SUMIF(总装!BA$3:BA$146,$B466,总装!BA$6)+SUMIF(总装!BB$3:BB$146,$B466,总装!BB$6)</f>
        <v>0</v>
      </c>
      <c r="AA466" s="5">
        <f ca="1">SUMIF(总装!BC$3:BC$146,$B466,总装!BC$6)+SUMIF(总装!BD$3:BD$146,$B466,总装!BD$6)+SUMIF(总装!BE$3:BE$146,$B466,总装!BE$6)</f>
        <v>0</v>
      </c>
      <c r="AB466" s="5">
        <f ca="1">SUMIF(总装!BF$3:BF$146,$B466,总装!BF$6)+SUMIF(总装!BG$3:BG$146,$B466,总装!BG$6)+SUMIF(总装!BH$3:BH$146,$B466,总装!BH$6)</f>
        <v>0</v>
      </c>
      <c r="AC466" s="5">
        <f ca="1">SUMIF(总装!BI$3:BI$146,$B466,总装!BI$6)+SUMIF(总装!BJ$3:BJ$146,$B466,总装!BJ$6)+SUMIF(总装!BK$3:BK$146,$B466,总装!BK$6)</f>
        <v>0</v>
      </c>
      <c r="AD466" s="5">
        <f ca="1">SUMIF(总装!BL$3:BL$146,$B466,总装!BL$6)+SUMIF(总装!BM$3:BM$146,$B466,总装!BM$6)+SUMIF(总装!BN$3:BN$146,$B466,总装!BN$6)</f>
        <v>0</v>
      </c>
      <c r="AE466" s="5">
        <f ca="1">SUMIF(总装!BO$3:BO$146,$B466,总装!BO$6)+SUMIF(总装!BP$3:BP$146,$B466,总装!BP$6)+SUMIF(总装!BQ$3:BQ$146,$B466,总装!BQ$6)</f>
        <v>0</v>
      </c>
      <c r="AF466" s="5">
        <f ca="1">SUMIF(总装!BR$3:BR$146,$B466,总装!BR$6)+SUMIF(总装!BS$3:BS$146,$B466,总装!BS$6)+SUMIF(总装!BT$3:BT$146,$B466,总装!BT$6)</f>
        <v>0</v>
      </c>
      <c r="AG466" s="5">
        <f ca="1">SUMIF(总装!BU$3:BU$146,$B466,总装!BU$6)+SUMIF(总装!BV$3:BV$146,$B466,总装!BV$6)+SUMIF(总装!BW$3:BW$146,$B466,总装!BW$6)</f>
        <v>0</v>
      </c>
      <c r="AH466" s="5">
        <f ca="1">SUMIF(总装!BX$3:BX$146,$B466,总装!BX$6)+SUMIF(总装!BY$3:BY$146,$B466,总装!BY$6)+SUMIF(总装!BZ$3:BZ$146,$B466,总装!BZ$6)</f>
        <v>0</v>
      </c>
      <c r="AI466" s="5">
        <f ca="1">SUMIF(总装!CA$3:CA$146,$B466,总装!CA$6)+SUMIF(总装!CB$3:CB$146,$B466,总装!CB$6)+SUMIF(总装!CC$3:CC$146,$B466,总装!CC$6)</f>
        <v>0</v>
      </c>
      <c r="AJ466" s="5">
        <f ca="1">SUMIF(总装!CD$3:CD$146,$B466,总装!CD$6)+SUMIF(总装!CE$3:CE$146,$B466,总装!CE$6)+SUMIF(总装!CF$3:CF$146,$B466,总装!CF$6)</f>
        <v>0</v>
      </c>
      <c r="AK466" s="5">
        <f ca="1">SUMIF(总装!CG$3:CG$146,$B466,总装!CG$6)+SUMIF(总装!CH$3:CH$146,$B466,总装!CH$6)+SUMIF(总装!CI$3:CI$146,$B466,总装!CI$6)</f>
        <v>0</v>
      </c>
      <c r="AL466" s="5">
        <f ca="1">SUMIF(总装!CJ$3:CJ$146,$B466,总装!CJ$6)+SUMIF(总装!CK$3:CK$146,$B466,总装!CK$6)+SUMIF(总装!CL$3:CL$146,$B466,总装!CL$6)</f>
        <v>0</v>
      </c>
      <c r="AM466" s="5">
        <f ca="1">SUMIF(总装!CM$3:CM$146,$B466,总装!CM$6)+SUMIF(总装!CN$3:CN$146,$B466,总装!CN$6)+SUMIF(总装!CO$3:CO$146,$B466,总装!CO$6)</f>
        <v>0</v>
      </c>
      <c r="AN466" s="5">
        <f ca="1">SUMIF(总装!CP$3:CP$146,$B466,总装!CP$6)+SUMIF(总装!CQ$3:CQ$146,$B466,总装!CQ$6)+SUMIF(总装!CR$3:CR$146,$B466,总装!CR$6)</f>
        <v>0</v>
      </c>
      <c r="AO466" s="5">
        <f ca="1" t="shared" si="20"/>
        <v>2000</v>
      </c>
      <c r="AP466" s="5">
        <f>SUMIF(工单拆分!G:G,B466,工单拆分!I:I)</f>
        <v>2000</v>
      </c>
      <c r="AQ466" s="5">
        <f ca="1" t="shared" si="21"/>
        <v>0</v>
      </c>
      <c r="AS466" s="7"/>
      <c r="AT466" s="5"/>
      <c r="AU466" s="5"/>
      <c r="AV466" s="5"/>
      <c r="AW466" s="5"/>
    </row>
    <row r="467" s="1" customFormat="1" spans="1:49">
      <c r="A467" s="5">
        <f>工单拆分!F467</f>
        <v>7210002530</v>
      </c>
      <c r="B467" s="5" t="str">
        <f>工单拆分!G467</f>
        <v>7210002530-4</v>
      </c>
      <c r="C467" s="5" t="str">
        <f>工单拆分!H467</f>
        <v>30YB7F-4</v>
      </c>
      <c r="D467" s="5">
        <f>VLOOKUP(B467,工单拆分!G:I,3,0)</f>
        <v>0</v>
      </c>
      <c r="E467" s="5">
        <f ca="1">SUMIFS(OFFSET(工单拆分!$I$2,,,2000),OFFSET(工单拆分!$F$2,,,2000),A467)</f>
        <v>12000</v>
      </c>
      <c r="F467" s="5"/>
      <c r="G467" s="10" t="e">
        <f ca="1" t="array" ref="G467">MATCH(TRUE,J467:AN467&gt;10,0)+$J$2-1</f>
        <v>#N/A</v>
      </c>
      <c r="H467" s="11"/>
      <c r="I467" s="11"/>
      <c r="J467" s="5">
        <f ca="1">SUMIF(总装!D$3:D$146,$B467,总装!D$6)+SUMIF(总装!E$3:E$146,$B467,总装!E$6)+SUMIF(总装!F$3:F$146,$B467,总装!F$6)</f>
        <v>0</v>
      </c>
      <c r="K467" s="12">
        <f ca="1">SUMIF(总装!G$3:G$146,$B467,总装!G$6)+SUMIF(总装!H$3:H$146,$B467,总装!H$6)+SUMIF(总装!I$3:I$146,$B467,总装!I$6)</f>
        <v>0</v>
      </c>
      <c r="L467" s="12">
        <f ca="1">SUMIF(总装!J$3:J$146,$B467,总装!J$6)+SUMIF(总装!K$3:K$146,$B467,总装!K$6)+SUMIF(总装!L$3:L$146,$B467,总装!L$6)</f>
        <v>0</v>
      </c>
      <c r="M467" s="12">
        <f ca="1">SUMIF(总装!M$3:M$146,$B467,总装!M$6)+SUMIF(总装!N$3:N$146,$B467,总装!N$6)+SUMIF(总装!O$3:O$146,$B467,总装!O$6)</f>
        <v>0</v>
      </c>
      <c r="N467" s="12">
        <f ca="1">SUMIF(总装!P$3:P$146,$B467,总装!P$6)+SUMIF(总装!Q$3:Q$146,$B467,总装!Q$6)+SUMIF(总装!R$3:R$146,$B467,总装!R$6)</f>
        <v>0</v>
      </c>
      <c r="O467" s="12">
        <f ca="1">SUMIF(总装!S$3:S$146,$B467,总装!S$6)+SUMIF(总装!T$3:T$146,$B467,总装!T$6)+SUMIF(总装!U$3:U$146,$B467,总装!U$6)</f>
        <v>0</v>
      </c>
      <c r="P467" s="12">
        <f ca="1">SUMIF(总装!V$3:V$146,$B467,总装!V$6)+SUMIF(总装!W$3:W$146,$B467,总装!W$6)+SUMIF(总装!X$3:X$146,$B467,总装!X$6)</f>
        <v>0</v>
      </c>
      <c r="Q467" s="12">
        <f ca="1">SUMIF(总装!Y$3:Y$146,$B467,总装!Y$6)+SUMIF(总装!Z$3:Z$146,$B467,总装!Z$6)+SUMIF(总装!AA$3:AA$146,$B467,总装!AA$6)</f>
        <v>0</v>
      </c>
      <c r="R467" s="5">
        <f ca="1">SUMIF(总装!AB$3:AB$146,$B467,总装!AB$6)+SUMIF(总装!AC$3:AC$146,$B467,总装!AC$6)+SUMIF(总装!AD$3:AD$146,$B467,总装!AD$6)</f>
        <v>0</v>
      </c>
      <c r="S467" s="5">
        <f ca="1">SUMIF(总装!AE$3:AE$146,$B467,总装!AE$6)+SUMIF(总装!AF$3:AF$146,$B467,总装!AF$6)+SUMIF(总装!AG$3:AG$146,$B467,总装!AG$6)</f>
        <v>0</v>
      </c>
      <c r="T467" s="5">
        <f ca="1">SUMIF(总装!AH$3:AH$146,$B467,总装!AH$6)+SUMIF(总装!AI$3:AI$146,$B467,总装!AI$6)+SUMIF(总装!AJ$3:AJ$146,$B467,总装!AJ$6)</f>
        <v>0</v>
      </c>
      <c r="U467" s="5">
        <f ca="1">SUMIF(总装!AK$3:AK$146,$B467,总装!AK$6)+SUMIF(总装!AL$3:AL$146,$B467,总装!AL$6)+SUMIF(总装!AM$3:AM$146,$B467,总装!AM$6)</f>
        <v>0</v>
      </c>
      <c r="V467" s="5">
        <f ca="1">SUMIF(总装!AN$3:AN$146,$B467,总装!AN$6)+SUMIF(总装!AO$3:AO$146,$B467,总装!AO$6)+SUMIF(总装!AP$3:AP$146,$B467,总装!AP$6)</f>
        <v>0</v>
      </c>
      <c r="W467" s="5">
        <f ca="1">SUMIF(总装!AQ$3:AQ$146,$B467,总装!AQ$6)+SUMIF(总装!AR$3:AR$146,$B467,总装!AR$6)+SUMIF(总装!AS$3:AS$146,$B467,总装!AS$6)</f>
        <v>0</v>
      </c>
      <c r="X467" s="5">
        <f ca="1">SUMIF(总装!AT$3:AT$146,$B467,总装!AT$6)+SUMIF(总装!AU$3:AU$146,$B467,总装!AU$6)+SUMIF(总装!AV$3:AV$146,$B467,总装!AV$6)</f>
        <v>0</v>
      </c>
      <c r="Y467" s="5">
        <f ca="1">SUMIF(总装!AW$3:AW$146,$B467,总装!AW$6)+SUMIF(总装!AX$3:AX$146,$B467,总装!AX$6)+SUMIF(总装!AY$3:AY$146,$B467,总装!AY$6)</f>
        <v>0</v>
      </c>
      <c r="Z467" s="5">
        <f ca="1">SUMIF(总装!AZ$3:AZ$146,$B467,总装!AZ$6)+SUMIF(总装!BA$3:BA$146,$B467,总装!BA$6)+SUMIF(总装!BB$3:BB$146,$B467,总装!BB$6)</f>
        <v>0</v>
      </c>
      <c r="AA467" s="5">
        <f ca="1">SUMIF(总装!BC$3:BC$146,$B467,总装!BC$6)+SUMIF(总装!BD$3:BD$146,$B467,总装!BD$6)+SUMIF(总装!BE$3:BE$146,$B467,总装!BE$6)</f>
        <v>0</v>
      </c>
      <c r="AB467" s="5">
        <f ca="1">SUMIF(总装!BF$3:BF$146,$B467,总装!BF$6)+SUMIF(总装!BG$3:BG$146,$B467,总装!BG$6)+SUMIF(总装!BH$3:BH$146,$B467,总装!BH$6)</f>
        <v>0</v>
      </c>
      <c r="AC467" s="5">
        <f ca="1">SUMIF(总装!BI$3:BI$146,$B467,总装!BI$6)+SUMIF(总装!BJ$3:BJ$146,$B467,总装!BJ$6)+SUMIF(总装!BK$3:BK$146,$B467,总装!BK$6)</f>
        <v>0</v>
      </c>
      <c r="AD467" s="5">
        <f ca="1">SUMIF(总装!BL$3:BL$146,$B467,总装!BL$6)+SUMIF(总装!BM$3:BM$146,$B467,总装!BM$6)+SUMIF(总装!BN$3:BN$146,$B467,总装!BN$6)</f>
        <v>0</v>
      </c>
      <c r="AE467" s="5">
        <f ca="1">SUMIF(总装!BO$3:BO$146,$B467,总装!BO$6)+SUMIF(总装!BP$3:BP$146,$B467,总装!BP$6)+SUMIF(总装!BQ$3:BQ$146,$B467,总装!BQ$6)</f>
        <v>0</v>
      </c>
      <c r="AF467" s="5">
        <f ca="1">SUMIF(总装!BR$3:BR$146,$B467,总装!BR$6)+SUMIF(总装!BS$3:BS$146,$B467,总装!BS$6)+SUMIF(总装!BT$3:BT$146,$B467,总装!BT$6)</f>
        <v>0</v>
      </c>
      <c r="AG467" s="5">
        <f ca="1">SUMIF(总装!BU$3:BU$146,$B467,总装!BU$6)+SUMIF(总装!BV$3:BV$146,$B467,总装!BV$6)+SUMIF(总装!BW$3:BW$146,$B467,总装!BW$6)</f>
        <v>0</v>
      </c>
      <c r="AH467" s="5">
        <f ca="1">SUMIF(总装!BX$3:BX$146,$B467,总装!BX$6)+SUMIF(总装!BY$3:BY$146,$B467,总装!BY$6)+SUMIF(总装!BZ$3:BZ$146,$B467,总装!BZ$6)</f>
        <v>0</v>
      </c>
      <c r="AI467" s="5">
        <f ca="1">SUMIF(总装!CA$3:CA$146,$B467,总装!CA$6)+SUMIF(总装!CB$3:CB$146,$B467,总装!CB$6)+SUMIF(总装!CC$3:CC$146,$B467,总装!CC$6)</f>
        <v>0</v>
      </c>
      <c r="AJ467" s="5">
        <f ca="1">SUMIF(总装!CD$3:CD$146,$B467,总装!CD$6)+SUMIF(总装!CE$3:CE$146,$B467,总装!CE$6)+SUMIF(总装!CF$3:CF$146,$B467,总装!CF$6)</f>
        <v>0</v>
      </c>
      <c r="AK467" s="5">
        <f ca="1">SUMIF(总装!CG$3:CG$146,$B467,总装!CG$6)+SUMIF(总装!CH$3:CH$146,$B467,总装!CH$6)+SUMIF(总装!CI$3:CI$146,$B467,总装!CI$6)</f>
        <v>0</v>
      </c>
      <c r="AL467" s="5">
        <f ca="1">SUMIF(总装!CJ$3:CJ$146,$B467,总装!CJ$6)+SUMIF(总装!CK$3:CK$146,$B467,总装!CK$6)+SUMIF(总装!CL$3:CL$146,$B467,总装!CL$6)</f>
        <v>0</v>
      </c>
      <c r="AM467" s="5">
        <f ca="1">SUMIF(总装!CM$3:CM$146,$B467,总装!CM$6)+SUMIF(总装!CN$3:CN$146,$B467,总装!CN$6)+SUMIF(总装!CO$3:CO$146,$B467,总装!CO$6)</f>
        <v>0</v>
      </c>
      <c r="AN467" s="5">
        <f ca="1">SUMIF(总装!CP$3:CP$146,$B467,总装!CP$6)+SUMIF(总装!CQ$3:CQ$146,$B467,总装!CQ$6)+SUMIF(总装!CR$3:CR$146,$B467,总装!CR$6)</f>
        <v>0</v>
      </c>
      <c r="AO467" s="5">
        <f ca="1" t="shared" si="20"/>
        <v>0</v>
      </c>
      <c r="AP467" s="5">
        <f>SUMIF(工单拆分!G:G,B467,工单拆分!I:I)</f>
        <v>0</v>
      </c>
      <c r="AQ467" s="5">
        <f ca="1" t="shared" si="21"/>
        <v>0</v>
      </c>
      <c r="AS467" s="7"/>
      <c r="AT467" s="5"/>
      <c r="AU467" s="5"/>
      <c r="AV467" s="5"/>
      <c r="AW467" s="5"/>
    </row>
    <row r="468" s="1" customFormat="1" spans="1:49">
      <c r="A468" s="5">
        <f>工单拆分!F468</f>
        <v>7210002530</v>
      </c>
      <c r="B468" s="5" t="str">
        <f>工单拆分!G468</f>
        <v>7210002530-5</v>
      </c>
      <c r="C468" s="5" t="str">
        <f>工单拆分!H468</f>
        <v>30YB7F-5</v>
      </c>
      <c r="D468" s="5">
        <f>VLOOKUP(B468,工单拆分!G:I,3,0)</f>
        <v>2000</v>
      </c>
      <c r="E468" s="5">
        <f ca="1">SUMIFS(OFFSET(工单拆分!$I$2,,,2000),OFFSET(工单拆分!$F$2,,,2000),A468)</f>
        <v>12000</v>
      </c>
      <c r="F468" s="5"/>
      <c r="G468" s="10">
        <f ca="1" t="array" ref="G468">MATCH(TRUE,J468:AN468&gt;10,0)+$J$2-1</f>
        <v>43552</v>
      </c>
      <c r="H468" s="11"/>
      <c r="I468" s="11"/>
      <c r="J468" s="5">
        <f ca="1">SUMIF(总装!D$3:D$146,$B468,总装!D$6)+SUMIF(总装!E$3:E$146,$B468,总装!E$6)+SUMIF(总装!F$3:F$146,$B468,总装!F$6)</f>
        <v>0</v>
      </c>
      <c r="K468" s="12">
        <f ca="1">SUMIF(总装!G$3:G$146,$B468,总装!G$6)+SUMIF(总装!H$3:H$146,$B468,总装!H$6)+SUMIF(总装!I$3:I$146,$B468,总装!I$6)</f>
        <v>0</v>
      </c>
      <c r="L468" s="12">
        <f ca="1">SUMIF(总装!J$3:J$146,$B468,总装!J$6)+SUMIF(总装!K$3:K$146,$B468,总装!K$6)+SUMIF(总装!L$3:L$146,$B468,总装!L$6)</f>
        <v>0</v>
      </c>
      <c r="M468" s="12">
        <f ca="1">SUMIF(总装!M$3:M$146,$B468,总装!M$6)+SUMIF(总装!N$3:N$146,$B468,总装!N$6)+SUMIF(总装!O$3:O$146,$B468,总装!O$6)</f>
        <v>0</v>
      </c>
      <c r="N468" s="12">
        <f ca="1">SUMIF(总装!P$3:P$146,$B468,总装!P$6)+SUMIF(总装!Q$3:Q$146,$B468,总装!Q$6)+SUMIF(总装!R$3:R$146,$B468,总装!R$6)</f>
        <v>0</v>
      </c>
      <c r="O468" s="12">
        <f ca="1">SUMIF(总装!S$3:S$146,$B468,总装!S$6)+SUMIF(总装!T$3:T$146,$B468,总装!T$6)+SUMIF(总装!U$3:U$146,$B468,总装!U$6)</f>
        <v>0</v>
      </c>
      <c r="P468" s="12">
        <f ca="1">SUMIF(总装!V$3:V$146,$B468,总装!V$6)+SUMIF(总装!W$3:W$146,$B468,总装!W$6)+SUMIF(总装!X$3:X$146,$B468,总装!X$6)</f>
        <v>0</v>
      </c>
      <c r="Q468" s="12">
        <f ca="1">SUMIF(总装!Y$3:Y$146,$B468,总装!Y$6)+SUMIF(总装!Z$3:Z$146,$B468,总装!Z$6)+SUMIF(总装!AA$3:AA$146,$B468,总装!AA$6)</f>
        <v>0</v>
      </c>
      <c r="R468" s="5">
        <f ca="1">SUMIF(总装!AB$3:AB$146,$B468,总装!AB$6)+SUMIF(总装!AC$3:AC$146,$B468,总装!AC$6)+SUMIF(总装!AD$3:AD$146,$B468,总装!AD$6)</f>
        <v>0</v>
      </c>
      <c r="S468" s="5">
        <f ca="1">SUMIF(总装!AE$3:AE$146,$B468,总装!AE$6)+SUMIF(总装!AF$3:AF$146,$B468,总装!AF$6)+SUMIF(总装!AG$3:AG$146,$B468,总装!AG$6)</f>
        <v>0</v>
      </c>
      <c r="T468" s="5">
        <f ca="1">SUMIF(总装!AH$3:AH$146,$B468,总装!AH$6)+SUMIF(总装!AI$3:AI$146,$B468,总装!AI$6)+SUMIF(总装!AJ$3:AJ$146,$B468,总装!AJ$6)</f>
        <v>0</v>
      </c>
      <c r="U468" s="5">
        <f ca="1">SUMIF(总装!AK$3:AK$146,$B468,总装!AK$6)+SUMIF(总装!AL$3:AL$146,$B468,总装!AL$6)+SUMIF(总装!AM$3:AM$146,$B468,总装!AM$6)</f>
        <v>0</v>
      </c>
      <c r="V468" s="5">
        <f ca="1">SUMIF(总装!AN$3:AN$146,$B468,总装!AN$6)+SUMIF(总装!AO$3:AO$146,$B468,总装!AO$6)+SUMIF(总装!AP$3:AP$146,$B468,总装!AP$6)</f>
        <v>0</v>
      </c>
      <c r="W468" s="5">
        <f ca="1">SUMIF(总装!AQ$3:AQ$146,$B468,总装!AQ$6)+SUMIF(总装!AR$3:AR$146,$B468,总装!AR$6)+SUMIF(总装!AS$3:AS$146,$B468,总装!AS$6)</f>
        <v>0</v>
      </c>
      <c r="X468" s="5">
        <f ca="1">SUMIF(总装!AT$3:AT$146,$B468,总装!AT$6)+SUMIF(总装!AU$3:AU$146,$B468,总装!AU$6)+SUMIF(总装!AV$3:AV$146,$B468,总装!AV$6)</f>
        <v>0</v>
      </c>
      <c r="Y468" s="5">
        <f ca="1">SUMIF(总装!AW$3:AW$146,$B468,总装!AW$6)+SUMIF(总装!AX$3:AX$146,$B468,总装!AX$6)+SUMIF(总装!AY$3:AY$146,$B468,总装!AY$6)</f>
        <v>0</v>
      </c>
      <c r="Z468" s="5">
        <f ca="1">SUMIF(总装!AZ$3:AZ$146,$B468,总装!AZ$6)+SUMIF(总装!BA$3:BA$146,$B468,总装!BA$6)+SUMIF(总装!BB$3:BB$146,$B468,总装!BB$6)</f>
        <v>0</v>
      </c>
      <c r="AA468" s="5">
        <f ca="1">SUMIF(总装!BC$3:BC$146,$B468,总装!BC$6)+SUMIF(总装!BD$3:BD$146,$B468,总装!BD$6)+SUMIF(总装!BE$3:BE$146,$B468,总装!BE$6)</f>
        <v>0</v>
      </c>
      <c r="AB468" s="5">
        <f ca="1">SUMIF(总装!BF$3:BF$146,$B468,总装!BF$6)+SUMIF(总装!BG$3:BG$146,$B468,总装!BG$6)+SUMIF(总装!BH$3:BH$146,$B468,总装!BH$6)</f>
        <v>0</v>
      </c>
      <c r="AC468" s="5">
        <f ca="1">SUMIF(总装!BI$3:BI$146,$B468,总装!BI$6)+SUMIF(总装!BJ$3:BJ$146,$B468,总装!BJ$6)+SUMIF(总装!BK$3:BK$146,$B468,总装!BK$6)</f>
        <v>0</v>
      </c>
      <c r="AD468" s="5">
        <f ca="1">SUMIF(总装!BL$3:BL$146,$B468,总装!BL$6)+SUMIF(总装!BM$3:BM$146,$B468,总装!BM$6)+SUMIF(总装!BN$3:BN$146,$B468,总装!BN$6)</f>
        <v>0</v>
      </c>
      <c r="AE468" s="5">
        <f ca="1">SUMIF(总装!BO$3:BO$146,$B468,总装!BO$6)+SUMIF(总装!BP$3:BP$146,$B468,总装!BP$6)+SUMIF(总装!BQ$3:BQ$146,$B468,总装!BQ$6)</f>
        <v>0</v>
      </c>
      <c r="AF468" s="5">
        <f ca="1">SUMIF(总装!BR$3:BR$146,$B468,总装!BR$6)+SUMIF(总装!BS$3:BS$146,$B468,总装!BS$6)+SUMIF(总装!BT$3:BT$146,$B468,总装!BT$6)</f>
        <v>0</v>
      </c>
      <c r="AG468" s="5">
        <f ca="1">SUMIF(总装!BU$3:BU$146,$B468,总装!BU$6)+SUMIF(总装!BV$3:BV$146,$B468,总装!BV$6)+SUMIF(总装!BW$3:BW$146,$B468,总装!BW$6)</f>
        <v>0</v>
      </c>
      <c r="AH468" s="5">
        <f ca="1">SUMIF(总装!BX$3:BX$146,$B468,总装!BX$6)+SUMIF(总装!BY$3:BY$146,$B468,总装!BY$6)+SUMIF(总装!BZ$3:BZ$146,$B468,总装!BZ$6)</f>
        <v>0</v>
      </c>
      <c r="AI468" s="5">
        <f ca="1">SUMIF(总装!CA$3:CA$146,$B468,总装!CA$6)+SUMIF(总装!CB$3:CB$146,$B468,总装!CB$6)+SUMIF(总装!CC$3:CC$146,$B468,总装!CC$6)</f>
        <v>0</v>
      </c>
      <c r="AJ468" s="5">
        <f ca="1">SUMIF(总装!CD$3:CD$146,$B468,总装!CD$6)+SUMIF(总装!CE$3:CE$146,$B468,总装!CE$6)+SUMIF(总装!CF$3:CF$146,$B468,总装!CF$6)</f>
        <v>0</v>
      </c>
      <c r="AK468" s="5">
        <f ca="1">SUMIF(总装!CG$3:CG$146,$B468,总装!CG$6)+SUMIF(总装!CH$3:CH$146,$B468,总装!CH$6)+SUMIF(总装!CI$3:CI$146,$B468,总装!CI$6)</f>
        <v>1100</v>
      </c>
      <c r="AL468" s="5">
        <f ca="1">SUMIF(总装!CJ$3:CJ$146,$B468,总装!CJ$6)+SUMIF(总装!CK$3:CK$146,$B468,总装!CK$6)+SUMIF(总装!CL$3:CL$146,$B468,总装!CL$6)</f>
        <v>900</v>
      </c>
      <c r="AM468" s="5">
        <f ca="1">SUMIF(总装!CM$3:CM$146,$B468,总装!CM$6)+SUMIF(总装!CN$3:CN$146,$B468,总装!CN$6)+SUMIF(总装!CO$3:CO$146,$B468,总装!CO$6)</f>
        <v>0</v>
      </c>
      <c r="AN468" s="5">
        <f ca="1">SUMIF(总装!CP$3:CP$146,$B468,总装!CP$6)+SUMIF(总装!CQ$3:CQ$146,$B468,总装!CQ$6)+SUMIF(总装!CR$3:CR$146,$B468,总装!CR$6)</f>
        <v>0</v>
      </c>
      <c r="AO468" s="5">
        <f ca="1" t="shared" si="20"/>
        <v>2000</v>
      </c>
      <c r="AP468" s="5">
        <f>SUMIF(工单拆分!G:G,B468,工单拆分!I:I)</f>
        <v>2000</v>
      </c>
      <c r="AQ468" s="5">
        <f ca="1" t="shared" si="21"/>
        <v>0</v>
      </c>
      <c r="AS468" s="7"/>
      <c r="AT468" s="5"/>
      <c r="AU468" s="5"/>
      <c r="AV468" s="5"/>
      <c r="AW468" s="5"/>
    </row>
    <row r="469" s="1" customFormat="1" spans="1:49">
      <c r="A469" s="5">
        <f>工单拆分!F469</f>
        <v>7210002530</v>
      </c>
      <c r="B469" s="5" t="str">
        <f>工单拆分!G469</f>
        <v>7210002530-6</v>
      </c>
      <c r="C469" s="5" t="str">
        <f>工单拆分!H469</f>
        <v>30YB7F-6</v>
      </c>
      <c r="D469" s="5">
        <f>VLOOKUP(B469,工单拆分!G:I,3,0)</f>
        <v>0</v>
      </c>
      <c r="E469" s="5">
        <f ca="1">SUMIFS(OFFSET(工单拆分!$I$2,,,2000),OFFSET(工单拆分!$F$2,,,2000),A469)</f>
        <v>12000</v>
      </c>
      <c r="F469" s="5"/>
      <c r="G469" s="10" t="e">
        <f ca="1" t="array" ref="G469">MATCH(TRUE,J469:AN469&gt;10,0)+$J$2-1</f>
        <v>#N/A</v>
      </c>
      <c r="H469" s="11"/>
      <c r="I469" s="11"/>
      <c r="J469" s="5">
        <f ca="1">SUMIF(总装!D$3:D$146,$B469,总装!D$6)+SUMIF(总装!E$3:E$146,$B469,总装!E$6)+SUMIF(总装!F$3:F$146,$B469,总装!F$6)</f>
        <v>0</v>
      </c>
      <c r="K469" s="12">
        <f ca="1">SUMIF(总装!G$3:G$146,$B469,总装!G$6)+SUMIF(总装!H$3:H$146,$B469,总装!H$6)+SUMIF(总装!I$3:I$146,$B469,总装!I$6)</f>
        <v>0</v>
      </c>
      <c r="L469" s="12">
        <f ca="1">SUMIF(总装!J$3:J$146,$B469,总装!J$6)+SUMIF(总装!K$3:K$146,$B469,总装!K$6)+SUMIF(总装!L$3:L$146,$B469,总装!L$6)</f>
        <v>0</v>
      </c>
      <c r="M469" s="12">
        <f ca="1">SUMIF(总装!M$3:M$146,$B469,总装!M$6)+SUMIF(总装!N$3:N$146,$B469,总装!N$6)+SUMIF(总装!O$3:O$146,$B469,总装!O$6)</f>
        <v>0</v>
      </c>
      <c r="N469" s="12">
        <f ca="1">SUMIF(总装!P$3:P$146,$B469,总装!P$6)+SUMIF(总装!Q$3:Q$146,$B469,总装!Q$6)+SUMIF(总装!R$3:R$146,$B469,总装!R$6)</f>
        <v>0</v>
      </c>
      <c r="O469" s="12">
        <f ca="1">SUMIF(总装!S$3:S$146,$B469,总装!S$6)+SUMIF(总装!T$3:T$146,$B469,总装!T$6)+SUMIF(总装!U$3:U$146,$B469,总装!U$6)</f>
        <v>0</v>
      </c>
      <c r="P469" s="12">
        <f ca="1">SUMIF(总装!V$3:V$146,$B469,总装!V$6)+SUMIF(总装!W$3:W$146,$B469,总装!W$6)+SUMIF(总装!X$3:X$146,$B469,总装!X$6)</f>
        <v>0</v>
      </c>
      <c r="Q469" s="12">
        <f ca="1">SUMIF(总装!Y$3:Y$146,$B469,总装!Y$6)+SUMIF(总装!Z$3:Z$146,$B469,总装!Z$6)+SUMIF(总装!AA$3:AA$146,$B469,总装!AA$6)</f>
        <v>0</v>
      </c>
      <c r="R469" s="5">
        <f ca="1">SUMIF(总装!AB$3:AB$146,$B469,总装!AB$6)+SUMIF(总装!AC$3:AC$146,$B469,总装!AC$6)+SUMIF(总装!AD$3:AD$146,$B469,总装!AD$6)</f>
        <v>0</v>
      </c>
      <c r="S469" s="5">
        <f ca="1">SUMIF(总装!AE$3:AE$146,$B469,总装!AE$6)+SUMIF(总装!AF$3:AF$146,$B469,总装!AF$6)+SUMIF(总装!AG$3:AG$146,$B469,总装!AG$6)</f>
        <v>0</v>
      </c>
      <c r="T469" s="5">
        <f ca="1">SUMIF(总装!AH$3:AH$146,$B469,总装!AH$6)+SUMIF(总装!AI$3:AI$146,$B469,总装!AI$6)+SUMIF(总装!AJ$3:AJ$146,$B469,总装!AJ$6)</f>
        <v>0</v>
      </c>
      <c r="U469" s="5">
        <f ca="1">SUMIF(总装!AK$3:AK$146,$B469,总装!AK$6)+SUMIF(总装!AL$3:AL$146,$B469,总装!AL$6)+SUMIF(总装!AM$3:AM$146,$B469,总装!AM$6)</f>
        <v>0</v>
      </c>
      <c r="V469" s="5">
        <f ca="1">SUMIF(总装!AN$3:AN$146,$B469,总装!AN$6)+SUMIF(总装!AO$3:AO$146,$B469,总装!AO$6)+SUMIF(总装!AP$3:AP$146,$B469,总装!AP$6)</f>
        <v>0</v>
      </c>
      <c r="W469" s="5">
        <f ca="1">SUMIF(总装!AQ$3:AQ$146,$B469,总装!AQ$6)+SUMIF(总装!AR$3:AR$146,$B469,总装!AR$6)+SUMIF(总装!AS$3:AS$146,$B469,总装!AS$6)</f>
        <v>0</v>
      </c>
      <c r="X469" s="5">
        <f ca="1">SUMIF(总装!AT$3:AT$146,$B469,总装!AT$6)+SUMIF(总装!AU$3:AU$146,$B469,总装!AU$6)+SUMIF(总装!AV$3:AV$146,$B469,总装!AV$6)</f>
        <v>0</v>
      </c>
      <c r="Y469" s="5">
        <f ca="1">SUMIF(总装!AW$3:AW$146,$B469,总装!AW$6)+SUMIF(总装!AX$3:AX$146,$B469,总装!AX$6)+SUMIF(总装!AY$3:AY$146,$B469,总装!AY$6)</f>
        <v>0</v>
      </c>
      <c r="Z469" s="5">
        <f ca="1">SUMIF(总装!AZ$3:AZ$146,$B469,总装!AZ$6)+SUMIF(总装!BA$3:BA$146,$B469,总装!BA$6)+SUMIF(总装!BB$3:BB$146,$B469,总装!BB$6)</f>
        <v>0</v>
      </c>
      <c r="AA469" s="5">
        <f ca="1">SUMIF(总装!BC$3:BC$146,$B469,总装!BC$6)+SUMIF(总装!BD$3:BD$146,$B469,总装!BD$6)+SUMIF(总装!BE$3:BE$146,$B469,总装!BE$6)</f>
        <v>0</v>
      </c>
      <c r="AB469" s="5">
        <f ca="1">SUMIF(总装!BF$3:BF$146,$B469,总装!BF$6)+SUMIF(总装!BG$3:BG$146,$B469,总装!BG$6)+SUMIF(总装!BH$3:BH$146,$B469,总装!BH$6)</f>
        <v>0</v>
      </c>
      <c r="AC469" s="5">
        <f ca="1">SUMIF(总装!BI$3:BI$146,$B469,总装!BI$6)+SUMIF(总装!BJ$3:BJ$146,$B469,总装!BJ$6)+SUMIF(总装!BK$3:BK$146,$B469,总装!BK$6)</f>
        <v>0</v>
      </c>
      <c r="AD469" s="5">
        <f ca="1">SUMIF(总装!BL$3:BL$146,$B469,总装!BL$6)+SUMIF(总装!BM$3:BM$146,$B469,总装!BM$6)+SUMIF(总装!BN$3:BN$146,$B469,总装!BN$6)</f>
        <v>0</v>
      </c>
      <c r="AE469" s="5">
        <f ca="1">SUMIF(总装!BO$3:BO$146,$B469,总装!BO$6)+SUMIF(总装!BP$3:BP$146,$B469,总装!BP$6)+SUMIF(总装!BQ$3:BQ$146,$B469,总装!BQ$6)</f>
        <v>0</v>
      </c>
      <c r="AF469" s="5">
        <f ca="1">SUMIF(总装!BR$3:BR$146,$B469,总装!BR$6)+SUMIF(总装!BS$3:BS$146,$B469,总装!BS$6)+SUMIF(总装!BT$3:BT$146,$B469,总装!BT$6)</f>
        <v>0</v>
      </c>
      <c r="AG469" s="5">
        <f ca="1">SUMIF(总装!BU$3:BU$146,$B469,总装!BU$6)+SUMIF(总装!BV$3:BV$146,$B469,总装!BV$6)+SUMIF(总装!BW$3:BW$146,$B469,总装!BW$6)</f>
        <v>0</v>
      </c>
      <c r="AH469" s="5">
        <f ca="1">SUMIF(总装!BX$3:BX$146,$B469,总装!BX$6)+SUMIF(总装!BY$3:BY$146,$B469,总装!BY$6)+SUMIF(总装!BZ$3:BZ$146,$B469,总装!BZ$6)</f>
        <v>0</v>
      </c>
      <c r="AI469" s="5">
        <f ca="1">SUMIF(总装!CA$3:CA$146,$B469,总装!CA$6)+SUMIF(总装!CB$3:CB$146,$B469,总装!CB$6)+SUMIF(总装!CC$3:CC$146,$B469,总装!CC$6)</f>
        <v>0</v>
      </c>
      <c r="AJ469" s="5">
        <f ca="1">SUMIF(总装!CD$3:CD$146,$B469,总装!CD$6)+SUMIF(总装!CE$3:CE$146,$B469,总装!CE$6)+SUMIF(总装!CF$3:CF$146,$B469,总装!CF$6)</f>
        <v>0</v>
      </c>
      <c r="AK469" s="5">
        <f ca="1">SUMIF(总装!CG$3:CG$146,$B469,总装!CG$6)+SUMIF(总装!CH$3:CH$146,$B469,总装!CH$6)+SUMIF(总装!CI$3:CI$146,$B469,总装!CI$6)</f>
        <v>0</v>
      </c>
      <c r="AL469" s="5">
        <f ca="1">SUMIF(总装!CJ$3:CJ$146,$B469,总装!CJ$6)+SUMIF(总装!CK$3:CK$146,$B469,总装!CK$6)+SUMIF(总装!CL$3:CL$146,$B469,总装!CL$6)</f>
        <v>0</v>
      </c>
      <c r="AM469" s="5">
        <f ca="1">SUMIF(总装!CM$3:CM$146,$B469,总装!CM$6)+SUMIF(总装!CN$3:CN$146,$B469,总装!CN$6)+SUMIF(总装!CO$3:CO$146,$B469,总装!CO$6)</f>
        <v>0</v>
      </c>
      <c r="AN469" s="5">
        <f ca="1">SUMIF(总装!CP$3:CP$146,$B469,总装!CP$6)+SUMIF(总装!CQ$3:CQ$146,$B469,总装!CQ$6)+SUMIF(总装!CR$3:CR$146,$B469,总装!CR$6)</f>
        <v>0</v>
      </c>
      <c r="AO469" s="5">
        <f ca="1" t="shared" si="20"/>
        <v>0</v>
      </c>
      <c r="AP469" s="5">
        <f>SUMIF(工单拆分!G:G,B469,工单拆分!I:I)</f>
        <v>0</v>
      </c>
      <c r="AQ469" s="5">
        <f ca="1" t="shared" si="21"/>
        <v>0</v>
      </c>
      <c r="AS469" s="7"/>
      <c r="AT469" s="5"/>
      <c r="AU469" s="5"/>
      <c r="AV469" s="5"/>
      <c r="AW469" s="5"/>
    </row>
    <row r="470" s="1" customFormat="1" spans="1:49">
      <c r="A470" s="5">
        <f>工单拆分!F470</f>
        <v>7210002530</v>
      </c>
      <c r="B470" s="5" t="str">
        <f>工单拆分!G470</f>
        <v>7210002530-7</v>
      </c>
      <c r="C470" s="5" t="str">
        <f>工单拆分!H470</f>
        <v>30YB7F-7</v>
      </c>
      <c r="D470" s="5">
        <f>VLOOKUP(B470,工单拆分!G:I,3,0)</f>
        <v>0</v>
      </c>
      <c r="E470" s="5">
        <f ca="1">SUMIFS(OFFSET(工单拆分!$I$2,,,2000),OFFSET(工单拆分!$F$2,,,2000),A470)</f>
        <v>12000</v>
      </c>
      <c r="F470" s="5"/>
      <c r="G470" s="10" t="e">
        <f ca="1" t="array" ref="G470">MATCH(TRUE,J470:AN470&gt;10,0)+$J$2-1</f>
        <v>#N/A</v>
      </c>
      <c r="H470" s="11"/>
      <c r="I470" s="11"/>
      <c r="J470" s="5">
        <f ca="1">SUMIF(总装!D$3:D$146,$B470,总装!D$6)+SUMIF(总装!E$3:E$146,$B470,总装!E$6)+SUMIF(总装!F$3:F$146,$B470,总装!F$6)</f>
        <v>0</v>
      </c>
      <c r="K470" s="12">
        <f ca="1">SUMIF(总装!G$3:G$146,$B470,总装!G$6)+SUMIF(总装!H$3:H$146,$B470,总装!H$6)+SUMIF(总装!I$3:I$146,$B470,总装!I$6)</f>
        <v>0</v>
      </c>
      <c r="L470" s="12">
        <f ca="1">SUMIF(总装!J$3:J$146,$B470,总装!J$6)+SUMIF(总装!K$3:K$146,$B470,总装!K$6)+SUMIF(总装!L$3:L$146,$B470,总装!L$6)</f>
        <v>0</v>
      </c>
      <c r="M470" s="12">
        <f ca="1">SUMIF(总装!M$3:M$146,$B470,总装!M$6)+SUMIF(总装!N$3:N$146,$B470,总装!N$6)+SUMIF(总装!O$3:O$146,$B470,总装!O$6)</f>
        <v>0</v>
      </c>
      <c r="N470" s="12">
        <f ca="1">SUMIF(总装!P$3:P$146,$B470,总装!P$6)+SUMIF(总装!Q$3:Q$146,$B470,总装!Q$6)+SUMIF(总装!R$3:R$146,$B470,总装!R$6)</f>
        <v>0</v>
      </c>
      <c r="O470" s="12">
        <f ca="1">SUMIF(总装!S$3:S$146,$B470,总装!S$6)+SUMIF(总装!T$3:T$146,$B470,总装!T$6)+SUMIF(总装!U$3:U$146,$B470,总装!U$6)</f>
        <v>0</v>
      </c>
      <c r="P470" s="12">
        <f ca="1">SUMIF(总装!V$3:V$146,$B470,总装!V$6)+SUMIF(总装!W$3:W$146,$B470,总装!W$6)+SUMIF(总装!X$3:X$146,$B470,总装!X$6)</f>
        <v>0</v>
      </c>
      <c r="Q470" s="12">
        <f ca="1">SUMIF(总装!Y$3:Y$146,$B470,总装!Y$6)+SUMIF(总装!Z$3:Z$146,$B470,总装!Z$6)+SUMIF(总装!AA$3:AA$146,$B470,总装!AA$6)</f>
        <v>0</v>
      </c>
      <c r="R470" s="5">
        <f ca="1">SUMIF(总装!AB$3:AB$146,$B470,总装!AB$6)+SUMIF(总装!AC$3:AC$146,$B470,总装!AC$6)+SUMIF(总装!AD$3:AD$146,$B470,总装!AD$6)</f>
        <v>0</v>
      </c>
      <c r="S470" s="5">
        <f ca="1">SUMIF(总装!AE$3:AE$146,$B470,总装!AE$6)+SUMIF(总装!AF$3:AF$146,$B470,总装!AF$6)+SUMIF(总装!AG$3:AG$146,$B470,总装!AG$6)</f>
        <v>0</v>
      </c>
      <c r="T470" s="5">
        <f ca="1">SUMIF(总装!AH$3:AH$146,$B470,总装!AH$6)+SUMIF(总装!AI$3:AI$146,$B470,总装!AI$6)+SUMIF(总装!AJ$3:AJ$146,$B470,总装!AJ$6)</f>
        <v>0</v>
      </c>
      <c r="U470" s="5">
        <f ca="1">SUMIF(总装!AK$3:AK$146,$B470,总装!AK$6)+SUMIF(总装!AL$3:AL$146,$B470,总装!AL$6)+SUMIF(总装!AM$3:AM$146,$B470,总装!AM$6)</f>
        <v>0</v>
      </c>
      <c r="V470" s="5">
        <f ca="1">SUMIF(总装!AN$3:AN$146,$B470,总装!AN$6)+SUMIF(总装!AO$3:AO$146,$B470,总装!AO$6)+SUMIF(总装!AP$3:AP$146,$B470,总装!AP$6)</f>
        <v>0</v>
      </c>
      <c r="W470" s="5">
        <f ca="1">SUMIF(总装!AQ$3:AQ$146,$B470,总装!AQ$6)+SUMIF(总装!AR$3:AR$146,$B470,总装!AR$6)+SUMIF(总装!AS$3:AS$146,$B470,总装!AS$6)</f>
        <v>0</v>
      </c>
      <c r="X470" s="5">
        <f ca="1">SUMIF(总装!AT$3:AT$146,$B470,总装!AT$6)+SUMIF(总装!AU$3:AU$146,$B470,总装!AU$6)+SUMIF(总装!AV$3:AV$146,$B470,总装!AV$6)</f>
        <v>0</v>
      </c>
      <c r="Y470" s="5">
        <f ca="1">SUMIF(总装!AW$3:AW$146,$B470,总装!AW$6)+SUMIF(总装!AX$3:AX$146,$B470,总装!AX$6)+SUMIF(总装!AY$3:AY$146,$B470,总装!AY$6)</f>
        <v>0</v>
      </c>
      <c r="Z470" s="5">
        <f ca="1">SUMIF(总装!AZ$3:AZ$146,$B470,总装!AZ$6)+SUMIF(总装!BA$3:BA$146,$B470,总装!BA$6)+SUMIF(总装!BB$3:BB$146,$B470,总装!BB$6)</f>
        <v>0</v>
      </c>
      <c r="AA470" s="5">
        <f ca="1">SUMIF(总装!BC$3:BC$146,$B470,总装!BC$6)+SUMIF(总装!BD$3:BD$146,$B470,总装!BD$6)+SUMIF(总装!BE$3:BE$146,$B470,总装!BE$6)</f>
        <v>0</v>
      </c>
      <c r="AB470" s="5">
        <f ca="1">SUMIF(总装!BF$3:BF$146,$B470,总装!BF$6)+SUMIF(总装!BG$3:BG$146,$B470,总装!BG$6)+SUMIF(总装!BH$3:BH$146,$B470,总装!BH$6)</f>
        <v>0</v>
      </c>
      <c r="AC470" s="5">
        <f ca="1">SUMIF(总装!BI$3:BI$146,$B470,总装!BI$6)+SUMIF(总装!BJ$3:BJ$146,$B470,总装!BJ$6)+SUMIF(总装!BK$3:BK$146,$B470,总装!BK$6)</f>
        <v>0</v>
      </c>
      <c r="AD470" s="5">
        <f ca="1">SUMIF(总装!BL$3:BL$146,$B470,总装!BL$6)+SUMIF(总装!BM$3:BM$146,$B470,总装!BM$6)+SUMIF(总装!BN$3:BN$146,$B470,总装!BN$6)</f>
        <v>0</v>
      </c>
      <c r="AE470" s="5">
        <f ca="1">SUMIF(总装!BO$3:BO$146,$B470,总装!BO$6)+SUMIF(总装!BP$3:BP$146,$B470,总装!BP$6)+SUMIF(总装!BQ$3:BQ$146,$B470,总装!BQ$6)</f>
        <v>0</v>
      </c>
      <c r="AF470" s="5">
        <f ca="1">SUMIF(总装!BR$3:BR$146,$B470,总装!BR$6)+SUMIF(总装!BS$3:BS$146,$B470,总装!BS$6)+SUMIF(总装!BT$3:BT$146,$B470,总装!BT$6)</f>
        <v>0</v>
      </c>
      <c r="AG470" s="5">
        <f ca="1">SUMIF(总装!BU$3:BU$146,$B470,总装!BU$6)+SUMIF(总装!BV$3:BV$146,$B470,总装!BV$6)+SUMIF(总装!BW$3:BW$146,$B470,总装!BW$6)</f>
        <v>0</v>
      </c>
      <c r="AH470" s="5">
        <f ca="1">SUMIF(总装!BX$3:BX$146,$B470,总装!BX$6)+SUMIF(总装!BY$3:BY$146,$B470,总装!BY$6)+SUMIF(总装!BZ$3:BZ$146,$B470,总装!BZ$6)</f>
        <v>0</v>
      </c>
      <c r="AI470" s="5">
        <f ca="1">SUMIF(总装!CA$3:CA$146,$B470,总装!CA$6)+SUMIF(总装!CB$3:CB$146,$B470,总装!CB$6)+SUMIF(总装!CC$3:CC$146,$B470,总装!CC$6)</f>
        <v>0</v>
      </c>
      <c r="AJ470" s="5">
        <f ca="1">SUMIF(总装!CD$3:CD$146,$B470,总装!CD$6)+SUMIF(总装!CE$3:CE$146,$B470,总装!CE$6)+SUMIF(总装!CF$3:CF$146,$B470,总装!CF$6)</f>
        <v>0</v>
      </c>
      <c r="AK470" s="5">
        <f ca="1">SUMIF(总装!CG$3:CG$146,$B470,总装!CG$6)+SUMIF(总装!CH$3:CH$146,$B470,总装!CH$6)+SUMIF(总装!CI$3:CI$146,$B470,总装!CI$6)</f>
        <v>0</v>
      </c>
      <c r="AL470" s="5">
        <f ca="1">SUMIF(总装!CJ$3:CJ$146,$B470,总装!CJ$6)+SUMIF(总装!CK$3:CK$146,$B470,总装!CK$6)+SUMIF(总装!CL$3:CL$146,$B470,总装!CL$6)</f>
        <v>0</v>
      </c>
      <c r="AM470" s="5">
        <f ca="1">SUMIF(总装!CM$3:CM$146,$B470,总装!CM$6)+SUMIF(总装!CN$3:CN$146,$B470,总装!CN$6)+SUMIF(总装!CO$3:CO$146,$B470,总装!CO$6)</f>
        <v>0</v>
      </c>
      <c r="AN470" s="5">
        <f ca="1">SUMIF(总装!CP$3:CP$146,$B470,总装!CP$6)+SUMIF(总装!CQ$3:CQ$146,$B470,总装!CQ$6)+SUMIF(总装!CR$3:CR$146,$B470,总装!CR$6)</f>
        <v>0</v>
      </c>
      <c r="AO470" s="5">
        <f ca="1" t="shared" si="20"/>
        <v>0</v>
      </c>
      <c r="AP470" s="5">
        <f>SUMIF(工单拆分!G:G,B470,工单拆分!I:I)</f>
        <v>0</v>
      </c>
      <c r="AQ470" s="5">
        <f ca="1" t="shared" si="21"/>
        <v>0</v>
      </c>
      <c r="AS470" s="7"/>
      <c r="AT470" s="5"/>
      <c r="AU470" s="5"/>
      <c r="AV470" s="5"/>
      <c r="AW470" s="5"/>
    </row>
    <row r="471" s="1" customFormat="1" spans="1:49">
      <c r="A471" s="5">
        <f>工单拆分!F471</f>
        <v>7210002530</v>
      </c>
      <c r="B471" s="5" t="str">
        <f>工单拆分!G471</f>
        <v>7210002530-8</v>
      </c>
      <c r="C471" s="5" t="str">
        <f>工单拆分!H471</f>
        <v>30YB7F-8</v>
      </c>
      <c r="D471" s="5">
        <f>VLOOKUP(B471,工单拆分!G:I,3,0)</f>
        <v>2000</v>
      </c>
      <c r="E471" s="5">
        <f ca="1">SUMIFS(OFFSET(工单拆分!$I$2,,,2000),OFFSET(工单拆分!$F$2,,,2000),A471)</f>
        <v>12000</v>
      </c>
      <c r="F471" s="5"/>
      <c r="G471" s="10">
        <f ca="1" t="array" ref="G471">MATCH(TRUE,J471:AN471&gt;10,0)+$J$2-1</f>
        <v>43545</v>
      </c>
      <c r="H471" s="11"/>
      <c r="I471" s="11"/>
      <c r="J471" s="5">
        <f ca="1">SUMIF(总装!D$3:D$146,$B471,总装!D$6)+SUMIF(总装!E$3:E$146,$B471,总装!E$6)+SUMIF(总装!F$3:F$146,$B471,总装!F$6)</f>
        <v>0</v>
      </c>
      <c r="K471" s="12">
        <f ca="1">SUMIF(总装!G$3:G$146,$B471,总装!G$6)+SUMIF(总装!H$3:H$146,$B471,总装!H$6)+SUMIF(总装!I$3:I$146,$B471,总装!I$6)</f>
        <v>0</v>
      </c>
      <c r="L471" s="12">
        <f ca="1">SUMIF(总装!J$3:J$146,$B471,总装!J$6)+SUMIF(总装!K$3:K$146,$B471,总装!K$6)+SUMIF(总装!L$3:L$146,$B471,总装!L$6)</f>
        <v>0</v>
      </c>
      <c r="M471" s="12">
        <f ca="1">SUMIF(总装!M$3:M$146,$B471,总装!M$6)+SUMIF(总装!N$3:N$146,$B471,总装!N$6)+SUMIF(总装!O$3:O$146,$B471,总装!O$6)</f>
        <v>0</v>
      </c>
      <c r="N471" s="12">
        <f ca="1">SUMIF(总装!P$3:P$146,$B471,总装!P$6)+SUMIF(总装!Q$3:Q$146,$B471,总装!Q$6)+SUMIF(总装!R$3:R$146,$B471,总装!R$6)</f>
        <v>0</v>
      </c>
      <c r="O471" s="12">
        <f ca="1">SUMIF(总装!S$3:S$146,$B471,总装!S$6)+SUMIF(总装!T$3:T$146,$B471,总装!T$6)+SUMIF(总装!U$3:U$146,$B471,总装!U$6)</f>
        <v>0</v>
      </c>
      <c r="P471" s="12">
        <f ca="1">SUMIF(总装!V$3:V$146,$B471,总装!V$6)+SUMIF(总装!W$3:W$146,$B471,总装!W$6)+SUMIF(总装!X$3:X$146,$B471,总装!X$6)</f>
        <v>0</v>
      </c>
      <c r="Q471" s="12">
        <f ca="1">SUMIF(总装!Y$3:Y$146,$B471,总装!Y$6)+SUMIF(总装!Z$3:Z$146,$B471,总装!Z$6)+SUMIF(总装!AA$3:AA$146,$B471,总装!AA$6)</f>
        <v>0</v>
      </c>
      <c r="R471" s="5">
        <f ca="1">SUMIF(总装!AB$3:AB$146,$B471,总装!AB$6)+SUMIF(总装!AC$3:AC$146,$B471,总装!AC$6)+SUMIF(总装!AD$3:AD$146,$B471,总装!AD$6)</f>
        <v>0</v>
      </c>
      <c r="S471" s="5">
        <f ca="1">SUMIF(总装!AE$3:AE$146,$B471,总装!AE$6)+SUMIF(总装!AF$3:AF$146,$B471,总装!AF$6)+SUMIF(总装!AG$3:AG$146,$B471,总装!AG$6)</f>
        <v>0</v>
      </c>
      <c r="T471" s="5">
        <f ca="1">SUMIF(总装!AH$3:AH$146,$B471,总装!AH$6)+SUMIF(总装!AI$3:AI$146,$B471,总装!AI$6)+SUMIF(总装!AJ$3:AJ$146,$B471,总装!AJ$6)</f>
        <v>0</v>
      </c>
      <c r="U471" s="5">
        <f ca="1">SUMIF(总装!AK$3:AK$146,$B471,总装!AK$6)+SUMIF(总装!AL$3:AL$146,$B471,总装!AL$6)+SUMIF(总装!AM$3:AM$146,$B471,总装!AM$6)</f>
        <v>0</v>
      </c>
      <c r="V471" s="5">
        <f ca="1">SUMIF(总装!AN$3:AN$146,$B471,总装!AN$6)+SUMIF(总装!AO$3:AO$146,$B471,总装!AO$6)+SUMIF(总装!AP$3:AP$146,$B471,总装!AP$6)</f>
        <v>0</v>
      </c>
      <c r="W471" s="5">
        <f ca="1">SUMIF(总装!AQ$3:AQ$146,$B471,总装!AQ$6)+SUMIF(总装!AR$3:AR$146,$B471,总装!AR$6)+SUMIF(总装!AS$3:AS$146,$B471,总装!AS$6)</f>
        <v>0</v>
      </c>
      <c r="X471" s="5">
        <f ca="1">SUMIF(总装!AT$3:AT$146,$B471,总装!AT$6)+SUMIF(总装!AU$3:AU$146,$B471,总装!AU$6)+SUMIF(总装!AV$3:AV$146,$B471,总装!AV$6)</f>
        <v>0</v>
      </c>
      <c r="Y471" s="5">
        <f ca="1">SUMIF(总装!AW$3:AW$146,$B471,总装!AW$6)+SUMIF(总装!AX$3:AX$146,$B471,总装!AX$6)+SUMIF(总装!AY$3:AY$146,$B471,总装!AY$6)</f>
        <v>0</v>
      </c>
      <c r="Z471" s="5">
        <f ca="1">SUMIF(总装!AZ$3:AZ$146,$B471,总装!AZ$6)+SUMIF(总装!BA$3:BA$146,$B471,总装!BA$6)+SUMIF(总装!BB$3:BB$146,$B471,总装!BB$6)</f>
        <v>0</v>
      </c>
      <c r="AA471" s="5">
        <f ca="1">SUMIF(总装!BC$3:BC$146,$B471,总装!BC$6)+SUMIF(总装!BD$3:BD$146,$B471,总装!BD$6)+SUMIF(总装!BE$3:BE$146,$B471,总装!BE$6)</f>
        <v>0</v>
      </c>
      <c r="AB471" s="5">
        <f ca="1">SUMIF(总装!BF$3:BF$146,$B471,总装!BF$6)+SUMIF(总装!BG$3:BG$146,$B471,总装!BG$6)+SUMIF(总装!BH$3:BH$146,$B471,总装!BH$6)</f>
        <v>0</v>
      </c>
      <c r="AC471" s="5">
        <f ca="1">SUMIF(总装!BI$3:BI$146,$B471,总装!BI$6)+SUMIF(总装!BJ$3:BJ$146,$B471,总装!BJ$6)+SUMIF(总装!BK$3:BK$146,$B471,总装!BK$6)</f>
        <v>0</v>
      </c>
      <c r="AD471" s="5">
        <f ca="1">SUMIF(总装!BL$3:BL$146,$B471,总装!BL$6)+SUMIF(总装!BM$3:BM$146,$B471,总装!BM$6)+SUMIF(总装!BN$3:BN$146,$B471,总装!BN$6)</f>
        <v>850</v>
      </c>
      <c r="AE471" s="5">
        <f ca="1">SUMIF(总装!BO$3:BO$146,$B471,总装!BO$6)+SUMIF(总装!BP$3:BP$146,$B471,总装!BP$6)+SUMIF(总装!BQ$3:BQ$146,$B471,总装!BQ$6)</f>
        <v>1150</v>
      </c>
      <c r="AF471" s="5">
        <f ca="1">SUMIF(总装!BR$3:BR$146,$B471,总装!BR$6)+SUMIF(总装!BS$3:BS$146,$B471,总装!BS$6)+SUMIF(总装!BT$3:BT$146,$B471,总装!BT$6)</f>
        <v>0</v>
      </c>
      <c r="AG471" s="5">
        <f ca="1">SUMIF(总装!BU$3:BU$146,$B471,总装!BU$6)+SUMIF(总装!BV$3:BV$146,$B471,总装!BV$6)+SUMIF(总装!BW$3:BW$146,$B471,总装!BW$6)</f>
        <v>0</v>
      </c>
      <c r="AH471" s="5">
        <f ca="1">SUMIF(总装!BX$3:BX$146,$B471,总装!BX$6)+SUMIF(总装!BY$3:BY$146,$B471,总装!BY$6)+SUMIF(总装!BZ$3:BZ$146,$B471,总装!BZ$6)</f>
        <v>0</v>
      </c>
      <c r="AI471" s="5">
        <f ca="1">SUMIF(总装!CA$3:CA$146,$B471,总装!CA$6)+SUMIF(总装!CB$3:CB$146,$B471,总装!CB$6)+SUMIF(总装!CC$3:CC$146,$B471,总装!CC$6)</f>
        <v>0</v>
      </c>
      <c r="AJ471" s="5">
        <f ca="1">SUMIF(总装!CD$3:CD$146,$B471,总装!CD$6)+SUMIF(总装!CE$3:CE$146,$B471,总装!CE$6)+SUMIF(总装!CF$3:CF$146,$B471,总装!CF$6)</f>
        <v>0</v>
      </c>
      <c r="AK471" s="5">
        <f ca="1">SUMIF(总装!CG$3:CG$146,$B471,总装!CG$6)+SUMIF(总装!CH$3:CH$146,$B471,总装!CH$6)+SUMIF(总装!CI$3:CI$146,$B471,总装!CI$6)</f>
        <v>0</v>
      </c>
      <c r="AL471" s="5">
        <f ca="1">SUMIF(总装!CJ$3:CJ$146,$B471,总装!CJ$6)+SUMIF(总装!CK$3:CK$146,$B471,总装!CK$6)+SUMIF(总装!CL$3:CL$146,$B471,总装!CL$6)</f>
        <v>0</v>
      </c>
      <c r="AM471" s="5">
        <f ca="1">SUMIF(总装!CM$3:CM$146,$B471,总装!CM$6)+SUMIF(总装!CN$3:CN$146,$B471,总装!CN$6)+SUMIF(总装!CO$3:CO$146,$B471,总装!CO$6)</f>
        <v>0</v>
      </c>
      <c r="AN471" s="5">
        <f ca="1">SUMIF(总装!CP$3:CP$146,$B471,总装!CP$6)+SUMIF(总装!CQ$3:CQ$146,$B471,总装!CQ$6)+SUMIF(总装!CR$3:CR$146,$B471,总装!CR$6)</f>
        <v>0</v>
      </c>
      <c r="AO471" s="5">
        <f ca="1" t="shared" si="20"/>
        <v>2000</v>
      </c>
      <c r="AP471" s="5">
        <f>SUMIF(工单拆分!G:G,B471,工单拆分!I:I)</f>
        <v>2000</v>
      </c>
      <c r="AQ471" s="5">
        <f ca="1" t="shared" si="21"/>
        <v>0</v>
      </c>
      <c r="AS471" s="7"/>
      <c r="AT471" s="5"/>
      <c r="AU471" s="5"/>
      <c r="AV471" s="5"/>
      <c r="AW471" s="5"/>
    </row>
    <row r="472" s="1" customFormat="1" spans="1:49">
      <c r="A472" s="5">
        <f>工单拆分!F472</f>
        <v>7210002530</v>
      </c>
      <c r="B472" s="5" t="str">
        <f>工单拆分!G472</f>
        <v>7210002530-9</v>
      </c>
      <c r="C472" s="5" t="str">
        <f>工单拆分!H472</f>
        <v>30YB7F-9</v>
      </c>
      <c r="D472" s="5">
        <f>VLOOKUP(B472,工单拆分!G:I,3,0)</f>
        <v>2000</v>
      </c>
      <c r="E472" s="5">
        <f ca="1">SUMIFS(OFFSET(工单拆分!$I$2,,,2000),OFFSET(工单拆分!$F$2,,,2000),A472)</f>
        <v>12000</v>
      </c>
      <c r="F472" s="5"/>
      <c r="G472" s="10">
        <f ca="1" t="array" ref="G472">MATCH(TRUE,J472:AN472&gt;10,0)+$J$2-1</f>
        <v>43551</v>
      </c>
      <c r="H472" s="11"/>
      <c r="I472" s="11"/>
      <c r="J472" s="5">
        <f ca="1">SUMIF(总装!D$3:D$146,$B472,总装!D$6)+SUMIF(总装!E$3:E$146,$B472,总装!E$6)+SUMIF(总装!F$3:F$146,$B472,总装!F$6)</f>
        <v>0</v>
      </c>
      <c r="K472" s="12">
        <f ca="1">SUMIF(总装!G$3:G$146,$B472,总装!G$6)+SUMIF(总装!H$3:H$146,$B472,总装!H$6)+SUMIF(总装!I$3:I$146,$B472,总装!I$6)</f>
        <v>0</v>
      </c>
      <c r="L472" s="12">
        <f ca="1">SUMIF(总装!J$3:J$146,$B472,总装!J$6)+SUMIF(总装!K$3:K$146,$B472,总装!K$6)+SUMIF(总装!L$3:L$146,$B472,总装!L$6)</f>
        <v>0</v>
      </c>
      <c r="M472" s="12">
        <f ca="1">SUMIF(总装!M$3:M$146,$B472,总装!M$6)+SUMIF(总装!N$3:N$146,$B472,总装!N$6)+SUMIF(总装!O$3:O$146,$B472,总装!O$6)</f>
        <v>0</v>
      </c>
      <c r="N472" s="12">
        <f ca="1">SUMIF(总装!P$3:P$146,$B472,总装!P$6)+SUMIF(总装!Q$3:Q$146,$B472,总装!Q$6)+SUMIF(总装!R$3:R$146,$B472,总装!R$6)</f>
        <v>0</v>
      </c>
      <c r="O472" s="12">
        <f ca="1">SUMIF(总装!S$3:S$146,$B472,总装!S$6)+SUMIF(总装!T$3:T$146,$B472,总装!T$6)+SUMIF(总装!U$3:U$146,$B472,总装!U$6)</f>
        <v>0</v>
      </c>
      <c r="P472" s="12">
        <f ca="1">SUMIF(总装!V$3:V$146,$B472,总装!V$6)+SUMIF(总装!W$3:W$146,$B472,总装!W$6)+SUMIF(总装!X$3:X$146,$B472,总装!X$6)</f>
        <v>0</v>
      </c>
      <c r="Q472" s="12">
        <f ca="1">SUMIF(总装!Y$3:Y$146,$B472,总装!Y$6)+SUMIF(总装!Z$3:Z$146,$B472,总装!Z$6)+SUMIF(总装!AA$3:AA$146,$B472,总装!AA$6)</f>
        <v>0</v>
      </c>
      <c r="R472" s="5">
        <f ca="1">SUMIF(总装!AB$3:AB$146,$B472,总装!AB$6)+SUMIF(总装!AC$3:AC$146,$B472,总装!AC$6)+SUMIF(总装!AD$3:AD$146,$B472,总装!AD$6)</f>
        <v>0</v>
      </c>
      <c r="S472" s="5">
        <f ca="1">SUMIF(总装!AE$3:AE$146,$B472,总装!AE$6)+SUMIF(总装!AF$3:AF$146,$B472,总装!AF$6)+SUMIF(总装!AG$3:AG$146,$B472,总装!AG$6)</f>
        <v>0</v>
      </c>
      <c r="T472" s="5">
        <f ca="1">SUMIF(总装!AH$3:AH$146,$B472,总装!AH$6)+SUMIF(总装!AI$3:AI$146,$B472,总装!AI$6)+SUMIF(总装!AJ$3:AJ$146,$B472,总装!AJ$6)</f>
        <v>0</v>
      </c>
      <c r="U472" s="5">
        <f ca="1">SUMIF(总装!AK$3:AK$146,$B472,总装!AK$6)+SUMIF(总装!AL$3:AL$146,$B472,总装!AL$6)+SUMIF(总装!AM$3:AM$146,$B472,总装!AM$6)</f>
        <v>0</v>
      </c>
      <c r="V472" s="5">
        <f ca="1">SUMIF(总装!AN$3:AN$146,$B472,总装!AN$6)+SUMIF(总装!AO$3:AO$146,$B472,总装!AO$6)+SUMIF(总装!AP$3:AP$146,$B472,总装!AP$6)</f>
        <v>0</v>
      </c>
      <c r="W472" s="5">
        <f ca="1">SUMIF(总装!AQ$3:AQ$146,$B472,总装!AQ$6)+SUMIF(总装!AR$3:AR$146,$B472,总装!AR$6)+SUMIF(总装!AS$3:AS$146,$B472,总装!AS$6)</f>
        <v>0</v>
      </c>
      <c r="X472" s="5">
        <f ca="1">SUMIF(总装!AT$3:AT$146,$B472,总装!AT$6)+SUMIF(总装!AU$3:AU$146,$B472,总装!AU$6)+SUMIF(总装!AV$3:AV$146,$B472,总装!AV$6)</f>
        <v>0</v>
      </c>
      <c r="Y472" s="5">
        <f ca="1">SUMIF(总装!AW$3:AW$146,$B472,总装!AW$6)+SUMIF(总装!AX$3:AX$146,$B472,总装!AX$6)+SUMIF(总装!AY$3:AY$146,$B472,总装!AY$6)</f>
        <v>0</v>
      </c>
      <c r="Z472" s="5">
        <f ca="1">SUMIF(总装!AZ$3:AZ$146,$B472,总装!AZ$6)+SUMIF(总装!BA$3:BA$146,$B472,总装!BA$6)+SUMIF(总装!BB$3:BB$146,$B472,总装!BB$6)</f>
        <v>0</v>
      </c>
      <c r="AA472" s="5">
        <f ca="1">SUMIF(总装!BC$3:BC$146,$B472,总装!BC$6)+SUMIF(总装!BD$3:BD$146,$B472,总装!BD$6)+SUMIF(总装!BE$3:BE$146,$B472,总装!BE$6)</f>
        <v>0</v>
      </c>
      <c r="AB472" s="5">
        <f ca="1">SUMIF(总装!BF$3:BF$146,$B472,总装!BF$6)+SUMIF(总装!BG$3:BG$146,$B472,总装!BG$6)+SUMIF(总装!BH$3:BH$146,$B472,总装!BH$6)</f>
        <v>0</v>
      </c>
      <c r="AC472" s="5">
        <f ca="1">SUMIF(总装!BI$3:BI$146,$B472,总装!BI$6)+SUMIF(总装!BJ$3:BJ$146,$B472,总装!BJ$6)+SUMIF(总装!BK$3:BK$146,$B472,总装!BK$6)</f>
        <v>0</v>
      </c>
      <c r="AD472" s="5">
        <f ca="1">SUMIF(总装!BL$3:BL$146,$B472,总装!BL$6)+SUMIF(总装!BM$3:BM$146,$B472,总装!BM$6)+SUMIF(总装!BN$3:BN$146,$B472,总装!BN$6)</f>
        <v>0</v>
      </c>
      <c r="AE472" s="5">
        <f ca="1">SUMIF(总装!BO$3:BO$146,$B472,总装!BO$6)+SUMIF(总装!BP$3:BP$146,$B472,总装!BP$6)+SUMIF(总装!BQ$3:BQ$146,$B472,总装!BQ$6)</f>
        <v>0</v>
      </c>
      <c r="AF472" s="5">
        <f ca="1">SUMIF(总装!BR$3:BR$146,$B472,总装!BR$6)+SUMIF(总装!BS$3:BS$146,$B472,总装!BS$6)+SUMIF(总装!BT$3:BT$146,$B472,总装!BT$6)</f>
        <v>0</v>
      </c>
      <c r="AG472" s="5">
        <f ca="1">SUMIF(总装!BU$3:BU$146,$B472,总装!BU$6)+SUMIF(总装!BV$3:BV$146,$B472,总装!BV$6)+SUMIF(总装!BW$3:BW$146,$B472,总装!BW$6)</f>
        <v>0</v>
      </c>
      <c r="AH472" s="5">
        <f ca="1">SUMIF(总装!BX$3:BX$146,$B472,总装!BX$6)+SUMIF(总装!BY$3:BY$146,$B472,总装!BY$6)+SUMIF(总装!BZ$3:BZ$146,$B472,总装!BZ$6)</f>
        <v>0</v>
      </c>
      <c r="AI472" s="5">
        <f ca="1">SUMIF(总装!CA$3:CA$146,$B472,总装!CA$6)+SUMIF(总装!CB$3:CB$146,$B472,总装!CB$6)+SUMIF(总装!CC$3:CC$146,$B472,总装!CC$6)</f>
        <v>0</v>
      </c>
      <c r="AJ472" s="5">
        <f ca="1">SUMIF(总装!CD$3:CD$146,$B472,总装!CD$6)+SUMIF(总装!CE$3:CE$146,$B472,总装!CE$6)+SUMIF(总装!CF$3:CF$146,$B472,总装!CF$6)</f>
        <v>1300</v>
      </c>
      <c r="AK472" s="5">
        <f ca="1">SUMIF(总装!CG$3:CG$146,$B472,总装!CG$6)+SUMIF(总装!CH$3:CH$146,$B472,总装!CH$6)+SUMIF(总装!CI$3:CI$146,$B472,总装!CI$6)</f>
        <v>700</v>
      </c>
      <c r="AL472" s="5">
        <f ca="1">SUMIF(总装!CJ$3:CJ$146,$B472,总装!CJ$6)+SUMIF(总装!CK$3:CK$146,$B472,总装!CK$6)+SUMIF(总装!CL$3:CL$146,$B472,总装!CL$6)</f>
        <v>0</v>
      </c>
      <c r="AM472" s="5">
        <f ca="1">SUMIF(总装!CM$3:CM$146,$B472,总装!CM$6)+SUMIF(总装!CN$3:CN$146,$B472,总装!CN$6)+SUMIF(总装!CO$3:CO$146,$B472,总装!CO$6)</f>
        <v>0</v>
      </c>
      <c r="AN472" s="5">
        <f ca="1">SUMIF(总装!CP$3:CP$146,$B472,总装!CP$6)+SUMIF(总装!CQ$3:CQ$146,$B472,总装!CQ$6)+SUMIF(总装!CR$3:CR$146,$B472,总装!CR$6)</f>
        <v>0</v>
      </c>
      <c r="AO472" s="5">
        <f ca="1" t="shared" si="20"/>
        <v>2000</v>
      </c>
      <c r="AP472" s="5">
        <f>SUMIF(工单拆分!G:G,B472,工单拆分!I:I)</f>
        <v>2000</v>
      </c>
      <c r="AQ472" s="5">
        <f ca="1" t="shared" si="21"/>
        <v>0</v>
      </c>
      <c r="AS472" s="7"/>
      <c r="AT472" s="5"/>
      <c r="AU472" s="5"/>
      <c r="AV472" s="5"/>
      <c r="AW472" s="5"/>
    </row>
    <row r="473" s="1" customFormat="1" spans="1:49">
      <c r="A473" s="5">
        <f>工单拆分!F473</f>
        <v>7210002530</v>
      </c>
      <c r="B473" s="5" t="str">
        <f>工单拆分!G473</f>
        <v>7210002530-10</v>
      </c>
      <c r="C473" s="5" t="str">
        <f>工单拆分!H473</f>
        <v>30YB7F-10</v>
      </c>
      <c r="D473" s="5">
        <f>VLOOKUP(B473,工单拆分!G:I,3,0)</f>
        <v>0</v>
      </c>
      <c r="E473" s="5">
        <f ca="1">SUMIFS(OFFSET(工单拆分!$I$2,,,2000),OFFSET(工单拆分!$F$2,,,2000),A473)</f>
        <v>12000</v>
      </c>
      <c r="F473" s="5"/>
      <c r="G473" s="10" t="e">
        <f ca="1" t="array" ref="G473">MATCH(TRUE,J473:AN473&gt;10,0)+$J$2-1</f>
        <v>#N/A</v>
      </c>
      <c r="H473" s="11"/>
      <c r="I473" s="11"/>
      <c r="J473" s="5">
        <f ca="1">SUMIF(总装!D$3:D$146,$B473,总装!D$6)+SUMIF(总装!E$3:E$146,$B473,总装!E$6)+SUMIF(总装!F$3:F$146,$B473,总装!F$6)</f>
        <v>0</v>
      </c>
      <c r="K473" s="12">
        <f ca="1">SUMIF(总装!G$3:G$146,$B473,总装!G$6)+SUMIF(总装!H$3:H$146,$B473,总装!H$6)+SUMIF(总装!I$3:I$146,$B473,总装!I$6)</f>
        <v>0</v>
      </c>
      <c r="L473" s="12">
        <f ca="1">SUMIF(总装!J$3:J$146,$B473,总装!J$6)+SUMIF(总装!K$3:K$146,$B473,总装!K$6)+SUMIF(总装!L$3:L$146,$B473,总装!L$6)</f>
        <v>0</v>
      </c>
      <c r="M473" s="12">
        <f ca="1">SUMIF(总装!M$3:M$146,$B473,总装!M$6)+SUMIF(总装!N$3:N$146,$B473,总装!N$6)+SUMIF(总装!O$3:O$146,$B473,总装!O$6)</f>
        <v>0</v>
      </c>
      <c r="N473" s="12">
        <f ca="1">SUMIF(总装!P$3:P$146,$B473,总装!P$6)+SUMIF(总装!Q$3:Q$146,$B473,总装!Q$6)+SUMIF(总装!R$3:R$146,$B473,总装!R$6)</f>
        <v>0</v>
      </c>
      <c r="O473" s="12">
        <f ca="1">SUMIF(总装!S$3:S$146,$B473,总装!S$6)+SUMIF(总装!T$3:T$146,$B473,总装!T$6)+SUMIF(总装!U$3:U$146,$B473,总装!U$6)</f>
        <v>0</v>
      </c>
      <c r="P473" s="12">
        <f ca="1">SUMIF(总装!V$3:V$146,$B473,总装!V$6)+SUMIF(总装!W$3:W$146,$B473,总装!W$6)+SUMIF(总装!X$3:X$146,$B473,总装!X$6)</f>
        <v>0</v>
      </c>
      <c r="Q473" s="12">
        <f ca="1">SUMIF(总装!Y$3:Y$146,$B473,总装!Y$6)+SUMIF(总装!Z$3:Z$146,$B473,总装!Z$6)+SUMIF(总装!AA$3:AA$146,$B473,总装!AA$6)</f>
        <v>0</v>
      </c>
      <c r="R473" s="5">
        <f ca="1">SUMIF(总装!AB$3:AB$146,$B473,总装!AB$6)+SUMIF(总装!AC$3:AC$146,$B473,总装!AC$6)+SUMIF(总装!AD$3:AD$146,$B473,总装!AD$6)</f>
        <v>0</v>
      </c>
      <c r="S473" s="5">
        <f ca="1">SUMIF(总装!AE$3:AE$146,$B473,总装!AE$6)+SUMIF(总装!AF$3:AF$146,$B473,总装!AF$6)+SUMIF(总装!AG$3:AG$146,$B473,总装!AG$6)</f>
        <v>0</v>
      </c>
      <c r="T473" s="5">
        <f ca="1">SUMIF(总装!AH$3:AH$146,$B473,总装!AH$6)+SUMIF(总装!AI$3:AI$146,$B473,总装!AI$6)+SUMIF(总装!AJ$3:AJ$146,$B473,总装!AJ$6)</f>
        <v>0</v>
      </c>
      <c r="U473" s="5">
        <f ca="1">SUMIF(总装!AK$3:AK$146,$B473,总装!AK$6)+SUMIF(总装!AL$3:AL$146,$B473,总装!AL$6)+SUMIF(总装!AM$3:AM$146,$B473,总装!AM$6)</f>
        <v>0</v>
      </c>
      <c r="V473" s="5">
        <f ca="1">SUMIF(总装!AN$3:AN$146,$B473,总装!AN$6)+SUMIF(总装!AO$3:AO$146,$B473,总装!AO$6)+SUMIF(总装!AP$3:AP$146,$B473,总装!AP$6)</f>
        <v>0</v>
      </c>
      <c r="W473" s="5">
        <f ca="1">SUMIF(总装!AQ$3:AQ$146,$B473,总装!AQ$6)+SUMIF(总装!AR$3:AR$146,$B473,总装!AR$6)+SUMIF(总装!AS$3:AS$146,$B473,总装!AS$6)</f>
        <v>0</v>
      </c>
      <c r="X473" s="5">
        <f ca="1">SUMIF(总装!AT$3:AT$146,$B473,总装!AT$6)+SUMIF(总装!AU$3:AU$146,$B473,总装!AU$6)+SUMIF(总装!AV$3:AV$146,$B473,总装!AV$6)</f>
        <v>0</v>
      </c>
      <c r="Y473" s="5">
        <f ca="1">SUMIF(总装!AW$3:AW$146,$B473,总装!AW$6)+SUMIF(总装!AX$3:AX$146,$B473,总装!AX$6)+SUMIF(总装!AY$3:AY$146,$B473,总装!AY$6)</f>
        <v>0</v>
      </c>
      <c r="Z473" s="5">
        <f ca="1">SUMIF(总装!AZ$3:AZ$146,$B473,总装!AZ$6)+SUMIF(总装!BA$3:BA$146,$B473,总装!BA$6)+SUMIF(总装!BB$3:BB$146,$B473,总装!BB$6)</f>
        <v>0</v>
      </c>
      <c r="AA473" s="5">
        <f ca="1">SUMIF(总装!BC$3:BC$146,$B473,总装!BC$6)+SUMIF(总装!BD$3:BD$146,$B473,总装!BD$6)+SUMIF(总装!BE$3:BE$146,$B473,总装!BE$6)</f>
        <v>0</v>
      </c>
      <c r="AB473" s="5">
        <f ca="1">SUMIF(总装!BF$3:BF$146,$B473,总装!BF$6)+SUMIF(总装!BG$3:BG$146,$B473,总装!BG$6)+SUMIF(总装!BH$3:BH$146,$B473,总装!BH$6)</f>
        <v>0</v>
      </c>
      <c r="AC473" s="5">
        <f ca="1">SUMIF(总装!BI$3:BI$146,$B473,总装!BI$6)+SUMIF(总装!BJ$3:BJ$146,$B473,总装!BJ$6)+SUMIF(总装!BK$3:BK$146,$B473,总装!BK$6)</f>
        <v>0</v>
      </c>
      <c r="AD473" s="5">
        <f ca="1">SUMIF(总装!BL$3:BL$146,$B473,总装!BL$6)+SUMIF(总装!BM$3:BM$146,$B473,总装!BM$6)+SUMIF(总装!BN$3:BN$146,$B473,总装!BN$6)</f>
        <v>0</v>
      </c>
      <c r="AE473" s="5">
        <f ca="1">SUMIF(总装!BO$3:BO$146,$B473,总装!BO$6)+SUMIF(总装!BP$3:BP$146,$B473,总装!BP$6)+SUMIF(总装!BQ$3:BQ$146,$B473,总装!BQ$6)</f>
        <v>0</v>
      </c>
      <c r="AF473" s="5">
        <f ca="1">SUMIF(总装!BR$3:BR$146,$B473,总装!BR$6)+SUMIF(总装!BS$3:BS$146,$B473,总装!BS$6)+SUMIF(总装!BT$3:BT$146,$B473,总装!BT$6)</f>
        <v>0</v>
      </c>
      <c r="AG473" s="5">
        <f ca="1">SUMIF(总装!BU$3:BU$146,$B473,总装!BU$6)+SUMIF(总装!BV$3:BV$146,$B473,总装!BV$6)+SUMIF(总装!BW$3:BW$146,$B473,总装!BW$6)</f>
        <v>0</v>
      </c>
      <c r="AH473" s="5">
        <f ca="1">SUMIF(总装!BX$3:BX$146,$B473,总装!BX$6)+SUMIF(总装!BY$3:BY$146,$B473,总装!BY$6)+SUMIF(总装!BZ$3:BZ$146,$B473,总装!BZ$6)</f>
        <v>0</v>
      </c>
      <c r="AI473" s="5">
        <f ca="1">SUMIF(总装!CA$3:CA$146,$B473,总装!CA$6)+SUMIF(总装!CB$3:CB$146,$B473,总装!CB$6)+SUMIF(总装!CC$3:CC$146,$B473,总装!CC$6)</f>
        <v>0</v>
      </c>
      <c r="AJ473" s="5">
        <f ca="1">SUMIF(总装!CD$3:CD$146,$B473,总装!CD$6)+SUMIF(总装!CE$3:CE$146,$B473,总装!CE$6)+SUMIF(总装!CF$3:CF$146,$B473,总装!CF$6)</f>
        <v>0</v>
      </c>
      <c r="AK473" s="5">
        <f ca="1">SUMIF(总装!CG$3:CG$146,$B473,总装!CG$6)+SUMIF(总装!CH$3:CH$146,$B473,总装!CH$6)+SUMIF(总装!CI$3:CI$146,$B473,总装!CI$6)</f>
        <v>0</v>
      </c>
      <c r="AL473" s="5">
        <f ca="1">SUMIF(总装!CJ$3:CJ$146,$B473,总装!CJ$6)+SUMIF(总装!CK$3:CK$146,$B473,总装!CK$6)+SUMIF(总装!CL$3:CL$146,$B473,总装!CL$6)</f>
        <v>0</v>
      </c>
      <c r="AM473" s="5">
        <f ca="1">SUMIF(总装!CM$3:CM$146,$B473,总装!CM$6)+SUMIF(总装!CN$3:CN$146,$B473,总装!CN$6)+SUMIF(总装!CO$3:CO$146,$B473,总装!CO$6)</f>
        <v>0</v>
      </c>
      <c r="AN473" s="5">
        <f ca="1">SUMIF(总装!CP$3:CP$146,$B473,总装!CP$6)+SUMIF(总装!CQ$3:CQ$146,$B473,总装!CQ$6)+SUMIF(总装!CR$3:CR$146,$B473,总装!CR$6)</f>
        <v>0</v>
      </c>
      <c r="AO473" s="5">
        <f ca="1" t="shared" si="20"/>
        <v>0</v>
      </c>
      <c r="AP473" s="5">
        <f>SUMIF(工单拆分!G:G,B473,工单拆分!I:I)</f>
        <v>0</v>
      </c>
      <c r="AQ473" s="5">
        <f ca="1" t="shared" si="21"/>
        <v>0</v>
      </c>
      <c r="AS473" s="7"/>
      <c r="AT473" s="5"/>
      <c r="AU473" s="5"/>
      <c r="AV473" s="5"/>
      <c r="AW473" s="5"/>
    </row>
    <row r="474" s="1" customFormat="1" spans="1:49">
      <c r="A474" s="5">
        <f>工单拆分!F474</f>
        <v>7210002531</v>
      </c>
      <c r="B474" s="5" t="str">
        <f>工单拆分!G474</f>
        <v>7210002531-1</v>
      </c>
      <c r="C474" s="5" t="str">
        <f>工单拆分!H474</f>
        <v>40YB7F-1</v>
      </c>
      <c r="D474" s="5">
        <f>VLOOKUP(B474,工单拆分!G:I,3,0)</f>
        <v>2000</v>
      </c>
      <c r="E474" s="5">
        <f ca="1">SUMIFS(OFFSET(工单拆分!$I$2,,,2000),OFFSET(工单拆分!$F$2,,,2000),A474)</f>
        <v>8000</v>
      </c>
      <c r="F474" s="5"/>
      <c r="G474" s="10">
        <f ca="1" t="array" ref="G474">MATCH(TRUE,J474:AN474&gt;10,0)+$J$2-1</f>
        <v>43553</v>
      </c>
      <c r="H474" s="11"/>
      <c r="I474" s="11"/>
      <c r="J474" s="5">
        <f ca="1">SUMIF(总装!D$3:D$146,$B474,总装!D$6)+SUMIF(总装!E$3:E$146,$B474,总装!E$6)+SUMIF(总装!F$3:F$146,$B474,总装!F$6)</f>
        <v>0</v>
      </c>
      <c r="K474" s="12">
        <f ca="1">SUMIF(总装!G$3:G$146,$B474,总装!G$6)+SUMIF(总装!H$3:H$146,$B474,总装!H$6)+SUMIF(总装!I$3:I$146,$B474,总装!I$6)</f>
        <v>0</v>
      </c>
      <c r="L474" s="12">
        <f ca="1">SUMIF(总装!J$3:J$146,$B474,总装!J$6)+SUMIF(总装!K$3:K$146,$B474,总装!K$6)+SUMIF(总装!L$3:L$146,$B474,总装!L$6)</f>
        <v>0</v>
      </c>
      <c r="M474" s="12">
        <f ca="1">SUMIF(总装!M$3:M$146,$B474,总装!M$6)+SUMIF(总装!N$3:N$146,$B474,总装!N$6)+SUMIF(总装!O$3:O$146,$B474,总装!O$6)</f>
        <v>0</v>
      </c>
      <c r="N474" s="12">
        <f ca="1">SUMIF(总装!P$3:P$146,$B474,总装!P$6)+SUMIF(总装!Q$3:Q$146,$B474,总装!Q$6)+SUMIF(总装!R$3:R$146,$B474,总装!R$6)</f>
        <v>0</v>
      </c>
      <c r="O474" s="12">
        <f ca="1">SUMIF(总装!S$3:S$146,$B474,总装!S$6)+SUMIF(总装!T$3:T$146,$B474,总装!T$6)+SUMIF(总装!U$3:U$146,$B474,总装!U$6)</f>
        <v>0</v>
      </c>
      <c r="P474" s="12">
        <f ca="1">SUMIF(总装!V$3:V$146,$B474,总装!V$6)+SUMIF(总装!W$3:W$146,$B474,总装!W$6)+SUMIF(总装!X$3:X$146,$B474,总装!X$6)</f>
        <v>0</v>
      </c>
      <c r="Q474" s="12">
        <f ca="1">SUMIF(总装!Y$3:Y$146,$B474,总装!Y$6)+SUMIF(总装!Z$3:Z$146,$B474,总装!Z$6)+SUMIF(总装!AA$3:AA$146,$B474,总装!AA$6)</f>
        <v>0</v>
      </c>
      <c r="R474" s="5">
        <f ca="1">SUMIF(总装!AB$3:AB$146,$B474,总装!AB$6)+SUMIF(总装!AC$3:AC$146,$B474,总装!AC$6)+SUMIF(总装!AD$3:AD$146,$B474,总装!AD$6)</f>
        <v>0</v>
      </c>
      <c r="S474" s="5">
        <f ca="1">SUMIF(总装!AE$3:AE$146,$B474,总装!AE$6)+SUMIF(总装!AF$3:AF$146,$B474,总装!AF$6)+SUMIF(总装!AG$3:AG$146,$B474,总装!AG$6)</f>
        <v>0</v>
      </c>
      <c r="T474" s="5">
        <f ca="1">SUMIF(总装!AH$3:AH$146,$B474,总装!AH$6)+SUMIF(总装!AI$3:AI$146,$B474,总装!AI$6)+SUMIF(总装!AJ$3:AJ$146,$B474,总装!AJ$6)</f>
        <v>0</v>
      </c>
      <c r="U474" s="5">
        <f ca="1">SUMIF(总装!AK$3:AK$146,$B474,总装!AK$6)+SUMIF(总装!AL$3:AL$146,$B474,总装!AL$6)+SUMIF(总装!AM$3:AM$146,$B474,总装!AM$6)</f>
        <v>0</v>
      </c>
      <c r="V474" s="5">
        <f ca="1">SUMIF(总装!AN$3:AN$146,$B474,总装!AN$6)+SUMIF(总装!AO$3:AO$146,$B474,总装!AO$6)+SUMIF(总装!AP$3:AP$146,$B474,总装!AP$6)</f>
        <v>0</v>
      </c>
      <c r="W474" s="5">
        <f ca="1">SUMIF(总装!AQ$3:AQ$146,$B474,总装!AQ$6)+SUMIF(总装!AR$3:AR$146,$B474,总装!AR$6)+SUMIF(总装!AS$3:AS$146,$B474,总装!AS$6)</f>
        <v>0</v>
      </c>
      <c r="X474" s="5">
        <f ca="1">SUMIF(总装!AT$3:AT$146,$B474,总装!AT$6)+SUMIF(总装!AU$3:AU$146,$B474,总装!AU$6)+SUMIF(总装!AV$3:AV$146,$B474,总装!AV$6)</f>
        <v>0</v>
      </c>
      <c r="Y474" s="5">
        <f ca="1">SUMIF(总装!AW$3:AW$146,$B474,总装!AW$6)+SUMIF(总装!AX$3:AX$146,$B474,总装!AX$6)+SUMIF(总装!AY$3:AY$146,$B474,总装!AY$6)</f>
        <v>0</v>
      </c>
      <c r="Z474" s="5">
        <f ca="1">SUMIF(总装!AZ$3:AZ$146,$B474,总装!AZ$6)+SUMIF(总装!BA$3:BA$146,$B474,总装!BA$6)+SUMIF(总装!BB$3:BB$146,$B474,总装!BB$6)</f>
        <v>0</v>
      </c>
      <c r="AA474" s="5">
        <f ca="1">SUMIF(总装!BC$3:BC$146,$B474,总装!BC$6)+SUMIF(总装!BD$3:BD$146,$B474,总装!BD$6)+SUMIF(总装!BE$3:BE$146,$B474,总装!BE$6)</f>
        <v>0</v>
      </c>
      <c r="AB474" s="5">
        <f ca="1">SUMIF(总装!BF$3:BF$146,$B474,总装!BF$6)+SUMIF(总装!BG$3:BG$146,$B474,总装!BG$6)+SUMIF(总装!BH$3:BH$146,$B474,总装!BH$6)</f>
        <v>0</v>
      </c>
      <c r="AC474" s="5">
        <f ca="1">SUMIF(总装!BI$3:BI$146,$B474,总装!BI$6)+SUMIF(总装!BJ$3:BJ$146,$B474,总装!BJ$6)+SUMIF(总装!BK$3:BK$146,$B474,总装!BK$6)</f>
        <v>0</v>
      </c>
      <c r="AD474" s="5">
        <f ca="1">SUMIF(总装!BL$3:BL$146,$B474,总装!BL$6)+SUMIF(总装!BM$3:BM$146,$B474,总装!BM$6)+SUMIF(总装!BN$3:BN$146,$B474,总装!BN$6)</f>
        <v>0</v>
      </c>
      <c r="AE474" s="5">
        <f ca="1">SUMIF(总装!BO$3:BO$146,$B474,总装!BO$6)+SUMIF(总装!BP$3:BP$146,$B474,总装!BP$6)+SUMIF(总装!BQ$3:BQ$146,$B474,总装!BQ$6)</f>
        <v>0</v>
      </c>
      <c r="AF474" s="5">
        <f ca="1">SUMIF(总装!BR$3:BR$146,$B474,总装!BR$6)+SUMIF(总装!BS$3:BS$146,$B474,总装!BS$6)+SUMIF(总装!BT$3:BT$146,$B474,总装!BT$6)</f>
        <v>0</v>
      </c>
      <c r="AG474" s="5">
        <f ca="1">SUMIF(总装!BU$3:BU$146,$B474,总装!BU$6)+SUMIF(总装!BV$3:BV$146,$B474,总装!BV$6)+SUMIF(总装!BW$3:BW$146,$B474,总装!BW$6)</f>
        <v>0</v>
      </c>
      <c r="AH474" s="5">
        <f ca="1">SUMIF(总装!BX$3:BX$146,$B474,总装!BX$6)+SUMIF(总装!BY$3:BY$146,$B474,总装!BY$6)+SUMIF(总装!BZ$3:BZ$146,$B474,总装!BZ$6)</f>
        <v>0</v>
      </c>
      <c r="AI474" s="5">
        <f ca="1">SUMIF(总装!CA$3:CA$146,$B474,总装!CA$6)+SUMIF(总装!CB$3:CB$146,$B474,总装!CB$6)+SUMIF(总装!CC$3:CC$146,$B474,总装!CC$6)</f>
        <v>0</v>
      </c>
      <c r="AJ474" s="5">
        <f ca="1">SUMIF(总装!CD$3:CD$146,$B474,总装!CD$6)+SUMIF(总装!CE$3:CE$146,$B474,总装!CE$6)+SUMIF(总装!CF$3:CF$146,$B474,总装!CF$6)</f>
        <v>0</v>
      </c>
      <c r="AK474" s="5">
        <f ca="1">SUMIF(总装!CG$3:CG$146,$B474,总装!CG$6)+SUMIF(总装!CH$3:CH$146,$B474,总装!CH$6)+SUMIF(总装!CI$3:CI$146,$B474,总装!CI$6)</f>
        <v>0</v>
      </c>
      <c r="AL474" s="5">
        <f ca="1">SUMIF(总装!CJ$3:CJ$146,$B474,总装!CJ$6)+SUMIF(总装!CK$3:CK$146,$B474,总装!CK$6)+SUMIF(总装!CL$3:CL$146,$B474,总装!CL$6)</f>
        <v>400</v>
      </c>
      <c r="AM474" s="5">
        <f ca="1">SUMIF(总装!CM$3:CM$146,$B474,总装!CM$6)+SUMIF(总装!CN$3:CN$146,$B474,总装!CN$6)+SUMIF(总装!CO$3:CO$146,$B474,总装!CO$6)</f>
        <v>1600</v>
      </c>
      <c r="AN474" s="5">
        <f ca="1">SUMIF(总装!CP$3:CP$146,$B474,总装!CP$6)+SUMIF(总装!CQ$3:CQ$146,$B474,总装!CQ$6)+SUMIF(总装!CR$3:CR$146,$B474,总装!CR$6)</f>
        <v>0</v>
      </c>
      <c r="AO474" s="5">
        <f ca="1" t="shared" si="20"/>
        <v>2000</v>
      </c>
      <c r="AP474" s="5">
        <f>SUMIF(工单拆分!G:G,B474,工单拆分!I:I)</f>
        <v>2000</v>
      </c>
      <c r="AQ474" s="5">
        <f ca="1" t="shared" si="21"/>
        <v>0</v>
      </c>
      <c r="AS474" s="7"/>
      <c r="AT474" s="5"/>
      <c r="AU474" s="5"/>
      <c r="AV474" s="5"/>
      <c r="AW474" s="5"/>
    </row>
    <row r="475" s="1" customFormat="1" spans="1:49">
      <c r="A475" s="5">
        <f>工单拆分!F475</f>
        <v>7210002531</v>
      </c>
      <c r="B475" s="5" t="str">
        <f>工单拆分!G475</f>
        <v>7210002531-2</v>
      </c>
      <c r="C475" s="5" t="str">
        <f>工单拆分!H475</f>
        <v>40YB7F-2</v>
      </c>
      <c r="D475" s="5">
        <f>VLOOKUP(B475,工单拆分!G:I,3,0)</f>
        <v>2000</v>
      </c>
      <c r="E475" s="5">
        <f ca="1">SUMIFS(OFFSET(工单拆分!$I$2,,,2000),OFFSET(工单拆分!$F$2,,,2000),A475)</f>
        <v>8000</v>
      </c>
      <c r="F475" s="5"/>
      <c r="G475" s="10">
        <f ca="1" t="array" ref="G475">MATCH(TRUE,J475:AN475&gt;10,0)+$J$2-1</f>
        <v>43552</v>
      </c>
      <c r="H475" s="11"/>
      <c r="I475" s="11"/>
      <c r="J475" s="5">
        <f ca="1">SUMIF(总装!D$3:D$146,$B475,总装!D$6)+SUMIF(总装!E$3:E$146,$B475,总装!E$6)+SUMIF(总装!F$3:F$146,$B475,总装!F$6)</f>
        <v>0</v>
      </c>
      <c r="K475" s="12">
        <f ca="1">SUMIF(总装!G$3:G$146,$B475,总装!G$6)+SUMIF(总装!H$3:H$146,$B475,总装!H$6)+SUMIF(总装!I$3:I$146,$B475,总装!I$6)</f>
        <v>0</v>
      </c>
      <c r="L475" s="12">
        <f ca="1">SUMIF(总装!J$3:J$146,$B475,总装!J$6)+SUMIF(总装!K$3:K$146,$B475,总装!K$6)+SUMIF(总装!L$3:L$146,$B475,总装!L$6)</f>
        <v>0</v>
      </c>
      <c r="M475" s="12">
        <f ca="1">SUMIF(总装!M$3:M$146,$B475,总装!M$6)+SUMIF(总装!N$3:N$146,$B475,总装!N$6)+SUMIF(总装!O$3:O$146,$B475,总装!O$6)</f>
        <v>0</v>
      </c>
      <c r="N475" s="12">
        <f ca="1">SUMIF(总装!P$3:P$146,$B475,总装!P$6)+SUMIF(总装!Q$3:Q$146,$B475,总装!Q$6)+SUMIF(总装!R$3:R$146,$B475,总装!R$6)</f>
        <v>0</v>
      </c>
      <c r="O475" s="12">
        <f ca="1">SUMIF(总装!S$3:S$146,$B475,总装!S$6)+SUMIF(总装!T$3:T$146,$B475,总装!T$6)+SUMIF(总装!U$3:U$146,$B475,总装!U$6)</f>
        <v>0</v>
      </c>
      <c r="P475" s="12">
        <f ca="1">SUMIF(总装!V$3:V$146,$B475,总装!V$6)+SUMIF(总装!W$3:W$146,$B475,总装!W$6)+SUMIF(总装!X$3:X$146,$B475,总装!X$6)</f>
        <v>0</v>
      </c>
      <c r="Q475" s="12">
        <f ca="1">SUMIF(总装!Y$3:Y$146,$B475,总装!Y$6)+SUMIF(总装!Z$3:Z$146,$B475,总装!Z$6)+SUMIF(总装!AA$3:AA$146,$B475,总装!AA$6)</f>
        <v>0</v>
      </c>
      <c r="R475" s="5">
        <f ca="1">SUMIF(总装!AB$3:AB$146,$B475,总装!AB$6)+SUMIF(总装!AC$3:AC$146,$B475,总装!AC$6)+SUMIF(总装!AD$3:AD$146,$B475,总装!AD$6)</f>
        <v>0</v>
      </c>
      <c r="S475" s="5">
        <f ca="1">SUMIF(总装!AE$3:AE$146,$B475,总装!AE$6)+SUMIF(总装!AF$3:AF$146,$B475,总装!AF$6)+SUMIF(总装!AG$3:AG$146,$B475,总装!AG$6)</f>
        <v>0</v>
      </c>
      <c r="T475" s="5">
        <f ca="1">SUMIF(总装!AH$3:AH$146,$B475,总装!AH$6)+SUMIF(总装!AI$3:AI$146,$B475,总装!AI$6)+SUMIF(总装!AJ$3:AJ$146,$B475,总装!AJ$6)</f>
        <v>0</v>
      </c>
      <c r="U475" s="5">
        <f ca="1">SUMIF(总装!AK$3:AK$146,$B475,总装!AK$6)+SUMIF(总装!AL$3:AL$146,$B475,总装!AL$6)+SUMIF(总装!AM$3:AM$146,$B475,总装!AM$6)</f>
        <v>0</v>
      </c>
      <c r="V475" s="5">
        <f ca="1">SUMIF(总装!AN$3:AN$146,$B475,总装!AN$6)+SUMIF(总装!AO$3:AO$146,$B475,总装!AO$6)+SUMIF(总装!AP$3:AP$146,$B475,总装!AP$6)</f>
        <v>0</v>
      </c>
      <c r="W475" s="5">
        <f ca="1">SUMIF(总装!AQ$3:AQ$146,$B475,总装!AQ$6)+SUMIF(总装!AR$3:AR$146,$B475,总装!AR$6)+SUMIF(总装!AS$3:AS$146,$B475,总装!AS$6)</f>
        <v>0</v>
      </c>
      <c r="X475" s="5">
        <f ca="1">SUMIF(总装!AT$3:AT$146,$B475,总装!AT$6)+SUMIF(总装!AU$3:AU$146,$B475,总装!AU$6)+SUMIF(总装!AV$3:AV$146,$B475,总装!AV$6)</f>
        <v>0</v>
      </c>
      <c r="Y475" s="5">
        <f ca="1">SUMIF(总装!AW$3:AW$146,$B475,总装!AW$6)+SUMIF(总装!AX$3:AX$146,$B475,总装!AX$6)+SUMIF(总装!AY$3:AY$146,$B475,总装!AY$6)</f>
        <v>0</v>
      </c>
      <c r="Z475" s="5">
        <f ca="1">SUMIF(总装!AZ$3:AZ$146,$B475,总装!AZ$6)+SUMIF(总装!BA$3:BA$146,$B475,总装!BA$6)+SUMIF(总装!BB$3:BB$146,$B475,总装!BB$6)</f>
        <v>0</v>
      </c>
      <c r="AA475" s="5">
        <f ca="1">SUMIF(总装!BC$3:BC$146,$B475,总装!BC$6)+SUMIF(总装!BD$3:BD$146,$B475,总装!BD$6)+SUMIF(总装!BE$3:BE$146,$B475,总装!BE$6)</f>
        <v>0</v>
      </c>
      <c r="AB475" s="5">
        <f ca="1">SUMIF(总装!BF$3:BF$146,$B475,总装!BF$6)+SUMIF(总装!BG$3:BG$146,$B475,总装!BG$6)+SUMIF(总装!BH$3:BH$146,$B475,总装!BH$6)</f>
        <v>0</v>
      </c>
      <c r="AC475" s="5">
        <f ca="1">SUMIF(总装!BI$3:BI$146,$B475,总装!BI$6)+SUMIF(总装!BJ$3:BJ$146,$B475,总装!BJ$6)+SUMIF(总装!BK$3:BK$146,$B475,总装!BK$6)</f>
        <v>0</v>
      </c>
      <c r="AD475" s="5">
        <f ca="1">SUMIF(总装!BL$3:BL$146,$B475,总装!BL$6)+SUMIF(总装!BM$3:BM$146,$B475,总装!BM$6)+SUMIF(总装!BN$3:BN$146,$B475,总装!BN$6)</f>
        <v>0</v>
      </c>
      <c r="AE475" s="5">
        <f ca="1">SUMIF(总装!BO$3:BO$146,$B475,总装!BO$6)+SUMIF(总装!BP$3:BP$146,$B475,总装!BP$6)+SUMIF(总装!BQ$3:BQ$146,$B475,总装!BQ$6)</f>
        <v>0</v>
      </c>
      <c r="AF475" s="5">
        <f ca="1">SUMIF(总装!BR$3:BR$146,$B475,总装!BR$6)+SUMIF(总装!BS$3:BS$146,$B475,总装!BS$6)+SUMIF(总装!BT$3:BT$146,$B475,总装!BT$6)</f>
        <v>0</v>
      </c>
      <c r="AG475" s="5">
        <f ca="1">SUMIF(总装!BU$3:BU$146,$B475,总装!BU$6)+SUMIF(总装!BV$3:BV$146,$B475,总装!BV$6)+SUMIF(总装!BW$3:BW$146,$B475,总装!BW$6)</f>
        <v>0</v>
      </c>
      <c r="AH475" s="5">
        <f ca="1">SUMIF(总装!BX$3:BX$146,$B475,总装!BX$6)+SUMIF(总装!BY$3:BY$146,$B475,总装!BY$6)+SUMIF(总装!BZ$3:BZ$146,$B475,总装!BZ$6)</f>
        <v>0</v>
      </c>
      <c r="AI475" s="5">
        <f ca="1">SUMIF(总装!CA$3:CA$146,$B475,总装!CA$6)+SUMIF(总装!CB$3:CB$146,$B475,总装!CB$6)+SUMIF(总装!CC$3:CC$146,$B475,总装!CC$6)</f>
        <v>0</v>
      </c>
      <c r="AJ475" s="5">
        <f ca="1">SUMIF(总装!CD$3:CD$146,$B475,总装!CD$6)+SUMIF(总装!CE$3:CE$146,$B475,总装!CE$6)+SUMIF(总装!CF$3:CF$146,$B475,总装!CF$6)</f>
        <v>0</v>
      </c>
      <c r="AK475" s="5">
        <f ca="1">SUMIF(总装!CG$3:CG$146,$B475,总装!CG$6)+SUMIF(总装!CH$3:CH$146,$B475,总装!CH$6)+SUMIF(总装!CI$3:CI$146,$B475,总装!CI$6)</f>
        <v>600</v>
      </c>
      <c r="AL475" s="5">
        <f ca="1">SUMIF(总装!CJ$3:CJ$146,$B475,总装!CJ$6)+SUMIF(总装!CK$3:CK$146,$B475,总装!CK$6)+SUMIF(总装!CL$3:CL$146,$B475,总装!CL$6)</f>
        <v>1400</v>
      </c>
      <c r="AM475" s="5">
        <f ca="1">SUMIF(总装!CM$3:CM$146,$B475,总装!CM$6)+SUMIF(总装!CN$3:CN$146,$B475,总装!CN$6)+SUMIF(总装!CO$3:CO$146,$B475,总装!CO$6)</f>
        <v>0</v>
      </c>
      <c r="AN475" s="5">
        <f ca="1">SUMIF(总装!CP$3:CP$146,$B475,总装!CP$6)+SUMIF(总装!CQ$3:CQ$146,$B475,总装!CQ$6)+SUMIF(总装!CR$3:CR$146,$B475,总装!CR$6)</f>
        <v>0</v>
      </c>
      <c r="AO475" s="5">
        <f ca="1" t="shared" si="20"/>
        <v>2000</v>
      </c>
      <c r="AP475" s="5">
        <f>SUMIF(工单拆分!G:G,B475,工单拆分!I:I)</f>
        <v>2000</v>
      </c>
      <c r="AQ475" s="5">
        <f ca="1" t="shared" si="21"/>
        <v>0</v>
      </c>
      <c r="AS475" s="7"/>
      <c r="AT475" s="5"/>
      <c r="AU475" s="5"/>
      <c r="AV475" s="5"/>
      <c r="AW475" s="5"/>
    </row>
    <row r="476" s="1" customFormat="1" spans="1:49">
      <c r="A476" s="5">
        <f>工单拆分!F476</f>
        <v>7210002531</v>
      </c>
      <c r="B476" s="5" t="str">
        <f>工单拆分!G476</f>
        <v>7210002531-3</v>
      </c>
      <c r="C476" s="5" t="str">
        <f>工单拆分!H476</f>
        <v>40YB7F-3</v>
      </c>
      <c r="D476" s="5">
        <f>VLOOKUP(B476,工单拆分!G:I,3,0)</f>
        <v>0</v>
      </c>
      <c r="E476" s="5">
        <f ca="1">SUMIFS(OFFSET(工单拆分!$I$2,,,2000),OFFSET(工单拆分!$F$2,,,2000),A476)</f>
        <v>8000</v>
      </c>
      <c r="F476" s="5"/>
      <c r="G476" s="10" t="e">
        <f ca="1" t="array" ref="G476">MATCH(TRUE,J476:AN476&gt;10,0)+$J$2-1</f>
        <v>#N/A</v>
      </c>
      <c r="H476" s="11"/>
      <c r="I476" s="11"/>
      <c r="J476" s="5">
        <f ca="1">SUMIF(总装!D$3:D$146,$B476,总装!D$6)+SUMIF(总装!E$3:E$146,$B476,总装!E$6)+SUMIF(总装!F$3:F$146,$B476,总装!F$6)</f>
        <v>0</v>
      </c>
      <c r="K476" s="12">
        <f ca="1">SUMIF(总装!G$3:G$146,$B476,总装!G$6)+SUMIF(总装!H$3:H$146,$B476,总装!H$6)+SUMIF(总装!I$3:I$146,$B476,总装!I$6)</f>
        <v>0</v>
      </c>
      <c r="L476" s="12">
        <f ca="1">SUMIF(总装!J$3:J$146,$B476,总装!J$6)+SUMIF(总装!K$3:K$146,$B476,总装!K$6)+SUMIF(总装!L$3:L$146,$B476,总装!L$6)</f>
        <v>0</v>
      </c>
      <c r="M476" s="12">
        <f ca="1">SUMIF(总装!M$3:M$146,$B476,总装!M$6)+SUMIF(总装!N$3:N$146,$B476,总装!N$6)+SUMIF(总装!O$3:O$146,$B476,总装!O$6)</f>
        <v>0</v>
      </c>
      <c r="N476" s="12">
        <f ca="1">SUMIF(总装!P$3:P$146,$B476,总装!P$6)+SUMIF(总装!Q$3:Q$146,$B476,总装!Q$6)+SUMIF(总装!R$3:R$146,$B476,总装!R$6)</f>
        <v>0</v>
      </c>
      <c r="O476" s="12">
        <f ca="1">SUMIF(总装!S$3:S$146,$B476,总装!S$6)+SUMIF(总装!T$3:T$146,$B476,总装!T$6)+SUMIF(总装!U$3:U$146,$B476,总装!U$6)</f>
        <v>0</v>
      </c>
      <c r="P476" s="12">
        <f ca="1">SUMIF(总装!V$3:V$146,$B476,总装!V$6)+SUMIF(总装!W$3:W$146,$B476,总装!W$6)+SUMIF(总装!X$3:X$146,$B476,总装!X$6)</f>
        <v>0</v>
      </c>
      <c r="Q476" s="12">
        <f ca="1">SUMIF(总装!Y$3:Y$146,$B476,总装!Y$6)+SUMIF(总装!Z$3:Z$146,$B476,总装!Z$6)+SUMIF(总装!AA$3:AA$146,$B476,总装!AA$6)</f>
        <v>0</v>
      </c>
      <c r="R476" s="5">
        <f ca="1">SUMIF(总装!AB$3:AB$146,$B476,总装!AB$6)+SUMIF(总装!AC$3:AC$146,$B476,总装!AC$6)+SUMIF(总装!AD$3:AD$146,$B476,总装!AD$6)</f>
        <v>0</v>
      </c>
      <c r="S476" s="5">
        <f ca="1">SUMIF(总装!AE$3:AE$146,$B476,总装!AE$6)+SUMIF(总装!AF$3:AF$146,$B476,总装!AF$6)+SUMIF(总装!AG$3:AG$146,$B476,总装!AG$6)</f>
        <v>0</v>
      </c>
      <c r="T476" s="5">
        <f ca="1">SUMIF(总装!AH$3:AH$146,$B476,总装!AH$6)+SUMIF(总装!AI$3:AI$146,$B476,总装!AI$6)+SUMIF(总装!AJ$3:AJ$146,$B476,总装!AJ$6)</f>
        <v>0</v>
      </c>
      <c r="U476" s="5">
        <f ca="1">SUMIF(总装!AK$3:AK$146,$B476,总装!AK$6)+SUMIF(总装!AL$3:AL$146,$B476,总装!AL$6)+SUMIF(总装!AM$3:AM$146,$B476,总装!AM$6)</f>
        <v>0</v>
      </c>
      <c r="V476" s="5">
        <f ca="1">SUMIF(总装!AN$3:AN$146,$B476,总装!AN$6)+SUMIF(总装!AO$3:AO$146,$B476,总装!AO$6)+SUMIF(总装!AP$3:AP$146,$B476,总装!AP$6)</f>
        <v>0</v>
      </c>
      <c r="W476" s="5">
        <f ca="1">SUMIF(总装!AQ$3:AQ$146,$B476,总装!AQ$6)+SUMIF(总装!AR$3:AR$146,$B476,总装!AR$6)+SUMIF(总装!AS$3:AS$146,$B476,总装!AS$6)</f>
        <v>0</v>
      </c>
      <c r="X476" s="5">
        <f ca="1">SUMIF(总装!AT$3:AT$146,$B476,总装!AT$6)+SUMIF(总装!AU$3:AU$146,$B476,总装!AU$6)+SUMIF(总装!AV$3:AV$146,$B476,总装!AV$6)</f>
        <v>0</v>
      </c>
      <c r="Y476" s="5">
        <f ca="1">SUMIF(总装!AW$3:AW$146,$B476,总装!AW$6)+SUMIF(总装!AX$3:AX$146,$B476,总装!AX$6)+SUMIF(总装!AY$3:AY$146,$B476,总装!AY$6)</f>
        <v>0</v>
      </c>
      <c r="Z476" s="5">
        <f ca="1">SUMIF(总装!AZ$3:AZ$146,$B476,总装!AZ$6)+SUMIF(总装!BA$3:BA$146,$B476,总装!BA$6)+SUMIF(总装!BB$3:BB$146,$B476,总装!BB$6)</f>
        <v>0</v>
      </c>
      <c r="AA476" s="5">
        <f ca="1">SUMIF(总装!BC$3:BC$146,$B476,总装!BC$6)+SUMIF(总装!BD$3:BD$146,$B476,总装!BD$6)+SUMIF(总装!BE$3:BE$146,$B476,总装!BE$6)</f>
        <v>0</v>
      </c>
      <c r="AB476" s="5">
        <f ca="1">SUMIF(总装!BF$3:BF$146,$B476,总装!BF$6)+SUMIF(总装!BG$3:BG$146,$B476,总装!BG$6)+SUMIF(总装!BH$3:BH$146,$B476,总装!BH$6)</f>
        <v>0</v>
      </c>
      <c r="AC476" s="5">
        <f ca="1">SUMIF(总装!BI$3:BI$146,$B476,总装!BI$6)+SUMIF(总装!BJ$3:BJ$146,$B476,总装!BJ$6)+SUMIF(总装!BK$3:BK$146,$B476,总装!BK$6)</f>
        <v>0</v>
      </c>
      <c r="AD476" s="5">
        <f ca="1">SUMIF(总装!BL$3:BL$146,$B476,总装!BL$6)+SUMIF(总装!BM$3:BM$146,$B476,总装!BM$6)+SUMIF(总装!BN$3:BN$146,$B476,总装!BN$6)</f>
        <v>0</v>
      </c>
      <c r="AE476" s="5">
        <f ca="1">SUMIF(总装!BO$3:BO$146,$B476,总装!BO$6)+SUMIF(总装!BP$3:BP$146,$B476,总装!BP$6)+SUMIF(总装!BQ$3:BQ$146,$B476,总装!BQ$6)</f>
        <v>0</v>
      </c>
      <c r="AF476" s="5">
        <f ca="1">SUMIF(总装!BR$3:BR$146,$B476,总装!BR$6)+SUMIF(总装!BS$3:BS$146,$B476,总装!BS$6)+SUMIF(总装!BT$3:BT$146,$B476,总装!BT$6)</f>
        <v>0</v>
      </c>
      <c r="AG476" s="5">
        <f ca="1">SUMIF(总装!BU$3:BU$146,$B476,总装!BU$6)+SUMIF(总装!BV$3:BV$146,$B476,总装!BV$6)+SUMIF(总装!BW$3:BW$146,$B476,总装!BW$6)</f>
        <v>0</v>
      </c>
      <c r="AH476" s="5">
        <f ca="1">SUMIF(总装!BX$3:BX$146,$B476,总装!BX$6)+SUMIF(总装!BY$3:BY$146,$B476,总装!BY$6)+SUMIF(总装!BZ$3:BZ$146,$B476,总装!BZ$6)</f>
        <v>0</v>
      </c>
      <c r="AI476" s="5">
        <f ca="1">SUMIF(总装!CA$3:CA$146,$B476,总装!CA$6)+SUMIF(总装!CB$3:CB$146,$B476,总装!CB$6)+SUMIF(总装!CC$3:CC$146,$B476,总装!CC$6)</f>
        <v>0</v>
      </c>
      <c r="AJ476" s="5">
        <f ca="1">SUMIF(总装!CD$3:CD$146,$B476,总装!CD$6)+SUMIF(总装!CE$3:CE$146,$B476,总装!CE$6)+SUMIF(总装!CF$3:CF$146,$B476,总装!CF$6)</f>
        <v>0</v>
      </c>
      <c r="AK476" s="5">
        <f ca="1">SUMIF(总装!CG$3:CG$146,$B476,总装!CG$6)+SUMIF(总装!CH$3:CH$146,$B476,总装!CH$6)+SUMIF(总装!CI$3:CI$146,$B476,总装!CI$6)</f>
        <v>0</v>
      </c>
      <c r="AL476" s="5">
        <f ca="1">SUMIF(总装!CJ$3:CJ$146,$B476,总装!CJ$6)+SUMIF(总装!CK$3:CK$146,$B476,总装!CK$6)+SUMIF(总装!CL$3:CL$146,$B476,总装!CL$6)</f>
        <v>0</v>
      </c>
      <c r="AM476" s="5">
        <f ca="1">SUMIF(总装!CM$3:CM$146,$B476,总装!CM$6)+SUMIF(总装!CN$3:CN$146,$B476,总装!CN$6)+SUMIF(总装!CO$3:CO$146,$B476,总装!CO$6)</f>
        <v>0</v>
      </c>
      <c r="AN476" s="5">
        <f ca="1">SUMIF(总装!CP$3:CP$146,$B476,总装!CP$6)+SUMIF(总装!CQ$3:CQ$146,$B476,总装!CQ$6)+SUMIF(总装!CR$3:CR$146,$B476,总装!CR$6)</f>
        <v>0</v>
      </c>
      <c r="AO476" s="5">
        <f ca="1" t="shared" si="20"/>
        <v>0</v>
      </c>
      <c r="AP476" s="5">
        <f>SUMIF(工单拆分!G:G,B476,工单拆分!I:I)</f>
        <v>0</v>
      </c>
      <c r="AQ476" s="5">
        <f ca="1" t="shared" si="21"/>
        <v>0</v>
      </c>
      <c r="AS476" s="7"/>
      <c r="AT476" s="5"/>
      <c r="AU476" s="5"/>
      <c r="AV476" s="5"/>
      <c r="AW476" s="5"/>
    </row>
    <row r="477" s="1" customFormat="1" spans="1:49">
      <c r="A477" s="5">
        <f>工单拆分!F477</f>
        <v>7210002531</v>
      </c>
      <c r="B477" s="5" t="str">
        <f>工单拆分!G477</f>
        <v>7210002531-4</v>
      </c>
      <c r="C477" s="5" t="str">
        <f>工单拆分!H477</f>
        <v>40YB7F-4</v>
      </c>
      <c r="D477" s="5">
        <f>VLOOKUP(B477,工单拆分!G:I,3,0)</f>
        <v>2000</v>
      </c>
      <c r="E477" s="5">
        <f ca="1">SUMIFS(OFFSET(工单拆分!$I$2,,,2000),OFFSET(工单拆分!$F$2,,,2000),A477)</f>
        <v>8000</v>
      </c>
      <c r="F477" s="5"/>
      <c r="G477" s="10">
        <f ca="1" t="array" ref="G477">MATCH(TRUE,J477:AN477&gt;10,0)+$J$2-1</f>
        <v>43553</v>
      </c>
      <c r="H477" s="11"/>
      <c r="I477" s="11"/>
      <c r="J477" s="5">
        <f ca="1">SUMIF(总装!D$3:D$146,$B477,总装!D$6)+SUMIF(总装!E$3:E$146,$B477,总装!E$6)+SUMIF(总装!F$3:F$146,$B477,总装!F$6)</f>
        <v>0</v>
      </c>
      <c r="K477" s="12">
        <f ca="1">SUMIF(总装!G$3:G$146,$B477,总装!G$6)+SUMIF(总装!H$3:H$146,$B477,总装!H$6)+SUMIF(总装!I$3:I$146,$B477,总装!I$6)</f>
        <v>0</v>
      </c>
      <c r="L477" s="12">
        <f ca="1">SUMIF(总装!J$3:J$146,$B477,总装!J$6)+SUMIF(总装!K$3:K$146,$B477,总装!K$6)+SUMIF(总装!L$3:L$146,$B477,总装!L$6)</f>
        <v>0</v>
      </c>
      <c r="M477" s="12">
        <f ca="1">SUMIF(总装!M$3:M$146,$B477,总装!M$6)+SUMIF(总装!N$3:N$146,$B477,总装!N$6)+SUMIF(总装!O$3:O$146,$B477,总装!O$6)</f>
        <v>0</v>
      </c>
      <c r="N477" s="12">
        <f ca="1">SUMIF(总装!P$3:P$146,$B477,总装!P$6)+SUMIF(总装!Q$3:Q$146,$B477,总装!Q$6)+SUMIF(总装!R$3:R$146,$B477,总装!R$6)</f>
        <v>0</v>
      </c>
      <c r="O477" s="12">
        <f ca="1">SUMIF(总装!S$3:S$146,$B477,总装!S$6)+SUMIF(总装!T$3:T$146,$B477,总装!T$6)+SUMIF(总装!U$3:U$146,$B477,总装!U$6)</f>
        <v>0</v>
      </c>
      <c r="P477" s="12">
        <f ca="1">SUMIF(总装!V$3:V$146,$B477,总装!V$6)+SUMIF(总装!W$3:W$146,$B477,总装!W$6)+SUMIF(总装!X$3:X$146,$B477,总装!X$6)</f>
        <v>0</v>
      </c>
      <c r="Q477" s="12">
        <f ca="1">SUMIF(总装!Y$3:Y$146,$B477,总装!Y$6)+SUMIF(总装!Z$3:Z$146,$B477,总装!Z$6)+SUMIF(总装!AA$3:AA$146,$B477,总装!AA$6)</f>
        <v>0</v>
      </c>
      <c r="R477" s="5">
        <f ca="1">SUMIF(总装!AB$3:AB$146,$B477,总装!AB$6)+SUMIF(总装!AC$3:AC$146,$B477,总装!AC$6)+SUMIF(总装!AD$3:AD$146,$B477,总装!AD$6)</f>
        <v>0</v>
      </c>
      <c r="S477" s="5">
        <f ca="1">SUMIF(总装!AE$3:AE$146,$B477,总装!AE$6)+SUMIF(总装!AF$3:AF$146,$B477,总装!AF$6)+SUMIF(总装!AG$3:AG$146,$B477,总装!AG$6)</f>
        <v>0</v>
      </c>
      <c r="T477" s="5">
        <f ca="1">SUMIF(总装!AH$3:AH$146,$B477,总装!AH$6)+SUMIF(总装!AI$3:AI$146,$B477,总装!AI$6)+SUMIF(总装!AJ$3:AJ$146,$B477,总装!AJ$6)</f>
        <v>0</v>
      </c>
      <c r="U477" s="5">
        <f ca="1">SUMIF(总装!AK$3:AK$146,$B477,总装!AK$6)+SUMIF(总装!AL$3:AL$146,$B477,总装!AL$6)+SUMIF(总装!AM$3:AM$146,$B477,总装!AM$6)</f>
        <v>0</v>
      </c>
      <c r="V477" s="5">
        <f ca="1">SUMIF(总装!AN$3:AN$146,$B477,总装!AN$6)+SUMIF(总装!AO$3:AO$146,$B477,总装!AO$6)+SUMIF(总装!AP$3:AP$146,$B477,总装!AP$6)</f>
        <v>0</v>
      </c>
      <c r="W477" s="5">
        <f ca="1">SUMIF(总装!AQ$3:AQ$146,$B477,总装!AQ$6)+SUMIF(总装!AR$3:AR$146,$B477,总装!AR$6)+SUMIF(总装!AS$3:AS$146,$B477,总装!AS$6)</f>
        <v>0</v>
      </c>
      <c r="X477" s="5">
        <f ca="1">SUMIF(总装!AT$3:AT$146,$B477,总装!AT$6)+SUMIF(总装!AU$3:AU$146,$B477,总装!AU$6)+SUMIF(总装!AV$3:AV$146,$B477,总装!AV$6)</f>
        <v>0</v>
      </c>
      <c r="Y477" s="5">
        <f ca="1">SUMIF(总装!AW$3:AW$146,$B477,总装!AW$6)+SUMIF(总装!AX$3:AX$146,$B477,总装!AX$6)+SUMIF(总装!AY$3:AY$146,$B477,总装!AY$6)</f>
        <v>0</v>
      </c>
      <c r="Z477" s="5">
        <f ca="1">SUMIF(总装!AZ$3:AZ$146,$B477,总装!AZ$6)+SUMIF(总装!BA$3:BA$146,$B477,总装!BA$6)+SUMIF(总装!BB$3:BB$146,$B477,总装!BB$6)</f>
        <v>0</v>
      </c>
      <c r="AA477" s="5">
        <f ca="1">SUMIF(总装!BC$3:BC$146,$B477,总装!BC$6)+SUMIF(总装!BD$3:BD$146,$B477,总装!BD$6)+SUMIF(总装!BE$3:BE$146,$B477,总装!BE$6)</f>
        <v>0</v>
      </c>
      <c r="AB477" s="5">
        <f ca="1">SUMIF(总装!BF$3:BF$146,$B477,总装!BF$6)+SUMIF(总装!BG$3:BG$146,$B477,总装!BG$6)+SUMIF(总装!BH$3:BH$146,$B477,总装!BH$6)</f>
        <v>0</v>
      </c>
      <c r="AC477" s="5">
        <f ca="1">SUMIF(总装!BI$3:BI$146,$B477,总装!BI$6)+SUMIF(总装!BJ$3:BJ$146,$B477,总装!BJ$6)+SUMIF(总装!BK$3:BK$146,$B477,总装!BK$6)</f>
        <v>0</v>
      </c>
      <c r="AD477" s="5">
        <f ca="1">SUMIF(总装!BL$3:BL$146,$B477,总装!BL$6)+SUMIF(总装!BM$3:BM$146,$B477,总装!BM$6)+SUMIF(总装!BN$3:BN$146,$B477,总装!BN$6)</f>
        <v>0</v>
      </c>
      <c r="AE477" s="5">
        <f ca="1">SUMIF(总装!BO$3:BO$146,$B477,总装!BO$6)+SUMIF(总装!BP$3:BP$146,$B477,总装!BP$6)+SUMIF(总装!BQ$3:BQ$146,$B477,总装!BQ$6)</f>
        <v>0</v>
      </c>
      <c r="AF477" s="5">
        <f ca="1">SUMIF(总装!BR$3:BR$146,$B477,总装!BR$6)+SUMIF(总装!BS$3:BS$146,$B477,总装!BS$6)+SUMIF(总装!BT$3:BT$146,$B477,总装!BT$6)</f>
        <v>0</v>
      </c>
      <c r="AG477" s="5">
        <f ca="1">SUMIF(总装!BU$3:BU$146,$B477,总装!BU$6)+SUMIF(总装!BV$3:BV$146,$B477,总装!BV$6)+SUMIF(总装!BW$3:BW$146,$B477,总装!BW$6)</f>
        <v>0</v>
      </c>
      <c r="AH477" s="5">
        <f ca="1">SUMIF(总装!BX$3:BX$146,$B477,总装!BX$6)+SUMIF(总装!BY$3:BY$146,$B477,总装!BY$6)+SUMIF(总装!BZ$3:BZ$146,$B477,总装!BZ$6)</f>
        <v>0</v>
      </c>
      <c r="AI477" s="5">
        <f ca="1">SUMIF(总装!CA$3:CA$146,$B477,总装!CA$6)+SUMIF(总装!CB$3:CB$146,$B477,总装!CB$6)+SUMIF(总装!CC$3:CC$146,$B477,总装!CC$6)</f>
        <v>0</v>
      </c>
      <c r="AJ477" s="5">
        <f ca="1">SUMIF(总装!CD$3:CD$146,$B477,总装!CD$6)+SUMIF(总装!CE$3:CE$146,$B477,总装!CE$6)+SUMIF(总装!CF$3:CF$146,$B477,总装!CF$6)</f>
        <v>0</v>
      </c>
      <c r="AK477" s="5">
        <f ca="1">SUMIF(总装!CG$3:CG$146,$B477,总装!CG$6)+SUMIF(总装!CH$3:CH$146,$B477,总装!CH$6)+SUMIF(总装!CI$3:CI$146,$B477,总装!CI$6)</f>
        <v>0</v>
      </c>
      <c r="AL477" s="5">
        <f ca="1">SUMIF(总装!CJ$3:CJ$146,$B477,总装!CJ$6)+SUMIF(总装!CK$3:CK$146,$B477,总装!CK$6)+SUMIF(总装!CL$3:CL$146,$B477,总装!CL$6)</f>
        <v>500</v>
      </c>
      <c r="AM477" s="5">
        <f ca="1">SUMIF(总装!CM$3:CM$146,$B477,总装!CM$6)+SUMIF(总装!CN$3:CN$146,$B477,总装!CN$6)+SUMIF(总装!CO$3:CO$146,$B477,总装!CO$6)</f>
        <v>1500</v>
      </c>
      <c r="AN477" s="5">
        <f ca="1">SUMIF(总装!CP$3:CP$146,$B477,总装!CP$6)+SUMIF(总装!CQ$3:CQ$146,$B477,总装!CQ$6)+SUMIF(总装!CR$3:CR$146,$B477,总装!CR$6)</f>
        <v>0</v>
      </c>
      <c r="AO477" s="5">
        <f ca="1" t="shared" si="20"/>
        <v>2000</v>
      </c>
      <c r="AP477" s="5">
        <f>SUMIF(工单拆分!G:G,B477,工单拆分!I:I)</f>
        <v>2000</v>
      </c>
      <c r="AQ477" s="5">
        <f ca="1" t="shared" si="21"/>
        <v>0</v>
      </c>
      <c r="AS477" s="7"/>
      <c r="AT477" s="5"/>
      <c r="AU477" s="5"/>
      <c r="AV477" s="5"/>
      <c r="AW477" s="5"/>
    </row>
    <row r="478" s="1" customFormat="1" spans="1:49">
      <c r="A478" s="5">
        <f>工单拆分!F478</f>
        <v>7210002531</v>
      </c>
      <c r="B478" s="5" t="str">
        <f>工单拆分!G478</f>
        <v>7210002531-5</v>
      </c>
      <c r="C478" s="5" t="str">
        <f>工单拆分!H478</f>
        <v>40YB7F-5</v>
      </c>
      <c r="D478" s="5">
        <f>VLOOKUP(B478,工单拆分!G:I,3,0)</f>
        <v>2000</v>
      </c>
      <c r="E478" s="5">
        <f ca="1">SUMIFS(OFFSET(工单拆分!$I$2,,,2000),OFFSET(工单拆分!$F$2,,,2000),A478)</f>
        <v>8000</v>
      </c>
      <c r="F478" s="5"/>
      <c r="G478" s="10">
        <f ca="1" t="array" ref="G478">MATCH(TRUE,J478:AN478&gt;10,0)+$J$2-1</f>
        <v>43552</v>
      </c>
      <c r="H478" s="11"/>
      <c r="I478" s="11"/>
      <c r="J478" s="5">
        <f ca="1">SUMIF(总装!D$3:D$146,$B478,总装!D$6)+SUMIF(总装!E$3:E$146,$B478,总装!E$6)+SUMIF(总装!F$3:F$146,$B478,总装!F$6)</f>
        <v>0</v>
      </c>
      <c r="K478" s="12">
        <f ca="1">SUMIF(总装!G$3:G$146,$B478,总装!G$6)+SUMIF(总装!H$3:H$146,$B478,总装!H$6)+SUMIF(总装!I$3:I$146,$B478,总装!I$6)</f>
        <v>0</v>
      </c>
      <c r="L478" s="12">
        <f ca="1">SUMIF(总装!J$3:J$146,$B478,总装!J$6)+SUMIF(总装!K$3:K$146,$B478,总装!K$6)+SUMIF(总装!L$3:L$146,$B478,总装!L$6)</f>
        <v>0</v>
      </c>
      <c r="M478" s="12">
        <f ca="1">SUMIF(总装!M$3:M$146,$B478,总装!M$6)+SUMIF(总装!N$3:N$146,$B478,总装!N$6)+SUMIF(总装!O$3:O$146,$B478,总装!O$6)</f>
        <v>0</v>
      </c>
      <c r="N478" s="12">
        <f ca="1">SUMIF(总装!P$3:P$146,$B478,总装!P$6)+SUMIF(总装!Q$3:Q$146,$B478,总装!Q$6)+SUMIF(总装!R$3:R$146,$B478,总装!R$6)</f>
        <v>0</v>
      </c>
      <c r="O478" s="12">
        <f ca="1">SUMIF(总装!S$3:S$146,$B478,总装!S$6)+SUMIF(总装!T$3:T$146,$B478,总装!T$6)+SUMIF(总装!U$3:U$146,$B478,总装!U$6)</f>
        <v>0</v>
      </c>
      <c r="P478" s="12">
        <f ca="1">SUMIF(总装!V$3:V$146,$B478,总装!V$6)+SUMIF(总装!W$3:W$146,$B478,总装!W$6)+SUMIF(总装!X$3:X$146,$B478,总装!X$6)</f>
        <v>0</v>
      </c>
      <c r="Q478" s="12">
        <f ca="1">SUMIF(总装!Y$3:Y$146,$B478,总装!Y$6)+SUMIF(总装!Z$3:Z$146,$B478,总装!Z$6)+SUMIF(总装!AA$3:AA$146,$B478,总装!AA$6)</f>
        <v>0</v>
      </c>
      <c r="R478" s="5">
        <f ca="1">SUMIF(总装!AB$3:AB$146,$B478,总装!AB$6)+SUMIF(总装!AC$3:AC$146,$B478,总装!AC$6)+SUMIF(总装!AD$3:AD$146,$B478,总装!AD$6)</f>
        <v>0</v>
      </c>
      <c r="S478" s="5">
        <f ca="1">SUMIF(总装!AE$3:AE$146,$B478,总装!AE$6)+SUMIF(总装!AF$3:AF$146,$B478,总装!AF$6)+SUMIF(总装!AG$3:AG$146,$B478,总装!AG$6)</f>
        <v>0</v>
      </c>
      <c r="T478" s="5">
        <f ca="1">SUMIF(总装!AH$3:AH$146,$B478,总装!AH$6)+SUMIF(总装!AI$3:AI$146,$B478,总装!AI$6)+SUMIF(总装!AJ$3:AJ$146,$B478,总装!AJ$6)</f>
        <v>0</v>
      </c>
      <c r="U478" s="5">
        <f ca="1">SUMIF(总装!AK$3:AK$146,$B478,总装!AK$6)+SUMIF(总装!AL$3:AL$146,$B478,总装!AL$6)+SUMIF(总装!AM$3:AM$146,$B478,总装!AM$6)</f>
        <v>0</v>
      </c>
      <c r="V478" s="5">
        <f ca="1">SUMIF(总装!AN$3:AN$146,$B478,总装!AN$6)+SUMIF(总装!AO$3:AO$146,$B478,总装!AO$6)+SUMIF(总装!AP$3:AP$146,$B478,总装!AP$6)</f>
        <v>0</v>
      </c>
      <c r="W478" s="5">
        <f ca="1">SUMIF(总装!AQ$3:AQ$146,$B478,总装!AQ$6)+SUMIF(总装!AR$3:AR$146,$B478,总装!AR$6)+SUMIF(总装!AS$3:AS$146,$B478,总装!AS$6)</f>
        <v>0</v>
      </c>
      <c r="X478" s="5">
        <f ca="1">SUMIF(总装!AT$3:AT$146,$B478,总装!AT$6)+SUMIF(总装!AU$3:AU$146,$B478,总装!AU$6)+SUMIF(总装!AV$3:AV$146,$B478,总装!AV$6)</f>
        <v>0</v>
      </c>
      <c r="Y478" s="5">
        <f ca="1">SUMIF(总装!AW$3:AW$146,$B478,总装!AW$6)+SUMIF(总装!AX$3:AX$146,$B478,总装!AX$6)+SUMIF(总装!AY$3:AY$146,$B478,总装!AY$6)</f>
        <v>0</v>
      </c>
      <c r="Z478" s="5">
        <f ca="1">SUMIF(总装!AZ$3:AZ$146,$B478,总装!AZ$6)+SUMIF(总装!BA$3:BA$146,$B478,总装!BA$6)+SUMIF(总装!BB$3:BB$146,$B478,总装!BB$6)</f>
        <v>0</v>
      </c>
      <c r="AA478" s="5">
        <f ca="1">SUMIF(总装!BC$3:BC$146,$B478,总装!BC$6)+SUMIF(总装!BD$3:BD$146,$B478,总装!BD$6)+SUMIF(总装!BE$3:BE$146,$B478,总装!BE$6)</f>
        <v>0</v>
      </c>
      <c r="AB478" s="5">
        <f ca="1">SUMIF(总装!BF$3:BF$146,$B478,总装!BF$6)+SUMIF(总装!BG$3:BG$146,$B478,总装!BG$6)+SUMIF(总装!BH$3:BH$146,$B478,总装!BH$6)</f>
        <v>0</v>
      </c>
      <c r="AC478" s="5">
        <f ca="1">SUMIF(总装!BI$3:BI$146,$B478,总装!BI$6)+SUMIF(总装!BJ$3:BJ$146,$B478,总装!BJ$6)+SUMIF(总装!BK$3:BK$146,$B478,总装!BK$6)</f>
        <v>0</v>
      </c>
      <c r="AD478" s="5">
        <f ca="1">SUMIF(总装!BL$3:BL$146,$B478,总装!BL$6)+SUMIF(总装!BM$3:BM$146,$B478,总装!BM$6)+SUMIF(总装!BN$3:BN$146,$B478,总装!BN$6)</f>
        <v>0</v>
      </c>
      <c r="AE478" s="5">
        <f ca="1">SUMIF(总装!BO$3:BO$146,$B478,总装!BO$6)+SUMIF(总装!BP$3:BP$146,$B478,总装!BP$6)+SUMIF(总装!BQ$3:BQ$146,$B478,总装!BQ$6)</f>
        <v>0</v>
      </c>
      <c r="AF478" s="5">
        <f ca="1">SUMIF(总装!BR$3:BR$146,$B478,总装!BR$6)+SUMIF(总装!BS$3:BS$146,$B478,总装!BS$6)+SUMIF(总装!BT$3:BT$146,$B478,总装!BT$6)</f>
        <v>0</v>
      </c>
      <c r="AG478" s="5">
        <f ca="1">SUMIF(总装!BU$3:BU$146,$B478,总装!BU$6)+SUMIF(总装!BV$3:BV$146,$B478,总装!BV$6)+SUMIF(总装!BW$3:BW$146,$B478,总装!BW$6)</f>
        <v>0</v>
      </c>
      <c r="AH478" s="5">
        <f ca="1">SUMIF(总装!BX$3:BX$146,$B478,总装!BX$6)+SUMIF(总装!BY$3:BY$146,$B478,总装!BY$6)+SUMIF(总装!BZ$3:BZ$146,$B478,总装!BZ$6)</f>
        <v>0</v>
      </c>
      <c r="AI478" s="5">
        <f ca="1">SUMIF(总装!CA$3:CA$146,$B478,总装!CA$6)+SUMIF(总装!CB$3:CB$146,$B478,总装!CB$6)+SUMIF(总装!CC$3:CC$146,$B478,总装!CC$6)</f>
        <v>0</v>
      </c>
      <c r="AJ478" s="5">
        <f ca="1">SUMIF(总装!CD$3:CD$146,$B478,总装!CD$6)+SUMIF(总装!CE$3:CE$146,$B478,总装!CE$6)+SUMIF(总装!CF$3:CF$146,$B478,总装!CF$6)</f>
        <v>0</v>
      </c>
      <c r="AK478" s="5">
        <f ca="1">SUMIF(总装!CG$3:CG$146,$B478,总装!CG$6)+SUMIF(总装!CH$3:CH$146,$B478,总装!CH$6)+SUMIF(总装!CI$3:CI$146,$B478,总装!CI$6)</f>
        <v>800</v>
      </c>
      <c r="AL478" s="5">
        <f ca="1">SUMIF(总装!CJ$3:CJ$146,$B478,总装!CJ$6)+SUMIF(总装!CK$3:CK$146,$B478,总装!CK$6)+SUMIF(总装!CL$3:CL$146,$B478,总装!CL$6)</f>
        <v>1200</v>
      </c>
      <c r="AM478" s="5">
        <f ca="1">SUMIF(总装!CM$3:CM$146,$B478,总装!CM$6)+SUMIF(总装!CN$3:CN$146,$B478,总装!CN$6)+SUMIF(总装!CO$3:CO$146,$B478,总装!CO$6)</f>
        <v>0</v>
      </c>
      <c r="AN478" s="5">
        <f ca="1">SUMIF(总装!CP$3:CP$146,$B478,总装!CP$6)+SUMIF(总装!CQ$3:CQ$146,$B478,总装!CQ$6)+SUMIF(总装!CR$3:CR$146,$B478,总装!CR$6)</f>
        <v>0</v>
      </c>
      <c r="AO478" s="5">
        <f ca="1" t="shared" si="20"/>
        <v>2000</v>
      </c>
      <c r="AP478" s="5">
        <f>SUMIF(工单拆分!G:G,B478,工单拆分!I:I)</f>
        <v>2000</v>
      </c>
      <c r="AQ478" s="5">
        <f ca="1" t="shared" si="21"/>
        <v>0</v>
      </c>
      <c r="AS478" s="7"/>
      <c r="AT478" s="5"/>
      <c r="AU478" s="5"/>
      <c r="AV478" s="5"/>
      <c r="AW478" s="5"/>
    </row>
    <row r="479" s="1" customFormat="1" spans="1:49">
      <c r="A479" s="5">
        <f>工单拆分!F479</f>
        <v>7210002532</v>
      </c>
      <c r="B479" s="5" t="str">
        <f>工单拆分!G479</f>
        <v>7210002532-1</v>
      </c>
      <c r="C479" s="5" t="str">
        <f>工单拆分!H479</f>
        <v>50YB7F-1</v>
      </c>
      <c r="D479" s="5">
        <f>VLOOKUP(B479,工单拆分!G:I,3,0)</f>
        <v>3000</v>
      </c>
      <c r="E479" s="5">
        <f ca="1">SUMIFS(OFFSET(工单拆分!$I$2,,,2000),OFFSET(工单拆分!$F$2,,,2000),A479)</f>
        <v>16000</v>
      </c>
      <c r="F479" s="5"/>
      <c r="G479" s="10">
        <f ca="1" t="array" ref="G479">MATCH(TRUE,J479:AN479&gt;10,0)+$J$2-1</f>
        <v>43539</v>
      </c>
      <c r="H479" s="11"/>
      <c r="I479" s="11"/>
      <c r="J479" s="5">
        <f ca="1">SUMIF(总装!D$3:D$146,$B479,总装!D$6)+SUMIF(总装!E$3:E$146,$B479,总装!E$6)+SUMIF(总装!F$3:F$146,$B479,总装!F$6)</f>
        <v>0</v>
      </c>
      <c r="K479" s="12">
        <f ca="1">SUMIF(总装!G$3:G$146,$B479,总装!G$6)+SUMIF(总装!H$3:H$146,$B479,总装!H$6)+SUMIF(总装!I$3:I$146,$B479,总装!I$6)</f>
        <v>0</v>
      </c>
      <c r="L479" s="12">
        <f ca="1">SUMIF(总装!J$3:J$146,$B479,总装!J$6)+SUMIF(总装!K$3:K$146,$B479,总装!K$6)+SUMIF(总装!L$3:L$146,$B479,总装!L$6)</f>
        <v>0</v>
      </c>
      <c r="M479" s="12">
        <f ca="1">SUMIF(总装!M$3:M$146,$B479,总装!M$6)+SUMIF(总装!N$3:N$146,$B479,总装!N$6)+SUMIF(总装!O$3:O$146,$B479,总装!O$6)</f>
        <v>0</v>
      </c>
      <c r="N479" s="12">
        <f ca="1">SUMIF(总装!P$3:P$146,$B479,总装!P$6)+SUMIF(总装!Q$3:Q$146,$B479,总装!Q$6)+SUMIF(总装!R$3:R$146,$B479,总装!R$6)</f>
        <v>0</v>
      </c>
      <c r="O479" s="12">
        <f ca="1">SUMIF(总装!S$3:S$146,$B479,总装!S$6)+SUMIF(总装!T$3:T$146,$B479,总装!T$6)+SUMIF(总装!U$3:U$146,$B479,总装!U$6)</f>
        <v>0</v>
      </c>
      <c r="P479" s="12">
        <f ca="1">SUMIF(总装!V$3:V$146,$B479,总装!V$6)+SUMIF(总装!W$3:W$146,$B479,总装!W$6)+SUMIF(总装!X$3:X$146,$B479,总装!X$6)</f>
        <v>0</v>
      </c>
      <c r="Q479" s="12">
        <f ca="1">SUMIF(总装!Y$3:Y$146,$B479,总装!Y$6)+SUMIF(总装!Z$3:Z$146,$B479,总装!Z$6)+SUMIF(总装!AA$3:AA$146,$B479,总装!AA$6)</f>
        <v>0</v>
      </c>
      <c r="R479" s="5">
        <f ca="1">SUMIF(总装!AB$3:AB$146,$B479,总装!AB$6)+SUMIF(总装!AC$3:AC$146,$B479,总装!AC$6)+SUMIF(总装!AD$3:AD$146,$B479,总装!AD$6)</f>
        <v>0</v>
      </c>
      <c r="S479" s="5">
        <f ca="1">SUMIF(总装!AE$3:AE$146,$B479,总装!AE$6)+SUMIF(总装!AF$3:AF$146,$B479,总装!AF$6)+SUMIF(总装!AG$3:AG$146,$B479,总装!AG$6)</f>
        <v>0</v>
      </c>
      <c r="T479" s="5">
        <f ca="1">SUMIF(总装!AH$3:AH$146,$B479,总装!AH$6)+SUMIF(总装!AI$3:AI$146,$B479,总装!AI$6)+SUMIF(总装!AJ$3:AJ$146,$B479,总装!AJ$6)</f>
        <v>0</v>
      </c>
      <c r="U479" s="5">
        <f ca="1">SUMIF(总装!AK$3:AK$146,$B479,总装!AK$6)+SUMIF(总装!AL$3:AL$146,$B479,总装!AL$6)+SUMIF(总装!AM$3:AM$146,$B479,总装!AM$6)</f>
        <v>0</v>
      </c>
      <c r="V479" s="5">
        <f ca="1">SUMIF(总装!AN$3:AN$146,$B479,总装!AN$6)+SUMIF(总装!AO$3:AO$146,$B479,总装!AO$6)+SUMIF(总装!AP$3:AP$146,$B479,总装!AP$6)</f>
        <v>0</v>
      </c>
      <c r="W479" s="5">
        <f ca="1">SUMIF(总装!AQ$3:AQ$146,$B479,总装!AQ$6)+SUMIF(总装!AR$3:AR$146,$B479,总装!AR$6)+SUMIF(总装!AS$3:AS$146,$B479,总装!AS$6)</f>
        <v>0</v>
      </c>
      <c r="X479" s="5">
        <f ca="1">SUMIF(总装!AT$3:AT$146,$B479,总装!AT$6)+SUMIF(总装!AU$3:AU$146,$B479,总装!AU$6)+SUMIF(总装!AV$3:AV$146,$B479,总装!AV$6)</f>
        <v>400</v>
      </c>
      <c r="Y479" s="5">
        <f ca="1">SUMIF(总装!AW$3:AW$146,$B479,总装!AW$6)+SUMIF(总装!AX$3:AX$146,$B479,总装!AX$6)+SUMIF(总装!AY$3:AY$146,$B479,总装!AY$6)</f>
        <v>0</v>
      </c>
      <c r="Z479" s="5">
        <f ca="1">SUMIF(总装!AZ$3:AZ$146,$B479,总装!AZ$6)+SUMIF(总装!BA$3:BA$146,$B479,总装!BA$6)+SUMIF(总装!BB$3:BB$146,$B479,总装!BB$6)</f>
        <v>0</v>
      </c>
      <c r="AA479" s="5">
        <f ca="1">SUMIF(总装!BC$3:BC$146,$B479,总装!BC$6)+SUMIF(总装!BD$3:BD$146,$B479,总装!BD$6)+SUMIF(总装!BE$3:BE$146,$B479,总装!BE$6)</f>
        <v>1750</v>
      </c>
      <c r="AB479" s="5">
        <f ca="1">SUMIF(总装!BF$3:BF$146,$B479,总装!BF$6)+SUMIF(总装!BG$3:BG$146,$B479,总装!BG$6)+SUMIF(总装!BH$3:BH$146,$B479,总装!BH$6)</f>
        <v>850</v>
      </c>
      <c r="AC479" s="5">
        <f ca="1">SUMIF(总装!BI$3:BI$146,$B479,总装!BI$6)+SUMIF(总装!BJ$3:BJ$146,$B479,总装!BJ$6)+SUMIF(总装!BK$3:BK$146,$B479,总装!BK$6)</f>
        <v>0</v>
      </c>
      <c r="AD479" s="5">
        <f ca="1">SUMIF(总装!BL$3:BL$146,$B479,总装!BL$6)+SUMIF(总装!BM$3:BM$146,$B479,总装!BM$6)+SUMIF(总装!BN$3:BN$146,$B479,总装!BN$6)</f>
        <v>0</v>
      </c>
      <c r="AE479" s="5">
        <f ca="1">SUMIF(总装!BO$3:BO$146,$B479,总装!BO$6)+SUMIF(总装!BP$3:BP$146,$B479,总装!BP$6)+SUMIF(总装!BQ$3:BQ$146,$B479,总装!BQ$6)</f>
        <v>0</v>
      </c>
      <c r="AF479" s="5">
        <f ca="1">SUMIF(总装!BR$3:BR$146,$B479,总装!BR$6)+SUMIF(总装!BS$3:BS$146,$B479,总装!BS$6)+SUMIF(总装!BT$3:BT$146,$B479,总装!BT$6)</f>
        <v>0</v>
      </c>
      <c r="AG479" s="5">
        <f ca="1">SUMIF(总装!BU$3:BU$146,$B479,总装!BU$6)+SUMIF(总装!BV$3:BV$146,$B479,总装!BV$6)+SUMIF(总装!BW$3:BW$146,$B479,总装!BW$6)</f>
        <v>0</v>
      </c>
      <c r="AH479" s="5">
        <f ca="1">SUMIF(总装!BX$3:BX$146,$B479,总装!BX$6)+SUMIF(总装!BY$3:BY$146,$B479,总装!BY$6)+SUMIF(总装!BZ$3:BZ$146,$B479,总装!BZ$6)</f>
        <v>0</v>
      </c>
      <c r="AI479" s="5">
        <f ca="1">SUMIF(总装!CA$3:CA$146,$B479,总装!CA$6)+SUMIF(总装!CB$3:CB$146,$B479,总装!CB$6)+SUMIF(总装!CC$3:CC$146,$B479,总装!CC$6)</f>
        <v>0</v>
      </c>
      <c r="AJ479" s="5">
        <f ca="1">SUMIF(总装!CD$3:CD$146,$B479,总装!CD$6)+SUMIF(总装!CE$3:CE$146,$B479,总装!CE$6)+SUMIF(总装!CF$3:CF$146,$B479,总装!CF$6)</f>
        <v>0</v>
      </c>
      <c r="AK479" s="5">
        <f ca="1">SUMIF(总装!CG$3:CG$146,$B479,总装!CG$6)+SUMIF(总装!CH$3:CH$146,$B479,总装!CH$6)+SUMIF(总装!CI$3:CI$146,$B479,总装!CI$6)</f>
        <v>0</v>
      </c>
      <c r="AL479" s="5">
        <f ca="1">SUMIF(总装!CJ$3:CJ$146,$B479,总装!CJ$6)+SUMIF(总装!CK$3:CK$146,$B479,总装!CK$6)+SUMIF(总装!CL$3:CL$146,$B479,总装!CL$6)</f>
        <v>0</v>
      </c>
      <c r="AM479" s="5">
        <f ca="1">SUMIF(总装!CM$3:CM$146,$B479,总装!CM$6)+SUMIF(总装!CN$3:CN$146,$B479,总装!CN$6)+SUMIF(总装!CO$3:CO$146,$B479,总装!CO$6)</f>
        <v>0</v>
      </c>
      <c r="AN479" s="5">
        <f ca="1">SUMIF(总装!CP$3:CP$146,$B479,总装!CP$6)+SUMIF(总装!CQ$3:CQ$146,$B479,总装!CQ$6)+SUMIF(总装!CR$3:CR$146,$B479,总装!CR$6)</f>
        <v>0</v>
      </c>
      <c r="AO479" s="5">
        <f ca="1" t="shared" si="20"/>
        <v>3000</v>
      </c>
      <c r="AP479" s="5">
        <f>SUMIF(工单拆分!G:G,B479,工单拆分!I:I)</f>
        <v>3000</v>
      </c>
      <c r="AQ479" s="5">
        <f ca="1" t="shared" si="21"/>
        <v>0</v>
      </c>
      <c r="AS479" s="7"/>
      <c r="AT479" s="5"/>
      <c r="AU479" s="5"/>
      <c r="AV479" s="5"/>
      <c r="AW479" s="5"/>
    </row>
    <row r="480" s="1" customFormat="1" spans="1:49">
      <c r="A480" s="5">
        <f>工单拆分!F480</f>
        <v>7210002532</v>
      </c>
      <c r="B480" s="5" t="str">
        <f>工单拆分!G480</f>
        <v>7210002532-2</v>
      </c>
      <c r="C480" s="5" t="str">
        <f>工单拆分!H480</f>
        <v>50YB7F-2</v>
      </c>
      <c r="D480" s="5">
        <f>VLOOKUP(B480,工单拆分!G:I,3,0)</f>
        <v>2000</v>
      </c>
      <c r="E480" s="5">
        <f ca="1">SUMIFS(OFFSET(工单拆分!$I$2,,,2000),OFFSET(工单拆分!$F$2,,,2000),A480)</f>
        <v>16000</v>
      </c>
      <c r="F480" s="5"/>
      <c r="G480" s="10">
        <f ca="1" t="array" ref="G480">MATCH(TRUE,J480:AN480&gt;10,0)+$J$2-1</f>
        <v>43532</v>
      </c>
      <c r="H480" s="11"/>
      <c r="I480" s="11"/>
      <c r="J480" s="5">
        <f ca="1">SUMIF(总装!D$3:D$146,$B480,总装!D$6)+SUMIF(总装!E$3:E$146,$B480,总装!E$6)+SUMIF(总装!F$3:F$146,$B480,总装!F$6)</f>
        <v>0</v>
      </c>
      <c r="K480" s="12">
        <f ca="1">SUMIF(总装!G$3:G$146,$B480,总装!G$6)+SUMIF(总装!H$3:H$146,$B480,总装!H$6)+SUMIF(总装!I$3:I$146,$B480,总装!I$6)</f>
        <v>0</v>
      </c>
      <c r="L480" s="12">
        <f ca="1">SUMIF(总装!J$3:J$146,$B480,总装!J$6)+SUMIF(总装!K$3:K$146,$B480,总装!K$6)+SUMIF(总装!L$3:L$146,$B480,总装!L$6)</f>
        <v>0</v>
      </c>
      <c r="M480" s="12">
        <f ca="1">SUMIF(总装!M$3:M$146,$B480,总装!M$6)+SUMIF(总装!N$3:N$146,$B480,总装!N$6)+SUMIF(总装!O$3:O$146,$B480,总装!O$6)</f>
        <v>0</v>
      </c>
      <c r="N480" s="12">
        <f ca="1">SUMIF(总装!P$3:P$146,$B480,总装!P$6)+SUMIF(总装!Q$3:Q$146,$B480,总装!Q$6)+SUMIF(总装!R$3:R$146,$B480,总装!R$6)</f>
        <v>0</v>
      </c>
      <c r="O480" s="12">
        <f ca="1">SUMIF(总装!S$3:S$146,$B480,总装!S$6)+SUMIF(总装!T$3:T$146,$B480,总装!T$6)+SUMIF(总装!U$3:U$146,$B480,总装!U$6)</f>
        <v>0</v>
      </c>
      <c r="P480" s="12">
        <f ca="1">SUMIF(总装!V$3:V$146,$B480,总装!V$6)+SUMIF(总装!W$3:W$146,$B480,总装!W$6)+SUMIF(总装!X$3:X$146,$B480,总装!X$6)</f>
        <v>0</v>
      </c>
      <c r="Q480" s="12">
        <f ca="1">SUMIF(总装!Y$3:Y$146,$B480,总装!Y$6)+SUMIF(总装!Z$3:Z$146,$B480,总装!Z$6)+SUMIF(总装!AA$3:AA$146,$B480,总装!AA$6)</f>
        <v>1200</v>
      </c>
      <c r="R480" s="5">
        <f ca="1">SUMIF(总装!AB$3:AB$146,$B480,总装!AB$6)+SUMIF(总装!AC$3:AC$146,$B480,总装!AC$6)+SUMIF(总装!AD$3:AD$146,$B480,总装!AD$6)</f>
        <v>800</v>
      </c>
      <c r="S480" s="5">
        <f ca="1">SUMIF(总装!AE$3:AE$146,$B480,总装!AE$6)+SUMIF(总装!AF$3:AF$146,$B480,总装!AF$6)+SUMIF(总装!AG$3:AG$146,$B480,总装!AG$6)</f>
        <v>0</v>
      </c>
      <c r="T480" s="5">
        <f ca="1">SUMIF(总装!AH$3:AH$146,$B480,总装!AH$6)+SUMIF(总装!AI$3:AI$146,$B480,总装!AI$6)+SUMIF(总装!AJ$3:AJ$146,$B480,总装!AJ$6)</f>
        <v>0</v>
      </c>
      <c r="U480" s="5">
        <f ca="1">SUMIF(总装!AK$3:AK$146,$B480,总装!AK$6)+SUMIF(总装!AL$3:AL$146,$B480,总装!AL$6)+SUMIF(总装!AM$3:AM$146,$B480,总装!AM$6)</f>
        <v>0</v>
      </c>
      <c r="V480" s="5">
        <f ca="1">SUMIF(总装!AN$3:AN$146,$B480,总装!AN$6)+SUMIF(总装!AO$3:AO$146,$B480,总装!AO$6)+SUMIF(总装!AP$3:AP$146,$B480,总装!AP$6)</f>
        <v>0</v>
      </c>
      <c r="W480" s="5">
        <f ca="1">SUMIF(总装!AQ$3:AQ$146,$B480,总装!AQ$6)+SUMIF(总装!AR$3:AR$146,$B480,总装!AR$6)+SUMIF(总装!AS$3:AS$146,$B480,总装!AS$6)</f>
        <v>0</v>
      </c>
      <c r="X480" s="5">
        <f ca="1">SUMIF(总装!AT$3:AT$146,$B480,总装!AT$6)+SUMIF(总装!AU$3:AU$146,$B480,总装!AU$6)+SUMIF(总装!AV$3:AV$146,$B480,总装!AV$6)</f>
        <v>0</v>
      </c>
      <c r="Y480" s="5">
        <f ca="1">SUMIF(总装!AW$3:AW$146,$B480,总装!AW$6)+SUMIF(总装!AX$3:AX$146,$B480,总装!AX$6)+SUMIF(总装!AY$3:AY$146,$B480,总装!AY$6)</f>
        <v>0</v>
      </c>
      <c r="Z480" s="5">
        <f ca="1">SUMIF(总装!AZ$3:AZ$146,$B480,总装!AZ$6)+SUMIF(总装!BA$3:BA$146,$B480,总装!BA$6)+SUMIF(总装!BB$3:BB$146,$B480,总装!BB$6)</f>
        <v>0</v>
      </c>
      <c r="AA480" s="5">
        <f ca="1">SUMIF(总装!BC$3:BC$146,$B480,总装!BC$6)+SUMIF(总装!BD$3:BD$146,$B480,总装!BD$6)+SUMIF(总装!BE$3:BE$146,$B480,总装!BE$6)</f>
        <v>0</v>
      </c>
      <c r="AB480" s="5">
        <f ca="1">SUMIF(总装!BF$3:BF$146,$B480,总装!BF$6)+SUMIF(总装!BG$3:BG$146,$B480,总装!BG$6)+SUMIF(总装!BH$3:BH$146,$B480,总装!BH$6)</f>
        <v>0</v>
      </c>
      <c r="AC480" s="5">
        <f ca="1">SUMIF(总装!BI$3:BI$146,$B480,总装!BI$6)+SUMIF(总装!BJ$3:BJ$146,$B480,总装!BJ$6)+SUMIF(总装!BK$3:BK$146,$B480,总装!BK$6)</f>
        <v>0</v>
      </c>
      <c r="AD480" s="5">
        <f ca="1">SUMIF(总装!BL$3:BL$146,$B480,总装!BL$6)+SUMIF(总装!BM$3:BM$146,$B480,总装!BM$6)+SUMIF(总装!BN$3:BN$146,$B480,总装!BN$6)</f>
        <v>0</v>
      </c>
      <c r="AE480" s="5">
        <f ca="1">SUMIF(总装!BO$3:BO$146,$B480,总装!BO$6)+SUMIF(总装!BP$3:BP$146,$B480,总装!BP$6)+SUMIF(总装!BQ$3:BQ$146,$B480,总装!BQ$6)</f>
        <v>0</v>
      </c>
      <c r="AF480" s="5">
        <f ca="1">SUMIF(总装!BR$3:BR$146,$B480,总装!BR$6)+SUMIF(总装!BS$3:BS$146,$B480,总装!BS$6)+SUMIF(总装!BT$3:BT$146,$B480,总装!BT$6)</f>
        <v>0</v>
      </c>
      <c r="AG480" s="5">
        <f ca="1">SUMIF(总装!BU$3:BU$146,$B480,总装!BU$6)+SUMIF(总装!BV$3:BV$146,$B480,总装!BV$6)+SUMIF(总装!BW$3:BW$146,$B480,总装!BW$6)</f>
        <v>0</v>
      </c>
      <c r="AH480" s="5">
        <f ca="1">SUMIF(总装!BX$3:BX$146,$B480,总装!BX$6)+SUMIF(总装!BY$3:BY$146,$B480,总装!BY$6)+SUMIF(总装!BZ$3:BZ$146,$B480,总装!BZ$6)</f>
        <v>0</v>
      </c>
      <c r="AI480" s="5">
        <f ca="1">SUMIF(总装!CA$3:CA$146,$B480,总装!CA$6)+SUMIF(总装!CB$3:CB$146,$B480,总装!CB$6)+SUMIF(总装!CC$3:CC$146,$B480,总装!CC$6)</f>
        <v>0</v>
      </c>
      <c r="AJ480" s="5">
        <f ca="1">SUMIF(总装!CD$3:CD$146,$B480,总装!CD$6)+SUMIF(总装!CE$3:CE$146,$B480,总装!CE$6)+SUMIF(总装!CF$3:CF$146,$B480,总装!CF$6)</f>
        <v>0</v>
      </c>
      <c r="AK480" s="5">
        <f ca="1">SUMIF(总装!CG$3:CG$146,$B480,总装!CG$6)+SUMIF(总装!CH$3:CH$146,$B480,总装!CH$6)+SUMIF(总装!CI$3:CI$146,$B480,总装!CI$6)</f>
        <v>0</v>
      </c>
      <c r="AL480" s="5">
        <f ca="1">SUMIF(总装!CJ$3:CJ$146,$B480,总装!CJ$6)+SUMIF(总装!CK$3:CK$146,$B480,总装!CK$6)+SUMIF(总装!CL$3:CL$146,$B480,总装!CL$6)</f>
        <v>0</v>
      </c>
      <c r="AM480" s="5">
        <f ca="1">SUMIF(总装!CM$3:CM$146,$B480,总装!CM$6)+SUMIF(总装!CN$3:CN$146,$B480,总装!CN$6)+SUMIF(总装!CO$3:CO$146,$B480,总装!CO$6)</f>
        <v>0</v>
      </c>
      <c r="AN480" s="5">
        <f ca="1">SUMIF(总装!CP$3:CP$146,$B480,总装!CP$6)+SUMIF(总装!CQ$3:CQ$146,$B480,总装!CQ$6)+SUMIF(总装!CR$3:CR$146,$B480,总装!CR$6)</f>
        <v>0</v>
      </c>
      <c r="AO480" s="5">
        <f ca="1" t="shared" si="20"/>
        <v>2000</v>
      </c>
      <c r="AP480" s="5">
        <f>SUMIF(工单拆分!G:G,B480,工单拆分!I:I)</f>
        <v>2000</v>
      </c>
      <c r="AQ480" s="5">
        <f ca="1" t="shared" si="21"/>
        <v>0</v>
      </c>
      <c r="AS480" s="7"/>
      <c r="AT480" s="5"/>
      <c r="AU480" s="5"/>
      <c r="AV480" s="5"/>
      <c r="AW480" s="5"/>
    </row>
    <row r="481" s="1" customFormat="1" spans="1:49">
      <c r="A481" s="5">
        <f>工单拆分!F481</f>
        <v>7210002532</v>
      </c>
      <c r="B481" s="5" t="str">
        <f>工单拆分!G481</f>
        <v>7210002532-3</v>
      </c>
      <c r="C481" s="5" t="str">
        <f>工单拆分!H481</f>
        <v>50YB7F-3</v>
      </c>
      <c r="D481" s="5">
        <f>VLOOKUP(B481,工单拆分!G:I,3,0)</f>
        <v>2000</v>
      </c>
      <c r="E481" s="5">
        <f ca="1">SUMIFS(OFFSET(工单拆分!$I$2,,,2000),OFFSET(工单拆分!$F$2,,,2000),A481)</f>
        <v>16000</v>
      </c>
      <c r="F481" s="5"/>
      <c r="G481" s="10">
        <f ca="1" t="array" ref="G481">MATCH(TRUE,J481:AN481&gt;10,0)+$J$2-1</f>
        <v>43533</v>
      </c>
      <c r="H481" s="11"/>
      <c r="I481" s="11"/>
      <c r="J481" s="5">
        <f ca="1">SUMIF(总装!D$3:D$146,$B481,总装!D$6)+SUMIF(总装!E$3:E$146,$B481,总装!E$6)+SUMIF(总装!F$3:F$146,$B481,总装!F$6)</f>
        <v>0</v>
      </c>
      <c r="K481" s="12">
        <f ca="1">SUMIF(总装!G$3:G$146,$B481,总装!G$6)+SUMIF(总装!H$3:H$146,$B481,总装!H$6)+SUMIF(总装!I$3:I$146,$B481,总装!I$6)</f>
        <v>0</v>
      </c>
      <c r="L481" s="12">
        <f ca="1">SUMIF(总装!J$3:J$146,$B481,总装!J$6)+SUMIF(总装!K$3:K$146,$B481,总装!K$6)+SUMIF(总装!L$3:L$146,$B481,总装!L$6)</f>
        <v>0</v>
      </c>
      <c r="M481" s="12">
        <f ca="1">SUMIF(总装!M$3:M$146,$B481,总装!M$6)+SUMIF(总装!N$3:N$146,$B481,总装!N$6)+SUMIF(总装!O$3:O$146,$B481,总装!O$6)</f>
        <v>0</v>
      </c>
      <c r="N481" s="12">
        <f ca="1">SUMIF(总装!P$3:P$146,$B481,总装!P$6)+SUMIF(总装!Q$3:Q$146,$B481,总装!Q$6)+SUMIF(总装!R$3:R$146,$B481,总装!R$6)</f>
        <v>0</v>
      </c>
      <c r="O481" s="12">
        <f ca="1">SUMIF(总装!S$3:S$146,$B481,总装!S$6)+SUMIF(总装!T$3:T$146,$B481,总装!T$6)+SUMIF(总装!U$3:U$146,$B481,总装!U$6)</f>
        <v>0</v>
      </c>
      <c r="P481" s="12">
        <f ca="1">SUMIF(总装!V$3:V$146,$B481,总装!V$6)+SUMIF(总装!W$3:W$146,$B481,总装!W$6)+SUMIF(总装!X$3:X$146,$B481,总装!X$6)</f>
        <v>0</v>
      </c>
      <c r="Q481" s="12">
        <f ca="1">SUMIF(总装!Y$3:Y$146,$B481,总装!Y$6)+SUMIF(总装!Z$3:Z$146,$B481,总装!Z$6)+SUMIF(总装!AA$3:AA$146,$B481,总装!AA$6)</f>
        <v>0</v>
      </c>
      <c r="R481" s="5">
        <f ca="1">SUMIF(总装!AB$3:AB$146,$B481,总装!AB$6)+SUMIF(总装!AC$3:AC$146,$B481,总装!AC$6)+SUMIF(总装!AD$3:AD$146,$B481,总装!AD$6)</f>
        <v>650</v>
      </c>
      <c r="S481" s="5">
        <f ca="1">SUMIF(总装!AE$3:AE$146,$B481,总装!AE$6)+SUMIF(总装!AF$3:AF$146,$B481,总装!AF$6)+SUMIF(总装!AG$3:AG$146,$B481,总装!AG$6)</f>
        <v>0</v>
      </c>
      <c r="T481" s="5">
        <f ca="1">SUMIF(总装!AH$3:AH$146,$B481,总装!AH$6)+SUMIF(总装!AI$3:AI$146,$B481,总装!AI$6)+SUMIF(总装!AJ$3:AJ$146,$B481,总装!AJ$6)</f>
        <v>1350</v>
      </c>
      <c r="U481" s="5">
        <f ca="1">SUMIF(总装!AK$3:AK$146,$B481,总装!AK$6)+SUMIF(总装!AL$3:AL$146,$B481,总装!AL$6)+SUMIF(总装!AM$3:AM$146,$B481,总装!AM$6)</f>
        <v>0</v>
      </c>
      <c r="V481" s="5">
        <f ca="1">SUMIF(总装!AN$3:AN$146,$B481,总装!AN$6)+SUMIF(总装!AO$3:AO$146,$B481,总装!AO$6)+SUMIF(总装!AP$3:AP$146,$B481,总装!AP$6)</f>
        <v>0</v>
      </c>
      <c r="W481" s="5">
        <f ca="1">SUMIF(总装!AQ$3:AQ$146,$B481,总装!AQ$6)+SUMIF(总装!AR$3:AR$146,$B481,总装!AR$6)+SUMIF(总装!AS$3:AS$146,$B481,总装!AS$6)</f>
        <v>0</v>
      </c>
      <c r="X481" s="5">
        <f ca="1">SUMIF(总装!AT$3:AT$146,$B481,总装!AT$6)+SUMIF(总装!AU$3:AU$146,$B481,总装!AU$6)+SUMIF(总装!AV$3:AV$146,$B481,总装!AV$6)</f>
        <v>0</v>
      </c>
      <c r="Y481" s="5">
        <f ca="1">SUMIF(总装!AW$3:AW$146,$B481,总装!AW$6)+SUMIF(总装!AX$3:AX$146,$B481,总装!AX$6)+SUMIF(总装!AY$3:AY$146,$B481,总装!AY$6)</f>
        <v>0</v>
      </c>
      <c r="Z481" s="5">
        <f ca="1">SUMIF(总装!AZ$3:AZ$146,$B481,总装!AZ$6)+SUMIF(总装!BA$3:BA$146,$B481,总装!BA$6)+SUMIF(总装!BB$3:BB$146,$B481,总装!BB$6)</f>
        <v>0</v>
      </c>
      <c r="AA481" s="5">
        <f ca="1">SUMIF(总装!BC$3:BC$146,$B481,总装!BC$6)+SUMIF(总装!BD$3:BD$146,$B481,总装!BD$6)+SUMIF(总装!BE$3:BE$146,$B481,总装!BE$6)</f>
        <v>0</v>
      </c>
      <c r="AB481" s="5">
        <f ca="1">SUMIF(总装!BF$3:BF$146,$B481,总装!BF$6)+SUMIF(总装!BG$3:BG$146,$B481,总装!BG$6)+SUMIF(总装!BH$3:BH$146,$B481,总装!BH$6)</f>
        <v>0</v>
      </c>
      <c r="AC481" s="5">
        <f ca="1">SUMIF(总装!BI$3:BI$146,$B481,总装!BI$6)+SUMIF(总装!BJ$3:BJ$146,$B481,总装!BJ$6)+SUMIF(总装!BK$3:BK$146,$B481,总装!BK$6)</f>
        <v>0</v>
      </c>
      <c r="AD481" s="5">
        <f ca="1">SUMIF(总装!BL$3:BL$146,$B481,总装!BL$6)+SUMIF(总装!BM$3:BM$146,$B481,总装!BM$6)+SUMIF(总装!BN$3:BN$146,$B481,总装!BN$6)</f>
        <v>0</v>
      </c>
      <c r="AE481" s="5">
        <f ca="1">SUMIF(总装!BO$3:BO$146,$B481,总装!BO$6)+SUMIF(总装!BP$3:BP$146,$B481,总装!BP$6)+SUMIF(总装!BQ$3:BQ$146,$B481,总装!BQ$6)</f>
        <v>0</v>
      </c>
      <c r="AF481" s="5">
        <f ca="1">SUMIF(总装!BR$3:BR$146,$B481,总装!BR$6)+SUMIF(总装!BS$3:BS$146,$B481,总装!BS$6)+SUMIF(总装!BT$3:BT$146,$B481,总装!BT$6)</f>
        <v>0</v>
      </c>
      <c r="AG481" s="5">
        <f ca="1">SUMIF(总装!BU$3:BU$146,$B481,总装!BU$6)+SUMIF(总装!BV$3:BV$146,$B481,总装!BV$6)+SUMIF(总装!BW$3:BW$146,$B481,总装!BW$6)</f>
        <v>0</v>
      </c>
      <c r="AH481" s="5">
        <f ca="1">SUMIF(总装!BX$3:BX$146,$B481,总装!BX$6)+SUMIF(总装!BY$3:BY$146,$B481,总装!BY$6)+SUMIF(总装!BZ$3:BZ$146,$B481,总装!BZ$6)</f>
        <v>0</v>
      </c>
      <c r="AI481" s="5">
        <f ca="1">SUMIF(总装!CA$3:CA$146,$B481,总装!CA$6)+SUMIF(总装!CB$3:CB$146,$B481,总装!CB$6)+SUMIF(总装!CC$3:CC$146,$B481,总装!CC$6)</f>
        <v>0</v>
      </c>
      <c r="AJ481" s="5">
        <f ca="1">SUMIF(总装!CD$3:CD$146,$B481,总装!CD$6)+SUMIF(总装!CE$3:CE$146,$B481,总装!CE$6)+SUMIF(总装!CF$3:CF$146,$B481,总装!CF$6)</f>
        <v>0</v>
      </c>
      <c r="AK481" s="5">
        <f ca="1">SUMIF(总装!CG$3:CG$146,$B481,总装!CG$6)+SUMIF(总装!CH$3:CH$146,$B481,总装!CH$6)+SUMIF(总装!CI$3:CI$146,$B481,总装!CI$6)</f>
        <v>0</v>
      </c>
      <c r="AL481" s="5">
        <f ca="1">SUMIF(总装!CJ$3:CJ$146,$B481,总装!CJ$6)+SUMIF(总装!CK$3:CK$146,$B481,总装!CK$6)+SUMIF(总装!CL$3:CL$146,$B481,总装!CL$6)</f>
        <v>0</v>
      </c>
      <c r="AM481" s="5">
        <f ca="1">SUMIF(总装!CM$3:CM$146,$B481,总装!CM$6)+SUMIF(总装!CN$3:CN$146,$B481,总装!CN$6)+SUMIF(总装!CO$3:CO$146,$B481,总装!CO$6)</f>
        <v>0</v>
      </c>
      <c r="AN481" s="5">
        <f ca="1">SUMIF(总装!CP$3:CP$146,$B481,总装!CP$6)+SUMIF(总装!CQ$3:CQ$146,$B481,总装!CQ$6)+SUMIF(总装!CR$3:CR$146,$B481,总装!CR$6)</f>
        <v>0</v>
      </c>
      <c r="AO481" s="5">
        <f ca="1" t="shared" si="20"/>
        <v>2000</v>
      </c>
      <c r="AP481" s="5">
        <f>SUMIF(工单拆分!G:G,B481,工单拆分!I:I)</f>
        <v>2000</v>
      </c>
      <c r="AQ481" s="5">
        <f ca="1" t="shared" si="21"/>
        <v>0</v>
      </c>
      <c r="AS481" s="7"/>
      <c r="AT481" s="5"/>
      <c r="AU481" s="5"/>
      <c r="AV481" s="5"/>
      <c r="AW481" s="5"/>
    </row>
    <row r="482" s="1" customFormat="1" spans="1:49">
      <c r="A482" s="5">
        <f>工单拆分!F482</f>
        <v>7210002532</v>
      </c>
      <c r="B482" s="5" t="str">
        <f>工单拆分!G482</f>
        <v>7210002532-4</v>
      </c>
      <c r="C482" s="5" t="str">
        <f>工单拆分!H482</f>
        <v>50YB7F-4</v>
      </c>
      <c r="D482" s="5">
        <f>VLOOKUP(B482,工单拆分!G:I,3,0)</f>
        <v>2000</v>
      </c>
      <c r="E482" s="5">
        <f ca="1">SUMIFS(OFFSET(工单拆分!$I$2,,,2000),OFFSET(工单拆分!$F$2,,,2000),A482)</f>
        <v>16000</v>
      </c>
      <c r="F482" s="5"/>
      <c r="G482" s="10">
        <f ca="1" t="array" ref="G482">MATCH(TRUE,J482:AN482&gt;10,0)+$J$2-1</f>
        <v>43544</v>
      </c>
      <c r="H482" s="11"/>
      <c r="I482" s="11"/>
      <c r="J482" s="5">
        <f ca="1">SUMIF(总装!D$3:D$146,$B482,总装!D$6)+SUMIF(总装!E$3:E$146,$B482,总装!E$6)+SUMIF(总装!F$3:F$146,$B482,总装!F$6)</f>
        <v>0</v>
      </c>
      <c r="K482" s="12">
        <f ca="1">SUMIF(总装!G$3:G$146,$B482,总装!G$6)+SUMIF(总装!H$3:H$146,$B482,总装!H$6)+SUMIF(总装!I$3:I$146,$B482,总装!I$6)</f>
        <v>0</v>
      </c>
      <c r="L482" s="12">
        <f ca="1">SUMIF(总装!J$3:J$146,$B482,总装!J$6)+SUMIF(总装!K$3:K$146,$B482,总装!K$6)+SUMIF(总装!L$3:L$146,$B482,总装!L$6)</f>
        <v>0</v>
      </c>
      <c r="M482" s="12">
        <f ca="1">SUMIF(总装!M$3:M$146,$B482,总装!M$6)+SUMIF(总装!N$3:N$146,$B482,总装!N$6)+SUMIF(总装!O$3:O$146,$B482,总装!O$6)</f>
        <v>0</v>
      </c>
      <c r="N482" s="12">
        <f ca="1">SUMIF(总装!P$3:P$146,$B482,总装!P$6)+SUMIF(总装!Q$3:Q$146,$B482,总装!Q$6)+SUMIF(总装!R$3:R$146,$B482,总装!R$6)</f>
        <v>0</v>
      </c>
      <c r="O482" s="12">
        <f ca="1">SUMIF(总装!S$3:S$146,$B482,总装!S$6)+SUMIF(总装!T$3:T$146,$B482,总装!T$6)+SUMIF(总装!U$3:U$146,$B482,总装!U$6)</f>
        <v>0</v>
      </c>
      <c r="P482" s="12">
        <f ca="1">SUMIF(总装!V$3:V$146,$B482,总装!V$6)+SUMIF(总装!W$3:W$146,$B482,总装!W$6)+SUMIF(总装!X$3:X$146,$B482,总装!X$6)</f>
        <v>0</v>
      </c>
      <c r="Q482" s="12">
        <f ca="1">SUMIF(总装!Y$3:Y$146,$B482,总装!Y$6)+SUMIF(总装!Z$3:Z$146,$B482,总装!Z$6)+SUMIF(总装!AA$3:AA$146,$B482,总装!AA$6)</f>
        <v>0</v>
      </c>
      <c r="R482" s="5">
        <f ca="1">SUMIF(总装!AB$3:AB$146,$B482,总装!AB$6)+SUMIF(总装!AC$3:AC$146,$B482,总装!AC$6)+SUMIF(总装!AD$3:AD$146,$B482,总装!AD$6)</f>
        <v>0</v>
      </c>
      <c r="S482" s="5">
        <f ca="1">SUMIF(总装!AE$3:AE$146,$B482,总装!AE$6)+SUMIF(总装!AF$3:AF$146,$B482,总装!AF$6)+SUMIF(总装!AG$3:AG$146,$B482,总装!AG$6)</f>
        <v>0</v>
      </c>
      <c r="T482" s="5">
        <f ca="1">SUMIF(总装!AH$3:AH$146,$B482,总装!AH$6)+SUMIF(总装!AI$3:AI$146,$B482,总装!AI$6)+SUMIF(总装!AJ$3:AJ$146,$B482,总装!AJ$6)</f>
        <v>0</v>
      </c>
      <c r="U482" s="5">
        <f ca="1">SUMIF(总装!AK$3:AK$146,$B482,总装!AK$6)+SUMIF(总装!AL$3:AL$146,$B482,总装!AL$6)+SUMIF(总装!AM$3:AM$146,$B482,总装!AM$6)</f>
        <v>0</v>
      </c>
      <c r="V482" s="5">
        <f ca="1">SUMIF(总装!AN$3:AN$146,$B482,总装!AN$6)+SUMIF(总装!AO$3:AO$146,$B482,总装!AO$6)+SUMIF(总装!AP$3:AP$146,$B482,总装!AP$6)</f>
        <v>0</v>
      </c>
      <c r="W482" s="5">
        <f ca="1">SUMIF(总装!AQ$3:AQ$146,$B482,总装!AQ$6)+SUMIF(总装!AR$3:AR$146,$B482,总装!AR$6)+SUMIF(总装!AS$3:AS$146,$B482,总装!AS$6)</f>
        <v>0</v>
      </c>
      <c r="X482" s="5">
        <f ca="1">SUMIF(总装!AT$3:AT$146,$B482,总装!AT$6)+SUMIF(总装!AU$3:AU$146,$B482,总装!AU$6)+SUMIF(总装!AV$3:AV$146,$B482,总装!AV$6)</f>
        <v>0</v>
      </c>
      <c r="Y482" s="5">
        <f ca="1">SUMIF(总装!AW$3:AW$146,$B482,总装!AW$6)+SUMIF(总装!AX$3:AX$146,$B482,总装!AX$6)+SUMIF(总装!AY$3:AY$146,$B482,总装!AY$6)</f>
        <v>0</v>
      </c>
      <c r="Z482" s="5">
        <f ca="1">SUMIF(总装!AZ$3:AZ$146,$B482,总装!AZ$6)+SUMIF(总装!BA$3:BA$146,$B482,总装!BA$6)+SUMIF(总装!BB$3:BB$146,$B482,总装!BB$6)</f>
        <v>0</v>
      </c>
      <c r="AA482" s="5">
        <f ca="1">SUMIF(总装!BC$3:BC$146,$B482,总装!BC$6)+SUMIF(总装!BD$3:BD$146,$B482,总装!BD$6)+SUMIF(总装!BE$3:BE$146,$B482,总装!BE$6)</f>
        <v>0</v>
      </c>
      <c r="AB482" s="5">
        <f ca="1">SUMIF(总装!BF$3:BF$146,$B482,总装!BF$6)+SUMIF(总装!BG$3:BG$146,$B482,总装!BG$6)+SUMIF(总装!BH$3:BH$146,$B482,总装!BH$6)</f>
        <v>0</v>
      </c>
      <c r="AC482" s="5">
        <f ca="1">SUMIF(总装!BI$3:BI$146,$B482,总装!BI$6)+SUMIF(总装!BJ$3:BJ$146,$B482,总装!BJ$6)+SUMIF(总装!BK$3:BK$146,$B482,总装!BK$6)</f>
        <v>950</v>
      </c>
      <c r="AD482" s="5">
        <f ca="1">SUMIF(总装!BL$3:BL$146,$B482,总装!BL$6)+SUMIF(总装!BM$3:BM$146,$B482,总装!BM$6)+SUMIF(总装!BN$3:BN$146,$B482,总装!BN$6)</f>
        <v>1050</v>
      </c>
      <c r="AE482" s="5">
        <f ca="1">SUMIF(总装!BO$3:BO$146,$B482,总装!BO$6)+SUMIF(总装!BP$3:BP$146,$B482,总装!BP$6)+SUMIF(总装!BQ$3:BQ$146,$B482,总装!BQ$6)</f>
        <v>0</v>
      </c>
      <c r="AF482" s="5">
        <f ca="1">SUMIF(总装!BR$3:BR$146,$B482,总装!BR$6)+SUMIF(总装!BS$3:BS$146,$B482,总装!BS$6)+SUMIF(总装!BT$3:BT$146,$B482,总装!BT$6)</f>
        <v>0</v>
      </c>
      <c r="AG482" s="5">
        <f ca="1">SUMIF(总装!BU$3:BU$146,$B482,总装!BU$6)+SUMIF(总装!BV$3:BV$146,$B482,总装!BV$6)+SUMIF(总装!BW$3:BW$146,$B482,总装!BW$6)</f>
        <v>0</v>
      </c>
      <c r="AH482" s="5">
        <f ca="1">SUMIF(总装!BX$3:BX$146,$B482,总装!BX$6)+SUMIF(总装!BY$3:BY$146,$B482,总装!BY$6)+SUMIF(总装!BZ$3:BZ$146,$B482,总装!BZ$6)</f>
        <v>0</v>
      </c>
      <c r="AI482" s="5">
        <f ca="1">SUMIF(总装!CA$3:CA$146,$B482,总装!CA$6)+SUMIF(总装!CB$3:CB$146,$B482,总装!CB$6)+SUMIF(总装!CC$3:CC$146,$B482,总装!CC$6)</f>
        <v>0</v>
      </c>
      <c r="AJ482" s="5">
        <f ca="1">SUMIF(总装!CD$3:CD$146,$B482,总装!CD$6)+SUMIF(总装!CE$3:CE$146,$B482,总装!CE$6)+SUMIF(总装!CF$3:CF$146,$B482,总装!CF$6)</f>
        <v>0</v>
      </c>
      <c r="AK482" s="5">
        <f ca="1">SUMIF(总装!CG$3:CG$146,$B482,总装!CG$6)+SUMIF(总装!CH$3:CH$146,$B482,总装!CH$6)+SUMIF(总装!CI$3:CI$146,$B482,总装!CI$6)</f>
        <v>0</v>
      </c>
      <c r="AL482" s="5">
        <f ca="1">SUMIF(总装!CJ$3:CJ$146,$B482,总装!CJ$6)+SUMIF(总装!CK$3:CK$146,$B482,总装!CK$6)+SUMIF(总装!CL$3:CL$146,$B482,总装!CL$6)</f>
        <v>0</v>
      </c>
      <c r="AM482" s="5">
        <f ca="1">SUMIF(总装!CM$3:CM$146,$B482,总装!CM$6)+SUMIF(总装!CN$3:CN$146,$B482,总装!CN$6)+SUMIF(总装!CO$3:CO$146,$B482,总装!CO$6)</f>
        <v>0</v>
      </c>
      <c r="AN482" s="5">
        <f ca="1">SUMIF(总装!CP$3:CP$146,$B482,总装!CP$6)+SUMIF(总装!CQ$3:CQ$146,$B482,总装!CQ$6)+SUMIF(总装!CR$3:CR$146,$B482,总装!CR$6)</f>
        <v>0</v>
      </c>
      <c r="AO482" s="5">
        <f ca="1" t="shared" si="20"/>
        <v>2000</v>
      </c>
      <c r="AP482" s="5">
        <f>SUMIF(工单拆分!G:G,B482,工单拆分!I:I)</f>
        <v>2000</v>
      </c>
      <c r="AQ482" s="5">
        <f ca="1" t="shared" si="21"/>
        <v>0</v>
      </c>
      <c r="AS482" s="7"/>
      <c r="AT482" s="5"/>
      <c r="AU482" s="5"/>
      <c r="AV482" s="5"/>
      <c r="AW482" s="5"/>
    </row>
    <row r="483" s="1" customFormat="1" spans="1:49">
      <c r="A483" s="5">
        <f>工单拆分!F483</f>
        <v>7210002532</v>
      </c>
      <c r="B483" s="5" t="str">
        <f>工单拆分!G483</f>
        <v>7210002532-5</v>
      </c>
      <c r="C483" s="5" t="str">
        <f>工单拆分!H483</f>
        <v>50YB7F-5</v>
      </c>
      <c r="D483" s="5">
        <f>VLOOKUP(B483,工单拆分!G:I,3,0)</f>
        <v>2000</v>
      </c>
      <c r="E483" s="5">
        <f ca="1">SUMIFS(OFFSET(工单拆分!$I$2,,,2000),OFFSET(工单拆分!$F$2,,,2000),A483)</f>
        <v>16000</v>
      </c>
      <c r="F483" s="5"/>
      <c r="G483" s="10">
        <f ca="1" t="array" ref="G483">MATCH(TRUE,J483:AN483&gt;10,0)+$J$2-1</f>
        <v>43543</v>
      </c>
      <c r="H483" s="11"/>
      <c r="I483" s="11"/>
      <c r="J483" s="5">
        <f ca="1">SUMIF(总装!D$3:D$146,$B483,总装!D$6)+SUMIF(总装!E$3:E$146,$B483,总装!E$6)+SUMIF(总装!F$3:F$146,$B483,总装!F$6)</f>
        <v>0</v>
      </c>
      <c r="K483" s="12">
        <f ca="1">SUMIF(总装!G$3:G$146,$B483,总装!G$6)+SUMIF(总装!H$3:H$146,$B483,总装!H$6)+SUMIF(总装!I$3:I$146,$B483,总装!I$6)</f>
        <v>0</v>
      </c>
      <c r="L483" s="12">
        <f ca="1">SUMIF(总装!J$3:J$146,$B483,总装!J$6)+SUMIF(总装!K$3:K$146,$B483,总装!K$6)+SUMIF(总装!L$3:L$146,$B483,总装!L$6)</f>
        <v>0</v>
      </c>
      <c r="M483" s="12">
        <f ca="1">SUMIF(总装!M$3:M$146,$B483,总装!M$6)+SUMIF(总装!N$3:N$146,$B483,总装!N$6)+SUMIF(总装!O$3:O$146,$B483,总装!O$6)</f>
        <v>0</v>
      </c>
      <c r="N483" s="12">
        <f ca="1">SUMIF(总装!P$3:P$146,$B483,总装!P$6)+SUMIF(总装!Q$3:Q$146,$B483,总装!Q$6)+SUMIF(总装!R$3:R$146,$B483,总装!R$6)</f>
        <v>0</v>
      </c>
      <c r="O483" s="12">
        <f ca="1">SUMIF(总装!S$3:S$146,$B483,总装!S$6)+SUMIF(总装!T$3:T$146,$B483,总装!T$6)+SUMIF(总装!U$3:U$146,$B483,总装!U$6)</f>
        <v>0</v>
      </c>
      <c r="P483" s="12">
        <f ca="1">SUMIF(总装!V$3:V$146,$B483,总装!V$6)+SUMIF(总装!W$3:W$146,$B483,总装!W$6)+SUMIF(总装!X$3:X$146,$B483,总装!X$6)</f>
        <v>0</v>
      </c>
      <c r="Q483" s="12">
        <f ca="1">SUMIF(总装!Y$3:Y$146,$B483,总装!Y$6)+SUMIF(总装!Z$3:Z$146,$B483,总装!Z$6)+SUMIF(总装!AA$3:AA$146,$B483,总装!AA$6)</f>
        <v>0</v>
      </c>
      <c r="R483" s="5">
        <f ca="1">SUMIF(总装!AB$3:AB$146,$B483,总装!AB$6)+SUMIF(总装!AC$3:AC$146,$B483,总装!AC$6)+SUMIF(总装!AD$3:AD$146,$B483,总装!AD$6)</f>
        <v>0</v>
      </c>
      <c r="S483" s="5">
        <f ca="1">SUMIF(总装!AE$3:AE$146,$B483,总装!AE$6)+SUMIF(总装!AF$3:AF$146,$B483,总装!AF$6)+SUMIF(总装!AG$3:AG$146,$B483,总装!AG$6)</f>
        <v>0</v>
      </c>
      <c r="T483" s="5">
        <f ca="1">SUMIF(总装!AH$3:AH$146,$B483,总装!AH$6)+SUMIF(总装!AI$3:AI$146,$B483,总装!AI$6)+SUMIF(总装!AJ$3:AJ$146,$B483,总装!AJ$6)</f>
        <v>0</v>
      </c>
      <c r="U483" s="5">
        <f ca="1">SUMIF(总装!AK$3:AK$146,$B483,总装!AK$6)+SUMIF(总装!AL$3:AL$146,$B483,总装!AL$6)+SUMIF(总装!AM$3:AM$146,$B483,总装!AM$6)</f>
        <v>0</v>
      </c>
      <c r="V483" s="5">
        <f ca="1">SUMIF(总装!AN$3:AN$146,$B483,总装!AN$6)+SUMIF(总装!AO$3:AO$146,$B483,总装!AO$6)+SUMIF(总装!AP$3:AP$146,$B483,总装!AP$6)</f>
        <v>0</v>
      </c>
      <c r="W483" s="5">
        <f ca="1">SUMIF(总装!AQ$3:AQ$146,$B483,总装!AQ$6)+SUMIF(总装!AR$3:AR$146,$B483,总装!AR$6)+SUMIF(总装!AS$3:AS$146,$B483,总装!AS$6)</f>
        <v>0</v>
      </c>
      <c r="X483" s="5">
        <f ca="1">SUMIF(总装!AT$3:AT$146,$B483,总装!AT$6)+SUMIF(总装!AU$3:AU$146,$B483,总装!AU$6)+SUMIF(总装!AV$3:AV$146,$B483,总装!AV$6)</f>
        <v>0</v>
      </c>
      <c r="Y483" s="5">
        <f ca="1">SUMIF(总装!AW$3:AW$146,$B483,总装!AW$6)+SUMIF(总装!AX$3:AX$146,$B483,总装!AX$6)+SUMIF(总装!AY$3:AY$146,$B483,总装!AY$6)</f>
        <v>0</v>
      </c>
      <c r="Z483" s="5">
        <f ca="1">SUMIF(总装!AZ$3:AZ$146,$B483,总装!AZ$6)+SUMIF(总装!BA$3:BA$146,$B483,总装!BA$6)+SUMIF(总装!BB$3:BB$146,$B483,总装!BB$6)</f>
        <v>0</v>
      </c>
      <c r="AA483" s="5">
        <f ca="1">SUMIF(总装!BC$3:BC$146,$B483,总装!BC$6)+SUMIF(总装!BD$3:BD$146,$B483,总装!BD$6)+SUMIF(总装!BE$3:BE$146,$B483,总装!BE$6)</f>
        <v>0</v>
      </c>
      <c r="AB483" s="5">
        <f ca="1">SUMIF(总装!BF$3:BF$146,$B483,总装!BF$6)+SUMIF(总装!BG$3:BG$146,$B483,总装!BG$6)+SUMIF(总装!BH$3:BH$146,$B483,总装!BH$6)</f>
        <v>1050</v>
      </c>
      <c r="AC483" s="5">
        <f ca="1">SUMIF(总装!BI$3:BI$146,$B483,总装!BI$6)+SUMIF(总装!BJ$3:BJ$146,$B483,总装!BJ$6)+SUMIF(总装!BK$3:BK$146,$B483,总装!BK$6)</f>
        <v>950</v>
      </c>
      <c r="AD483" s="5">
        <f ca="1">SUMIF(总装!BL$3:BL$146,$B483,总装!BL$6)+SUMIF(总装!BM$3:BM$146,$B483,总装!BM$6)+SUMIF(总装!BN$3:BN$146,$B483,总装!BN$6)</f>
        <v>0</v>
      </c>
      <c r="AE483" s="5">
        <f ca="1">SUMIF(总装!BO$3:BO$146,$B483,总装!BO$6)+SUMIF(总装!BP$3:BP$146,$B483,总装!BP$6)+SUMIF(总装!BQ$3:BQ$146,$B483,总装!BQ$6)</f>
        <v>0</v>
      </c>
      <c r="AF483" s="5">
        <f ca="1">SUMIF(总装!BR$3:BR$146,$B483,总装!BR$6)+SUMIF(总装!BS$3:BS$146,$B483,总装!BS$6)+SUMIF(总装!BT$3:BT$146,$B483,总装!BT$6)</f>
        <v>0</v>
      </c>
      <c r="AG483" s="5">
        <f ca="1">SUMIF(总装!BU$3:BU$146,$B483,总装!BU$6)+SUMIF(总装!BV$3:BV$146,$B483,总装!BV$6)+SUMIF(总装!BW$3:BW$146,$B483,总装!BW$6)</f>
        <v>0</v>
      </c>
      <c r="AH483" s="5">
        <f ca="1">SUMIF(总装!BX$3:BX$146,$B483,总装!BX$6)+SUMIF(总装!BY$3:BY$146,$B483,总装!BY$6)+SUMIF(总装!BZ$3:BZ$146,$B483,总装!BZ$6)</f>
        <v>0</v>
      </c>
      <c r="AI483" s="5">
        <f ca="1">SUMIF(总装!CA$3:CA$146,$B483,总装!CA$6)+SUMIF(总装!CB$3:CB$146,$B483,总装!CB$6)+SUMIF(总装!CC$3:CC$146,$B483,总装!CC$6)</f>
        <v>0</v>
      </c>
      <c r="AJ483" s="5">
        <f ca="1">SUMIF(总装!CD$3:CD$146,$B483,总装!CD$6)+SUMIF(总装!CE$3:CE$146,$B483,总装!CE$6)+SUMIF(总装!CF$3:CF$146,$B483,总装!CF$6)</f>
        <v>0</v>
      </c>
      <c r="AK483" s="5">
        <f ca="1">SUMIF(总装!CG$3:CG$146,$B483,总装!CG$6)+SUMIF(总装!CH$3:CH$146,$B483,总装!CH$6)+SUMIF(总装!CI$3:CI$146,$B483,总装!CI$6)</f>
        <v>0</v>
      </c>
      <c r="AL483" s="5">
        <f ca="1">SUMIF(总装!CJ$3:CJ$146,$B483,总装!CJ$6)+SUMIF(总装!CK$3:CK$146,$B483,总装!CK$6)+SUMIF(总装!CL$3:CL$146,$B483,总装!CL$6)</f>
        <v>0</v>
      </c>
      <c r="AM483" s="5">
        <f ca="1">SUMIF(总装!CM$3:CM$146,$B483,总装!CM$6)+SUMIF(总装!CN$3:CN$146,$B483,总装!CN$6)+SUMIF(总装!CO$3:CO$146,$B483,总装!CO$6)</f>
        <v>0</v>
      </c>
      <c r="AN483" s="5">
        <f ca="1">SUMIF(总装!CP$3:CP$146,$B483,总装!CP$6)+SUMIF(总装!CQ$3:CQ$146,$B483,总装!CQ$6)+SUMIF(总装!CR$3:CR$146,$B483,总装!CR$6)</f>
        <v>0</v>
      </c>
      <c r="AO483" s="5">
        <f ca="1" t="shared" si="20"/>
        <v>2000</v>
      </c>
      <c r="AP483" s="5">
        <f>SUMIF(工单拆分!G:G,B483,工单拆分!I:I)</f>
        <v>2000</v>
      </c>
      <c r="AQ483" s="5">
        <f ca="1" t="shared" si="21"/>
        <v>0</v>
      </c>
      <c r="AS483" s="7"/>
      <c r="AT483" s="5"/>
      <c r="AU483" s="5"/>
      <c r="AV483" s="5"/>
      <c r="AW483" s="5"/>
    </row>
    <row r="484" s="1" customFormat="1" spans="1:49">
      <c r="A484" s="5">
        <f>工单拆分!F484</f>
        <v>7210002532</v>
      </c>
      <c r="B484" s="5" t="str">
        <f>工单拆分!G484</f>
        <v>7210002532-6</v>
      </c>
      <c r="C484" s="5" t="str">
        <f>工单拆分!H484</f>
        <v>50YB7F-6</v>
      </c>
      <c r="D484" s="5">
        <f>VLOOKUP(B484,工单拆分!G:I,3,0)</f>
        <v>3000</v>
      </c>
      <c r="E484" s="5">
        <f ca="1">SUMIFS(OFFSET(工单拆分!$I$2,,,2000),OFFSET(工单拆分!$F$2,,,2000),A484)</f>
        <v>16000</v>
      </c>
      <c r="F484" s="5"/>
      <c r="G484" s="10">
        <f ca="1" t="array" ref="G484">MATCH(TRUE,J484:AN484&gt;10,0)+$J$2-1</f>
        <v>43553</v>
      </c>
      <c r="H484" s="11"/>
      <c r="I484" s="11"/>
      <c r="J484" s="5">
        <f ca="1">SUMIF(总装!D$3:D$146,$B484,总装!D$6)+SUMIF(总装!E$3:E$146,$B484,总装!E$6)+SUMIF(总装!F$3:F$146,$B484,总装!F$6)</f>
        <v>0</v>
      </c>
      <c r="K484" s="12">
        <f ca="1">SUMIF(总装!G$3:G$146,$B484,总装!G$6)+SUMIF(总装!H$3:H$146,$B484,总装!H$6)+SUMIF(总装!I$3:I$146,$B484,总装!I$6)</f>
        <v>0</v>
      </c>
      <c r="L484" s="12">
        <f ca="1">SUMIF(总装!J$3:J$146,$B484,总装!J$6)+SUMIF(总装!K$3:K$146,$B484,总装!K$6)+SUMIF(总装!L$3:L$146,$B484,总装!L$6)</f>
        <v>0</v>
      </c>
      <c r="M484" s="12">
        <f ca="1">SUMIF(总装!M$3:M$146,$B484,总装!M$6)+SUMIF(总装!N$3:N$146,$B484,总装!N$6)+SUMIF(总装!O$3:O$146,$B484,总装!O$6)</f>
        <v>0</v>
      </c>
      <c r="N484" s="12">
        <f ca="1">SUMIF(总装!P$3:P$146,$B484,总装!P$6)+SUMIF(总装!Q$3:Q$146,$B484,总装!Q$6)+SUMIF(总装!R$3:R$146,$B484,总装!R$6)</f>
        <v>0</v>
      </c>
      <c r="O484" s="12">
        <f ca="1">SUMIF(总装!S$3:S$146,$B484,总装!S$6)+SUMIF(总装!T$3:T$146,$B484,总装!T$6)+SUMIF(总装!U$3:U$146,$B484,总装!U$6)</f>
        <v>0</v>
      </c>
      <c r="P484" s="12">
        <f ca="1">SUMIF(总装!V$3:V$146,$B484,总装!V$6)+SUMIF(总装!W$3:W$146,$B484,总装!W$6)+SUMIF(总装!X$3:X$146,$B484,总装!X$6)</f>
        <v>0</v>
      </c>
      <c r="Q484" s="12">
        <f ca="1">SUMIF(总装!Y$3:Y$146,$B484,总装!Y$6)+SUMIF(总装!Z$3:Z$146,$B484,总装!Z$6)+SUMIF(总装!AA$3:AA$146,$B484,总装!AA$6)</f>
        <v>0</v>
      </c>
      <c r="R484" s="5">
        <f ca="1">SUMIF(总装!AB$3:AB$146,$B484,总装!AB$6)+SUMIF(总装!AC$3:AC$146,$B484,总装!AC$6)+SUMIF(总装!AD$3:AD$146,$B484,总装!AD$6)</f>
        <v>0</v>
      </c>
      <c r="S484" s="5">
        <f ca="1">SUMIF(总装!AE$3:AE$146,$B484,总装!AE$6)+SUMIF(总装!AF$3:AF$146,$B484,总装!AF$6)+SUMIF(总装!AG$3:AG$146,$B484,总装!AG$6)</f>
        <v>0</v>
      </c>
      <c r="T484" s="5">
        <f ca="1">SUMIF(总装!AH$3:AH$146,$B484,总装!AH$6)+SUMIF(总装!AI$3:AI$146,$B484,总装!AI$6)+SUMIF(总装!AJ$3:AJ$146,$B484,总装!AJ$6)</f>
        <v>0</v>
      </c>
      <c r="U484" s="5">
        <f ca="1">SUMIF(总装!AK$3:AK$146,$B484,总装!AK$6)+SUMIF(总装!AL$3:AL$146,$B484,总装!AL$6)+SUMIF(总装!AM$3:AM$146,$B484,总装!AM$6)</f>
        <v>0</v>
      </c>
      <c r="V484" s="5">
        <f ca="1">SUMIF(总装!AN$3:AN$146,$B484,总装!AN$6)+SUMIF(总装!AO$3:AO$146,$B484,总装!AO$6)+SUMIF(总装!AP$3:AP$146,$B484,总装!AP$6)</f>
        <v>0</v>
      </c>
      <c r="W484" s="5">
        <f ca="1">SUMIF(总装!AQ$3:AQ$146,$B484,总装!AQ$6)+SUMIF(总装!AR$3:AR$146,$B484,总装!AR$6)+SUMIF(总装!AS$3:AS$146,$B484,总装!AS$6)</f>
        <v>0</v>
      </c>
      <c r="X484" s="5">
        <f ca="1">SUMIF(总装!AT$3:AT$146,$B484,总装!AT$6)+SUMIF(总装!AU$3:AU$146,$B484,总装!AU$6)+SUMIF(总装!AV$3:AV$146,$B484,总装!AV$6)</f>
        <v>0</v>
      </c>
      <c r="Y484" s="5">
        <f ca="1">SUMIF(总装!AW$3:AW$146,$B484,总装!AW$6)+SUMIF(总装!AX$3:AX$146,$B484,总装!AX$6)+SUMIF(总装!AY$3:AY$146,$B484,总装!AY$6)</f>
        <v>0</v>
      </c>
      <c r="Z484" s="5">
        <f ca="1">SUMIF(总装!AZ$3:AZ$146,$B484,总装!AZ$6)+SUMIF(总装!BA$3:BA$146,$B484,总装!BA$6)+SUMIF(总装!BB$3:BB$146,$B484,总装!BB$6)</f>
        <v>0</v>
      </c>
      <c r="AA484" s="5">
        <f ca="1">SUMIF(总装!BC$3:BC$146,$B484,总装!BC$6)+SUMIF(总装!BD$3:BD$146,$B484,总装!BD$6)+SUMIF(总装!BE$3:BE$146,$B484,总装!BE$6)</f>
        <v>0</v>
      </c>
      <c r="AB484" s="5">
        <f ca="1">SUMIF(总装!BF$3:BF$146,$B484,总装!BF$6)+SUMIF(总装!BG$3:BG$146,$B484,总装!BG$6)+SUMIF(总装!BH$3:BH$146,$B484,总装!BH$6)</f>
        <v>0</v>
      </c>
      <c r="AC484" s="5">
        <f ca="1">SUMIF(总装!BI$3:BI$146,$B484,总装!BI$6)+SUMIF(总装!BJ$3:BJ$146,$B484,总装!BJ$6)+SUMIF(总装!BK$3:BK$146,$B484,总装!BK$6)</f>
        <v>0</v>
      </c>
      <c r="AD484" s="5">
        <f ca="1">SUMIF(总装!BL$3:BL$146,$B484,总装!BL$6)+SUMIF(总装!BM$3:BM$146,$B484,总装!BM$6)+SUMIF(总装!BN$3:BN$146,$B484,总装!BN$6)</f>
        <v>0</v>
      </c>
      <c r="AE484" s="5">
        <f ca="1">SUMIF(总装!BO$3:BO$146,$B484,总装!BO$6)+SUMIF(总装!BP$3:BP$146,$B484,总装!BP$6)+SUMIF(总装!BQ$3:BQ$146,$B484,总装!BQ$6)</f>
        <v>0</v>
      </c>
      <c r="AF484" s="5">
        <f ca="1">SUMIF(总装!BR$3:BR$146,$B484,总装!BR$6)+SUMIF(总装!BS$3:BS$146,$B484,总装!BS$6)+SUMIF(总装!BT$3:BT$146,$B484,总装!BT$6)</f>
        <v>0</v>
      </c>
      <c r="AG484" s="5">
        <f ca="1">SUMIF(总装!BU$3:BU$146,$B484,总装!BU$6)+SUMIF(总装!BV$3:BV$146,$B484,总装!BV$6)+SUMIF(总装!BW$3:BW$146,$B484,总装!BW$6)</f>
        <v>0</v>
      </c>
      <c r="AH484" s="5">
        <f ca="1">SUMIF(总装!BX$3:BX$146,$B484,总装!BX$6)+SUMIF(总装!BY$3:BY$146,$B484,总装!BY$6)+SUMIF(总装!BZ$3:BZ$146,$B484,总装!BZ$6)</f>
        <v>0</v>
      </c>
      <c r="AI484" s="5">
        <f ca="1">SUMIF(总装!CA$3:CA$146,$B484,总装!CA$6)+SUMIF(总装!CB$3:CB$146,$B484,总装!CB$6)+SUMIF(总装!CC$3:CC$146,$B484,总装!CC$6)</f>
        <v>0</v>
      </c>
      <c r="AJ484" s="5">
        <f ca="1">SUMIF(总装!CD$3:CD$146,$B484,总装!CD$6)+SUMIF(总装!CE$3:CE$146,$B484,总装!CE$6)+SUMIF(总装!CF$3:CF$146,$B484,总装!CF$6)</f>
        <v>0</v>
      </c>
      <c r="AK484" s="5">
        <f ca="1">SUMIF(总装!CG$3:CG$146,$B484,总装!CG$6)+SUMIF(总装!CH$3:CH$146,$B484,总装!CH$6)+SUMIF(总装!CI$3:CI$146,$B484,总装!CI$6)</f>
        <v>0</v>
      </c>
      <c r="AL484" s="5">
        <f ca="1">SUMIF(总装!CJ$3:CJ$146,$B484,总装!CJ$6)+SUMIF(总装!CK$3:CK$146,$B484,总装!CK$6)+SUMIF(总装!CL$3:CL$146,$B484,总装!CL$6)</f>
        <v>1000</v>
      </c>
      <c r="AM484" s="5">
        <f ca="1">SUMIF(总装!CM$3:CM$146,$B484,总装!CM$6)+SUMIF(总装!CN$3:CN$146,$B484,总装!CN$6)+SUMIF(总装!CO$3:CO$146,$B484,总装!CO$6)</f>
        <v>2000</v>
      </c>
      <c r="AN484" s="5">
        <f ca="1">SUMIF(总装!CP$3:CP$146,$B484,总装!CP$6)+SUMIF(总装!CQ$3:CQ$146,$B484,总装!CQ$6)+SUMIF(总装!CR$3:CR$146,$B484,总装!CR$6)</f>
        <v>0</v>
      </c>
      <c r="AO484" s="5">
        <f ca="1" t="shared" si="20"/>
        <v>3000</v>
      </c>
      <c r="AP484" s="5">
        <f>SUMIF(工单拆分!G:G,B484,工单拆分!I:I)</f>
        <v>3000</v>
      </c>
      <c r="AQ484" s="5">
        <f ca="1" t="shared" si="21"/>
        <v>0</v>
      </c>
      <c r="AS484" s="7"/>
      <c r="AT484" s="5"/>
      <c r="AU484" s="5"/>
      <c r="AV484" s="5"/>
      <c r="AW484" s="5"/>
    </row>
    <row r="485" s="1" customFormat="1" spans="1:49">
      <c r="A485" s="5">
        <f>工单拆分!F485</f>
        <v>7210002532</v>
      </c>
      <c r="B485" s="5" t="str">
        <f>工单拆分!G485</f>
        <v>7210002532-7</v>
      </c>
      <c r="C485" s="5" t="str">
        <f>工单拆分!H485</f>
        <v>50YB7F-7</v>
      </c>
      <c r="D485" s="5">
        <f>VLOOKUP(B485,工单拆分!G:I,3,0)</f>
        <v>0</v>
      </c>
      <c r="E485" s="5">
        <f ca="1">SUMIFS(OFFSET(工单拆分!$I$2,,,2000),OFFSET(工单拆分!$F$2,,,2000),A485)</f>
        <v>16000</v>
      </c>
      <c r="F485" s="5"/>
      <c r="G485" s="10" t="e">
        <f ca="1" t="array" ref="G485">MATCH(TRUE,J485:AN485&gt;10,0)+$J$2-1</f>
        <v>#N/A</v>
      </c>
      <c r="H485" s="11"/>
      <c r="I485" s="11"/>
      <c r="J485" s="5">
        <f ca="1">SUMIF(总装!D$3:D$146,$B485,总装!D$6)+SUMIF(总装!E$3:E$146,$B485,总装!E$6)+SUMIF(总装!F$3:F$146,$B485,总装!F$6)</f>
        <v>0</v>
      </c>
      <c r="K485" s="12">
        <f ca="1">SUMIF(总装!G$3:G$146,$B485,总装!G$6)+SUMIF(总装!H$3:H$146,$B485,总装!H$6)+SUMIF(总装!I$3:I$146,$B485,总装!I$6)</f>
        <v>0</v>
      </c>
      <c r="L485" s="12">
        <f ca="1">SUMIF(总装!J$3:J$146,$B485,总装!J$6)+SUMIF(总装!K$3:K$146,$B485,总装!K$6)+SUMIF(总装!L$3:L$146,$B485,总装!L$6)</f>
        <v>0</v>
      </c>
      <c r="M485" s="12">
        <f ca="1">SUMIF(总装!M$3:M$146,$B485,总装!M$6)+SUMIF(总装!N$3:N$146,$B485,总装!N$6)+SUMIF(总装!O$3:O$146,$B485,总装!O$6)</f>
        <v>0</v>
      </c>
      <c r="N485" s="12">
        <f ca="1">SUMIF(总装!P$3:P$146,$B485,总装!P$6)+SUMIF(总装!Q$3:Q$146,$B485,总装!Q$6)+SUMIF(总装!R$3:R$146,$B485,总装!R$6)</f>
        <v>0</v>
      </c>
      <c r="O485" s="12">
        <f ca="1">SUMIF(总装!S$3:S$146,$B485,总装!S$6)+SUMIF(总装!T$3:T$146,$B485,总装!T$6)+SUMIF(总装!U$3:U$146,$B485,总装!U$6)</f>
        <v>0</v>
      </c>
      <c r="P485" s="12">
        <f ca="1">SUMIF(总装!V$3:V$146,$B485,总装!V$6)+SUMIF(总装!W$3:W$146,$B485,总装!W$6)+SUMIF(总装!X$3:X$146,$B485,总装!X$6)</f>
        <v>0</v>
      </c>
      <c r="Q485" s="12">
        <f ca="1">SUMIF(总装!Y$3:Y$146,$B485,总装!Y$6)+SUMIF(总装!Z$3:Z$146,$B485,总装!Z$6)+SUMIF(总装!AA$3:AA$146,$B485,总装!AA$6)</f>
        <v>0</v>
      </c>
      <c r="R485" s="5">
        <f ca="1">SUMIF(总装!AB$3:AB$146,$B485,总装!AB$6)+SUMIF(总装!AC$3:AC$146,$B485,总装!AC$6)+SUMIF(总装!AD$3:AD$146,$B485,总装!AD$6)</f>
        <v>0</v>
      </c>
      <c r="S485" s="5">
        <f ca="1">SUMIF(总装!AE$3:AE$146,$B485,总装!AE$6)+SUMIF(总装!AF$3:AF$146,$B485,总装!AF$6)+SUMIF(总装!AG$3:AG$146,$B485,总装!AG$6)</f>
        <v>0</v>
      </c>
      <c r="T485" s="5">
        <f ca="1">SUMIF(总装!AH$3:AH$146,$B485,总装!AH$6)+SUMIF(总装!AI$3:AI$146,$B485,总装!AI$6)+SUMIF(总装!AJ$3:AJ$146,$B485,总装!AJ$6)</f>
        <v>0</v>
      </c>
      <c r="U485" s="5">
        <f ca="1">SUMIF(总装!AK$3:AK$146,$B485,总装!AK$6)+SUMIF(总装!AL$3:AL$146,$B485,总装!AL$6)+SUMIF(总装!AM$3:AM$146,$B485,总装!AM$6)</f>
        <v>0</v>
      </c>
      <c r="V485" s="5">
        <f ca="1">SUMIF(总装!AN$3:AN$146,$B485,总装!AN$6)+SUMIF(总装!AO$3:AO$146,$B485,总装!AO$6)+SUMIF(总装!AP$3:AP$146,$B485,总装!AP$6)</f>
        <v>0</v>
      </c>
      <c r="W485" s="5">
        <f ca="1">SUMIF(总装!AQ$3:AQ$146,$B485,总装!AQ$6)+SUMIF(总装!AR$3:AR$146,$B485,总装!AR$6)+SUMIF(总装!AS$3:AS$146,$B485,总装!AS$6)</f>
        <v>0</v>
      </c>
      <c r="X485" s="5">
        <f ca="1">SUMIF(总装!AT$3:AT$146,$B485,总装!AT$6)+SUMIF(总装!AU$3:AU$146,$B485,总装!AU$6)+SUMIF(总装!AV$3:AV$146,$B485,总装!AV$6)</f>
        <v>0</v>
      </c>
      <c r="Y485" s="5">
        <f ca="1">SUMIF(总装!AW$3:AW$146,$B485,总装!AW$6)+SUMIF(总装!AX$3:AX$146,$B485,总装!AX$6)+SUMIF(总装!AY$3:AY$146,$B485,总装!AY$6)</f>
        <v>0</v>
      </c>
      <c r="Z485" s="5">
        <f ca="1">SUMIF(总装!AZ$3:AZ$146,$B485,总装!AZ$6)+SUMIF(总装!BA$3:BA$146,$B485,总装!BA$6)+SUMIF(总装!BB$3:BB$146,$B485,总装!BB$6)</f>
        <v>0</v>
      </c>
      <c r="AA485" s="5">
        <f ca="1">SUMIF(总装!BC$3:BC$146,$B485,总装!BC$6)+SUMIF(总装!BD$3:BD$146,$B485,总装!BD$6)+SUMIF(总装!BE$3:BE$146,$B485,总装!BE$6)</f>
        <v>0</v>
      </c>
      <c r="AB485" s="5">
        <f ca="1">SUMIF(总装!BF$3:BF$146,$B485,总装!BF$6)+SUMIF(总装!BG$3:BG$146,$B485,总装!BG$6)+SUMIF(总装!BH$3:BH$146,$B485,总装!BH$6)</f>
        <v>0</v>
      </c>
      <c r="AC485" s="5">
        <f ca="1">SUMIF(总装!BI$3:BI$146,$B485,总装!BI$6)+SUMIF(总装!BJ$3:BJ$146,$B485,总装!BJ$6)+SUMIF(总装!BK$3:BK$146,$B485,总装!BK$6)</f>
        <v>0</v>
      </c>
      <c r="AD485" s="5">
        <f ca="1">SUMIF(总装!BL$3:BL$146,$B485,总装!BL$6)+SUMIF(总装!BM$3:BM$146,$B485,总装!BM$6)+SUMIF(总装!BN$3:BN$146,$B485,总装!BN$6)</f>
        <v>0</v>
      </c>
      <c r="AE485" s="5">
        <f ca="1">SUMIF(总装!BO$3:BO$146,$B485,总装!BO$6)+SUMIF(总装!BP$3:BP$146,$B485,总装!BP$6)+SUMIF(总装!BQ$3:BQ$146,$B485,总装!BQ$6)</f>
        <v>0</v>
      </c>
      <c r="AF485" s="5">
        <f ca="1">SUMIF(总装!BR$3:BR$146,$B485,总装!BR$6)+SUMIF(总装!BS$3:BS$146,$B485,总装!BS$6)+SUMIF(总装!BT$3:BT$146,$B485,总装!BT$6)</f>
        <v>0</v>
      </c>
      <c r="AG485" s="5">
        <f ca="1">SUMIF(总装!BU$3:BU$146,$B485,总装!BU$6)+SUMIF(总装!BV$3:BV$146,$B485,总装!BV$6)+SUMIF(总装!BW$3:BW$146,$B485,总装!BW$6)</f>
        <v>0</v>
      </c>
      <c r="AH485" s="5">
        <f ca="1">SUMIF(总装!BX$3:BX$146,$B485,总装!BX$6)+SUMIF(总装!BY$3:BY$146,$B485,总装!BY$6)+SUMIF(总装!BZ$3:BZ$146,$B485,总装!BZ$6)</f>
        <v>0</v>
      </c>
      <c r="AI485" s="5">
        <f ca="1">SUMIF(总装!CA$3:CA$146,$B485,总装!CA$6)+SUMIF(总装!CB$3:CB$146,$B485,总装!CB$6)+SUMIF(总装!CC$3:CC$146,$B485,总装!CC$6)</f>
        <v>0</v>
      </c>
      <c r="AJ485" s="5">
        <f ca="1">SUMIF(总装!CD$3:CD$146,$B485,总装!CD$6)+SUMIF(总装!CE$3:CE$146,$B485,总装!CE$6)+SUMIF(总装!CF$3:CF$146,$B485,总装!CF$6)</f>
        <v>0</v>
      </c>
      <c r="AK485" s="5">
        <f ca="1">SUMIF(总装!CG$3:CG$146,$B485,总装!CG$6)+SUMIF(总装!CH$3:CH$146,$B485,总装!CH$6)+SUMIF(总装!CI$3:CI$146,$B485,总装!CI$6)</f>
        <v>0</v>
      </c>
      <c r="AL485" s="5">
        <f ca="1">SUMIF(总装!CJ$3:CJ$146,$B485,总装!CJ$6)+SUMIF(总装!CK$3:CK$146,$B485,总装!CK$6)+SUMIF(总装!CL$3:CL$146,$B485,总装!CL$6)</f>
        <v>0</v>
      </c>
      <c r="AM485" s="5">
        <f ca="1">SUMIF(总装!CM$3:CM$146,$B485,总装!CM$6)+SUMIF(总装!CN$3:CN$146,$B485,总装!CN$6)+SUMIF(总装!CO$3:CO$146,$B485,总装!CO$6)</f>
        <v>0</v>
      </c>
      <c r="AN485" s="5">
        <f ca="1">SUMIF(总装!CP$3:CP$146,$B485,总装!CP$6)+SUMIF(总装!CQ$3:CQ$146,$B485,总装!CQ$6)+SUMIF(总装!CR$3:CR$146,$B485,总装!CR$6)</f>
        <v>0</v>
      </c>
      <c r="AO485" s="5">
        <f ca="1" t="shared" si="20"/>
        <v>0</v>
      </c>
      <c r="AP485" s="5">
        <f>SUMIF(工单拆分!G:G,B485,工单拆分!I:I)</f>
        <v>0</v>
      </c>
      <c r="AQ485" s="5">
        <f ca="1" t="shared" si="21"/>
        <v>0</v>
      </c>
      <c r="AS485" s="7"/>
      <c r="AT485" s="5"/>
      <c r="AU485" s="5"/>
      <c r="AV485" s="5"/>
      <c r="AW485" s="5"/>
    </row>
    <row r="486" s="1" customFormat="1" spans="1:49">
      <c r="A486" s="5">
        <f>工单拆分!F486</f>
        <v>7210002532</v>
      </c>
      <c r="B486" s="5" t="str">
        <f>工单拆分!G486</f>
        <v>7210002532-8</v>
      </c>
      <c r="C486" s="5" t="str">
        <f>工单拆分!H486</f>
        <v>50YB7F-8</v>
      </c>
      <c r="D486" s="5">
        <f>VLOOKUP(B486,工单拆分!G:I,3,0)</f>
        <v>2000</v>
      </c>
      <c r="E486" s="5">
        <f ca="1">SUMIFS(OFFSET(工单拆分!$I$2,,,2000),OFFSET(工单拆分!$F$2,,,2000),A486)</f>
        <v>16000</v>
      </c>
      <c r="F486" s="5"/>
      <c r="G486" s="10">
        <f ca="1" t="array" ref="G486">MATCH(TRUE,J486:AN486&gt;10,0)+$J$2-1</f>
        <v>43538</v>
      </c>
      <c r="H486" s="11"/>
      <c r="I486" s="11"/>
      <c r="J486" s="5">
        <f ca="1">SUMIF(总装!D$3:D$146,$B486,总装!D$6)+SUMIF(总装!E$3:E$146,$B486,总装!E$6)+SUMIF(总装!F$3:F$146,$B486,总装!F$6)</f>
        <v>0</v>
      </c>
      <c r="K486" s="12">
        <f ca="1">SUMIF(总装!G$3:G$146,$B486,总装!G$6)+SUMIF(总装!H$3:H$146,$B486,总装!H$6)+SUMIF(总装!I$3:I$146,$B486,总装!I$6)</f>
        <v>0</v>
      </c>
      <c r="L486" s="12">
        <f ca="1">SUMIF(总装!J$3:J$146,$B486,总装!J$6)+SUMIF(总装!K$3:K$146,$B486,总装!K$6)+SUMIF(总装!L$3:L$146,$B486,总装!L$6)</f>
        <v>0</v>
      </c>
      <c r="M486" s="12">
        <f ca="1">SUMIF(总装!M$3:M$146,$B486,总装!M$6)+SUMIF(总装!N$3:N$146,$B486,总装!N$6)+SUMIF(总装!O$3:O$146,$B486,总装!O$6)</f>
        <v>0</v>
      </c>
      <c r="N486" s="12">
        <f ca="1">SUMIF(总装!P$3:P$146,$B486,总装!P$6)+SUMIF(总装!Q$3:Q$146,$B486,总装!Q$6)+SUMIF(总装!R$3:R$146,$B486,总装!R$6)</f>
        <v>0</v>
      </c>
      <c r="O486" s="12">
        <f ca="1">SUMIF(总装!S$3:S$146,$B486,总装!S$6)+SUMIF(总装!T$3:T$146,$B486,总装!T$6)+SUMIF(总装!U$3:U$146,$B486,总装!U$6)</f>
        <v>0</v>
      </c>
      <c r="P486" s="12">
        <f ca="1">SUMIF(总装!V$3:V$146,$B486,总装!V$6)+SUMIF(总装!W$3:W$146,$B486,总装!W$6)+SUMIF(总装!X$3:X$146,$B486,总装!X$6)</f>
        <v>0</v>
      </c>
      <c r="Q486" s="12">
        <f ca="1">SUMIF(总装!Y$3:Y$146,$B486,总装!Y$6)+SUMIF(总装!Z$3:Z$146,$B486,总装!Z$6)+SUMIF(总装!AA$3:AA$146,$B486,总装!AA$6)</f>
        <v>0</v>
      </c>
      <c r="R486" s="5">
        <f ca="1">SUMIF(总装!AB$3:AB$146,$B486,总装!AB$6)+SUMIF(总装!AC$3:AC$146,$B486,总装!AC$6)+SUMIF(总装!AD$3:AD$146,$B486,总装!AD$6)</f>
        <v>0</v>
      </c>
      <c r="S486" s="5">
        <f ca="1">SUMIF(总装!AE$3:AE$146,$B486,总装!AE$6)+SUMIF(总装!AF$3:AF$146,$B486,总装!AF$6)+SUMIF(总装!AG$3:AG$146,$B486,总装!AG$6)</f>
        <v>0</v>
      </c>
      <c r="T486" s="5">
        <f ca="1">SUMIF(总装!AH$3:AH$146,$B486,总装!AH$6)+SUMIF(总装!AI$3:AI$146,$B486,总装!AI$6)+SUMIF(总装!AJ$3:AJ$146,$B486,总装!AJ$6)</f>
        <v>0</v>
      </c>
      <c r="U486" s="5">
        <f ca="1">SUMIF(总装!AK$3:AK$146,$B486,总装!AK$6)+SUMIF(总装!AL$3:AL$146,$B486,总装!AL$6)+SUMIF(总装!AM$3:AM$146,$B486,总装!AM$6)</f>
        <v>0</v>
      </c>
      <c r="V486" s="5">
        <f ca="1">SUMIF(总装!AN$3:AN$146,$B486,总装!AN$6)+SUMIF(总装!AO$3:AO$146,$B486,总装!AO$6)+SUMIF(总装!AP$3:AP$146,$B486,总装!AP$6)</f>
        <v>0</v>
      </c>
      <c r="W486" s="5">
        <f ca="1">SUMIF(总装!AQ$3:AQ$146,$B486,总装!AQ$6)+SUMIF(总装!AR$3:AR$146,$B486,总装!AR$6)+SUMIF(总装!AS$3:AS$146,$B486,总装!AS$6)</f>
        <v>1800</v>
      </c>
      <c r="X486" s="5">
        <f ca="1">SUMIF(总装!AT$3:AT$146,$B486,总装!AT$6)+SUMIF(总装!AU$3:AU$146,$B486,总装!AU$6)+SUMIF(总装!AV$3:AV$146,$B486,总装!AV$6)</f>
        <v>200</v>
      </c>
      <c r="Y486" s="5">
        <f ca="1">SUMIF(总装!AW$3:AW$146,$B486,总装!AW$6)+SUMIF(总装!AX$3:AX$146,$B486,总装!AX$6)+SUMIF(总装!AY$3:AY$146,$B486,总装!AY$6)</f>
        <v>0</v>
      </c>
      <c r="Z486" s="5">
        <f ca="1">SUMIF(总装!AZ$3:AZ$146,$B486,总装!AZ$6)+SUMIF(总装!BA$3:BA$146,$B486,总装!BA$6)+SUMIF(总装!BB$3:BB$146,$B486,总装!BB$6)</f>
        <v>0</v>
      </c>
      <c r="AA486" s="5">
        <f ca="1">SUMIF(总装!BC$3:BC$146,$B486,总装!BC$6)+SUMIF(总装!BD$3:BD$146,$B486,总装!BD$6)+SUMIF(总装!BE$3:BE$146,$B486,总装!BE$6)</f>
        <v>0</v>
      </c>
      <c r="AB486" s="5">
        <f ca="1">SUMIF(总装!BF$3:BF$146,$B486,总装!BF$6)+SUMIF(总装!BG$3:BG$146,$B486,总装!BG$6)+SUMIF(总装!BH$3:BH$146,$B486,总装!BH$6)</f>
        <v>0</v>
      </c>
      <c r="AC486" s="5">
        <f ca="1">SUMIF(总装!BI$3:BI$146,$B486,总装!BI$6)+SUMIF(总装!BJ$3:BJ$146,$B486,总装!BJ$6)+SUMIF(总装!BK$3:BK$146,$B486,总装!BK$6)</f>
        <v>0</v>
      </c>
      <c r="AD486" s="5">
        <f ca="1">SUMIF(总装!BL$3:BL$146,$B486,总装!BL$6)+SUMIF(总装!BM$3:BM$146,$B486,总装!BM$6)+SUMIF(总装!BN$3:BN$146,$B486,总装!BN$6)</f>
        <v>0</v>
      </c>
      <c r="AE486" s="5">
        <f ca="1">SUMIF(总装!BO$3:BO$146,$B486,总装!BO$6)+SUMIF(总装!BP$3:BP$146,$B486,总装!BP$6)+SUMIF(总装!BQ$3:BQ$146,$B486,总装!BQ$6)</f>
        <v>0</v>
      </c>
      <c r="AF486" s="5">
        <f ca="1">SUMIF(总装!BR$3:BR$146,$B486,总装!BR$6)+SUMIF(总装!BS$3:BS$146,$B486,总装!BS$6)+SUMIF(总装!BT$3:BT$146,$B486,总装!BT$6)</f>
        <v>0</v>
      </c>
      <c r="AG486" s="5">
        <f ca="1">SUMIF(总装!BU$3:BU$146,$B486,总装!BU$6)+SUMIF(总装!BV$3:BV$146,$B486,总装!BV$6)+SUMIF(总装!BW$3:BW$146,$B486,总装!BW$6)</f>
        <v>0</v>
      </c>
      <c r="AH486" s="5">
        <f ca="1">SUMIF(总装!BX$3:BX$146,$B486,总装!BX$6)+SUMIF(总装!BY$3:BY$146,$B486,总装!BY$6)+SUMIF(总装!BZ$3:BZ$146,$B486,总装!BZ$6)</f>
        <v>0</v>
      </c>
      <c r="AI486" s="5">
        <f ca="1">SUMIF(总装!CA$3:CA$146,$B486,总装!CA$6)+SUMIF(总装!CB$3:CB$146,$B486,总装!CB$6)+SUMIF(总装!CC$3:CC$146,$B486,总装!CC$6)</f>
        <v>0</v>
      </c>
      <c r="AJ486" s="5">
        <f ca="1">SUMIF(总装!CD$3:CD$146,$B486,总装!CD$6)+SUMIF(总装!CE$3:CE$146,$B486,总装!CE$6)+SUMIF(总装!CF$3:CF$146,$B486,总装!CF$6)</f>
        <v>0</v>
      </c>
      <c r="AK486" s="5">
        <f ca="1">SUMIF(总装!CG$3:CG$146,$B486,总装!CG$6)+SUMIF(总装!CH$3:CH$146,$B486,总装!CH$6)+SUMIF(总装!CI$3:CI$146,$B486,总装!CI$6)</f>
        <v>0</v>
      </c>
      <c r="AL486" s="5">
        <f ca="1">SUMIF(总装!CJ$3:CJ$146,$B486,总装!CJ$6)+SUMIF(总装!CK$3:CK$146,$B486,总装!CK$6)+SUMIF(总装!CL$3:CL$146,$B486,总装!CL$6)</f>
        <v>0</v>
      </c>
      <c r="AM486" s="5">
        <f ca="1">SUMIF(总装!CM$3:CM$146,$B486,总装!CM$6)+SUMIF(总装!CN$3:CN$146,$B486,总装!CN$6)+SUMIF(总装!CO$3:CO$146,$B486,总装!CO$6)</f>
        <v>0</v>
      </c>
      <c r="AN486" s="5">
        <f ca="1">SUMIF(总装!CP$3:CP$146,$B486,总装!CP$6)+SUMIF(总装!CQ$3:CQ$146,$B486,总装!CQ$6)+SUMIF(总装!CR$3:CR$146,$B486,总装!CR$6)</f>
        <v>0</v>
      </c>
      <c r="AO486" s="5">
        <f ca="1" t="shared" si="20"/>
        <v>2000</v>
      </c>
      <c r="AP486" s="5">
        <f>SUMIF(工单拆分!G:G,B486,工单拆分!I:I)</f>
        <v>2000</v>
      </c>
      <c r="AQ486" s="5">
        <f ca="1" t="shared" si="21"/>
        <v>0</v>
      </c>
      <c r="AS486" s="7"/>
      <c r="AT486" s="5"/>
      <c r="AU486" s="5"/>
      <c r="AV486" s="5"/>
      <c r="AW486" s="5"/>
    </row>
    <row r="487" s="1" customFormat="1" spans="1:49">
      <c r="A487" s="5">
        <f>工单拆分!F487</f>
        <v>7210003494</v>
      </c>
      <c r="B487" s="5" t="str">
        <f>工单拆分!G487</f>
        <v>7210003494-1</v>
      </c>
      <c r="C487" s="5" t="str">
        <f>工单拆分!H487</f>
        <v>40YB807-1</v>
      </c>
      <c r="D487" s="5">
        <f>VLOOKUP(B487,工单拆分!G:I,3,0)</f>
        <v>2000</v>
      </c>
      <c r="E487" s="5">
        <f ca="1">SUMIFS(OFFSET(工单拆分!$I$2,,,2000),OFFSET(工单拆分!$F$2,,,2000),A487)</f>
        <v>13000</v>
      </c>
      <c r="F487" s="5"/>
      <c r="G487" s="10">
        <f ca="1" t="array" ref="G487">MATCH(TRUE,J487:AN487&gt;10,0)+$J$2-1</f>
        <v>43529</v>
      </c>
      <c r="H487" s="11"/>
      <c r="I487" s="11"/>
      <c r="J487" s="5">
        <f ca="1">SUMIF(总装!D$3:D$146,$B487,总装!D$6)+SUMIF(总装!E$3:E$146,$B487,总装!E$6)+SUMIF(总装!F$3:F$146,$B487,总装!F$6)</f>
        <v>0</v>
      </c>
      <c r="K487" s="12">
        <f ca="1">SUMIF(总装!G$3:G$146,$B487,总装!G$6)+SUMIF(总装!H$3:H$146,$B487,总装!H$6)+SUMIF(总装!I$3:I$146,$B487,总装!I$6)</f>
        <v>0</v>
      </c>
      <c r="L487" s="12">
        <f ca="1">SUMIF(总装!J$3:J$146,$B487,总装!J$6)+SUMIF(总装!K$3:K$146,$B487,总装!K$6)+SUMIF(总装!L$3:L$146,$B487,总装!L$6)</f>
        <v>0</v>
      </c>
      <c r="M487" s="12">
        <f ca="1">SUMIF(总装!M$3:M$146,$B487,总装!M$6)+SUMIF(总装!N$3:N$146,$B487,总装!N$6)+SUMIF(总装!O$3:O$146,$B487,总装!O$6)</f>
        <v>0</v>
      </c>
      <c r="N487" s="12">
        <f ca="1">SUMIF(总装!P$3:P$146,$B487,总装!P$6)+SUMIF(总装!Q$3:Q$146,$B487,总装!Q$6)+SUMIF(总装!R$3:R$146,$B487,总装!R$6)</f>
        <v>1100</v>
      </c>
      <c r="O487" s="12">
        <f ca="1">SUMIF(总装!S$3:S$146,$B487,总装!S$6)+SUMIF(总装!T$3:T$146,$B487,总装!T$6)+SUMIF(总装!U$3:U$146,$B487,总装!U$6)</f>
        <v>900</v>
      </c>
      <c r="P487" s="12">
        <f ca="1">SUMIF(总装!V$3:V$146,$B487,总装!V$6)+SUMIF(总装!W$3:W$146,$B487,总装!W$6)+SUMIF(总装!X$3:X$146,$B487,总装!X$6)</f>
        <v>0</v>
      </c>
      <c r="Q487" s="12">
        <f ca="1">SUMIF(总装!Y$3:Y$146,$B487,总装!Y$6)+SUMIF(总装!Z$3:Z$146,$B487,总装!Z$6)+SUMIF(总装!AA$3:AA$146,$B487,总装!AA$6)</f>
        <v>0</v>
      </c>
      <c r="R487" s="5">
        <f ca="1">SUMIF(总装!AB$3:AB$146,$B487,总装!AB$6)+SUMIF(总装!AC$3:AC$146,$B487,总装!AC$6)+SUMIF(总装!AD$3:AD$146,$B487,总装!AD$6)</f>
        <v>0</v>
      </c>
      <c r="S487" s="5">
        <f ca="1">SUMIF(总装!AE$3:AE$146,$B487,总装!AE$6)+SUMIF(总装!AF$3:AF$146,$B487,总装!AF$6)+SUMIF(总装!AG$3:AG$146,$B487,总装!AG$6)</f>
        <v>0</v>
      </c>
      <c r="T487" s="5">
        <f ca="1">SUMIF(总装!AH$3:AH$146,$B487,总装!AH$6)+SUMIF(总装!AI$3:AI$146,$B487,总装!AI$6)+SUMIF(总装!AJ$3:AJ$146,$B487,总装!AJ$6)</f>
        <v>0</v>
      </c>
      <c r="U487" s="5">
        <f ca="1">SUMIF(总装!AK$3:AK$146,$B487,总装!AK$6)+SUMIF(总装!AL$3:AL$146,$B487,总装!AL$6)+SUMIF(总装!AM$3:AM$146,$B487,总装!AM$6)</f>
        <v>0</v>
      </c>
      <c r="V487" s="5">
        <f ca="1">SUMIF(总装!AN$3:AN$146,$B487,总装!AN$6)+SUMIF(总装!AO$3:AO$146,$B487,总装!AO$6)+SUMIF(总装!AP$3:AP$146,$B487,总装!AP$6)</f>
        <v>0</v>
      </c>
      <c r="W487" s="5">
        <f ca="1">SUMIF(总装!AQ$3:AQ$146,$B487,总装!AQ$6)+SUMIF(总装!AR$3:AR$146,$B487,总装!AR$6)+SUMIF(总装!AS$3:AS$146,$B487,总装!AS$6)</f>
        <v>0</v>
      </c>
      <c r="X487" s="5">
        <f ca="1">SUMIF(总装!AT$3:AT$146,$B487,总装!AT$6)+SUMIF(总装!AU$3:AU$146,$B487,总装!AU$6)+SUMIF(总装!AV$3:AV$146,$B487,总装!AV$6)</f>
        <v>0</v>
      </c>
      <c r="Y487" s="5">
        <f ca="1">SUMIF(总装!AW$3:AW$146,$B487,总装!AW$6)+SUMIF(总装!AX$3:AX$146,$B487,总装!AX$6)+SUMIF(总装!AY$3:AY$146,$B487,总装!AY$6)</f>
        <v>0</v>
      </c>
      <c r="Z487" s="5">
        <f ca="1">SUMIF(总装!AZ$3:AZ$146,$B487,总装!AZ$6)+SUMIF(总装!BA$3:BA$146,$B487,总装!BA$6)+SUMIF(总装!BB$3:BB$146,$B487,总装!BB$6)</f>
        <v>0</v>
      </c>
      <c r="AA487" s="5">
        <f ca="1">SUMIF(总装!BC$3:BC$146,$B487,总装!BC$6)+SUMIF(总装!BD$3:BD$146,$B487,总装!BD$6)+SUMIF(总装!BE$3:BE$146,$B487,总装!BE$6)</f>
        <v>0</v>
      </c>
      <c r="AB487" s="5">
        <f ca="1">SUMIF(总装!BF$3:BF$146,$B487,总装!BF$6)+SUMIF(总装!BG$3:BG$146,$B487,总装!BG$6)+SUMIF(总装!BH$3:BH$146,$B487,总装!BH$6)</f>
        <v>0</v>
      </c>
      <c r="AC487" s="5">
        <f ca="1">SUMIF(总装!BI$3:BI$146,$B487,总装!BI$6)+SUMIF(总装!BJ$3:BJ$146,$B487,总装!BJ$6)+SUMIF(总装!BK$3:BK$146,$B487,总装!BK$6)</f>
        <v>0</v>
      </c>
      <c r="AD487" s="5">
        <f ca="1">SUMIF(总装!BL$3:BL$146,$B487,总装!BL$6)+SUMIF(总装!BM$3:BM$146,$B487,总装!BM$6)+SUMIF(总装!BN$3:BN$146,$B487,总装!BN$6)</f>
        <v>0</v>
      </c>
      <c r="AE487" s="5">
        <f ca="1">SUMIF(总装!BO$3:BO$146,$B487,总装!BO$6)+SUMIF(总装!BP$3:BP$146,$B487,总装!BP$6)+SUMIF(总装!BQ$3:BQ$146,$B487,总装!BQ$6)</f>
        <v>0</v>
      </c>
      <c r="AF487" s="5">
        <f ca="1">SUMIF(总装!BR$3:BR$146,$B487,总装!BR$6)+SUMIF(总装!BS$3:BS$146,$B487,总装!BS$6)+SUMIF(总装!BT$3:BT$146,$B487,总装!BT$6)</f>
        <v>0</v>
      </c>
      <c r="AG487" s="5">
        <f ca="1">SUMIF(总装!BU$3:BU$146,$B487,总装!BU$6)+SUMIF(总装!BV$3:BV$146,$B487,总装!BV$6)+SUMIF(总装!BW$3:BW$146,$B487,总装!BW$6)</f>
        <v>0</v>
      </c>
      <c r="AH487" s="5">
        <f ca="1">SUMIF(总装!BX$3:BX$146,$B487,总装!BX$6)+SUMIF(总装!BY$3:BY$146,$B487,总装!BY$6)+SUMIF(总装!BZ$3:BZ$146,$B487,总装!BZ$6)</f>
        <v>0</v>
      </c>
      <c r="AI487" s="5">
        <f ca="1">SUMIF(总装!CA$3:CA$146,$B487,总装!CA$6)+SUMIF(总装!CB$3:CB$146,$B487,总装!CB$6)+SUMIF(总装!CC$3:CC$146,$B487,总装!CC$6)</f>
        <v>0</v>
      </c>
      <c r="AJ487" s="5">
        <f ca="1">SUMIF(总装!CD$3:CD$146,$B487,总装!CD$6)+SUMIF(总装!CE$3:CE$146,$B487,总装!CE$6)+SUMIF(总装!CF$3:CF$146,$B487,总装!CF$6)</f>
        <v>0</v>
      </c>
      <c r="AK487" s="5">
        <f ca="1">SUMIF(总装!CG$3:CG$146,$B487,总装!CG$6)+SUMIF(总装!CH$3:CH$146,$B487,总装!CH$6)+SUMIF(总装!CI$3:CI$146,$B487,总装!CI$6)</f>
        <v>0</v>
      </c>
      <c r="AL487" s="5">
        <f ca="1">SUMIF(总装!CJ$3:CJ$146,$B487,总装!CJ$6)+SUMIF(总装!CK$3:CK$146,$B487,总装!CK$6)+SUMIF(总装!CL$3:CL$146,$B487,总装!CL$6)</f>
        <v>0</v>
      </c>
      <c r="AM487" s="5">
        <f ca="1">SUMIF(总装!CM$3:CM$146,$B487,总装!CM$6)+SUMIF(总装!CN$3:CN$146,$B487,总装!CN$6)+SUMIF(总装!CO$3:CO$146,$B487,总装!CO$6)</f>
        <v>0</v>
      </c>
      <c r="AN487" s="5">
        <f ca="1">SUMIF(总装!CP$3:CP$146,$B487,总装!CP$6)+SUMIF(总装!CQ$3:CQ$146,$B487,总装!CQ$6)+SUMIF(总装!CR$3:CR$146,$B487,总装!CR$6)</f>
        <v>0</v>
      </c>
      <c r="AO487" s="5">
        <f ca="1" t="shared" si="20"/>
        <v>2000</v>
      </c>
      <c r="AP487" s="5">
        <f>SUMIF(工单拆分!G:G,B487,工单拆分!I:I)</f>
        <v>2000</v>
      </c>
      <c r="AQ487" s="5">
        <f ca="1" t="shared" si="21"/>
        <v>0</v>
      </c>
      <c r="AS487" s="7"/>
      <c r="AT487" s="5"/>
      <c r="AU487" s="5"/>
      <c r="AV487" s="5"/>
      <c r="AW487" s="5"/>
    </row>
    <row r="488" s="1" customFormat="1" spans="1:49">
      <c r="A488" s="5">
        <f>工单拆分!F488</f>
        <v>7210003494</v>
      </c>
      <c r="B488" s="5" t="str">
        <f>工单拆分!G488</f>
        <v>7210003494-2</v>
      </c>
      <c r="C488" s="5" t="str">
        <f>工单拆分!H488</f>
        <v>40YB807-2</v>
      </c>
      <c r="D488" s="5">
        <f>VLOOKUP(B488,工单拆分!G:I,3,0)</f>
        <v>2000</v>
      </c>
      <c r="E488" s="5">
        <f ca="1">SUMIFS(OFFSET(工单拆分!$I$2,,,2000),OFFSET(工单拆分!$F$2,,,2000),A488)</f>
        <v>13000</v>
      </c>
      <c r="F488" s="5"/>
      <c r="G488" s="10">
        <f ca="1" t="array" ref="G488">MATCH(TRUE,J488:AN488&gt;10,0)+$J$2-1</f>
        <v>43530</v>
      </c>
      <c r="H488" s="11"/>
      <c r="I488" s="11"/>
      <c r="J488" s="5">
        <f ca="1">SUMIF(总装!D$3:D$146,$B488,总装!D$6)+SUMIF(总装!E$3:E$146,$B488,总装!E$6)+SUMIF(总装!F$3:F$146,$B488,总装!F$6)</f>
        <v>0</v>
      </c>
      <c r="K488" s="12">
        <f ca="1">SUMIF(总装!G$3:G$146,$B488,总装!G$6)+SUMIF(总装!H$3:H$146,$B488,总装!H$6)+SUMIF(总装!I$3:I$146,$B488,总装!I$6)</f>
        <v>0</v>
      </c>
      <c r="L488" s="12">
        <f ca="1">SUMIF(总装!J$3:J$146,$B488,总装!J$6)+SUMIF(总装!K$3:K$146,$B488,总装!K$6)+SUMIF(总装!L$3:L$146,$B488,总装!L$6)</f>
        <v>0</v>
      </c>
      <c r="M488" s="12">
        <f ca="1">SUMIF(总装!M$3:M$146,$B488,总装!M$6)+SUMIF(总装!N$3:N$146,$B488,总装!N$6)+SUMIF(总装!O$3:O$146,$B488,总装!O$6)</f>
        <v>0</v>
      </c>
      <c r="N488" s="12">
        <f ca="1">SUMIF(总装!P$3:P$146,$B488,总装!P$6)+SUMIF(总装!Q$3:Q$146,$B488,总装!Q$6)+SUMIF(总装!R$3:R$146,$B488,总装!R$6)</f>
        <v>0</v>
      </c>
      <c r="O488" s="12">
        <f ca="1">SUMIF(总装!S$3:S$146,$B488,总装!S$6)+SUMIF(总装!T$3:T$146,$B488,总装!T$6)+SUMIF(总装!U$3:U$146,$B488,总装!U$6)</f>
        <v>400</v>
      </c>
      <c r="P488" s="12">
        <f ca="1">SUMIF(总装!V$3:V$146,$B488,总装!V$6)+SUMIF(总装!W$3:W$146,$B488,总装!W$6)+SUMIF(总装!X$3:X$146,$B488,总装!X$6)</f>
        <v>1400</v>
      </c>
      <c r="Q488" s="12">
        <f ca="1">SUMIF(总装!Y$3:Y$146,$B488,总装!Y$6)+SUMIF(总装!Z$3:Z$146,$B488,总装!Z$6)+SUMIF(总装!AA$3:AA$146,$B488,总装!AA$6)</f>
        <v>200</v>
      </c>
      <c r="R488" s="5">
        <f ca="1">SUMIF(总装!AB$3:AB$146,$B488,总装!AB$6)+SUMIF(总装!AC$3:AC$146,$B488,总装!AC$6)+SUMIF(总装!AD$3:AD$146,$B488,总装!AD$6)</f>
        <v>0</v>
      </c>
      <c r="S488" s="5">
        <f ca="1">SUMIF(总装!AE$3:AE$146,$B488,总装!AE$6)+SUMIF(总装!AF$3:AF$146,$B488,总装!AF$6)+SUMIF(总装!AG$3:AG$146,$B488,总装!AG$6)</f>
        <v>0</v>
      </c>
      <c r="T488" s="5">
        <f ca="1">SUMIF(总装!AH$3:AH$146,$B488,总装!AH$6)+SUMIF(总装!AI$3:AI$146,$B488,总装!AI$6)+SUMIF(总装!AJ$3:AJ$146,$B488,总装!AJ$6)</f>
        <v>0</v>
      </c>
      <c r="U488" s="5">
        <f ca="1">SUMIF(总装!AK$3:AK$146,$B488,总装!AK$6)+SUMIF(总装!AL$3:AL$146,$B488,总装!AL$6)+SUMIF(总装!AM$3:AM$146,$B488,总装!AM$6)</f>
        <v>0</v>
      </c>
      <c r="V488" s="5">
        <f ca="1">SUMIF(总装!AN$3:AN$146,$B488,总装!AN$6)+SUMIF(总装!AO$3:AO$146,$B488,总装!AO$6)+SUMIF(总装!AP$3:AP$146,$B488,总装!AP$6)</f>
        <v>0</v>
      </c>
      <c r="W488" s="5">
        <f ca="1">SUMIF(总装!AQ$3:AQ$146,$B488,总装!AQ$6)+SUMIF(总装!AR$3:AR$146,$B488,总装!AR$6)+SUMIF(总装!AS$3:AS$146,$B488,总装!AS$6)</f>
        <v>0</v>
      </c>
      <c r="X488" s="5">
        <f ca="1">SUMIF(总装!AT$3:AT$146,$B488,总装!AT$6)+SUMIF(总装!AU$3:AU$146,$B488,总装!AU$6)+SUMIF(总装!AV$3:AV$146,$B488,总装!AV$6)</f>
        <v>0</v>
      </c>
      <c r="Y488" s="5">
        <f ca="1">SUMIF(总装!AW$3:AW$146,$B488,总装!AW$6)+SUMIF(总装!AX$3:AX$146,$B488,总装!AX$6)+SUMIF(总装!AY$3:AY$146,$B488,总装!AY$6)</f>
        <v>0</v>
      </c>
      <c r="Z488" s="5">
        <f ca="1">SUMIF(总装!AZ$3:AZ$146,$B488,总装!AZ$6)+SUMIF(总装!BA$3:BA$146,$B488,总装!BA$6)+SUMIF(总装!BB$3:BB$146,$B488,总装!BB$6)</f>
        <v>0</v>
      </c>
      <c r="AA488" s="5">
        <f ca="1">SUMIF(总装!BC$3:BC$146,$B488,总装!BC$6)+SUMIF(总装!BD$3:BD$146,$B488,总装!BD$6)+SUMIF(总装!BE$3:BE$146,$B488,总装!BE$6)</f>
        <v>0</v>
      </c>
      <c r="AB488" s="5">
        <f ca="1">SUMIF(总装!BF$3:BF$146,$B488,总装!BF$6)+SUMIF(总装!BG$3:BG$146,$B488,总装!BG$6)+SUMIF(总装!BH$3:BH$146,$B488,总装!BH$6)</f>
        <v>0</v>
      </c>
      <c r="AC488" s="5">
        <f ca="1">SUMIF(总装!BI$3:BI$146,$B488,总装!BI$6)+SUMIF(总装!BJ$3:BJ$146,$B488,总装!BJ$6)+SUMIF(总装!BK$3:BK$146,$B488,总装!BK$6)</f>
        <v>0</v>
      </c>
      <c r="AD488" s="5">
        <f ca="1">SUMIF(总装!BL$3:BL$146,$B488,总装!BL$6)+SUMIF(总装!BM$3:BM$146,$B488,总装!BM$6)+SUMIF(总装!BN$3:BN$146,$B488,总装!BN$6)</f>
        <v>0</v>
      </c>
      <c r="AE488" s="5">
        <f ca="1">SUMIF(总装!BO$3:BO$146,$B488,总装!BO$6)+SUMIF(总装!BP$3:BP$146,$B488,总装!BP$6)+SUMIF(总装!BQ$3:BQ$146,$B488,总装!BQ$6)</f>
        <v>0</v>
      </c>
      <c r="AF488" s="5">
        <f ca="1">SUMIF(总装!BR$3:BR$146,$B488,总装!BR$6)+SUMIF(总装!BS$3:BS$146,$B488,总装!BS$6)+SUMIF(总装!BT$3:BT$146,$B488,总装!BT$6)</f>
        <v>0</v>
      </c>
      <c r="AG488" s="5">
        <f ca="1">SUMIF(总装!BU$3:BU$146,$B488,总装!BU$6)+SUMIF(总装!BV$3:BV$146,$B488,总装!BV$6)+SUMIF(总装!BW$3:BW$146,$B488,总装!BW$6)</f>
        <v>0</v>
      </c>
      <c r="AH488" s="5">
        <f ca="1">SUMIF(总装!BX$3:BX$146,$B488,总装!BX$6)+SUMIF(总装!BY$3:BY$146,$B488,总装!BY$6)+SUMIF(总装!BZ$3:BZ$146,$B488,总装!BZ$6)</f>
        <v>0</v>
      </c>
      <c r="AI488" s="5">
        <f ca="1">SUMIF(总装!CA$3:CA$146,$B488,总装!CA$6)+SUMIF(总装!CB$3:CB$146,$B488,总装!CB$6)+SUMIF(总装!CC$3:CC$146,$B488,总装!CC$6)</f>
        <v>0</v>
      </c>
      <c r="AJ488" s="5">
        <f ca="1">SUMIF(总装!CD$3:CD$146,$B488,总装!CD$6)+SUMIF(总装!CE$3:CE$146,$B488,总装!CE$6)+SUMIF(总装!CF$3:CF$146,$B488,总装!CF$6)</f>
        <v>0</v>
      </c>
      <c r="AK488" s="5">
        <f ca="1">SUMIF(总装!CG$3:CG$146,$B488,总装!CG$6)+SUMIF(总装!CH$3:CH$146,$B488,总装!CH$6)+SUMIF(总装!CI$3:CI$146,$B488,总装!CI$6)</f>
        <v>0</v>
      </c>
      <c r="AL488" s="5">
        <f ca="1">SUMIF(总装!CJ$3:CJ$146,$B488,总装!CJ$6)+SUMIF(总装!CK$3:CK$146,$B488,总装!CK$6)+SUMIF(总装!CL$3:CL$146,$B488,总装!CL$6)</f>
        <v>0</v>
      </c>
      <c r="AM488" s="5">
        <f ca="1">SUMIF(总装!CM$3:CM$146,$B488,总装!CM$6)+SUMIF(总装!CN$3:CN$146,$B488,总装!CN$6)+SUMIF(总装!CO$3:CO$146,$B488,总装!CO$6)</f>
        <v>0</v>
      </c>
      <c r="AN488" s="5">
        <f ca="1">SUMIF(总装!CP$3:CP$146,$B488,总装!CP$6)+SUMIF(总装!CQ$3:CQ$146,$B488,总装!CQ$6)+SUMIF(总装!CR$3:CR$146,$B488,总装!CR$6)</f>
        <v>0</v>
      </c>
      <c r="AO488" s="5">
        <f ca="1" t="shared" si="20"/>
        <v>2000</v>
      </c>
      <c r="AP488" s="5">
        <f>SUMIF(工单拆分!G:G,B488,工单拆分!I:I)</f>
        <v>2000</v>
      </c>
      <c r="AQ488" s="5">
        <f ca="1" t="shared" si="21"/>
        <v>0</v>
      </c>
      <c r="AS488" s="7"/>
      <c r="AT488" s="5"/>
      <c r="AU488" s="5"/>
      <c r="AV488" s="5"/>
      <c r="AW488" s="5"/>
    </row>
    <row r="489" s="1" customFormat="1" spans="1:49">
      <c r="A489" s="5">
        <f>工单拆分!F489</f>
        <v>7210003494</v>
      </c>
      <c r="B489" s="5" t="str">
        <f>工单拆分!G489</f>
        <v>7210003494-3</v>
      </c>
      <c r="C489" s="5" t="str">
        <f>工单拆分!H489</f>
        <v>40YB807-3</v>
      </c>
      <c r="D489" s="5">
        <f>VLOOKUP(B489,工单拆分!G:I,3,0)</f>
        <v>2000</v>
      </c>
      <c r="E489" s="5">
        <f ca="1">SUMIFS(OFFSET(工单拆分!$I$2,,,2000),OFFSET(工单拆分!$F$2,,,2000),A489)</f>
        <v>13000</v>
      </c>
      <c r="F489" s="5"/>
      <c r="G489" s="10" t="e">
        <f ca="1" t="array" ref="G489">MATCH(TRUE,J489:AN489&gt;10,0)+$J$2-1</f>
        <v>#N/A</v>
      </c>
      <c r="H489" s="11"/>
      <c r="I489" s="11"/>
      <c r="J489" s="5">
        <f ca="1">SUMIF(总装!D$3:D$146,$B489,总装!D$6)+SUMIF(总装!E$3:E$146,$B489,总装!E$6)+SUMIF(总装!F$3:F$146,$B489,总装!F$6)</f>
        <v>0</v>
      </c>
      <c r="K489" s="12">
        <f ca="1">SUMIF(总装!G$3:G$146,$B489,总装!G$6)+SUMIF(总装!H$3:H$146,$B489,总装!H$6)+SUMIF(总装!I$3:I$146,$B489,总装!I$6)</f>
        <v>0</v>
      </c>
      <c r="L489" s="12">
        <f ca="1">SUMIF(总装!J$3:J$146,$B489,总装!J$6)+SUMIF(总装!K$3:K$146,$B489,总装!K$6)+SUMIF(总装!L$3:L$146,$B489,总装!L$6)</f>
        <v>0</v>
      </c>
      <c r="M489" s="12">
        <f ca="1">SUMIF(总装!M$3:M$146,$B489,总装!M$6)+SUMIF(总装!N$3:N$146,$B489,总装!N$6)+SUMIF(总装!O$3:O$146,$B489,总装!O$6)</f>
        <v>0</v>
      </c>
      <c r="N489" s="12">
        <f ca="1">SUMIF(总装!P$3:P$146,$B489,总装!P$6)+SUMIF(总装!Q$3:Q$146,$B489,总装!Q$6)+SUMIF(总装!R$3:R$146,$B489,总装!R$6)</f>
        <v>0</v>
      </c>
      <c r="O489" s="12">
        <f ca="1">SUMIF(总装!S$3:S$146,$B489,总装!S$6)+SUMIF(总装!T$3:T$146,$B489,总装!T$6)+SUMIF(总装!U$3:U$146,$B489,总装!U$6)</f>
        <v>0</v>
      </c>
      <c r="P489" s="12">
        <f ca="1">SUMIF(总装!V$3:V$146,$B489,总装!V$6)+SUMIF(总装!W$3:W$146,$B489,总装!W$6)+SUMIF(总装!X$3:X$146,$B489,总装!X$6)</f>
        <v>0</v>
      </c>
      <c r="Q489" s="12">
        <f ca="1">SUMIF(总装!Y$3:Y$146,$B489,总装!Y$6)+SUMIF(总装!Z$3:Z$146,$B489,总装!Z$6)+SUMIF(总装!AA$3:AA$146,$B489,总装!AA$6)</f>
        <v>0</v>
      </c>
      <c r="R489" s="5">
        <f ca="1">SUMIF(总装!AB$3:AB$146,$B489,总装!AB$6)+SUMIF(总装!AC$3:AC$146,$B489,总装!AC$6)+SUMIF(总装!AD$3:AD$146,$B489,总装!AD$6)</f>
        <v>0</v>
      </c>
      <c r="S489" s="5">
        <f ca="1">SUMIF(总装!AE$3:AE$146,$B489,总装!AE$6)+SUMIF(总装!AF$3:AF$146,$B489,总装!AF$6)+SUMIF(总装!AG$3:AG$146,$B489,总装!AG$6)</f>
        <v>0</v>
      </c>
      <c r="T489" s="5">
        <f ca="1">SUMIF(总装!AH$3:AH$146,$B489,总装!AH$6)+SUMIF(总装!AI$3:AI$146,$B489,总装!AI$6)+SUMIF(总装!AJ$3:AJ$146,$B489,总装!AJ$6)</f>
        <v>0</v>
      </c>
      <c r="U489" s="5">
        <f ca="1">SUMIF(总装!AK$3:AK$146,$B489,总装!AK$6)+SUMIF(总装!AL$3:AL$146,$B489,总装!AL$6)+SUMIF(总装!AM$3:AM$146,$B489,总装!AM$6)</f>
        <v>0</v>
      </c>
      <c r="V489" s="5">
        <f ca="1">SUMIF(总装!AN$3:AN$146,$B489,总装!AN$6)+SUMIF(总装!AO$3:AO$146,$B489,总装!AO$6)+SUMIF(总装!AP$3:AP$146,$B489,总装!AP$6)</f>
        <v>0</v>
      </c>
      <c r="W489" s="5">
        <f ca="1">SUMIF(总装!AQ$3:AQ$146,$B489,总装!AQ$6)+SUMIF(总装!AR$3:AR$146,$B489,总装!AR$6)+SUMIF(总装!AS$3:AS$146,$B489,总装!AS$6)</f>
        <v>0</v>
      </c>
      <c r="X489" s="5">
        <f ca="1">SUMIF(总装!AT$3:AT$146,$B489,总装!AT$6)+SUMIF(总装!AU$3:AU$146,$B489,总装!AU$6)+SUMIF(总装!AV$3:AV$146,$B489,总装!AV$6)</f>
        <v>0</v>
      </c>
      <c r="Y489" s="5">
        <f ca="1">SUMIF(总装!AW$3:AW$146,$B489,总装!AW$6)+SUMIF(总装!AX$3:AX$146,$B489,总装!AX$6)+SUMIF(总装!AY$3:AY$146,$B489,总装!AY$6)</f>
        <v>0</v>
      </c>
      <c r="Z489" s="5">
        <f ca="1">SUMIF(总装!AZ$3:AZ$146,$B489,总装!AZ$6)+SUMIF(总装!BA$3:BA$146,$B489,总装!BA$6)+SUMIF(总装!BB$3:BB$146,$B489,总装!BB$6)</f>
        <v>0</v>
      </c>
      <c r="AA489" s="5">
        <f ca="1">SUMIF(总装!BC$3:BC$146,$B489,总装!BC$6)+SUMIF(总装!BD$3:BD$146,$B489,总装!BD$6)+SUMIF(总装!BE$3:BE$146,$B489,总装!BE$6)</f>
        <v>0</v>
      </c>
      <c r="AB489" s="5">
        <f ca="1">SUMIF(总装!BF$3:BF$146,$B489,总装!BF$6)+SUMIF(总装!BG$3:BG$146,$B489,总装!BG$6)+SUMIF(总装!BH$3:BH$146,$B489,总装!BH$6)</f>
        <v>0</v>
      </c>
      <c r="AC489" s="5">
        <f ca="1">SUMIF(总装!BI$3:BI$146,$B489,总装!BI$6)+SUMIF(总装!BJ$3:BJ$146,$B489,总装!BJ$6)+SUMIF(总装!BK$3:BK$146,$B489,总装!BK$6)</f>
        <v>0</v>
      </c>
      <c r="AD489" s="5">
        <f ca="1">SUMIF(总装!BL$3:BL$146,$B489,总装!BL$6)+SUMIF(总装!BM$3:BM$146,$B489,总装!BM$6)+SUMIF(总装!BN$3:BN$146,$B489,总装!BN$6)</f>
        <v>0</v>
      </c>
      <c r="AE489" s="5">
        <f ca="1">SUMIF(总装!BO$3:BO$146,$B489,总装!BO$6)+SUMIF(总装!BP$3:BP$146,$B489,总装!BP$6)+SUMIF(总装!BQ$3:BQ$146,$B489,总装!BQ$6)</f>
        <v>0</v>
      </c>
      <c r="AF489" s="5">
        <f ca="1">SUMIF(总装!BR$3:BR$146,$B489,总装!BR$6)+SUMIF(总装!BS$3:BS$146,$B489,总装!BS$6)+SUMIF(总装!BT$3:BT$146,$B489,总装!BT$6)</f>
        <v>0</v>
      </c>
      <c r="AG489" s="5">
        <f ca="1">SUMIF(总装!BU$3:BU$146,$B489,总装!BU$6)+SUMIF(总装!BV$3:BV$146,$B489,总装!BV$6)+SUMIF(总装!BW$3:BW$146,$B489,总装!BW$6)</f>
        <v>0</v>
      </c>
      <c r="AH489" s="5">
        <f ca="1">SUMIF(总装!BX$3:BX$146,$B489,总装!BX$6)+SUMIF(总装!BY$3:BY$146,$B489,总装!BY$6)+SUMIF(总装!BZ$3:BZ$146,$B489,总装!BZ$6)</f>
        <v>0</v>
      </c>
      <c r="AI489" s="5">
        <f ca="1">SUMIF(总装!CA$3:CA$146,$B489,总装!CA$6)+SUMIF(总装!CB$3:CB$146,$B489,总装!CB$6)+SUMIF(总装!CC$3:CC$146,$B489,总装!CC$6)</f>
        <v>0</v>
      </c>
      <c r="AJ489" s="5">
        <f ca="1">SUMIF(总装!CD$3:CD$146,$B489,总装!CD$6)+SUMIF(总装!CE$3:CE$146,$B489,总装!CE$6)+SUMIF(总装!CF$3:CF$146,$B489,总装!CF$6)</f>
        <v>0</v>
      </c>
      <c r="AK489" s="5">
        <f ca="1">SUMIF(总装!CG$3:CG$146,$B489,总装!CG$6)+SUMIF(总装!CH$3:CH$146,$B489,总装!CH$6)+SUMIF(总装!CI$3:CI$146,$B489,总装!CI$6)</f>
        <v>0</v>
      </c>
      <c r="AL489" s="5">
        <f ca="1">SUMIF(总装!CJ$3:CJ$146,$B489,总装!CJ$6)+SUMIF(总装!CK$3:CK$146,$B489,总装!CK$6)+SUMIF(总装!CL$3:CL$146,$B489,总装!CL$6)</f>
        <v>0</v>
      </c>
      <c r="AM489" s="5">
        <f ca="1">SUMIF(总装!CM$3:CM$146,$B489,总装!CM$6)+SUMIF(总装!CN$3:CN$146,$B489,总装!CN$6)+SUMIF(总装!CO$3:CO$146,$B489,总装!CO$6)</f>
        <v>0</v>
      </c>
      <c r="AN489" s="5">
        <f ca="1">SUMIF(总装!CP$3:CP$146,$B489,总装!CP$6)+SUMIF(总装!CQ$3:CQ$146,$B489,总装!CQ$6)+SUMIF(总装!CR$3:CR$146,$B489,总装!CR$6)</f>
        <v>0</v>
      </c>
      <c r="AO489" s="5">
        <f ca="1" t="shared" si="20"/>
        <v>0</v>
      </c>
      <c r="AP489" s="5">
        <f>SUMIF(工单拆分!G:G,B489,工单拆分!I:I)</f>
        <v>2000</v>
      </c>
      <c r="AQ489" s="5">
        <f ca="1" t="shared" si="21"/>
        <v>-2000</v>
      </c>
      <c r="AS489" s="7"/>
      <c r="AT489" s="5"/>
      <c r="AU489" s="5"/>
      <c r="AV489" s="5"/>
      <c r="AW489" s="5"/>
    </row>
    <row r="490" s="1" customFormat="1" spans="1:49">
      <c r="A490" s="5">
        <f>工单拆分!F490</f>
        <v>7210003494</v>
      </c>
      <c r="B490" s="5" t="str">
        <f>工单拆分!G490</f>
        <v>7210003494-4</v>
      </c>
      <c r="C490" s="5" t="str">
        <f>工单拆分!H490</f>
        <v>40YB807-4</v>
      </c>
      <c r="D490" s="5">
        <f>VLOOKUP(B490,工单拆分!G:I,3,0)</f>
        <v>2000</v>
      </c>
      <c r="E490" s="5">
        <f ca="1">SUMIFS(OFFSET(工单拆分!$I$2,,,2000),OFFSET(工单拆分!$F$2,,,2000),A490)</f>
        <v>13000</v>
      </c>
      <c r="F490" s="5"/>
      <c r="G490" s="10">
        <f ca="1" t="array" ref="G490">MATCH(TRUE,J490:AN490&gt;10,0)+$J$2-1</f>
        <v>43535</v>
      </c>
      <c r="H490" s="11"/>
      <c r="I490" s="11"/>
      <c r="J490" s="5">
        <f ca="1">SUMIF(总装!D$3:D$146,$B490,总装!D$6)+SUMIF(总装!E$3:E$146,$B490,总装!E$6)+SUMIF(总装!F$3:F$146,$B490,总装!F$6)</f>
        <v>0</v>
      </c>
      <c r="K490" s="12">
        <f ca="1">SUMIF(总装!G$3:G$146,$B490,总装!G$6)+SUMIF(总装!H$3:H$146,$B490,总装!H$6)+SUMIF(总装!I$3:I$146,$B490,总装!I$6)</f>
        <v>0</v>
      </c>
      <c r="L490" s="12">
        <f ca="1">SUMIF(总装!J$3:J$146,$B490,总装!J$6)+SUMIF(总装!K$3:K$146,$B490,总装!K$6)+SUMIF(总装!L$3:L$146,$B490,总装!L$6)</f>
        <v>0</v>
      </c>
      <c r="M490" s="12">
        <f ca="1">SUMIF(总装!M$3:M$146,$B490,总装!M$6)+SUMIF(总装!N$3:N$146,$B490,总装!N$6)+SUMIF(总装!O$3:O$146,$B490,总装!O$6)</f>
        <v>0</v>
      </c>
      <c r="N490" s="12">
        <f ca="1">SUMIF(总装!P$3:P$146,$B490,总装!P$6)+SUMIF(总装!Q$3:Q$146,$B490,总装!Q$6)+SUMIF(总装!R$3:R$146,$B490,总装!R$6)</f>
        <v>0</v>
      </c>
      <c r="O490" s="12">
        <f ca="1">SUMIF(总装!S$3:S$146,$B490,总装!S$6)+SUMIF(总装!T$3:T$146,$B490,总装!T$6)+SUMIF(总装!U$3:U$146,$B490,总装!U$6)</f>
        <v>0</v>
      </c>
      <c r="P490" s="12">
        <f ca="1">SUMIF(总装!V$3:V$146,$B490,总装!V$6)+SUMIF(总装!W$3:W$146,$B490,总装!W$6)+SUMIF(总装!X$3:X$146,$B490,总装!X$6)</f>
        <v>0</v>
      </c>
      <c r="Q490" s="12">
        <f ca="1">SUMIF(总装!Y$3:Y$146,$B490,总装!Y$6)+SUMIF(总装!Z$3:Z$146,$B490,总装!Z$6)+SUMIF(总装!AA$3:AA$146,$B490,总装!AA$6)</f>
        <v>0</v>
      </c>
      <c r="R490" s="5">
        <f ca="1">SUMIF(总装!AB$3:AB$146,$B490,总装!AB$6)+SUMIF(总装!AC$3:AC$146,$B490,总装!AC$6)+SUMIF(总装!AD$3:AD$146,$B490,总装!AD$6)</f>
        <v>0</v>
      </c>
      <c r="S490" s="5">
        <f ca="1">SUMIF(总装!AE$3:AE$146,$B490,总装!AE$6)+SUMIF(总装!AF$3:AF$146,$B490,总装!AF$6)+SUMIF(总装!AG$3:AG$146,$B490,总装!AG$6)</f>
        <v>0</v>
      </c>
      <c r="T490" s="5">
        <f ca="1">SUMIF(总装!AH$3:AH$146,$B490,总装!AH$6)+SUMIF(总装!AI$3:AI$146,$B490,总装!AI$6)+SUMIF(总装!AJ$3:AJ$146,$B490,总装!AJ$6)</f>
        <v>150</v>
      </c>
      <c r="U490" s="5">
        <f ca="1">SUMIF(总装!AK$3:AK$146,$B490,总装!AK$6)+SUMIF(总装!AL$3:AL$146,$B490,总装!AL$6)+SUMIF(总装!AM$3:AM$146,$B490,总装!AM$6)</f>
        <v>1550</v>
      </c>
      <c r="V490" s="5">
        <f ca="1">SUMIF(总装!AN$3:AN$146,$B490,总装!AN$6)+SUMIF(总装!AO$3:AO$146,$B490,总装!AO$6)+SUMIF(总装!AP$3:AP$146,$B490,总装!AP$6)</f>
        <v>300</v>
      </c>
      <c r="W490" s="5">
        <f ca="1">SUMIF(总装!AQ$3:AQ$146,$B490,总装!AQ$6)+SUMIF(总装!AR$3:AR$146,$B490,总装!AR$6)+SUMIF(总装!AS$3:AS$146,$B490,总装!AS$6)</f>
        <v>0</v>
      </c>
      <c r="X490" s="5">
        <f ca="1">SUMIF(总装!AT$3:AT$146,$B490,总装!AT$6)+SUMIF(总装!AU$3:AU$146,$B490,总装!AU$6)+SUMIF(总装!AV$3:AV$146,$B490,总装!AV$6)</f>
        <v>0</v>
      </c>
      <c r="Y490" s="5">
        <f ca="1">SUMIF(总装!AW$3:AW$146,$B490,总装!AW$6)+SUMIF(总装!AX$3:AX$146,$B490,总装!AX$6)+SUMIF(总装!AY$3:AY$146,$B490,总装!AY$6)</f>
        <v>0</v>
      </c>
      <c r="Z490" s="5">
        <f ca="1">SUMIF(总装!AZ$3:AZ$146,$B490,总装!AZ$6)+SUMIF(总装!BA$3:BA$146,$B490,总装!BA$6)+SUMIF(总装!BB$3:BB$146,$B490,总装!BB$6)</f>
        <v>0</v>
      </c>
      <c r="AA490" s="5">
        <f ca="1">SUMIF(总装!BC$3:BC$146,$B490,总装!BC$6)+SUMIF(总装!BD$3:BD$146,$B490,总装!BD$6)+SUMIF(总装!BE$3:BE$146,$B490,总装!BE$6)</f>
        <v>0</v>
      </c>
      <c r="AB490" s="5">
        <f ca="1">SUMIF(总装!BF$3:BF$146,$B490,总装!BF$6)+SUMIF(总装!BG$3:BG$146,$B490,总装!BG$6)+SUMIF(总装!BH$3:BH$146,$B490,总装!BH$6)</f>
        <v>0</v>
      </c>
      <c r="AC490" s="5">
        <f ca="1">SUMIF(总装!BI$3:BI$146,$B490,总装!BI$6)+SUMIF(总装!BJ$3:BJ$146,$B490,总装!BJ$6)+SUMIF(总装!BK$3:BK$146,$B490,总装!BK$6)</f>
        <v>0</v>
      </c>
      <c r="AD490" s="5">
        <f ca="1">SUMIF(总装!BL$3:BL$146,$B490,总装!BL$6)+SUMIF(总装!BM$3:BM$146,$B490,总装!BM$6)+SUMIF(总装!BN$3:BN$146,$B490,总装!BN$6)</f>
        <v>0</v>
      </c>
      <c r="AE490" s="5">
        <f ca="1">SUMIF(总装!BO$3:BO$146,$B490,总装!BO$6)+SUMIF(总装!BP$3:BP$146,$B490,总装!BP$6)+SUMIF(总装!BQ$3:BQ$146,$B490,总装!BQ$6)</f>
        <v>0</v>
      </c>
      <c r="AF490" s="5">
        <f ca="1">SUMIF(总装!BR$3:BR$146,$B490,总装!BR$6)+SUMIF(总装!BS$3:BS$146,$B490,总装!BS$6)+SUMIF(总装!BT$3:BT$146,$B490,总装!BT$6)</f>
        <v>0</v>
      </c>
      <c r="AG490" s="5">
        <f ca="1">SUMIF(总装!BU$3:BU$146,$B490,总装!BU$6)+SUMIF(总装!BV$3:BV$146,$B490,总装!BV$6)+SUMIF(总装!BW$3:BW$146,$B490,总装!BW$6)</f>
        <v>0</v>
      </c>
      <c r="AH490" s="5">
        <f ca="1">SUMIF(总装!BX$3:BX$146,$B490,总装!BX$6)+SUMIF(总装!BY$3:BY$146,$B490,总装!BY$6)+SUMIF(总装!BZ$3:BZ$146,$B490,总装!BZ$6)</f>
        <v>0</v>
      </c>
      <c r="AI490" s="5">
        <f ca="1">SUMIF(总装!CA$3:CA$146,$B490,总装!CA$6)+SUMIF(总装!CB$3:CB$146,$B490,总装!CB$6)+SUMIF(总装!CC$3:CC$146,$B490,总装!CC$6)</f>
        <v>0</v>
      </c>
      <c r="AJ490" s="5">
        <f ca="1">SUMIF(总装!CD$3:CD$146,$B490,总装!CD$6)+SUMIF(总装!CE$3:CE$146,$B490,总装!CE$6)+SUMIF(总装!CF$3:CF$146,$B490,总装!CF$6)</f>
        <v>0</v>
      </c>
      <c r="AK490" s="5">
        <f ca="1">SUMIF(总装!CG$3:CG$146,$B490,总装!CG$6)+SUMIF(总装!CH$3:CH$146,$B490,总装!CH$6)+SUMIF(总装!CI$3:CI$146,$B490,总装!CI$6)</f>
        <v>0</v>
      </c>
      <c r="AL490" s="5">
        <f ca="1">SUMIF(总装!CJ$3:CJ$146,$B490,总装!CJ$6)+SUMIF(总装!CK$3:CK$146,$B490,总装!CK$6)+SUMIF(总装!CL$3:CL$146,$B490,总装!CL$6)</f>
        <v>0</v>
      </c>
      <c r="AM490" s="5">
        <f ca="1">SUMIF(总装!CM$3:CM$146,$B490,总装!CM$6)+SUMIF(总装!CN$3:CN$146,$B490,总装!CN$6)+SUMIF(总装!CO$3:CO$146,$B490,总装!CO$6)</f>
        <v>0</v>
      </c>
      <c r="AN490" s="5">
        <f ca="1">SUMIF(总装!CP$3:CP$146,$B490,总装!CP$6)+SUMIF(总装!CQ$3:CQ$146,$B490,总装!CQ$6)+SUMIF(总装!CR$3:CR$146,$B490,总装!CR$6)</f>
        <v>0</v>
      </c>
      <c r="AO490" s="5">
        <f ca="1" t="shared" si="20"/>
        <v>2000</v>
      </c>
      <c r="AP490" s="5">
        <f>SUMIF(工单拆分!G:G,B490,工单拆分!I:I)</f>
        <v>2000</v>
      </c>
      <c r="AQ490" s="5">
        <f ca="1" t="shared" si="21"/>
        <v>0</v>
      </c>
      <c r="AS490" s="7"/>
      <c r="AT490" s="5"/>
      <c r="AU490" s="5"/>
      <c r="AV490" s="5"/>
      <c r="AW490" s="5"/>
    </row>
    <row r="491" s="1" customFormat="1" spans="1:49">
      <c r="A491" s="5">
        <f>工单拆分!F491</f>
        <v>7210003494</v>
      </c>
      <c r="B491" s="5" t="str">
        <f>工单拆分!G491</f>
        <v>7210003494-5</v>
      </c>
      <c r="C491" s="5" t="str">
        <f>工单拆分!H491</f>
        <v>40YB807-5</v>
      </c>
      <c r="D491" s="5">
        <f>VLOOKUP(B491,工单拆分!G:I,3,0)</f>
        <v>2000</v>
      </c>
      <c r="E491" s="5">
        <f ca="1">SUMIFS(OFFSET(工单拆分!$I$2,,,2000),OFFSET(工单拆分!$F$2,,,2000),A491)</f>
        <v>13000</v>
      </c>
      <c r="F491" s="5"/>
      <c r="G491" s="10">
        <f ca="1" t="array" ref="G491">MATCH(TRUE,J491:AN491&gt;10,0)+$J$2-1</f>
        <v>43542</v>
      </c>
      <c r="H491" s="11"/>
      <c r="I491" s="11"/>
      <c r="J491" s="5">
        <f ca="1">SUMIF(总装!D$3:D$146,$B491,总装!D$6)+SUMIF(总装!E$3:E$146,$B491,总装!E$6)+SUMIF(总装!F$3:F$146,$B491,总装!F$6)</f>
        <v>0</v>
      </c>
      <c r="K491" s="12">
        <f ca="1">SUMIF(总装!G$3:G$146,$B491,总装!G$6)+SUMIF(总装!H$3:H$146,$B491,总装!H$6)+SUMIF(总装!I$3:I$146,$B491,总装!I$6)</f>
        <v>0</v>
      </c>
      <c r="L491" s="12">
        <f ca="1">SUMIF(总装!J$3:J$146,$B491,总装!J$6)+SUMIF(总装!K$3:K$146,$B491,总装!K$6)+SUMIF(总装!L$3:L$146,$B491,总装!L$6)</f>
        <v>0</v>
      </c>
      <c r="M491" s="12">
        <f ca="1">SUMIF(总装!M$3:M$146,$B491,总装!M$6)+SUMIF(总装!N$3:N$146,$B491,总装!N$6)+SUMIF(总装!O$3:O$146,$B491,总装!O$6)</f>
        <v>0</v>
      </c>
      <c r="N491" s="12">
        <f ca="1">SUMIF(总装!P$3:P$146,$B491,总装!P$6)+SUMIF(总装!Q$3:Q$146,$B491,总装!Q$6)+SUMIF(总装!R$3:R$146,$B491,总装!R$6)</f>
        <v>0</v>
      </c>
      <c r="O491" s="12">
        <f ca="1">SUMIF(总装!S$3:S$146,$B491,总装!S$6)+SUMIF(总装!T$3:T$146,$B491,总装!T$6)+SUMIF(总装!U$3:U$146,$B491,总装!U$6)</f>
        <v>0</v>
      </c>
      <c r="P491" s="12">
        <f ca="1">SUMIF(总装!V$3:V$146,$B491,总装!V$6)+SUMIF(总装!W$3:W$146,$B491,总装!W$6)+SUMIF(总装!X$3:X$146,$B491,总装!X$6)</f>
        <v>0</v>
      </c>
      <c r="Q491" s="12">
        <f ca="1">SUMIF(总装!Y$3:Y$146,$B491,总装!Y$6)+SUMIF(总装!Z$3:Z$146,$B491,总装!Z$6)+SUMIF(总装!AA$3:AA$146,$B491,总装!AA$6)</f>
        <v>0</v>
      </c>
      <c r="R491" s="5">
        <f ca="1">SUMIF(总装!AB$3:AB$146,$B491,总装!AB$6)+SUMIF(总装!AC$3:AC$146,$B491,总装!AC$6)+SUMIF(总装!AD$3:AD$146,$B491,总装!AD$6)</f>
        <v>0</v>
      </c>
      <c r="S491" s="5">
        <f ca="1">SUMIF(总装!AE$3:AE$146,$B491,总装!AE$6)+SUMIF(总装!AF$3:AF$146,$B491,总装!AF$6)+SUMIF(总装!AG$3:AG$146,$B491,总装!AG$6)</f>
        <v>0</v>
      </c>
      <c r="T491" s="5">
        <f ca="1">SUMIF(总装!AH$3:AH$146,$B491,总装!AH$6)+SUMIF(总装!AI$3:AI$146,$B491,总装!AI$6)+SUMIF(总装!AJ$3:AJ$146,$B491,总装!AJ$6)</f>
        <v>0</v>
      </c>
      <c r="U491" s="5">
        <f ca="1">SUMIF(总装!AK$3:AK$146,$B491,总装!AK$6)+SUMIF(总装!AL$3:AL$146,$B491,总装!AL$6)+SUMIF(总装!AM$3:AM$146,$B491,总装!AM$6)</f>
        <v>0</v>
      </c>
      <c r="V491" s="5">
        <f ca="1">SUMIF(总装!AN$3:AN$146,$B491,总装!AN$6)+SUMIF(总装!AO$3:AO$146,$B491,总装!AO$6)+SUMIF(总装!AP$3:AP$146,$B491,总装!AP$6)</f>
        <v>0</v>
      </c>
      <c r="W491" s="5">
        <f ca="1">SUMIF(总装!AQ$3:AQ$146,$B491,总装!AQ$6)+SUMIF(总装!AR$3:AR$146,$B491,总装!AR$6)+SUMIF(总装!AS$3:AS$146,$B491,总装!AS$6)</f>
        <v>0</v>
      </c>
      <c r="X491" s="5">
        <f ca="1">SUMIF(总装!AT$3:AT$146,$B491,总装!AT$6)+SUMIF(总装!AU$3:AU$146,$B491,总装!AU$6)+SUMIF(总装!AV$3:AV$146,$B491,总装!AV$6)</f>
        <v>0</v>
      </c>
      <c r="Y491" s="5">
        <f ca="1">SUMIF(总装!AW$3:AW$146,$B491,总装!AW$6)+SUMIF(总装!AX$3:AX$146,$B491,总装!AX$6)+SUMIF(总装!AY$3:AY$146,$B491,总装!AY$6)</f>
        <v>0</v>
      </c>
      <c r="Z491" s="5">
        <f ca="1">SUMIF(总装!AZ$3:AZ$146,$B491,总装!AZ$6)+SUMIF(总装!BA$3:BA$146,$B491,总装!BA$6)+SUMIF(总装!BB$3:BB$146,$B491,总装!BB$6)</f>
        <v>0</v>
      </c>
      <c r="AA491" s="5">
        <f ca="1">SUMIF(总装!BC$3:BC$146,$B491,总装!BC$6)+SUMIF(总装!BD$3:BD$146,$B491,总装!BD$6)+SUMIF(总装!BE$3:BE$146,$B491,总装!BE$6)</f>
        <v>1450</v>
      </c>
      <c r="AB491" s="5">
        <f ca="1">SUMIF(总装!BF$3:BF$146,$B491,总装!BF$6)+SUMIF(总装!BG$3:BG$146,$B491,总装!BG$6)+SUMIF(总装!BH$3:BH$146,$B491,总装!BH$6)</f>
        <v>550</v>
      </c>
      <c r="AC491" s="5">
        <f ca="1">SUMIF(总装!BI$3:BI$146,$B491,总装!BI$6)+SUMIF(总装!BJ$3:BJ$146,$B491,总装!BJ$6)+SUMIF(总装!BK$3:BK$146,$B491,总装!BK$6)</f>
        <v>0</v>
      </c>
      <c r="AD491" s="5">
        <f ca="1">SUMIF(总装!BL$3:BL$146,$B491,总装!BL$6)+SUMIF(总装!BM$3:BM$146,$B491,总装!BM$6)+SUMIF(总装!BN$3:BN$146,$B491,总装!BN$6)</f>
        <v>0</v>
      </c>
      <c r="AE491" s="5">
        <f ca="1">SUMIF(总装!BO$3:BO$146,$B491,总装!BO$6)+SUMIF(总装!BP$3:BP$146,$B491,总装!BP$6)+SUMIF(总装!BQ$3:BQ$146,$B491,总装!BQ$6)</f>
        <v>0</v>
      </c>
      <c r="AF491" s="5">
        <f ca="1">SUMIF(总装!BR$3:BR$146,$B491,总装!BR$6)+SUMIF(总装!BS$3:BS$146,$B491,总装!BS$6)+SUMIF(总装!BT$3:BT$146,$B491,总装!BT$6)</f>
        <v>0</v>
      </c>
      <c r="AG491" s="5">
        <f ca="1">SUMIF(总装!BU$3:BU$146,$B491,总装!BU$6)+SUMIF(总装!BV$3:BV$146,$B491,总装!BV$6)+SUMIF(总装!BW$3:BW$146,$B491,总装!BW$6)</f>
        <v>0</v>
      </c>
      <c r="AH491" s="5">
        <f ca="1">SUMIF(总装!BX$3:BX$146,$B491,总装!BX$6)+SUMIF(总装!BY$3:BY$146,$B491,总装!BY$6)+SUMIF(总装!BZ$3:BZ$146,$B491,总装!BZ$6)</f>
        <v>0</v>
      </c>
      <c r="AI491" s="5">
        <f ca="1">SUMIF(总装!CA$3:CA$146,$B491,总装!CA$6)+SUMIF(总装!CB$3:CB$146,$B491,总装!CB$6)+SUMIF(总装!CC$3:CC$146,$B491,总装!CC$6)</f>
        <v>0</v>
      </c>
      <c r="AJ491" s="5">
        <f ca="1">SUMIF(总装!CD$3:CD$146,$B491,总装!CD$6)+SUMIF(总装!CE$3:CE$146,$B491,总装!CE$6)+SUMIF(总装!CF$3:CF$146,$B491,总装!CF$6)</f>
        <v>0</v>
      </c>
      <c r="AK491" s="5">
        <f ca="1">SUMIF(总装!CG$3:CG$146,$B491,总装!CG$6)+SUMIF(总装!CH$3:CH$146,$B491,总装!CH$6)+SUMIF(总装!CI$3:CI$146,$B491,总装!CI$6)</f>
        <v>0</v>
      </c>
      <c r="AL491" s="5">
        <f ca="1">SUMIF(总装!CJ$3:CJ$146,$B491,总装!CJ$6)+SUMIF(总装!CK$3:CK$146,$B491,总装!CK$6)+SUMIF(总装!CL$3:CL$146,$B491,总装!CL$6)</f>
        <v>0</v>
      </c>
      <c r="AM491" s="5">
        <f ca="1">SUMIF(总装!CM$3:CM$146,$B491,总装!CM$6)+SUMIF(总装!CN$3:CN$146,$B491,总装!CN$6)+SUMIF(总装!CO$3:CO$146,$B491,总装!CO$6)</f>
        <v>0</v>
      </c>
      <c r="AN491" s="5">
        <f ca="1">SUMIF(总装!CP$3:CP$146,$B491,总装!CP$6)+SUMIF(总装!CQ$3:CQ$146,$B491,总装!CQ$6)+SUMIF(总装!CR$3:CR$146,$B491,总装!CR$6)</f>
        <v>0</v>
      </c>
      <c r="AO491" s="5">
        <f ca="1" t="shared" si="20"/>
        <v>2000</v>
      </c>
      <c r="AP491" s="5">
        <f>SUMIF(工单拆分!G:G,B491,工单拆分!I:I)</f>
        <v>2000</v>
      </c>
      <c r="AQ491" s="5">
        <f ca="1" t="shared" si="21"/>
        <v>0</v>
      </c>
      <c r="AS491" s="7"/>
      <c r="AT491" s="5"/>
      <c r="AU491" s="5"/>
      <c r="AV491" s="5"/>
      <c r="AW491" s="5"/>
    </row>
    <row r="492" s="1" customFormat="1" spans="1:49">
      <c r="A492" s="5">
        <f>工单拆分!F492</f>
        <v>7210003494</v>
      </c>
      <c r="B492" s="5" t="str">
        <f>工单拆分!G492</f>
        <v>7210003494-6</v>
      </c>
      <c r="C492" s="5" t="str">
        <f>工单拆分!H492</f>
        <v>40YB807-6</v>
      </c>
      <c r="D492" s="5">
        <f>VLOOKUP(B492,工单拆分!G:I,3,0)</f>
        <v>2000</v>
      </c>
      <c r="E492" s="5">
        <f ca="1">SUMIFS(OFFSET(工单拆分!$I$2,,,2000),OFFSET(工单拆分!$F$2,,,2000),A492)</f>
        <v>13000</v>
      </c>
      <c r="F492" s="5"/>
      <c r="G492" s="10">
        <f ca="1" t="array" ref="G492">MATCH(TRUE,J492:AN492&gt;10,0)+$J$2-1</f>
        <v>43537</v>
      </c>
      <c r="H492" s="11"/>
      <c r="I492" s="11"/>
      <c r="J492" s="5">
        <f ca="1">SUMIF(总装!D$3:D$146,$B492,总装!D$6)+SUMIF(总装!E$3:E$146,$B492,总装!E$6)+SUMIF(总装!F$3:F$146,$B492,总装!F$6)</f>
        <v>0</v>
      </c>
      <c r="K492" s="12">
        <f ca="1">SUMIF(总装!G$3:G$146,$B492,总装!G$6)+SUMIF(总装!H$3:H$146,$B492,总装!H$6)+SUMIF(总装!I$3:I$146,$B492,总装!I$6)</f>
        <v>0</v>
      </c>
      <c r="L492" s="12">
        <f ca="1">SUMIF(总装!J$3:J$146,$B492,总装!J$6)+SUMIF(总装!K$3:K$146,$B492,总装!K$6)+SUMIF(总装!L$3:L$146,$B492,总装!L$6)</f>
        <v>0</v>
      </c>
      <c r="M492" s="12">
        <f ca="1">SUMIF(总装!M$3:M$146,$B492,总装!M$6)+SUMIF(总装!N$3:N$146,$B492,总装!N$6)+SUMIF(总装!O$3:O$146,$B492,总装!O$6)</f>
        <v>0</v>
      </c>
      <c r="N492" s="12">
        <f ca="1">SUMIF(总装!P$3:P$146,$B492,总装!P$6)+SUMIF(总装!Q$3:Q$146,$B492,总装!Q$6)+SUMIF(总装!R$3:R$146,$B492,总装!R$6)</f>
        <v>0</v>
      </c>
      <c r="O492" s="12">
        <f ca="1">SUMIF(总装!S$3:S$146,$B492,总装!S$6)+SUMIF(总装!T$3:T$146,$B492,总装!T$6)+SUMIF(总装!U$3:U$146,$B492,总装!U$6)</f>
        <v>0</v>
      </c>
      <c r="P492" s="12">
        <f ca="1">SUMIF(总装!V$3:V$146,$B492,总装!V$6)+SUMIF(总装!W$3:W$146,$B492,总装!W$6)+SUMIF(总装!X$3:X$146,$B492,总装!X$6)</f>
        <v>0</v>
      </c>
      <c r="Q492" s="12">
        <f ca="1">SUMIF(总装!Y$3:Y$146,$B492,总装!Y$6)+SUMIF(总装!Z$3:Z$146,$B492,总装!Z$6)+SUMIF(总装!AA$3:AA$146,$B492,总装!AA$6)</f>
        <v>0</v>
      </c>
      <c r="R492" s="5">
        <f ca="1">SUMIF(总装!AB$3:AB$146,$B492,总装!AB$6)+SUMIF(总装!AC$3:AC$146,$B492,总装!AC$6)+SUMIF(总装!AD$3:AD$146,$B492,总装!AD$6)</f>
        <v>0</v>
      </c>
      <c r="S492" s="5">
        <f ca="1">SUMIF(总装!AE$3:AE$146,$B492,总装!AE$6)+SUMIF(总装!AF$3:AF$146,$B492,总装!AF$6)+SUMIF(总装!AG$3:AG$146,$B492,总装!AG$6)</f>
        <v>0</v>
      </c>
      <c r="T492" s="5">
        <f ca="1">SUMIF(总装!AH$3:AH$146,$B492,总装!AH$6)+SUMIF(总装!AI$3:AI$146,$B492,总装!AI$6)+SUMIF(总装!AJ$3:AJ$146,$B492,总装!AJ$6)</f>
        <v>0</v>
      </c>
      <c r="U492" s="5">
        <f ca="1">SUMIF(总装!AK$3:AK$146,$B492,总装!AK$6)+SUMIF(总装!AL$3:AL$146,$B492,总装!AL$6)+SUMIF(总装!AM$3:AM$146,$B492,总装!AM$6)</f>
        <v>0</v>
      </c>
      <c r="V492" s="5">
        <f ca="1">SUMIF(总装!AN$3:AN$146,$B492,总装!AN$6)+SUMIF(总装!AO$3:AO$146,$B492,总装!AO$6)+SUMIF(总装!AP$3:AP$146,$B492,总装!AP$6)</f>
        <v>1250</v>
      </c>
      <c r="W492" s="5">
        <f ca="1">SUMIF(总装!AQ$3:AQ$146,$B492,总装!AQ$6)+SUMIF(总装!AR$3:AR$146,$B492,总装!AR$6)+SUMIF(总装!AS$3:AS$146,$B492,总装!AS$6)</f>
        <v>750</v>
      </c>
      <c r="X492" s="5">
        <f ca="1">SUMIF(总装!AT$3:AT$146,$B492,总装!AT$6)+SUMIF(总装!AU$3:AU$146,$B492,总装!AU$6)+SUMIF(总装!AV$3:AV$146,$B492,总装!AV$6)</f>
        <v>0</v>
      </c>
      <c r="Y492" s="5">
        <f ca="1">SUMIF(总装!AW$3:AW$146,$B492,总装!AW$6)+SUMIF(总装!AX$3:AX$146,$B492,总装!AX$6)+SUMIF(总装!AY$3:AY$146,$B492,总装!AY$6)</f>
        <v>0</v>
      </c>
      <c r="Z492" s="5">
        <f ca="1">SUMIF(总装!AZ$3:AZ$146,$B492,总装!AZ$6)+SUMIF(总装!BA$3:BA$146,$B492,总装!BA$6)+SUMIF(总装!BB$3:BB$146,$B492,总装!BB$6)</f>
        <v>0</v>
      </c>
      <c r="AA492" s="5">
        <f ca="1">SUMIF(总装!BC$3:BC$146,$B492,总装!BC$6)+SUMIF(总装!BD$3:BD$146,$B492,总装!BD$6)+SUMIF(总装!BE$3:BE$146,$B492,总装!BE$6)</f>
        <v>0</v>
      </c>
      <c r="AB492" s="5">
        <f ca="1">SUMIF(总装!BF$3:BF$146,$B492,总装!BF$6)+SUMIF(总装!BG$3:BG$146,$B492,总装!BG$6)+SUMIF(总装!BH$3:BH$146,$B492,总装!BH$6)</f>
        <v>0</v>
      </c>
      <c r="AC492" s="5">
        <f ca="1">SUMIF(总装!BI$3:BI$146,$B492,总装!BI$6)+SUMIF(总装!BJ$3:BJ$146,$B492,总装!BJ$6)+SUMIF(总装!BK$3:BK$146,$B492,总装!BK$6)</f>
        <v>0</v>
      </c>
      <c r="AD492" s="5">
        <f ca="1">SUMIF(总装!BL$3:BL$146,$B492,总装!BL$6)+SUMIF(总装!BM$3:BM$146,$B492,总装!BM$6)+SUMIF(总装!BN$3:BN$146,$B492,总装!BN$6)</f>
        <v>0</v>
      </c>
      <c r="AE492" s="5">
        <f ca="1">SUMIF(总装!BO$3:BO$146,$B492,总装!BO$6)+SUMIF(总装!BP$3:BP$146,$B492,总装!BP$6)+SUMIF(总装!BQ$3:BQ$146,$B492,总装!BQ$6)</f>
        <v>0</v>
      </c>
      <c r="AF492" s="5">
        <f ca="1">SUMIF(总装!BR$3:BR$146,$B492,总装!BR$6)+SUMIF(总装!BS$3:BS$146,$B492,总装!BS$6)+SUMIF(总装!BT$3:BT$146,$B492,总装!BT$6)</f>
        <v>0</v>
      </c>
      <c r="AG492" s="5">
        <f ca="1">SUMIF(总装!BU$3:BU$146,$B492,总装!BU$6)+SUMIF(总装!BV$3:BV$146,$B492,总装!BV$6)+SUMIF(总装!BW$3:BW$146,$B492,总装!BW$6)</f>
        <v>0</v>
      </c>
      <c r="AH492" s="5">
        <f ca="1">SUMIF(总装!BX$3:BX$146,$B492,总装!BX$6)+SUMIF(总装!BY$3:BY$146,$B492,总装!BY$6)+SUMIF(总装!BZ$3:BZ$146,$B492,总装!BZ$6)</f>
        <v>0</v>
      </c>
      <c r="AI492" s="5">
        <f ca="1">SUMIF(总装!CA$3:CA$146,$B492,总装!CA$6)+SUMIF(总装!CB$3:CB$146,$B492,总装!CB$6)+SUMIF(总装!CC$3:CC$146,$B492,总装!CC$6)</f>
        <v>0</v>
      </c>
      <c r="AJ492" s="5">
        <f ca="1">SUMIF(总装!CD$3:CD$146,$B492,总装!CD$6)+SUMIF(总装!CE$3:CE$146,$B492,总装!CE$6)+SUMIF(总装!CF$3:CF$146,$B492,总装!CF$6)</f>
        <v>0</v>
      </c>
      <c r="AK492" s="5">
        <f ca="1">SUMIF(总装!CG$3:CG$146,$B492,总装!CG$6)+SUMIF(总装!CH$3:CH$146,$B492,总装!CH$6)+SUMIF(总装!CI$3:CI$146,$B492,总装!CI$6)</f>
        <v>0</v>
      </c>
      <c r="AL492" s="5">
        <f ca="1">SUMIF(总装!CJ$3:CJ$146,$B492,总装!CJ$6)+SUMIF(总装!CK$3:CK$146,$B492,总装!CK$6)+SUMIF(总装!CL$3:CL$146,$B492,总装!CL$6)</f>
        <v>0</v>
      </c>
      <c r="AM492" s="5">
        <f ca="1">SUMIF(总装!CM$3:CM$146,$B492,总装!CM$6)+SUMIF(总装!CN$3:CN$146,$B492,总装!CN$6)+SUMIF(总装!CO$3:CO$146,$B492,总装!CO$6)</f>
        <v>0</v>
      </c>
      <c r="AN492" s="5">
        <f ca="1">SUMIF(总装!CP$3:CP$146,$B492,总装!CP$6)+SUMIF(总装!CQ$3:CQ$146,$B492,总装!CQ$6)+SUMIF(总装!CR$3:CR$146,$B492,总装!CR$6)</f>
        <v>0</v>
      </c>
      <c r="AO492" s="5">
        <f ca="1" t="shared" si="20"/>
        <v>2000</v>
      </c>
      <c r="AP492" s="5">
        <f>SUMIF(工单拆分!G:G,B492,工单拆分!I:I)</f>
        <v>2000</v>
      </c>
      <c r="AQ492" s="5">
        <f ca="1" t="shared" si="21"/>
        <v>0</v>
      </c>
      <c r="AS492" s="7"/>
      <c r="AT492" s="5"/>
      <c r="AU492" s="5"/>
      <c r="AV492" s="5"/>
      <c r="AW492" s="5"/>
    </row>
    <row r="493" s="1" customFormat="1" spans="1:49">
      <c r="A493" s="5">
        <f>工单拆分!F493</f>
        <v>7210003494</v>
      </c>
      <c r="B493" s="5" t="str">
        <f>工单拆分!G493</f>
        <v>7210003494-7</v>
      </c>
      <c r="C493" s="5" t="str">
        <f>工单拆分!H493</f>
        <v>40YB807-7</v>
      </c>
      <c r="D493" s="5">
        <f>VLOOKUP(B493,工单拆分!G:I,3,0)</f>
        <v>1000</v>
      </c>
      <c r="E493" s="5">
        <f ca="1">SUMIFS(OFFSET(工单拆分!$I$2,,,2000),OFFSET(工单拆分!$F$2,,,2000),A493)</f>
        <v>13000</v>
      </c>
      <c r="F493" s="5"/>
      <c r="G493" s="10">
        <f ca="1" t="array" ref="G493">MATCH(TRUE,J493:AN493&gt;10,0)+$J$2-1</f>
        <v>43543</v>
      </c>
      <c r="H493" s="11"/>
      <c r="I493" s="11"/>
      <c r="J493" s="5">
        <f ca="1">SUMIF(总装!D$3:D$146,$B493,总装!D$6)+SUMIF(总装!E$3:E$146,$B493,总装!E$6)+SUMIF(总装!F$3:F$146,$B493,总装!F$6)</f>
        <v>0</v>
      </c>
      <c r="K493" s="12">
        <f ca="1">SUMIF(总装!G$3:G$146,$B493,总装!G$6)+SUMIF(总装!H$3:H$146,$B493,总装!H$6)+SUMIF(总装!I$3:I$146,$B493,总装!I$6)</f>
        <v>0</v>
      </c>
      <c r="L493" s="12">
        <f ca="1">SUMIF(总装!J$3:J$146,$B493,总装!J$6)+SUMIF(总装!K$3:K$146,$B493,总装!K$6)+SUMIF(总装!L$3:L$146,$B493,总装!L$6)</f>
        <v>0</v>
      </c>
      <c r="M493" s="12">
        <f ca="1">SUMIF(总装!M$3:M$146,$B493,总装!M$6)+SUMIF(总装!N$3:N$146,$B493,总装!N$6)+SUMIF(总装!O$3:O$146,$B493,总装!O$6)</f>
        <v>0</v>
      </c>
      <c r="N493" s="12">
        <f ca="1">SUMIF(总装!P$3:P$146,$B493,总装!P$6)+SUMIF(总装!Q$3:Q$146,$B493,总装!Q$6)+SUMIF(总装!R$3:R$146,$B493,总装!R$6)</f>
        <v>0</v>
      </c>
      <c r="O493" s="12">
        <f ca="1">SUMIF(总装!S$3:S$146,$B493,总装!S$6)+SUMIF(总装!T$3:T$146,$B493,总装!T$6)+SUMIF(总装!U$3:U$146,$B493,总装!U$6)</f>
        <v>0</v>
      </c>
      <c r="P493" s="12">
        <f ca="1">SUMIF(总装!V$3:V$146,$B493,总装!V$6)+SUMIF(总装!W$3:W$146,$B493,总装!W$6)+SUMIF(总装!X$3:X$146,$B493,总装!X$6)</f>
        <v>0</v>
      </c>
      <c r="Q493" s="12">
        <f ca="1">SUMIF(总装!Y$3:Y$146,$B493,总装!Y$6)+SUMIF(总装!Z$3:Z$146,$B493,总装!Z$6)+SUMIF(总装!AA$3:AA$146,$B493,总装!AA$6)</f>
        <v>0</v>
      </c>
      <c r="R493" s="5">
        <f ca="1">SUMIF(总装!AB$3:AB$146,$B493,总装!AB$6)+SUMIF(总装!AC$3:AC$146,$B493,总装!AC$6)+SUMIF(总装!AD$3:AD$146,$B493,总装!AD$6)</f>
        <v>0</v>
      </c>
      <c r="S493" s="5">
        <f ca="1">SUMIF(总装!AE$3:AE$146,$B493,总装!AE$6)+SUMIF(总装!AF$3:AF$146,$B493,总装!AF$6)+SUMIF(总装!AG$3:AG$146,$B493,总装!AG$6)</f>
        <v>0</v>
      </c>
      <c r="T493" s="5">
        <f ca="1">SUMIF(总装!AH$3:AH$146,$B493,总装!AH$6)+SUMIF(总装!AI$3:AI$146,$B493,总装!AI$6)+SUMIF(总装!AJ$3:AJ$146,$B493,总装!AJ$6)</f>
        <v>0</v>
      </c>
      <c r="U493" s="5">
        <f ca="1">SUMIF(总装!AK$3:AK$146,$B493,总装!AK$6)+SUMIF(总装!AL$3:AL$146,$B493,总装!AL$6)+SUMIF(总装!AM$3:AM$146,$B493,总装!AM$6)</f>
        <v>0</v>
      </c>
      <c r="V493" s="5">
        <f ca="1">SUMIF(总装!AN$3:AN$146,$B493,总装!AN$6)+SUMIF(总装!AO$3:AO$146,$B493,总装!AO$6)+SUMIF(总装!AP$3:AP$146,$B493,总装!AP$6)</f>
        <v>0</v>
      </c>
      <c r="W493" s="5">
        <f ca="1">SUMIF(总装!AQ$3:AQ$146,$B493,总装!AQ$6)+SUMIF(总装!AR$3:AR$146,$B493,总装!AR$6)+SUMIF(总装!AS$3:AS$146,$B493,总装!AS$6)</f>
        <v>0</v>
      </c>
      <c r="X493" s="5">
        <f ca="1">SUMIF(总装!AT$3:AT$146,$B493,总装!AT$6)+SUMIF(总装!AU$3:AU$146,$B493,总装!AU$6)+SUMIF(总装!AV$3:AV$146,$B493,总装!AV$6)</f>
        <v>0</v>
      </c>
      <c r="Y493" s="5">
        <f ca="1">SUMIF(总装!AW$3:AW$146,$B493,总装!AW$6)+SUMIF(总装!AX$3:AX$146,$B493,总装!AX$6)+SUMIF(总装!AY$3:AY$146,$B493,总装!AY$6)</f>
        <v>0</v>
      </c>
      <c r="Z493" s="5">
        <f ca="1">SUMIF(总装!AZ$3:AZ$146,$B493,总装!AZ$6)+SUMIF(总装!BA$3:BA$146,$B493,总装!BA$6)+SUMIF(总装!BB$3:BB$146,$B493,总装!BB$6)</f>
        <v>0</v>
      </c>
      <c r="AA493" s="5">
        <f ca="1">SUMIF(总装!BC$3:BC$146,$B493,总装!BC$6)+SUMIF(总装!BD$3:BD$146,$B493,总装!BD$6)+SUMIF(总装!BE$3:BE$146,$B493,总装!BE$6)</f>
        <v>0</v>
      </c>
      <c r="AB493" s="5">
        <f ca="1">SUMIF(总装!BF$3:BF$146,$B493,总装!BF$6)+SUMIF(总装!BG$3:BG$146,$B493,总装!BG$6)+SUMIF(总装!BH$3:BH$146,$B493,总装!BH$6)</f>
        <v>1000</v>
      </c>
      <c r="AC493" s="5">
        <f ca="1">SUMIF(总装!BI$3:BI$146,$B493,总装!BI$6)+SUMIF(总装!BJ$3:BJ$146,$B493,总装!BJ$6)+SUMIF(总装!BK$3:BK$146,$B493,总装!BK$6)</f>
        <v>0</v>
      </c>
      <c r="AD493" s="5">
        <f ca="1">SUMIF(总装!BL$3:BL$146,$B493,总装!BL$6)+SUMIF(总装!BM$3:BM$146,$B493,总装!BM$6)+SUMIF(总装!BN$3:BN$146,$B493,总装!BN$6)</f>
        <v>0</v>
      </c>
      <c r="AE493" s="5">
        <f ca="1">SUMIF(总装!BO$3:BO$146,$B493,总装!BO$6)+SUMIF(总装!BP$3:BP$146,$B493,总装!BP$6)+SUMIF(总装!BQ$3:BQ$146,$B493,总装!BQ$6)</f>
        <v>0</v>
      </c>
      <c r="AF493" s="5">
        <f ca="1">SUMIF(总装!BR$3:BR$146,$B493,总装!BR$6)+SUMIF(总装!BS$3:BS$146,$B493,总装!BS$6)+SUMIF(总装!BT$3:BT$146,$B493,总装!BT$6)</f>
        <v>0</v>
      </c>
      <c r="AG493" s="5">
        <f ca="1">SUMIF(总装!BU$3:BU$146,$B493,总装!BU$6)+SUMIF(总装!BV$3:BV$146,$B493,总装!BV$6)+SUMIF(总装!BW$3:BW$146,$B493,总装!BW$6)</f>
        <v>0</v>
      </c>
      <c r="AH493" s="5">
        <f ca="1">SUMIF(总装!BX$3:BX$146,$B493,总装!BX$6)+SUMIF(总装!BY$3:BY$146,$B493,总装!BY$6)+SUMIF(总装!BZ$3:BZ$146,$B493,总装!BZ$6)</f>
        <v>0</v>
      </c>
      <c r="AI493" s="5">
        <f ca="1">SUMIF(总装!CA$3:CA$146,$B493,总装!CA$6)+SUMIF(总装!CB$3:CB$146,$B493,总装!CB$6)+SUMIF(总装!CC$3:CC$146,$B493,总装!CC$6)</f>
        <v>0</v>
      </c>
      <c r="AJ493" s="5">
        <f ca="1">SUMIF(总装!CD$3:CD$146,$B493,总装!CD$6)+SUMIF(总装!CE$3:CE$146,$B493,总装!CE$6)+SUMIF(总装!CF$3:CF$146,$B493,总装!CF$6)</f>
        <v>0</v>
      </c>
      <c r="AK493" s="5">
        <f ca="1">SUMIF(总装!CG$3:CG$146,$B493,总装!CG$6)+SUMIF(总装!CH$3:CH$146,$B493,总装!CH$6)+SUMIF(总装!CI$3:CI$146,$B493,总装!CI$6)</f>
        <v>0</v>
      </c>
      <c r="AL493" s="5">
        <f ca="1">SUMIF(总装!CJ$3:CJ$146,$B493,总装!CJ$6)+SUMIF(总装!CK$3:CK$146,$B493,总装!CK$6)+SUMIF(总装!CL$3:CL$146,$B493,总装!CL$6)</f>
        <v>0</v>
      </c>
      <c r="AM493" s="5">
        <f ca="1">SUMIF(总装!CM$3:CM$146,$B493,总装!CM$6)+SUMIF(总装!CN$3:CN$146,$B493,总装!CN$6)+SUMIF(总装!CO$3:CO$146,$B493,总装!CO$6)</f>
        <v>0</v>
      </c>
      <c r="AN493" s="5">
        <f ca="1">SUMIF(总装!CP$3:CP$146,$B493,总装!CP$6)+SUMIF(总装!CQ$3:CQ$146,$B493,总装!CQ$6)+SUMIF(总装!CR$3:CR$146,$B493,总装!CR$6)</f>
        <v>0</v>
      </c>
      <c r="AO493" s="5">
        <f ca="1" t="shared" si="20"/>
        <v>1000</v>
      </c>
      <c r="AP493" s="5">
        <f>SUMIF(工单拆分!G:G,B493,工单拆分!I:I)</f>
        <v>1000</v>
      </c>
      <c r="AQ493" s="5">
        <f ca="1" t="shared" si="21"/>
        <v>0</v>
      </c>
      <c r="AS493" s="7"/>
      <c r="AT493" s="5"/>
      <c r="AU493" s="5"/>
      <c r="AV493" s="5"/>
      <c r="AW493" s="5"/>
    </row>
    <row r="494" s="1" customFormat="1" spans="1:49">
      <c r="A494" s="5">
        <f>工单拆分!F494</f>
        <v>7210003819</v>
      </c>
      <c r="B494" s="5" t="str">
        <f>工单拆分!G494</f>
        <v>7210003819-1</v>
      </c>
      <c r="C494" s="5" t="str">
        <f>工单拆分!H494</f>
        <v>DG40YC11-1</v>
      </c>
      <c r="D494" s="5">
        <f>VLOOKUP(B494,工单拆分!G:I,3,0)</f>
        <v>2000</v>
      </c>
      <c r="E494" s="5">
        <f ca="1">SUMIFS(OFFSET(工单拆分!$I$2,,,2000),OFFSET(工单拆分!$F$2,,,2000),A494)</f>
        <v>3000</v>
      </c>
      <c r="F494" s="5"/>
      <c r="G494" s="10">
        <f ca="1" t="array" ref="G494">MATCH(TRUE,J494:AN494&gt;10,0)+$J$2-1</f>
        <v>43548</v>
      </c>
      <c r="H494" s="11"/>
      <c r="I494" s="11"/>
      <c r="J494" s="5">
        <f ca="1">SUMIF(总装!D$3:D$146,$B494,总装!D$6)+SUMIF(总装!E$3:E$146,$B494,总装!E$6)+SUMIF(总装!F$3:F$146,$B494,总装!F$6)</f>
        <v>0</v>
      </c>
      <c r="K494" s="12">
        <f ca="1">SUMIF(总装!G$3:G$146,$B494,总装!G$6)+SUMIF(总装!H$3:H$146,$B494,总装!H$6)+SUMIF(总装!I$3:I$146,$B494,总装!I$6)</f>
        <v>0</v>
      </c>
      <c r="L494" s="12">
        <f ca="1">SUMIF(总装!J$3:J$146,$B494,总装!J$6)+SUMIF(总装!K$3:K$146,$B494,总装!K$6)+SUMIF(总装!L$3:L$146,$B494,总装!L$6)</f>
        <v>0</v>
      </c>
      <c r="M494" s="12">
        <f ca="1">SUMIF(总装!M$3:M$146,$B494,总装!M$6)+SUMIF(总装!N$3:N$146,$B494,总装!N$6)+SUMIF(总装!O$3:O$146,$B494,总装!O$6)</f>
        <v>0</v>
      </c>
      <c r="N494" s="12">
        <f ca="1">SUMIF(总装!P$3:P$146,$B494,总装!P$6)+SUMIF(总装!Q$3:Q$146,$B494,总装!Q$6)+SUMIF(总装!R$3:R$146,$B494,总装!R$6)</f>
        <v>0</v>
      </c>
      <c r="O494" s="12">
        <f ca="1">SUMIF(总装!S$3:S$146,$B494,总装!S$6)+SUMIF(总装!T$3:T$146,$B494,总装!T$6)+SUMIF(总装!U$3:U$146,$B494,总装!U$6)</f>
        <v>0</v>
      </c>
      <c r="P494" s="12">
        <f ca="1">SUMIF(总装!V$3:V$146,$B494,总装!V$6)+SUMIF(总装!W$3:W$146,$B494,总装!W$6)+SUMIF(总装!X$3:X$146,$B494,总装!X$6)</f>
        <v>0</v>
      </c>
      <c r="Q494" s="12">
        <f ca="1">SUMIF(总装!Y$3:Y$146,$B494,总装!Y$6)+SUMIF(总装!Z$3:Z$146,$B494,总装!Z$6)+SUMIF(总装!AA$3:AA$146,$B494,总装!AA$6)</f>
        <v>0</v>
      </c>
      <c r="R494" s="5">
        <f ca="1">SUMIF(总装!AB$3:AB$146,$B494,总装!AB$6)+SUMIF(总装!AC$3:AC$146,$B494,总装!AC$6)+SUMIF(总装!AD$3:AD$146,$B494,总装!AD$6)</f>
        <v>0</v>
      </c>
      <c r="S494" s="5">
        <f ca="1">SUMIF(总装!AE$3:AE$146,$B494,总装!AE$6)+SUMIF(总装!AF$3:AF$146,$B494,总装!AF$6)+SUMIF(总装!AG$3:AG$146,$B494,总装!AG$6)</f>
        <v>0</v>
      </c>
      <c r="T494" s="5">
        <f ca="1">SUMIF(总装!AH$3:AH$146,$B494,总装!AH$6)+SUMIF(总装!AI$3:AI$146,$B494,总装!AI$6)+SUMIF(总装!AJ$3:AJ$146,$B494,总装!AJ$6)</f>
        <v>0</v>
      </c>
      <c r="U494" s="5">
        <f ca="1">SUMIF(总装!AK$3:AK$146,$B494,总装!AK$6)+SUMIF(总装!AL$3:AL$146,$B494,总装!AL$6)+SUMIF(总装!AM$3:AM$146,$B494,总装!AM$6)</f>
        <v>0</v>
      </c>
      <c r="V494" s="5">
        <f ca="1">SUMIF(总装!AN$3:AN$146,$B494,总装!AN$6)+SUMIF(总装!AO$3:AO$146,$B494,总装!AO$6)+SUMIF(总装!AP$3:AP$146,$B494,总装!AP$6)</f>
        <v>0</v>
      </c>
      <c r="W494" s="5">
        <f ca="1">SUMIF(总装!AQ$3:AQ$146,$B494,总装!AQ$6)+SUMIF(总装!AR$3:AR$146,$B494,总装!AR$6)+SUMIF(总装!AS$3:AS$146,$B494,总装!AS$6)</f>
        <v>0</v>
      </c>
      <c r="X494" s="5">
        <f ca="1">SUMIF(总装!AT$3:AT$146,$B494,总装!AT$6)+SUMIF(总装!AU$3:AU$146,$B494,总装!AU$6)+SUMIF(总装!AV$3:AV$146,$B494,总装!AV$6)</f>
        <v>0</v>
      </c>
      <c r="Y494" s="5">
        <f ca="1">SUMIF(总装!AW$3:AW$146,$B494,总装!AW$6)+SUMIF(总装!AX$3:AX$146,$B494,总装!AX$6)+SUMIF(总装!AY$3:AY$146,$B494,总装!AY$6)</f>
        <v>0</v>
      </c>
      <c r="Z494" s="5">
        <f ca="1">SUMIF(总装!AZ$3:AZ$146,$B494,总装!AZ$6)+SUMIF(总装!BA$3:BA$146,$B494,总装!BA$6)+SUMIF(总装!BB$3:BB$146,$B494,总装!BB$6)</f>
        <v>0</v>
      </c>
      <c r="AA494" s="5">
        <f ca="1">SUMIF(总装!BC$3:BC$146,$B494,总装!BC$6)+SUMIF(总装!BD$3:BD$146,$B494,总装!BD$6)+SUMIF(总装!BE$3:BE$146,$B494,总装!BE$6)</f>
        <v>0</v>
      </c>
      <c r="AB494" s="5">
        <f ca="1">SUMIF(总装!BF$3:BF$146,$B494,总装!BF$6)+SUMIF(总装!BG$3:BG$146,$B494,总装!BG$6)+SUMIF(总装!BH$3:BH$146,$B494,总装!BH$6)</f>
        <v>0</v>
      </c>
      <c r="AC494" s="5">
        <f ca="1">SUMIF(总装!BI$3:BI$146,$B494,总装!BI$6)+SUMIF(总装!BJ$3:BJ$146,$B494,总装!BJ$6)+SUMIF(总装!BK$3:BK$146,$B494,总装!BK$6)</f>
        <v>0</v>
      </c>
      <c r="AD494" s="5">
        <f ca="1">SUMIF(总装!BL$3:BL$146,$B494,总装!BL$6)+SUMIF(总装!BM$3:BM$146,$B494,总装!BM$6)+SUMIF(总装!BN$3:BN$146,$B494,总装!BN$6)</f>
        <v>0</v>
      </c>
      <c r="AE494" s="5">
        <f ca="1">SUMIF(总装!BO$3:BO$146,$B494,总装!BO$6)+SUMIF(总装!BP$3:BP$146,$B494,总装!BP$6)+SUMIF(总装!BQ$3:BQ$146,$B494,总装!BQ$6)</f>
        <v>0</v>
      </c>
      <c r="AF494" s="5">
        <f ca="1">SUMIF(总装!BR$3:BR$146,$B494,总装!BR$6)+SUMIF(总装!BS$3:BS$146,$B494,总装!BS$6)+SUMIF(总装!BT$3:BT$146,$B494,总装!BT$6)</f>
        <v>0</v>
      </c>
      <c r="AG494" s="5">
        <f ca="1">SUMIF(总装!BU$3:BU$146,$B494,总装!BU$6)+SUMIF(总装!BV$3:BV$146,$B494,总装!BV$6)+SUMIF(总装!BW$3:BW$146,$B494,总装!BW$6)</f>
        <v>1100</v>
      </c>
      <c r="AH494" s="5">
        <f ca="1">SUMIF(总装!BX$3:BX$146,$B494,总装!BX$6)+SUMIF(总装!BY$3:BY$146,$B494,总装!BY$6)+SUMIF(总装!BZ$3:BZ$146,$B494,总装!BZ$6)</f>
        <v>900</v>
      </c>
      <c r="AI494" s="5">
        <f ca="1">SUMIF(总装!CA$3:CA$146,$B494,总装!CA$6)+SUMIF(总装!CB$3:CB$146,$B494,总装!CB$6)+SUMIF(总装!CC$3:CC$146,$B494,总装!CC$6)</f>
        <v>0</v>
      </c>
      <c r="AJ494" s="5">
        <f ca="1">SUMIF(总装!CD$3:CD$146,$B494,总装!CD$6)+SUMIF(总装!CE$3:CE$146,$B494,总装!CE$6)+SUMIF(总装!CF$3:CF$146,$B494,总装!CF$6)</f>
        <v>0</v>
      </c>
      <c r="AK494" s="5">
        <f ca="1">SUMIF(总装!CG$3:CG$146,$B494,总装!CG$6)+SUMIF(总装!CH$3:CH$146,$B494,总装!CH$6)+SUMIF(总装!CI$3:CI$146,$B494,总装!CI$6)</f>
        <v>0</v>
      </c>
      <c r="AL494" s="5">
        <f ca="1">SUMIF(总装!CJ$3:CJ$146,$B494,总装!CJ$6)+SUMIF(总装!CK$3:CK$146,$B494,总装!CK$6)+SUMIF(总装!CL$3:CL$146,$B494,总装!CL$6)</f>
        <v>0</v>
      </c>
      <c r="AM494" s="5">
        <f ca="1">SUMIF(总装!CM$3:CM$146,$B494,总装!CM$6)+SUMIF(总装!CN$3:CN$146,$B494,总装!CN$6)+SUMIF(总装!CO$3:CO$146,$B494,总装!CO$6)</f>
        <v>0</v>
      </c>
      <c r="AN494" s="5">
        <f ca="1">SUMIF(总装!CP$3:CP$146,$B494,总装!CP$6)+SUMIF(总装!CQ$3:CQ$146,$B494,总装!CQ$6)+SUMIF(总装!CR$3:CR$146,$B494,总装!CR$6)</f>
        <v>0</v>
      </c>
      <c r="AO494" s="5">
        <f ca="1" t="shared" si="20"/>
        <v>2000</v>
      </c>
      <c r="AP494" s="5">
        <f>SUMIF(工单拆分!G:G,B494,工单拆分!I:I)</f>
        <v>2000</v>
      </c>
      <c r="AQ494" s="5">
        <f ca="1" t="shared" si="21"/>
        <v>0</v>
      </c>
      <c r="AS494" s="7"/>
      <c r="AT494" s="5"/>
      <c r="AU494" s="5"/>
      <c r="AV494" s="5"/>
      <c r="AW494" s="5"/>
    </row>
    <row r="495" s="1" customFormat="1" spans="1:49">
      <c r="A495" s="5">
        <f>工单拆分!F495</f>
        <v>7210003819</v>
      </c>
      <c r="B495" s="5" t="str">
        <f>工单拆分!G495</f>
        <v>7210003819-2</v>
      </c>
      <c r="C495" s="5" t="str">
        <f>工单拆分!H495</f>
        <v>DG40YC11-2</v>
      </c>
      <c r="D495" s="5">
        <f>VLOOKUP(B495,工单拆分!G:I,3,0)</f>
        <v>1000</v>
      </c>
      <c r="E495" s="5">
        <f ca="1">SUMIFS(OFFSET(工单拆分!$I$2,,,2000),OFFSET(工单拆分!$F$2,,,2000),A495)</f>
        <v>3000</v>
      </c>
      <c r="F495" s="5"/>
      <c r="G495" s="10">
        <f ca="1" t="array" ref="G495">MATCH(TRUE,J495:AN495&gt;10,0)+$J$2-1</f>
        <v>43549</v>
      </c>
      <c r="H495" s="11"/>
      <c r="I495" s="11"/>
      <c r="J495" s="5">
        <f ca="1">SUMIF(总装!D$3:D$146,$B495,总装!D$6)+SUMIF(总装!E$3:E$146,$B495,总装!E$6)+SUMIF(总装!F$3:F$146,$B495,总装!F$6)</f>
        <v>0</v>
      </c>
      <c r="K495" s="12">
        <f ca="1">SUMIF(总装!G$3:G$146,$B495,总装!G$6)+SUMIF(总装!H$3:H$146,$B495,总装!H$6)+SUMIF(总装!I$3:I$146,$B495,总装!I$6)</f>
        <v>0</v>
      </c>
      <c r="L495" s="12">
        <f ca="1">SUMIF(总装!J$3:J$146,$B495,总装!J$6)+SUMIF(总装!K$3:K$146,$B495,总装!K$6)+SUMIF(总装!L$3:L$146,$B495,总装!L$6)</f>
        <v>0</v>
      </c>
      <c r="M495" s="12">
        <f ca="1">SUMIF(总装!M$3:M$146,$B495,总装!M$6)+SUMIF(总装!N$3:N$146,$B495,总装!N$6)+SUMIF(总装!O$3:O$146,$B495,总装!O$6)</f>
        <v>0</v>
      </c>
      <c r="N495" s="12">
        <f ca="1">SUMIF(总装!P$3:P$146,$B495,总装!P$6)+SUMIF(总装!Q$3:Q$146,$B495,总装!Q$6)+SUMIF(总装!R$3:R$146,$B495,总装!R$6)</f>
        <v>0</v>
      </c>
      <c r="O495" s="12">
        <f ca="1">SUMIF(总装!S$3:S$146,$B495,总装!S$6)+SUMIF(总装!T$3:T$146,$B495,总装!T$6)+SUMIF(总装!U$3:U$146,$B495,总装!U$6)</f>
        <v>0</v>
      </c>
      <c r="P495" s="12">
        <f ca="1">SUMIF(总装!V$3:V$146,$B495,总装!V$6)+SUMIF(总装!W$3:W$146,$B495,总装!W$6)+SUMIF(总装!X$3:X$146,$B495,总装!X$6)</f>
        <v>0</v>
      </c>
      <c r="Q495" s="12">
        <f ca="1">SUMIF(总装!Y$3:Y$146,$B495,总装!Y$6)+SUMIF(总装!Z$3:Z$146,$B495,总装!Z$6)+SUMIF(总装!AA$3:AA$146,$B495,总装!AA$6)</f>
        <v>0</v>
      </c>
      <c r="R495" s="5">
        <f ca="1">SUMIF(总装!AB$3:AB$146,$B495,总装!AB$6)+SUMIF(总装!AC$3:AC$146,$B495,总装!AC$6)+SUMIF(总装!AD$3:AD$146,$B495,总装!AD$6)</f>
        <v>0</v>
      </c>
      <c r="S495" s="5">
        <f ca="1">SUMIF(总装!AE$3:AE$146,$B495,总装!AE$6)+SUMIF(总装!AF$3:AF$146,$B495,总装!AF$6)+SUMIF(总装!AG$3:AG$146,$B495,总装!AG$6)</f>
        <v>0</v>
      </c>
      <c r="T495" s="5">
        <f ca="1">SUMIF(总装!AH$3:AH$146,$B495,总装!AH$6)+SUMIF(总装!AI$3:AI$146,$B495,总装!AI$6)+SUMIF(总装!AJ$3:AJ$146,$B495,总装!AJ$6)</f>
        <v>0</v>
      </c>
      <c r="U495" s="5">
        <f ca="1">SUMIF(总装!AK$3:AK$146,$B495,总装!AK$6)+SUMIF(总装!AL$3:AL$146,$B495,总装!AL$6)+SUMIF(总装!AM$3:AM$146,$B495,总装!AM$6)</f>
        <v>0</v>
      </c>
      <c r="V495" s="5">
        <f ca="1">SUMIF(总装!AN$3:AN$146,$B495,总装!AN$6)+SUMIF(总装!AO$3:AO$146,$B495,总装!AO$6)+SUMIF(总装!AP$3:AP$146,$B495,总装!AP$6)</f>
        <v>0</v>
      </c>
      <c r="W495" s="5">
        <f ca="1">SUMIF(总装!AQ$3:AQ$146,$B495,总装!AQ$6)+SUMIF(总装!AR$3:AR$146,$B495,总装!AR$6)+SUMIF(总装!AS$3:AS$146,$B495,总装!AS$6)</f>
        <v>0</v>
      </c>
      <c r="X495" s="5">
        <f ca="1">SUMIF(总装!AT$3:AT$146,$B495,总装!AT$6)+SUMIF(总装!AU$3:AU$146,$B495,总装!AU$6)+SUMIF(总装!AV$3:AV$146,$B495,总装!AV$6)</f>
        <v>0</v>
      </c>
      <c r="Y495" s="5">
        <f ca="1">SUMIF(总装!AW$3:AW$146,$B495,总装!AW$6)+SUMIF(总装!AX$3:AX$146,$B495,总装!AX$6)+SUMIF(总装!AY$3:AY$146,$B495,总装!AY$6)</f>
        <v>0</v>
      </c>
      <c r="Z495" s="5">
        <f ca="1">SUMIF(总装!AZ$3:AZ$146,$B495,总装!AZ$6)+SUMIF(总装!BA$3:BA$146,$B495,总装!BA$6)+SUMIF(总装!BB$3:BB$146,$B495,总装!BB$6)</f>
        <v>0</v>
      </c>
      <c r="AA495" s="5">
        <f ca="1">SUMIF(总装!BC$3:BC$146,$B495,总装!BC$6)+SUMIF(总装!BD$3:BD$146,$B495,总装!BD$6)+SUMIF(总装!BE$3:BE$146,$B495,总装!BE$6)</f>
        <v>0</v>
      </c>
      <c r="AB495" s="5">
        <f ca="1">SUMIF(总装!BF$3:BF$146,$B495,总装!BF$6)+SUMIF(总装!BG$3:BG$146,$B495,总装!BG$6)+SUMIF(总装!BH$3:BH$146,$B495,总装!BH$6)</f>
        <v>0</v>
      </c>
      <c r="AC495" s="5">
        <f ca="1">SUMIF(总装!BI$3:BI$146,$B495,总装!BI$6)+SUMIF(总装!BJ$3:BJ$146,$B495,总装!BJ$6)+SUMIF(总装!BK$3:BK$146,$B495,总装!BK$6)</f>
        <v>0</v>
      </c>
      <c r="AD495" s="5">
        <f ca="1">SUMIF(总装!BL$3:BL$146,$B495,总装!BL$6)+SUMIF(总装!BM$3:BM$146,$B495,总装!BM$6)+SUMIF(总装!BN$3:BN$146,$B495,总装!BN$6)</f>
        <v>0</v>
      </c>
      <c r="AE495" s="5">
        <f ca="1">SUMIF(总装!BO$3:BO$146,$B495,总装!BO$6)+SUMIF(总装!BP$3:BP$146,$B495,总装!BP$6)+SUMIF(总装!BQ$3:BQ$146,$B495,总装!BQ$6)</f>
        <v>0</v>
      </c>
      <c r="AF495" s="5">
        <f ca="1">SUMIF(总装!BR$3:BR$146,$B495,总装!BR$6)+SUMIF(总装!BS$3:BS$146,$B495,总装!BS$6)+SUMIF(总装!BT$3:BT$146,$B495,总装!BT$6)</f>
        <v>0</v>
      </c>
      <c r="AG495" s="5">
        <f ca="1">SUMIF(总装!BU$3:BU$146,$B495,总装!BU$6)+SUMIF(总装!BV$3:BV$146,$B495,总装!BV$6)+SUMIF(总装!BW$3:BW$146,$B495,总装!BW$6)</f>
        <v>0</v>
      </c>
      <c r="AH495" s="5">
        <f ca="1">SUMIF(总装!BX$3:BX$146,$B495,总装!BX$6)+SUMIF(总装!BY$3:BY$146,$B495,总装!BY$6)+SUMIF(总装!BZ$3:BZ$146,$B495,总装!BZ$6)</f>
        <v>750</v>
      </c>
      <c r="AI495" s="5">
        <f ca="1">SUMIF(总装!CA$3:CA$146,$B495,总装!CA$6)+SUMIF(总装!CB$3:CB$146,$B495,总装!CB$6)+SUMIF(总装!CC$3:CC$146,$B495,总装!CC$6)</f>
        <v>250</v>
      </c>
      <c r="AJ495" s="5">
        <f ca="1">SUMIF(总装!CD$3:CD$146,$B495,总装!CD$6)+SUMIF(总装!CE$3:CE$146,$B495,总装!CE$6)+SUMIF(总装!CF$3:CF$146,$B495,总装!CF$6)</f>
        <v>0</v>
      </c>
      <c r="AK495" s="5">
        <f ca="1">SUMIF(总装!CG$3:CG$146,$B495,总装!CG$6)+SUMIF(总装!CH$3:CH$146,$B495,总装!CH$6)+SUMIF(总装!CI$3:CI$146,$B495,总装!CI$6)</f>
        <v>0</v>
      </c>
      <c r="AL495" s="5">
        <f ca="1">SUMIF(总装!CJ$3:CJ$146,$B495,总装!CJ$6)+SUMIF(总装!CK$3:CK$146,$B495,总装!CK$6)+SUMIF(总装!CL$3:CL$146,$B495,总装!CL$6)</f>
        <v>0</v>
      </c>
      <c r="AM495" s="5">
        <f ca="1">SUMIF(总装!CM$3:CM$146,$B495,总装!CM$6)+SUMIF(总装!CN$3:CN$146,$B495,总装!CN$6)+SUMIF(总装!CO$3:CO$146,$B495,总装!CO$6)</f>
        <v>0</v>
      </c>
      <c r="AN495" s="5">
        <f ca="1">SUMIF(总装!CP$3:CP$146,$B495,总装!CP$6)+SUMIF(总装!CQ$3:CQ$146,$B495,总装!CQ$6)+SUMIF(总装!CR$3:CR$146,$B495,总装!CR$6)</f>
        <v>0</v>
      </c>
      <c r="AO495" s="5">
        <f ca="1" t="shared" si="20"/>
        <v>1000</v>
      </c>
      <c r="AP495" s="5">
        <f>SUMIF(工单拆分!G:G,B495,工单拆分!I:I)</f>
        <v>1000</v>
      </c>
      <c r="AQ495" s="5">
        <f ca="1" t="shared" si="21"/>
        <v>0</v>
      </c>
      <c r="AS495" s="7"/>
      <c r="AT495" s="5"/>
      <c r="AU495" s="5"/>
      <c r="AV495" s="5"/>
      <c r="AW495" s="5"/>
    </row>
    <row r="496" s="1" customFormat="1" spans="1:49">
      <c r="A496" s="5">
        <f>工单拆分!F496</f>
        <v>7210004099</v>
      </c>
      <c r="B496" s="5" t="str">
        <f>工单拆分!G496</f>
        <v>7210004099-1</v>
      </c>
      <c r="C496" s="5" t="str">
        <f>工单拆分!H496</f>
        <v>DG40YK6-1</v>
      </c>
      <c r="D496" s="5">
        <f>VLOOKUP(B496,工单拆分!G:I,3,0)</f>
        <v>2000</v>
      </c>
      <c r="E496" s="5">
        <f ca="1">SUMIFS(OFFSET(工单拆分!$I$2,,,2000),OFFSET(工单拆分!$F$2,,,2000),A496)</f>
        <v>4000</v>
      </c>
      <c r="F496" s="5"/>
      <c r="G496" s="10">
        <f ca="1" t="array" ref="G496">MATCH(TRUE,J496:AN496&gt;10,0)+$J$2-1</f>
        <v>43525</v>
      </c>
      <c r="H496" s="11"/>
      <c r="I496" s="11"/>
      <c r="J496" s="5">
        <f ca="1">SUMIF(总装!D$3:D$146,$B496,总装!D$6)+SUMIF(总装!E$3:E$146,$B496,总装!E$6)+SUMIF(总装!F$3:F$146,$B496,总装!F$6)</f>
        <v>950</v>
      </c>
      <c r="K496" s="12">
        <f ca="1">SUMIF(总装!G$3:G$146,$B496,总装!G$6)+SUMIF(总装!H$3:H$146,$B496,总装!H$6)+SUMIF(总装!I$3:I$146,$B496,总装!I$6)</f>
        <v>1050</v>
      </c>
      <c r="L496" s="12">
        <f ca="1">SUMIF(总装!J$3:J$146,$B496,总装!J$6)+SUMIF(总装!K$3:K$146,$B496,总装!K$6)+SUMIF(总装!L$3:L$146,$B496,总装!L$6)</f>
        <v>0</v>
      </c>
      <c r="M496" s="12">
        <f ca="1">SUMIF(总装!M$3:M$146,$B496,总装!M$6)+SUMIF(总装!N$3:N$146,$B496,总装!N$6)+SUMIF(总装!O$3:O$146,$B496,总装!O$6)</f>
        <v>0</v>
      </c>
      <c r="N496" s="12">
        <f ca="1">SUMIF(总装!P$3:P$146,$B496,总装!P$6)+SUMIF(总装!Q$3:Q$146,$B496,总装!Q$6)+SUMIF(总装!R$3:R$146,$B496,总装!R$6)</f>
        <v>0</v>
      </c>
      <c r="O496" s="12">
        <f ca="1">SUMIF(总装!S$3:S$146,$B496,总装!S$6)+SUMIF(总装!T$3:T$146,$B496,总装!T$6)+SUMIF(总装!U$3:U$146,$B496,总装!U$6)</f>
        <v>0</v>
      </c>
      <c r="P496" s="12">
        <f ca="1">SUMIF(总装!V$3:V$146,$B496,总装!V$6)+SUMIF(总装!W$3:W$146,$B496,总装!W$6)+SUMIF(总装!X$3:X$146,$B496,总装!X$6)</f>
        <v>0</v>
      </c>
      <c r="Q496" s="12">
        <f ca="1">SUMIF(总装!Y$3:Y$146,$B496,总装!Y$6)+SUMIF(总装!Z$3:Z$146,$B496,总装!Z$6)+SUMIF(总装!AA$3:AA$146,$B496,总装!AA$6)</f>
        <v>0</v>
      </c>
      <c r="R496" s="5">
        <f ca="1">SUMIF(总装!AB$3:AB$146,$B496,总装!AB$6)+SUMIF(总装!AC$3:AC$146,$B496,总装!AC$6)+SUMIF(总装!AD$3:AD$146,$B496,总装!AD$6)</f>
        <v>0</v>
      </c>
      <c r="S496" s="5">
        <f ca="1">SUMIF(总装!AE$3:AE$146,$B496,总装!AE$6)+SUMIF(总装!AF$3:AF$146,$B496,总装!AF$6)+SUMIF(总装!AG$3:AG$146,$B496,总装!AG$6)</f>
        <v>0</v>
      </c>
      <c r="T496" s="5">
        <f ca="1">SUMIF(总装!AH$3:AH$146,$B496,总装!AH$6)+SUMIF(总装!AI$3:AI$146,$B496,总装!AI$6)+SUMIF(总装!AJ$3:AJ$146,$B496,总装!AJ$6)</f>
        <v>0</v>
      </c>
      <c r="U496" s="5">
        <f ca="1">SUMIF(总装!AK$3:AK$146,$B496,总装!AK$6)+SUMIF(总装!AL$3:AL$146,$B496,总装!AL$6)+SUMIF(总装!AM$3:AM$146,$B496,总装!AM$6)</f>
        <v>0</v>
      </c>
      <c r="V496" s="5">
        <f ca="1">SUMIF(总装!AN$3:AN$146,$B496,总装!AN$6)+SUMIF(总装!AO$3:AO$146,$B496,总装!AO$6)+SUMIF(总装!AP$3:AP$146,$B496,总装!AP$6)</f>
        <v>0</v>
      </c>
      <c r="W496" s="5">
        <f ca="1">SUMIF(总装!AQ$3:AQ$146,$B496,总装!AQ$6)+SUMIF(总装!AR$3:AR$146,$B496,总装!AR$6)+SUMIF(总装!AS$3:AS$146,$B496,总装!AS$6)</f>
        <v>0</v>
      </c>
      <c r="X496" s="5">
        <f ca="1">SUMIF(总装!AT$3:AT$146,$B496,总装!AT$6)+SUMIF(总装!AU$3:AU$146,$B496,总装!AU$6)+SUMIF(总装!AV$3:AV$146,$B496,总装!AV$6)</f>
        <v>0</v>
      </c>
      <c r="Y496" s="5">
        <f ca="1">SUMIF(总装!AW$3:AW$146,$B496,总装!AW$6)+SUMIF(总装!AX$3:AX$146,$B496,总装!AX$6)+SUMIF(总装!AY$3:AY$146,$B496,总装!AY$6)</f>
        <v>0</v>
      </c>
      <c r="Z496" s="5">
        <f ca="1">SUMIF(总装!AZ$3:AZ$146,$B496,总装!AZ$6)+SUMIF(总装!BA$3:BA$146,$B496,总装!BA$6)+SUMIF(总装!BB$3:BB$146,$B496,总装!BB$6)</f>
        <v>0</v>
      </c>
      <c r="AA496" s="5">
        <f ca="1">SUMIF(总装!BC$3:BC$146,$B496,总装!BC$6)+SUMIF(总装!BD$3:BD$146,$B496,总装!BD$6)+SUMIF(总装!BE$3:BE$146,$B496,总装!BE$6)</f>
        <v>0</v>
      </c>
      <c r="AB496" s="5">
        <f ca="1">SUMIF(总装!BF$3:BF$146,$B496,总装!BF$6)+SUMIF(总装!BG$3:BG$146,$B496,总装!BG$6)+SUMIF(总装!BH$3:BH$146,$B496,总装!BH$6)</f>
        <v>0</v>
      </c>
      <c r="AC496" s="5">
        <f ca="1">SUMIF(总装!BI$3:BI$146,$B496,总装!BI$6)+SUMIF(总装!BJ$3:BJ$146,$B496,总装!BJ$6)+SUMIF(总装!BK$3:BK$146,$B496,总装!BK$6)</f>
        <v>0</v>
      </c>
      <c r="AD496" s="5">
        <f ca="1">SUMIF(总装!BL$3:BL$146,$B496,总装!BL$6)+SUMIF(总装!BM$3:BM$146,$B496,总装!BM$6)+SUMIF(总装!BN$3:BN$146,$B496,总装!BN$6)</f>
        <v>0</v>
      </c>
      <c r="AE496" s="5">
        <f ca="1">SUMIF(总装!BO$3:BO$146,$B496,总装!BO$6)+SUMIF(总装!BP$3:BP$146,$B496,总装!BP$6)+SUMIF(总装!BQ$3:BQ$146,$B496,总装!BQ$6)</f>
        <v>0</v>
      </c>
      <c r="AF496" s="5">
        <f ca="1">SUMIF(总装!BR$3:BR$146,$B496,总装!BR$6)+SUMIF(总装!BS$3:BS$146,$B496,总装!BS$6)+SUMIF(总装!BT$3:BT$146,$B496,总装!BT$6)</f>
        <v>0</v>
      </c>
      <c r="AG496" s="5">
        <f ca="1">SUMIF(总装!BU$3:BU$146,$B496,总装!BU$6)+SUMIF(总装!BV$3:BV$146,$B496,总装!BV$6)+SUMIF(总装!BW$3:BW$146,$B496,总装!BW$6)</f>
        <v>0</v>
      </c>
      <c r="AH496" s="5">
        <f ca="1">SUMIF(总装!BX$3:BX$146,$B496,总装!BX$6)+SUMIF(总装!BY$3:BY$146,$B496,总装!BY$6)+SUMIF(总装!BZ$3:BZ$146,$B496,总装!BZ$6)</f>
        <v>0</v>
      </c>
      <c r="AI496" s="5">
        <f ca="1">SUMIF(总装!CA$3:CA$146,$B496,总装!CA$6)+SUMIF(总装!CB$3:CB$146,$B496,总装!CB$6)+SUMIF(总装!CC$3:CC$146,$B496,总装!CC$6)</f>
        <v>0</v>
      </c>
      <c r="AJ496" s="5">
        <f ca="1">SUMIF(总装!CD$3:CD$146,$B496,总装!CD$6)+SUMIF(总装!CE$3:CE$146,$B496,总装!CE$6)+SUMIF(总装!CF$3:CF$146,$B496,总装!CF$6)</f>
        <v>0</v>
      </c>
      <c r="AK496" s="5">
        <f ca="1">SUMIF(总装!CG$3:CG$146,$B496,总装!CG$6)+SUMIF(总装!CH$3:CH$146,$B496,总装!CH$6)+SUMIF(总装!CI$3:CI$146,$B496,总装!CI$6)</f>
        <v>0</v>
      </c>
      <c r="AL496" s="5">
        <f ca="1">SUMIF(总装!CJ$3:CJ$146,$B496,总装!CJ$6)+SUMIF(总装!CK$3:CK$146,$B496,总装!CK$6)+SUMIF(总装!CL$3:CL$146,$B496,总装!CL$6)</f>
        <v>0</v>
      </c>
      <c r="AM496" s="5">
        <f ca="1">SUMIF(总装!CM$3:CM$146,$B496,总装!CM$6)+SUMIF(总装!CN$3:CN$146,$B496,总装!CN$6)+SUMIF(总装!CO$3:CO$146,$B496,总装!CO$6)</f>
        <v>0</v>
      </c>
      <c r="AN496" s="5">
        <f ca="1">SUMIF(总装!CP$3:CP$146,$B496,总装!CP$6)+SUMIF(总装!CQ$3:CQ$146,$B496,总装!CQ$6)+SUMIF(总装!CR$3:CR$146,$B496,总装!CR$6)</f>
        <v>0</v>
      </c>
      <c r="AO496" s="5">
        <f ca="1" t="shared" si="20"/>
        <v>2000</v>
      </c>
      <c r="AP496" s="5">
        <f>SUMIF(工单拆分!G:G,B496,工单拆分!I:I)</f>
        <v>2000</v>
      </c>
      <c r="AQ496" s="5">
        <f ca="1" t="shared" si="21"/>
        <v>0</v>
      </c>
      <c r="AS496" s="7"/>
      <c r="AT496" s="5"/>
      <c r="AU496" s="5"/>
      <c r="AV496" s="5"/>
      <c r="AW496" s="5"/>
    </row>
    <row r="497" s="1" customFormat="1" spans="1:49">
      <c r="A497" s="5">
        <f>工单拆分!F497</f>
        <v>7210004099</v>
      </c>
      <c r="B497" s="5" t="str">
        <f>工单拆分!G497</f>
        <v>7210004099-2</v>
      </c>
      <c r="C497" s="5" t="str">
        <f>工单拆分!H497</f>
        <v>DG40YK6-2</v>
      </c>
      <c r="D497" s="5">
        <f>VLOOKUP(B497,工单拆分!G:I,3,0)</f>
        <v>2000</v>
      </c>
      <c r="E497" s="5">
        <f ca="1">SUMIFS(OFFSET(工单拆分!$I$2,,,2000),OFFSET(工单拆分!$F$2,,,2000),A497)</f>
        <v>4000</v>
      </c>
      <c r="F497" s="5"/>
      <c r="G497" s="10">
        <f ca="1" t="array" ref="G497">MATCH(TRUE,J497:AN497&gt;10,0)+$J$2-1</f>
        <v>43526</v>
      </c>
      <c r="H497" s="11"/>
      <c r="I497" s="11"/>
      <c r="J497" s="5">
        <f ca="1">SUMIF(总装!D$3:D$146,$B497,总装!D$6)+SUMIF(总装!E$3:E$146,$B497,总装!E$6)+SUMIF(总装!F$3:F$146,$B497,总装!F$6)</f>
        <v>0</v>
      </c>
      <c r="K497" s="12">
        <f ca="1">SUMIF(总装!G$3:G$146,$B497,总装!G$6)+SUMIF(总装!H$3:H$146,$B497,总装!H$6)+SUMIF(总装!I$3:I$146,$B497,总装!I$6)</f>
        <v>50</v>
      </c>
      <c r="L497" s="12">
        <f ca="1">SUMIF(总装!J$3:J$146,$B497,总装!J$6)+SUMIF(总装!K$3:K$146,$B497,总装!K$6)+SUMIF(总装!L$3:L$146,$B497,总装!L$6)</f>
        <v>0</v>
      </c>
      <c r="M497" s="12">
        <f ca="1">SUMIF(总装!M$3:M$146,$B497,总装!M$6)+SUMIF(总装!N$3:N$146,$B497,总装!N$6)+SUMIF(总装!O$3:O$146,$B497,总装!O$6)</f>
        <v>1500</v>
      </c>
      <c r="N497" s="12">
        <f ca="1">SUMIF(总装!P$3:P$146,$B497,总装!P$6)+SUMIF(总装!Q$3:Q$146,$B497,总装!Q$6)+SUMIF(总装!R$3:R$146,$B497,总装!R$6)</f>
        <v>450</v>
      </c>
      <c r="O497" s="12">
        <f ca="1">SUMIF(总装!S$3:S$146,$B497,总装!S$6)+SUMIF(总装!T$3:T$146,$B497,总装!T$6)+SUMIF(总装!U$3:U$146,$B497,总装!U$6)</f>
        <v>0</v>
      </c>
      <c r="P497" s="12">
        <f ca="1">SUMIF(总装!V$3:V$146,$B497,总装!V$6)+SUMIF(总装!W$3:W$146,$B497,总装!W$6)+SUMIF(总装!X$3:X$146,$B497,总装!X$6)</f>
        <v>0</v>
      </c>
      <c r="Q497" s="12">
        <f ca="1">SUMIF(总装!Y$3:Y$146,$B497,总装!Y$6)+SUMIF(总装!Z$3:Z$146,$B497,总装!Z$6)+SUMIF(总装!AA$3:AA$146,$B497,总装!AA$6)</f>
        <v>0</v>
      </c>
      <c r="R497" s="5">
        <f ca="1">SUMIF(总装!AB$3:AB$146,$B497,总装!AB$6)+SUMIF(总装!AC$3:AC$146,$B497,总装!AC$6)+SUMIF(总装!AD$3:AD$146,$B497,总装!AD$6)</f>
        <v>0</v>
      </c>
      <c r="S497" s="5">
        <f ca="1">SUMIF(总装!AE$3:AE$146,$B497,总装!AE$6)+SUMIF(总装!AF$3:AF$146,$B497,总装!AF$6)+SUMIF(总装!AG$3:AG$146,$B497,总装!AG$6)</f>
        <v>0</v>
      </c>
      <c r="T497" s="5">
        <f ca="1">SUMIF(总装!AH$3:AH$146,$B497,总装!AH$6)+SUMIF(总装!AI$3:AI$146,$B497,总装!AI$6)+SUMIF(总装!AJ$3:AJ$146,$B497,总装!AJ$6)</f>
        <v>0</v>
      </c>
      <c r="U497" s="5">
        <f ca="1">SUMIF(总装!AK$3:AK$146,$B497,总装!AK$6)+SUMIF(总装!AL$3:AL$146,$B497,总装!AL$6)+SUMIF(总装!AM$3:AM$146,$B497,总装!AM$6)</f>
        <v>0</v>
      </c>
      <c r="V497" s="5">
        <f ca="1">SUMIF(总装!AN$3:AN$146,$B497,总装!AN$6)+SUMIF(总装!AO$3:AO$146,$B497,总装!AO$6)+SUMIF(总装!AP$3:AP$146,$B497,总装!AP$6)</f>
        <v>0</v>
      </c>
      <c r="W497" s="5">
        <f ca="1">SUMIF(总装!AQ$3:AQ$146,$B497,总装!AQ$6)+SUMIF(总装!AR$3:AR$146,$B497,总装!AR$6)+SUMIF(总装!AS$3:AS$146,$B497,总装!AS$6)</f>
        <v>0</v>
      </c>
      <c r="X497" s="5">
        <f ca="1">SUMIF(总装!AT$3:AT$146,$B497,总装!AT$6)+SUMIF(总装!AU$3:AU$146,$B497,总装!AU$6)+SUMIF(总装!AV$3:AV$146,$B497,总装!AV$6)</f>
        <v>0</v>
      </c>
      <c r="Y497" s="5">
        <f ca="1">SUMIF(总装!AW$3:AW$146,$B497,总装!AW$6)+SUMIF(总装!AX$3:AX$146,$B497,总装!AX$6)+SUMIF(总装!AY$3:AY$146,$B497,总装!AY$6)</f>
        <v>0</v>
      </c>
      <c r="Z497" s="5">
        <f ca="1">SUMIF(总装!AZ$3:AZ$146,$B497,总装!AZ$6)+SUMIF(总装!BA$3:BA$146,$B497,总装!BA$6)+SUMIF(总装!BB$3:BB$146,$B497,总装!BB$6)</f>
        <v>0</v>
      </c>
      <c r="AA497" s="5">
        <f ca="1">SUMIF(总装!BC$3:BC$146,$B497,总装!BC$6)+SUMIF(总装!BD$3:BD$146,$B497,总装!BD$6)+SUMIF(总装!BE$3:BE$146,$B497,总装!BE$6)</f>
        <v>0</v>
      </c>
      <c r="AB497" s="5">
        <f ca="1">SUMIF(总装!BF$3:BF$146,$B497,总装!BF$6)+SUMIF(总装!BG$3:BG$146,$B497,总装!BG$6)+SUMIF(总装!BH$3:BH$146,$B497,总装!BH$6)</f>
        <v>0</v>
      </c>
      <c r="AC497" s="5">
        <f ca="1">SUMIF(总装!BI$3:BI$146,$B497,总装!BI$6)+SUMIF(总装!BJ$3:BJ$146,$B497,总装!BJ$6)+SUMIF(总装!BK$3:BK$146,$B497,总装!BK$6)</f>
        <v>0</v>
      </c>
      <c r="AD497" s="5">
        <f ca="1">SUMIF(总装!BL$3:BL$146,$B497,总装!BL$6)+SUMIF(总装!BM$3:BM$146,$B497,总装!BM$6)+SUMIF(总装!BN$3:BN$146,$B497,总装!BN$6)</f>
        <v>0</v>
      </c>
      <c r="AE497" s="5">
        <f ca="1">SUMIF(总装!BO$3:BO$146,$B497,总装!BO$6)+SUMIF(总装!BP$3:BP$146,$B497,总装!BP$6)+SUMIF(总装!BQ$3:BQ$146,$B497,总装!BQ$6)</f>
        <v>0</v>
      </c>
      <c r="AF497" s="5">
        <f ca="1">SUMIF(总装!BR$3:BR$146,$B497,总装!BR$6)+SUMIF(总装!BS$3:BS$146,$B497,总装!BS$6)+SUMIF(总装!BT$3:BT$146,$B497,总装!BT$6)</f>
        <v>0</v>
      </c>
      <c r="AG497" s="5">
        <f ca="1">SUMIF(总装!BU$3:BU$146,$B497,总装!BU$6)+SUMIF(总装!BV$3:BV$146,$B497,总装!BV$6)+SUMIF(总装!BW$3:BW$146,$B497,总装!BW$6)</f>
        <v>0</v>
      </c>
      <c r="AH497" s="5">
        <f ca="1">SUMIF(总装!BX$3:BX$146,$B497,总装!BX$6)+SUMIF(总装!BY$3:BY$146,$B497,总装!BY$6)+SUMIF(总装!BZ$3:BZ$146,$B497,总装!BZ$6)</f>
        <v>0</v>
      </c>
      <c r="AI497" s="5">
        <f ca="1">SUMIF(总装!CA$3:CA$146,$B497,总装!CA$6)+SUMIF(总装!CB$3:CB$146,$B497,总装!CB$6)+SUMIF(总装!CC$3:CC$146,$B497,总装!CC$6)</f>
        <v>0</v>
      </c>
      <c r="AJ497" s="5">
        <f ca="1">SUMIF(总装!CD$3:CD$146,$B497,总装!CD$6)+SUMIF(总装!CE$3:CE$146,$B497,总装!CE$6)+SUMIF(总装!CF$3:CF$146,$B497,总装!CF$6)</f>
        <v>0</v>
      </c>
      <c r="AK497" s="5">
        <f ca="1">SUMIF(总装!CG$3:CG$146,$B497,总装!CG$6)+SUMIF(总装!CH$3:CH$146,$B497,总装!CH$6)+SUMIF(总装!CI$3:CI$146,$B497,总装!CI$6)</f>
        <v>0</v>
      </c>
      <c r="AL497" s="5">
        <f ca="1">SUMIF(总装!CJ$3:CJ$146,$B497,总装!CJ$6)+SUMIF(总装!CK$3:CK$146,$B497,总装!CK$6)+SUMIF(总装!CL$3:CL$146,$B497,总装!CL$6)</f>
        <v>0</v>
      </c>
      <c r="AM497" s="5">
        <f ca="1">SUMIF(总装!CM$3:CM$146,$B497,总装!CM$6)+SUMIF(总装!CN$3:CN$146,$B497,总装!CN$6)+SUMIF(总装!CO$3:CO$146,$B497,总装!CO$6)</f>
        <v>0</v>
      </c>
      <c r="AN497" s="5">
        <f ca="1">SUMIF(总装!CP$3:CP$146,$B497,总装!CP$6)+SUMIF(总装!CQ$3:CQ$146,$B497,总装!CQ$6)+SUMIF(总装!CR$3:CR$146,$B497,总装!CR$6)</f>
        <v>0</v>
      </c>
      <c r="AO497" s="5">
        <f ca="1" t="shared" si="20"/>
        <v>2000</v>
      </c>
      <c r="AP497" s="5">
        <f>SUMIF(工单拆分!G:G,B497,工单拆分!I:I)</f>
        <v>2000</v>
      </c>
      <c r="AQ497" s="5">
        <f ca="1" t="shared" si="21"/>
        <v>0</v>
      </c>
      <c r="AS497" s="7"/>
      <c r="AT497" s="5"/>
      <c r="AU497" s="5"/>
      <c r="AV497" s="5"/>
      <c r="AW497" s="5"/>
    </row>
    <row r="498" s="1" customFormat="1" spans="1:49">
      <c r="A498" s="5">
        <f>工单拆分!F498</f>
        <v>7210002757</v>
      </c>
      <c r="B498" s="5" t="str">
        <f>工单拆分!G498</f>
        <v>7210002757-1</v>
      </c>
      <c r="C498" s="5" t="str">
        <f>工单拆分!H498</f>
        <v>TG40YC1-1</v>
      </c>
      <c r="D498" s="5">
        <f>VLOOKUP(B498,工单拆分!G:I,3,0)</f>
        <v>2000</v>
      </c>
      <c r="E498" s="5">
        <f ca="1">SUMIFS(OFFSET(工单拆分!$I$2,,,2000),OFFSET(工单拆分!$F$2,,,2000),A498)</f>
        <v>4000</v>
      </c>
      <c r="F498" s="5"/>
      <c r="G498" s="10">
        <f ca="1" t="array" ref="G498">MATCH(TRUE,J498:AN498&gt;10,0)+$J$2-1</f>
        <v>43542</v>
      </c>
      <c r="H498" s="11"/>
      <c r="I498" s="11"/>
      <c r="J498" s="5">
        <f ca="1">SUMIF(总装!D$3:D$146,$B498,总装!D$6)+SUMIF(总装!E$3:E$146,$B498,总装!E$6)+SUMIF(总装!F$3:F$146,$B498,总装!F$6)</f>
        <v>0</v>
      </c>
      <c r="K498" s="12">
        <f ca="1">SUMIF(总装!G$3:G$146,$B498,总装!G$6)+SUMIF(总装!H$3:H$146,$B498,总装!H$6)+SUMIF(总装!I$3:I$146,$B498,总装!I$6)</f>
        <v>0</v>
      </c>
      <c r="L498" s="12">
        <f ca="1">SUMIF(总装!J$3:J$146,$B498,总装!J$6)+SUMIF(总装!K$3:K$146,$B498,总装!K$6)+SUMIF(总装!L$3:L$146,$B498,总装!L$6)</f>
        <v>0</v>
      </c>
      <c r="M498" s="12">
        <f ca="1">SUMIF(总装!M$3:M$146,$B498,总装!M$6)+SUMIF(总装!N$3:N$146,$B498,总装!N$6)+SUMIF(总装!O$3:O$146,$B498,总装!O$6)</f>
        <v>0</v>
      </c>
      <c r="N498" s="12">
        <f ca="1">SUMIF(总装!P$3:P$146,$B498,总装!P$6)+SUMIF(总装!Q$3:Q$146,$B498,总装!Q$6)+SUMIF(总装!R$3:R$146,$B498,总装!R$6)</f>
        <v>0</v>
      </c>
      <c r="O498" s="12">
        <f ca="1">SUMIF(总装!S$3:S$146,$B498,总装!S$6)+SUMIF(总装!T$3:T$146,$B498,总装!T$6)+SUMIF(总装!U$3:U$146,$B498,总装!U$6)</f>
        <v>0</v>
      </c>
      <c r="P498" s="12">
        <f ca="1">SUMIF(总装!V$3:V$146,$B498,总装!V$6)+SUMIF(总装!W$3:W$146,$B498,总装!W$6)+SUMIF(总装!X$3:X$146,$B498,总装!X$6)</f>
        <v>0</v>
      </c>
      <c r="Q498" s="12">
        <f ca="1">SUMIF(总装!Y$3:Y$146,$B498,总装!Y$6)+SUMIF(总装!Z$3:Z$146,$B498,总装!Z$6)+SUMIF(总装!AA$3:AA$146,$B498,总装!AA$6)</f>
        <v>0</v>
      </c>
      <c r="R498" s="5">
        <f ca="1">SUMIF(总装!AB$3:AB$146,$B498,总装!AB$6)+SUMIF(总装!AC$3:AC$146,$B498,总装!AC$6)+SUMIF(总装!AD$3:AD$146,$B498,总装!AD$6)</f>
        <v>0</v>
      </c>
      <c r="S498" s="5">
        <f ca="1">SUMIF(总装!AE$3:AE$146,$B498,总装!AE$6)+SUMIF(总装!AF$3:AF$146,$B498,总装!AF$6)+SUMIF(总装!AG$3:AG$146,$B498,总装!AG$6)</f>
        <v>0</v>
      </c>
      <c r="T498" s="5">
        <f ca="1">SUMIF(总装!AH$3:AH$146,$B498,总装!AH$6)+SUMIF(总装!AI$3:AI$146,$B498,总装!AI$6)+SUMIF(总装!AJ$3:AJ$146,$B498,总装!AJ$6)</f>
        <v>0</v>
      </c>
      <c r="U498" s="5">
        <f ca="1">SUMIF(总装!AK$3:AK$146,$B498,总装!AK$6)+SUMIF(总装!AL$3:AL$146,$B498,总装!AL$6)+SUMIF(总装!AM$3:AM$146,$B498,总装!AM$6)</f>
        <v>0</v>
      </c>
      <c r="V498" s="5">
        <f ca="1">SUMIF(总装!AN$3:AN$146,$B498,总装!AN$6)+SUMIF(总装!AO$3:AO$146,$B498,总装!AO$6)+SUMIF(总装!AP$3:AP$146,$B498,总装!AP$6)</f>
        <v>0</v>
      </c>
      <c r="W498" s="5">
        <f ca="1">SUMIF(总装!AQ$3:AQ$146,$B498,总装!AQ$6)+SUMIF(总装!AR$3:AR$146,$B498,总装!AR$6)+SUMIF(总装!AS$3:AS$146,$B498,总装!AS$6)</f>
        <v>0</v>
      </c>
      <c r="X498" s="5">
        <f ca="1">SUMIF(总装!AT$3:AT$146,$B498,总装!AT$6)+SUMIF(总装!AU$3:AU$146,$B498,总装!AU$6)+SUMIF(总装!AV$3:AV$146,$B498,总装!AV$6)</f>
        <v>0</v>
      </c>
      <c r="Y498" s="5">
        <f ca="1">SUMIF(总装!AW$3:AW$146,$B498,总装!AW$6)+SUMIF(总装!AX$3:AX$146,$B498,总装!AX$6)+SUMIF(总装!AY$3:AY$146,$B498,总装!AY$6)</f>
        <v>0</v>
      </c>
      <c r="Z498" s="5">
        <f ca="1">SUMIF(总装!AZ$3:AZ$146,$B498,总装!AZ$6)+SUMIF(总装!BA$3:BA$146,$B498,总装!BA$6)+SUMIF(总装!BB$3:BB$146,$B498,总装!BB$6)</f>
        <v>0</v>
      </c>
      <c r="AA498" s="5">
        <f ca="1">SUMIF(总装!BC$3:BC$146,$B498,总装!BC$6)+SUMIF(总装!BD$3:BD$146,$B498,总装!BD$6)+SUMIF(总装!BE$3:BE$146,$B498,总装!BE$6)</f>
        <v>850</v>
      </c>
      <c r="AB498" s="5">
        <f ca="1">SUMIF(总装!BF$3:BF$146,$B498,总装!BF$6)+SUMIF(总装!BG$3:BG$146,$B498,总装!BG$6)+SUMIF(总装!BH$3:BH$146,$B498,总装!BH$6)</f>
        <v>1150</v>
      </c>
      <c r="AC498" s="5">
        <f ca="1">SUMIF(总装!BI$3:BI$146,$B498,总装!BI$6)+SUMIF(总装!BJ$3:BJ$146,$B498,总装!BJ$6)+SUMIF(总装!BK$3:BK$146,$B498,总装!BK$6)</f>
        <v>0</v>
      </c>
      <c r="AD498" s="5">
        <f ca="1">SUMIF(总装!BL$3:BL$146,$B498,总装!BL$6)+SUMIF(总装!BM$3:BM$146,$B498,总装!BM$6)+SUMIF(总装!BN$3:BN$146,$B498,总装!BN$6)</f>
        <v>0</v>
      </c>
      <c r="AE498" s="5">
        <f ca="1">SUMIF(总装!BO$3:BO$146,$B498,总装!BO$6)+SUMIF(总装!BP$3:BP$146,$B498,总装!BP$6)+SUMIF(总装!BQ$3:BQ$146,$B498,总装!BQ$6)</f>
        <v>0</v>
      </c>
      <c r="AF498" s="5">
        <f ca="1">SUMIF(总装!BR$3:BR$146,$B498,总装!BR$6)+SUMIF(总装!BS$3:BS$146,$B498,总装!BS$6)+SUMIF(总装!BT$3:BT$146,$B498,总装!BT$6)</f>
        <v>0</v>
      </c>
      <c r="AG498" s="5">
        <f ca="1">SUMIF(总装!BU$3:BU$146,$B498,总装!BU$6)+SUMIF(总装!BV$3:BV$146,$B498,总装!BV$6)+SUMIF(总装!BW$3:BW$146,$B498,总装!BW$6)</f>
        <v>0</v>
      </c>
      <c r="AH498" s="5">
        <f ca="1">SUMIF(总装!BX$3:BX$146,$B498,总装!BX$6)+SUMIF(总装!BY$3:BY$146,$B498,总装!BY$6)+SUMIF(总装!BZ$3:BZ$146,$B498,总装!BZ$6)</f>
        <v>0</v>
      </c>
      <c r="AI498" s="5">
        <f ca="1">SUMIF(总装!CA$3:CA$146,$B498,总装!CA$6)+SUMIF(总装!CB$3:CB$146,$B498,总装!CB$6)+SUMIF(总装!CC$3:CC$146,$B498,总装!CC$6)</f>
        <v>0</v>
      </c>
      <c r="AJ498" s="5">
        <f ca="1">SUMIF(总装!CD$3:CD$146,$B498,总装!CD$6)+SUMIF(总装!CE$3:CE$146,$B498,总装!CE$6)+SUMIF(总装!CF$3:CF$146,$B498,总装!CF$6)</f>
        <v>0</v>
      </c>
      <c r="AK498" s="5">
        <f ca="1">SUMIF(总装!CG$3:CG$146,$B498,总装!CG$6)+SUMIF(总装!CH$3:CH$146,$B498,总装!CH$6)+SUMIF(总装!CI$3:CI$146,$B498,总装!CI$6)</f>
        <v>0</v>
      </c>
      <c r="AL498" s="5">
        <f ca="1">SUMIF(总装!CJ$3:CJ$146,$B498,总装!CJ$6)+SUMIF(总装!CK$3:CK$146,$B498,总装!CK$6)+SUMIF(总装!CL$3:CL$146,$B498,总装!CL$6)</f>
        <v>0</v>
      </c>
      <c r="AM498" s="5">
        <f ca="1">SUMIF(总装!CM$3:CM$146,$B498,总装!CM$6)+SUMIF(总装!CN$3:CN$146,$B498,总装!CN$6)+SUMIF(总装!CO$3:CO$146,$B498,总装!CO$6)</f>
        <v>0</v>
      </c>
      <c r="AN498" s="5">
        <f ca="1">SUMIF(总装!CP$3:CP$146,$B498,总装!CP$6)+SUMIF(总装!CQ$3:CQ$146,$B498,总装!CQ$6)+SUMIF(总装!CR$3:CR$146,$B498,总装!CR$6)</f>
        <v>0</v>
      </c>
      <c r="AO498" s="5">
        <f ca="1" t="shared" si="20"/>
        <v>2000</v>
      </c>
      <c r="AP498" s="5">
        <f>SUMIF(工单拆分!G:G,B498,工单拆分!I:I)</f>
        <v>2000</v>
      </c>
      <c r="AQ498" s="5">
        <f ca="1" t="shared" si="21"/>
        <v>0</v>
      </c>
      <c r="AS498" s="7"/>
      <c r="AT498" s="5"/>
      <c r="AU498" s="5"/>
      <c r="AV498" s="5"/>
      <c r="AW498" s="5"/>
    </row>
    <row r="499" s="1" customFormat="1" spans="1:49">
      <c r="A499" s="5">
        <f>工单拆分!F499</f>
        <v>7210002757</v>
      </c>
      <c r="B499" s="5" t="str">
        <f>工单拆分!G499</f>
        <v>7210002757-2</v>
      </c>
      <c r="C499" s="5" t="str">
        <f>工单拆分!H499</f>
        <v>TG40YC1-2</v>
      </c>
      <c r="D499" s="5">
        <f>VLOOKUP(B499,工单拆分!G:I,3,0)</f>
        <v>2000</v>
      </c>
      <c r="E499" s="5">
        <f ca="1">SUMIFS(OFFSET(工单拆分!$I$2,,,2000),OFFSET(工单拆分!$F$2,,,2000),A499)</f>
        <v>4000</v>
      </c>
      <c r="F499" s="5"/>
      <c r="G499" s="10">
        <f ca="1" t="array" ref="G499">MATCH(TRUE,J499:AN499&gt;10,0)+$J$2-1</f>
        <v>43543</v>
      </c>
      <c r="H499" s="11"/>
      <c r="I499" s="11"/>
      <c r="J499" s="5">
        <f ca="1">SUMIF(总装!D$3:D$146,$B499,总装!D$6)+SUMIF(总装!E$3:E$146,$B499,总装!E$6)+SUMIF(总装!F$3:F$146,$B499,总装!F$6)</f>
        <v>0</v>
      </c>
      <c r="K499" s="12">
        <f ca="1">SUMIF(总装!G$3:G$146,$B499,总装!G$6)+SUMIF(总装!H$3:H$146,$B499,总装!H$6)+SUMIF(总装!I$3:I$146,$B499,总装!I$6)</f>
        <v>0</v>
      </c>
      <c r="L499" s="12">
        <f ca="1">SUMIF(总装!J$3:J$146,$B499,总装!J$6)+SUMIF(总装!K$3:K$146,$B499,总装!K$6)+SUMIF(总装!L$3:L$146,$B499,总装!L$6)</f>
        <v>0</v>
      </c>
      <c r="M499" s="12">
        <f ca="1">SUMIF(总装!M$3:M$146,$B499,总装!M$6)+SUMIF(总装!N$3:N$146,$B499,总装!N$6)+SUMIF(总装!O$3:O$146,$B499,总装!O$6)</f>
        <v>0</v>
      </c>
      <c r="N499" s="12">
        <f ca="1">SUMIF(总装!P$3:P$146,$B499,总装!P$6)+SUMIF(总装!Q$3:Q$146,$B499,总装!Q$6)+SUMIF(总装!R$3:R$146,$B499,总装!R$6)</f>
        <v>0</v>
      </c>
      <c r="O499" s="12">
        <f ca="1">SUMIF(总装!S$3:S$146,$B499,总装!S$6)+SUMIF(总装!T$3:T$146,$B499,总装!T$6)+SUMIF(总装!U$3:U$146,$B499,总装!U$6)</f>
        <v>0</v>
      </c>
      <c r="P499" s="12">
        <f ca="1">SUMIF(总装!V$3:V$146,$B499,总装!V$6)+SUMIF(总装!W$3:W$146,$B499,总装!W$6)+SUMIF(总装!X$3:X$146,$B499,总装!X$6)</f>
        <v>0</v>
      </c>
      <c r="Q499" s="12">
        <f ca="1">SUMIF(总装!Y$3:Y$146,$B499,总装!Y$6)+SUMIF(总装!Z$3:Z$146,$B499,总装!Z$6)+SUMIF(总装!AA$3:AA$146,$B499,总装!AA$6)</f>
        <v>0</v>
      </c>
      <c r="R499" s="5">
        <f ca="1">SUMIF(总装!AB$3:AB$146,$B499,总装!AB$6)+SUMIF(总装!AC$3:AC$146,$B499,总装!AC$6)+SUMIF(总装!AD$3:AD$146,$B499,总装!AD$6)</f>
        <v>0</v>
      </c>
      <c r="S499" s="5">
        <f ca="1">SUMIF(总装!AE$3:AE$146,$B499,总装!AE$6)+SUMIF(总装!AF$3:AF$146,$B499,总装!AF$6)+SUMIF(总装!AG$3:AG$146,$B499,总装!AG$6)</f>
        <v>0</v>
      </c>
      <c r="T499" s="5">
        <f ca="1">SUMIF(总装!AH$3:AH$146,$B499,总装!AH$6)+SUMIF(总装!AI$3:AI$146,$B499,总装!AI$6)+SUMIF(总装!AJ$3:AJ$146,$B499,总装!AJ$6)</f>
        <v>0</v>
      </c>
      <c r="U499" s="5">
        <f ca="1">SUMIF(总装!AK$3:AK$146,$B499,总装!AK$6)+SUMIF(总装!AL$3:AL$146,$B499,总装!AL$6)+SUMIF(总装!AM$3:AM$146,$B499,总装!AM$6)</f>
        <v>0</v>
      </c>
      <c r="V499" s="5">
        <f ca="1">SUMIF(总装!AN$3:AN$146,$B499,总装!AN$6)+SUMIF(总装!AO$3:AO$146,$B499,总装!AO$6)+SUMIF(总装!AP$3:AP$146,$B499,总装!AP$6)</f>
        <v>0</v>
      </c>
      <c r="W499" s="5">
        <f ca="1">SUMIF(总装!AQ$3:AQ$146,$B499,总装!AQ$6)+SUMIF(总装!AR$3:AR$146,$B499,总装!AR$6)+SUMIF(总装!AS$3:AS$146,$B499,总装!AS$6)</f>
        <v>0</v>
      </c>
      <c r="X499" s="5">
        <f ca="1">SUMIF(总装!AT$3:AT$146,$B499,总装!AT$6)+SUMIF(总装!AU$3:AU$146,$B499,总装!AU$6)+SUMIF(总装!AV$3:AV$146,$B499,总装!AV$6)</f>
        <v>0</v>
      </c>
      <c r="Y499" s="5">
        <f ca="1">SUMIF(总装!AW$3:AW$146,$B499,总装!AW$6)+SUMIF(总装!AX$3:AX$146,$B499,总装!AX$6)+SUMIF(总装!AY$3:AY$146,$B499,总装!AY$6)</f>
        <v>0</v>
      </c>
      <c r="Z499" s="5">
        <f ca="1">SUMIF(总装!AZ$3:AZ$146,$B499,总装!AZ$6)+SUMIF(总装!BA$3:BA$146,$B499,总装!BA$6)+SUMIF(总装!BB$3:BB$146,$B499,总装!BB$6)</f>
        <v>0</v>
      </c>
      <c r="AA499" s="5">
        <f ca="1">SUMIF(总装!BC$3:BC$146,$B499,总装!BC$6)+SUMIF(总装!BD$3:BD$146,$B499,总装!BD$6)+SUMIF(总装!BE$3:BE$146,$B499,总装!BE$6)</f>
        <v>0</v>
      </c>
      <c r="AB499" s="5">
        <f ca="1">SUMIF(总装!BF$3:BF$146,$B499,总装!BF$6)+SUMIF(总装!BG$3:BG$146,$B499,总装!BG$6)+SUMIF(总装!BH$3:BH$146,$B499,总装!BH$6)</f>
        <v>200</v>
      </c>
      <c r="AC499" s="5">
        <f ca="1">SUMIF(总装!BI$3:BI$146,$B499,总装!BI$6)+SUMIF(总装!BJ$3:BJ$146,$B499,总装!BJ$6)+SUMIF(总装!BK$3:BK$146,$B499,总装!BK$6)</f>
        <v>1350</v>
      </c>
      <c r="AD499" s="5">
        <f ca="1">SUMIF(总装!BL$3:BL$146,$B499,总装!BL$6)+SUMIF(总装!BM$3:BM$146,$B499,总装!BM$6)+SUMIF(总装!BN$3:BN$146,$B499,总装!BN$6)</f>
        <v>450</v>
      </c>
      <c r="AE499" s="5">
        <f ca="1">SUMIF(总装!BO$3:BO$146,$B499,总装!BO$6)+SUMIF(总装!BP$3:BP$146,$B499,总装!BP$6)+SUMIF(总装!BQ$3:BQ$146,$B499,总装!BQ$6)</f>
        <v>0</v>
      </c>
      <c r="AF499" s="5">
        <f ca="1">SUMIF(总装!BR$3:BR$146,$B499,总装!BR$6)+SUMIF(总装!BS$3:BS$146,$B499,总装!BS$6)+SUMIF(总装!BT$3:BT$146,$B499,总装!BT$6)</f>
        <v>0</v>
      </c>
      <c r="AG499" s="5">
        <f ca="1">SUMIF(总装!BU$3:BU$146,$B499,总装!BU$6)+SUMIF(总装!BV$3:BV$146,$B499,总装!BV$6)+SUMIF(总装!BW$3:BW$146,$B499,总装!BW$6)</f>
        <v>0</v>
      </c>
      <c r="AH499" s="5">
        <f ca="1">SUMIF(总装!BX$3:BX$146,$B499,总装!BX$6)+SUMIF(总装!BY$3:BY$146,$B499,总装!BY$6)+SUMIF(总装!BZ$3:BZ$146,$B499,总装!BZ$6)</f>
        <v>0</v>
      </c>
      <c r="AI499" s="5">
        <f ca="1">SUMIF(总装!CA$3:CA$146,$B499,总装!CA$6)+SUMIF(总装!CB$3:CB$146,$B499,总装!CB$6)+SUMIF(总装!CC$3:CC$146,$B499,总装!CC$6)</f>
        <v>0</v>
      </c>
      <c r="AJ499" s="5">
        <f ca="1">SUMIF(总装!CD$3:CD$146,$B499,总装!CD$6)+SUMIF(总装!CE$3:CE$146,$B499,总装!CE$6)+SUMIF(总装!CF$3:CF$146,$B499,总装!CF$6)</f>
        <v>0</v>
      </c>
      <c r="AK499" s="5">
        <f ca="1">SUMIF(总装!CG$3:CG$146,$B499,总装!CG$6)+SUMIF(总装!CH$3:CH$146,$B499,总装!CH$6)+SUMIF(总装!CI$3:CI$146,$B499,总装!CI$6)</f>
        <v>0</v>
      </c>
      <c r="AL499" s="5">
        <f ca="1">SUMIF(总装!CJ$3:CJ$146,$B499,总装!CJ$6)+SUMIF(总装!CK$3:CK$146,$B499,总装!CK$6)+SUMIF(总装!CL$3:CL$146,$B499,总装!CL$6)</f>
        <v>0</v>
      </c>
      <c r="AM499" s="5">
        <f ca="1">SUMIF(总装!CM$3:CM$146,$B499,总装!CM$6)+SUMIF(总装!CN$3:CN$146,$B499,总装!CN$6)+SUMIF(总装!CO$3:CO$146,$B499,总装!CO$6)</f>
        <v>0</v>
      </c>
      <c r="AN499" s="5">
        <f ca="1">SUMIF(总装!CP$3:CP$146,$B499,总装!CP$6)+SUMIF(总装!CQ$3:CQ$146,$B499,总装!CQ$6)+SUMIF(总装!CR$3:CR$146,$B499,总装!CR$6)</f>
        <v>0</v>
      </c>
      <c r="AO499" s="5">
        <f ca="1" t="shared" si="20"/>
        <v>2000</v>
      </c>
      <c r="AP499" s="5">
        <f>SUMIF(工单拆分!G:G,B499,工单拆分!I:I)</f>
        <v>2000</v>
      </c>
      <c r="AQ499" s="5">
        <f ca="1" t="shared" si="21"/>
        <v>0</v>
      </c>
      <c r="AS499" s="7"/>
      <c r="AT499" s="5"/>
      <c r="AU499" s="5"/>
      <c r="AV499" s="5"/>
      <c r="AW499" s="5"/>
    </row>
    <row r="500" s="1" customFormat="1" spans="1:49">
      <c r="A500" s="5">
        <f>工单拆分!F500</f>
        <v>7210002747</v>
      </c>
      <c r="B500" s="5" t="str">
        <f>工单拆分!G500</f>
        <v>7210002747-1</v>
      </c>
      <c r="C500" s="5" t="str">
        <f>工单拆分!H500</f>
        <v>DG40YC8-1</v>
      </c>
      <c r="D500" s="5">
        <f>VLOOKUP(B500,工单拆分!G:I,3,0)</f>
        <v>2000</v>
      </c>
      <c r="E500" s="5">
        <f ca="1">SUMIFS(OFFSET(工单拆分!$I$2,,,2000),OFFSET(工单拆分!$F$2,,,2000),A500)</f>
        <v>4000</v>
      </c>
      <c r="F500" s="5"/>
      <c r="G500" s="10">
        <f ca="1" t="array" ref="G500">MATCH(TRUE,J500:AN500&gt;10,0)+$J$2-1</f>
        <v>43545</v>
      </c>
      <c r="H500" s="11"/>
      <c r="I500" s="11"/>
      <c r="J500" s="5">
        <f ca="1">SUMIF(总装!D$3:D$146,$B500,总装!D$6)+SUMIF(总装!E$3:E$146,$B500,总装!E$6)+SUMIF(总装!F$3:F$146,$B500,总装!F$6)</f>
        <v>0</v>
      </c>
      <c r="K500" s="12">
        <f ca="1">SUMIF(总装!G$3:G$146,$B500,总装!G$6)+SUMIF(总装!H$3:H$146,$B500,总装!H$6)+SUMIF(总装!I$3:I$146,$B500,总装!I$6)</f>
        <v>0</v>
      </c>
      <c r="L500" s="12">
        <f ca="1">SUMIF(总装!J$3:J$146,$B500,总装!J$6)+SUMIF(总装!K$3:K$146,$B500,总装!K$6)+SUMIF(总装!L$3:L$146,$B500,总装!L$6)</f>
        <v>0</v>
      </c>
      <c r="M500" s="12">
        <f ca="1">SUMIF(总装!M$3:M$146,$B500,总装!M$6)+SUMIF(总装!N$3:N$146,$B500,总装!N$6)+SUMIF(总装!O$3:O$146,$B500,总装!O$6)</f>
        <v>0</v>
      </c>
      <c r="N500" s="12">
        <f ca="1">SUMIF(总装!P$3:P$146,$B500,总装!P$6)+SUMIF(总装!Q$3:Q$146,$B500,总装!Q$6)+SUMIF(总装!R$3:R$146,$B500,总装!R$6)</f>
        <v>0</v>
      </c>
      <c r="O500" s="12">
        <f ca="1">SUMIF(总装!S$3:S$146,$B500,总装!S$6)+SUMIF(总装!T$3:T$146,$B500,总装!T$6)+SUMIF(总装!U$3:U$146,$B500,总装!U$6)</f>
        <v>0</v>
      </c>
      <c r="P500" s="12">
        <f ca="1">SUMIF(总装!V$3:V$146,$B500,总装!V$6)+SUMIF(总装!W$3:W$146,$B500,总装!W$6)+SUMIF(总装!X$3:X$146,$B500,总装!X$6)</f>
        <v>0</v>
      </c>
      <c r="Q500" s="12">
        <f ca="1">SUMIF(总装!Y$3:Y$146,$B500,总装!Y$6)+SUMIF(总装!Z$3:Z$146,$B500,总装!Z$6)+SUMIF(总装!AA$3:AA$146,$B500,总装!AA$6)</f>
        <v>0</v>
      </c>
      <c r="R500" s="5">
        <f ca="1">SUMIF(总装!AB$3:AB$146,$B500,总装!AB$6)+SUMIF(总装!AC$3:AC$146,$B500,总装!AC$6)+SUMIF(总装!AD$3:AD$146,$B500,总装!AD$6)</f>
        <v>0</v>
      </c>
      <c r="S500" s="5">
        <f ca="1">SUMIF(总装!AE$3:AE$146,$B500,总装!AE$6)+SUMIF(总装!AF$3:AF$146,$B500,总装!AF$6)+SUMIF(总装!AG$3:AG$146,$B500,总装!AG$6)</f>
        <v>0</v>
      </c>
      <c r="T500" s="5">
        <f ca="1">SUMIF(总装!AH$3:AH$146,$B500,总装!AH$6)+SUMIF(总装!AI$3:AI$146,$B500,总装!AI$6)+SUMIF(总装!AJ$3:AJ$146,$B500,总装!AJ$6)</f>
        <v>0</v>
      </c>
      <c r="U500" s="5">
        <f ca="1">SUMIF(总装!AK$3:AK$146,$B500,总装!AK$6)+SUMIF(总装!AL$3:AL$146,$B500,总装!AL$6)+SUMIF(总装!AM$3:AM$146,$B500,总装!AM$6)</f>
        <v>0</v>
      </c>
      <c r="V500" s="5">
        <f ca="1">SUMIF(总装!AN$3:AN$146,$B500,总装!AN$6)+SUMIF(总装!AO$3:AO$146,$B500,总装!AO$6)+SUMIF(总装!AP$3:AP$146,$B500,总装!AP$6)</f>
        <v>0</v>
      </c>
      <c r="W500" s="5">
        <f ca="1">SUMIF(总装!AQ$3:AQ$146,$B500,总装!AQ$6)+SUMIF(总装!AR$3:AR$146,$B500,总装!AR$6)+SUMIF(总装!AS$3:AS$146,$B500,总装!AS$6)</f>
        <v>0</v>
      </c>
      <c r="X500" s="5">
        <f ca="1">SUMIF(总装!AT$3:AT$146,$B500,总装!AT$6)+SUMIF(总装!AU$3:AU$146,$B500,总装!AU$6)+SUMIF(总装!AV$3:AV$146,$B500,总装!AV$6)</f>
        <v>0</v>
      </c>
      <c r="Y500" s="5">
        <f ca="1">SUMIF(总装!AW$3:AW$146,$B500,总装!AW$6)+SUMIF(总装!AX$3:AX$146,$B500,总装!AX$6)+SUMIF(总装!AY$3:AY$146,$B500,总装!AY$6)</f>
        <v>0</v>
      </c>
      <c r="Z500" s="5">
        <f ca="1">SUMIF(总装!AZ$3:AZ$146,$B500,总装!AZ$6)+SUMIF(总装!BA$3:BA$146,$B500,总装!BA$6)+SUMIF(总装!BB$3:BB$146,$B500,总装!BB$6)</f>
        <v>0</v>
      </c>
      <c r="AA500" s="5">
        <f ca="1">SUMIF(总装!BC$3:BC$146,$B500,总装!BC$6)+SUMIF(总装!BD$3:BD$146,$B500,总装!BD$6)+SUMIF(总装!BE$3:BE$146,$B500,总装!BE$6)</f>
        <v>0</v>
      </c>
      <c r="AB500" s="5">
        <f ca="1">SUMIF(总装!BF$3:BF$146,$B500,总装!BF$6)+SUMIF(总装!BG$3:BG$146,$B500,总装!BG$6)+SUMIF(总装!BH$3:BH$146,$B500,总装!BH$6)</f>
        <v>0</v>
      </c>
      <c r="AC500" s="5">
        <f ca="1">SUMIF(总装!BI$3:BI$146,$B500,总装!BI$6)+SUMIF(总装!BJ$3:BJ$146,$B500,总装!BJ$6)+SUMIF(总装!BK$3:BK$146,$B500,总装!BK$6)</f>
        <v>0</v>
      </c>
      <c r="AD500" s="5">
        <f ca="1">SUMIF(总装!BL$3:BL$146,$B500,总装!BL$6)+SUMIF(总装!BM$3:BM$146,$B500,总装!BM$6)+SUMIF(总装!BN$3:BN$146,$B500,总装!BN$6)</f>
        <v>900</v>
      </c>
      <c r="AE500" s="5">
        <f ca="1">SUMIF(总装!BO$3:BO$146,$B500,总装!BO$6)+SUMIF(总装!BP$3:BP$146,$B500,总装!BP$6)+SUMIF(总装!BQ$3:BQ$146,$B500,总装!BQ$6)</f>
        <v>1100</v>
      </c>
      <c r="AF500" s="5">
        <f ca="1">SUMIF(总装!BR$3:BR$146,$B500,总装!BR$6)+SUMIF(总装!BS$3:BS$146,$B500,总装!BS$6)+SUMIF(总装!BT$3:BT$146,$B500,总装!BT$6)</f>
        <v>0</v>
      </c>
      <c r="AG500" s="5">
        <f ca="1">SUMIF(总装!BU$3:BU$146,$B500,总装!BU$6)+SUMIF(总装!BV$3:BV$146,$B500,总装!BV$6)+SUMIF(总装!BW$3:BW$146,$B500,总装!BW$6)</f>
        <v>0</v>
      </c>
      <c r="AH500" s="5">
        <f ca="1">SUMIF(总装!BX$3:BX$146,$B500,总装!BX$6)+SUMIF(总装!BY$3:BY$146,$B500,总装!BY$6)+SUMIF(总装!BZ$3:BZ$146,$B500,总装!BZ$6)</f>
        <v>0</v>
      </c>
      <c r="AI500" s="5">
        <f ca="1">SUMIF(总装!CA$3:CA$146,$B500,总装!CA$6)+SUMIF(总装!CB$3:CB$146,$B500,总装!CB$6)+SUMIF(总装!CC$3:CC$146,$B500,总装!CC$6)</f>
        <v>0</v>
      </c>
      <c r="AJ500" s="5">
        <f ca="1">SUMIF(总装!CD$3:CD$146,$B500,总装!CD$6)+SUMIF(总装!CE$3:CE$146,$B500,总装!CE$6)+SUMIF(总装!CF$3:CF$146,$B500,总装!CF$6)</f>
        <v>0</v>
      </c>
      <c r="AK500" s="5">
        <f ca="1">SUMIF(总装!CG$3:CG$146,$B500,总装!CG$6)+SUMIF(总装!CH$3:CH$146,$B500,总装!CH$6)+SUMIF(总装!CI$3:CI$146,$B500,总装!CI$6)</f>
        <v>0</v>
      </c>
      <c r="AL500" s="5">
        <f ca="1">SUMIF(总装!CJ$3:CJ$146,$B500,总装!CJ$6)+SUMIF(总装!CK$3:CK$146,$B500,总装!CK$6)+SUMIF(总装!CL$3:CL$146,$B500,总装!CL$6)</f>
        <v>0</v>
      </c>
      <c r="AM500" s="5">
        <f ca="1">SUMIF(总装!CM$3:CM$146,$B500,总装!CM$6)+SUMIF(总装!CN$3:CN$146,$B500,总装!CN$6)+SUMIF(总装!CO$3:CO$146,$B500,总装!CO$6)</f>
        <v>0</v>
      </c>
      <c r="AN500" s="5">
        <f ca="1">SUMIF(总装!CP$3:CP$146,$B500,总装!CP$6)+SUMIF(总装!CQ$3:CQ$146,$B500,总装!CQ$6)+SUMIF(总装!CR$3:CR$146,$B500,总装!CR$6)</f>
        <v>0</v>
      </c>
      <c r="AO500" s="5">
        <f ca="1" t="shared" si="20"/>
        <v>2000</v>
      </c>
      <c r="AP500" s="5">
        <f>SUMIF(工单拆分!G:G,B500,工单拆分!I:I)</f>
        <v>2000</v>
      </c>
      <c r="AQ500" s="5">
        <f ca="1" t="shared" si="21"/>
        <v>0</v>
      </c>
      <c r="AS500" s="7"/>
      <c r="AT500" s="5"/>
      <c r="AU500" s="5"/>
      <c r="AV500" s="5"/>
      <c r="AW500" s="5"/>
    </row>
    <row r="501" s="1" customFormat="1" spans="1:49">
      <c r="A501" s="5">
        <f>工单拆分!F501</f>
        <v>7210002747</v>
      </c>
      <c r="B501" s="5" t="str">
        <f>工单拆分!G501</f>
        <v>7210002747-2</v>
      </c>
      <c r="C501" s="5" t="str">
        <f>工单拆分!H501</f>
        <v>DG40YC8-2</v>
      </c>
      <c r="D501" s="5">
        <f>VLOOKUP(B501,工单拆分!G:I,3,0)</f>
        <v>2000</v>
      </c>
      <c r="E501" s="5">
        <f ca="1">SUMIFS(OFFSET(工单拆分!$I$2,,,2000),OFFSET(工单拆分!$F$2,,,2000),A501)</f>
        <v>4000</v>
      </c>
      <c r="F501" s="5"/>
      <c r="G501" s="10">
        <f ca="1" t="array" ref="G501">MATCH(TRUE,J501:AN501&gt;10,0)+$J$2-1</f>
        <v>43546</v>
      </c>
      <c r="H501" s="11"/>
      <c r="I501" s="11"/>
      <c r="J501" s="5">
        <f ca="1">SUMIF(总装!D$3:D$146,$B501,总装!D$6)+SUMIF(总装!E$3:E$146,$B501,总装!E$6)+SUMIF(总装!F$3:F$146,$B501,总装!F$6)</f>
        <v>0</v>
      </c>
      <c r="K501" s="12">
        <f ca="1">SUMIF(总装!G$3:G$146,$B501,总装!G$6)+SUMIF(总装!H$3:H$146,$B501,总装!H$6)+SUMIF(总装!I$3:I$146,$B501,总装!I$6)</f>
        <v>0</v>
      </c>
      <c r="L501" s="12">
        <f ca="1">SUMIF(总装!J$3:J$146,$B501,总装!J$6)+SUMIF(总装!K$3:K$146,$B501,总装!K$6)+SUMIF(总装!L$3:L$146,$B501,总装!L$6)</f>
        <v>0</v>
      </c>
      <c r="M501" s="12">
        <f ca="1">SUMIF(总装!M$3:M$146,$B501,总装!M$6)+SUMIF(总装!N$3:N$146,$B501,总装!N$6)+SUMIF(总装!O$3:O$146,$B501,总装!O$6)</f>
        <v>0</v>
      </c>
      <c r="N501" s="12">
        <f ca="1">SUMIF(总装!P$3:P$146,$B501,总装!P$6)+SUMIF(总装!Q$3:Q$146,$B501,总装!Q$6)+SUMIF(总装!R$3:R$146,$B501,总装!R$6)</f>
        <v>0</v>
      </c>
      <c r="O501" s="12">
        <f ca="1">SUMIF(总装!S$3:S$146,$B501,总装!S$6)+SUMIF(总装!T$3:T$146,$B501,总装!T$6)+SUMIF(总装!U$3:U$146,$B501,总装!U$6)</f>
        <v>0</v>
      </c>
      <c r="P501" s="12">
        <f ca="1">SUMIF(总装!V$3:V$146,$B501,总装!V$6)+SUMIF(总装!W$3:W$146,$B501,总装!W$6)+SUMIF(总装!X$3:X$146,$B501,总装!X$6)</f>
        <v>0</v>
      </c>
      <c r="Q501" s="12">
        <f ca="1">SUMIF(总装!Y$3:Y$146,$B501,总装!Y$6)+SUMIF(总装!Z$3:Z$146,$B501,总装!Z$6)+SUMIF(总装!AA$3:AA$146,$B501,总装!AA$6)</f>
        <v>0</v>
      </c>
      <c r="R501" s="5">
        <f ca="1">SUMIF(总装!AB$3:AB$146,$B501,总装!AB$6)+SUMIF(总装!AC$3:AC$146,$B501,总装!AC$6)+SUMIF(总装!AD$3:AD$146,$B501,总装!AD$6)</f>
        <v>0</v>
      </c>
      <c r="S501" s="5">
        <f ca="1">SUMIF(总装!AE$3:AE$146,$B501,总装!AE$6)+SUMIF(总装!AF$3:AF$146,$B501,总装!AF$6)+SUMIF(总装!AG$3:AG$146,$B501,总装!AG$6)</f>
        <v>0</v>
      </c>
      <c r="T501" s="5">
        <f ca="1">SUMIF(总装!AH$3:AH$146,$B501,总装!AH$6)+SUMIF(总装!AI$3:AI$146,$B501,总装!AI$6)+SUMIF(总装!AJ$3:AJ$146,$B501,总装!AJ$6)</f>
        <v>0</v>
      </c>
      <c r="U501" s="5">
        <f ca="1">SUMIF(总装!AK$3:AK$146,$B501,总装!AK$6)+SUMIF(总装!AL$3:AL$146,$B501,总装!AL$6)+SUMIF(总装!AM$3:AM$146,$B501,总装!AM$6)</f>
        <v>0</v>
      </c>
      <c r="V501" s="5">
        <f ca="1">SUMIF(总装!AN$3:AN$146,$B501,总装!AN$6)+SUMIF(总装!AO$3:AO$146,$B501,总装!AO$6)+SUMIF(总装!AP$3:AP$146,$B501,总装!AP$6)</f>
        <v>0</v>
      </c>
      <c r="W501" s="5">
        <f ca="1">SUMIF(总装!AQ$3:AQ$146,$B501,总装!AQ$6)+SUMIF(总装!AR$3:AR$146,$B501,总装!AR$6)+SUMIF(总装!AS$3:AS$146,$B501,总装!AS$6)</f>
        <v>0</v>
      </c>
      <c r="X501" s="5">
        <f ca="1">SUMIF(总装!AT$3:AT$146,$B501,总装!AT$6)+SUMIF(总装!AU$3:AU$146,$B501,总装!AU$6)+SUMIF(总装!AV$3:AV$146,$B501,总装!AV$6)</f>
        <v>0</v>
      </c>
      <c r="Y501" s="5">
        <f ca="1">SUMIF(总装!AW$3:AW$146,$B501,总装!AW$6)+SUMIF(总装!AX$3:AX$146,$B501,总装!AX$6)+SUMIF(总装!AY$3:AY$146,$B501,总装!AY$6)</f>
        <v>0</v>
      </c>
      <c r="Z501" s="5">
        <f ca="1">SUMIF(总装!AZ$3:AZ$146,$B501,总装!AZ$6)+SUMIF(总装!BA$3:BA$146,$B501,总装!BA$6)+SUMIF(总装!BB$3:BB$146,$B501,总装!BB$6)</f>
        <v>0</v>
      </c>
      <c r="AA501" s="5">
        <f ca="1">SUMIF(总装!BC$3:BC$146,$B501,总装!BC$6)+SUMIF(总装!BD$3:BD$146,$B501,总装!BD$6)+SUMIF(总装!BE$3:BE$146,$B501,总装!BE$6)</f>
        <v>0</v>
      </c>
      <c r="AB501" s="5">
        <f ca="1">SUMIF(总装!BF$3:BF$146,$B501,总装!BF$6)+SUMIF(总装!BG$3:BG$146,$B501,总装!BG$6)+SUMIF(总装!BH$3:BH$146,$B501,总装!BH$6)</f>
        <v>0</v>
      </c>
      <c r="AC501" s="5">
        <f ca="1">SUMIF(总装!BI$3:BI$146,$B501,总装!BI$6)+SUMIF(总装!BJ$3:BJ$146,$B501,总装!BJ$6)+SUMIF(总装!BK$3:BK$146,$B501,总装!BK$6)</f>
        <v>0</v>
      </c>
      <c r="AD501" s="5">
        <f ca="1">SUMIF(总装!BL$3:BL$146,$B501,总装!BL$6)+SUMIF(总装!BM$3:BM$146,$B501,总装!BM$6)+SUMIF(总装!BN$3:BN$146,$B501,总装!BN$6)</f>
        <v>0</v>
      </c>
      <c r="AE501" s="5">
        <f ca="1">SUMIF(总装!BO$3:BO$146,$B501,总装!BO$6)+SUMIF(总装!BP$3:BP$146,$B501,总装!BP$6)+SUMIF(总装!BQ$3:BQ$146,$B501,总装!BQ$6)</f>
        <v>200</v>
      </c>
      <c r="AF501" s="5">
        <f ca="1">SUMIF(总装!BR$3:BR$146,$B501,总装!BR$6)+SUMIF(总装!BS$3:BS$146,$B501,总装!BS$6)+SUMIF(总装!BT$3:BT$146,$B501,总装!BT$6)</f>
        <v>1400</v>
      </c>
      <c r="AG501" s="5">
        <f ca="1">SUMIF(总装!BU$3:BU$146,$B501,总装!BU$6)+SUMIF(总装!BV$3:BV$146,$B501,总装!BV$6)+SUMIF(总装!BW$3:BW$146,$B501,总装!BW$6)</f>
        <v>400</v>
      </c>
      <c r="AH501" s="5">
        <f ca="1">SUMIF(总装!BX$3:BX$146,$B501,总装!BX$6)+SUMIF(总装!BY$3:BY$146,$B501,总装!BY$6)+SUMIF(总装!BZ$3:BZ$146,$B501,总装!BZ$6)</f>
        <v>0</v>
      </c>
      <c r="AI501" s="5">
        <f ca="1">SUMIF(总装!CA$3:CA$146,$B501,总装!CA$6)+SUMIF(总装!CB$3:CB$146,$B501,总装!CB$6)+SUMIF(总装!CC$3:CC$146,$B501,总装!CC$6)</f>
        <v>0</v>
      </c>
      <c r="AJ501" s="5">
        <f ca="1">SUMIF(总装!CD$3:CD$146,$B501,总装!CD$6)+SUMIF(总装!CE$3:CE$146,$B501,总装!CE$6)+SUMIF(总装!CF$3:CF$146,$B501,总装!CF$6)</f>
        <v>0</v>
      </c>
      <c r="AK501" s="5">
        <f ca="1">SUMIF(总装!CG$3:CG$146,$B501,总装!CG$6)+SUMIF(总装!CH$3:CH$146,$B501,总装!CH$6)+SUMIF(总装!CI$3:CI$146,$B501,总装!CI$6)</f>
        <v>0</v>
      </c>
      <c r="AL501" s="5">
        <f ca="1">SUMIF(总装!CJ$3:CJ$146,$B501,总装!CJ$6)+SUMIF(总装!CK$3:CK$146,$B501,总装!CK$6)+SUMIF(总装!CL$3:CL$146,$B501,总装!CL$6)</f>
        <v>0</v>
      </c>
      <c r="AM501" s="5">
        <f ca="1">SUMIF(总装!CM$3:CM$146,$B501,总装!CM$6)+SUMIF(总装!CN$3:CN$146,$B501,总装!CN$6)+SUMIF(总装!CO$3:CO$146,$B501,总装!CO$6)</f>
        <v>0</v>
      </c>
      <c r="AN501" s="5">
        <f ca="1">SUMIF(总装!CP$3:CP$146,$B501,总装!CP$6)+SUMIF(总装!CQ$3:CQ$146,$B501,总装!CQ$6)+SUMIF(总装!CR$3:CR$146,$B501,总装!CR$6)</f>
        <v>0</v>
      </c>
      <c r="AO501" s="5">
        <f ca="1" t="shared" si="20"/>
        <v>2000</v>
      </c>
      <c r="AP501" s="5">
        <f>SUMIF(工单拆分!G:G,B501,工单拆分!I:I)</f>
        <v>2000</v>
      </c>
      <c r="AQ501" s="5">
        <f ca="1" t="shared" si="21"/>
        <v>0</v>
      </c>
      <c r="AS501" s="7"/>
      <c r="AT501" s="5"/>
      <c r="AU501" s="5"/>
      <c r="AV501" s="5"/>
      <c r="AW501" s="5"/>
    </row>
    <row r="502" s="1" customFormat="1" spans="1:49">
      <c r="A502" s="5">
        <f>工单拆分!F502</f>
        <v>7210003865</v>
      </c>
      <c r="B502" s="5" t="str">
        <f>工单拆分!G502</f>
        <v>7210003865-1</v>
      </c>
      <c r="C502" s="5" t="str">
        <f>工单拆分!H502</f>
        <v>DG50YC12-1</v>
      </c>
      <c r="D502" s="5">
        <f>VLOOKUP(B502,工单拆分!G:I,3,0)</f>
        <v>1500</v>
      </c>
      <c r="E502" s="5">
        <f ca="1">SUMIFS(OFFSET(工单拆分!$I$2,,,2000),OFFSET(工单拆分!$F$2,,,2000),A502)</f>
        <v>4000</v>
      </c>
      <c r="F502" s="5"/>
      <c r="G502" s="10">
        <f ca="1" t="array" ref="G502">MATCH(TRUE,J502:AN502&gt;10,0)+$J$2-1</f>
        <v>43536</v>
      </c>
      <c r="H502" s="11"/>
      <c r="I502" s="11"/>
      <c r="J502" s="5">
        <f ca="1">SUMIF(总装!D$3:D$146,$B502,总装!D$6)+SUMIF(总装!E$3:E$146,$B502,总装!E$6)+SUMIF(总装!F$3:F$146,$B502,总装!F$6)</f>
        <v>0</v>
      </c>
      <c r="K502" s="12">
        <f ca="1">SUMIF(总装!G$3:G$146,$B502,总装!G$6)+SUMIF(总装!H$3:H$146,$B502,总装!H$6)+SUMIF(总装!I$3:I$146,$B502,总装!I$6)</f>
        <v>0</v>
      </c>
      <c r="L502" s="12">
        <f ca="1">SUMIF(总装!J$3:J$146,$B502,总装!J$6)+SUMIF(总装!K$3:K$146,$B502,总装!K$6)+SUMIF(总装!L$3:L$146,$B502,总装!L$6)</f>
        <v>0</v>
      </c>
      <c r="M502" s="12">
        <f ca="1">SUMIF(总装!M$3:M$146,$B502,总装!M$6)+SUMIF(总装!N$3:N$146,$B502,总装!N$6)+SUMIF(总装!O$3:O$146,$B502,总装!O$6)</f>
        <v>0</v>
      </c>
      <c r="N502" s="12">
        <f ca="1">SUMIF(总装!P$3:P$146,$B502,总装!P$6)+SUMIF(总装!Q$3:Q$146,$B502,总装!Q$6)+SUMIF(总装!R$3:R$146,$B502,总装!R$6)</f>
        <v>0</v>
      </c>
      <c r="O502" s="12">
        <f ca="1">SUMIF(总装!S$3:S$146,$B502,总装!S$6)+SUMIF(总装!T$3:T$146,$B502,总装!T$6)+SUMIF(总装!U$3:U$146,$B502,总装!U$6)</f>
        <v>0</v>
      </c>
      <c r="P502" s="12">
        <f ca="1">SUMIF(总装!V$3:V$146,$B502,总装!V$6)+SUMIF(总装!W$3:W$146,$B502,总装!W$6)+SUMIF(总装!X$3:X$146,$B502,总装!X$6)</f>
        <v>0</v>
      </c>
      <c r="Q502" s="12">
        <f ca="1">SUMIF(总装!Y$3:Y$146,$B502,总装!Y$6)+SUMIF(总装!Z$3:Z$146,$B502,总装!Z$6)+SUMIF(总装!AA$3:AA$146,$B502,总装!AA$6)</f>
        <v>0</v>
      </c>
      <c r="R502" s="5">
        <f ca="1">SUMIF(总装!AB$3:AB$146,$B502,总装!AB$6)+SUMIF(总装!AC$3:AC$146,$B502,总装!AC$6)+SUMIF(总装!AD$3:AD$146,$B502,总装!AD$6)</f>
        <v>0</v>
      </c>
      <c r="S502" s="5">
        <f ca="1">SUMIF(总装!AE$3:AE$146,$B502,总装!AE$6)+SUMIF(总装!AF$3:AF$146,$B502,总装!AF$6)+SUMIF(总装!AG$3:AG$146,$B502,总装!AG$6)</f>
        <v>0</v>
      </c>
      <c r="T502" s="5">
        <f ca="1">SUMIF(总装!AH$3:AH$146,$B502,总装!AH$6)+SUMIF(总装!AI$3:AI$146,$B502,总装!AI$6)+SUMIF(总装!AJ$3:AJ$146,$B502,总装!AJ$6)</f>
        <v>0</v>
      </c>
      <c r="U502" s="5">
        <f ca="1">SUMIF(总装!AK$3:AK$146,$B502,总装!AK$6)+SUMIF(总装!AL$3:AL$146,$B502,总装!AL$6)+SUMIF(总装!AM$3:AM$146,$B502,总装!AM$6)</f>
        <v>100</v>
      </c>
      <c r="V502" s="5">
        <f ca="1">SUMIF(总装!AN$3:AN$146,$B502,总装!AN$6)+SUMIF(总装!AO$3:AO$146,$B502,总装!AO$6)+SUMIF(总装!AP$3:AP$146,$B502,总装!AP$6)</f>
        <v>1100</v>
      </c>
      <c r="W502" s="5">
        <f ca="1">SUMIF(总装!AQ$3:AQ$146,$B502,总装!AQ$6)+SUMIF(总装!AR$3:AR$146,$B502,总装!AR$6)+SUMIF(总装!AS$3:AS$146,$B502,总装!AS$6)</f>
        <v>300</v>
      </c>
      <c r="X502" s="5">
        <f ca="1">SUMIF(总装!AT$3:AT$146,$B502,总装!AT$6)+SUMIF(总装!AU$3:AU$146,$B502,总装!AU$6)+SUMIF(总装!AV$3:AV$146,$B502,总装!AV$6)</f>
        <v>0</v>
      </c>
      <c r="Y502" s="5">
        <f ca="1">SUMIF(总装!AW$3:AW$146,$B502,总装!AW$6)+SUMIF(总装!AX$3:AX$146,$B502,总装!AX$6)+SUMIF(总装!AY$3:AY$146,$B502,总装!AY$6)</f>
        <v>0</v>
      </c>
      <c r="Z502" s="5">
        <f ca="1">SUMIF(总装!AZ$3:AZ$146,$B502,总装!AZ$6)+SUMIF(总装!BA$3:BA$146,$B502,总装!BA$6)+SUMIF(总装!BB$3:BB$146,$B502,总装!BB$6)</f>
        <v>0</v>
      </c>
      <c r="AA502" s="5">
        <f ca="1">SUMIF(总装!BC$3:BC$146,$B502,总装!BC$6)+SUMIF(总装!BD$3:BD$146,$B502,总装!BD$6)+SUMIF(总装!BE$3:BE$146,$B502,总装!BE$6)</f>
        <v>0</v>
      </c>
      <c r="AB502" s="5">
        <f ca="1">SUMIF(总装!BF$3:BF$146,$B502,总装!BF$6)+SUMIF(总装!BG$3:BG$146,$B502,总装!BG$6)+SUMIF(总装!BH$3:BH$146,$B502,总装!BH$6)</f>
        <v>0</v>
      </c>
      <c r="AC502" s="5">
        <f ca="1">SUMIF(总装!BI$3:BI$146,$B502,总装!BI$6)+SUMIF(总装!BJ$3:BJ$146,$B502,总装!BJ$6)+SUMIF(总装!BK$3:BK$146,$B502,总装!BK$6)</f>
        <v>0</v>
      </c>
      <c r="AD502" s="5">
        <f ca="1">SUMIF(总装!BL$3:BL$146,$B502,总装!BL$6)+SUMIF(总装!BM$3:BM$146,$B502,总装!BM$6)+SUMIF(总装!BN$3:BN$146,$B502,总装!BN$6)</f>
        <v>0</v>
      </c>
      <c r="AE502" s="5">
        <f ca="1">SUMIF(总装!BO$3:BO$146,$B502,总装!BO$6)+SUMIF(总装!BP$3:BP$146,$B502,总装!BP$6)+SUMIF(总装!BQ$3:BQ$146,$B502,总装!BQ$6)</f>
        <v>0</v>
      </c>
      <c r="AF502" s="5">
        <f ca="1">SUMIF(总装!BR$3:BR$146,$B502,总装!BR$6)+SUMIF(总装!BS$3:BS$146,$B502,总装!BS$6)+SUMIF(总装!BT$3:BT$146,$B502,总装!BT$6)</f>
        <v>0</v>
      </c>
      <c r="AG502" s="5">
        <f ca="1">SUMIF(总装!BU$3:BU$146,$B502,总装!BU$6)+SUMIF(总装!BV$3:BV$146,$B502,总装!BV$6)+SUMIF(总装!BW$3:BW$146,$B502,总装!BW$6)</f>
        <v>0</v>
      </c>
      <c r="AH502" s="5">
        <f ca="1">SUMIF(总装!BX$3:BX$146,$B502,总装!BX$6)+SUMIF(总装!BY$3:BY$146,$B502,总装!BY$6)+SUMIF(总装!BZ$3:BZ$146,$B502,总装!BZ$6)</f>
        <v>0</v>
      </c>
      <c r="AI502" s="5">
        <f ca="1">SUMIF(总装!CA$3:CA$146,$B502,总装!CA$6)+SUMIF(总装!CB$3:CB$146,$B502,总装!CB$6)+SUMIF(总装!CC$3:CC$146,$B502,总装!CC$6)</f>
        <v>0</v>
      </c>
      <c r="AJ502" s="5">
        <f ca="1">SUMIF(总装!CD$3:CD$146,$B502,总装!CD$6)+SUMIF(总装!CE$3:CE$146,$B502,总装!CE$6)+SUMIF(总装!CF$3:CF$146,$B502,总装!CF$6)</f>
        <v>0</v>
      </c>
      <c r="AK502" s="5">
        <f ca="1">SUMIF(总装!CG$3:CG$146,$B502,总装!CG$6)+SUMIF(总装!CH$3:CH$146,$B502,总装!CH$6)+SUMIF(总装!CI$3:CI$146,$B502,总装!CI$6)</f>
        <v>0</v>
      </c>
      <c r="AL502" s="5">
        <f ca="1">SUMIF(总装!CJ$3:CJ$146,$B502,总装!CJ$6)+SUMIF(总装!CK$3:CK$146,$B502,总装!CK$6)+SUMIF(总装!CL$3:CL$146,$B502,总装!CL$6)</f>
        <v>0</v>
      </c>
      <c r="AM502" s="5">
        <f ca="1">SUMIF(总装!CM$3:CM$146,$B502,总装!CM$6)+SUMIF(总装!CN$3:CN$146,$B502,总装!CN$6)+SUMIF(总装!CO$3:CO$146,$B502,总装!CO$6)</f>
        <v>0</v>
      </c>
      <c r="AN502" s="5">
        <f ca="1">SUMIF(总装!CP$3:CP$146,$B502,总装!CP$6)+SUMIF(总装!CQ$3:CQ$146,$B502,总装!CQ$6)+SUMIF(总装!CR$3:CR$146,$B502,总装!CR$6)</f>
        <v>0</v>
      </c>
      <c r="AO502" s="5">
        <f ca="1" t="shared" si="20"/>
        <v>1500</v>
      </c>
      <c r="AP502" s="5">
        <f>SUMIF(工单拆分!G:G,B502,工单拆分!I:I)</f>
        <v>1500</v>
      </c>
      <c r="AQ502" s="5">
        <f ca="1" t="shared" si="21"/>
        <v>0</v>
      </c>
      <c r="AS502" s="7"/>
      <c r="AT502" s="5"/>
      <c r="AU502" s="5"/>
      <c r="AV502" s="5"/>
      <c r="AW502" s="5"/>
    </row>
    <row r="503" s="1" customFormat="1" spans="1:49">
      <c r="A503" s="5">
        <f>工单拆分!F503</f>
        <v>7210003865</v>
      </c>
      <c r="B503" s="5" t="str">
        <f>工单拆分!G503</f>
        <v>7210003865-2</v>
      </c>
      <c r="C503" s="5" t="str">
        <f>工单拆分!H503</f>
        <v>DG50YC12-2</v>
      </c>
      <c r="D503" s="5">
        <f>VLOOKUP(B503,工单拆分!G:I,3,0)</f>
        <v>1000</v>
      </c>
      <c r="E503" s="5">
        <f ca="1">SUMIFS(OFFSET(工单拆分!$I$2,,,2000),OFFSET(工单拆分!$F$2,,,2000),A503)</f>
        <v>4000</v>
      </c>
      <c r="F503" s="5"/>
      <c r="G503" s="10">
        <f ca="1" t="array" ref="G503">MATCH(TRUE,J503:AN503&gt;10,0)+$J$2-1</f>
        <v>43544</v>
      </c>
      <c r="H503" s="11"/>
      <c r="I503" s="11"/>
      <c r="J503" s="5">
        <f ca="1">SUMIF(总装!D$3:D$146,$B503,总装!D$6)+SUMIF(总装!E$3:E$146,$B503,总装!E$6)+SUMIF(总装!F$3:F$146,$B503,总装!F$6)</f>
        <v>0</v>
      </c>
      <c r="K503" s="12">
        <f ca="1">SUMIF(总装!G$3:G$146,$B503,总装!G$6)+SUMIF(总装!H$3:H$146,$B503,总装!H$6)+SUMIF(总装!I$3:I$146,$B503,总装!I$6)</f>
        <v>0</v>
      </c>
      <c r="L503" s="12">
        <f ca="1">SUMIF(总装!J$3:J$146,$B503,总装!J$6)+SUMIF(总装!K$3:K$146,$B503,总装!K$6)+SUMIF(总装!L$3:L$146,$B503,总装!L$6)</f>
        <v>0</v>
      </c>
      <c r="M503" s="12">
        <f ca="1">SUMIF(总装!M$3:M$146,$B503,总装!M$6)+SUMIF(总装!N$3:N$146,$B503,总装!N$6)+SUMIF(总装!O$3:O$146,$B503,总装!O$6)</f>
        <v>0</v>
      </c>
      <c r="N503" s="12">
        <f ca="1">SUMIF(总装!P$3:P$146,$B503,总装!P$6)+SUMIF(总装!Q$3:Q$146,$B503,总装!Q$6)+SUMIF(总装!R$3:R$146,$B503,总装!R$6)</f>
        <v>0</v>
      </c>
      <c r="O503" s="12">
        <f ca="1">SUMIF(总装!S$3:S$146,$B503,总装!S$6)+SUMIF(总装!T$3:T$146,$B503,总装!T$6)+SUMIF(总装!U$3:U$146,$B503,总装!U$6)</f>
        <v>0</v>
      </c>
      <c r="P503" s="12">
        <f ca="1">SUMIF(总装!V$3:V$146,$B503,总装!V$6)+SUMIF(总装!W$3:W$146,$B503,总装!W$6)+SUMIF(总装!X$3:X$146,$B503,总装!X$6)</f>
        <v>0</v>
      </c>
      <c r="Q503" s="12">
        <f ca="1">SUMIF(总装!Y$3:Y$146,$B503,总装!Y$6)+SUMIF(总装!Z$3:Z$146,$B503,总装!Z$6)+SUMIF(总装!AA$3:AA$146,$B503,总装!AA$6)</f>
        <v>0</v>
      </c>
      <c r="R503" s="5">
        <f ca="1">SUMIF(总装!AB$3:AB$146,$B503,总装!AB$6)+SUMIF(总装!AC$3:AC$146,$B503,总装!AC$6)+SUMIF(总装!AD$3:AD$146,$B503,总装!AD$6)</f>
        <v>0</v>
      </c>
      <c r="S503" s="5">
        <f ca="1">SUMIF(总装!AE$3:AE$146,$B503,总装!AE$6)+SUMIF(总装!AF$3:AF$146,$B503,总装!AF$6)+SUMIF(总装!AG$3:AG$146,$B503,总装!AG$6)</f>
        <v>0</v>
      </c>
      <c r="T503" s="5">
        <f ca="1">SUMIF(总装!AH$3:AH$146,$B503,总装!AH$6)+SUMIF(总装!AI$3:AI$146,$B503,总装!AI$6)+SUMIF(总装!AJ$3:AJ$146,$B503,总装!AJ$6)</f>
        <v>0</v>
      </c>
      <c r="U503" s="5">
        <f ca="1">SUMIF(总装!AK$3:AK$146,$B503,总装!AK$6)+SUMIF(总装!AL$3:AL$146,$B503,总装!AL$6)+SUMIF(总装!AM$3:AM$146,$B503,总装!AM$6)</f>
        <v>0</v>
      </c>
      <c r="V503" s="5">
        <f ca="1">SUMIF(总装!AN$3:AN$146,$B503,总装!AN$6)+SUMIF(总装!AO$3:AO$146,$B503,总装!AO$6)+SUMIF(总装!AP$3:AP$146,$B503,总装!AP$6)</f>
        <v>0</v>
      </c>
      <c r="W503" s="5">
        <f ca="1">SUMIF(总装!AQ$3:AQ$146,$B503,总装!AQ$6)+SUMIF(总装!AR$3:AR$146,$B503,总装!AR$6)+SUMIF(总装!AS$3:AS$146,$B503,总装!AS$6)</f>
        <v>0</v>
      </c>
      <c r="X503" s="5">
        <f ca="1">SUMIF(总装!AT$3:AT$146,$B503,总装!AT$6)+SUMIF(总装!AU$3:AU$146,$B503,总装!AU$6)+SUMIF(总装!AV$3:AV$146,$B503,总装!AV$6)</f>
        <v>0</v>
      </c>
      <c r="Y503" s="5">
        <f ca="1">SUMIF(总装!AW$3:AW$146,$B503,总装!AW$6)+SUMIF(总装!AX$3:AX$146,$B503,总装!AX$6)+SUMIF(总装!AY$3:AY$146,$B503,总装!AY$6)</f>
        <v>0</v>
      </c>
      <c r="Z503" s="5">
        <f ca="1">SUMIF(总装!AZ$3:AZ$146,$B503,总装!AZ$6)+SUMIF(总装!BA$3:BA$146,$B503,总装!BA$6)+SUMIF(总装!BB$3:BB$146,$B503,总装!BB$6)</f>
        <v>0</v>
      </c>
      <c r="AA503" s="5">
        <f ca="1">SUMIF(总装!BC$3:BC$146,$B503,总装!BC$6)+SUMIF(总装!BD$3:BD$146,$B503,总装!BD$6)+SUMIF(总装!BE$3:BE$146,$B503,总装!BE$6)</f>
        <v>0</v>
      </c>
      <c r="AB503" s="5">
        <f ca="1">SUMIF(总装!BF$3:BF$146,$B503,总装!BF$6)+SUMIF(总装!BG$3:BG$146,$B503,总装!BG$6)+SUMIF(总装!BH$3:BH$146,$B503,总装!BH$6)</f>
        <v>0</v>
      </c>
      <c r="AC503" s="5">
        <f ca="1">SUMIF(总装!BI$3:BI$146,$B503,总装!BI$6)+SUMIF(总装!BJ$3:BJ$146,$B503,总装!BJ$6)+SUMIF(总装!BK$3:BK$146,$B503,总装!BK$6)</f>
        <v>660</v>
      </c>
      <c r="AD503" s="5">
        <f ca="1">SUMIF(总装!BL$3:BL$146,$B503,总装!BL$6)+SUMIF(总装!BM$3:BM$146,$B503,总装!BM$6)+SUMIF(总装!BN$3:BN$146,$B503,总装!BN$6)</f>
        <v>340</v>
      </c>
      <c r="AE503" s="5">
        <f ca="1">SUMIF(总装!BO$3:BO$146,$B503,总装!BO$6)+SUMIF(总装!BP$3:BP$146,$B503,总装!BP$6)+SUMIF(总装!BQ$3:BQ$146,$B503,总装!BQ$6)</f>
        <v>0</v>
      </c>
      <c r="AF503" s="5">
        <f ca="1">SUMIF(总装!BR$3:BR$146,$B503,总装!BR$6)+SUMIF(总装!BS$3:BS$146,$B503,总装!BS$6)+SUMIF(总装!BT$3:BT$146,$B503,总装!BT$6)</f>
        <v>0</v>
      </c>
      <c r="AG503" s="5">
        <f ca="1">SUMIF(总装!BU$3:BU$146,$B503,总装!BU$6)+SUMIF(总装!BV$3:BV$146,$B503,总装!BV$6)+SUMIF(总装!BW$3:BW$146,$B503,总装!BW$6)</f>
        <v>0</v>
      </c>
      <c r="AH503" s="5">
        <f ca="1">SUMIF(总装!BX$3:BX$146,$B503,总装!BX$6)+SUMIF(总装!BY$3:BY$146,$B503,总装!BY$6)+SUMIF(总装!BZ$3:BZ$146,$B503,总装!BZ$6)</f>
        <v>0</v>
      </c>
      <c r="AI503" s="5">
        <f ca="1">SUMIF(总装!CA$3:CA$146,$B503,总装!CA$6)+SUMIF(总装!CB$3:CB$146,$B503,总装!CB$6)+SUMIF(总装!CC$3:CC$146,$B503,总装!CC$6)</f>
        <v>0</v>
      </c>
      <c r="AJ503" s="5">
        <f ca="1">SUMIF(总装!CD$3:CD$146,$B503,总装!CD$6)+SUMIF(总装!CE$3:CE$146,$B503,总装!CE$6)+SUMIF(总装!CF$3:CF$146,$B503,总装!CF$6)</f>
        <v>0</v>
      </c>
      <c r="AK503" s="5">
        <f ca="1">SUMIF(总装!CG$3:CG$146,$B503,总装!CG$6)+SUMIF(总装!CH$3:CH$146,$B503,总装!CH$6)+SUMIF(总装!CI$3:CI$146,$B503,总装!CI$6)</f>
        <v>0</v>
      </c>
      <c r="AL503" s="5">
        <f ca="1">SUMIF(总装!CJ$3:CJ$146,$B503,总装!CJ$6)+SUMIF(总装!CK$3:CK$146,$B503,总装!CK$6)+SUMIF(总装!CL$3:CL$146,$B503,总装!CL$6)</f>
        <v>0</v>
      </c>
      <c r="AM503" s="5">
        <f ca="1">SUMIF(总装!CM$3:CM$146,$B503,总装!CM$6)+SUMIF(总装!CN$3:CN$146,$B503,总装!CN$6)+SUMIF(总装!CO$3:CO$146,$B503,总装!CO$6)</f>
        <v>0</v>
      </c>
      <c r="AN503" s="5">
        <f ca="1">SUMIF(总装!CP$3:CP$146,$B503,总装!CP$6)+SUMIF(总装!CQ$3:CQ$146,$B503,总装!CQ$6)+SUMIF(总装!CR$3:CR$146,$B503,总装!CR$6)</f>
        <v>0</v>
      </c>
      <c r="AO503" s="5">
        <f ca="1" t="shared" si="20"/>
        <v>1000</v>
      </c>
      <c r="AP503" s="5">
        <f>SUMIF(工单拆分!G:G,B503,工单拆分!I:I)</f>
        <v>1000</v>
      </c>
      <c r="AQ503" s="5">
        <f ca="1" t="shared" si="21"/>
        <v>0</v>
      </c>
      <c r="AS503" s="7"/>
      <c r="AT503" s="5"/>
      <c r="AU503" s="5"/>
      <c r="AV503" s="5"/>
      <c r="AW503" s="5"/>
    </row>
    <row r="504" s="1" customFormat="1" spans="1:49">
      <c r="A504" s="5">
        <f>工单拆分!F504</f>
        <v>7210003865</v>
      </c>
      <c r="B504" s="5" t="str">
        <f>工单拆分!G504</f>
        <v>7210003865-3</v>
      </c>
      <c r="C504" s="5" t="str">
        <f>工单拆分!H504</f>
        <v>DG50YC12-3</v>
      </c>
      <c r="D504" s="5">
        <f>VLOOKUP(B504,工单拆分!G:I,3,0)</f>
        <v>1500</v>
      </c>
      <c r="E504" s="5">
        <f ca="1">SUMIFS(OFFSET(工单拆分!$I$2,,,2000),OFFSET(工单拆分!$F$2,,,2000),A504)</f>
        <v>4000</v>
      </c>
      <c r="F504" s="5"/>
      <c r="G504" s="10">
        <f ca="1" t="array" ref="G504">MATCH(TRUE,J504:AN504&gt;10,0)+$J$2-1</f>
        <v>43553</v>
      </c>
      <c r="H504" s="11"/>
      <c r="I504" s="11"/>
      <c r="J504" s="5">
        <f ca="1">SUMIF(总装!D$3:D$146,$B504,总装!D$6)+SUMIF(总装!E$3:E$146,$B504,总装!E$6)+SUMIF(总装!F$3:F$146,$B504,总装!F$6)</f>
        <v>0</v>
      </c>
      <c r="K504" s="12">
        <f ca="1">SUMIF(总装!G$3:G$146,$B504,总装!G$6)+SUMIF(总装!H$3:H$146,$B504,总装!H$6)+SUMIF(总装!I$3:I$146,$B504,总装!I$6)</f>
        <v>0</v>
      </c>
      <c r="L504" s="12">
        <f ca="1">SUMIF(总装!J$3:J$146,$B504,总装!J$6)+SUMIF(总装!K$3:K$146,$B504,总装!K$6)+SUMIF(总装!L$3:L$146,$B504,总装!L$6)</f>
        <v>0</v>
      </c>
      <c r="M504" s="12">
        <f ca="1">SUMIF(总装!M$3:M$146,$B504,总装!M$6)+SUMIF(总装!N$3:N$146,$B504,总装!N$6)+SUMIF(总装!O$3:O$146,$B504,总装!O$6)</f>
        <v>0</v>
      </c>
      <c r="N504" s="12">
        <f ca="1">SUMIF(总装!P$3:P$146,$B504,总装!P$6)+SUMIF(总装!Q$3:Q$146,$B504,总装!Q$6)+SUMIF(总装!R$3:R$146,$B504,总装!R$6)</f>
        <v>0</v>
      </c>
      <c r="O504" s="12">
        <f ca="1">SUMIF(总装!S$3:S$146,$B504,总装!S$6)+SUMIF(总装!T$3:T$146,$B504,总装!T$6)+SUMIF(总装!U$3:U$146,$B504,总装!U$6)</f>
        <v>0</v>
      </c>
      <c r="P504" s="12">
        <f ca="1">SUMIF(总装!V$3:V$146,$B504,总装!V$6)+SUMIF(总装!W$3:W$146,$B504,总装!W$6)+SUMIF(总装!X$3:X$146,$B504,总装!X$6)</f>
        <v>0</v>
      </c>
      <c r="Q504" s="12">
        <f ca="1">SUMIF(总装!Y$3:Y$146,$B504,总装!Y$6)+SUMIF(总装!Z$3:Z$146,$B504,总装!Z$6)+SUMIF(总装!AA$3:AA$146,$B504,总装!AA$6)</f>
        <v>0</v>
      </c>
      <c r="R504" s="5">
        <f ca="1">SUMIF(总装!AB$3:AB$146,$B504,总装!AB$6)+SUMIF(总装!AC$3:AC$146,$B504,总装!AC$6)+SUMIF(总装!AD$3:AD$146,$B504,总装!AD$6)</f>
        <v>0</v>
      </c>
      <c r="S504" s="5">
        <f ca="1">SUMIF(总装!AE$3:AE$146,$B504,总装!AE$6)+SUMIF(总装!AF$3:AF$146,$B504,总装!AF$6)+SUMIF(总装!AG$3:AG$146,$B504,总装!AG$6)</f>
        <v>0</v>
      </c>
      <c r="T504" s="5">
        <f ca="1">SUMIF(总装!AH$3:AH$146,$B504,总装!AH$6)+SUMIF(总装!AI$3:AI$146,$B504,总装!AI$6)+SUMIF(总装!AJ$3:AJ$146,$B504,总装!AJ$6)</f>
        <v>0</v>
      </c>
      <c r="U504" s="5">
        <f ca="1">SUMIF(总装!AK$3:AK$146,$B504,总装!AK$6)+SUMIF(总装!AL$3:AL$146,$B504,总装!AL$6)+SUMIF(总装!AM$3:AM$146,$B504,总装!AM$6)</f>
        <v>0</v>
      </c>
      <c r="V504" s="5">
        <f ca="1">SUMIF(总装!AN$3:AN$146,$B504,总装!AN$6)+SUMIF(总装!AO$3:AO$146,$B504,总装!AO$6)+SUMIF(总装!AP$3:AP$146,$B504,总装!AP$6)</f>
        <v>0</v>
      </c>
      <c r="W504" s="5">
        <f ca="1">SUMIF(总装!AQ$3:AQ$146,$B504,总装!AQ$6)+SUMIF(总装!AR$3:AR$146,$B504,总装!AR$6)+SUMIF(总装!AS$3:AS$146,$B504,总装!AS$6)</f>
        <v>0</v>
      </c>
      <c r="X504" s="5">
        <f ca="1">SUMIF(总装!AT$3:AT$146,$B504,总装!AT$6)+SUMIF(总装!AU$3:AU$146,$B504,总装!AU$6)+SUMIF(总装!AV$3:AV$146,$B504,总装!AV$6)</f>
        <v>0</v>
      </c>
      <c r="Y504" s="5">
        <f ca="1">SUMIF(总装!AW$3:AW$146,$B504,总装!AW$6)+SUMIF(总装!AX$3:AX$146,$B504,总装!AX$6)+SUMIF(总装!AY$3:AY$146,$B504,总装!AY$6)</f>
        <v>0</v>
      </c>
      <c r="Z504" s="5">
        <f ca="1">SUMIF(总装!AZ$3:AZ$146,$B504,总装!AZ$6)+SUMIF(总装!BA$3:BA$146,$B504,总装!BA$6)+SUMIF(总装!BB$3:BB$146,$B504,总装!BB$6)</f>
        <v>0</v>
      </c>
      <c r="AA504" s="5">
        <f ca="1">SUMIF(总装!BC$3:BC$146,$B504,总装!BC$6)+SUMIF(总装!BD$3:BD$146,$B504,总装!BD$6)+SUMIF(总装!BE$3:BE$146,$B504,总装!BE$6)</f>
        <v>0</v>
      </c>
      <c r="AB504" s="5">
        <f ca="1">SUMIF(总装!BF$3:BF$146,$B504,总装!BF$6)+SUMIF(总装!BG$3:BG$146,$B504,总装!BG$6)+SUMIF(总装!BH$3:BH$146,$B504,总装!BH$6)</f>
        <v>0</v>
      </c>
      <c r="AC504" s="5">
        <f ca="1">SUMIF(总装!BI$3:BI$146,$B504,总装!BI$6)+SUMIF(总装!BJ$3:BJ$146,$B504,总装!BJ$6)+SUMIF(总装!BK$3:BK$146,$B504,总装!BK$6)</f>
        <v>0</v>
      </c>
      <c r="AD504" s="5">
        <f ca="1">SUMIF(总装!BL$3:BL$146,$B504,总装!BL$6)+SUMIF(总装!BM$3:BM$146,$B504,总装!BM$6)+SUMIF(总装!BN$3:BN$146,$B504,总装!BN$6)</f>
        <v>0</v>
      </c>
      <c r="AE504" s="5">
        <f ca="1">SUMIF(总装!BO$3:BO$146,$B504,总装!BO$6)+SUMIF(总装!BP$3:BP$146,$B504,总装!BP$6)+SUMIF(总装!BQ$3:BQ$146,$B504,总装!BQ$6)</f>
        <v>0</v>
      </c>
      <c r="AF504" s="5">
        <f ca="1">SUMIF(总装!BR$3:BR$146,$B504,总装!BR$6)+SUMIF(总装!BS$3:BS$146,$B504,总装!BS$6)+SUMIF(总装!BT$3:BT$146,$B504,总装!BT$6)</f>
        <v>0</v>
      </c>
      <c r="AG504" s="5">
        <f ca="1">SUMIF(总装!BU$3:BU$146,$B504,总装!BU$6)+SUMIF(总装!BV$3:BV$146,$B504,总装!BV$6)+SUMIF(总装!BW$3:BW$146,$B504,总装!BW$6)</f>
        <v>0</v>
      </c>
      <c r="AH504" s="5">
        <f ca="1">SUMIF(总装!BX$3:BX$146,$B504,总装!BX$6)+SUMIF(总装!BY$3:BY$146,$B504,总装!BY$6)+SUMIF(总装!BZ$3:BZ$146,$B504,总装!BZ$6)</f>
        <v>0</v>
      </c>
      <c r="AI504" s="5">
        <f ca="1">SUMIF(总装!CA$3:CA$146,$B504,总装!CA$6)+SUMIF(总装!CB$3:CB$146,$B504,总装!CB$6)+SUMIF(总装!CC$3:CC$146,$B504,总装!CC$6)</f>
        <v>0</v>
      </c>
      <c r="AJ504" s="5">
        <f ca="1">SUMIF(总装!CD$3:CD$146,$B504,总装!CD$6)+SUMIF(总装!CE$3:CE$146,$B504,总装!CE$6)+SUMIF(总装!CF$3:CF$146,$B504,总装!CF$6)</f>
        <v>0</v>
      </c>
      <c r="AK504" s="5">
        <f ca="1">SUMIF(总装!CG$3:CG$146,$B504,总装!CG$6)+SUMIF(总装!CH$3:CH$146,$B504,总装!CH$6)+SUMIF(总装!CI$3:CI$146,$B504,总装!CI$6)</f>
        <v>0</v>
      </c>
      <c r="AL504" s="5">
        <f ca="1">SUMIF(总装!CJ$3:CJ$146,$B504,总装!CJ$6)+SUMIF(总装!CK$3:CK$146,$B504,总装!CK$6)+SUMIF(总装!CL$3:CL$146,$B504,总装!CL$6)</f>
        <v>800</v>
      </c>
      <c r="AM504" s="5">
        <f ca="1">SUMIF(总装!CM$3:CM$146,$B504,总装!CM$6)+SUMIF(总装!CN$3:CN$146,$B504,总装!CN$6)+SUMIF(总装!CO$3:CO$146,$B504,总装!CO$6)</f>
        <v>700</v>
      </c>
      <c r="AN504" s="5">
        <f ca="1">SUMIF(总装!CP$3:CP$146,$B504,总装!CP$6)+SUMIF(总装!CQ$3:CQ$146,$B504,总装!CQ$6)+SUMIF(总装!CR$3:CR$146,$B504,总装!CR$6)</f>
        <v>0</v>
      </c>
      <c r="AO504" s="5">
        <f ca="1" t="shared" si="20"/>
        <v>1500</v>
      </c>
      <c r="AP504" s="5">
        <f>SUMIF(工单拆分!G:G,B504,工单拆分!I:I)</f>
        <v>1500</v>
      </c>
      <c r="AQ504" s="5">
        <f ca="1" t="shared" si="21"/>
        <v>0</v>
      </c>
      <c r="AS504" s="7"/>
      <c r="AT504" s="5"/>
      <c r="AU504" s="5"/>
      <c r="AV504" s="5"/>
      <c r="AW504" s="5"/>
    </row>
    <row r="505" s="1" customFormat="1" spans="1:49">
      <c r="A505" s="5">
        <f>工单拆分!F505</f>
        <v>7210004279</v>
      </c>
      <c r="B505" s="5" t="str">
        <f>工单拆分!G505</f>
        <v>7210004279-1</v>
      </c>
      <c r="C505" s="5" t="str">
        <f>工单拆分!H505</f>
        <v>40YC17-1</v>
      </c>
      <c r="D505" s="5">
        <f>VLOOKUP(B505,工单拆分!G:I,3,0)</f>
        <v>1000</v>
      </c>
      <c r="E505" s="5">
        <f ca="1">SUMIFS(OFFSET(工单拆分!$I$2,,,2000),OFFSET(工单拆分!$F$2,,,2000),A505)</f>
        <v>1000</v>
      </c>
      <c r="F505" s="5"/>
      <c r="G505" s="10">
        <f ca="1" t="array" ref="G505">MATCH(TRUE,J505:AN505&gt;10,0)+$J$2-1</f>
        <v>43538</v>
      </c>
      <c r="H505" s="11"/>
      <c r="I505" s="11"/>
      <c r="J505" s="5">
        <f ca="1">SUMIF(总装!D$3:D$146,$B505,总装!D$6)+SUMIF(总装!E$3:E$146,$B505,总装!E$6)+SUMIF(总装!F$3:F$146,$B505,总装!F$6)</f>
        <v>0</v>
      </c>
      <c r="K505" s="12">
        <f ca="1">SUMIF(总装!G$3:G$146,$B505,总装!G$6)+SUMIF(总装!H$3:H$146,$B505,总装!H$6)+SUMIF(总装!I$3:I$146,$B505,总装!I$6)</f>
        <v>0</v>
      </c>
      <c r="L505" s="12">
        <f ca="1">SUMIF(总装!J$3:J$146,$B505,总装!J$6)+SUMIF(总装!K$3:K$146,$B505,总装!K$6)+SUMIF(总装!L$3:L$146,$B505,总装!L$6)</f>
        <v>0</v>
      </c>
      <c r="M505" s="12">
        <f ca="1">SUMIF(总装!M$3:M$146,$B505,总装!M$6)+SUMIF(总装!N$3:N$146,$B505,总装!N$6)+SUMIF(总装!O$3:O$146,$B505,总装!O$6)</f>
        <v>0</v>
      </c>
      <c r="N505" s="12">
        <f ca="1">SUMIF(总装!P$3:P$146,$B505,总装!P$6)+SUMIF(总装!Q$3:Q$146,$B505,总装!Q$6)+SUMIF(总装!R$3:R$146,$B505,总装!R$6)</f>
        <v>0</v>
      </c>
      <c r="O505" s="12">
        <f ca="1">SUMIF(总装!S$3:S$146,$B505,总装!S$6)+SUMIF(总装!T$3:T$146,$B505,总装!T$6)+SUMIF(总装!U$3:U$146,$B505,总装!U$6)</f>
        <v>0</v>
      </c>
      <c r="P505" s="12">
        <f ca="1">SUMIF(总装!V$3:V$146,$B505,总装!V$6)+SUMIF(总装!W$3:W$146,$B505,总装!W$6)+SUMIF(总装!X$3:X$146,$B505,总装!X$6)</f>
        <v>0</v>
      </c>
      <c r="Q505" s="12">
        <f ca="1">SUMIF(总装!Y$3:Y$146,$B505,总装!Y$6)+SUMIF(总装!Z$3:Z$146,$B505,总装!Z$6)+SUMIF(总装!AA$3:AA$146,$B505,总装!AA$6)</f>
        <v>0</v>
      </c>
      <c r="R505" s="5">
        <f ca="1">SUMIF(总装!AB$3:AB$146,$B505,总装!AB$6)+SUMIF(总装!AC$3:AC$146,$B505,总装!AC$6)+SUMIF(总装!AD$3:AD$146,$B505,总装!AD$6)</f>
        <v>0</v>
      </c>
      <c r="S505" s="5">
        <f ca="1">SUMIF(总装!AE$3:AE$146,$B505,总装!AE$6)+SUMIF(总装!AF$3:AF$146,$B505,总装!AF$6)+SUMIF(总装!AG$3:AG$146,$B505,总装!AG$6)</f>
        <v>0</v>
      </c>
      <c r="T505" s="5">
        <f ca="1">SUMIF(总装!AH$3:AH$146,$B505,总装!AH$6)+SUMIF(总装!AI$3:AI$146,$B505,总装!AI$6)+SUMIF(总装!AJ$3:AJ$146,$B505,总装!AJ$6)</f>
        <v>0</v>
      </c>
      <c r="U505" s="5">
        <f ca="1">SUMIF(总装!AK$3:AK$146,$B505,总装!AK$6)+SUMIF(总装!AL$3:AL$146,$B505,总装!AL$6)+SUMIF(总装!AM$3:AM$146,$B505,总装!AM$6)</f>
        <v>0</v>
      </c>
      <c r="V505" s="5">
        <f ca="1">SUMIF(总装!AN$3:AN$146,$B505,总装!AN$6)+SUMIF(总装!AO$3:AO$146,$B505,总装!AO$6)+SUMIF(总装!AP$3:AP$146,$B505,总装!AP$6)</f>
        <v>0</v>
      </c>
      <c r="W505" s="5">
        <f ca="1">SUMIF(总装!AQ$3:AQ$146,$B505,总装!AQ$6)+SUMIF(总装!AR$3:AR$146,$B505,总装!AR$6)+SUMIF(总装!AS$3:AS$146,$B505,总装!AS$6)</f>
        <v>600</v>
      </c>
      <c r="X505" s="5">
        <f ca="1">SUMIF(总装!AT$3:AT$146,$B505,总装!AT$6)+SUMIF(总装!AU$3:AU$146,$B505,总装!AU$6)+SUMIF(总装!AV$3:AV$146,$B505,总装!AV$6)</f>
        <v>0</v>
      </c>
      <c r="Y505" s="5">
        <f ca="1">SUMIF(总装!AW$3:AW$146,$B505,总装!AW$6)+SUMIF(总装!AX$3:AX$146,$B505,总装!AX$6)+SUMIF(总装!AY$3:AY$146,$B505,总装!AY$6)</f>
        <v>0</v>
      </c>
      <c r="Z505" s="5">
        <f ca="1">SUMIF(总装!AZ$3:AZ$146,$B505,总装!AZ$6)+SUMIF(总装!BA$3:BA$146,$B505,总装!BA$6)+SUMIF(总装!BB$3:BB$146,$B505,总装!BB$6)</f>
        <v>0</v>
      </c>
      <c r="AA505" s="5">
        <f ca="1">SUMIF(总装!BC$3:BC$146,$B505,总装!BC$6)+SUMIF(总装!BD$3:BD$146,$B505,总装!BD$6)+SUMIF(总装!BE$3:BE$146,$B505,总装!BE$6)</f>
        <v>400</v>
      </c>
      <c r="AB505" s="5">
        <f ca="1">SUMIF(总装!BF$3:BF$146,$B505,总装!BF$6)+SUMIF(总装!BG$3:BG$146,$B505,总装!BG$6)+SUMIF(总装!BH$3:BH$146,$B505,总装!BH$6)</f>
        <v>0</v>
      </c>
      <c r="AC505" s="5">
        <f ca="1">SUMIF(总装!BI$3:BI$146,$B505,总装!BI$6)+SUMIF(总装!BJ$3:BJ$146,$B505,总装!BJ$6)+SUMIF(总装!BK$3:BK$146,$B505,总装!BK$6)</f>
        <v>0</v>
      </c>
      <c r="AD505" s="5">
        <f ca="1">SUMIF(总装!BL$3:BL$146,$B505,总装!BL$6)+SUMIF(总装!BM$3:BM$146,$B505,总装!BM$6)+SUMIF(总装!BN$3:BN$146,$B505,总装!BN$6)</f>
        <v>0</v>
      </c>
      <c r="AE505" s="5">
        <f ca="1">SUMIF(总装!BO$3:BO$146,$B505,总装!BO$6)+SUMIF(总装!BP$3:BP$146,$B505,总装!BP$6)+SUMIF(总装!BQ$3:BQ$146,$B505,总装!BQ$6)</f>
        <v>0</v>
      </c>
      <c r="AF505" s="5">
        <f ca="1">SUMIF(总装!BR$3:BR$146,$B505,总装!BR$6)+SUMIF(总装!BS$3:BS$146,$B505,总装!BS$6)+SUMIF(总装!BT$3:BT$146,$B505,总装!BT$6)</f>
        <v>0</v>
      </c>
      <c r="AG505" s="5">
        <f ca="1">SUMIF(总装!BU$3:BU$146,$B505,总装!BU$6)+SUMIF(总装!BV$3:BV$146,$B505,总装!BV$6)+SUMIF(总装!BW$3:BW$146,$B505,总装!BW$6)</f>
        <v>0</v>
      </c>
      <c r="AH505" s="5">
        <f ca="1">SUMIF(总装!BX$3:BX$146,$B505,总装!BX$6)+SUMIF(总装!BY$3:BY$146,$B505,总装!BY$6)+SUMIF(总装!BZ$3:BZ$146,$B505,总装!BZ$6)</f>
        <v>0</v>
      </c>
      <c r="AI505" s="5">
        <f ca="1">SUMIF(总装!CA$3:CA$146,$B505,总装!CA$6)+SUMIF(总装!CB$3:CB$146,$B505,总装!CB$6)+SUMIF(总装!CC$3:CC$146,$B505,总装!CC$6)</f>
        <v>0</v>
      </c>
      <c r="AJ505" s="5">
        <f ca="1">SUMIF(总装!CD$3:CD$146,$B505,总装!CD$6)+SUMIF(总装!CE$3:CE$146,$B505,总装!CE$6)+SUMIF(总装!CF$3:CF$146,$B505,总装!CF$6)</f>
        <v>0</v>
      </c>
      <c r="AK505" s="5">
        <f ca="1">SUMIF(总装!CG$3:CG$146,$B505,总装!CG$6)+SUMIF(总装!CH$3:CH$146,$B505,总装!CH$6)+SUMIF(总装!CI$3:CI$146,$B505,总装!CI$6)</f>
        <v>0</v>
      </c>
      <c r="AL505" s="5">
        <f ca="1">SUMIF(总装!CJ$3:CJ$146,$B505,总装!CJ$6)+SUMIF(总装!CK$3:CK$146,$B505,总装!CK$6)+SUMIF(总装!CL$3:CL$146,$B505,总装!CL$6)</f>
        <v>0</v>
      </c>
      <c r="AM505" s="5">
        <f ca="1">SUMIF(总装!CM$3:CM$146,$B505,总装!CM$6)+SUMIF(总装!CN$3:CN$146,$B505,总装!CN$6)+SUMIF(总装!CO$3:CO$146,$B505,总装!CO$6)</f>
        <v>0</v>
      </c>
      <c r="AN505" s="5">
        <f ca="1">SUMIF(总装!CP$3:CP$146,$B505,总装!CP$6)+SUMIF(总装!CQ$3:CQ$146,$B505,总装!CQ$6)+SUMIF(总装!CR$3:CR$146,$B505,总装!CR$6)</f>
        <v>0</v>
      </c>
      <c r="AO505" s="5">
        <f ca="1" t="shared" si="20"/>
        <v>1000</v>
      </c>
      <c r="AP505" s="5">
        <f>SUMIF(工单拆分!G:G,B505,工单拆分!I:I)</f>
        <v>1000</v>
      </c>
      <c r="AQ505" s="5">
        <f ca="1" t="shared" si="21"/>
        <v>0</v>
      </c>
      <c r="AS505" s="7"/>
      <c r="AT505" s="5"/>
      <c r="AU505" s="5"/>
      <c r="AV505" s="5"/>
      <c r="AW505" s="5"/>
    </row>
    <row r="506" s="1" customFormat="1" spans="1:49">
      <c r="A506" s="5">
        <f>工单拆分!F506</f>
        <v>7210004279</v>
      </c>
      <c r="B506" s="5" t="str">
        <f>工单拆分!G506</f>
        <v>7210004279-2</v>
      </c>
      <c r="C506" s="5" t="str">
        <f>工单拆分!H506</f>
        <v>40YC17-2</v>
      </c>
      <c r="D506" s="5">
        <f>VLOOKUP(B506,工单拆分!G:I,3,0)</f>
        <v>0</v>
      </c>
      <c r="E506" s="5">
        <f ca="1">SUMIFS(OFFSET(工单拆分!$I$2,,,2000),OFFSET(工单拆分!$F$2,,,2000),A506)</f>
        <v>1000</v>
      </c>
      <c r="F506" s="5"/>
      <c r="G506" s="10" t="e">
        <f ca="1" t="array" ref="G506">MATCH(TRUE,J506:AN506&gt;10,0)+$J$2-1</f>
        <v>#N/A</v>
      </c>
      <c r="H506" s="11"/>
      <c r="I506" s="11"/>
      <c r="J506" s="5">
        <f ca="1">SUMIF(总装!D$3:D$146,$B506,总装!D$6)+SUMIF(总装!E$3:E$146,$B506,总装!E$6)+SUMIF(总装!F$3:F$146,$B506,总装!F$6)</f>
        <v>0</v>
      </c>
      <c r="K506" s="12">
        <f ca="1">SUMIF(总装!G$3:G$146,$B506,总装!G$6)+SUMIF(总装!H$3:H$146,$B506,总装!H$6)+SUMIF(总装!I$3:I$146,$B506,总装!I$6)</f>
        <v>0</v>
      </c>
      <c r="L506" s="12">
        <f ca="1">SUMIF(总装!J$3:J$146,$B506,总装!J$6)+SUMIF(总装!K$3:K$146,$B506,总装!K$6)+SUMIF(总装!L$3:L$146,$B506,总装!L$6)</f>
        <v>0</v>
      </c>
      <c r="M506" s="12">
        <f ca="1">SUMIF(总装!M$3:M$146,$B506,总装!M$6)+SUMIF(总装!N$3:N$146,$B506,总装!N$6)+SUMIF(总装!O$3:O$146,$B506,总装!O$6)</f>
        <v>0</v>
      </c>
      <c r="N506" s="12">
        <f ca="1">SUMIF(总装!P$3:P$146,$B506,总装!P$6)+SUMIF(总装!Q$3:Q$146,$B506,总装!Q$6)+SUMIF(总装!R$3:R$146,$B506,总装!R$6)</f>
        <v>0</v>
      </c>
      <c r="O506" s="12">
        <f ca="1">SUMIF(总装!S$3:S$146,$B506,总装!S$6)+SUMIF(总装!T$3:T$146,$B506,总装!T$6)+SUMIF(总装!U$3:U$146,$B506,总装!U$6)</f>
        <v>0</v>
      </c>
      <c r="P506" s="12">
        <f ca="1">SUMIF(总装!V$3:V$146,$B506,总装!V$6)+SUMIF(总装!W$3:W$146,$B506,总装!W$6)+SUMIF(总装!X$3:X$146,$B506,总装!X$6)</f>
        <v>0</v>
      </c>
      <c r="Q506" s="12">
        <f ca="1">SUMIF(总装!Y$3:Y$146,$B506,总装!Y$6)+SUMIF(总装!Z$3:Z$146,$B506,总装!Z$6)+SUMIF(总装!AA$3:AA$146,$B506,总装!AA$6)</f>
        <v>0</v>
      </c>
      <c r="R506" s="5">
        <f ca="1">SUMIF(总装!AB$3:AB$146,$B506,总装!AB$6)+SUMIF(总装!AC$3:AC$146,$B506,总装!AC$6)+SUMIF(总装!AD$3:AD$146,$B506,总装!AD$6)</f>
        <v>0</v>
      </c>
      <c r="S506" s="5">
        <f ca="1">SUMIF(总装!AE$3:AE$146,$B506,总装!AE$6)+SUMIF(总装!AF$3:AF$146,$B506,总装!AF$6)+SUMIF(总装!AG$3:AG$146,$B506,总装!AG$6)</f>
        <v>0</v>
      </c>
      <c r="T506" s="5">
        <f ca="1">SUMIF(总装!AH$3:AH$146,$B506,总装!AH$6)+SUMIF(总装!AI$3:AI$146,$B506,总装!AI$6)+SUMIF(总装!AJ$3:AJ$146,$B506,总装!AJ$6)</f>
        <v>0</v>
      </c>
      <c r="U506" s="5">
        <f ca="1">SUMIF(总装!AK$3:AK$146,$B506,总装!AK$6)+SUMIF(总装!AL$3:AL$146,$B506,总装!AL$6)+SUMIF(总装!AM$3:AM$146,$B506,总装!AM$6)</f>
        <v>0</v>
      </c>
      <c r="V506" s="5">
        <f ca="1">SUMIF(总装!AN$3:AN$146,$B506,总装!AN$6)+SUMIF(总装!AO$3:AO$146,$B506,总装!AO$6)+SUMIF(总装!AP$3:AP$146,$B506,总装!AP$6)</f>
        <v>0</v>
      </c>
      <c r="W506" s="5">
        <f ca="1">SUMIF(总装!AQ$3:AQ$146,$B506,总装!AQ$6)+SUMIF(总装!AR$3:AR$146,$B506,总装!AR$6)+SUMIF(总装!AS$3:AS$146,$B506,总装!AS$6)</f>
        <v>0</v>
      </c>
      <c r="X506" s="5">
        <f ca="1">SUMIF(总装!AT$3:AT$146,$B506,总装!AT$6)+SUMIF(总装!AU$3:AU$146,$B506,总装!AU$6)+SUMIF(总装!AV$3:AV$146,$B506,总装!AV$6)</f>
        <v>0</v>
      </c>
      <c r="Y506" s="5">
        <f ca="1">SUMIF(总装!AW$3:AW$146,$B506,总装!AW$6)+SUMIF(总装!AX$3:AX$146,$B506,总装!AX$6)+SUMIF(总装!AY$3:AY$146,$B506,总装!AY$6)</f>
        <v>0</v>
      </c>
      <c r="Z506" s="5">
        <f ca="1">SUMIF(总装!AZ$3:AZ$146,$B506,总装!AZ$6)+SUMIF(总装!BA$3:BA$146,$B506,总装!BA$6)+SUMIF(总装!BB$3:BB$146,$B506,总装!BB$6)</f>
        <v>0</v>
      </c>
      <c r="AA506" s="5">
        <f ca="1">SUMIF(总装!BC$3:BC$146,$B506,总装!BC$6)+SUMIF(总装!BD$3:BD$146,$B506,总装!BD$6)+SUMIF(总装!BE$3:BE$146,$B506,总装!BE$6)</f>
        <v>0</v>
      </c>
      <c r="AB506" s="5">
        <f ca="1">SUMIF(总装!BF$3:BF$146,$B506,总装!BF$6)+SUMIF(总装!BG$3:BG$146,$B506,总装!BG$6)+SUMIF(总装!BH$3:BH$146,$B506,总装!BH$6)</f>
        <v>0</v>
      </c>
      <c r="AC506" s="5">
        <f ca="1">SUMIF(总装!BI$3:BI$146,$B506,总装!BI$6)+SUMIF(总装!BJ$3:BJ$146,$B506,总装!BJ$6)+SUMIF(总装!BK$3:BK$146,$B506,总装!BK$6)</f>
        <v>0</v>
      </c>
      <c r="AD506" s="5">
        <f ca="1">SUMIF(总装!BL$3:BL$146,$B506,总装!BL$6)+SUMIF(总装!BM$3:BM$146,$B506,总装!BM$6)+SUMIF(总装!BN$3:BN$146,$B506,总装!BN$6)</f>
        <v>0</v>
      </c>
      <c r="AE506" s="5">
        <f ca="1">SUMIF(总装!BO$3:BO$146,$B506,总装!BO$6)+SUMIF(总装!BP$3:BP$146,$B506,总装!BP$6)+SUMIF(总装!BQ$3:BQ$146,$B506,总装!BQ$6)</f>
        <v>0</v>
      </c>
      <c r="AF506" s="5">
        <f ca="1">SUMIF(总装!BR$3:BR$146,$B506,总装!BR$6)+SUMIF(总装!BS$3:BS$146,$B506,总装!BS$6)+SUMIF(总装!BT$3:BT$146,$B506,总装!BT$6)</f>
        <v>0</v>
      </c>
      <c r="AG506" s="5">
        <f ca="1">SUMIF(总装!BU$3:BU$146,$B506,总装!BU$6)+SUMIF(总装!BV$3:BV$146,$B506,总装!BV$6)+SUMIF(总装!BW$3:BW$146,$B506,总装!BW$6)</f>
        <v>0</v>
      </c>
      <c r="AH506" s="5">
        <f ca="1">SUMIF(总装!BX$3:BX$146,$B506,总装!BX$6)+SUMIF(总装!BY$3:BY$146,$B506,总装!BY$6)+SUMIF(总装!BZ$3:BZ$146,$B506,总装!BZ$6)</f>
        <v>0</v>
      </c>
      <c r="AI506" s="5">
        <f ca="1">SUMIF(总装!CA$3:CA$146,$B506,总装!CA$6)+SUMIF(总装!CB$3:CB$146,$B506,总装!CB$6)+SUMIF(总装!CC$3:CC$146,$B506,总装!CC$6)</f>
        <v>0</v>
      </c>
      <c r="AJ506" s="5">
        <f ca="1">SUMIF(总装!CD$3:CD$146,$B506,总装!CD$6)+SUMIF(总装!CE$3:CE$146,$B506,总装!CE$6)+SUMIF(总装!CF$3:CF$146,$B506,总装!CF$6)</f>
        <v>0</v>
      </c>
      <c r="AK506" s="5">
        <f ca="1">SUMIF(总装!CG$3:CG$146,$B506,总装!CG$6)+SUMIF(总装!CH$3:CH$146,$B506,总装!CH$6)+SUMIF(总装!CI$3:CI$146,$B506,总装!CI$6)</f>
        <v>0</v>
      </c>
      <c r="AL506" s="5">
        <f ca="1">SUMIF(总装!CJ$3:CJ$146,$B506,总装!CJ$6)+SUMIF(总装!CK$3:CK$146,$B506,总装!CK$6)+SUMIF(总装!CL$3:CL$146,$B506,总装!CL$6)</f>
        <v>0</v>
      </c>
      <c r="AM506" s="5">
        <f ca="1">SUMIF(总装!CM$3:CM$146,$B506,总装!CM$6)+SUMIF(总装!CN$3:CN$146,$B506,总装!CN$6)+SUMIF(总装!CO$3:CO$146,$B506,总装!CO$6)</f>
        <v>0</v>
      </c>
      <c r="AN506" s="5">
        <f ca="1">SUMIF(总装!CP$3:CP$146,$B506,总装!CP$6)+SUMIF(总装!CQ$3:CQ$146,$B506,总装!CQ$6)+SUMIF(总装!CR$3:CR$146,$B506,总装!CR$6)</f>
        <v>0</v>
      </c>
      <c r="AO506" s="5">
        <f ca="1" t="shared" si="20"/>
        <v>0</v>
      </c>
      <c r="AP506" s="5">
        <f>SUMIF(工单拆分!G:G,B506,工单拆分!I:I)</f>
        <v>0</v>
      </c>
      <c r="AQ506" s="5">
        <f ca="1" t="shared" si="21"/>
        <v>0</v>
      </c>
      <c r="AS506" s="7"/>
      <c r="AT506" s="5"/>
      <c r="AU506" s="5"/>
      <c r="AV506" s="5"/>
      <c r="AW506" s="5"/>
    </row>
    <row r="507" s="1" customFormat="1" spans="1:49">
      <c r="A507" s="5">
        <f>工单拆分!F507</f>
        <v>7210004279</v>
      </c>
      <c r="B507" s="5" t="str">
        <f>工单拆分!G507</f>
        <v>7210004279-3</v>
      </c>
      <c r="C507" s="5" t="str">
        <f>工单拆分!H507</f>
        <v>40YC17-3</v>
      </c>
      <c r="D507" s="5">
        <f>VLOOKUP(B507,工单拆分!G:I,3,0)</f>
        <v>0</v>
      </c>
      <c r="E507" s="5">
        <f ca="1">SUMIFS(OFFSET(工单拆分!$I$2,,,2000),OFFSET(工单拆分!$F$2,,,2000),A507)</f>
        <v>1000</v>
      </c>
      <c r="F507" s="5"/>
      <c r="G507" s="10" t="e">
        <f ca="1" t="array" ref="G507">MATCH(TRUE,J507:AN507&gt;10,0)+$J$2-1</f>
        <v>#N/A</v>
      </c>
      <c r="H507" s="11"/>
      <c r="I507" s="11"/>
      <c r="J507" s="5">
        <f ca="1">SUMIF(总装!D$3:D$146,$B507,总装!D$6)+SUMIF(总装!E$3:E$146,$B507,总装!E$6)+SUMIF(总装!F$3:F$146,$B507,总装!F$6)</f>
        <v>0</v>
      </c>
      <c r="K507" s="12">
        <f ca="1">SUMIF(总装!G$3:G$146,$B507,总装!G$6)+SUMIF(总装!H$3:H$146,$B507,总装!H$6)+SUMIF(总装!I$3:I$146,$B507,总装!I$6)</f>
        <v>0</v>
      </c>
      <c r="L507" s="12">
        <f ca="1">SUMIF(总装!J$3:J$146,$B507,总装!J$6)+SUMIF(总装!K$3:K$146,$B507,总装!K$6)+SUMIF(总装!L$3:L$146,$B507,总装!L$6)</f>
        <v>0</v>
      </c>
      <c r="M507" s="12">
        <f ca="1">SUMIF(总装!M$3:M$146,$B507,总装!M$6)+SUMIF(总装!N$3:N$146,$B507,总装!N$6)+SUMIF(总装!O$3:O$146,$B507,总装!O$6)</f>
        <v>0</v>
      </c>
      <c r="N507" s="12">
        <f ca="1">SUMIF(总装!P$3:P$146,$B507,总装!P$6)+SUMIF(总装!Q$3:Q$146,$B507,总装!Q$6)+SUMIF(总装!R$3:R$146,$B507,总装!R$6)</f>
        <v>0</v>
      </c>
      <c r="O507" s="12">
        <f ca="1">SUMIF(总装!S$3:S$146,$B507,总装!S$6)+SUMIF(总装!T$3:T$146,$B507,总装!T$6)+SUMIF(总装!U$3:U$146,$B507,总装!U$6)</f>
        <v>0</v>
      </c>
      <c r="P507" s="12">
        <f ca="1">SUMIF(总装!V$3:V$146,$B507,总装!V$6)+SUMIF(总装!W$3:W$146,$B507,总装!W$6)+SUMIF(总装!X$3:X$146,$B507,总装!X$6)</f>
        <v>0</v>
      </c>
      <c r="Q507" s="12">
        <f ca="1">SUMIF(总装!Y$3:Y$146,$B507,总装!Y$6)+SUMIF(总装!Z$3:Z$146,$B507,总装!Z$6)+SUMIF(总装!AA$3:AA$146,$B507,总装!AA$6)</f>
        <v>0</v>
      </c>
      <c r="R507" s="5">
        <f ca="1">SUMIF(总装!AB$3:AB$146,$B507,总装!AB$6)+SUMIF(总装!AC$3:AC$146,$B507,总装!AC$6)+SUMIF(总装!AD$3:AD$146,$B507,总装!AD$6)</f>
        <v>0</v>
      </c>
      <c r="S507" s="5">
        <f ca="1">SUMIF(总装!AE$3:AE$146,$B507,总装!AE$6)+SUMIF(总装!AF$3:AF$146,$B507,总装!AF$6)+SUMIF(总装!AG$3:AG$146,$B507,总装!AG$6)</f>
        <v>0</v>
      </c>
      <c r="T507" s="5">
        <f ca="1">SUMIF(总装!AH$3:AH$146,$B507,总装!AH$6)+SUMIF(总装!AI$3:AI$146,$B507,总装!AI$6)+SUMIF(总装!AJ$3:AJ$146,$B507,总装!AJ$6)</f>
        <v>0</v>
      </c>
      <c r="U507" s="5">
        <f ca="1">SUMIF(总装!AK$3:AK$146,$B507,总装!AK$6)+SUMIF(总装!AL$3:AL$146,$B507,总装!AL$6)+SUMIF(总装!AM$3:AM$146,$B507,总装!AM$6)</f>
        <v>0</v>
      </c>
      <c r="V507" s="5">
        <f ca="1">SUMIF(总装!AN$3:AN$146,$B507,总装!AN$6)+SUMIF(总装!AO$3:AO$146,$B507,总装!AO$6)+SUMIF(总装!AP$3:AP$146,$B507,总装!AP$6)</f>
        <v>0</v>
      </c>
      <c r="W507" s="5">
        <f ca="1">SUMIF(总装!AQ$3:AQ$146,$B507,总装!AQ$6)+SUMIF(总装!AR$3:AR$146,$B507,总装!AR$6)+SUMIF(总装!AS$3:AS$146,$B507,总装!AS$6)</f>
        <v>0</v>
      </c>
      <c r="X507" s="5">
        <f ca="1">SUMIF(总装!AT$3:AT$146,$B507,总装!AT$6)+SUMIF(总装!AU$3:AU$146,$B507,总装!AU$6)+SUMIF(总装!AV$3:AV$146,$B507,总装!AV$6)</f>
        <v>0</v>
      </c>
      <c r="Y507" s="5">
        <f ca="1">SUMIF(总装!AW$3:AW$146,$B507,总装!AW$6)+SUMIF(总装!AX$3:AX$146,$B507,总装!AX$6)+SUMIF(总装!AY$3:AY$146,$B507,总装!AY$6)</f>
        <v>0</v>
      </c>
      <c r="Z507" s="5">
        <f ca="1">SUMIF(总装!AZ$3:AZ$146,$B507,总装!AZ$6)+SUMIF(总装!BA$3:BA$146,$B507,总装!BA$6)+SUMIF(总装!BB$3:BB$146,$B507,总装!BB$6)</f>
        <v>0</v>
      </c>
      <c r="AA507" s="5">
        <f ca="1">SUMIF(总装!BC$3:BC$146,$B507,总装!BC$6)+SUMIF(总装!BD$3:BD$146,$B507,总装!BD$6)+SUMIF(总装!BE$3:BE$146,$B507,总装!BE$6)</f>
        <v>0</v>
      </c>
      <c r="AB507" s="5">
        <f ca="1">SUMIF(总装!BF$3:BF$146,$B507,总装!BF$6)+SUMIF(总装!BG$3:BG$146,$B507,总装!BG$6)+SUMIF(总装!BH$3:BH$146,$B507,总装!BH$6)</f>
        <v>0</v>
      </c>
      <c r="AC507" s="5">
        <f ca="1">SUMIF(总装!BI$3:BI$146,$B507,总装!BI$6)+SUMIF(总装!BJ$3:BJ$146,$B507,总装!BJ$6)+SUMIF(总装!BK$3:BK$146,$B507,总装!BK$6)</f>
        <v>0</v>
      </c>
      <c r="AD507" s="5">
        <f ca="1">SUMIF(总装!BL$3:BL$146,$B507,总装!BL$6)+SUMIF(总装!BM$3:BM$146,$B507,总装!BM$6)+SUMIF(总装!BN$3:BN$146,$B507,总装!BN$6)</f>
        <v>0</v>
      </c>
      <c r="AE507" s="5">
        <f ca="1">SUMIF(总装!BO$3:BO$146,$B507,总装!BO$6)+SUMIF(总装!BP$3:BP$146,$B507,总装!BP$6)+SUMIF(总装!BQ$3:BQ$146,$B507,总装!BQ$6)</f>
        <v>0</v>
      </c>
      <c r="AF507" s="5">
        <f ca="1">SUMIF(总装!BR$3:BR$146,$B507,总装!BR$6)+SUMIF(总装!BS$3:BS$146,$B507,总装!BS$6)+SUMIF(总装!BT$3:BT$146,$B507,总装!BT$6)</f>
        <v>0</v>
      </c>
      <c r="AG507" s="5">
        <f ca="1">SUMIF(总装!BU$3:BU$146,$B507,总装!BU$6)+SUMIF(总装!BV$3:BV$146,$B507,总装!BV$6)+SUMIF(总装!BW$3:BW$146,$B507,总装!BW$6)</f>
        <v>0</v>
      </c>
      <c r="AH507" s="5">
        <f ca="1">SUMIF(总装!BX$3:BX$146,$B507,总装!BX$6)+SUMIF(总装!BY$3:BY$146,$B507,总装!BY$6)+SUMIF(总装!BZ$3:BZ$146,$B507,总装!BZ$6)</f>
        <v>0</v>
      </c>
      <c r="AI507" s="5">
        <f ca="1">SUMIF(总装!CA$3:CA$146,$B507,总装!CA$6)+SUMIF(总装!CB$3:CB$146,$B507,总装!CB$6)+SUMIF(总装!CC$3:CC$146,$B507,总装!CC$6)</f>
        <v>0</v>
      </c>
      <c r="AJ507" s="5">
        <f ca="1">SUMIF(总装!CD$3:CD$146,$B507,总装!CD$6)+SUMIF(总装!CE$3:CE$146,$B507,总装!CE$6)+SUMIF(总装!CF$3:CF$146,$B507,总装!CF$6)</f>
        <v>0</v>
      </c>
      <c r="AK507" s="5">
        <f ca="1">SUMIF(总装!CG$3:CG$146,$B507,总装!CG$6)+SUMIF(总装!CH$3:CH$146,$B507,总装!CH$6)+SUMIF(总装!CI$3:CI$146,$B507,总装!CI$6)</f>
        <v>0</v>
      </c>
      <c r="AL507" s="5">
        <f ca="1">SUMIF(总装!CJ$3:CJ$146,$B507,总装!CJ$6)+SUMIF(总装!CK$3:CK$146,$B507,总装!CK$6)+SUMIF(总装!CL$3:CL$146,$B507,总装!CL$6)</f>
        <v>0</v>
      </c>
      <c r="AM507" s="5">
        <f ca="1">SUMIF(总装!CM$3:CM$146,$B507,总装!CM$6)+SUMIF(总装!CN$3:CN$146,$B507,总装!CN$6)+SUMIF(总装!CO$3:CO$146,$B507,总装!CO$6)</f>
        <v>0</v>
      </c>
      <c r="AN507" s="5">
        <f ca="1">SUMIF(总装!CP$3:CP$146,$B507,总装!CP$6)+SUMIF(总装!CQ$3:CQ$146,$B507,总装!CQ$6)+SUMIF(总装!CR$3:CR$146,$B507,总装!CR$6)</f>
        <v>0</v>
      </c>
      <c r="AO507" s="5">
        <f ca="1" t="shared" si="20"/>
        <v>0</v>
      </c>
      <c r="AP507" s="5">
        <f>SUMIF(工单拆分!G:G,B507,工单拆分!I:I)</f>
        <v>0</v>
      </c>
      <c r="AQ507" s="5">
        <f ca="1" t="shared" si="21"/>
        <v>0</v>
      </c>
      <c r="AS507" s="7"/>
      <c r="AT507" s="5"/>
      <c r="AU507" s="5"/>
      <c r="AV507" s="5"/>
      <c r="AW507" s="5"/>
    </row>
    <row r="508" s="1" customFormat="1" spans="1:49">
      <c r="A508" s="5">
        <f>工单拆分!F508</f>
        <v>7210004240</v>
      </c>
      <c r="B508" s="5" t="str">
        <f>工单拆分!G508</f>
        <v>7210004240-1</v>
      </c>
      <c r="C508" s="5" t="str">
        <f>工单拆分!H508</f>
        <v>DZ25YC868-1</v>
      </c>
      <c r="D508" s="5">
        <f>VLOOKUP(B508,工单拆分!G:I,3,0)</f>
        <v>1500</v>
      </c>
      <c r="E508" s="5">
        <f ca="1">SUMIFS(OFFSET(工单拆分!$I$2,,,2000),OFFSET(工单拆分!$F$2,,,2000),A508)</f>
        <v>6000</v>
      </c>
      <c r="F508" s="5"/>
      <c r="G508" s="10">
        <f ca="1" t="array" ref="G508">MATCH(TRUE,J508:AN508&gt;10,0)+$J$2-1</f>
        <v>43533</v>
      </c>
      <c r="H508" s="11"/>
      <c r="I508" s="11"/>
      <c r="J508" s="5">
        <f ca="1">SUMIF(总装!D$3:D$146,$B508,总装!D$6)+SUMIF(总装!E$3:E$146,$B508,总装!E$6)+SUMIF(总装!F$3:F$146,$B508,总装!F$6)</f>
        <v>0</v>
      </c>
      <c r="K508" s="12">
        <f ca="1">SUMIF(总装!G$3:G$146,$B508,总装!G$6)+SUMIF(总装!H$3:H$146,$B508,总装!H$6)+SUMIF(总装!I$3:I$146,$B508,总装!I$6)</f>
        <v>0</v>
      </c>
      <c r="L508" s="12">
        <f ca="1">SUMIF(总装!J$3:J$146,$B508,总装!J$6)+SUMIF(总装!K$3:K$146,$B508,总装!K$6)+SUMIF(总装!L$3:L$146,$B508,总装!L$6)</f>
        <v>0</v>
      </c>
      <c r="M508" s="12">
        <f ca="1">SUMIF(总装!M$3:M$146,$B508,总装!M$6)+SUMIF(总装!N$3:N$146,$B508,总装!N$6)+SUMIF(总装!O$3:O$146,$B508,总装!O$6)</f>
        <v>0</v>
      </c>
      <c r="N508" s="12">
        <f ca="1">SUMIF(总装!P$3:P$146,$B508,总装!P$6)+SUMIF(总装!Q$3:Q$146,$B508,总装!Q$6)+SUMIF(总装!R$3:R$146,$B508,总装!R$6)</f>
        <v>0</v>
      </c>
      <c r="O508" s="12">
        <f ca="1">SUMIF(总装!S$3:S$146,$B508,总装!S$6)+SUMIF(总装!T$3:T$146,$B508,总装!T$6)+SUMIF(总装!U$3:U$146,$B508,总装!U$6)</f>
        <v>0</v>
      </c>
      <c r="P508" s="12">
        <f ca="1">SUMIF(总装!V$3:V$146,$B508,总装!V$6)+SUMIF(总装!W$3:W$146,$B508,总装!W$6)+SUMIF(总装!X$3:X$146,$B508,总装!X$6)</f>
        <v>0</v>
      </c>
      <c r="Q508" s="12">
        <f ca="1">SUMIF(总装!Y$3:Y$146,$B508,总装!Y$6)+SUMIF(总装!Z$3:Z$146,$B508,总装!Z$6)+SUMIF(总装!AA$3:AA$146,$B508,总装!AA$6)</f>
        <v>0</v>
      </c>
      <c r="R508" s="5">
        <f ca="1">SUMIF(总装!AB$3:AB$146,$B508,总装!AB$6)+SUMIF(总装!AC$3:AC$146,$B508,总装!AC$6)+SUMIF(总装!AD$3:AD$146,$B508,总装!AD$6)</f>
        <v>200</v>
      </c>
      <c r="S508" s="5">
        <f ca="1">SUMIF(总装!AE$3:AE$146,$B508,总装!AE$6)+SUMIF(总装!AF$3:AF$146,$B508,总装!AF$6)+SUMIF(总装!AG$3:AG$146,$B508,总装!AG$6)</f>
        <v>0</v>
      </c>
      <c r="T508" s="5">
        <f ca="1">SUMIF(总装!AH$3:AH$146,$B508,总装!AH$6)+SUMIF(总装!AI$3:AI$146,$B508,总装!AI$6)+SUMIF(总装!AJ$3:AJ$146,$B508,总装!AJ$6)</f>
        <v>1300</v>
      </c>
      <c r="U508" s="5">
        <f ca="1">SUMIF(总装!AK$3:AK$146,$B508,总装!AK$6)+SUMIF(总装!AL$3:AL$146,$B508,总装!AL$6)+SUMIF(总装!AM$3:AM$146,$B508,总装!AM$6)</f>
        <v>0</v>
      </c>
      <c r="V508" s="5">
        <f ca="1">SUMIF(总装!AN$3:AN$146,$B508,总装!AN$6)+SUMIF(总装!AO$3:AO$146,$B508,总装!AO$6)+SUMIF(总装!AP$3:AP$146,$B508,总装!AP$6)</f>
        <v>0</v>
      </c>
      <c r="W508" s="5">
        <f ca="1">SUMIF(总装!AQ$3:AQ$146,$B508,总装!AQ$6)+SUMIF(总装!AR$3:AR$146,$B508,总装!AR$6)+SUMIF(总装!AS$3:AS$146,$B508,总装!AS$6)</f>
        <v>0</v>
      </c>
      <c r="X508" s="5">
        <f ca="1">SUMIF(总装!AT$3:AT$146,$B508,总装!AT$6)+SUMIF(总装!AU$3:AU$146,$B508,总装!AU$6)+SUMIF(总装!AV$3:AV$146,$B508,总装!AV$6)</f>
        <v>0</v>
      </c>
      <c r="Y508" s="5">
        <f ca="1">SUMIF(总装!AW$3:AW$146,$B508,总装!AW$6)+SUMIF(总装!AX$3:AX$146,$B508,总装!AX$6)+SUMIF(总装!AY$3:AY$146,$B508,总装!AY$6)</f>
        <v>0</v>
      </c>
      <c r="Z508" s="5">
        <f ca="1">SUMIF(总装!AZ$3:AZ$146,$B508,总装!AZ$6)+SUMIF(总装!BA$3:BA$146,$B508,总装!BA$6)+SUMIF(总装!BB$3:BB$146,$B508,总装!BB$6)</f>
        <v>0</v>
      </c>
      <c r="AA508" s="5">
        <f ca="1">SUMIF(总装!BC$3:BC$146,$B508,总装!BC$6)+SUMIF(总装!BD$3:BD$146,$B508,总装!BD$6)+SUMIF(总装!BE$3:BE$146,$B508,总装!BE$6)</f>
        <v>0</v>
      </c>
      <c r="AB508" s="5">
        <f ca="1">SUMIF(总装!BF$3:BF$146,$B508,总装!BF$6)+SUMIF(总装!BG$3:BG$146,$B508,总装!BG$6)+SUMIF(总装!BH$3:BH$146,$B508,总装!BH$6)</f>
        <v>0</v>
      </c>
      <c r="AC508" s="5">
        <f ca="1">SUMIF(总装!BI$3:BI$146,$B508,总装!BI$6)+SUMIF(总装!BJ$3:BJ$146,$B508,总装!BJ$6)+SUMIF(总装!BK$3:BK$146,$B508,总装!BK$6)</f>
        <v>0</v>
      </c>
      <c r="AD508" s="5">
        <f ca="1">SUMIF(总装!BL$3:BL$146,$B508,总装!BL$6)+SUMIF(总装!BM$3:BM$146,$B508,总装!BM$6)+SUMIF(总装!BN$3:BN$146,$B508,总装!BN$6)</f>
        <v>0</v>
      </c>
      <c r="AE508" s="5">
        <f ca="1">SUMIF(总装!BO$3:BO$146,$B508,总装!BO$6)+SUMIF(总装!BP$3:BP$146,$B508,总装!BP$6)+SUMIF(总装!BQ$3:BQ$146,$B508,总装!BQ$6)</f>
        <v>0</v>
      </c>
      <c r="AF508" s="5">
        <f ca="1">SUMIF(总装!BR$3:BR$146,$B508,总装!BR$6)+SUMIF(总装!BS$3:BS$146,$B508,总装!BS$6)+SUMIF(总装!BT$3:BT$146,$B508,总装!BT$6)</f>
        <v>0</v>
      </c>
      <c r="AG508" s="5">
        <f ca="1">SUMIF(总装!BU$3:BU$146,$B508,总装!BU$6)+SUMIF(总装!BV$3:BV$146,$B508,总装!BV$6)+SUMIF(总装!BW$3:BW$146,$B508,总装!BW$6)</f>
        <v>0</v>
      </c>
      <c r="AH508" s="5">
        <f ca="1">SUMIF(总装!BX$3:BX$146,$B508,总装!BX$6)+SUMIF(总装!BY$3:BY$146,$B508,总装!BY$6)+SUMIF(总装!BZ$3:BZ$146,$B508,总装!BZ$6)</f>
        <v>0</v>
      </c>
      <c r="AI508" s="5">
        <f ca="1">SUMIF(总装!CA$3:CA$146,$B508,总装!CA$6)+SUMIF(总装!CB$3:CB$146,$B508,总装!CB$6)+SUMIF(总装!CC$3:CC$146,$B508,总装!CC$6)</f>
        <v>0</v>
      </c>
      <c r="AJ508" s="5">
        <f ca="1">SUMIF(总装!CD$3:CD$146,$B508,总装!CD$6)+SUMIF(总装!CE$3:CE$146,$B508,总装!CE$6)+SUMIF(总装!CF$3:CF$146,$B508,总装!CF$6)</f>
        <v>0</v>
      </c>
      <c r="AK508" s="5">
        <f ca="1">SUMIF(总装!CG$3:CG$146,$B508,总装!CG$6)+SUMIF(总装!CH$3:CH$146,$B508,总装!CH$6)+SUMIF(总装!CI$3:CI$146,$B508,总装!CI$6)</f>
        <v>0</v>
      </c>
      <c r="AL508" s="5">
        <f ca="1">SUMIF(总装!CJ$3:CJ$146,$B508,总装!CJ$6)+SUMIF(总装!CK$3:CK$146,$B508,总装!CK$6)+SUMIF(总装!CL$3:CL$146,$B508,总装!CL$6)</f>
        <v>0</v>
      </c>
      <c r="AM508" s="5">
        <f ca="1">SUMIF(总装!CM$3:CM$146,$B508,总装!CM$6)+SUMIF(总装!CN$3:CN$146,$B508,总装!CN$6)+SUMIF(总装!CO$3:CO$146,$B508,总装!CO$6)</f>
        <v>0</v>
      </c>
      <c r="AN508" s="5">
        <f ca="1">SUMIF(总装!CP$3:CP$146,$B508,总装!CP$6)+SUMIF(总装!CQ$3:CQ$146,$B508,总装!CQ$6)+SUMIF(总装!CR$3:CR$146,$B508,总装!CR$6)</f>
        <v>0</v>
      </c>
      <c r="AO508" s="5">
        <f ca="1" t="shared" si="20"/>
        <v>1500</v>
      </c>
      <c r="AP508" s="5">
        <f>SUMIF(工单拆分!G:G,B508,工单拆分!I:I)</f>
        <v>1500</v>
      </c>
      <c r="AQ508" s="5">
        <f ca="1" t="shared" si="21"/>
        <v>0</v>
      </c>
      <c r="AS508" s="7"/>
      <c r="AT508" s="5"/>
      <c r="AU508" s="5"/>
      <c r="AV508" s="5"/>
      <c r="AW508" s="5"/>
    </row>
    <row r="509" s="1" customFormat="1" spans="1:49">
      <c r="A509" s="5">
        <f>工单拆分!F509</f>
        <v>7210004240</v>
      </c>
      <c r="B509" s="5" t="str">
        <f>工单拆分!G509</f>
        <v>7210004240-2</v>
      </c>
      <c r="C509" s="5" t="str">
        <f>工单拆分!H509</f>
        <v>DZ25YC868-2</v>
      </c>
      <c r="D509" s="5">
        <f>VLOOKUP(B509,工单拆分!G:I,3,0)</f>
        <v>0</v>
      </c>
      <c r="E509" s="5">
        <f ca="1">SUMIFS(OFFSET(工单拆分!$I$2,,,2000),OFFSET(工单拆分!$F$2,,,2000),A509)</f>
        <v>6000</v>
      </c>
      <c r="F509" s="5"/>
      <c r="G509" s="10" t="e">
        <f ca="1" t="array" ref="G509">MATCH(TRUE,J509:AN509&gt;10,0)+$J$2-1</f>
        <v>#N/A</v>
      </c>
      <c r="H509" s="11"/>
      <c r="I509" s="11"/>
      <c r="J509" s="5">
        <f ca="1">SUMIF(总装!D$3:D$146,$B509,总装!D$6)+SUMIF(总装!E$3:E$146,$B509,总装!E$6)+SUMIF(总装!F$3:F$146,$B509,总装!F$6)</f>
        <v>0</v>
      </c>
      <c r="K509" s="12">
        <f ca="1">SUMIF(总装!G$3:G$146,$B509,总装!G$6)+SUMIF(总装!H$3:H$146,$B509,总装!H$6)+SUMIF(总装!I$3:I$146,$B509,总装!I$6)</f>
        <v>0</v>
      </c>
      <c r="L509" s="12">
        <f ca="1">SUMIF(总装!J$3:J$146,$B509,总装!J$6)+SUMIF(总装!K$3:K$146,$B509,总装!K$6)+SUMIF(总装!L$3:L$146,$B509,总装!L$6)</f>
        <v>0</v>
      </c>
      <c r="M509" s="12">
        <f ca="1">SUMIF(总装!M$3:M$146,$B509,总装!M$6)+SUMIF(总装!N$3:N$146,$B509,总装!N$6)+SUMIF(总装!O$3:O$146,$B509,总装!O$6)</f>
        <v>0</v>
      </c>
      <c r="N509" s="12">
        <f ca="1">SUMIF(总装!P$3:P$146,$B509,总装!P$6)+SUMIF(总装!Q$3:Q$146,$B509,总装!Q$6)+SUMIF(总装!R$3:R$146,$B509,总装!R$6)</f>
        <v>0</v>
      </c>
      <c r="O509" s="12">
        <f ca="1">SUMIF(总装!S$3:S$146,$B509,总装!S$6)+SUMIF(总装!T$3:T$146,$B509,总装!T$6)+SUMIF(总装!U$3:U$146,$B509,总装!U$6)</f>
        <v>0</v>
      </c>
      <c r="P509" s="12">
        <f ca="1">SUMIF(总装!V$3:V$146,$B509,总装!V$6)+SUMIF(总装!W$3:W$146,$B509,总装!W$6)+SUMIF(总装!X$3:X$146,$B509,总装!X$6)</f>
        <v>0</v>
      </c>
      <c r="Q509" s="12">
        <f ca="1">SUMIF(总装!Y$3:Y$146,$B509,总装!Y$6)+SUMIF(总装!Z$3:Z$146,$B509,总装!Z$6)+SUMIF(总装!AA$3:AA$146,$B509,总装!AA$6)</f>
        <v>0</v>
      </c>
      <c r="R509" s="5">
        <f ca="1">SUMIF(总装!AB$3:AB$146,$B509,总装!AB$6)+SUMIF(总装!AC$3:AC$146,$B509,总装!AC$6)+SUMIF(总装!AD$3:AD$146,$B509,总装!AD$6)</f>
        <v>0</v>
      </c>
      <c r="S509" s="5">
        <f ca="1">SUMIF(总装!AE$3:AE$146,$B509,总装!AE$6)+SUMIF(总装!AF$3:AF$146,$B509,总装!AF$6)+SUMIF(总装!AG$3:AG$146,$B509,总装!AG$6)</f>
        <v>0</v>
      </c>
      <c r="T509" s="5">
        <f ca="1">SUMIF(总装!AH$3:AH$146,$B509,总装!AH$6)+SUMIF(总装!AI$3:AI$146,$B509,总装!AI$6)+SUMIF(总装!AJ$3:AJ$146,$B509,总装!AJ$6)</f>
        <v>0</v>
      </c>
      <c r="U509" s="5">
        <f ca="1">SUMIF(总装!AK$3:AK$146,$B509,总装!AK$6)+SUMIF(总装!AL$3:AL$146,$B509,总装!AL$6)+SUMIF(总装!AM$3:AM$146,$B509,总装!AM$6)</f>
        <v>0</v>
      </c>
      <c r="V509" s="5">
        <f ca="1">SUMIF(总装!AN$3:AN$146,$B509,总装!AN$6)+SUMIF(总装!AO$3:AO$146,$B509,总装!AO$6)+SUMIF(总装!AP$3:AP$146,$B509,总装!AP$6)</f>
        <v>0</v>
      </c>
      <c r="W509" s="5">
        <f ca="1">SUMIF(总装!AQ$3:AQ$146,$B509,总装!AQ$6)+SUMIF(总装!AR$3:AR$146,$B509,总装!AR$6)+SUMIF(总装!AS$3:AS$146,$B509,总装!AS$6)</f>
        <v>0</v>
      </c>
      <c r="X509" s="5">
        <f ca="1">SUMIF(总装!AT$3:AT$146,$B509,总装!AT$6)+SUMIF(总装!AU$3:AU$146,$B509,总装!AU$6)+SUMIF(总装!AV$3:AV$146,$B509,总装!AV$6)</f>
        <v>0</v>
      </c>
      <c r="Y509" s="5">
        <f ca="1">SUMIF(总装!AW$3:AW$146,$B509,总装!AW$6)+SUMIF(总装!AX$3:AX$146,$B509,总装!AX$6)+SUMIF(总装!AY$3:AY$146,$B509,总装!AY$6)</f>
        <v>0</v>
      </c>
      <c r="Z509" s="5">
        <f ca="1">SUMIF(总装!AZ$3:AZ$146,$B509,总装!AZ$6)+SUMIF(总装!BA$3:BA$146,$B509,总装!BA$6)+SUMIF(总装!BB$3:BB$146,$B509,总装!BB$6)</f>
        <v>0</v>
      </c>
      <c r="AA509" s="5">
        <f ca="1">SUMIF(总装!BC$3:BC$146,$B509,总装!BC$6)+SUMIF(总装!BD$3:BD$146,$B509,总装!BD$6)+SUMIF(总装!BE$3:BE$146,$B509,总装!BE$6)</f>
        <v>0</v>
      </c>
      <c r="AB509" s="5">
        <f ca="1">SUMIF(总装!BF$3:BF$146,$B509,总装!BF$6)+SUMIF(总装!BG$3:BG$146,$B509,总装!BG$6)+SUMIF(总装!BH$3:BH$146,$B509,总装!BH$6)</f>
        <v>0</v>
      </c>
      <c r="AC509" s="5">
        <f ca="1">SUMIF(总装!BI$3:BI$146,$B509,总装!BI$6)+SUMIF(总装!BJ$3:BJ$146,$B509,总装!BJ$6)+SUMIF(总装!BK$3:BK$146,$B509,总装!BK$6)</f>
        <v>0</v>
      </c>
      <c r="AD509" s="5">
        <f ca="1">SUMIF(总装!BL$3:BL$146,$B509,总装!BL$6)+SUMIF(总装!BM$3:BM$146,$B509,总装!BM$6)+SUMIF(总装!BN$3:BN$146,$B509,总装!BN$6)</f>
        <v>0</v>
      </c>
      <c r="AE509" s="5">
        <f ca="1">SUMIF(总装!BO$3:BO$146,$B509,总装!BO$6)+SUMIF(总装!BP$3:BP$146,$B509,总装!BP$6)+SUMIF(总装!BQ$3:BQ$146,$B509,总装!BQ$6)</f>
        <v>0</v>
      </c>
      <c r="AF509" s="5">
        <f ca="1">SUMIF(总装!BR$3:BR$146,$B509,总装!BR$6)+SUMIF(总装!BS$3:BS$146,$B509,总装!BS$6)+SUMIF(总装!BT$3:BT$146,$B509,总装!BT$6)</f>
        <v>0</v>
      </c>
      <c r="AG509" s="5">
        <f ca="1">SUMIF(总装!BU$3:BU$146,$B509,总装!BU$6)+SUMIF(总装!BV$3:BV$146,$B509,总装!BV$6)+SUMIF(总装!BW$3:BW$146,$B509,总装!BW$6)</f>
        <v>0</v>
      </c>
      <c r="AH509" s="5">
        <f ca="1">SUMIF(总装!BX$3:BX$146,$B509,总装!BX$6)+SUMIF(总装!BY$3:BY$146,$B509,总装!BY$6)+SUMIF(总装!BZ$3:BZ$146,$B509,总装!BZ$6)</f>
        <v>0</v>
      </c>
      <c r="AI509" s="5">
        <f ca="1">SUMIF(总装!CA$3:CA$146,$B509,总装!CA$6)+SUMIF(总装!CB$3:CB$146,$B509,总装!CB$6)+SUMIF(总装!CC$3:CC$146,$B509,总装!CC$6)</f>
        <v>0</v>
      </c>
      <c r="AJ509" s="5">
        <f ca="1">SUMIF(总装!CD$3:CD$146,$B509,总装!CD$6)+SUMIF(总装!CE$3:CE$146,$B509,总装!CE$6)+SUMIF(总装!CF$3:CF$146,$B509,总装!CF$6)</f>
        <v>0</v>
      </c>
      <c r="AK509" s="5">
        <f ca="1">SUMIF(总装!CG$3:CG$146,$B509,总装!CG$6)+SUMIF(总装!CH$3:CH$146,$B509,总装!CH$6)+SUMIF(总装!CI$3:CI$146,$B509,总装!CI$6)</f>
        <v>0</v>
      </c>
      <c r="AL509" s="5">
        <f ca="1">SUMIF(总装!CJ$3:CJ$146,$B509,总装!CJ$6)+SUMIF(总装!CK$3:CK$146,$B509,总装!CK$6)+SUMIF(总装!CL$3:CL$146,$B509,总装!CL$6)</f>
        <v>0</v>
      </c>
      <c r="AM509" s="5">
        <f ca="1">SUMIF(总装!CM$3:CM$146,$B509,总装!CM$6)+SUMIF(总装!CN$3:CN$146,$B509,总装!CN$6)+SUMIF(总装!CO$3:CO$146,$B509,总装!CO$6)</f>
        <v>0</v>
      </c>
      <c r="AN509" s="5">
        <f ca="1">SUMIF(总装!CP$3:CP$146,$B509,总装!CP$6)+SUMIF(总装!CQ$3:CQ$146,$B509,总装!CQ$6)+SUMIF(总装!CR$3:CR$146,$B509,总装!CR$6)</f>
        <v>0</v>
      </c>
      <c r="AO509" s="5">
        <f ca="1" t="shared" si="20"/>
        <v>0</v>
      </c>
      <c r="AP509" s="5">
        <f>SUMIF(工单拆分!G:G,B509,工单拆分!I:I)</f>
        <v>0</v>
      </c>
      <c r="AQ509" s="5">
        <f ca="1" t="shared" si="21"/>
        <v>0</v>
      </c>
      <c r="AS509" s="7"/>
      <c r="AT509" s="5"/>
      <c r="AU509" s="5"/>
      <c r="AV509" s="5"/>
      <c r="AW509" s="5"/>
    </row>
    <row r="510" s="1" customFormat="1" spans="1:49">
      <c r="A510" s="5">
        <f>工单拆分!F510</f>
        <v>7210004240</v>
      </c>
      <c r="B510" s="5" t="str">
        <f>工单拆分!G510</f>
        <v>7210004240-3</v>
      </c>
      <c r="C510" s="5" t="str">
        <f>工单拆分!H510</f>
        <v>DZ25YC868-3</v>
      </c>
      <c r="D510" s="5">
        <f>VLOOKUP(B510,工单拆分!G:I,3,0)</f>
        <v>2000</v>
      </c>
      <c r="E510" s="5">
        <f ca="1">SUMIFS(OFFSET(工单拆分!$I$2,,,2000),OFFSET(工单拆分!$F$2,,,2000),A510)</f>
        <v>6000</v>
      </c>
      <c r="F510" s="5"/>
      <c r="G510" s="10">
        <f ca="1" t="array" ref="G510">MATCH(TRUE,J510:AN510&gt;10,0)+$J$2-1</f>
        <v>43549</v>
      </c>
      <c r="H510" s="11"/>
      <c r="I510" s="11"/>
      <c r="J510" s="5">
        <f ca="1">SUMIF(总装!D$3:D$146,$B510,总装!D$6)+SUMIF(总装!E$3:E$146,$B510,总装!E$6)+SUMIF(总装!F$3:F$146,$B510,总装!F$6)</f>
        <v>0</v>
      </c>
      <c r="K510" s="12">
        <f ca="1">SUMIF(总装!G$3:G$146,$B510,总装!G$6)+SUMIF(总装!H$3:H$146,$B510,总装!H$6)+SUMIF(总装!I$3:I$146,$B510,总装!I$6)</f>
        <v>0</v>
      </c>
      <c r="L510" s="12">
        <f ca="1">SUMIF(总装!J$3:J$146,$B510,总装!J$6)+SUMIF(总装!K$3:K$146,$B510,总装!K$6)+SUMIF(总装!L$3:L$146,$B510,总装!L$6)</f>
        <v>0</v>
      </c>
      <c r="M510" s="12">
        <f ca="1">SUMIF(总装!M$3:M$146,$B510,总装!M$6)+SUMIF(总装!N$3:N$146,$B510,总装!N$6)+SUMIF(总装!O$3:O$146,$B510,总装!O$6)</f>
        <v>0</v>
      </c>
      <c r="N510" s="12">
        <f ca="1">SUMIF(总装!P$3:P$146,$B510,总装!P$6)+SUMIF(总装!Q$3:Q$146,$B510,总装!Q$6)+SUMIF(总装!R$3:R$146,$B510,总装!R$6)</f>
        <v>0</v>
      </c>
      <c r="O510" s="12">
        <f ca="1">SUMIF(总装!S$3:S$146,$B510,总装!S$6)+SUMIF(总装!T$3:T$146,$B510,总装!T$6)+SUMIF(总装!U$3:U$146,$B510,总装!U$6)</f>
        <v>0</v>
      </c>
      <c r="P510" s="12">
        <f ca="1">SUMIF(总装!V$3:V$146,$B510,总装!V$6)+SUMIF(总装!W$3:W$146,$B510,总装!W$6)+SUMIF(总装!X$3:X$146,$B510,总装!X$6)</f>
        <v>0</v>
      </c>
      <c r="Q510" s="12">
        <f ca="1">SUMIF(总装!Y$3:Y$146,$B510,总装!Y$6)+SUMIF(总装!Z$3:Z$146,$B510,总装!Z$6)+SUMIF(总装!AA$3:AA$146,$B510,总装!AA$6)</f>
        <v>0</v>
      </c>
      <c r="R510" s="5">
        <f ca="1">SUMIF(总装!AB$3:AB$146,$B510,总装!AB$6)+SUMIF(总装!AC$3:AC$146,$B510,总装!AC$6)+SUMIF(总装!AD$3:AD$146,$B510,总装!AD$6)</f>
        <v>0</v>
      </c>
      <c r="S510" s="5">
        <f ca="1">SUMIF(总装!AE$3:AE$146,$B510,总装!AE$6)+SUMIF(总装!AF$3:AF$146,$B510,总装!AF$6)+SUMIF(总装!AG$3:AG$146,$B510,总装!AG$6)</f>
        <v>0</v>
      </c>
      <c r="T510" s="5">
        <f ca="1">SUMIF(总装!AH$3:AH$146,$B510,总装!AH$6)+SUMIF(总装!AI$3:AI$146,$B510,总装!AI$6)+SUMIF(总装!AJ$3:AJ$146,$B510,总装!AJ$6)</f>
        <v>0</v>
      </c>
      <c r="U510" s="5">
        <f ca="1">SUMIF(总装!AK$3:AK$146,$B510,总装!AK$6)+SUMIF(总装!AL$3:AL$146,$B510,总装!AL$6)+SUMIF(总装!AM$3:AM$146,$B510,总装!AM$6)</f>
        <v>0</v>
      </c>
      <c r="V510" s="5">
        <f ca="1">SUMIF(总装!AN$3:AN$146,$B510,总装!AN$6)+SUMIF(总装!AO$3:AO$146,$B510,总装!AO$6)+SUMIF(总装!AP$3:AP$146,$B510,总装!AP$6)</f>
        <v>0</v>
      </c>
      <c r="W510" s="5">
        <f ca="1">SUMIF(总装!AQ$3:AQ$146,$B510,总装!AQ$6)+SUMIF(总装!AR$3:AR$146,$B510,总装!AR$6)+SUMIF(总装!AS$3:AS$146,$B510,总装!AS$6)</f>
        <v>0</v>
      </c>
      <c r="X510" s="5">
        <f ca="1">SUMIF(总装!AT$3:AT$146,$B510,总装!AT$6)+SUMIF(总装!AU$3:AU$146,$B510,总装!AU$6)+SUMIF(总装!AV$3:AV$146,$B510,总装!AV$6)</f>
        <v>0</v>
      </c>
      <c r="Y510" s="5">
        <f ca="1">SUMIF(总装!AW$3:AW$146,$B510,总装!AW$6)+SUMIF(总装!AX$3:AX$146,$B510,总装!AX$6)+SUMIF(总装!AY$3:AY$146,$B510,总装!AY$6)</f>
        <v>0</v>
      </c>
      <c r="Z510" s="5">
        <f ca="1">SUMIF(总装!AZ$3:AZ$146,$B510,总装!AZ$6)+SUMIF(总装!BA$3:BA$146,$B510,总装!BA$6)+SUMIF(总装!BB$3:BB$146,$B510,总装!BB$6)</f>
        <v>0</v>
      </c>
      <c r="AA510" s="5">
        <f ca="1">SUMIF(总装!BC$3:BC$146,$B510,总装!BC$6)+SUMIF(总装!BD$3:BD$146,$B510,总装!BD$6)+SUMIF(总装!BE$3:BE$146,$B510,总装!BE$6)</f>
        <v>0</v>
      </c>
      <c r="AB510" s="5">
        <f ca="1">SUMIF(总装!BF$3:BF$146,$B510,总装!BF$6)+SUMIF(总装!BG$3:BG$146,$B510,总装!BG$6)+SUMIF(总装!BH$3:BH$146,$B510,总装!BH$6)</f>
        <v>0</v>
      </c>
      <c r="AC510" s="5">
        <f ca="1">SUMIF(总装!BI$3:BI$146,$B510,总装!BI$6)+SUMIF(总装!BJ$3:BJ$146,$B510,总装!BJ$6)+SUMIF(总装!BK$3:BK$146,$B510,总装!BK$6)</f>
        <v>0</v>
      </c>
      <c r="AD510" s="5">
        <f ca="1">SUMIF(总装!BL$3:BL$146,$B510,总装!BL$6)+SUMIF(总装!BM$3:BM$146,$B510,总装!BM$6)+SUMIF(总装!BN$3:BN$146,$B510,总装!BN$6)</f>
        <v>0</v>
      </c>
      <c r="AE510" s="5">
        <f ca="1">SUMIF(总装!BO$3:BO$146,$B510,总装!BO$6)+SUMIF(总装!BP$3:BP$146,$B510,总装!BP$6)+SUMIF(总装!BQ$3:BQ$146,$B510,总装!BQ$6)</f>
        <v>0</v>
      </c>
      <c r="AF510" s="5">
        <f ca="1">SUMIF(总装!BR$3:BR$146,$B510,总装!BR$6)+SUMIF(总装!BS$3:BS$146,$B510,总装!BS$6)+SUMIF(总装!BT$3:BT$146,$B510,总装!BT$6)</f>
        <v>0</v>
      </c>
      <c r="AG510" s="5">
        <f ca="1">SUMIF(总装!BU$3:BU$146,$B510,总装!BU$6)+SUMIF(总装!BV$3:BV$146,$B510,总装!BV$6)+SUMIF(总装!BW$3:BW$146,$B510,总装!BW$6)</f>
        <v>0</v>
      </c>
      <c r="AH510" s="5">
        <f ca="1">SUMIF(总装!BX$3:BX$146,$B510,总装!BX$6)+SUMIF(总装!BY$3:BY$146,$B510,总装!BY$6)+SUMIF(总装!BZ$3:BZ$146,$B510,总装!BZ$6)</f>
        <v>350</v>
      </c>
      <c r="AI510" s="5">
        <f ca="1">SUMIF(总装!CA$3:CA$146,$B510,总装!CA$6)+SUMIF(总装!CB$3:CB$146,$B510,总装!CB$6)+SUMIF(总装!CC$3:CC$146,$B510,总装!CC$6)</f>
        <v>1650</v>
      </c>
      <c r="AJ510" s="5">
        <f ca="1">SUMIF(总装!CD$3:CD$146,$B510,总装!CD$6)+SUMIF(总装!CE$3:CE$146,$B510,总装!CE$6)+SUMIF(总装!CF$3:CF$146,$B510,总装!CF$6)</f>
        <v>0</v>
      </c>
      <c r="AK510" s="5">
        <f ca="1">SUMIF(总装!CG$3:CG$146,$B510,总装!CG$6)+SUMIF(总装!CH$3:CH$146,$B510,总装!CH$6)+SUMIF(总装!CI$3:CI$146,$B510,总装!CI$6)</f>
        <v>0</v>
      </c>
      <c r="AL510" s="5">
        <f ca="1">SUMIF(总装!CJ$3:CJ$146,$B510,总装!CJ$6)+SUMIF(总装!CK$3:CK$146,$B510,总装!CK$6)+SUMIF(总装!CL$3:CL$146,$B510,总装!CL$6)</f>
        <v>0</v>
      </c>
      <c r="AM510" s="5">
        <f ca="1">SUMIF(总装!CM$3:CM$146,$B510,总装!CM$6)+SUMIF(总装!CN$3:CN$146,$B510,总装!CN$6)+SUMIF(总装!CO$3:CO$146,$B510,总装!CO$6)</f>
        <v>0</v>
      </c>
      <c r="AN510" s="5">
        <f ca="1">SUMIF(总装!CP$3:CP$146,$B510,总装!CP$6)+SUMIF(总装!CQ$3:CQ$146,$B510,总装!CQ$6)+SUMIF(总装!CR$3:CR$146,$B510,总装!CR$6)</f>
        <v>0</v>
      </c>
      <c r="AO510" s="5">
        <f ca="1" t="shared" si="20"/>
        <v>2000</v>
      </c>
      <c r="AP510" s="5">
        <f>SUMIF(工单拆分!G:G,B510,工单拆分!I:I)</f>
        <v>2000</v>
      </c>
      <c r="AQ510" s="5">
        <f ca="1" t="shared" si="21"/>
        <v>0</v>
      </c>
      <c r="AS510" s="7"/>
      <c r="AT510" s="5"/>
      <c r="AU510" s="5"/>
      <c r="AV510" s="5"/>
      <c r="AW510" s="5"/>
    </row>
    <row r="511" s="3" customFormat="1" spans="1:49">
      <c r="A511" s="5">
        <f>工单拆分!F511</f>
        <v>7210004240</v>
      </c>
      <c r="B511" s="5" t="str">
        <f>工单拆分!G511</f>
        <v>7210004240-4</v>
      </c>
      <c r="C511" s="5" t="str">
        <f>工单拆分!H511</f>
        <v>DZ25YC868-4</v>
      </c>
      <c r="D511" s="5">
        <f>VLOOKUP(B511,工单拆分!G:I,3,0)</f>
        <v>1000</v>
      </c>
      <c r="E511" s="5">
        <f ca="1">SUMIFS(OFFSET(工单拆分!$I$2,,,2000),OFFSET(工单拆分!$F$2,,,2000),A511)</f>
        <v>6000</v>
      </c>
      <c r="F511" s="5"/>
      <c r="G511" s="10">
        <f ca="1" t="array" ref="G511">MATCH(TRUE,J511:AN511&gt;10,0)+$J$2-1</f>
        <v>43553</v>
      </c>
      <c r="H511" s="11"/>
      <c r="I511" s="11"/>
      <c r="J511" s="5">
        <f ca="1">SUMIF(总装!D$3:D$146,$B511,总装!D$6)+SUMIF(总装!E$3:E$146,$B511,总装!E$6)+SUMIF(总装!F$3:F$146,$B511,总装!F$6)</f>
        <v>0</v>
      </c>
      <c r="K511" s="12">
        <f ca="1">SUMIF(总装!G$3:G$146,$B511,总装!G$6)+SUMIF(总装!H$3:H$146,$B511,总装!H$6)+SUMIF(总装!I$3:I$146,$B511,总装!I$6)</f>
        <v>0</v>
      </c>
      <c r="L511" s="12">
        <f ca="1">SUMIF(总装!J$3:J$146,$B511,总装!J$6)+SUMIF(总装!K$3:K$146,$B511,总装!K$6)+SUMIF(总装!L$3:L$146,$B511,总装!L$6)</f>
        <v>0</v>
      </c>
      <c r="M511" s="12">
        <f ca="1">SUMIF(总装!M$3:M$146,$B511,总装!M$6)+SUMIF(总装!N$3:N$146,$B511,总装!N$6)+SUMIF(总装!O$3:O$146,$B511,总装!O$6)</f>
        <v>0</v>
      </c>
      <c r="N511" s="12">
        <f ca="1">SUMIF(总装!P$3:P$146,$B511,总装!P$6)+SUMIF(总装!Q$3:Q$146,$B511,总装!Q$6)+SUMIF(总装!R$3:R$146,$B511,总装!R$6)</f>
        <v>0</v>
      </c>
      <c r="O511" s="12">
        <f ca="1">SUMIF(总装!S$3:S$146,$B511,总装!S$6)+SUMIF(总装!T$3:T$146,$B511,总装!T$6)+SUMIF(总装!U$3:U$146,$B511,总装!U$6)</f>
        <v>0</v>
      </c>
      <c r="P511" s="12">
        <f ca="1">SUMIF(总装!V$3:V$146,$B511,总装!V$6)+SUMIF(总装!W$3:W$146,$B511,总装!W$6)+SUMIF(总装!X$3:X$146,$B511,总装!X$6)</f>
        <v>0</v>
      </c>
      <c r="Q511" s="12">
        <f ca="1">SUMIF(总装!Y$3:Y$146,$B511,总装!Y$6)+SUMIF(总装!Z$3:Z$146,$B511,总装!Z$6)+SUMIF(总装!AA$3:AA$146,$B511,总装!AA$6)</f>
        <v>0</v>
      </c>
      <c r="R511" s="5">
        <f ca="1">SUMIF(总装!AB$3:AB$146,$B511,总装!AB$6)+SUMIF(总装!AC$3:AC$146,$B511,总装!AC$6)+SUMIF(总装!AD$3:AD$146,$B511,总装!AD$6)</f>
        <v>0</v>
      </c>
      <c r="S511" s="5">
        <f ca="1">SUMIF(总装!AE$3:AE$146,$B511,总装!AE$6)+SUMIF(总装!AF$3:AF$146,$B511,总装!AF$6)+SUMIF(总装!AG$3:AG$146,$B511,总装!AG$6)</f>
        <v>0</v>
      </c>
      <c r="T511" s="5">
        <f ca="1">SUMIF(总装!AH$3:AH$146,$B511,总装!AH$6)+SUMIF(总装!AI$3:AI$146,$B511,总装!AI$6)+SUMIF(总装!AJ$3:AJ$146,$B511,总装!AJ$6)</f>
        <v>0</v>
      </c>
      <c r="U511" s="5">
        <f ca="1">SUMIF(总装!AK$3:AK$146,$B511,总装!AK$6)+SUMIF(总装!AL$3:AL$146,$B511,总装!AL$6)+SUMIF(总装!AM$3:AM$146,$B511,总装!AM$6)</f>
        <v>0</v>
      </c>
      <c r="V511" s="5">
        <f ca="1">SUMIF(总装!AN$3:AN$146,$B511,总装!AN$6)+SUMIF(总装!AO$3:AO$146,$B511,总装!AO$6)+SUMIF(总装!AP$3:AP$146,$B511,总装!AP$6)</f>
        <v>0</v>
      </c>
      <c r="W511" s="5">
        <f ca="1">SUMIF(总装!AQ$3:AQ$146,$B511,总装!AQ$6)+SUMIF(总装!AR$3:AR$146,$B511,总装!AR$6)+SUMIF(总装!AS$3:AS$146,$B511,总装!AS$6)</f>
        <v>0</v>
      </c>
      <c r="X511" s="5">
        <f ca="1">SUMIF(总装!AT$3:AT$146,$B511,总装!AT$6)+SUMIF(总装!AU$3:AU$146,$B511,总装!AU$6)+SUMIF(总装!AV$3:AV$146,$B511,总装!AV$6)</f>
        <v>0</v>
      </c>
      <c r="Y511" s="5">
        <f ca="1">SUMIF(总装!AW$3:AW$146,$B511,总装!AW$6)+SUMIF(总装!AX$3:AX$146,$B511,总装!AX$6)+SUMIF(总装!AY$3:AY$146,$B511,总装!AY$6)</f>
        <v>0</v>
      </c>
      <c r="Z511" s="5">
        <f ca="1">SUMIF(总装!AZ$3:AZ$146,$B511,总装!AZ$6)+SUMIF(总装!BA$3:BA$146,$B511,总装!BA$6)+SUMIF(总装!BB$3:BB$146,$B511,总装!BB$6)</f>
        <v>0</v>
      </c>
      <c r="AA511" s="5">
        <f ca="1">SUMIF(总装!BC$3:BC$146,$B511,总装!BC$6)+SUMIF(总装!BD$3:BD$146,$B511,总装!BD$6)+SUMIF(总装!BE$3:BE$146,$B511,总装!BE$6)</f>
        <v>0</v>
      </c>
      <c r="AB511" s="5">
        <f ca="1">SUMIF(总装!BF$3:BF$146,$B511,总装!BF$6)+SUMIF(总装!BG$3:BG$146,$B511,总装!BG$6)+SUMIF(总装!BH$3:BH$146,$B511,总装!BH$6)</f>
        <v>0</v>
      </c>
      <c r="AC511" s="5">
        <f ca="1">SUMIF(总装!BI$3:BI$146,$B511,总装!BI$6)+SUMIF(总装!BJ$3:BJ$146,$B511,总装!BJ$6)+SUMIF(总装!BK$3:BK$146,$B511,总装!BK$6)</f>
        <v>0</v>
      </c>
      <c r="AD511" s="5">
        <f ca="1">SUMIF(总装!BL$3:BL$146,$B511,总装!BL$6)+SUMIF(总装!BM$3:BM$146,$B511,总装!BM$6)+SUMIF(总装!BN$3:BN$146,$B511,总装!BN$6)</f>
        <v>0</v>
      </c>
      <c r="AE511" s="5">
        <f ca="1">SUMIF(总装!BO$3:BO$146,$B511,总装!BO$6)+SUMIF(总装!BP$3:BP$146,$B511,总装!BP$6)+SUMIF(总装!BQ$3:BQ$146,$B511,总装!BQ$6)</f>
        <v>0</v>
      </c>
      <c r="AF511" s="5">
        <f ca="1">SUMIF(总装!BR$3:BR$146,$B511,总装!BR$6)+SUMIF(总装!BS$3:BS$146,$B511,总装!BS$6)+SUMIF(总装!BT$3:BT$146,$B511,总装!BT$6)</f>
        <v>0</v>
      </c>
      <c r="AG511" s="5">
        <f ca="1">SUMIF(总装!BU$3:BU$146,$B511,总装!BU$6)+SUMIF(总装!BV$3:BV$146,$B511,总装!BV$6)+SUMIF(总装!BW$3:BW$146,$B511,总装!BW$6)</f>
        <v>0</v>
      </c>
      <c r="AH511" s="5">
        <f ca="1">SUMIF(总装!BX$3:BX$146,$B511,总装!BX$6)+SUMIF(总装!BY$3:BY$146,$B511,总装!BY$6)+SUMIF(总装!BZ$3:BZ$146,$B511,总装!BZ$6)</f>
        <v>0</v>
      </c>
      <c r="AI511" s="5">
        <f ca="1">SUMIF(总装!CA$3:CA$146,$B511,总装!CA$6)+SUMIF(总装!CB$3:CB$146,$B511,总装!CB$6)+SUMIF(总装!CC$3:CC$146,$B511,总装!CC$6)</f>
        <v>0</v>
      </c>
      <c r="AJ511" s="5">
        <f ca="1">SUMIF(总装!CD$3:CD$146,$B511,总装!CD$6)+SUMIF(总装!CE$3:CE$146,$B511,总装!CE$6)+SUMIF(总装!CF$3:CF$146,$B511,总装!CF$6)</f>
        <v>0</v>
      </c>
      <c r="AK511" s="5">
        <f ca="1">SUMIF(总装!CG$3:CG$146,$B511,总装!CG$6)+SUMIF(总装!CH$3:CH$146,$B511,总装!CH$6)+SUMIF(总装!CI$3:CI$146,$B511,总装!CI$6)</f>
        <v>0</v>
      </c>
      <c r="AL511" s="5">
        <f ca="1">SUMIF(总装!CJ$3:CJ$146,$B511,总装!CJ$6)+SUMIF(总装!CK$3:CK$146,$B511,总装!CK$6)+SUMIF(总装!CL$3:CL$146,$B511,总装!CL$6)</f>
        <v>1000</v>
      </c>
      <c r="AM511" s="5">
        <f ca="1">SUMIF(总装!CM$3:CM$146,$B511,总装!CM$6)+SUMIF(总装!CN$3:CN$146,$B511,总装!CN$6)+SUMIF(总装!CO$3:CO$146,$B511,总装!CO$6)</f>
        <v>0</v>
      </c>
      <c r="AN511" s="5">
        <f ca="1">SUMIF(总装!CP$3:CP$146,$B511,总装!CP$6)+SUMIF(总装!CQ$3:CQ$146,$B511,总装!CQ$6)+SUMIF(总装!CR$3:CR$146,$B511,总装!CR$6)</f>
        <v>0</v>
      </c>
      <c r="AO511" s="5">
        <f ca="1" t="shared" si="20"/>
        <v>1000</v>
      </c>
      <c r="AP511" s="5">
        <f>SUMIF(工单拆分!G:G,B511,工单拆分!I:I)</f>
        <v>1000</v>
      </c>
      <c r="AQ511" s="5">
        <f ca="1" t="shared" si="21"/>
        <v>0</v>
      </c>
      <c r="AR511" s="1"/>
      <c r="AS511" s="7"/>
      <c r="AT511" s="5"/>
      <c r="AU511" s="5"/>
      <c r="AV511" s="5"/>
      <c r="AW511" s="5"/>
    </row>
    <row r="512" s="3" customFormat="1" spans="1:49">
      <c r="A512" s="5">
        <f>工单拆分!F512</f>
        <v>7210004240</v>
      </c>
      <c r="B512" s="5" t="str">
        <f>工单拆分!G512</f>
        <v>7210004240-5</v>
      </c>
      <c r="C512" s="5" t="str">
        <f>工单拆分!H512</f>
        <v>DZ25YC868-5</v>
      </c>
      <c r="D512" s="5">
        <f>VLOOKUP(B512,工单拆分!G:I,3,0)</f>
        <v>1500</v>
      </c>
      <c r="E512" s="5">
        <f ca="1">SUMIFS(OFFSET(工单拆分!$I$2,,,2000),OFFSET(工单拆分!$F$2,,,2000),A512)</f>
        <v>6000</v>
      </c>
      <c r="F512" s="5"/>
      <c r="G512" s="10">
        <f ca="1" t="array" ref="G512">MATCH(TRUE,J512:AN512&gt;10,0)+$J$2-1</f>
        <v>43553</v>
      </c>
      <c r="H512" s="11"/>
      <c r="I512" s="11"/>
      <c r="J512" s="5">
        <f ca="1">SUMIF(总装!D$3:D$146,$B512,总装!D$6)+SUMIF(总装!E$3:E$146,$B512,总装!E$6)+SUMIF(总装!F$3:F$146,$B512,总装!F$6)</f>
        <v>0</v>
      </c>
      <c r="K512" s="12">
        <f ca="1">SUMIF(总装!G$3:G$146,$B512,总装!G$6)+SUMIF(总装!H$3:H$146,$B512,总装!H$6)+SUMIF(总装!I$3:I$146,$B512,总装!I$6)</f>
        <v>0</v>
      </c>
      <c r="L512" s="12">
        <f ca="1">SUMIF(总装!J$3:J$146,$B512,总装!J$6)+SUMIF(总装!K$3:K$146,$B512,总装!K$6)+SUMIF(总装!L$3:L$146,$B512,总装!L$6)</f>
        <v>0</v>
      </c>
      <c r="M512" s="12">
        <f ca="1">SUMIF(总装!M$3:M$146,$B512,总装!M$6)+SUMIF(总装!N$3:N$146,$B512,总装!N$6)+SUMIF(总装!O$3:O$146,$B512,总装!O$6)</f>
        <v>0</v>
      </c>
      <c r="N512" s="12">
        <f ca="1">SUMIF(总装!P$3:P$146,$B512,总装!P$6)+SUMIF(总装!Q$3:Q$146,$B512,总装!Q$6)+SUMIF(总装!R$3:R$146,$B512,总装!R$6)</f>
        <v>0</v>
      </c>
      <c r="O512" s="12">
        <f ca="1">SUMIF(总装!S$3:S$146,$B512,总装!S$6)+SUMIF(总装!T$3:T$146,$B512,总装!T$6)+SUMIF(总装!U$3:U$146,$B512,总装!U$6)</f>
        <v>0</v>
      </c>
      <c r="P512" s="12">
        <f ca="1">SUMIF(总装!V$3:V$146,$B512,总装!V$6)+SUMIF(总装!W$3:W$146,$B512,总装!W$6)+SUMIF(总装!X$3:X$146,$B512,总装!X$6)</f>
        <v>0</v>
      </c>
      <c r="Q512" s="12">
        <f ca="1">SUMIF(总装!Y$3:Y$146,$B512,总装!Y$6)+SUMIF(总装!Z$3:Z$146,$B512,总装!Z$6)+SUMIF(总装!AA$3:AA$146,$B512,总装!AA$6)</f>
        <v>0</v>
      </c>
      <c r="R512" s="5">
        <f ca="1">SUMIF(总装!AB$3:AB$146,$B512,总装!AB$6)+SUMIF(总装!AC$3:AC$146,$B512,总装!AC$6)+SUMIF(总装!AD$3:AD$146,$B512,总装!AD$6)</f>
        <v>0</v>
      </c>
      <c r="S512" s="5">
        <f ca="1">SUMIF(总装!AE$3:AE$146,$B512,总装!AE$6)+SUMIF(总装!AF$3:AF$146,$B512,总装!AF$6)+SUMIF(总装!AG$3:AG$146,$B512,总装!AG$6)</f>
        <v>0</v>
      </c>
      <c r="T512" s="5">
        <f ca="1">SUMIF(总装!AH$3:AH$146,$B512,总装!AH$6)+SUMIF(总装!AI$3:AI$146,$B512,总装!AI$6)+SUMIF(总装!AJ$3:AJ$146,$B512,总装!AJ$6)</f>
        <v>0</v>
      </c>
      <c r="U512" s="5">
        <f ca="1">SUMIF(总装!AK$3:AK$146,$B512,总装!AK$6)+SUMIF(总装!AL$3:AL$146,$B512,总装!AL$6)+SUMIF(总装!AM$3:AM$146,$B512,总装!AM$6)</f>
        <v>0</v>
      </c>
      <c r="V512" s="5">
        <f ca="1">SUMIF(总装!AN$3:AN$146,$B512,总装!AN$6)+SUMIF(总装!AO$3:AO$146,$B512,总装!AO$6)+SUMIF(总装!AP$3:AP$146,$B512,总装!AP$6)</f>
        <v>0</v>
      </c>
      <c r="W512" s="5">
        <f ca="1">SUMIF(总装!AQ$3:AQ$146,$B512,总装!AQ$6)+SUMIF(总装!AR$3:AR$146,$B512,总装!AR$6)+SUMIF(总装!AS$3:AS$146,$B512,总装!AS$6)</f>
        <v>0</v>
      </c>
      <c r="X512" s="5">
        <f ca="1">SUMIF(总装!AT$3:AT$146,$B512,总装!AT$6)+SUMIF(总装!AU$3:AU$146,$B512,总装!AU$6)+SUMIF(总装!AV$3:AV$146,$B512,总装!AV$6)</f>
        <v>0</v>
      </c>
      <c r="Y512" s="5">
        <f ca="1">SUMIF(总装!AW$3:AW$146,$B512,总装!AW$6)+SUMIF(总装!AX$3:AX$146,$B512,总装!AX$6)+SUMIF(总装!AY$3:AY$146,$B512,总装!AY$6)</f>
        <v>0</v>
      </c>
      <c r="Z512" s="5">
        <f ca="1">SUMIF(总装!AZ$3:AZ$146,$B512,总装!AZ$6)+SUMIF(总装!BA$3:BA$146,$B512,总装!BA$6)+SUMIF(总装!BB$3:BB$146,$B512,总装!BB$6)</f>
        <v>0</v>
      </c>
      <c r="AA512" s="5">
        <f ca="1">SUMIF(总装!BC$3:BC$146,$B512,总装!BC$6)+SUMIF(总装!BD$3:BD$146,$B512,总装!BD$6)+SUMIF(总装!BE$3:BE$146,$B512,总装!BE$6)</f>
        <v>0</v>
      </c>
      <c r="AB512" s="5">
        <f ca="1">SUMIF(总装!BF$3:BF$146,$B512,总装!BF$6)+SUMIF(总装!BG$3:BG$146,$B512,总装!BG$6)+SUMIF(总装!BH$3:BH$146,$B512,总装!BH$6)</f>
        <v>0</v>
      </c>
      <c r="AC512" s="5">
        <f ca="1">SUMIF(总装!BI$3:BI$146,$B512,总装!BI$6)+SUMIF(总装!BJ$3:BJ$146,$B512,总装!BJ$6)+SUMIF(总装!BK$3:BK$146,$B512,总装!BK$6)</f>
        <v>0</v>
      </c>
      <c r="AD512" s="5">
        <f ca="1">SUMIF(总装!BL$3:BL$146,$B512,总装!BL$6)+SUMIF(总装!BM$3:BM$146,$B512,总装!BM$6)+SUMIF(总装!BN$3:BN$146,$B512,总装!BN$6)</f>
        <v>0</v>
      </c>
      <c r="AE512" s="5">
        <f ca="1">SUMIF(总装!BO$3:BO$146,$B512,总装!BO$6)+SUMIF(总装!BP$3:BP$146,$B512,总装!BP$6)+SUMIF(总装!BQ$3:BQ$146,$B512,总装!BQ$6)</f>
        <v>0</v>
      </c>
      <c r="AF512" s="5">
        <f ca="1">SUMIF(总装!BR$3:BR$146,$B512,总装!BR$6)+SUMIF(总装!BS$3:BS$146,$B512,总装!BS$6)+SUMIF(总装!BT$3:BT$146,$B512,总装!BT$6)</f>
        <v>0</v>
      </c>
      <c r="AG512" s="5">
        <f ca="1">SUMIF(总装!BU$3:BU$146,$B512,总装!BU$6)+SUMIF(总装!BV$3:BV$146,$B512,总装!BV$6)+SUMIF(总装!BW$3:BW$146,$B512,总装!BW$6)</f>
        <v>0</v>
      </c>
      <c r="AH512" s="5">
        <f ca="1">SUMIF(总装!BX$3:BX$146,$B512,总装!BX$6)+SUMIF(总装!BY$3:BY$146,$B512,总装!BY$6)+SUMIF(总装!BZ$3:BZ$146,$B512,总装!BZ$6)</f>
        <v>0</v>
      </c>
      <c r="AI512" s="5">
        <f ca="1">SUMIF(总装!CA$3:CA$146,$B512,总装!CA$6)+SUMIF(总装!CB$3:CB$146,$B512,总装!CB$6)+SUMIF(总装!CC$3:CC$146,$B512,总装!CC$6)</f>
        <v>0</v>
      </c>
      <c r="AJ512" s="5">
        <f ca="1">SUMIF(总装!CD$3:CD$146,$B512,总装!CD$6)+SUMIF(总装!CE$3:CE$146,$B512,总装!CE$6)+SUMIF(总装!CF$3:CF$146,$B512,总装!CF$6)</f>
        <v>0</v>
      </c>
      <c r="AK512" s="5">
        <f ca="1">SUMIF(总装!CG$3:CG$146,$B512,总装!CG$6)+SUMIF(总装!CH$3:CH$146,$B512,总装!CH$6)+SUMIF(总装!CI$3:CI$146,$B512,总装!CI$6)</f>
        <v>0</v>
      </c>
      <c r="AL512" s="5">
        <f ca="1">SUMIF(总装!CJ$3:CJ$146,$B512,总装!CJ$6)+SUMIF(总装!CK$3:CK$146,$B512,总装!CK$6)+SUMIF(总装!CL$3:CL$146,$B512,总装!CL$6)</f>
        <v>200</v>
      </c>
      <c r="AM512" s="5">
        <f ca="1">SUMIF(总装!CM$3:CM$146,$B512,总装!CM$6)+SUMIF(总装!CN$3:CN$146,$B512,总装!CN$6)+SUMIF(总装!CO$3:CO$146,$B512,总装!CO$6)</f>
        <v>1300</v>
      </c>
      <c r="AN512" s="5">
        <f ca="1">SUMIF(总装!CP$3:CP$146,$B512,总装!CP$6)+SUMIF(总装!CQ$3:CQ$146,$B512,总装!CQ$6)+SUMIF(总装!CR$3:CR$146,$B512,总装!CR$6)</f>
        <v>0</v>
      </c>
      <c r="AO512" s="5">
        <f ca="1" t="shared" si="20"/>
        <v>1500</v>
      </c>
      <c r="AP512" s="5">
        <f>SUMIF(工单拆分!G:G,B512,工单拆分!I:I)</f>
        <v>1500</v>
      </c>
      <c r="AQ512" s="5">
        <f ca="1" t="shared" si="21"/>
        <v>0</v>
      </c>
      <c r="AR512" s="1"/>
      <c r="AS512" s="7"/>
      <c r="AT512" s="5"/>
      <c r="AU512" s="5"/>
      <c r="AV512" s="5"/>
      <c r="AW512" s="5"/>
    </row>
    <row r="513" s="1" customFormat="1" spans="1:49">
      <c r="A513" s="5">
        <f>工单拆分!F513</f>
        <v>7210003050</v>
      </c>
      <c r="B513" s="5" t="str">
        <f>工单拆分!G513</f>
        <v>7210003050-1</v>
      </c>
      <c r="C513" s="5" t="str">
        <f>工单拆分!H513</f>
        <v>DZ16YC812-1</v>
      </c>
      <c r="D513" s="5">
        <f>VLOOKUP(B513,工单拆分!G:I,3,0)</f>
        <v>2000</v>
      </c>
      <c r="E513" s="5">
        <f ca="1">SUMIFS(OFFSET(工单拆分!$I$2,,,2000),OFFSET(工单拆分!$F$2,,,2000),A513)</f>
        <v>30000</v>
      </c>
      <c r="F513" s="5"/>
      <c r="G513" s="10">
        <f ca="1" t="array" ref="G513">MATCH(TRUE,J513:AN513&gt;10,0)+$J$2-1</f>
        <v>43525</v>
      </c>
      <c r="H513" s="11"/>
      <c r="I513" s="11"/>
      <c r="J513" s="5">
        <f ca="1">SUMIF(总装!D$3:D$146,$B513,总装!D$6)+SUMIF(总装!E$3:E$146,$B513,总装!E$6)+SUMIF(总装!F$3:F$146,$B513,总装!F$6)</f>
        <v>1850</v>
      </c>
      <c r="K513" s="12">
        <f ca="1">SUMIF(总装!G$3:G$146,$B513,总装!G$6)+SUMIF(总装!H$3:H$146,$B513,总装!H$6)+SUMIF(总装!I$3:I$146,$B513,总装!I$6)</f>
        <v>150</v>
      </c>
      <c r="L513" s="12">
        <f ca="1">SUMIF(总装!J$3:J$146,$B513,总装!J$6)+SUMIF(总装!K$3:K$146,$B513,总装!K$6)+SUMIF(总装!L$3:L$146,$B513,总装!L$6)</f>
        <v>0</v>
      </c>
      <c r="M513" s="12">
        <f ca="1">SUMIF(总装!M$3:M$146,$B513,总装!M$6)+SUMIF(总装!N$3:N$146,$B513,总装!N$6)+SUMIF(总装!O$3:O$146,$B513,总装!O$6)</f>
        <v>0</v>
      </c>
      <c r="N513" s="12">
        <f ca="1">SUMIF(总装!P$3:P$146,$B513,总装!P$6)+SUMIF(总装!Q$3:Q$146,$B513,总装!Q$6)+SUMIF(总装!R$3:R$146,$B513,总装!R$6)</f>
        <v>0</v>
      </c>
      <c r="O513" s="12">
        <f ca="1">SUMIF(总装!S$3:S$146,$B513,总装!S$6)+SUMIF(总装!T$3:T$146,$B513,总装!T$6)+SUMIF(总装!U$3:U$146,$B513,总装!U$6)</f>
        <v>0</v>
      </c>
      <c r="P513" s="12">
        <f ca="1">SUMIF(总装!V$3:V$146,$B513,总装!V$6)+SUMIF(总装!W$3:W$146,$B513,总装!W$6)+SUMIF(总装!X$3:X$146,$B513,总装!X$6)</f>
        <v>0</v>
      </c>
      <c r="Q513" s="12">
        <f ca="1">SUMIF(总装!Y$3:Y$146,$B513,总装!Y$6)+SUMIF(总装!Z$3:Z$146,$B513,总装!Z$6)+SUMIF(总装!AA$3:AA$146,$B513,总装!AA$6)</f>
        <v>0</v>
      </c>
      <c r="R513" s="5">
        <f ca="1">SUMIF(总装!AB$3:AB$146,$B513,总装!AB$6)+SUMIF(总装!AC$3:AC$146,$B513,总装!AC$6)+SUMIF(总装!AD$3:AD$146,$B513,总装!AD$6)</f>
        <v>0</v>
      </c>
      <c r="S513" s="5">
        <f ca="1">SUMIF(总装!AE$3:AE$146,$B513,总装!AE$6)+SUMIF(总装!AF$3:AF$146,$B513,总装!AF$6)+SUMIF(总装!AG$3:AG$146,$B513,总装!AG$6)</f>
        <v>0</v>
      </c>
      <c r="T513" s="5">
        <f ca="1">SUMIF(总装!AH$3:AH$146,$B513,总装!AH$6)+SUMIF(总装!AI$3:AI$146,$B513,总装!AI$6)+SUMIF(总装!AJ$3:AJ$146,$B513,总装!AJ$6)</f>
        <v>0</v>
      </c>
      <c r="U513" s="5">
        <f ca="1">SUMIF(总装!AK$3:AK$146,$B513,总装!AK$6)+SUMIF(总装!AL$3:AL$146,$B513,总装!AL$6)+SUMIF(总装!AM$3:AM$146,$B513,总装!AM$6)</f>
        <v>0</v>
      </c>
      <c r="V513" s="5">
        <f ca="1">SUMIF(总装!AN$3:AN$146,$B513,总装!AN$6)+SUMIF(总装!AO$3:AO$146,$B513,总装!AO$6)+SUMIF(总装!AP$3:AP$146,$B513,总装!AP$6)</f>
        <v>0</v>
      </c>
      <c r="W513" s="5">
        <f ca="1">SUMIF(总装!AQ$3:AQ$146,$B513,总装!AQ$6)+SUMIF(总装!AR$3:AR$146,$B513,总装!AR$6)+SUMIF(总装!AS$3:AS$146,$B513,总装!AS$6)</f>
        <v>0</v>
      </c>
      <c r="X513" s="5">
        <f ca="1">SUMIF(总装!AT$3:AT$146,$B513,总装!AT$6)+SUMIF(总装!AU$3:AU$146,$B513,总装!AU$6)+SUMIF(总装!AV$3:AV$146,$B513,总装!AV$6)</f>
        <v>0</v>
      </c>
      <c r="Y513" s="5">
        <f ca="1">SUMIF(总装!AW$3:AW$146,$B513,总装!AW$6)+SUMIF(总装!AX$3:AX$146,$B513,总装!AX$6)+SUMIF(总装!AY$3:AY$146,$B513,总装!AY$6)</f>
        <v>0</v>
      </c>
      <c r="Z513" s="5">
        <f ca="1">SUMIF(总装!AZ$3:AZ$146,$B513,总装!AZ$6)+SUMIF(总装!BA$3:BA$146,$B513,总装!BA$6)+SUMIF(总装!BB$3:BB$146,$B513,总装!BB$6)</f>
        <v>0</v>
      </c>
      <c r="AA513" s="5">
        <f ca="1">SUMIF(总装!BC$3:BC$146,$B513,总装!BC$6)+SUMIF(总装!BD$3:BD$146,$B513,总装!BD$6)+SUMIF(总装!BE$3:BE$146,$B513,总装!BE$6)</f>
        <v>0</v>
      </c>
      <c r="AB513" s="5">
        <f ca="1">SUMIF(总装!BF$3:BF$146,$B513,总装!BF$6)+SUMIF(总装!BG$3:BG$146,$B513,总装!BG$6)+SUMIF(总装!BH$3:BH$146,$B513,总装!BH$6)</f>
        <v>0</v>
      </c>
      <c r="AC513" s="5">
        <f ca="1">SUMIF(总装!BI$3:BI$146,$B513,总装!BI$6)+SUMIF(总装!BJ$3:BJ$146,$B513,总装!BJ$6)+SUMIF(总装!BK$3:BK$146,$B513,总装!BK$6)</f>
        <v>0</v>
      </c>
      <c r="AD513" s="5">
        <f ca="1">SUMIF(总装!BL$3:BL$146,$B513,总装!BL$6)+SUMIF(总装!BM$3:BM$146,$B513,总装!BM$6)+SUMIF(总装!BN$3:BN$146,$B513,总装!BN$6)</f>
        <v>0</v>
      </c>
      <c r="AE513" s="5">
        <f ca="1">SUMIF(总装!BO$3:BO$146,$B513,总装!BO$6)+SUMIF(总装!BP$3:BP$146,$B513,总装!BP$6)+SUMIF(总装!BQ$3:BQ$146,$B513,总装!BQ$6)</f>
        <v>0</v>
      </c>
      <c r="AF513" s="5">
        <f ca="1">SUMIF(总装!BR$3:BR$146,$B513,总装!BR$6)+SUMIF(总装!BS$3:BS$146,$B513,总装!BS$6)+SUMIF(总装!BT$3:BT$146,$B513,总装!BT$6)</f>
        <v>0</v>
      </c>
      <c r="AG513" s="5">
        <f ca="1">SUMIF(总装!BU$3:BU$146,$B513,总装!BU$6)+SUMIF(总装!BV$3:BV$146,$B513,总装!BV$6)+SUMIF(总装!BW$3:BW$146,$B513,总装!BW$6)</f>
        <v>0</v>
      </c>
      <c r="AH513" s="5">
        <f ca="1">SUMIF(总装!BX$3:BX$146,$B513,总装!BX$6)+SUMIF(总装!BY$3:BY$146,$B513,总装!BY$6)+SUMIF(总装!BZ$3:BZ$146,$B513,总装!BZ$6)</f>
        <v>0</v>
      </c>
      <c r="AI513" s="5">
        <f ca="1">SUMIF(总装!CA$3:CA$146,$B513,总装!CA$6)+SUMIF(总装!CB$3:CB$146,$B513,总装!CB$6)+SUMIF(总装!CC$3:CC$146,$B513,总装!CC$6)</f>
        <v>0</v>
      </c>
      <c r="AJ513" s="5">
        <f ca="1">SUMIF(总装!CD$3:CD$146,$B513,总装!CD$6)+SUMIF(总装!CE$3:CE$146,$B513,总装!CE$6)+SUMIF(总装!CF$3:CF$146,$B513,总装!CF$6)</f>
        <v>0</v>
      </c>
      <c r="AK513" s="5">
        <f ca="1">SUMIF(总装!CG$3:CG$146,$B513,总装!CG$6)+SUMIF(总装!CH$3:CH$146,$B513,总装!CH$6)+SUMIF(总装!CI$3:CI$146,$B513,总装!CI$6)</f>
        <v>0</v>
      </c>
      <c r="AL513" s="5">
        <f ca="1">SUMIF(总装!CJ$3:CJ$146,$B513,总装!CJ$6)+SUMIF(总装!CK$3:CK$146,$B513,总装!CK$6)+SUMIF(总装!CL$3:CL$146,$B513,总装!CL$6)</f>
        <v>0</v>
      </c>
      <c r="AM513" s="5">
        <f ca="1">SUMIF(总装!CM$3:CM$146,$B513,总装!CM$6)+SUMIF(总装!CN$3:CN$146,$B513,总装!CN$6)+SUMIF(总装!CO$3:CO$146,$B513,总装!CO$6)</f>
        <v>0</v>
      </c>
      <c r="AN513" s="5">
        <f ca="1">SUMIF(总装!CP$3:CP$146,$B513,总装!CP$6)+SUMIF(总装!CQ$3:CQ$146,$B513,总装!CQ$6)+SUMIF(总装!CR$3:CR$146,$B513,总装!CR$6)</f>
        <v>0</v>
      </c>
      <c r="AO513" s="5">
        <f ca="1" t="shared" si="20"/>
        <v>2000</v>
      </c>
      <c r="AP513" s="5">
        <f>SUMIF(工单拆分!G:G,B513,工单拆分!I:I)</f>
        <v>2000</v>
      </c>
      <c r="AQ513" s="5">
        <f ca="1" t="shared" si="21"/>
        <v>0</v>
      </c>
      <c r="AS513" s="7"/>
      <c r="AT513" s="5"/>
      <c r="AU513" s="5"/>
      <c r="AV513" s="5"/>
      <c r="AW513" s="5"/>
    </row>
    <row r="514" s="1" customFormat="1" spans="1:49">
      <c r="A514" s="5">
        <f>工单拆分!F514</f>
        <v>7210003050</v>
      </c>
      <c r="B514" s="5" t="str">
        <f>工单拆分!G514</f>
        <v>7210003050-2</v>
      </c>
      <c r="C514" s="5" t="str">
        <f>工单拆分!H514</f>
        <v>DZ16YC812-2</v>
      </c>
      <c r="D514" s="5">
        <f>VLOOKUP(B514,工单拆分!G:I,3,0)</f>
        <v>2000</v>
      </c>
      <c r="E514" s="5">
        <f ca="1">SUMIFS(OFFSET(工单拆分!$I$2,,,2000),OFFSET(工单拆分!$F$2,,,2000),A514)</f>
        <v>30000</v>
      </c>
      <c r="F514" s="5"/>
      <c r="G514" s="10">
        <f ca="1" t="array" ref="G514">MATCH(TRUE,J514:AN514&gt;10,0)+$J$2-1</f>
        <v>43526</v>
      </c>
      <c r="H514" s="11"/>
      <c r="I514" s="11"/>
      <c r="J514" s="5">
        <f ca="1">SUMIF(总装!D$3:D$146,$B514,总装!D$6)+SUMIF(总装!E$3:E$146,$B514,总装!E$6)+SUMIF(总装!F$3:F$146,$B514,总装!F$6)</f>
        <v>0</v>
      </c>
      <c r="K514" s="12">
        <f ca="1">SUMIF(总装!G$3:G$146,$B514,总装!G$6)+SUMIF(总装!H$3:H$146,$B514,总装!H$6)+SUMIF(总装!I$3:I$146,$B514,总装!I$6)</f>
        <v>1650</v>
      </c>
      <c r="L514" s="12">
        <f ca="1">SUMIF(总装!J$3:J$146,$B514,总装!J$6)+SUMIF(总装!K$3:K$146,$B514,总装!K$6)+SUMIF(总装!L$3:L$146,$B514,总装!L$6)</f>
        <v>0</v>
      </c>
      <c r="M514" s="12">
        <f ca="1">SUMIF(总装!M$3:M$146,$B514,总装!M$6)+SUMIF(总装!N$3:N$146,$B514,总装!N$6)+SUMIF(总装!O$3:O$146,$B514,总装!O$6)</f>
        <v>350</v>
      </c>
      <c r="N514" s="12">
        <f ca="1">SUMIF(总装!P$3:P$146,$B514,总装!P$6)+SUMIF(总装!Q$3:Q$146,$B514,总装!Q$6)+SUMIF(总装!R$3:R$146,$B514,总装!R$6)</f>
        <v>0</v>
      </c>
      <c r="O514" s="12">
        <f ca="1">SUMIF(总装!S$3:S$146,$B514,总装!S$6)+SUMIF(总装!T$3:T$146,$B514,总装!T$6)+SUMIF(总装!U$3:U$146,$B514,总装!U$6)</f>
        <v>0</v>
      </c>
      <c r="P514" s="12">
        <f ca="1">SUMIF(总装!V$3:V$146,$B514,总装!V$6)+SUMIF(总装!W$3:W$146,$B514,总装!W$6)+SUMIF(总装!X$3:X$146,$B514,总装!X$6)</f>
        <v>0</v>
      </c>
      <c r="Q514" s="12">
        <f ca="1">SUMIF(总装!Y$3:Y$146,$B514,总装!Y$6)+SUMIF(总装!Z$3:Z$146,$B514,总装!Z$6)+SUMIF(总装!AA$3:AA$146,$B514,总装!AA$6)</f>
        <v>0</v>
      </c>
      <c r="R514" s="5">
        <f ca="1">SUMIF(总装!AB$3:AB$146,$B514,总装!AB$6)+SUMIF(总装!AC$3:AC$146,$B514,总装!AC$6)+SUMIF(总装!AD$3:AD$146,$B514,总装!AD$6)</f>
        <v>0</v>
      </c>
      <c r="S514" s="5">
        <f ca="1">SUMIF(总装!AE$3:AE$146,$B514,总装!AE$6)+SUMIF(总装!AF$3:AF$146,$B514,总装!AF$6)+SUMIF(总装!AG$3:AG$146,$B514,总装!AG$6)</f>
        <v>0</v>
      </c>
      <c r="T514" s="5">
        <f ca="1">SUMIF(总装!AH$3:AH$146,$B514,总装!AH$6)+SUMIF(总装!AI$3:AI$146,$B514,总装!AI$6)+SUMIF(总装!AJ$3:AJ$146,$B514,总装!AJ$6)</f>
        <v>0</v>
      </c>
      <c r="U514" s="5">
        <f ca="1">SUMIF(总装!AK$3:AK$146,$B514,总装!AK$6)+SUMIF(总装!AL$3:AL$146,$B514,总装!AL$6)+SUMIF(总装!AM$3:AM$146,$B514,总装!AM$6)</f>
        <v>0</v>
      </c>
      <c r="V514" s="5">
        <f ca="1">SUMIF(总装!AN$3:AN$146,$B514,总装!AN$6)+SUMIF(总装!AO$3:AO$146,$B514,总装!AO$6)+SUMIF(总装!AP$3:AP$146,$B514,总装!AP$6)</f>
        <v>0</v>
      </c>
      <c r="W514" s="5">
        <f ca="1">SUMIF(总装!AQ$3:AQ$146,$B514,总装!AQ$6)+SUMIF(总装!AR$3:AR$146,$B514,总装!AR$6)+SUMIF(总装!AS$3:AS$146,$B514,总装!AS$6)</f>
        <v>0</v>
      </c>
      <c r="X514" s="5">
        <f ca="1">SUMIF(总装!AT$3:AT$146,$B514,总装!AT$6)+SUMIF(总装!AU$3:AU$146,$B514,总装!AU$6)+SUMIF(总装!AV$3:AV$146,$B514,总装!AV$6)</f>
        <v>0</v>
      </c>
      <c r="Y514" s="5">
        <f ca="1">SUMIF(总装!AW$3:AW$146,$B514,总装!AW$6)+SUMIF(总装!AX$3:AX$146,$B514,总装!AX$6)+SUMIF(总装!AY$3:AY$146,$B514,总装!AY$6)</f>
        <v>0</v>
      </c>
      <c r="Z514" s="5">
        <f ca="1">SUMIF(总装!AZ$3:AZ$146,$B514,总装!AZ$6)+SUMIF(总装!BA$3:BA$146,$B514,总装!BA$6)+SUMIF(总装!BB$3:BB$146,$B514,总装!BB$6)</f>
        <v>0</v>
      </c>
      <c r="AA514" s="5">
        <f ca="1">SUMIF(总装!BC$3:BC$146,$B514,总装!BC$6)+SUMIF(总装!BD$3:BD$146,$B514,总装!BD$6)+SUMIF(总装!BE$3:BE$146,$B514,总装!BE$6)</f>
        <v>0</v>
      </c>
      <c r="AB514" s="5">
        <f ca="1">SUMIF(总装!BF$3:BF$146,$B514,总装!BF$6)+SUMIF(总装!BG$3:BG$146,$B514,总装!BG$6)+SUMIF(总装!BH$3:BH$146,$B514,总装!BH$6)</f>
        <v>0</v>
      </c>
      <c r="AC514" s="5">
        <f ca="1">SUMIF(总装!BI$3:BI$146,$B514,总装!BI$6)+SUMIF(总装!BJ$3:BJ$146,$B514,总装!BJ$6)+SUMIF(总装!BK$3:BK$146,$B514,总装!BK$6)</f>
        <v>0</v>
      </c>
      <c r="AD514" s="5">
        <f ca="1">SUMIF(总装!BL$3:BL$146,$B514,总装!BL$6)+SUMIF(总装!BM$3:BM$146,$B514,总装!BM$6)+SUMIF(总装!BN$3:BN$146,$B514,总装!BN$6)</f>
        <v>0</v>
      </c>
      <c r="AE514" s="5">
        <f ca="1">SUMIF(总装!BO$3:BO$146,$B514,总装!BO$6)+SUMIF(总装!BP$3:BP$146,$B514,总装!BP$6)+SUMIF(总装!BQ$3:BQ$146,$B514,总装!BQ$6)</f>
        <v>0</v>
      </c>
      <c r="AF514" s="5">
        <f ca="1">SUMIF(总装!BR$3:BR$146,$B514,总装!BR$6)+SUMIF(总装!BS$3:BS$146,$B514,总装!BS$6)+SUMIF(总装!BT$3:BT$146,$B514,总装!BT$6)</f>
        <v>0</v>
      </c>
      <c r="AG514" s="5">
        <f ca="1">SUMIF(总装!BU$3:BU$146,$B514,总装!BU$6)+SUMIF(总装!BV$3:BV$146,$B514,总装!BV$6)+SUMIF(总装!BW$3:BW$146,$B514,总装!BW$6)</f>
        <v>0</v>
      </c>
      <c r="AH514" s="5">
        <f ca="1">SUMIF(总装!BX$3:BX$146,$B514,总装!BX$6)+SUMIF(总装!BY$3:BY$146,$B514,总装!BY$6)+SUMIF(总装!BZ$3:BZ$146,$B514,总装!BZ$6)</f>
        <v>0</v>
      </c>
      <c r="AI514" s="5">
        <f ca="1">SUMIF(总装!CA$3:CA$146,$B514,总装!CA$6)+SUMIF(总装!CB$3:CB$146,$B514,总装!CB$6)+SUMIF(总装!CC$3:CC$146,$B514,总装!CC$6)</f>
        <v>0</v>
      </c>
      <c r="AJ514" s="5">
        <f ca="1">SUMIF(总装!CD$3:CD$146,$B514,总装!CD$6)+SUMIF(总装!CE$3:CE$146,$B514,总装!CE$6)+SUMIF(总装!CF$3:CF$146,$B514,总装!CF$6)</f>
        <v>0</v>
      </c>
      <c r="AK514" s="5">
        <f ca="1">SUMIF(总装!CG$3:CG$146,$B514,总装!CG$6)+SUMIF(总装!CH$3:CH$146,$B514,总装!CH$6)+SUMIF(总装!CI$3:CI$146,$B514,总装!CI$6)</f>
        <v>0</v>
      </c>
      <c r="AL514" s="5">
        <f ca="1">SUMIF(总装!CJ$3:CJ$146,$B514,总装!CJ$6)+SUMIF(总装!CK$3:CK$146,$B514,总装!CK$6)+SUMIF(总装!CL$3:CL$146,$B514,总装!CL$6)</f>
        <v>0</v>
      </c>
      <c r="AM514" s="5">
        <f ca="1">SUMIF(总装!CM$3:CM$146,$B514,总装!CM$6)+SUMIF(总装!CN$3:CN$146,$B514,总装!CN$6)+SUMIF(总装!CO$3:CO$146,$B514,总装!CO$6)</f>
        <v>0</v>
      </c>
      <c r="AN514" s="5">
        <f ca="1">SUMIF(总装!CP$3:CP$146,$B514,总装!CP$6)+SUMIF(总装!CQ$3:CQ$146,$B514,总装!CQ$6)+SUMIF(总装!CR$3:CR$146,$B514,总装!CR$6)</f>
        <v>0</v>
      </c>
      <c r="AO514" s="5">
        <f ca="1" t="shared" si="20"/>
        <v>2000</v>
      </c>
      <c r="AP514" s="5">
        <f>SUMIF(工单拆分!G:G,B514,工单拆分!I:I)</f>
        <v>2000</v>
      </c>
      <c r="AQ514" s="5">
        <f ca="1" t="shared" si="21"/>
        <v>0</v>
      </c>
      <c r="AS514" s="7"/>
      <c r="AT514" s="5"/>
      <c r="AU514" s="5"/>
      <c r="AV514" s="5"/>
      <c r="AW514" s="5"/>
    </row>
    <row r="515" s="1" customFormat="1" spans="1:49">
      <c r="A515" s="5">
        <f>工单拆分!F515</f>
        <v>7210003050</v>
      </c>
      <c r="B515" s="5" t="str">
        <f>工单拆分!G515</f>
        <v>7210003050-3</v>
      </c>
      <c r="C515" s="5" t="str">
        <f>工单拆分!H515</f>
        <v>DZ16YC812-3</v>
      </c>
      <c r="D515" s="5">
        <f>VLOOKUP(B515,工单拆分!G:I,3,0)</f>
        <v>2000</v>
      </c>
      <c r="E515" s="5">
        <f ca="1">SUMIFS(OFFSET(工单拆分!$I$2,,,2000),OFFSET(工单拆分!$F$2,,,2000),A515)</f>
        <v>30000</v>
      </c>
      <c r="F515" s="5"/>
      <c r="G515" s="10">
        <f ca="1" t="array" ref="G515">MATCH(TRUE,J515:AN515&gt;10,0)+$J$2-1</f>
        <v>43528</v>
      </c>
      <c r="H515" s="11"/>
      <c r="I515" s="11"/>
      <c r="J515" s="5">
        <f ca="1">SUMIF(总装!D$3:D$146,$B515,总装!D$6)+SUMIF(总装!E$3:E$146,$B515,总装!E$6)+SUMIF(总装!F$3:F$146,$B515,总装!F$6)</f>
        <v>0</v>
      </c>
      <c r="K515" s="12">
        <f ca="1">SUMIF(总装!G$3:G$146,$B515,总装!G$6)+SUMIF(总装!H$3:H$146,$B515,总装!H$6)+SUMIF(总装!I$3:I$146,$B515,总装!I$6)</f>
        <v>0</v>
      </c>
      <c r="L515" s="12">
        <f ca="1">SUMIF(总装!J$3:J$146,$B515,总装!J$6)+SUMIF(总装!K$3:K$146,$B515,总装!K$6)+SUMIF(总装!L$3:L$146,$B515,总装!L$6)</f>
        <v>0</v>
      </c>
      <c r="M515" s="12">
        <f ca="1">SUMIF(总装!M$3:M$146,$B515,总装!M$6)+SUMIF(总装!N$3:N$146,$B515,总装!N$6)+SUMIF(总装!O$3:O$146,$B515,总装!O$6)</f>
        <v>1650</v>
      </c>
      <c r="N515" s="12">
        <f ca="1">SUMIF(总装!P$3:P$146,$B515,总装!P$6)+SUMIF(总装!Q$3:Q$146,$B515,总装!Q$6)+SUMIF(总装!R$3:R$146,$B515,总装!R$6)</f>
        <v>350</v>
      </c>
      <c r="O515" s="12">
        <f ca="1">SUMIF(总装!S$3:S$146,$B515,总装!S$6)+SUMIF(总装!T$3:T$146,$B515,总装!T$6)+SUMIF(总装!U$3:U$146,$B515,总装!U$6)</f>
        <v>0</v>
      </c>
      <c r="P515" s="12">
        <f ca="1">SUMIF(总装!V$3:V$146,$B515,总装!V$6)+SUMIF(总装!W$3:W$146,$B515,总装!W$6)+SUMIF(总装!X$3:X$146,$B515,总装!X$6)</f>
        <v>0</v>
      </c>
      <c r="Q515" s="12">
        <f ca="1">SUMIF(总装!Y$3:Y$146,$B515,总装!Y$6)+SUMIF(总装!Z$3:Z$146,$B515,总装!Z$6)+SUMIF(总装!AA$3:AA$146,$B515,总装!AA$6)</f>
        <v>0</v>
      </c>
      <c r="R515" s="5">
        <f ca="1">SUMIF(总装!AB$3:AB$146,$B515,总装!AB$6)+SUMIF(总装!AC$3:AC$146,$B515,总装!AC$6)+SUMIF(总装!AD$3:AD$146,$B515,总装!AD$6)</f>
        <v>0</v>
      </c>
      <c r="S515" s="5">
        <f ca="1">SUMIF(总装!AE$3:AE$146,$B515,总装!AE$6)+SUMIF(总装!AF$3:AF$146,$B515,总装!AF$6)+SUMIF(总装!AG$3:AG$146,$B515,总装!AG$6)</f>
        <v>0</v>
      </c>
      <c r="T515" s="5">
        <f ca="1">SUMIF(总装!AH$3:AH$146,$B515,总装!AH$6)+SUMIF(总装!AI$3:AI$146,$B515,总装!AI$6)+SUMIF(总装!AJ$3:AJ$146,$B515,总装!AJ$6)</f>
        <v>0</v>
      </c>
      <c r="U515" s="5">
        <f ca="1">SUMIF(总装!AK$3:AK$146,$B515,总装!AK$6)+SUMIF(总装!AL$3:AL$146,$B515,总装!AL$6)+SUMIF(总装!AM$3:AM$146,$B515,总装!AM$6)</f>
        <v>0</v>
      </c>
      <c r="V515" s="5">
        <f ca="1">SUMIF(总装!AN$3:AN$146,$B515,总装!AN$6)+SUMIF(总装!AO$3:AO$146,$B515,总装!AO$6)+SUMIF(总装!AP$3:AP$146,$B515,总装!AP$6)</f>
        <v>0</v>
      </c>
      <c r="W515" s="5">
        <f ca="1">SUMIF(总装!AQ$3:AQ$146,$B515,总装!AQ$6)+SUMIF(总装!AR$3:AR$146,$B515,总装!AR$6)+SUMIF(总装!AS$3:AS$146,$B515,总装!AS$6)</f>
        <v>0</v>
      </c>
      <c r="X515" s="5">
        <f ca="1">SUMIF(总装!AT$3:AT$146,$B515,总装!AT$6)+SUMIF(总装!AU$3:AU$146,$B515,总装!AU$6)+SUMIF(总装!AV$3:AV$146,$B515,总装!AV$6)</f>
        <v>0</v>
      </c>
      <c r="Y515" s="5">
        <f ca="1">SUMIF(总装!AW$3:AW$146,$B515,总装!AW$6)+SUMIF(总装!AX$3:AX$146,$B515,总装!AX$6)+SUMIF(总装!AY$3:AY$146,$B515,总装!AY$6)</f>
        <v>0</v>
      </c>
      <c r="Z515" s="5">
        <f ca="1">SUMIF(总装!AZ$3:AZ$146,$B515,总装!AZ$6)+SUMIF(总装!BA$3:BA$146,$B515,总装!BA$6)+SUMIF(总装!BB$3:BB$146,$B515,总装!BB$6)</f>
        <v>0</v>
      </c>
      <c r="AA515" s="5">
        <f ca="1">SUMIF(总装!BC$3:BC$146,$B515,总装!BC$6)+SUMIF(总装!BD$3:BD$146,$B515,总装!BD$6)+SUMIF(总装!BE$3:BE$146,$B515,总装!BE$6)</f>
        <v>0</v>
      </c>
      <c r="AB515" s="5">
        <f ca="1">SUMIF(总装!BF$3:BF$146,$B515,总装!BF$6)+SUMIF(总装!BG$3:BG$146,$B515,总装!BG$6)+SUMIF(总装!BH$3:BH$146,$B515,总装!BH$6)</f>
        <v>0</v>
      </c>
      <c r="AC515" s="5">
        <f ca="1">SUMIF(总装!BI$3:BI$146,$B515,总装!BI$6)+SUMIF(总装!BJ$3:BJ$146,$B515,总装!BJ$6)+SUMIF(总装!BK$3:BK$146,$B515,总装!BK$6)</f>
        <v>0</v>
      </c>
      <c r="AD515" s="5">
        <f ca="1">SUMIF(总装!BL$3:BL$146,$B515,总装!BL$6)+SUMIF(总装!BM$3:BM$146,$B515,总装!BM$6)+SUMIF(总装!BN$3:BN$146,$B515,总装!BN$6)</f>
        <v>0</v>
      </c>
      <c r="AE515" s="5">
        <f ca="1">SUMIF(总装!BO$3:BO$146,$B515,总装!BO$6)+SUMIF(总装!BP$3:BP$146,$B515,总装!BP$6)+SUMIF(总装!BQ$3:BQ$146,$B515,总装!BQ$6)</f>
        <v>0</v>
      </c>
      <c r="AF515" s="5">
        <f ca="1">SUMIF(总装!BR$3:BR$146,$B515,总装!BR$6)+SUMIF(总装!BS$3:BS$146,$B515,总装!BS$6)+SUMIF(总装!BT$3:BT$146,$B515,总装!BT$6)</f>
        <v>0</v>
      </c>
      <c r="AG515" s="5">
        <f ca="1">SUMIF(总装!BU$3:BU$146,$B515,总装!BU$6)+SUMIF(总装!BV$3:BV$146,$B515,总装!BV$6)+SUMIF(总装!BW$3:BW$146,$B515,总装!BW$6)</f>
        <v>0</v>
      </c>
      <c r="AH515" s="5">
        <f ca="1">SUMIF(总装!BX$3:BX$146,$B515,总装!BX$6)+SUMIF(总装!BY$3:BY$146,$B515,总装!BY$6)+SUMIF(总装!BZ$3:BZ$146,$B515,总装!BZ$6)</f>
        <v>0</v>
      </c>
      <c r="AI515" s="5">
        <f ca="1">SUMIF(总装!CA$3:CA$146,$B515,总装!CA$6)+SUMIF(总装!CB$3:CB$146,$B515,总装!CB$6)+SUMIF(总装!CC$3:CC$146,$B515,总装!CC$6)</f>
        <v>0</v>
      </c>
      <c r="AJ515" s="5">
        <f ca="1">SUMIF(总装!CD$3:CD$146,$B515,总装!CD$6)+SUMIF(总装!CE$3:CE$146,$B515,总装!CE$6)+SUMIF(总装!CF$3:CF$146,$B515,总装!CF$6)</f>
        <v>0</v>
      </c>
      <c r="AK515" s="5">
        <f ca="1">SUMIF(总装!CG$3:CG$146,$B515,总装!CG$6)+SUMIF(总装!CH$3:CH$146,$B515,总装!CH$6)+SUMIF(总装!CI$3:CI$146,$B515,总装!CI$6)</f>
        <v>0</v>
      </c>
      <c r="AL515" s="5">
        <f ca="1">SUMIF(总装!CJ$3:CJ$146,$B515,总装!CJ$6)+SUMIF(总装!CK$3:CK$146,$B515,总装!CK$6)+SUMIF(总装!CL$3:CL$146,$B515,总装!CL$6)</f>
        <v>0</v>
      </c>
      <c r="AM515" s="5">
        <f ca="1">SUMIF(总装!CM$3:CM$146,$B515,总装!CM$6)+SUMIF(总装!CN$3:CN$146,$B515,总装!CN$6)+SUMIF(总装!CO$3:CO$146,$B515,总装!CO$6)</f>
        <v>0</v>
      </c>
      <c r="AN515" s="5">
        <f ca="1">SUMIF(总装!CP$3:CP$146,$B515,总装!CP$6)+SUMIF(总装!CQ$3:CQ$146,$B515,总装!CQ$6)+SUMIF(总装!CR$3:CR$146,$B515,总装!CR$6)</f>
        <v>0</v>
      </c>
      <c r="AO515" s="5">
        <f ca="1" t="shared" si="20"/>
        <v>2000</v>
      </c>
      <c r="AP515" s="5">
        <f>SUMIF(工单拆分!G:G,B515,工单拆分!I:I)</f>
        <v>2000</v>
      </c>
      <c r="AQ515" s="5">
        <f ca="1" t="shared" si="21"/>
        <v>0</v>
      </c>
      <c r="AS515" s="7"/>
      <c r="AT515" s="5"/>
      <c r="AU515" s="5"/>
      <c r="AV515" s="5"/>
      <c r="AW515" s="5"/>
    </row>
    <row r="516" s="1" customFormat="1" spans="1:49">
      <c r="A516" s="5">
        <f>工单拆分!F516</f>
        <v>7210003050</v>
      </c>
      <c r="B516" s="5" t="str">
        <f>工单拆分!G516</f>
        <v>7210003050-4</v>
      </c>
      <c r="C516" s="5" t="str">
        <f>工单拆分!H516</f>
        <v>DZ16YC812-4</v>
      </c>
      <c r="D516" s="5">
        <f>VLOOKUP(B516,工单拆分!G:I,3,0)</f>
        <v>2000</v>
      </c>
      <c r="E516" s="5">
        <f ca="1">SUMIFS(OFFSET(工单拆分!$I$2,,,2000),OFFSET(工单拆分!$F$2,,,2000),A516)</f>
        <v>30000</v>
      </c>
      <c r="F516" s="5"/>
      <c r="G516" s="10">
        <f ca="1" t="array" ref="G516">MATCH(TRUE,J516:AN516&gt;10,0)+$J$2-1</f>
        <v>43529</v>
      </c>
      <c r="H516" s="11"/>
      <c r="I516" s="11"/>
      <c r="J516" s="5">
        <f ca="1">SUMIF(总装!D$3:D$146,$B516,总装!D$6)+SUMIF(总装!E$3:E$146,$B516,总装!E$6)+SUMIF(总装!F$3:F$146,$B516,总装!F$6)</f>
        <v>0</v>
      </c>
      <c r="K516" s="12">
        <f ca="1">SUMIF(总装!G$3:G$146,$B516,总装!G$6)+SUMIF(总装!H$3:H$146,$B516,总装!H$6)+SUMIF(总装!I$3:I$146,$B516,总装!I$6)</f>
        <v>0</v>
      </c>
      <c r="L516" s="12">
        <f ca="1">SUMIF(总装!J$3:J$146,$B516,总装!J$6)+SUMIF(总装!K$3:K$146,$B516,总装!K$6)+SUMIF(总装!L$3:L$146,$B516,总装!L$6)</f>
        <v>0</v>
      </c>
      <c r="M516" s="12">
        <f ca="1">SUMIF(总装!M$3:M$146,$B516,总装!M$6)+SUMIF(总装!N$3:N$146,$B516,总装!N$6)+SUMIF(总装!O$3:O$146,$B516,总装!O$6)</f>
        <v>0</v>
      </c>
      <c r="N516" s="12">
        <f ca="1">SUMIF(总装!P$3:P$146,$B516,总装!P$6)+SUMIF(总装!Q$3:Q$146,$B516,总装!Q$6)+SUMIF(总装!R$3:R$146,$B516,总装!R$6)</f>
        <v>1650</v>
      </c>
      <c r="O516" s="12">
        <f ca="1">SUMIF(总装!S$3:S$146,$B516,总装!S$6)+SUMIF(总装!T$3:T$146,$B516,总装!T$6)+SUMIF(总装!U$3:U$146,$B516,总装!U$6)</f>
        <v>350</v>
      </c>
      <c r="P516" s="12">
        <f ca="1">SUMIF(总装!V$3:V$146,$B516,总装!V$6)+SUMIF(总装!W$3:W$146,$B516,总装!W$6)+SUMIF(总装!X$3:X$146,$B516,总装!X$6)</f>
        <v>0</v>
      </c>
      <c r="Q516" s="12">
        <f ca="1">SUMIF(总装!Y$3:Y$146,$B516,总装!Y$6)+SUMIF(总装!Z$3:Z$146,$B516,总装!Z$6)+SUMIF(总装!AA$3:AA$146,$B516,总装!AA$6)</f>
        <v>0</v>
      </c>
      <c r="R516" s="5">
        <f ca="1">SUMIF(总装!AB$3:AB$146,$B516,总装!AB$6)+SUMIF(总装!AC$3:AC$146,$B516,总装!AC$6)+SUMIF(总装!AD$3:AD$146,$B516,总装!AD$6)</f>
        <v>0</v>
      </c>
      <c r="S516" s="5">
        <f ca="1">SUMIF(总装!AE$3:AE$146,$B516,总装!AE$6)+SUMIF(总装!AF$3:AF$146,$B516,总装!AF$6)+SUMIF(总装!AG$3:AG$146,$B516,总装!AG$6)</f>
        <v>0</v>
      </c>
      <c r="T516" s="5">
        <f ca="1">SUMIF(总装!AH$3:AH$146,$B516,总装!AH$6)+SUMIF(总装!AI$3:AI$146,$B516,总装!AI$6)+SUMIF(总装!AJ$3:AJ$146,$B516,总装!AJ$6)</f>
        <v>0</v>
      </c>
      <c r="U516" s="5">
        <f ca="1">SUMIF(总装!AK$3:AK$146,$B516,总装!AK$6)+SUMIF(总装!AL$3:AL$146,$B516,总装!AL$6)+SUMIF(总装!AM$3:AM$146,$B516,总装!AM$6)</f>
        <v>0</v>
      </c>
      <c r="V516" s="5">
        <f ca="1">SUMIF(总装!AN$3:AN$146,$B516,总装!AN$6)+SUMIF(总装!AO$3:AO$146,$B516,总装!AO$6)+SUMIF(总装!AP$3:AP$146,$B516,总装!AP$6)</f>
        <v>0</v>
      </c>
      <c r="W516" s="5">
        <f ca="1">SUMIF(总装!AQ$3:AQ$146,$B516,总装!AQ$6)+SUMIF(总装!AR$3:AR$146,$B516,总装!AR$6)+SUMIF(总装!AS$3:AS$146,$B516,总装!AS$6)</f>
        <v>0</v>
      </c>
      <c r="X516" s="5">
        <f ca="1">SUMIF(总装!AT$3:AT$146,$B516,总装!AT$6)+SUMIF(总装!AU$3:AU$146,$B516,总装!AU$6)+SUMIF(总装!AV$3:AV$146,$B516,总装!AV$6)</f>
        <v>0</v>
      </c>
      <c r="Y516" s="5">
        <f ca="1">SUMIF(总装!AW$3:AW$146,$B516,总装!AW$6)+SUMIF(总装!AX$3:AX$146,$B516,总装!AX$6)+SUMIF(总装!AY$3:AY$146,$B516,总装!AY$6)</f>
        <v>0</v>
      </c>
      <c r="Z516" s="5">
        <f ca="1">SUMIF(总装!AZ$3:AZ$146,$B516,总装!AZ$6)+SUMIF(总装!BA$3:BA$146,$B516,总装!BA$6)+SUMIF(总装!BB$3:BB$146,$B516,总装!BB$6)</f>
        <v>0</v>
      </c>
      <c r="AA516" s="5">
        <f ca="1">SUMIF(总装!BC$3:BC$146,$B516,总装!BC$6)+SUMIF(总装!BD$3:BD$146,$B516,总装!BD$6)+SUMIF(总装!BE$3:BE$146,$B516,总装!BE$6)</f>
        <v>0</v>
      </c>
      <c r="AB516" s="5">
        <f ca="1">SUMIF(总装!BF$3:BF$146,$B516,总装!BF$6)+SUMIF(总装!BG$3:BG$146,$B516,总装!BG$6)+SUMIF(总装!BH$3:BH$146,$B516,总装!BH$6)</f>
        <v>0</v>
      </c>
      <c r="AC516" s="5">
        <f ca="1">SUMIF(总装!BI$3:BI$146,$B516,总装!BI$6)+SUMIF(总装!BJ$3:BJ$146,$B516,总装!BJ$6)+SUMIF(总装!BK$3:BK$146,$B516,总装!BK$6)</f>
        <v>0</v>
      </c>
      <c r="AD516" s="5">
        <f ca="1">SUMIF(总装!BL$3:BL$146,$B516,总装!BL$6)+SUMIF(总装!BM$3:BM$146,$B516,总装!BM$6)+SUMIF(总装!BN$3:BN$146,$B516,总装!BN$6)</f>
        <v>0</v>
      </c>
      <c r="AE516" s="5">
        <f ca="1">SUMIF(总装!BO$3:BO$146,$B516,总装!BO$6)+SUMIF(总装!BP$3:BP$146,$B516,总装!BP$6)+SUMIF(总装!BQ$3:BQ$146,$B516,总装!BQ$6)</f>
        <v>0</v>
      </c>
      <c r="AF516" s="5">
        <f ca="1">SUMIF(总装!BR$3:BR$146,$B516,总装!BR$6)+SUMIF(总装!BS$3:BS$146,$B516,总装!BS$6)+SUMIF(总装!BT$3:BT$146,$B516,总装!BT$6)</f>
        <v>0</v>
      </c>
      <c r="AG516" s="5">
        <f ca="1">SUMIF(总装!BU$3:BU$146,$B516,总装!BU$6)+SUMIF(总装!BV$3:BV$146,$B516,总装!BV$6)+SUMIF(总装!BW$3:BW$146,$B516,总装!BW$6)</f>
        <v>0</v>
      </c>
      <c r="AH516" s="5">
        <f ca="1">SUMIF(总装!BX$3:BX$146,$B516,总装!BX$6)+SUMIF(总装!BY$3:BY$146,$B516,总装!BY$6)+SUMIF(总装!BZ$3:BZ$146,$B516,总装!BZ$6)</f>
        <v>0</v>
      </c>
      <c r="AI516" s="5">
        <f ca="1">SUMIF(总装!CA$3:CA$146,$B516,总装!CA$6)+SUMIF(总装!CB$3:CB$146,$B516,总装!CB$6)+SUMIF(总装!CC$3:CC$146,$B516,总装!CC$6)</f>
        <v>0</v>
      </c>
      <c r="AJ516" s="5">
        <f ca="1">SUMIF(总装!CD$3:CD$146,$B516,总装!CD$6)+SUMIF(总装!CE$3:CE$146,$B516,总装!CE$6)+SUMIF(总装!CF$3:CF$146,$B516,总装!CF$6)</f>
        <v>0</v>
      </c>
      <c r="AK516" s="5">
        <f ca="1">SUMIF(总装!CG$3:CG$146,$B516,总装!CG$6)+SUMIF(总装!CH$3:CH$146,$B516,总装!CH$6)+SUMIF(总装!CI$3:CI$146,$B516,总装!CI$6)</f>
        <v>0</v>
      </c>
      <c r="AL516" s="5">
        <f ca="1">SUMIF(总装!CJ$3:CJ$146,$B516,总装!CJ$6)+SUMIF(总装!CK$3:CK$146,$B516,总装!CK$6)+SUMIF(总装!CL$3:CL$146,$B516,总装!CL$6)</f>
        <v>0</v>
      </c>
      <c r="AM516" s="5">
        <f ca="1">SUMIF(总装!CM$3:CM$146,$B516,总装!CM$6)+SUMIF(总装!CN$3:CN$146,$B516,总装!CN$6)+SUMIF(总装!CO$3:CO$146,$B516,总装!CO$6)</f>
        <v>0</v>
      </c>
      <c r="AN516" s="5">
        <f ca="1">SUMIF(总装!CP$3:CP$146,$B516,总装!CP$6)+SUMIF(总装!CQ$3:CQ$146,$B516,总装!CQ$6)+SUMIF(总装!CR$3:CR$146,$B516,总装!CR$6)</f>
        <v>0</v>
      </c>
      <c r="AO516" s="5">
        <f ca="1" t="shared" ref="AO516:AO579" si="22">SUM(J516:AN516)</f>
        <v>2000</v>
      </c>
      <c r="AP516" s="5">
        <f>SUMIF(工单拆分!G:G,B516,工单拆分!I:I)</f>
        <v>2000</v>
      </c>
      <c r="AQ516" s="5">
        <f ca="1" t="shared" ref="AQ516:AQ579" si="23">AO516-AP516</f>
        <v>0</v>
      </c>
      <c r="AS516" s="7"/>
      <c r="AT516" s="5"/>
      <c r="AU516" s="5"/>
      <c r="AV516" s="5"/>
      <c r="AW516" s="5"/>
    </row>
    <row r="517" s="4" customFormat="1" spans="1:49">
      <c r="A517" s="5">
        <f>工单拆分!F517</f>
        <v>7210003050</v>
      </c>
      <c r="B517" s="5" t="str">
        <f>工单拆分!G517</f>
        <v>7210003050-5</v>
      </c>
      <c r="C517" s="5" t="str">
        <f>工单拆分!H517</f>
        <v>DZ16YC812-5</v>
      </c>
      <c r="D517" s="5">
        <f>VLOOKUP(B517,工单拆分!G:I,3,0)</f>
        <v>2000</v>
      </c>
      <c r="E517" s="5">
        <f ca="1">SUMIFS(OFFSET(工单拆分!$I$2,,,2000),OFFSET(工单拆分!$F$2,,,2000),A517)</f>
        <v>30000</v>
      </c>
      <c r="F517" s="5"/>
      <c r="G517" s="10">
        <f ca="1" t="array" ref="G517">MATCH(TRUE,J517:AN517&gt;10,0)+$J$2-1</f>
        <v>43530</v>
      </c>
      <c r="H517" s="11"/>
      <c r="I517" s="11"/>
      <c r="J517" s="5">
        <f ca="1">SUMIF(总装!D$3:D$146,$B517,总装!D$6)+SUMIF(总装!E$3:E$146,$B517,总装!E$6)+SUMIF(总装!F$3:F$146,$B517,总装!F$6)</f>
        <v>0</v>
      </c>
      <c r="K517" s="12">
        <f ca="1">SUMIF(总装!G$3:G$146,$B517,总装!G$6)+SUMIF(总装!H$3:H$146,$B517,总装!H$6)+SUMIF(总装!I$3:I$146,$B517,总装!I$6)</f>
        <v>0</v>
      </c>
      <c r="L517" s="12">
        <f ca="1">SUMIF(总装!J$3:J$146,$B517,总装!J$6)+SUMIF(总装!K$3:K$146,$B517,总装!K$6)+SUMIF(总装!L$3:L$146,$B517,总装!L$6)</f>
        <v>0</v>
      </c>
      <c r="M517" s="12">
        <f ca="1">SUMIF(总装!M$3:M$146,$B517,总装!M$6)+SUMIF(总装!N$3:N$146,$B517,总装!N$6)+SUMIF(总装!O$3:O$146,$B517,总装!O$6)</f>
        <v>0</v>
      </c>
      <c r="N517" s="12">
        <f ca="1">SUMIF(总装!P$3:P$146,$B517,总装!P$6)+SUMIF(总装!Q$3:Q$146,$B517,总装!Q$6)+SUMIF(总装!R$3:R$146,$B517,总装!R$6)</f>
        <v>0</v>
      </c>
      <c r="O517" s="12">
        <f ca="1">SUMIF(总装!S$3:S$146,$B517,总装!S$6)+SUMIF(总装!T$3:T$146,$B517,总装!T$6)+SUMIF(总装!U$3:U$146,$B517,总装!U$6)</f>
        <v>1650</v>
      </c>
      <c r="P517" s="12">
        <f ca="1">SUMIF(总装!V$3:V$146,$B517,总装!V$6)+SUMIF(总装!W$3:W$146,$B517,总装!W$6)+SUMIF(总装!X$3:X$146,$B517,总装!X$6)</f>
        <v>350</v>
      </c>
      <c r="Q517" s="12">
        <f ca="1">SUMIF(总装!Y$3:Y$146,$B517,总装!Y$6)+SUMIF(总装!Z$3:Z$146,$B517,总装!Z$6)+SUMIF(总装!AA$3:AA$146,$B517,总装!AA$6)</f>
        <v>0</v>
      </c>
      <c r="R517" s="5">
        <f ca="1">SUMIF(总装!AB$3:AB$146,$B517,总装!AB$6)+SUMIF(总装!AC$3:AC$146,$B517,总装!AC$6)+SUMIF(总装!AD$3:AD$146,$B517,总装!AD$6)</f>
        <v>0</v>
      </c>
      <c r="S517" s="5">
        <f ca="1">SUMIF(总装!AE$3:AE$146,$B517,总装!AE$6)+SUMIF(总装!AF$3:AF$146,$B517,总装!AF$6)+SUMIF(总装!AG$3:AG$146,$B517,总装!AG$6)</f>
        <v>0</v>
      </c>
      <c r="T517" s="5">
        <f ca="1">SUMIF(总装!AH$3:AH$146,$B517,总装!AH$6)+SUMIF(总装!AI$3:AI$146,$B517,总装!AI$6)+SUMIF(总装!AJ$3:AJ$146,$B517,总装!AJ$6)</f>
        <v>0</v>
      </c>
      <c r="U517" s="5">
        <f ca="1">SUMIF(总装!AK$3:AK$146,$B517,总装!AK$6)+SUMIF(总装!AL$3:AL$146,$B517,总装!AL$6)+SUMIF(总装!AM$3:AM$146,$B517,总装!AM$6)</f>
        <v>0</v>
      </c>
      <c r="V517" s="5">
        <f ca="1">SUMIF(总装!AN$3:AN$146,$B517,总装!AN$6)+SUMIF(总装!AO$3:AO$146,$B517,总装!AO$6)+SUMIF(总装!AP$3:AP$146,$B517,总装!AP$6)</f>
        <v>0</v>
      </c>
      <c r="W517" s="5">
        <f ca="1">SUMIF(总装!AQ$3:AQ$146,$B517,总装!AQ$6)+SUMIF(总装!AR$3:AR$146,$B517,总装!AR$6)+SUMIF(总装!AS$3:AS$146,$B517,总装!AS$6)</f>
        <v>0</v>
      </c>
      <c r="X517" s="5">
        <f ca="1">SUMIF(总装!AT$3:AT$146,$B517,总装!AT$6)+SUMIF(总装!AU$3:AU$146,$B517,总装!AU$6)+SUMIF(总装!AV$3:AV$146,$B517,总装!AV$6)</f>
        <v>0</v>
      </c>
      <c r="Y517" s="5">
        <f ca="1">SUMIF(总装!AW$3:AW$146,$B517,总装!AW$6)+SUMIF(总装!AX$3:AX$146,$B517,总装!AX$6)+SUMIF(总装!AY$3:AY$146,$B517,总装!AY$6)</f>
        <v>0</v>
      </c>
      <c r="Z517" s="5">
        <f ca="1">SUMIF(总装!AZ$3:AZ$146,$B517,总装!AZ$6)+SUMIF(总装!BA$3:BA$146,$B517,总装!BA$6)+SUMIF(总装!BB$3:BB$146,$B517,总装!BB$6)</f>
        <v>0</v>
      </c>
      <c r="AA517" s="5">
        <f ca="1">SUMIF(总装!BC$3:BC$146,$B517,总装!BC$6)+SUMIF(总装!BD$3:BD$146,$B517,总装!BD$6)+SUMIF(总装!BE$3:BE$146,$B517,总装!BE$6)</f>
        <v>0</v>
      </c>
      <c r="AB517" s="5">
        <f ca="1">SUMIF(总装!BF$3:BF$146,$B517,总装!BF$6)+SUMIF(总装!BG$3:BG$146,$B517,总装!BG$6)+SUMIF(总装!BH$3:BH$146,$B517,总装!BH$6)</f>
        <v>0</v>
      </c>
      <c r="AC517" s="5">
        <f ca="1">SUMIF(总装!BI$3:BI$146,$B517,总装!BI$6)+SUMIF(总装!BJ$3:BJ$146,$B517,总装!BJ$6)+SUMIF(总装!BK$3:BK$146,$B517,总装!BK$6)</f>
        <v>0</v>
      </c>
      <c r="AD517" s="5">
        <f ca="1">SUMIF(总装!BL$3:BL$146,$B517,总装!BL$6)+SUMIF(总装!BM$3:BM$146,$B517,总装!BM$6)+SUMIF(总装!BN$3:BN$146,$B517,总装!BN$6)</f>
        <v>0</v>
      </c>
      <c r="AE517" s="5">
        <f ca="1">SUMIF(总装!BO$3:BO$146,$B517,总装!BO$6)+SUMIF(总装!BP$3:BP$146,$B517,总装!BP$6)+SUMIF(总装!BQ$3:BQ$146,$B517,总装!BQ$6)</f>
        <v>0</v>
      </c>
      <c r="AF517" s="5">
        <f ca="1">SUMIF(总装!BR$3:BR$146,$B517,总装!BR$6)+SUMIF(总装!BS$3:BS$146,$B517,总装!BS$6)+SUMIF(总装!BT$3:BT$146,$B517,总装!BT$6)</f>
        <v>0</v>
      </c>
      <c r="AG517" s="5">
        <f ca="1">SUMIF(总装!BU$3:BU$146,$B517,总装!BU$6)+SUMIF(总装!BV$3:BV$146,$B517,总装!BV$6)+SUMIF(总装!BW$3:BW$146,$B517,总装!BW$6)</f>
        <v>0</v>
      </c>
      <c r="AH517" s="5">
        <f ca="1">SUMIF(总装!BX$3:BX$146,$B517,总装!BX$6)+SUMIF(总装!BY$3:BY$146,$B517,总装!BY$6)+SUMIF(总装!BZ$3:BZ$146,$B517,总装!BZ$6)</f>
        <v>0</v>
      </c>
      <c r="AI517" s="5">
        <f ca="1">SUMIF(总装!CA$3:CA$146,$B517,总装!CA$6)+SUMIF(总装!CB$3:CB$146,$B517,总装!CB$6)+SUMIF(总装!CC$3:CC$146,$B517,总装!CC$6)</f>
        <v>0</v>
      </c>
      <c r="AJ517" s="5">
        <f ca="1">SUMIF(总装!CD$3:CD$146,$B517,总装!CD$6)+SUMIF(总装!CE$3:CE$146,$B517,总装!CE$6)+SUMIF(总装!CF$3:CF$146,$B517,总装!CF$6)</f>
        <v>0</v>
      </c>
      <c r="AK517" s="5">
        <f ca="1">SUMIF(总装!CG$3:CG$146,$B517,总装!CG$6)+SUMIF(总装!CH$3:CH$146,$B517,总装!CH$6)+SUMIF(总装!CI$3:CI$146,$B517,总装!CI$6)</f>
        <v>0</v>
      </c>
      <c r="AL517" s="5">
        <f ca="1">SUMIF(总装!CJ$3:CJ$146,$B517,总装!CJ$6)+SUMIF(总装!CK$3:CK$146,$B517,总装!CK$6)+SUMIF(总装!CL$3:CL$146,$B517,总装!CL$6)</f>
        <v>0</v>
      </c>
      <c r="AM517" s="5">
        <f ca="1">SUMIF(总装!CM$3:CM$146,$B517,总装!CM$6)+SUMIF(总装!CN$3:CN$146,$B517,总装!CN$6)+SUMIF(总装!CO$3:CO$146,$B517,总装!CO$6)</f>
        <v>0</v>
      </c>
      <c r="AN517" s="5">
        <f ca="1">SUMIF(总装!CP$3:CP$146,$B517,总装!CP$6)+SUMIF(总装!CQ$3:CQ$146,$B517,总装!CQ$6)+SUMIF(总装!CR$3:CR$146,$B517,总装!CR$6)</f>
        <v>0</v>
      </c>
      <c r="AO517" s="5">
        <f ca="1" t="shared" si="22"/>
        <v>2000</v>
      </c>
      <c r="AP517" s="5">
        <f>SUMIF(工单拆分!G:G,B517,工单拆分!I:I)</f>
        <v>2000</v>
      </c>
      <c r="AQ517" s="5">
        <f ca="1" t="shared" si="23"/>
        <v>0</v>
      </c>
      <c r="AR517" s="1"/>
      <c r="AS517" s="7"/>
      <c r="AT517" s="5"/>
      <c r="AU517" s="5"/>
      <c r="AV517" s="5"/>
      <c r="AW517" s="5"/>
    </row>
    <row r="518" s="1" customFormat="1" spans="1:49">
      <c r="A518" s="5">
        <f>工单拆分!F518</f>
        <v>7210003050</v>
      </c>
      <c r="B518" s="5" t="str">
        <f>工单拆分!G518</f>
        <v>7210003050-6</v>
      </c>
      <c r="C518" s="5" t="str">
        <f>工单拆分!H518</f>
        <v>DZ16YC812-6</v>
      </c>
      <c r="D518" s="5">
        <f>VLOOKUP(B518,工单拆分!G:I,3,0)</f>
        <v>2000</v>
      </c>
      <c r="E518" s="5">
        <f ca="1">SUMIFS(OFFSET(工单拆分!$I$2,,,2000),OFFSET(工单拆分!$F$2,,,2000),A518)</f>
        <v>30000</v>
      </c>
      <c r="F518" s="5"/>
      <c r="G518" s="10">
        <f ca="1" t="array" ref="G518">MATCH(TRUE,J518:AN518&gt;10,0)+$J$2-1</f>
        <v>43531</v>
      </c>
      <c r="H518" s="11"/>
      <c r="I518" s="11"/>
      <c r="J518" s="5">
        <f ca="1">SUMIF(总装!D$3:D$146,$B518,总装!D$6)+SUMIF(总装!E$3:E$146,$B518,总装!E$6)+SUMIF(总装!F$3:F$146,$B518,总装!F$6)</f>
        <v>0</v>
      </c>
      <c r="K518" s="12">
        <f ca="1">SUMIF(总装!G$3:G$146,$B518,总装!G$6)+SUMIF(总装!H$3:H$146,$B518,总装!H$6)+SUMIF(总装!I$3:I$146,$B518,总装!I$6)</f>
        <v>0</v>
      </c>
      <c r="L518" s="12">
        <f ca="1">SUMIF(总装!J$3:J$146,$B518,总装!J$6)+SUMIF(总装!K$3:K$146,$B518,总装!K$6)+SUMIF(总装!L$3:L$146,$B518,总装!L$6)</f>
        <v>0</v>
      </c>
      <c r="M518" s="12">
        <f ca="1">SUMIF(总装!M$3:M$146,$B518,总装!M$6)+SUMIF(总装!N$3:N$146,$B518,总装!N$6)+SUMIF(总装!O$3:O$146,$B518,总装!O$6)</f>
        <v>0</v>
      </c>
      <c r="N518" s="12">
        <f ca="1">SUMIF(总装!P$3:P$146,$B518,总装!P$6)+SUMIF(总装!Q$3:Q$146,$B518,总装!Q$6)+SUMIF(总装!R$3:R$146,$B518,总装!R$6)</f>
        <v>0</v>
      </c>
      <c r="O518" s="12">
        <f ca="1">SUMIF(总装!S$3:S$146,$B518,总装!S$6)+SUMIF(总装!T$3:T$146,$B518,总装!T$6)+SUMIF(总装!U$3:U$146,$B518,总装!U$6)</f>
        <v>0</v>
      </c>
      <c r="P518" s="12">
        <f ca="1">SUMIF(总装!V$3:V$146,$B518,总装!V$6)+SUMIF(总装!W$3:W$146,$B518,总装!W$6)+SUMIF(总装!X$3:X$146,$B518,总装!X$6)</f>
        <v>450</v>
      </c>
      <c r="Q518" s="12">
        <f ca="1">SUMIF(总装!Y$3:Y$146,$B518,总装!Y$6)+SUMIF(总装!Z$3:Z$146,$B518,总装!Z$6)+SUMIF(总装!AA$3:AA$146,$B518,总装!AA$6)</f>
        <v>1550</v>
      </c>
      <c r="R518" s="5">
        <f ca="1">SUMIF(总装!AB$3:AB$146,$B518,总装!AB$6)+SUMIF(总装!AC$3:AC$146,$B518,总装!AC$6)+SUMIF(总装!AD$3:AD$146,$B518,总装!AD$6)</f>
        <v>0</v>
      </c>
      <c r="S518" s="5">
        <f ca="1">SUMIF(总装!AE$3:AE$146,$B518,总装!AE$6)+SUMIF(总装!AF$3:AF$146,$B518,总装!AF$6)+SUMIF(总装!AG$3:AG$146,$B518,总装!AG$6)</f>
        <v>0</v>
      </c>
      <c r="T518" s="5">
        <f ca="1">SUMIF(总装!AH$3:AH$146,$B518,总装!AH$6)+SUMIF(总装!AI$3:AI$146,$B518,总装!AI$6)+SUMIF(总装!AJ$3:AJ$146,$B518,总装!AJ$6)</f>
        <v>0</v>
      </c>
      <c r="U518" s="5">
        <f ca="1">SUMIF(总装!AK$3:AK$146,$B518,总装!AK$6)+SUMIF(总装!AL$3:AL$146,$B518,总装!AL$6)+SUMIF(总装!AM$3:AM$146,$B518,总装!AM$6)</f>
        <v>0</v>
      </c>
      <c r="V518" s="5">
        <f ca="1">SUMIF(总装!AN$3:AN$146,$B518,总装!AN$6)+SUMIF(总装!AO$3:AO$146,$B518,总装!AO$6)+SUMIF(总装!AP$3:AP$146,$B518,总装!AP$6)</f>
        <v>0</v>
      </c>
      <c r="W518" s="5">
        <f ca="1">SUMIF(总装!AQ$3:AQ$146,$B518,总装!AQ$6)+SUMIF(总装!AR$3:AR$146,$B518,总装!AR$6)+SUMIF(总装!AS$3:AS$146,$B518,总装!AS$6)</f>
        <v>0</v>
      </c>
      <c r="X518" s="5">
        <f ca="1">SUMIF(总装!AT$3:AT$146,$B518,总装!AT$6)+SUMIF(总装!AU$3:AU$146,$B518,总装!AU$6)+SUMIF(总装!AV$3:AV$146,$B518,总装!AV$6)</f>
        <v>0</v>
      </c>
      <c r="Y518" s="5">
        <f ca="1">SUMIF(总装!AW$3:AW$146,$B518,总装!AW$6)+SUMIF(总装!AX$3:AX$146,$B518,总装!AX$6)+SUMIF(总装!AY$3:AY$146,$B518,总装!AY$6)</f>
        <v>0</v>
      </c>
      <c r="Z518" s="5">
        <f ca="1">SUMIF(总装!AZ$3:AZ$146,$B518,总装!AZ$6)+SUMIF(总装!BA$3:BA$146,$B518,总装!BA$6)+SUMIF(总装!BB$3:BB$146,$B518,总装!BB$6)</f>
        <v>0</v>
      </c>
      <c r="AA518" s="5">
        <f ca="1">SUMIF(总装!BC$3:BC$146,$B518,总装!BC$6)+SUMIF(总装!BD$3:BD$146,$B518,总装!BD$6)+SUMIF(总装!BE$3:BE$146,$B518,总装!BE$6)</f>
        <v>0</v>
      </c>
      <c r="AB518" s="5">
        <f ca="1">SUMIF(总装!BF$3:BF$146,$B518,总装!BF$6)+SUMIF(总装!BG$3:BG$146,$B518,总装!BG$6)+SUMIF(总装!BH$3:BH$146,$B518,总装!BH$6)</f>
        <v>0</v>
      </c>
      <c r="AC518" s="5">
        <f ca="1">SUMIF(总装!BI$3:BI$146,$B518,总装!BI$6)+SUMIF(总装!BJ$3:BJ$146,$B518,总装!BJ$6)+SUMIF(总装!BK$3:BK$146,$B518,总装!BK$6)</f>
        <v>0</v>
      </c>
      <c r="AD518" s="5">
        <f ca="1">SUMIF(总装!BL$3:BL$146,$B518,总装!BL$6)+SUMIF(总装!BM$3:BM$146,$B518,总装!BM$6)+SUMIF(总装!BN$3:BN$146,$B518,总装!BN$6)</f>
        <v>0</v>
      </c>
      <c r="AE518" s="5">
        <f ca="1">SUMIF(总装!BO$3:BO$146,$B518,总装!BO$6)+SUMIF(总装!BP$3:BP$146,$B518,总装!BP$6)+SUMIF(总装!BQ$3:BQ$146,$B518,总装!BQ$6)</f>
        <v>0</v>
      </c>
      <c r="AF518" s="5">
        <f ca="1">SUMIF(总装!BR$3:BR$146,$B518,总装!BR$6)+SUMIF(总装!BS$3:BS$146,$B518,总装!BS$6)+SUMIF(总装!BT$3:BT$146,$B518,总装!BT$6)</f>
        <v>0</v>
      </c>
      <c r="AG518" s="5">
        <f ca="1">SUMIF(总装!BU$3:BU$146,$B518,总装!BU$6)+SUMIF(总装!BV$3:BV$146,$B518,总装!BV$6)+SUMIF(总装!BW$3:BW$146,$B518,总装!BW$6)</f>
        <v>0</v>
      </c>
      <c r="AH518" s="5">
        <f ca="1">SUMIF(总装!BX$3:BX$146,$B518,总装!BX$6)+SUMIF(总装!BY$3:BY$146,$B518,总装!BY$6)+SUMIF(总装!BZ$3:BZ$146,$B518,总装!BZ$6)</f>
        <v>0</v>
      </c>
      <c r="AI518" s="5">
        <f ca="1">SUMIF(总装!CA$3:CA$146,$B518,总装!CA$6)+SUMIF(总装!CB$3:CB$146,$B518,总装!CB$6)+SUMIF(总装!CC$3:CC$146,$B518,总装!CC$6)</f>
        <v>0</v>
      </c>
      <c r="AJ518" s="5">
        <f ca="1">SUMIF(总装!CD$3:CD$146,$B518,总装!CD$6)+SUMIF(总装!CE$3:CE$146,$B518,总装!CE$6)+SUMIF(总装!CF$3:CF$146,$B518,总装!CF$6)</f>
        <v>0</v>
      </c>
      <c r="AK518" s="5">
        <f ca="1">SUMIF(总装!CG$3:CG$146,$B518,总装!CG$6)+SUMIF(总装!CH$3:CH$146,$B518,总装!CH$6)+SUMIF(总装!CI$3:CI$146,$B518,总装!CI$6)</f>
        <v>0</v>
      </c>
      <c r="AL518" s="5">
        <f ca="1">SUMIF(总装!CJ$3:CJ$146,$B518,总装!CJ$6)+SUMIF(总装!CK$3:CK$146,$B518,总装!CK$6)+SUMIF(总装!CL$3:CL$146,$B518,总装!CL$6)</f>
        <v>0</v>
      </c>
      <c r="AM518" s="5">
        <f ca="1">SUMIF(总装!CM$3:CM$146,$B518,总装!CM$6)+SUMIF(总装!CN$3:CN$146,$B518,总装!CN$6)+SUMIF(总装!CO$3:CO$146,$B518,总装!CO$6)</f>
        <v>0</v>
      </c>
      <c r="AN518" s="5">
        <f ca="1">SUMIF(总装!CP$3:CP$146,$B518,总装!CP$6)+SUMIF(总装!CQ$3:CQ$146,$B518,总装!CQ$6)+SUMIF(总装!CR$3:CR$146,$B518,总装!CR$6)</f>
        <v>0</v>
      </c>
      <c r="AO518" s="5">
        <f ca="1" t="shared" si="22"/>
        <v>2000</v>
      </c>
      <c r="AP518" s="5">
        <f>SUMIF(工单拆分!G:G,B518,工单拆分!I:I)</f>
        <v>2000</v>
      </c>
      <c r="AQ518" s="5">
        <f ca="1" t="shared" si="23"/>
        <v>0</v>
      </c>
      <c r="AS518" s="7"/>
      <c r="AT518" s="5"/>
      <c r="AU518" s="5"/>
      <c r="AV518" s="5"/>
      <c r="AW518" s="5"/>
    </row>
    <row r="519" s="1" customFormat="1" spans="1:49">
      <c r="A519" s="5">
        <f>工单拆分!F519</f>
        <v>7210003050</v>
      </c>
      <c r="B519" s="5" t="str">
        <f>工单拆分!G519</f>
        <v>7210003050-7</v>
      </c>
      <c r="C519" s="5" t="str">
        <f>工单拆分!H519</f>
        <v>DZ16YC812-7</v>
      </c>
      <c r="D519" s="5">
        <f>VLOOKUP(B519,工单拆分!G:I,3,0)</f>
        <v>2000</v>
      </c>
      <c r="E519" s="5">
        <f ca="1">SUMIFS(OFFSET(工单拆分!$I$2,,,2000),OFFSET(工单拆分!$F$2,,,2000),A519)</f>
        <v>30000</v>
      </c>
      <c r="F519" s="5"/>
      <c r="G519" s="10">
        <f ca="1" t="array" ref="G519">MATCH(TRUE,J519:AN519&gt;10,0)+$J$2-1</f>
        <v>43532</v>
      </c>
      <c r="H519" s="11"/>
      <c r="I519" s="11"/>
      <c r="J519" s="5">
        <f ca="1">SUMIF(总装!D$3:D$146,$B519,总装!D$6)+SUMIF(总装!E$3:E$146,$B519,总装!E$6)+SUMIF(总装!F$3:F$146,$B519,总装!F$6)</f>
        <v>0</v>
      </c>
      <c r="K519" s="12">
        <f ca="1">SUMIF(总装!G$3:G$146,$B519,总装!G$6)+SUMIF(总装!H$3:H$146,$B519,总装!H$6)+SUMIF(总装!I$3:I$146,$B519,总装!I$6)</f>
        <v>0</v>
      </c>
      <c r="L519" s="12">
        <f ca="1">SUMIF(总装!J$3:J$146,$B519,总装!J$6)+SUMIF(总装!K$3:K$146,$B519,总装!K$6)+SUMIF(总装!L$3:L$146,$B519,总装!L$6)</f>
        <v>0</v>
      </c>
      <c r="M519" s="12">
        <f ca="1">SUMIF(总装!M$3:M$146,$B519,总装!M$6)+SUMIF(总装!N$3:N$146,$B519,总装!N$6)+SUMIF(总装!O$3:O$146,$B519,总装!O$6)</f>
        <v>0</v>
      </c>
      <c r="N519" s="12">
        <f ca="1">SUMIF(总装!P$3:P$146,$B519,总装!P$6)+SUMIF(总装!Q$3:Q$146,$B519,总装!Q$6)+SUMIF(总装!R$3:R$146,$B519,总装!R$6)</f>
        <v>0</v>
      </c>
      <c r="O519" s="12">
        <f ca="1">SUMIF(总装!S$3:S$146,$B519,总装!S$6)+SUMIF(总装!T$3:T$146,$B519,总装!T$6)+SUMIF(总装!U$3:U$146,$B519,总装!U$6)</f>
        <v>0</v>
      </c>
      <c r="P519" s="12">
        <f ca="1">SUMIF(总装!V$3:V$146,$B519,总装!V$6)+SUMIF(总装!W$3:W$146,$B519,总装!W$6)+SUMIF(总装!X$3:X$146,$B519,总装!X$6)</f>
        <v>0</v>
      </c>
      <c r="Q519" s="12">
        <f ca="1">SUMIF(总装!Y$3:Y$146,$B519,总装!Y$6)+SUMIF(总装!Z$3:Z$146,$B519,总装!Z$6)+SUMIF(总装!AA$3:AA$146,$B519,总装!AA$6)</f>
        <v>450</v>
      </c>
      <c r="R519" s="5">
        <f ca="1">SUMIF(总装!AB$3:AB$146,$B519,总装!AB$6)+SUMIF(总装!AC$3:AC$146,$B519,总装!AC$6)+SUMIF(总装!AD$3:AD$146,$B519,总装!AD$6)</f>
        <v>1550</v>
      </c>
      <c r="S519" s="5">
        <f ca="1">SUMIF(总装!AE$3:AE$146,$B519,总装!AE$6)+SUMIF(总装!AF$3:AF$146,$B519,总装!AF$6)+SUMIF(总装!AG$3:AG$146,$B519,总装!AG$6)</f>
        <v>0</v>
      </c>
      <c r="T519" s="5">
        <f ca="1">SUMIF(总装!AH$3:AH$146,$B519,总装!AH$6)+SUMIF(总装!AI$3:AI$146,$B519,总装!AI$6)+SUMIF(总装!AJ$3:AJ$146,$B519,总装!AJ$6)</f>
        <v>0</v>
      </c>
      <c r="U519" s="5">
        <f ca="1">SUMIF(总装!AK$3:AK$146,$B519,总装!AK$6)+SUMIF(总装!AL$3:AL$146,$B519,总装!AL$6)+SUMIF(总装!AM$3:AM$146,$B519,总装!AM$6)</f>
        <v>0</v>
      </c>
      <c r="V519" s="5">
        <f ca="1">SUMIF(总装!AN$3:AN$146,$B519,总装!AN$6)+SUMIF(总装!AO$3:AO$146,$B519,总装!AO$6)+SUMIF(总装!AP$3:AP$146,$B519,总装!AP$6)</f>
        <v>0</v>
      </c>
      <c r="W519" s="5">
        <f ca="1">SUMIF(总装!AQ$3:AQ$146,$B519,总装!AQ$6)+SUMIF(总装!AR$3:AR$146,$B519,总装!AR$6)+SUMIF(总装!AS$3:AS$146,$B519,总装!AS$6)</f>
        <v>0</v>
      </c>
      <c r="X519" s="5">
        <f ca="1">SUMIF(总装!AT$3:AT$146,$B519,总装!AT$6)+SUMIF(总装!AU$3:AU$146,$B519,总装!AU$6)+SUMIF(总装!AV$3:AV$146,$B519,总装!AV$6)</f>
        <v>0</v>
      </c>
      <c r="Y519" s="5">
        <f ca="1">SUMIF(总装!AW$3:AW$146,$B519,总装!AW$6)+SUMIF(总装!AX$3:AX$146,$B519,总装!AX$6)+SUMIF(总装!AY$3:AY$146,$B519,总装!AY$6)</f>
        <v>0</v>
      </c>
      <c r="Z519" s="5">
        <f ca="1">SUMIF(总装!AZ$3:AZ$146,$B519,总装!AZ$6)+SUMIF(总装!BA$3:BA$146,$B519,总装!BA$6)+SUMIF(总装!BB$3:BB$146,$B519,总装!BB$6)</f>
        <v>0</v>
      </c>
      <c r="AA519" s="5">
        <f ca="1">SUMIF(总装!BC$3:BC$146,$B519,总装!BC$6)+SUMIF(总装!BD$3:BD$146,$B519,总装!BD$6)+SUMIF(总装!BE$3:BE$146,$B519,总装!BE$6)</f>
        <v>0</v>
      </c>
      <c r="AB519" s="5">
        <f ca="1">SUMIF(总装!BF$3:BF$146,$B519,总装!BF$6)+SUMIF(总装!BG$3:BG$146,$B519,总装!BG$6)+SUMIF(总装!BH$3:BH$146,$B519,总装!BH$6)</f>
        <v>0</v>
      </c>
      <c r="AC519" s="5">
        <f ca="1">SUMIF(总装!BI$3:BI$146,$B519,总装!BI$6)+SUMIF(总装!BJ$3:BJ$146,$B519,总装!BJ$6)+SUMIF(总装!BK$3:BK$146,$B519,总装!BK$6)</f>
        <v>0</v>
      </c>
      <c r="AD519" s="5">
        <f ca="1">SUMIF(总装!BL$3:BL$146,$B519,总装!BL$6)+SUMIF(总装!BM$3:BM$146,$B519,总装!BM$6)+SUMIF(总装!BN$3:BN$146,$B519,总装!BN$6)</f>
        <v>0</v>
      </c>
      <c r="AE519" s="5">
        <f ca="1">SUMIF(总装!BO$3:BO$146,$B519,总装!BO$6)+SUMIF(总装!BP$3:BP$146,$B519,总装!BP$6)+SUMIF(总装!BQ$3:BQ$146,$B519,总装!BQ$6)</f>
        <v>0</v>
      </c>
      <c r="AF519" s="5">
        <f ca="1">SUMIF(总装!BR$3:BR$146,$B519,总装!BR$6)+SUMIF(总装!BS$3:BS$146,$B519,总装!BS$6)+SUMIF(总装!BT$3:BT$146,$B519,总装!BT$6)</f>
        <v>0</v>
      </c>
      <c r="AG519" s="5">
        <f ca="1">SUMIF(总装!BU$3:BU$146,$B519,总装!BU$6)+SUMIF(总装!BV$3:BV$146,$B519,总装!BV$6)+SUMIF(总装!BW$3:BW$146,$B519,总装!BW$6)</f>
        <v>0</v>
      </c>
      <c r="AH519" s="5">
        <f ca="1">SUMIF(总装!BX$3:BX$146,$B519,总装!BX$6)+SUMIF(总装!BY$3:BY$146,$B519,总装!BY$6)+SUMIF(总装!BZ$3:BZ$146,$B519,总装!BZ$6)</f>
        <v>0</v>
      </c>
      <c r="AI519" s="5">
        <f ca="1">SUMIF(总装!CA$3:CA$146,$B519,总装!CA$6)+SUMIF(总装!CB$3:CB$146,$B519,总装!CB$6)+SUMIF(总装!CC$3:CC$146,$B519,总装!CC$6)</f>
        <v>0</v>
      </c>
      <c r="AJ519" s="5">
        <f ca="1">SUMIF(总装!CD$3:CD$146,$B519,总装!CD$6)+SUMIF(总装!CE$3:CE$146,$B519,总装!CE$6)+SUMIF(总装!CF$3:CF$146,$B519,总装!CF$6)</f>
        <v>0</v>
      </c>
      <c r="AK519" s="5">
        <f ca="1">SUMIF(总装!CG$3:CG$146,$B519,总装!CG$6)+SUMIF(总装!CH$3:CH$146,$B519,总装!CH$6)+SUMIF(总装!CI$3:CI$146,$B519,总装!CI$6)</f>
        <v>0</v>
      </c>
      <c r="AL519" s="5">
        <f ca="1">SUMIF(总装!CJ$3:CJ$146,$B519,总装!CJ$6)+SUMIF(总装!CK$3:CK$146,$B519,总装!CK$6)+SUMIF(总装!CL$3:CL$146,$B519,总装!CL$6)</f>
        <v>0</v>
      </c>
      <c r="AM519" s="5">
        <f ca="1">SUMIF(总装!CM$3:CM$146,$B519,总装!CM$6)+SUMIF(总装!CN$3:CN$146,$B519,总装!CN$6)+SUMIF(总装!CO$3:CO$146,$B519,总装!CO$6)</f>
        <v>0</v>
      </c>
      <c r="AN519" s="5">
        <f ca="1">SUMIF(总装!CP$3:CP$146,$B519,总装!CP$6)+SUMIF(总装!CQ$3:CQ$146,$B519,总装!CQ$6)+SUMIF(总装!CR$3:CR$146,$B519,总装!CR$6)</f>
        <v>0</v>
      </c>
      <c r="AO519" s="5">
        <f ca="1" t="shared" si="22"/>
        <v>2000</v>
      </c>
      <c r="AP519" s="5">
        <f>SUMIF(工单拆分!G:G,B519,工单拆分!I:I)</f>
        <v>2000</v>
      </c>
      <c r="AQ519" s="5">
        <f ca="1" t="shared" si="23"/>
        <v>0</v>
      </c>
      <c r="AS519" s="7"/>
      <c r="AT519" s="5"/>
      <c r="AU519" s="5"/>
      <c r="AV519" s="5"/>
      <c r="AW519" s="5"/>
    </row>
    <row r="520" s="1" customFormat="1" spans="1:49">
      <c r="A520" s="5">
        <f>工单拆分!F520</f>
        <v>7210003050</v>
      </c>
      <c r="B520" s="5" t="str">
        <f>工单拆分!G520</f>
        <v>7210003050-8</v>
      </c>
      <c r="C520" s="5" t="str">
        <f>工单拆分!H520</f>
        <v>DZ16YC812-8</v>
      </c>
      <c r="D520" s="5">
        <f>VLOOKUP(B520,工单拆分!G:I,3,0)</f>
        <v>2000</v>
      </c>
      <c r="E520" s="5">
        <f ca="1">SUMIFS(OFFSET(工单拆分!$I$2,,,2000),OFFSET(工单拆分!$F$2,,,2000),A520)</f>
        <v>30000</v>
      </c>
      <c r="F520" s="5"/>
      <c r="G520" s="10">
        <f ca="1" t="array" ref="G520">MATCH(TRUE,J520:AN520&gt;10,0)+$J$2-1</f>
        <v>43542</v>
      </c>
      <c r="H520" s="11"/>
      <c r="I520" s="11"/>
      <c r="J520" s="5">
        <f ca="1">SUMIF(总装!D$3:D$146,$B520,总装!D$6)+SUMIF(总装!E$3:E$146,$B520,总装!E$6)+SUMIF(总装!F$3:F$146,$B520,总装!F$6)</f>
        <v>0</v>
      </c>
      <c r="K520" s="12">
        <f ca="1">SUMIF(总装!G$3:G$146,$B520,总装!G$6)+SUMIF(总装!H$3:H$146,$B520,总装!H$6)+SUMIF(总装!I$3:I$146,$B520,总装!I$6)</f>
        <v>0</v>
      </c>
      <c r="L520" s="12">
        <f ca="1">SUMIF(总装!J$3:J$146,$B520,总装!J$6)+SUMIF(总装!K$3:K$146,$B520,总装!K$6)+SUMIF(总装!L$3:L$146,$B520,总装!L$6)</f>
        <v>0</v>
      </c>
      <c r="M520" s="12">
        <f ca="1">SUMIF(总装!M$3:M$146,$B520,总装!M$6)+SUMIF(总装!N$3:N$146,$B520,总装!N$6)+SUMIF(总装!O$3:O$146,$B520,总装!O$6)</f>
        <v>0</v>
      </c>
      <c r="N520" s="12">
        <f ca="1">SUMIF(总装!P$3:P$146,$B520,总装!P$6)+SUMIF(总装!Q$3:Q$146,$B520,总装!Q$6)+SUMIF(总装!R$3:R$146,$B520,总装!R$6)</f>
        <v>0</v>
      </c>
      <c r="O520" s="12">
        <f ca="1">SUMIF(总装!S$3:S$146,$B520,总装!S$6)+SUMIF(总装!T$3:T$146,$B520,总装!T$6)+SUMIF(总装!U$3:U$146,$B520,总装!U$6)</f>
        <v>0</v>
      </c>
      <c r="P520" s="12">
        <f ca="1">SUMIF(总装!V$3:V$146,$B520,总装!V$6)+SUMIF(总装!W$3:W$146,$B520,总装!W$6)+SUMIF(总装!X$3:X$146,$B520,总装!X$6)</f>
        <v>0</v>
      </c>
      <c r="Q520" s="12">
        <f ca="1">SUMIF(总装!Y$3:Y$146,$B520,总装!Y$6)+SUMIF(总装!Z$3:Z$146,$B520,总装!Z$6)+SUMIF(总装!AA$3:AA$146,$B520,总装!AA$6)</f>
        <v>0</v>
      </c>
      <c r="R520" s="5">
        <f ca="1">SUMIF(总装!AB$3:AB$146,$B520,总装!AB$6)+SUMIF(总装!AC$3:AC$146,$B520,总装!AC$6)+SUMIF(总装!AD$3:AD$146,$B520,总装!AD$6)</f>
        <v>0</v>
      </c>
      <c r="S520" s="5">
        <f ca="1">SUMIF(总装!AE$3:AE$146,$B520,总装!AE$6)+SUMIF(总装!AF$3:AF$146,$B520,总装!AF$6)+SUMIF(总装!AG$3:AG$146,$B520,总装!AG$6)</f>
        <v>0</v>
      </c>
      <c r="T520" s="5">
        <f ca="1">SUMIF(总装!AH$3:AH$146,$B520,总装!AH$6)+SUMIF(总装!AI$3:AI$146,$B520,总装!AI$6)+SUMIF(总装!AJ$3:AJ$146,$B520,总装!AJ$6)</f>
        <v>0</v>
      </c>
      <c r="U520" s="5">
        <f ca="1">SUMIF(总装!AK$3:AK$146,$B520,总装!AK$6)+SUMIF(总装!AL$3:AL$146,$B520,总装!AL$6)+SUMIF(总装!AM$3:AM$146,$B520,总装!AM$6)</f>
        <v>0</v>
      </c>
      <c r="V520" s="5">
        <f ca="1">SUMIF(总装!AN$3:AN$146,$B520,总装!AN$6)+SUMIF(总装!AO$3:AO$146,$B520,总装!AO$6)+SUMIF(总装!AP$3:AP$146,$B520,总装!AP$6)</f>
        <v>0</v>
      </c>
      <c r="W520" s="5">
        <f ca="1">SUMIF(总装!AQ$3:AQ$146,$B520,总装!AQ$6)+SUMIF(总装!AR$3:AR$146,$B520,总装!AR$6)+SUMIF(总装!AS$3:AS$146,$B520,总装!AS$6)</f>
        <v>0</v>
      </c>
      <c r="X520" s="5">
        <f ca="1">SUMIF(总装!AT$3:AT$146,$B520,总装!AT$6)+SUMIF(总装!AU$3:AU$146,$B520,总装!AU$6)+SUMIF(总装!AV$3:AV$146,$B520,总装!AV$6)</f>
        <v>0</v>
      </c>
      <c r="Y520" s="5">
        <f ca="1">SUMIF(总装!AW$3:AW$146,$B520,总装!AW$6)+SUMIF(总装!AX$3:AX$146,$B520,总装!AX$6)+SUMIF(总装!AY$3:AY$146,$B520,总装!AY$6)</f>
        <v>0</v>
      </c>
      <c r="Z520" s="5">
        <f ca="1">SUMIF(总装!AZ$3:AZ$146,$B520,总装!AZ$6)+SUMIF(总装!BA$3:BA$146,$B520,总装!BA$6)+SUMIF(总装!BB$3:BB$146,$B520,总装!BB$6)</f>
        <v>0</v>
      </c>
      <c r="AA520" s="5">
        <f ca="1">SUMIF(总装!BC$3:BC$146,$B520,总装!BC$6)+SUMIF(总装!BD$3:BD$146,$B520,总装!BD$6)+SUMIF(总装!BE$3:BE$146,$B520,总装!BE$6)</f>
        <v>810</v>
      </c>
      <c r="AB520" s="5">
        <f ca="1">SUMIF(总装!BF$3:BF$146,$B520,总装!BF$6)+SUMIF(总装!BG$3:BG$146,$B520,总装!BG$6)+SUMIF(总装!BH$3:BH$146,$B520,总装!BH$6)</f>
        <v>1190</v>
      </c>
      <c r="AC520" s="5">
        <f ca="1">SUMIF(总装!BI$3:BI$146,$B520,总装!BI$6)+SUMIF(总装!BJ$3:BJ$146,$B520,总装!BJ$6)+SUMIF(总装!BK$3:BK$146,$B520,总装!BK$6)</f>
        <v>0</v>
      </c>
      <c r="AD520" s="5">
        <f ca="1">SUMIF(总装!BL$3:BL$146,$B520,总装!BL$6)+SUMIF(总装!BM$3:BM$146,$B520,总装!BM$6)+SUMIF(总装!BN$3:BN$146,$B520,总装!BN$6)</f>
        <v>0</v>
      </c>
      <c r="AE520" s="5">
        <f ca="1">SUMIF(总装!BO$3:BO$146,$B520,总装!BO$6)+SUMIF(总装!BP$3:BP$146,$B520,总装!BP$6)+SUMIF(总装!BQ$3:BQ$146,$B520,总装!BQ$6)</f>
        <v>0</v>
      </c>
      <c r="AF520" s="5">
        <f ca="1">SUMIF(总装!BR$3:BR$146,$B520,总装!BR$6)+SUMIF(总装!BS$3:BS$146,$B520,总装!BS$6)+SUMIF(总装!BT$3:BT$146,$B520,总装!BT$6)</f>
        <v>0</v>
      </c>
      <c r="AG520" s="5">
        <f ca="1">SUMIF(总装!BU$3:BU$146,$B520,总装!BU$6)+SUMIF(总装!BV$3:BV$146,$B520,总装!BV$6)+SUMIF(总装!BW$3:BW$146,$B520,总装!BW$6)</f>
        <v>0</v>
      </c>
      <c r="AH520" s="5">
        <f ca="1">SUMIF(总装!BX$3:BX$146,$B520,总装!BX$6)+SUMIF(总装!BY$3:BY$146,$B520,总装!BY$6)+SUMIF(总装!BZ$3:BZ$146,$B520,总装!BZ$6)</f>
        <v>0</v>
      </c>
      <c r="AI520" s="5">
        <f ca="1">SUMIF(总装!CA$3:CA$146,$B520,总装!CA$6)+SUMIF(总装!CB$3:CB$146,$B520,总装!CB$6)+SUMIF(总装!CC$3:CC$146,$B520,总装!CC$6)</f>
        <v>0</v>
      </c>
      <c r="AJ520" s="5">
        <f ca="1">SUMIF(总装!CD$3:CD$146,$B520,总装!CD$6)+SUMIF(总装!CE$3:CE$146,$B520,总装!CE$6)+SUMIF(总装!CF$3:CF$146,$B520,总装!CF$6)</f>
        <v>0</v>
      </c>
      <c r="AK520" s="5">
        <f ca="1">SUMIF(总装!CG$3:CG$146,$B520,总装!CG$6)+SUMIF(总装!CH$3:CH$146,$B520,总装!CH$6)+SUMIF(总装!CI$3:CI$146,$B520,总装!CI$6)</f>
        <v>0</v>
      </c>
      <c r="AL520" s="5">
        <f ca="1">SUMIF(总装!CJ$3:CJ$146,$B520,总装!CJ$6)+SUMIF(总装!CK$3:CK$146,$B520,总装!CK$6)+SUMIF(总装!CL$3:CL$146,$B520,总装!CL$6)</f>
        <v>0</v>
      </c>
      <c r="AM520" s="5">
        <f ca="1">SUMIF(总装!CM$3:CM$146,$B520,总装!CM$6)+SUMIF(总装!CN$3:CN$146,$B520,总装!CN$6)+SUMIF(总装!CO$3:CO$146,$B520,总装!CO$6)</f>
        <v>0</v>
      </c>
      <c r="AN520" s="5">
        <f ca="1">SUMIF(总装!CP$3:CP$146,$B520,总装!CP$6)+SUMIF(总装!CQ$3:CQ$146,$B520,总装!CQ$6)+SUMIF(总装!CR$3:CR$146,$B520,总装!CR$6)</f>
        <v>0</v>
      </c>
      <c r="AO520" s="5">
        <f ca="1" t="shared" si="22"/>
        <v>2000</v>
      </c>
      <c r="AP520" s="5">
        <f>SUMIF(工单拆分!G:G,B520,工单拆分!I:I)</f>
        <v>2000</v>
      </c>
      <c r="AQ520" s="5">
        <f ca="1" t="shared" si="23"/>
        <v>0</v>
      </c>
      <c r="AS520" s="7"/>
      <c r="AT520" s="5"/>
      <c r="AU520" s="5"/>
      <c r="AV520" s="5"/>
      <c r="AW520" s="5"/>
    </row>
    <row r="521" s="1" customFormat="1" spans="1:49">
      <c r="A521" s="5">
        <f>工单拆分!F521</f>
        <v>7210003050</v>
      </c>
      <c r="B521" s="5" t="str">
        <f>工单拆分!G521</f>
        <v>7210003050-9</v>
      </c>
      <c r="C521" s="5" t="str">
        <f>工单拆分!H521</f>
        <v>DZ16YC812-9</v>
      </c>
      <c r="D521" s="5">
        <f>VLOOKUP(B521,工单拆分!G:I,3,0)</f>
        <v>2000</v>
      </c>
      <c r="E521" s="5">
        <f ca="1">SUMIFS(OFFSET(工单拆分!$I$2,,,2000),OFFSET(工单拆分!$F$2,,,2000),A521)</f>
        <v>30000</v>
      </c>
      <c r="F521" s="5"/>
      <c r="G521" s="10">
        <f ca="1" t="array" ref="G521">MATCH(TRUE,J521:AN521&gt;10,0)+$J$2-1</f>
        <v>43553</v>
      </c>
      <c r="H521" s="11"/>
      <c r="I521" s="11"/>
      <c r="J521" s="5">
        <f ca="1">SUMIF(总装!D$3:D$146,$B521,总装!D$6)+SUMIF(总装!E$3:E$146,$B521,总装!E$6)+SUMIF(总装!F$3:F$146,$B521,总装!F$6)</f>
        <v>0</v>
      </c>
      <c r="K521" s="12">
        <f ca="1">SUMIF(总装!G$3:G$146,$B521,总装!G$6)+SUMIF(总装!H$3:H$146,$B521,总装!H$6)+SUMIF(总装!I$3:I$146,$B521,总装!I$6)</f>
        <v>0</v>
      </c>
      <c r="L521" s="12">
        <f ca="1">SUMIF(总装!J$3:J$146,$B521,总装!J$6)+SUMIF(总装!K$3:K$146,$B521,总装!K$6)+SUMIF(总装!L$3:L$146,$B521,总装!L$6)</f>
        <v>0</v>
      </c>
      <c r="M521" s="12">
        <f ca="1">SUMIF(总装!M$3:M$146,$B521,总装!M$6)+SUMIF(总装!N$3:N$146,$B521,总装!N$6)+SUMIF(总装!O$3:O$146,$B521,总装!O$6)</f>
        <v>0</v>
      </c>
      <c r="N521" s="12">
        <f ca="1">SUMIF(总装!P$3:P$146,$B521,总装!P$6)+SUMIF(总装!Q$3:Q$146,$B521,总装!Q$6)+SUMIF(总装!R$3:R$146,$B521,总装!R$6)</f>
        <v>0</v>
      </c>
      <c r="O521" s="12">
        <f ca="1">SUMIF(总装!S$3:S$146,$B521,总装!S$6)+SUMIF(总装!T$3:T$146,$B521,总装!T$6)+SUMIF(总装!U$3:U$146,$B521,总装!U$6)</f>
        <v>0</v>
      </c>
      <c r="P521" s="12">
        <f ca="1">SUMIF(总装!V$3:V$146,$B521,总装!V$6)+SUMIF(总装!W$3:W$146,$B521,总装!W$6)+SUMIF(总装!X$3:X$146,$B521,总装!X$6)</f>
        <v>0</v>
      </c>
      <c r="Q521" s="12">
        <f ca="1">SUMIF(总装!Y$3:Y$146,$B521,总装!Y$6)+SUMIF(总装!Z$3:Z$146,$B521,总装!Z$6)+SUMIF(总装!AA$3:AA$146,$B521,总装!AA$6)</f>
        <v>0</v>
      </c>
      <c r="R521" s="5">
        <f ca="1">SUMIF(总装!AB$3:AB$146,$B521,总装!AB$6)+SUMIF(总装!AC$3:AC$146,$B521,总装!AC$6)+SUMIF(总装!AD$3:AD$146,$B521,总装!AD$6)</f>
        <v>0</v>
      </c>
      <c r="S521" s="5">
        <f ca="1">SUMIF(总装!AE$3:AE$146,$B521,总装!AE$6)+SUMIF(总装!AF$3:AF$146,$B521,总装!AF$6)+SUMIF(总装!AG$3:AG$146,$B521,总装!AG$6)</f>
        <v>0</v>
      </c>
      <c r="T521" s="5">
        <f ca="1">SUMIF(总装!AH$3:AH$146,$B521,总装!AH$6)+SUMIF(总装!AI$3:AI$146,$B521,总装!AI$6)+SUMIF(总装!AJ$3:AJ$146,$B521,总装!AJ$6)</f>
        <v>0</v>
      </c>
      <c r="U521" s="5">
        <f ca="1">SUMIF(总装!AK$3:AK$146,$B521,总装!AK$6)+SUMIF(总装!AL$3:AL$146,$B521,总装!AL$6)+SUMIF(总装!AM$3:AM$146,$B521,总装!AM$6)</f>
        <v>0</v>
      </c>
      <c r="V521" s="5">
        <f ca="1">SUMIF(总装!AN$3:AN$146,$B521,总装!AN$6)+SUMIF(总装!AO$3:AO$146,$B521,总装!AO$6)+SUMIF(总装!AP$3:AP$146,$B521,总装!AP$6)</f>
        <v>0</v>
      </c>
      <c r="W521" s="5">
        <f ca="1">SUMIF(总装!AQ$3:AQ$146,$B521,总装!AQ$6)+SUMIF(总装!AR$3:AR$146,$B521,总装!AR$6)+SUMIF(总装!AS$3:AS$146,$B521,总装!AS$6)</f>
        <v>0</v>
      </c>
      <c r="X521" s="5">
        <f ca="1">SUMIF(总装!AT$3:AT$146,$B521,总装!AT$6)+SUMIF(总装!AU$3:AU$146,$B521,总装!AU$6)+SUMIF(总装!AV$3:AV$146,$B521,总装!AV$6)</f>
        <v>0</v>
      </c>
      <c r="Y521" s="5">
        <f ca="1">SUMIF(总装!AW$3:AW$146,$B521,总装!AW$6)+SUMIF(总装!AX$3:AX$146,$B521,总装!AX$6)+SUMIF(总装!AY$3:AY$146,$B521,总装!AY$6)</f>
        <v>0</v>
      </c>
      <c r="Z521" s="5">
        <f ca="1">SUMIF(总装!AZ$3:AZ$146,$B521,总装!AZ$6)+SUMIF(总装!BA$3:BA$146,$B521,总装!BA$6)+SUMIF(总装!BB$3:BB$146,$B521,总装!BB$6)</f>
        <v>0</v>
      </c>
      <c r="AA521" s="5">
        <f ca="1">SUMIF(总装!BC$3:BC$146,$B521,总装!BC$6)+SUMIF(总装!BD$3:BD$146,$B521,总装!BD$6)+SUMIF(总装!BE$3:BE$146,$B521,总装!BE$6)</f>
        <v>0</v>
      </c>
      <c r="AB521" s="5">
        <f ca="1">SUMIF(总装!BF$3:BF$146,$B521,总装!BF$6)+SUMIF(总装!BG$3:BG$146,$B521,总装!BG$6)+SUMIF(总装!BH$3:BH$146,$B521,总装!BH$6)</f>
        <v>0</v>
      </c>
      <c r="AC521" s="5">
        <f ca="1">SUMIF(总装!BI$3:BI$146,$B521,总装!BI$6)+SUMIF(总装!BJ$3:BJ$146,$B521,总装!BJ$6)+SUMIF(总装!BK$3:BK$146,$B521,总装!BK$6)</f>
        <v>0</v>
      </c>
      <c r="AD521" s="5">
        <f ca="1">SUMIF(总装!BL$3:BL$146,$B521,总装!BL$6)+SUMIF(总装!BM$3:BM$146,$B521,总装!BM$6)+SUMIF(总装!BN$3:BN$146,$B521,总装!BN$6)</f>
        <v>0</v>
      </c>
      <c r="AE521" s="5">
        <f ca="1">SUMIF(总装!BO$3:BO$146,$B521,总装!BO$6)+SUMIF(总装!BP$3:BP$146,$B521,总装!BP$6)+SUMIF(总装!BQ$3:BQ$146,$B521,总装!BQ$6)</f>
        <v>0</v>
      </c>
      <c r="AF521" s="5">
        <f ca="1">SUMIF(总装!BR$3:BR$146,$B521,总装!BR$6)+SUMIF(总装!BS$3:BS$146,$B521,总装!BS$6)+SUMIF(总装!BT$3:BT$146,$B521,总装!BT$6)</f>
        <v>0</v>
      </c>
      <c r="AG521" s="5">
        <f ca="1">SUMIF(总装!BU$3:BU$146,$B521,总装!BU$6)+SUMIF(总装!BV$3:BV$146,$B521,总装!BV$6)+SUMIF(总装!BW$3:BW$146,$B521,总装!BW$6)</f>
        <v>0</v>
      </c>
      <c r="AH521" s="5">
        <f ca="1">SUMIF(总装!BX$3:BX$146,$B521,总装!BX$6)+SUMIF(总装!BY$3:BY$146,$B521,总装!BY$6)+SUMIF(总装!BZ$3:BZ$146,$B521,总装!BZ$6)</f>
        <v>0</v>
      </c>
      <c r="AI521" s="5">
        <f ca="1">SUMIF(总装!CA$3:CA$146,$B521,总装!CA$6)+SUMIF(总装!CB$3:CB$146,$B521,总装!CB$6)+SUMIF(总装!CC$3:CC$146,$B521,总装!CC$6)</f>
        <v>0</v>
      </c>
      <c r="AJ521" s="5">
        <f ca="1">SUMIF(总装!CD$3:CD$146,$B521,总装!CD$6)+SUMIF(总装!CE$3:CE$146,$B521,总装!CE$6)+SUMIF(总装!CF$3:CF$146,$B521,总装!CF$6)</f>
        <v>0</v>
      </c>
      <c r="AK521" s="5">
        <f ca="1">SUMIF(总装!CG$3:CG$146,$B521,总装!CG$6)+SUMIF(总装!CH$3:CH$146,$B521,总装!CH$6)+SUMIF(总装!CI$3:CI$146,$B521,总装!CI$6)</f>
        <v>0</v>
      </c>
      <c r="AL521" s="5">
        <f ca="1">SUMIF(总装!CJ$3:CJ$146,$B521,总装!CJ$6)+SUMIF(总装!CK$3:CK$146,$B521,总装!CK$6)+SUMIF(总装!CL$3:CL$146,$B521,总装!CL$6)</f>
        <v>2000</v>
      </c>
      <c r="AM521" s="5">
        <f ca="1">SUMIF(总装!CM$3:CM$146,$B521,总装!CM$6)+SUMIF(总装!CN$3:CN$146,$B521,总装!CN$6)+SUMIF(总装!CO$3:CO$146,$B521,总装!CO$6)</f>
        <v>0</v>
      </c>
      <c r="AN521" s="5">
        <f ca="1">SUMIF(总装!CP$3:CP$146,$B521,总装!CP$6)+SUMIF(总装!CQ$3:CQ$146,$B521,总装!CQ$6)+SUMIF(总装!CR$3:CR$146,$B521,总装!CR$6)</f>
        <v>0</v>
      </c>
      <c r="AO521" s="5">
        <f ca="1" t="shared" si="22"/>
        <v>2000</v>
      </c>
      <c r="AP521" s="5">
        <f>SUMIF(工单拆分!G:G,B521,工单拆分!I:I)</f>
        <v>2000</v>
      </c>
      <c r="AQ521" s="5">
        <f ca="1" t="shared" si="23"/>
        <v>0</v>
      </c>
      <c r="AS521" s="7"/>
      <c r="AT521" s="5"/>
      <c r="AU521" s="5"/>
      <c r="AV521" s="5"/>
      <c r="AW521" s="5"/>
    </row>
    <row r="522" s="1" customFormat="1" spans="1:49">
      <c r="A522" s="5">
        <f>工单拆分!F522</f>
        <v>7210003050</v>
      </c>
      <c r="B522" s="5" t="str">
        <f>工单拆分!G522</f>
        <v>7210003050-10</v>
      </c>
      <c r="C522" s="5" t="str">
        <f>工单拆分!H522</f>
        <v>DZ16YC812-10</v>
      </c>
      <c r="D522" s="5">
        <f>VLOOKUP(B522,工单拆分!G:I,3,0)</f>
        <v>2000</v>
      </c>
      <c r="E522" s="5">
        <f ca="1">SUMIFS(OFFSET(工单拆分!$I$2,,,2000),OFFSET(工单拆分!$F$2,,,2000),A522)</f>
        <v>30000</v>
      </c>
      <c r="F522" s="5"/>
      <c r="G522" s="10">
        <f ca="1" t="array" ref="G522">MATCH(TRUE,J522:AN522&gt;10,0)+$J$2-1</f>
        <v>43554</v>
      </c>
      <c r="H522" s="11"/>
      <c r="I522" s="11"/>
      <c r="J522" s="5">
        <f ca="1">SUMIF(总装!D$3:D$146,$B522,总装!D$6)+SUMIF(总装!E$3:E$146,$B522,总装!E$6)+SUMIF(总装!F$3:F$146,$B522,总装!F$6)</f>
        <v>0</v>
      </c>
      <c r="K522" s="12">
        <f ca="1">SUMIF(总装!G$3:G$146,$B522,总装!G$6)+SUMIF(总装!H$3:H$146,$B522,总装!H$6)+SUMIF(总装!I$3:I$146,$B522,总装!I$6)</f>
        <v>0</v>
      </c>
      <c r="L522" s="12">
        <f ca="1">SUMIF(总装!J$3:J$146,$B522,总装!J$6)+SUMIF(总装!K$3:K$146,$B522,总装!K$6)+SUMIF(总装!L$3:L$146,$B522,总装!L$6)</f>
        <v>0</v>
      </c>
      <c r="M522" s="12">
        <f ca="1">SUMIF(总装!M$3:M$146,$B522,总装!M$6)+SUMIF(总装!N$3:N$146,$B522,总装!N$6)+SUMIF(总装!O$3:O$146,$B522,总装!O$6)</f>
        <v>0</v>
      </c>
      <c r="N522" s="12">
        <f ca="1">SUMIF(总装!P$3:P$146,$B522,总装!P$6)+SUMIF(总装!Q$3:Q$146,$B522,总装!Q$6)+SUMIF(总装!R$3:R$146,$B522,总装!R$6)</f>
        <v>0</v>
      </c>
      <c r="O522" s="12">
        <f ca="1">SUMIF(总装!S$3:S$146,$B522,总装!S$6)+SUMIF(总装!T$3:T$146,$B522,总装!T$6)+SUMIF(总装!U$3:U$146,$B522,总装!U$6)</f>
        <v>0</v>
      </c>
      <c r="P522" s="12">
        <f ca="1">SUMIF(总装!V$3:V$146,$B522,总装!V$6)+SUMIF(总装!W$3:W$146,$B522,总装!W$6)+SUMIF(总装!X$3:X$146,$B522,总装!X$6)</f>
        <v>0</v>
      </c>
      <c r="Q522" s="12">
        <f ca="1">SUMIF(总装!Y$3:Y$146,$B522,总装!Y$6)+SUMIF(总装!Z$3:Z$146,$B522,总装!Z$6)+SUMIF(总装!AA$3:AA$146,$B522,总装!AA$6)</f>
        <v>0</v>
      </c>
      <c r="R522" s="5">
        <f ca="1">SUMIF(总装!AB$3:AB$146,$B522,总装!AB$6)+SUMIF(总装!AC$3:AC$146,$B522,总装!AC$6)+SUMIF(总装!AD$3:AD$146,$B522,总装!AD$6)</f>
        <v>0</v>
      </c>
      <c r="S522" s="5">
        <f ca="1">SUMIF(总装!AE$3:AE$146,$B522,总装!AE$6)+SUMIF(总装!AF$3:AF$146,$B522,总装!AF$6)+SUMIF(总装!AG$3:AG$146,$B522,总装!AG$6)</f>
        <v>0</v>
      </c>
      <c r="T522" s="5">
        <f ca="1">SUMIF(总装!AH$3:AH$146,$B522,总装!AH$6)+SUMIF(总装!AI$3:AI$146,$B522,总装!AI$6)+SUMIF(总装!AJ$3:AJ$146,$B522,总装!AJ$6)</f>
        <v>0</v>
      </c>
      <c r="U522" s="5">
        <f ca="1">SUMIF(总装!AK$3:AK$146,$B522,总装!AK$6)+SUMIF(总装!AL$3:AL$146,$B522,总装!AL$6)+SUMIF(总装!AM$3:AM$146,$B522,总装!AM$6)</f>
        <v>0</v>
      </c>
      <c r="V522" s="5">
        <f ca="1">SUMIF(总装!AN$3:AN$146,$B522,总装!AN$6)+SUMIF(总装!AO$3:AO$146,$B522,总装!AO$6)+SUMIF(总装!AP$3:AP$146,$B522,总装!AP$6)</f>
        <v>0</v>
      </c>
      <c r="W522" s="5">
        <f ca="1">SUMIF(总装!AQ$3:AQ$146,$B522,总装!AQ$6)+SUMIF(总装!AR$3:AR$146,$B522,总装!AR$6)+SUMIF(总装!AS$3:AS$146,$B522,总装!AS$6)</f>
        <v>0</v>
      </c>
      <c r="X522" s="5">
        <f ca="1">SUMIF(总装!AT$3:AT$146,$B522,总装!AT$6)+SUMIF(总装!AU$3:AU$146,$B522,总装!AU$6)+SUMIF(总装!AV$3:AV$146,$B522,总装!AV$6)</f>
        <v>0</v>
      </c>
      <c r="Y522" s="5">
        <f ca="1">SUMIF(总装!AW$3:AW$146,$B522,总装!AW$6)+SUMIF(总装!AX$3:AX$146,$B522,总装!AX$6)+SUMIF(总装!AY$3:AY$146,$B522,总装!AY$6)</f>
        <v>0</v>
      </c>
      <c r="Z522" s="5">
        <f ca="1">SUMIF(总装!AZ$3:AZ$146,$B522,总装!AZ$6)+SUMIF(总装!BA$3:BA$146,$B522,总装!BA$6)+SUMIF(总装!BB$3:BB$146,$B522,总装!BB$6)</f>
        <v>0</v>
      </c>
      <c r="AA522" s="5">
        <f ca="1">SUMIF(总装!BC$3:BC$146,$B522,总装!BC$6)+SUMIF(总装!BD$3:BD$146,$B522,总装!BD$6)+SUMIF(总装!BE$3:BE$146,$B522,总装!BE$6)</f>
        <v>0</v>
      </c>
      <c r="AB522" s="5">
        <f ca="1">SUMIF(总装!BF$3:BF$146,$B522,总装!BF$6)+SUMIF(总装!BG$3:BG$146,$B522,总装!BG$6)+SUMIF(总装!BH$3:BH$146,$B522,总装!BH$6)</f>
        <v>0</v>
      </c>
      <c r="AC522" s="5">
        <f ca="1">SUMIF(总装!BI$3:BI$146,$B522,总装!BI$6)+SUMIF(总装!BJ$3:BJ$146,$B522,总装!BJ$6)+SUMIF(总装!BK$3:BK$146,$B522,总装!BK$6)</f>
        <v>0</v>
      </c>
      <c r="AD522" s="5">
        <f ca="1">SUMIF(总装!BL$3:BL$146,$B522,总装!BL$6)+SUMIF(总装!BM$3:BM$146,$B522,总装!BM$6)+SUMIF(总装!BN$3:BN$146,$B522,总装!BN$6)</f>
        <v>0</v>
      </c>
      <c r="AE522" s="5">
        <f ca="1">SUMIF(总装!BO$3:BO$146,$B522,总装!BO$6)+SUMIF(总装!BP$3:BP$146,$B522,总装!BP$6)+SUMIF(总装!BQ$3:BQ$146,$B522,总装!BQ$6)</f>
        <v>0</v>
      </c>
      <c r="AF522" s="5">
        <f ca="1">SUMIF(总装!BR$3:BR$146,$B522,总装!BR$6)+SUMIF(总装!BS$3:BS$146,$B522,总装!BS$6)+SUMIF(总装!BT$3:BT$146,$B522,总装!BT$6)</f>
        <v>0</v>
      </c>
      <c r="AG522" s="5">
        <f ca="1">SUMIF(总装!BU$3:BU$146,$B522,总装!BU$6)+SUMIF(总装!BV$3:BV$146,$B522,总装!BV$6)+SUMIF(总装!BW$3:BW$146,$B522,总装!BW$6)</f>
        <v>0</v>
      </c>
      <c r="AH522" s="5">
        <f ca="1">SUMIF(总装!BX$3:BX$146,$B522,总装!BX$6)+SUMIF(总装!BY$3:BY$146,$B522,总装!BY$6)+SUMIF(总装!BZ$3:BZ$146,$B522,总装!BZ$6)</f>
        <v>0</v>
      </c>
      <c r="AI522" s="5">
        <f ca="1">SUMIF(总装!CA$3:CA$146,$B522,总装!CA$6)+SUMIF(总装!CB$3:CB$146,$B522,总装!CB$6)+SUMIF(总装!CC$3:CC$146,$B522,总装!CC$6)</f>
        <v>0</v>
      </c>
      <c r="AJ522" s="5">
        <f ca="1">SUMIF(总装!CD$3:CD$146,$B522,总装!CD$6)+SUMIF(总装!CE$3:CE$146,$B522,总装!CE$6)+SUMIF(总装!CF$3:CF$146,$B522,总装!CF$6)</f>
        <v>0</v>
      </c>
      <c r="AK522" s="5">
        <f ca="1">SUMIF(总装!CG$3:CG$146,$B522,总装!CG$6)+SUMIF(总装!CH$3:CH$146,$B522,总装!CH$6)+SUMIF(总装!CI$3:CI$146,$B522,总装!CI$6)</f>
        <v>0</v>
      </c>
      <c r="AL522" s="5">
        <f ca="1">SUMIF(总装!CJ$3:CJ$146,$B522,总装!CJ$6)+SUMIF(总装!CK$3:CK$146,$B522,总装!CK$6)+SUMIF(总装!CL$3:CL$146,$B522,总装!CL$6)</f>
        <v>0</v>
      </c>
      <c r="AM522" s="5">
        <f ca="1">SUMIF(总装!CM$3:CM$146,$B522,总装!CM$6)+SUMIF(总装!CN$3:CN$146,$B522,总装!CN$6)+SUMIF(总装!CO$3:CO$146,$B522,总装!CO$6)</f>
        <v>2000</v>
      </c>
      <c r="AN522" s="5">
        <f ca="1">SUMIF(总装!CP$3:CP$146,$B522,总装!CP$6)+SUMIF(总装!CQ$3:CQ$146,$B522,总装!CQ$6)+SUMIF(总装!CR$3:CR$146,$B522,总装!CR$6)</f>
        <v>0</v>
      </c>
      <c r="AO522" s="5">
        <f ca="1" t="shared" si="22"/>
        <v>2000</v>
      </c>
      <c r="AP522" s="5">
        <f>SUMIF(工单拆分!G:G,B522,工单拆分!I:I)</f>
        <v>2000</v>
      </c>
      <c r="AQ522" s="5">
        <f ca="1" t="shared" si="23"/>
        <v>0</v>
      </c>
      <c r="AS522" s="7"/>
      <c r="AT522" s="5"/>
      <c r="AU522" s="5"/>
      <c r="AV522" s="5"/>
      <c r="AW522" s="5"/>
    </row>
    <row r="523" s="1" customFormat="1" spans="1:49">
      <c r="A523" s="5">
        <f>工单拆分!F523</f>
        <v>7210003050</v>
      </c>
      <c r="B523" s="5" t="str">
        <f>工单拆分!G523</f>
        <v>7210003050-11</v>
      </c>
      <c r="C523" s="5" t="str">
        <f>工单拆分!H523</f>
        <v>DZ16YC812-11</v>
      </c>
      <c r="D523" s="5">
        <f>VLOOKUP(B523,工单拆分!G:I,3,0)</f>
        <v>2000</v>
      </c>
      <c r="E523" s="5">
        <f ca="1">SUMIFS(OFFSET(工单拆分!$I$2,,,2000),OFFSET(工单拆分!$F$2,,,2000),A523)</f>
        <v>30000</v>
      </c>
      <c r="F523" s="5"/>
      <c r="G523" s="10">
        <f ca="1" t="array" ref="G523">MATCH(TRUE,J523:AN523&gt;10,0)+$J$2-1</f>
        <v>43547</v>
      </c>
      <c r="H523" s="11"/>
      <c r="I523" s="11"/>
      <c r="J523" s="5">
        <f ca="1">SUMIF(总装!D$3:D$146,$B523,总装!D$6)+SUMIF(总装!E$3:E$146,$B523,总装!E$6)+SUMIF(总装!F$3:F$146,$B523,总装!F$6)</f>
        <v>0</v>
      </c>
      <c r="K523" s="12">
        <f ca="1">SUMIF(总装!G$3:G$146,$B523,总装!G$6)+SUMIF(总装!H$3:H$146,$B523,总装!H$6)+SUMIF(总装!I$3:I$146,$B523,总装!I$6)</f>
        <v>0</v>
      </c>
      <c r="L523" s="12">
        <f ca="1">SUMIF(总装!J$3:J$146,$B523,总装!J$6)+SUMIF(总装!K$3:K$146,$B523,总装!K$6)+SUMIF(总装!L$3:L$146,$B523,总装!L$6)</f>
        <v>0</v>
      </c>
      <c r="M523" s="12">
        <f ca="1">SUMIF(总装!M$3:M$146,$B523,总装!M$6)+SUMIF(总装!N$3:N$146,$B523,总装!N$6)+SUMIF(总装!O$3:O$146,$B523,总装!O$6)</f>
        <v>0</v>
      </c>
      <c r="N523" s="12">
        <f ca="1">SUMIF(总装!P$3:P$146,$B523,总装!P$6)+SUMIF(总装!Q$3:Q$146,$B523,总装!Q$6)+SUMIF(总装!R$3:R$146,$B523,总装!R$6)</f>
        <v>0</v>
      </c>
      <c r="O523" s="12">
        <f ca="1">SUMIF(总装!S$3:S$146,$B523,总装!S$6)+SUMIF(总装!T$3:T$146,$B523,总装!T$6)+SUMIF(总装!U$3:U$146,$B523,总装!U$6)</f>
        <v>0</v>
      </c>
      <c r="P523" s="12">
        <f ca="1">SUMIF(总装!V$3:V$146,$B523,总装!V$6)+SUMIF(总装!W$3:W$146,$B523,总装!W$6)+SUMIF(总装!X$3:X$146,$B523,总装!X$6)</f>
        <v>0</v>
      </c>
      <c r="Q523" s="12">
        <f ca="1">SUMIF(总装!Y$3:Y$146,$B523,总装!Y$6)+SUMIF(总装!Z$3:Z$146,$B523,总装!Z$6)+SUMIF(总装!AA$3:AA$146,$B523,总装!AA$6)</f>
        <v>0</v>
      </c>
      <c r="R523" s="5">
        <f ca="1">SUMIF(总装!AB$3:AB$146,$B523,总装!AB$6)+SUMIF(总装!AC$3:AC$146,$B523,总装!AC$6)+SUMIF(总装!AD$3:AD$146,$B523,总装!AD$6)</f>
        <v>0</v>
      </c>
      <c r="S523" s="5">
        <f ca="1">SUMIF(总装!AE$3:AE$146,$B523,总装!AE$6)+SUMIF(总装!AF$3:AF$146,$B523,总装!AF$6)+SUMIF(总装!AG$3:AG$146,$B523,总装!AG$6)</f>
        <v>0</v>
      </c>
      <c r="T523" s="5">
        <f ca="1">SUMIF(总装!AH$3:AH$146,$B523,总装!AH$6)+SUMIF(总装!AI$3:AI$146,$B523,总装!AI$6)+SUMIF(总装!AJ$3:AJ$146,$B523,总装!AJ$6)</f>
        <v>0</v>
      </c>
      <c r="U523" s="5">
        <f ca="1">SUMIF(总装!AK$3:AK$146,$B523,总装!AK$6)+SUMIF(总装!AL$3:AL$146,$B523,总装!AL$6)+SUMIF(总装!AM$3:AM$146,$B523,总装!AM$6)</f>
        <v>0</v>
      </c>
      <c r="V523" s="5">
        <f ca="1">SUMIF(总装!AN$3:AN$146,$B523,总装!AN$6)+SUMIF(总装!AO$3:AO$146,$B523,总装!AO$6)+SUMIF(总装!AP$3:AP$146,$B523,总装!AP$6)</f>
        <v>0</v>
      </c>
      <c r="W523" s="5">
        <f ca="1">SUMIF(总装!AQ$3:AQ$146,$B523,总装!AQ$6)+SUMIF(总装!AR$3:AR$146,$B523,总装!AR$6)+SUMIF(总装!AS$3:AS$146,$B523,总装!AS$6)</f>
        <v>0</v>
      </c>
      <c r="X523" s="5">
        <f ca="1">SUMIF(总装!AT$3:AT$146,$B523,总装!AT$6)+SUMIF(总装!AU$3:AU$146,$B523,总装!AU$6)+SUMIF(总装!AV$3:AV$146,$B523,总装!AV$6)</f>
        <v>0</v>
      </c>
      <c r="Y523" s="5">
        <f ca="1">SUMIF(总装!AW$3:AW$146,$B523,总装!AW$6)+SUMIF(总装!AX$3:AX$146,$B523,总装!AX$6)+SUMIF(总装!AY$3:AY$146,$B523,总装!AY$6)</f>
        <v>0</v>
      </c>
      <c r="Z523" s="5">
        <f ca="1">SUMIF(总装!AZ$3:AZ$146,$B523,总装!AZ$6)+SUMIF(总装!BA$3:BA$146,$B523,总装!BA$6)+SUMIF(总装!BB$3:BB$146,$B523,总装!BB$6)</f>
        <v>0</v>
      </c>
      <c r="AA523" s="5">
        <f ca="1">SUMIF(总装!BC$3:BC$146,$B523,总装!BC$6)+SUMIF(总装!BD$3:BD$146,$B523,总装!BD$6)+SUMIF(总装!BE$3:BE$146,$B523,总装!BE$6)</f>
        <v>0</v>
      </c>
      <c r="AB523" s="5">
        <f ca="1">SUMIF(总装!BF$3:BF$146,$B523,总装!BF$6)+SUMIF(总装!BG$3:BG$146,$B523,总装!BG$6)+SUMIF(总装!BH$3:BH$146,$B523,总装!BH$6)</f>
        <v>0</v>
      </c>
      <c r="AC523" s="5">
        <f ca="1">SUMIF(总装!BI$3:BI$146,$B523,总装!BI$6)+SUMIF(总装!BJ$3:BJ$146,$B523,总装!BJ$6)+SUMIF(总装!BK$3:BK$146,$B523,总装!BK$6)</f>
        <v>0</v>
      </c>
      <c r="AD523" s="5">
        <f ca="1">SUMIF(总装!BL$3:BL$146,$B523,总装!BL$6)+SUMIF(总装!BM$3:BM$146,$B523,总装!BM$6)+SUMIF(总装!BN$3:BN$146,$B523,总装!BN$6)</f>
        <v>0</v>
      </c>
      <c r="AE523" s="5">
        <f ca="1">SUMIF(总装!BO$3:BO$146,$B523,总装!BO$6)+SUMIF(总装!BP$3:BP$146,$B523,总装!BP$6)+SUMIF(总装!BQ$3:BQ$146,$B523,总装!BQ$6)</f>
        <v>0</v>
      </c>
      <c r="AF523" s="5">
        <f ca="1">SUMIF(总装!BR$3:BR$146,$B523,总装!BR$6)+SUMIF(总装!BS$3:BS$146,$B523,总装!BS$6)+SUMIF(总装!BT$3:BT$146,$B523,总装!BT$6)</f>
        <v>660</v>
      </c>
      <c r="AG523" s="5">
        <f ca="1">SUMIF(总装!BU$3:BU$146,$B523,总装!BU$6)+SUMIF(总装!BV$3:BV$146,$B523,总装!BV$6)+SUMIF(总装!BW$3:BW$146,$B523,总装!BW$6)</f>
        <v>1340</v>
      </c>
      <c r="AH523" s="5">
        <f ca="1">SUMIF(总装!BX$3:BX$146,$B523,总装!BX$6)+SUMIF(总装!BY$3:BY$146,$B523,总装!BY$6)+SUMIF(总装!BZ$3:BZ$146,$B523,总装!BZ$6)</f>
        <v>0</v>
      </c>
      <c r="AI523" s="5">
        <f ca="1">SUMIF(总装!CA$3:CA$146,$B523,总装!CA$6)+SUMIF(总装!CB$3:CB$146,$B523,总装!CB$6)+SUMIF(总装!CC$3:CC$146,$B523,总装!CC$6)</f>
        <v>0</v>
      </c>
      <c r="AJ523" s="5">
        <f ca="1">SUMIF(总装!CD$3:CD$146,$B523,总装!CD$6)+SUMIF(总装!CE$3:CE$146,$B523,总装!CE$6)+SUMIF(总装!CF$3:CF$146,$B523,总装!CF$6)</f>
        <v>0</v>
      </c>
      <c r="AK523" s="5">
        <f ca="1">SUMIF(总装!CG$3:CG$146,$B523,总装!CG$6)+SUMIF(总装!CH$3:CH$146,$B523,总装!CH$6)+SUMIF(总装!CI$3:CI$146,$B523,总装!CI$6)</f>
        <v>0</v>
      </c>
      <c r="AL523" s="5">
        <f ca="1">SUMIF(总装!CJ$3:CJ$146,$B523,总装!CJ$6)+SUMIF(总装!CK$3:CK$146,$B523,总装!CK$6)+SUMIF(总装!CL$3:CL$146,$B523,总装!CL$6)</f>
        <v>0</v>
      </c>
      <c r="AM523" s="5">
        <f ca="1">SUMIF(总装!CM$3:CM$146,$B523,总装!CM$6)+SUMIF(总装!CN$3:CN$146,$B523,总装!CN$6)+SUMIF(总装!CO$3:CO$146,$B523,总装!CO$6)</f>
        <v>0</v>
      </c>
      <c r="AN523" s="5">
        <f ca="1">SUMIF(总装!CP$3:CP$146,$B523,总装!CP$6)+SUMIF(总装!CQ$3:CQ$146,$B523,总装!CQ$6)+SUMIF(总装!CR$3:CR$146,$B523,总装!CR$6)</f>
        <v>0</v>
      </c>
      <c r="AO523" s="5">
        <f ca="1" t="shared" si="22"/>
        <v>2000</v>
      </c>
      <c r="AP523" s="5">
        <f>SUMIF(工单拆分!G:G,B523,工单拆分!I:I)</f>
        <v>2000</v>
      </c>
      <c r="AQ523" s="5">
        <f ca="1" t="shared" si="23"/>
        <v>0</v>
      </c>
      <c r="AS523" s="7"/>
      <c r="AT523" s="5"/>
      <c r="AU523" s="5"/>
      <c r="AV523" s="5"/>
      <c r="AW523" s="5"/>
    </row>
    <row r="524" s="1" customFormat="1" spans="1:49">
      <c r="A524" s="5">
        <f>工单拆分!F524</f>
        <v>7210003050</v>
      </c>
      <c r="B524" s="5" t="str">
        <f>工单拆分!G524</f>
        <v>7210003050-12</v>
      </c>
      <c r="C524" s="5" t="str">
        <f>工单拆分!H524</f>
        <v>DZ16YC812-12</v>
      </c>
      <c r="D524" s="5">
        <f>VLOOKUP(B524,工单拆分!G:I,3,0)</f>
        <v>2000</v>
      </c>
      <c r="E524" s="5">
        <f ca="1">SUMIFS(OFFSET(工单拆分!$I$2,,,2000),OFFSET(工单拆分!$F$2,,,2000),A524)</f>
        <v>30000</v>
      </c>
      <c r="F524" s="5"/>
      <c r="G524" s="10">
        <f ca="1" t="array" ref="G524">MATCH(TRUE,J524:AN524&gt;10,0)+$J$2-1</f>
        <v>43548</v>
      </c>
      <c r="H524" s="11"/>
      <c r="I524" s="11"/>
      <c r="J524" s="5">
        <f ca="1">SUMIF(总装!D$3:D$146,$B524,总装!D$6)+SUMIF(总装!E$3:E$146,$B524,总装!E$6)+SUMIF(总装!F$3:F$146,$B524,总装!F$6)</f>
        <v>0</v>
      </c>
      <c r="K524" s="12">
        <f ca="1">SUMIF(总装!G$3:G$146,$B524,总装!G$6)+SUMIF(总装!H$3:H$146,$B524,总装!H$6)+SUMIF(总装!I$3:I$146,$B524,总装!I$6)</f>
        <v>0</v>
      </c>
      <c r="L524" s="12">
        <f ca="1">SUMIF(总装!J$3:J$146,$B524,总装!J$6)+SUMIF(总装!K$3:K$146,$B524,总装!K$6)+SUMIF(总装!L$3:L$146,$B524,总装!L$6)</f>
        <v>0</v>
      </c>
      <c r="M524" s="12">
        <f ca="1">SUMIF(总装!M$3:M$146,$B524,总装!M$6)+SUMIF(总装!N$3:N$146,$B524,总装!N$6)+SUMIF(总装!O$3:O$146,$B524,总装!O$6)</f>
        <v>0</v>
      </c>
      <c r="N524" s="12">
        <f ca="1">SUMIF(总装!P$3:P$146,$B524,总装!P$6)+SUMIF(总装!Q$3:Q$146,$B524,总装!Q$6)+SUMIF(总装!R$3:R$146,$B524,总装!R$6)</f>
        <v>0</v>
      </c>
      <c r="O524" s="12">
        <f ca="1">SUMIF(总装!S$3:S$146,$B524,总装!S$6)+SUMIF(总装!T$3:T$146,$B524,总装!T$6)+SUMIF(总装!U$3:U$146,$B524,总装!U$6)</f>
        <v>0</v>
      </c>
      <c r="P524" s="12">
        <f ca="1">SUMIF(总装!V$3:V$146,$B524,总装!V$6)+SUMIF(总装!W$3:W$146,$B524,总装!W$6)+SUMIF(总装!X$3:X$146,$B524,总装!X$6)</f>
        <v>0</v>
      </c>
      <c r="Q524" s="12">
        <f ca="1">SUMIF(总装!Y$3:Y$146,$B524,总装!Y$6)+SUMIF(总装!Z$3:Z$146,$B524,总装!Z$6)+SUMIF(总装!AA$3:AA$146,$B524,总装!AA$6)</f>
        <v>0</v>
      </c>
      <c r="R524" s="5">
        <f ca="1">SUMIF(总装!AB$3:AB$146,$B524,总装!AB$6)+SUMIF(总装!AC$3:AC$146,$B524,总装!AC$6)+SUMIF(总装!AD$3:AD$146,$B524,总装!AD$6)</f>
        <v>0</v>
      </c>
      <c r="S524" s="5">
        <f ca="1">SUMIF(总装!AE$3:AE$146,$B524,总装!AE$6)+SUMIF(总装!AF$3:AF$146,$B524,总装!AF$6)+SUMIF(总装!AG$3:AG$146,$B524,总装!AG$6)</f>
        <v>0</v>
      </c>
      <c r="T524" s="5">
        <f ca="1">SUMIF(总装!AH$3:AH$146,$B524,总装!AH$6)+SUMIF(总装!AI$3:AI$146,$B524,总装!AI$6)+SUMIF(总装!AJ$3:AJ$146,$B524,总装!AJ$6)</f>
        <v>0</v>
      </c>
      <c r="U524" s="5">
        <f ca="1">SUMIF(总装!AK$3:AK$146,$B524,总装!AK$6)+SUMIF(总装!AL$3:AL$146,$B524,总装!AL$6)+SUMIF(总装!AM$3:AM$146,$B524,总装!AM$6)</f>
        <v>0</v>
      </c>
      <c r="V524" s="5">
        <f ca="1">SUMIF(总装!AN$3:AN$146,$B524,总装!AN$6)+SUMIF(总装!AO$3:AO$146,$B524,总装!AO$6)+SUMIF(总装!AP$3:AP$146,$B524,总装!AP$6)</f>
        <v>0</v>
      </c>
      <c r="W524" s="5">
        <f ca="1">SUMIF(总装!AQ$3:AQ$146,$B524,总装!AQ$6)+SUMIF(总装!AR$3:AR$146,$B524,总装!AR$6)+SUMIF(总装!AS$3:AS$146,$B524,总装!AS$6)</f>
        <v>0</v>
      </c>
      <c r="X524" s="5">
        <f ca="1">SUMIF(总装!AT$3:AT$146,$B524,总装!AT$6)+SUMIF(总装!AU$3:AU$146,$B524,总装!AU$6)+SUMIF(总装!AV$3:AV$146,$B524,总装!AV$6)</f>
        <v>0</v>
      </c>
      <c r="Y524" s="5">
        <f ca="1">SUMIF(总装!AW$3:AW$146,$B524,总装!AW$6)+SUMIF(总装!AX$3:AX$146,$B524,总装!AX$6)+SUMIF(总装!AY$3:AY$146,$B524,总装!AY$6)</f>
        <v>0</v>
      </c>
      <c r="Z524" s="5">
        <f ca="1">SUMIF(总装!AZ$3:AZ$146,$B524,总装!AZ$6)+SUMIF(总装!BA$3:BA$146,$B524,总装!BA$6)+SUMIF(总装!BB$3:BB$146,$B524,总装!BB$6)</f>
        <v>0</v>
      </c>
      <c r="AA524" s="5">
        <f ca="1">SUMIF(总装!BC$3:BC$146,$B524,总装!BC$6)+SUMIF(总装!BD$3:BD$146,$B524,总装!BD$6)+SUMIF(总装!BE$3:BE$146,$B524,总装!BE$6)</f>
        <v>0</v>
      </c>
      <c r="AB524" s="5">
        <f ca="1">SUMIF(总装!BF$3:BF$146,$B524,总装!BF$6)+SUMIF(总装!BG$3:BG$146,$B524,总装!BG$6)+SUMIF(总装!BH$3:BH$146,$B524,总装!BH$6)</f>
        <v>0</v>
      </c>
      <c r="AC524" s="5">
        <f ca="1">SUMIF(总装!BI$3:BI$146,$B524,总装!BI$6)+SUMIF(总装!BJ$3:BJ$146,$B524,总装!BJ$6)+SUMIF(总装!BK$3:BK$146,$B524,总装!BK$6)</f>
        <v>0</v>
      </c>
      <c r="AD524" s="5">
        <f ca="1">SUMIF(总装!BL$3:BL$146,$B524,总装!BL$6)+SUMIF(总装!BM$3:BM$146,$B524,总装!BM$6)+SUMIF(总装!BN$3:BN$146,$B524,总装!BN$6)</f>
        <v>0</v>
      </c>
      <c r="AE524" s="5">
        <f ca="1">SUMIF(总装!BO$3:BO$146,$B524,总装!BO$6)+SUMIF(总装!BP$3:BP$146,$B524,总装!BP$6)+SUMIF(总装!BQ$3:BQ$146,$B524,总装!BQ$6)</f>
        <v>0</v>
      </c>
      <c r="AF524" s="5">
        <f ca="1">SUMIF(总装!BR$3:BR$146,$B524,总装!BR$6)+SUMIF(总装!BS$3:BS$146,$B524,总装!BS$6)+SUMIF(总装!BT$3:BT$146,$B524,总装!BT$6)</f>
        <v>0</v>
      </c>
      <c r="AG524" s="5">
        <f ca="1">SUMIF(总装!BU$3:BU$146,$B524,总装!BU$6)+SUMIF(总装!BV$3:BV$146,$B524,总装!BV$6)+SUMIF(总装!BW$3:BW$146,$B524,总装!BW$6)</f>
        <v>660</v>
      </c>
      <c r="AH524" s="5">
        <f ca="1">SUMIF(总装!BX$3:BX$146,$B524,总装!BX$6)+SUMIF(总装!BY$3:BY$146,$B524,总装!BY$6)+SUMIF(总装!BZ$3:BZ$146,$B524,总装!BZ$6)</f>
        <v>1340</v>
      </c>
      <c r="AI524" s="5">
        <f ca="1">SUMIF(总装!CA$3:CA$146,$B524,总装!CA$6)+SUMIF(总装!CB$3:CB$146,$B524,总装!CB$6)+SUMIF(总装!CC$3:CC$146,$B524,总装!CC$6)</f>
        <v>0</v>
      </c>
      <c r="AJ524" s="5">
        <f ca="1">SUMIF(总装!CD$3:CD$146,$B524,总装!CD$6)+SUMIF(总装!CE$3:CE$146,$B524,总装!CE$6)+SUMIF(总装!CF$3:CF$146,$B524,总装!CF$6)</f>
        <v>0</v>
      </c>
      <c r="AK524" s="5">
        <f ca="1">SUMIF(总装!CG$3:CG$146,$B524,总装!CG$6)+SUMIF(总装!CH$3:CH$146,$B524,总装!CH$6)+SUMIF(总装!CI$3:CI$146,$B524,总装!CI$6)</f>
        <v>0</v>
      </c>
      <c r="AL524" s="5">
        <f ca="1">SUMIF(总装!CJ$3:CJ$146,$B524,总装!CJ$6)+SUMIF(总装!CK$3:CK$146,$B524,总装!CK$6)+SUMIF(总装!CL$3:CL$146,$B524,总装!CL$6)</f>
        <v>0</v>
      </c>
      <c r="AM524" s="5">
        <f ca="1">SUMIF(总装!CM$3:CM$146,$B524,总装!CM$6)+SUMIF(总装!CN$3:CN$146,$B524,总装!CN$6)+SUMIF(总装!CO$3:CO$146,$B524,总装!CO$6)</f>
        <v>0</v>
      </c>
      <c r="AN524" s="5">
        <f ca="1">SUMIF(总装!CP$3:CP$146,$B524,总装!CP$6)+SUMIF(总装!CQ$3:CQ$146,$B524,总装!CQ$6)+SUMIF(总装!CR$3:CR$146,$B524,总装!CR$6)</f>
        <v>0</v>
      </c>
      <c r="AO524" s="5">
        <f ca="1" t="shared" si="22"/>
        <v>2000</v>
      </c>
      <c r="AP524" s="5">
        <f>SUMIF(工单拆分!G:G,B524,工单拆分!I:I)</f>
        <v>2000</v>
      </c>
      <c r="AQ524" s="5">
        <f ca="1" t="shared" si="23"/>
        <v>0</v>
      </c>
      <c r="AS524" s="7"/>
      <c r="AT524" s="5"/>
      <c r="AU524" s="5"/>
      <c r="AV524" s="5"/>
      <c r="AW524" s="5"/>
    </row>
    <row r="525" s="1" customFormat="1" spans="1:49">
      <c r="A525" s="5">
        <f>工单拆分!F525</f>
        <v>7210003050</v>
      </c>
      <c r="B525" s="5" t="str">
        <f>工单拆分!G525</f>
        <v>7210003050-13</v>
      </c>
      <c r="C525" s="5" t="str">
        <f>工单拆分!H525</f>
        <v>DZ16YC812-13</v>
      </c>
      <c r="D525" s="5">
        <f>VLOOKUP(B525,工单拆分!G:I,3,0)</f>
        <v>2000</v>
      </c>
      <c r="E525" s="5">
        <f ca="1">SUMIFS(OFFSET(工单拆分!$I$2,,,2000),OFFSET(工单拆分!$F$2,,,2000),A525)</f>
        <v>30000</v>
      </c>
      <c r="F525" s="5"/>
      <c r="G525" s="10">
        <f ca="1" t="array" ref="G525">MATCH(TRUE,J525:AN525&gt;10,0)+$J$2-1</f>
        <v>43551</v>
      </c>
      <c r="H525" s="11"/>
      <c r="I525" s="11"/>
      <c r="J525" s="5">
        <f ca="1">SUMIF(总装!D$3:D$146,$B525,总装!D$6)+SUMIF(总装!E$3:E$146,$B525,总装!E$6)+SUMIF(总装!F$3:F$146,$B525,总装!F$6)</f>
        <v>0</v>
      </c>
      <c r="K525" s="12">
        <f ca="1">SUMIF(总装!G$3:G$146,$B525,总装!G$6)+SUMIF(总装!H$3:H$146,$B525,总装!H$6)+SUMIF(总装!I$3:I$146,$B525,总装!I$6)</f>
        <v>0</v>
      </c>
      <c r="L525" s="12">
        <f ca="1">SUMIF(总装!J$3:J$146,$B525,总装!J$6)+SUMIF(总装!K$3:K$146,$B525,总装!K$6)+SUMIF(总装!L$3:L$146,$B525,总装!L$6)</f>
        <v>0</v>
      </c>
      <c r="M525" s="12">
        <f ca="1">SUMIF(总装!M$3:M$146,$B525,总装!M$6)+SUMIF(总装!N$3:N$146,$B525,总装!N$6)+SUMIF(总装!O$3:O$146,$B525,总装!O$6)</f>
        <v>0</v>
      </c>
      <c r="N525" s="12">
        <f ca="1">SUMIF(总装!P$3:P$146,$B525,总装!P$6)+SUMIF(总装!Q$3:Q$146,$B525,总装!Q$6)+SUMIF(总装!R$3:R$146,$B525,总装!R$6)</f>
        <v>0</v>
      </c>
      <c r="O525" s="12">
        <f ca="1">SUMIF(总装!S$3:S$146,$B525,总装!S$6)+SUMIF(总装!T$3:T$146,$B525,总装!T$6)+SUMIF(总装!U$3:U$146,$B525,总装!U$6)</f>
        <v>0</v>
      </c>
      <c r="P525" s="12">
        <f ca="1">SUMIF(总装!V$3:V$146,$B525,总装!V$6)+SUMIF(总装!W$3:W$146,$B525,总装!W$6)+SUMIF(总装!X$3:X$146,$B525,总装!X$6)</f>
        <v>0</v>
      </c>
      <c r="Q525" s="12">
        <f ca="1">SUMIF(总装!Y$3:Y$146,$B525,总装!Y$6)+SUMIF(总装!Z$3:Z$146,$B525,总装!Z$6)+SUMIF(总装!AA$3:AA$146,$B525,总装!AA$6)</f>
        <v>0</v>
      </c>
      <c r="R525" s="5">
        <f ca="1">SUMIF(总装!AB$3:AB$146,$B525,总装!AB$6)+SUMIF(总装!AC$3:AC$146,$B525,总装!AC$6)+SUMIF(总装!AD$3:AD$146,$B525,总装!AD$6)</f>
        <v>0</v>
      </c>
      <c r="S525" s="5">
        <f ca="1">SUMIF(总装!AE$3:AE$146,$B525,总装!AE$6)+SUMIF(总装!AF$3:AF$146,$B525,总装!AF$6)+SUMIF(总装!AG$3:AG$146,$B525,总装!AG$6)</f>
        <v>0</v>
      </c>
      <c r="T525" s="5">
        <f ca="1">SUMIF(总装!AH$3:AH$146,$B525,总装!AH$6)+SUMIF(总装!AI$3:AI$146,$B525,总装!AI$6)+SUMIF(总装!AJ$3:AJ$146,$B525,总装!AJ$6)</f>
        <v>0</v>
      </c>
      <c r="U525" s="5">
        <f ca="1">SUMIF(总装!AK$3:AK$146,$B525,总装!AK$6)+SUMIF(总装!AL$3:AL$146,$B525,总装!AL$6)+SUMIF(总装!AM$3:AM$146,$B525,总装!AM$6)</f>
        <v>0</v>
      </c>
      <c r="V525" s="5">
        <f ca="1">SUMIF(总装!AN$3:AN$146,$B525,总装!AN$6)+SUMIF(总装!AO$3:AO$146,$B525,总装!AO$6)+SUMIF(总装!AP$3:AP$146,$B525,总装!AP$6)</f>
        <v>0</v>
      </c>
      <c r="W525" s="5">
        <f ca="1">SUMIF(总装!AQ$3:AQ$146,$B525,总装!AQ$6)+SUMIF(总装!AR$3:AR$146,$B525,总装!AR$6)+SUMIF(总装!AS$3:AS$146,$B525,总装!AS$6)</f>
        <v>0</v>
      </c>
      <c r="X525" s="5">
        <f ca="1">SUMIF(总装!AT$3:AT$146,$B525,总装!AT$6)+SUMIF(总装!AU$3:AU$146,$B525,总装!AU$6)+SUMIF(总装!AV$3:AV$146,$B525,总装!AV$6)</f>
        <v>0</v>
      </c>
      <c r="Y525" s="5">
        <f ca="1">SUMIF(总装!AW$3:AW$146,$B525,总装!AW$6)+SUMIF(总装!AX$3:AX$146,$B525,总装!AX$6)+SUMIF(总装!AY$3:AY$146,$B525,总装!AY$6)</f>
        <v>0</v>
      </c>
      <c r="Z525" s="5">
        <f ca="1">SUMIF(总装!AZ$3:AZ$146,$B525,总装!AZ$6)+SUMIF(总装!BA$3:BA$146,$B525,总装!BA$6)+SUMIF(总装!BB$3:BB$146,$B525,总装!BB$6)</f>
        <v>0</v>
      </c>
      <c r="AA525" s="5">
        <f ca="1">SUMIF(总装!BC$3:BC$146,$B525,总装!BC$6)+SUMIF(总装!BD$3:BD$146,$B525,总装!BD$6)+SUMIF(总装!BE$3:BE$146,$B525,总装!BE$6)</f>
        <v>0</v>
      </c>
      <c r="AB525" s="5">
        <f ca="1">SUMIF(总装!BF$3:BF$146,$B525,总装!BF$6)+SUMIF(总装!BG$3:BG$146,$B525,总装!BG$6)+SUMIF(总装!BH$3:BH$146,$B525,总装!BH$6)</f>
        <v>0</v>
      </c>
      <c r="AC525" s="5">
        <f ca="1">SUMIF(总装!BI$3:BI$146,$B525,总装!BI$6)+SUMIF(总装!BJ$3:BJ$146,$B525,总装!BJ$6)+SUMIF(总装!BK$3:BK$146,$B525,总装!BK$6)</f>
        <v>0</v>
      </c>
      <c r="AD525" s="5">
        <f ca="1">SUMIF(总装!BL$3:BL$146,$B525,总装!BL$6)+SUMIF(总装!BM$3:BM$146,$B525,总装!BM$6)+SUMIF(总装!BN$3:BN$146,$B525,总装!BN$6)</f>
        <v>0</v>
      </c>
      <c r="AE525" s="5">
        <f ca="1">SUMIF(总装!BO$3:BO$146,$B525,总装!BO$6)+SUMIF(总装!BP$3:BP$146,$B525,总装!BP$6)+SUMIF(总装!BQ$3:BQ$146,$B525,总装!BQ$6)</f>
        <v>0</v>
      </c>
      <c r="AF525" s="5">
        <f ca="1">SUMIF(总装!BR$3:BR$146,$B525,总装!BR$6)+SUMIF(总装!BS$3:BS$146,$B525,总装!BS$6)+SUMIF(总装!BT$3:BT$146,$B525,总装!BT$6)</f>
        <v>0</v>
      </c>
      <c r="AG525" s="5">
        <f ca="1">SUMIF(总装!BU$3:BU$146,$B525,总装!BU$6)+SUMIF(总装!BV$3:BV$146,$B525,总装!BV$6)+SUMIF(总装!BW$3:BW$146,$B525,总装!BW$6)</f>
        <v>0</v>
      </c>
      <c r="AH525" s="5">
        <f ca="1">SUMIF(总装!BX$3:BX$146,$B525,总装!BX$6)+SUMIF(总装!BY$3:BY$146,$B525,总装!BY$6)+SUMIF(总装!BZ$3:BZ$146,$B525,总装!BZ$6)</f>
        <v>0</v>
      </c>
      <c r="AI525" s="5">
        <f ca="1">SUMIF(总装!CA$3:CA$146,$B525,总装!CA$6)+SUMIF(总装!CB$3:CB$146,$B525,总装!CB$6)+SUMIF(总装!CC$3:CC$146,$B525,总装!CC$6)</f>
        <v>0</v>
      </c>
      <c r="AJ525" s="5">
        <f ca="1">SUMIF(总装!CD$3:CD$146,$B525,总装!CD$6)+SUMIF(总装!CE$3:CE$146,$B525,总装!CE$6)+SUMIF(总装!CF$3:CF$146,$B525,总装!CF$6)</f>
        <v>2000</v>
      </c>
      <c r="AK525" s="5">
        <f ca="1">SUMIF(总装!CG$3:CG$146,$B525,总装!CG$6)+SUMIF(总装!CH$3:CH$146,$B525,总装!CH$6)+SUMIF(总装!CI$3:CI$146,$B525,总装!CI$6)</f>
        <v>0</v>
      </c>
      <c r="AL525" s="5">
        <f ca="1">SUMIF(总装!CJ$3:CJ$146,$B525,总装!CJ$6)+SUMIF(总装!CK$3:CK$146,$B525,总装!CK$6)+SUMIF(总装!CL$3:CL$146,$B525,总装!CL$6)</f>
        <v>0</v>
      </c>
      <c r="AM525" s="5">
        <f ca="1">SUMIF(总装!CM$3:CM$146,$B525,总装!CM$6)+SUMIF(总装!CN$3:CN$146,$B525,总装!CN$6)+SUMIF(总装!CO$3:CO$146,$B525,总装!CO$6)</f>
        <v>0</v>
      </c>
      <c r="AN525" s="5">
        <f ca="1">SUMIF(总装!CP$3:CP$146,$B525,总装!CP$6)+SUMIF(总装!CQ$3:CQ$146,$B525,总装!CQ$6)+SUMIF(总装!CR$3:CR$146,$B525,总装!CR$6)</f>
        <v>0</v>
      </c>
      <c r="AO525" s="5">
        <f ca="1" t="shared" si="22"/>
        <v>2000</v>
      </c>
      <c r="AP525" s="5">
        <f>SUMIF(工单拆分!G:G,B525,工单拆分!I:I)</f>
        <v>2000</v>
      </c>
      <c r="AQ525" s="5">
        <f ca="1" t="shared" si="23"/>
        <v>0</v>
      </c>
      <c r="AS525" s="7"/>
      <c r="AT525" s="5"/>
      <c r="AU525" s="5"/>
      <c r="AV525" s="5"/>
      <c r="AW525" s="5"/>
    </row>
    <row r="526" s="1" customFormat="1" spans="1:49">
      <c r="A526" s="5">
        <f>工单拆分!F526</f>
        <v>7210003050</v>
      </c>
      <c r="B526" s="5" t="str">
        <f>工单拆分!G526</f>
        <v>7210003050-14</v>
      </c>
      <c r="C526" s="5" t="str">
        <f>工单拆分!H526</f>
        <v>DZ16YC812-14</v>
      </c>
      <c r="D526" s="5">
        <f>VLOOKUP(B526,工单拆分!G:I,3,0)</f>
        <v>2000</v>
      </c>
      <c r="E526" s="5">
        <f ca="1">SUMIFS(OFFSET(工单拆分!$I$2,,,2000),OFFSET(工单拆分!$F$2,,,2000),A526)</f>
        <v>30000</v>
      </c>
      <c r="F526" s="5"/>
      <c r="G526" s="10">
        <f ca="1" t="array" ref="G526">MATCH(TRUE,J526:AN526&gt;10,0)+$J$2-1</f>
        <v>43552</v>
      </c>
      <c r="H526" s="11"/>
      <c r="I526" s="11"/>
      <c r="J526" s="5">
        <f ca="1">SUMIF(总装!D$3:D$146,$B526,总装!D$6)+SUMIF(总装!E$3:E$146,$B526,总装!E$6)+SUMIF(总装!F$3:F$146,$B526,总装!F$6)</f>
        <v>0</v>
      </c>
      <c r="K526" s="12">
        <f ca="1">SUMIF(总装!G$3:G$146,$B526,总装!G$6)+SUMIF(总装!H$3:H$146,$B526,总装!H$6)+SUMIF(总装!I$3:I$146,$B526,总装!I$6)</f>
        <v>0</v>
      </c>
      <c r="L526" s="12">
        <f ca="1">SUMIF(总装!J$3:J$146,$B526,总装!J$6)+SUMIF(总装!K$3:K$146,$B526,总装!K$6)+SUMIF(总装!L$3:L$146,$B526,总装!L$6)</f>
        <v>0</v>
      </c>
      <c r="M526" s="12">
        <f ca="1">SUMIF(总装!M$3:M$146,$B526,总装!M$6)+SUMIF(总装!N$3:N$146,$B526,总装!N$6)+SUMIF(总装!O$3:O$146,$B526,总装!O$6)</f>
        <v>0</v>
      </c>
      <c r="N526" s="12">
        <f ca="1">SUMIF(总装!P$3:P$146,$B526,总装!P$6)+SUMIF(总装!Q$3:Q$146,$B526,总装!Q$6)+SUMIF(总装!R$3:R$146,$B526,总装!R$6)</f>
        <v>0</v>
      </c>
      <c r="O526" s="12">
        <f ca="1">SUMIF(总装!S$3:S$146,$B526,总装!S$6)+SUMIF(总装!T$3:T$146,$B526,总装!T$6)+SUMIF(总装!U$3:U$146,$B526,总装!U$6)</f>
        <v>0</v>
      </c>
      <c r="P526" s="12">
        <f ca="1">SUMIF(总装!V$3:V$146,$B526,总装!V$6)+SUMIF(总装!W$3:W$146,$B526,总装!W$6)+SUMIF(总装!X$3:X$146,$B526,总装!X$6)</f>
        <v>0</v>
      </c>
      <c r="Q526" s="12">
        <f ca="1">SUMIF(总装!Y$3:Y$146,$B526,总装!Y$6)+SUMIF(总装!Z$3:Z$146,$B526,总装!Z$6)+SUMIF(总装!AA$3:AA$146,$B526,总装!AA$6)</f>
        <v>0</v>
      </c>
      <c r="R526" s="5">
        <f ca="1">SUMIF(总装!AB$3:AB$146,$B526,总装!AB$6)+SUMIF(总装!AC$3:AC$146,$B526,总装!AC$6)+SUMIF(总装!AD$3:AD$146,$B526,总装!AD$6)</f>
        <v>0</v>
      </c>
      <c r="S526" s="5">
        <f ca="1">SUMIF(总装!AE$3:AE$146,$B526,总装!AE$6)+SUMIF(总装!AF$3:AF$146,$B526,总装!AF$6)+SUMIF(总装!AG$3:AG$146,$B526,总装!AG$6)</f>
        <v>0</v>
      </c>
      <c r="T526" s="5">
        <f ca="1">SUMIF(总装!AH$3:AH$146,$B526,总装!AH$6)+SUMIF(总装!AI$3:AI$146,$B526,总装!AI$6)+SUMIF(总装!AJ$3:AJ$146,$B526,总装!AJ$6)</f>
        <v>0</v>
      </c>
      <c r="U526" s="5">
        <f ca="1">SUMIF(总装!AK$3:AK$146,$B526,总装!AK$6)+SUMIF(总装!AL$3:AL$146,$B526,总装!AL$6)+SUMIF(总装!AM$3:AM$146,$B526,总装!AM$6)</f>
        <v>0</v>
      </c>
      <c r="V526" s="5">
        <f ca="1">SUMIF(总装!AN$3:AN$146,$B526,总装!AN$6)+SUMIF(总装!AO$3:AO$146,$B526,总装!AO$6)+SUMIF(总装!AP$3:AP$146,$B526,总装!AP$6)</f>
        <v>0</v>
      </c>
      <c r="W526" s="5">
        <f ca="1">SUMIF(总装!AQ$3:AQ$146,$B526,总装!AQ$6)+SUMIF(总装!AR$3:AR$146,$B526,总装!AR$6)+SUMIF(总装!AS$3:AS$146,$B526,总装!AS$6)</f>
        <v>0</v>
      </c>
      <c r="X526" s="5">
        <f ca="1">SUMIF(总装!AT$3:AT$146,$B526,总装!AT$6)+SUMIF(总装!AU$3:AU$146,$B526,总装!AU$6)+SUMIF(总装!AV$3:AV$146,$B526,总装!AV$6)</f>
        <v>0</v>
      </c>
      <c r="Y526" s="5">
        <f ca="1">SUMIF(总装!AW$3:AW$146,$B526,总装!AW$6)+SUMIF(总装!AX$3:AX$146,$B526,总装!AX$6)+SUMIF(总装!AY$3:AY$146,$B526,总装!AY$6)</f>
        <v>0</v>
      </c>
      <c r="Z526" s="5">
        <f ca="1">SUMIF(总装!AZ$3:AZ$146,$B526,总装!AZ$6)+SUMIF(总装!BA$3:BA$146,$B526,总装!BA$6)+SUMIF(总装!BB$3:BB$146,$B526,总装!BB$6)</f>
        <v>0</v>
      </c>
      <c r="AA526" s="5">
        <f ca="1">SUMIF(总装!BC$3:BC$146,$B526,总装!BC$6)+SUMIF(总装!BD$3:BD$146,$B526,总装!BD$6)+SUMIF(总装!BE$3:BE$146,$B526,总装!BE$6)</f>
        <v>0</v>
      </c>
      <c r="AB526" s="5">
        <f ca="1">SUMIF(总装!BF$3:BF$146,$B526,总装!BF$6)+SUMIF(总装!BG$3:BG$146,$B526,总装!BG$6)+SUMIF(总装!BH$3:BH$146,$B526,总装!BH$6)</f>
        <v>0</v>
      </c>
      <c r="AC526" s="5">
        <f ca="1">SUMIF(总装!BI$3:BI$146,$B526,总装!BI$6)+SUMIF(总装!BJ$3:BJ$146,$B526,总装!BJ$6)+SUMIF(总装!BK$3:BK$146,$B526,总装!BK$6)</f>
        <v>0</v>
      </c>
      <c r="AD526" s="5">
        <f ca="1">SUMIF(总装!BL$3:BL$146,$B526,总装!BL$6)+SUMIF(总装!BM$3:BM$146,$B526,总装!BM$6)+SUMIF(总装!BN$3:BN$146,$B526,总装!BN$6)</f>
        <v>0</v>
      </c>
      <c r="AE526" s="5">
        <f ca="1">SUMIF(总装!BO$3:BO$146,$B526,总装!BO$6)+SUMIF(总装!BP$3:BP$146,$B526,总装!BP$6)+SUMIF(总装!BQ$3:BQ$146,$B526,总装!BQ$6)</f>
        <v>0</v>
      </c>
      <c r="AF526" s="5">
        <f ca="1">SUMIF(总装!BR$3:BR$146,$B526,总装!BR$6)+SUMIF(总装!BS$3:BS$146,$B526,总装!BS$6)+SUMIF(总装!BT$3:BT$146,$B526,总装!BT$6)</f>
        <v>0</v>
      </c>
      <c r="AG526" s="5">
        <f ca="1">SUMIF(总装!BU$3:BU$146,$B526,总装!BU$6)+SUMIF(总装!BV$3:BV$146,$B526,总装!BV$6)+SUMIF(总装!BW$3:BW$146,$B526,总装!BW$6)</f>
        <v>0</v>
      </c>
      <c r="AH526" s="5">
        <f ca="1">SUMIF(总装!BX$3:BX$146,$B526,总装!BX$6)+SUMIF(总装!BY$3:BY$146,$B526,总装!BY$6)+SUMIF(总装!BZ$3:BZ$146,$B526,总装!BZ$6)</f>
        <v>0</v>
      </c>
      <c r="AI526" s="5">
        <f ca="1">SUMIF(总装!CA$3:CA$146,$B526,总装!CA$6)+SUMIF(总装!CB$3:CB$146,$B526,总装!CB$6)+SUMIF(总装!CC$3:CC$146,$B526,总装!CC$6)</f>
        <v>0</v>
      </c>
      <c r="AJ526" s="5">
        <f ca="1">SUMIF(总装!CD$3:CD$146,$B526,总装!CD$6)+SUMIF(总装!CE$3:CE$146,$B526,总装!CE$6)+SUMIF(总装!CF$3:CF$146,$B526,总装!CF$6)</f>
        <v>0</v>
      </c>
      <c r="AK526" s="5">
        <f ca="1">SUMIF(总装!CG$3:CG$146,$B526,总装!CG$6)+SUMIF(总装!CH$3:CH$146,$B526,总装!CH$6)+SUMIF(总装!CI$3:CI$146,$B526,总装!CI$6)</f>
        <v>2000</v>
      </c>
      <c r="AL526" s="5">
        <f ca="1">SUMIF(总装!CJ$3:CJ$146,$B526,总装!CJ$6)+SUMIF(总装!CK$3:CK$146,$B526,总装!CK$6)+SUMIF(总装!CL$3:CL$146,$B526,总装!CL$6)</f>
        <v>0</v>
      </c>
      <c r="AM526" s="5">
        <f ca="1">SUMIF(总装!CM$3:CM$146,$B526,总装!CM$6)+SUMIF(总装!CN$3:CN$146,$B526,总装!CN$6)+SUMIF(总装!CO$3:CO$146,$B526,总装!CO$6)</f>
        <v>0</v>
      </c>
      <c r="AN526" s="5">
        <f ca="1">SUMIF(总装!CP$3:CP$146,$B526,总装!CP$6)+SUMIF(总装!CQ$3:CQ$146,$B526,总装!CQ$6)+SUMIF(总装!CR$3:CR$146,$B526,总装!CR$6)</f>
        <v>0</v>
      </c>
      <c r="AO526" s="5">
        <f ca="1" t="shared" si="22"/>
        <v>2000</v>
      </c>
      <c r="AP526" s="5">
        <f>SUMIF(工单拆分!G:G,B526,工单拆分!I:I)</f>
        <v>2000</v>
      </c>
      <c r="AQ526" s="5">
        <f ca="1" t="shared" si="23"/>
        <v>0</v>
      </c>
      <c r="AS526" s="7"/>
      <c r="AT526" s="5"/>
      <c r="AU526" s="5"/>
      <c r="AV526" s="5"/>
      <c r="AW526" s="5"/>
    </row>
    <row r="527" s="1" customFormat="1" spans="1:49">
      <c r="A527" s="5">
        <f>工单拆分!F527</f>
        <v>7210003050</v>
      </c>
      <c r="B527" s="5" t="str">
        <f>工单拆分!G527</f>
        <v>7210003050-15</v>
      </c>
      <c r="C527" s="5" t="str">
        <f>工单拆分!H527</f>
        <v>DZ16YC812-15</v>
      </c>
      <c r="D527" s="5">
        <f>VLOOKUP(B527,工单拆分!G:I,3,0)</f>
        <v>2000</v>
      </c>
      <c r="E527" s="5">
        <f ca="1">SUMIFS(OFFSET(工单拆分!$I$2,,,2000),OFFSET(工单拆分!$F$2,,,2000),A527)</f>
        <v>30000</v>
      </c>
      <c r="F527" s="5"/>
      <c r="G527" s="10">
        <f ca="1" t="array" ref="G527">MATCH(TRUE,J527:AN527&gt;10,0)+$J$2-1</f>
        <v>43539</v>
      </c>
      <c r="H527" s="11"/>
      <c r="I527" s="11"/>
      <c r="J527" s="5">
        <f ca="1">SUMIF(总装!D$3:D$146,$B527,总装!D$6)+SUMIF(总装!E$3:E$146,$B527,总装!E$6)+SUMIF(总装!F$3:F$146,$B527,总装!F$6)</f>
        <v>0</v>
      </c>
      <c r="K527" s="12">
        <f ca="1">SUMIF(总装!G$3:G$146,$B527,总装!G$6)+SUMIF(总装!H$3:H$146,$B527,总装!H$6)+SUMIF(总装!I$3:I$146,$B527,总装!I$6)</f>
        <v>0</v>
      </c>
      <c r="L527" s="12">
        <f ca="1">SUMIF(总装!J$3:J$146,$B527,总装!J$6)+SUMIF(总装!K$3:K$146,$B527,总装!K$6)+SUMIF(总装!L$3:L$146,$B527,总装!L$6)</f>
        <v>0</v>
      </c>
      <c r="M527" s="12">
        <f ca="1">SUMIF(总装!M$3:M$146,$B527,总装!M$6)+SUMIF(总装!N$3:N$146,$B527,总装!N$6)+SUMIF(总装!O$3:O$146,$B527,总装!O$6)</f>
        <v>0</v>
      </c>
      <c r="N527" s="12">
        <f ca="1">SUMIF(总装!P$3:P$146,$B527,总装!P$6)+SUMIF(总装!Q$3:Q$146,$B527,总装!Q$6)+SUMIF(总装!R$3:R$146,$B527,总装!R$6)</f>
        <v>0</v>
      </c>
      <c r="O527" s="12">
        <f ca="1">SUMIF(总装!S$3:S$146,$B527,总装!S$6)+SUMIF(总装!T$3:T$146,$B527,总装!T$6)+SUMIF(总装!U$3:U$146,$B527,总装!U$6)</f>
        <v>0</v>
      </c>
      <c r="P527" s="12">
        <f ca="1">SUMIF(总装!V$3:V$146,$B527,总装!V$6)+SUMIF(总装!W$3:W$146,$B527,总装!W$6)+SUMIF(总装!X$3:X$146,$B527,总装!X$6)</f>
        <v>0</v>
      </c>
      <c r="Q527" s="12">
        <f ca="1">SUMIF(总装!Y$3:Y$146,$B527,总装!Y$6)+SUMIF(总装!Z$3:Z$146,$B527,总装!Z$6)+SUMIF(总装!AA$3:AA$146,$B527,总装!AA$6)</f>
        <v>0</v>
      </c>
      <c r="R527" s="5">
        <f ca="1">SUMIF(总装!AB$3:AB$146,$B527,总装!AB$6)+SUMIF(总装!AC$3:AC$146,$B527,总装!AC$6)+SUMIF(总装!AD$3:AD$146,$B527,总装!AD$6)</f>
        <v>0</v>
      </c>
      <c r="S527" s="5">
        <f ca="1">SUMIF(总装!AE$3:AE$146,$B527,总装!AE$6)+SUMIF(总装!AF$3:AF$146,$B527,总装!AF$6)+SUMIF(总装!AG$3:AG$146,$B527,总装!AG$6)</f>
        <v>0</v>
      </c>
      <c r="T527" s="5">
        <f ca="1">SUMIF(总装!AH$3:AH$146,$B527,总装!AH$6)+SUMIF(总装!AI$3:AI$146,$B527,总装!AI$6)+SUMIF(总装!AJ$3:AJ$146,$B527,总装!AJ$6)</f>
        <v>0</v>
      </c>
      <c r="U527" s="5">
        <f ca="1">SUMIF(总装!AK$3:AK$146,$B527,总装!AK$6)+SUMIF(总装!AL$3:AL$146,$B527,总装!AL$6)+SUMIF(总装!AM$3:AM$146,$B527,总装!AM$6)</f>
        <v>0</v>
      </c>
      <c r="V527" s="5">
        <f ca="1">SUMIF(总装!AN$3:AN$146,$B527,总装!AN$6)+SUMIF(总装!AO$3:AO$146,$B527,总装!AO$6)+SUMIF(总装!AP$3:AP$146,$B527,总装!AP$6)</f>
        <v>0</v>
      </c>
      <c r="W527" s="5">
        <f ca="1">SUMIF(总装!AQ$3:AQ$146,$B527,总装!AQ$6)+SUMIF(总装!AR$3:AR$146,$B527,总装!AR$6)+SUMIF(总装!AS$3:AS$146,$B527,总装!AS$6)</f>
        <v>0</v>
      </c>
      <c r="X527" s="5">
        <f ca="1">SUMIF(总装!AT$3:AT$146,$B527,总装!AT$6)+SUMIF(总装!AU$3:AU$146,$B527,总装!AU$6)+SUMIF(总装!AV$3:AV$146,$B527,总装!AV$6)</f>
        <v>760</v>
      </c>
      <c r="Y527" s="5">
        <f ca="1">SUMIF(总装!AW$3:AW$146,$B527,总装!AW$6)+SUMIF(总装!AX$3:AX$146,$B527,总装!AX$6)+SUMIF(总装!AY$3:AY$146,$B527,总装!AY$6)</f>
        <v>0</v>
      </c>
      <c r="Z527" s="5">
        <f ca="1">SUMIF(总装!AZ$3:AZ$146,$B527,总装!AZ$6)+SUMIF(总装!BA$3:BA$146,$B527,总装!BA$6)+SUMIF(总装!BB$3:BB$146,$B527,总装!BB$6)</f>
        <v>0</v>
      </c>
      <c r="AA527" s="5">
        <f ca="1">SUMIF(总装!BC$3:BC$146,$B527,总装!BC$6)+SUMIF(总装!BD$3:BD$146,$B527,总装!BD$6)+SUMIF(总装!BE$3:BE$146,$B527,总装!BE$6)</f>
        <v>1240</v>
      </c>
      <c r="AB527" s="5">
        <f ca="1">SUMIF(总装!BF$3:BF$146,$B527,总装!BF$6)+SUMIF(总装!BG$3:BG$146,$B527,总装!BG$6)+SUMIF(总装!BH$3:BH$146,$B527,总装!BH$6)</f>
        <v>0</v>
      </c>
      <c r="AC527" s="5">
        <f ca="1">SUMIF(总装!BI$3:BI$146,$B527,总装!BI$6)+SUMIF(总装!BJ$3:BJ$146,$B527,总装!BJ$6)+SUMIF(总装!BK$3:BK$146,$B527,总装!BK$6)</f>
        <v>0</v>
      </c>
      <c r="AD527" s="5">
        <f ca="1">SUMIF(总装!BL$3:BL$146,$B527,总装!BL$6)+SUMIF(总装!BM$3:BM$146,$B527,总装!BM$6)+SUMIF(总装!BN$3:BN$146,$B527,总装!BN$6)</f>
        <v>0</v>
      </c>
      <c r="AE527" s="5">
        <f ca="1">SUMIF(总装!BO$3:BO$146,$B527,总装!BO$6)+SUMIF(总装!BP$3:BP$146,$B527,总装!BP$6)+SUMIF(总装!BQ$3:BQ$146,$B527,总装!BQ$6)</f>
        <v>0</v>
      </c>
      <c r="AF527" s="5">
        <f ca="1">SUMIF(总装!BR$3:BR$146,$B527,总装!BR$6)+SUMIF(总装!BS$3:BS$146,$B527,总装!BS$6)+SUMIF(总装!BT$3:BT$146,$B527,总装!BT$6)</f>
        <v>0</v>
      </c>
      <c r="AG527" s="5">
        <f ca="1">SUMIF(总装!BU$3:BU$146,$B527,总装!BU$6)+SUMIF(总装!BV$3:BV$146,$B527,总装!BV$6)+SUMIF(总装!BW$3:BW$146,$B527,总装!BW$6)</f>
        <v>0</v>
      </c>
      <c r="AH527" s="5">
        <f ca="1">SUMIF(总装!BX$3:BX$146,$B527,总装!BX$6)+SUMIF(总装!BY$3:BY$146,$B527,总装!BY$6)+SUMIF(总装!BZ$3:BZ$146,$B527,总装!BZ$6)</f>
        <v>0</v>
      </c>
      <c r="AI527" s="5">
        <f ca="1">SUMIF(总装!CA$3:CA$146,$B527,总装!CA$6)+SUMIF(总装!CB$3:CB$146,$B527,总装!CB$6)+SUMIF(总装!CC$3:CC$146,$B527,总装!CC$6)</f>
        <v>0</v>
      </c>
      <c r="AJ527" s="5">
        <f ca="1">SUMIF(总装!CD$3:CD$146,$B527,总装!CD$6)+SUMIF(总装!CE$3:CE$146,$B527,总装!CE$6)+SUMIF(总装!CF$3:CF$146,$B527,总装!CF$6)</f>
        <v>0</v>
      </c>
      <c r="AK527" s="5">
        <f ca="1">SUMIF(总装!CG$3:CG$146,$B527,总装!CG$6)+SUMIF(总装!CH$3:CH$146,$B527,总装!CH$6)+SUMIF(总装!CI$3:CI$146,$B527,总装!CI$6)</f>
        <v>0</v>
      </c>
      <c r="AL527" s="5">
        <f ca="1">SUMIF(总装!CJ$3:CJ$146,$B527,总装!CJ$6)+SUMIF(总装!CK$3:CK$146,$B527,总装!CK$6)+SUMIF(总装!CL$3:CL$146,$B527,总装!CL$6)</f>
        <v>0</v>
      </c>
      <c r="AM527" s="5">
        <f ca="1">SUMIF(总装!CM$3:CM$146,$B527,总装!CM$6)+SUMIF(总装!CN$3:CN$146,$B527,总装!CN$6)+SUMIF(总装!CO$3:CO$146,$B527,总装!CO$6)</f>
        <v>0</v>
      </c>
      <c r="AN527" s="5">
        <f ca="1">SUMIF(总装!CP$3:CP$146,$B527,总装!CP$6)+SUMIF(总装!CQ$3:CQ$146,$B527,总装!CQ$6)+SUMIF(总装!CR$3:CR$146,$B527,总装!CR$6)</f>
        <v>0</v>
      </c>
      <c r="AO527" s="5">
        <f ca="1" t="shared" si="22"/>
        <v>2000</v>
      </c>
      <c r="AP527" s="5">
        <f>SUMIF(工单拆分!G:G,B527,工单拆分!I:I)</f>
        <v>2000</v>
      </c>
      <c r="AQ527" s="5">
        <f ca="1" t="shared" si="23"/>
        <v>0</v>
      </c>
      <c r="AS527" s="7"/>
      <c r="AT527" s="5"/>
      <c r="AU527" s="5"/>
      <c r="AV527" s="5"/>
      <c r="AW527" s="5"/>
    </row>
    <row r="528" s="1" customFormat="1" spans="1:49">
      <c r="A528" s="5">
        <f>工单拆分!F528</f>
        <v>7210004119</v>
      </c>
      <c r="B528" s="5" t="str">
        <f>工单拆分!G528</f>
        <v>7210004119-1</v>
      </c>
      <c r="C528" s="5" t="str">
        <f>工单拆分!H528</f>
        <v>DG50YC806-1</v>
      </c>
      <c r="D528" s="5">
        <f>VLOOKUP(B528,工单拆分!G:I,3,0)</f>
        <v>2000</v>
      </c>
      <c r="E528" s="5">
        <f ca="1">SUMIFS(OFFSET(工单拆分!$I$2,,,2000),OFFSET(工单拆分!$F$2,,,2000),A528)</f>
        <v>11000</v>
      </c>
      <c r="F528" s="5"/>
      <c r="G528" s="10">
        <f ca="1" t="array" ref="G528">MATCH(TRUE,J528:AN528&gt;10,0)+$J$2-1</f>
        <v>43530</v>
      </c>
      <c r="H528" s="11"/>
      <c r="I528" s="11"/>
      <c r="J528" s="5">
        <f ca="1">SUMIF(总装!D$3:D$146,$B528,总装!D$6)+SUMIF(总装!E$3:E$146,$B528,总装!E$6)+SUMIF(总装!F$3:F$146,$B528,总装!F$6)</f>
        <v>0</v>
      </c>
      <c r="K528" s="12">
        <f ca="1">SUMIF(总装!G$3:G$146,$B528,总装!G$6)+SUMIF(总装!H$3:H$146,$B528,总装!H$6)+SUMIF(总装!I$3:I$146,$B528,总装!I$6)</f>
        <v>0</v>
      </c>
      <c r="L528" s="12">
        <f ca="1">SUMIF(总装!J$3:J$146,$B528,总装!J$6)+SUMIF(总装!K$3:K$146,$B528,总装!K$6)+SUMIF(总装!L$3:L$146,$B528,总装!L$6)</f>
        <v>0</v>
      </c>
      <c r="M528" s="12">
        <f ca="1">SUMIF(总装!M$3:M$146,$B528,总装!M$6)+SUMIF(总装!N$3:N$146,$B528,总装!N$6)+SUMIF(总装!O$3:O$146,$B528,总装!O$6)</f>
        <v>0</v>
      </c>
      <c r="N528" s="12">
        <f ca="1">SUMIF(总装!P$3:P$146,$B528,总装!P$6)+SUMIF(总装!Q$3:Q$146,$B528,总装!Q$6)+SUMIF(总装!R$3:R$146,$B528,总装!R$6)</f>
        <v>0</v>
      </c>
      <c r="O528" s="12">
        <f ca="1">SUMIF(总装!S$3:S$146,$B528,总装!S$6)+SUMIF(总装!T$3:T$146,$B528,总装!T$6)+SUMIF(总装!U$3:U$146,$B528,总装!U$6)</f>
        <v>1000</v>
      </c>
      <c r="P528" s="12">
        <f ca="1">SUMIF(总装!V$3:V$146,$B528,总装!V$6)+SUMIF(总装!W$3:W$146,$B528,总装!W$6)+SUMIF(总装!X$3:X$146,$B528,总装!X$6)</f>
        <v>1000</v>
      </c>
      <c r="Q528" s="12">
        <f ca="1">SUMIF(总装!Y$3:Y$146,$B528,总装!Y$6)+SUMIF(总装!Z$3:Z$146,$B528,总装!Z$6)+SUMIF(总装!AA$3:AA$146,$B528,总装!AA$6)</f>
        <v>0</v>
      </c>
      <c r="R528" s="5">
        <f ca="1">SUMIF(总装!AB$3:AB$146,$B528,总装!AB$6)+SUMIF(总装!AC$3:AC$146,$B528,总装!AC$6)+SUMIF(总装!AD$3:AD$146,$B528,总装!AD$6)</f>
        <v>0</v>
      </c>
      <c r="S528" s="5">
        <f ca="1">SUMIF(总装!AE$3:AE$146,$B528,总装!AE$6)+SUMIF(总装!AF$3:AF$146,$B528,总装!AF$6)+SUMIF(总装!AG$3:AG$146,$B528,总装!AG$6)</f>
        <v>0</v>
      </c>
      <c r="T528" s="5">
        <f ca="1">SUMIF(总装!AH$3:AH$146,$B528,总装!AH$6)+SUMIF(总装!AI$3:AI$146,$B528,总装!AI$6)+SUMIF(总装!AJ$3:AJ$146,$B528,总装!AJ$6)</f>
        <v>0</v>
      </c>
      <c r="U528" s="5">
        <f ca="1">SUMIF(总装!AK$3:AK$146,$B528,总装!AK$6)+SUMIF(总装!AL$3:AL$146,$B528,总装!AL$6)+SUMIF(总装!AM$3:AM$146,$B528,总装!AM$6)</f>
        <v>0</v>
      </c>
      <c r="V528" s="5">
        <f ca="1">SUMIF(总装!AN$3:AN$146,$B528,总装!AN$6)+SUMIF(总装!AO$3:AO$146,$B528,总装!AO$6)+SUMIF(总装!AP$3:AP$146,$B528,总装!AP$6)</f>
        <v>0</v>
      </c>
      <c r="W528" s="5">
        <f ca="1">SUMIF(总装!AQ$3:AQ$146,$B528,总装!AQ$6)+SUMIF(总装!AR$3:AR$146,$B528,总装!AR$6)+SUMIF(总装!AS$3:AS$146,$B528,总装!AS$6)</f>
        <v>0</v>
      </c>
      <c r="X528" s="5">
        <f ca="1">SUMIF(总装!AT$3:AT$146,$B528,总装!AT$6)+SUMIF(总装!AU$3:AU$146,$B528,总装!AU$6)+SUMIF(总装!AV$3:AV$146,$B528,总装!AV$6)</f>
        <v>0</v>
      </c>
      <c r="Y528" s="5">
        <f ca="1">SUMIF(总装!AW$3:AW$146,$B528,总装!AW$6)+SUMIF(总装!AX$3:AX$146,$B528,总装!AX$6)+SUMIF(总装!AY$3:AY$146,$B528,总装!AY$6)</f>
        <v>0</v>
      </c>
      <c r="Z528" s="5">
        <f ca="1">SUMIF(总装!AZ$3:AZ$146,$B528,总装!AZ$6)+SUMIF(总装!BA$3:BA$146,$B528,总装!BA$6)+SUMIF(总装!BB$3:BB$146,$B528,总装!BB$6)</f>
        <v>0</v>
      </c>
      <c r="AA528" s="5">
        <f ca="1">SUMIF(总装!BC$3:BC$146,$B528,总装!BC$6)+SUMIF(总装!BD$3:BD$146,$B528,总装!BD$6)+SUMIF(总装!BE$3:BE$146,$B528,总装!BE$6)</f>
        <v>0</v>
      </c>
      <c r="AB528" s="5">
        <f ca="1">SUMIF(总装!BF$3:BF$146,$B528,总装!BF$6)+SUMIF(总装!BG$3:BG$146,$B528,总装!BG$6)+SUMIF(总装!BH$3:BH$146,$B528,总装!BH$6)</f>
        <v>0</v>
      </c>
      <c r="AC528" s="5">
        <f ca="1">SUMIF(总装!BI$3:BI$146,$B528,总装!BI$6)+SUMIF(总装!BJ$3:BJ$146,$B528,总装!BJ$6)+SUMIF(总装!BK$3:BK$146,$B528,总装!BK$6)</f>
        <v>0</v>
      </c>
      <c r="AD528" s="5">
        <f ca="1">SUMIF(总装!BL$3:BL$146,$B528,总装!BL$6)+SUMIF(总装!BM$3:BM$146,$B528,总装!BM$6)+SUMIF(总装!BN$3:BN$146,$B528,总装!BN$6)</f>
        <v>0</v>
      </c>
      <c r="AE528" s="5">
        <f ca="1">SUMIF(总装!BO$3:BO$146,$B528,总装!BO$6)+SUMIF(总装!BP$3:BP$146,$B528,总装!BP$6)+SUMIF(总装!BQ$3:BQ$146,$B528,总装!BQ$6)</f>
        <v>0</v>
      </c>
      <c r="AF528" s="5">
        <f ca="1">SUMIF(总装!BR$3:BR$146,$B528,总装!BR$6)+SUMIF(总装!BS$3:BS$146,$B528,总装!BS$6)+SUMIF(总装!BT$3:BT$146,$B528,总装!BT$6)</f>
        <v>0</v>
      </c>
      <c r="AG528" s="5">
        <f ca="1">SUMIF(总装!BU$3:BU$146,$B528,总装!BU$6)+SUMIF(总装!BV$3:BV$146,$B528,总装!BV$6)+SUMIF(总装!BW$3:BW$146,$B528,总装!BW$6)</f>
        <v>0</v>
      </c>
      <c r="AH528" s="5">
        <f ca="1">SUMIF(总装!BX$3:BX$146,$B528,总装!BX$6)+SUMIF(总装!BY$3:BY$146,$B528,总装!BY$6)+SUMIF(总装!BZ$3:BZ$146,$B528,总装!BZ$6)</f>
        <v>0</v>
      </c>
      <c r="AI528" s="5">
        <f ca="1">SUMIF(总装!CA$3:CA$146,$B528,总装!CA$6)+SUMIF(总装!CB$3:CB$146,$B528,总装!CB$6)+SUMIF(总装!CC$3:CC$146,$B528,总装!CC$6)</f>
        <v>0</v>
      </c>
      <c r="AJ528" s="5">
        <f ca="1">SUMIF(总装!CD$3:CD$146,$B528,总装!CD$6)+SUMIF(总装!CE$3:CE$146,$B528,总装!CE$6)+SUMIF(总装!CF$3:CF$146,$B528,总装!CF$6)</f>
        <v>0</v>
      </c>
      <c r="AK528" s="5">
        <f ca="1">SUMIF(总装!CG$3:CG$146,$B528,总装!CG$6)+SUMIF(总装!CH$3:CH$146,$B528,总装!CH$6)+SUMIF(总装!CI$3:CI$146,$B528,总装!CI$6)</f>
        <v>0</v>
      </c>
      <c r="AL528" s="5">
        <f ca="1">SUMIF(总装!CJ$3:CJ$146,$B528,总装!CJ$6)+SUMIF(总装!CK$3:CK$146,$B528,总装!CK$6)+SUMIF(总装!CL$3:CL$146,$B528,总装!CL$6)</f>
        <v>0</v>
      </c>
      <c r="AM528" s="5">
        <f ca="1">SUMIF(总装!CM$3:CM$146,$B528,总装!CM$6)+SUMIF(总装!CN$3:CN$146,$B528,总装!CN$6)+SUMIF(总装!CO$3:CO$146,$B528,总装!CO$6)</f>
        <v>0</v>
      </c>
      <c r="AN528" s="5">
        <f ca="1">SUMIF(总装!CP$3:CP$146,$B528,总装!CP$6)+SUMIF(总装!CQ$3:CQ$146,$B528,总装!CQ$6)+SUMIF(总装!CR$3:CR$146,$B528,总装!CR$6)</f>
        <v>0</v>
      </c>
      <c r="AO528" s="5">
        <f ca="1" t="shared" si="22"/>
        <v>2000</v>
      </c>
      <c r="AP528" s="5">
        <f>SUMIF(工单拆分!G:G,B528,工单拆分!I:I)</f>
        <v>2000</v>
      </c>
      <c r="AQ528" s="5">
        <f ca="1" t="shared" si="23"/>
        <v>0</v>
      </c>
      <c r="AS528" s="7"/>
      <c r="AT528" s="5"/>
      <c r="AU528" s="5"/>
      <c r="AV528" s="5"/>
      <c r="AW528" s="5"/>
    </row>
    <row r="529" s="1" customFormat="1" spans="1:49">
      <c r="A529" s="5">
        <f>工单拆分!F529</f>
        <v>7210004119</v>
      </c>
      <c r="B529" s="5" t="str">
        <f>工单拆分!G529</f>
        <v>7210004119-2</v>
      </c>
      <c r="C529" s="5" t="str">
        <f>工单拆分!H529</f>
        <v>DG50YC806-2</v>
      </c>
      <c r="D529" s="5">
        <f>VLOOKUP(B529,工单拆分!G:I,3,0)</f>
        <v>2000</v>
      </c>
      <c r="E529" s="5">
        <f ca="1">SUMIFS(OFFSET(工单拆分!$I$2,,,2000),OFFSET(工单拆分!$F$2,,,2000),A529)</f>
        <v>11000</v>
      </c>
      <c r="F529" s="5"/>
      <c r="G529" s="10">
        <f ca="1" t="array" ref="G529">MATCH(TRUE,J529:AN529&gt;10,0)+$J$2-1</f>
        <v>43531</v>
      </c>
      <c r="H529" s="11"/>
      <c r="I529" s="11"/>
      <c r="J529" s="5">
        <f ca="1">SUMIF(总装!D$3:D$146,$B529,总装!D$6)+SUMIF(总装!E$3:E$146,$B529,总装!E$6)+SUMIF(总装!F$3:F$146,$B529,总装!F$6)</f>
        <v>0</v>
      </c>
      <c r="K529" s="12">
        <f ca="1">SUMIF(总装!G$3:G$146,$B529,总装!G$6)+SUMIF(总装!H$3:H$146,$B529,总装!H$6)+SUMIF(总装!I$3:I$146,$B529,总装!I$6)</f>
        <v>0</v>
      </c>
      <c r="L529" s="12">
        <f ca="1">SUMIF(总装!J$3:J$146,$B529,总装!J$6)+SUMIF(总装!K$3:K$146,$B529,总装!K$6)+SUMIF(总装!L$3:L$146,$B529,总装!L$6)</f>
        <v>0</v>
      </c>
      <c r="M529" s="12">
        <f ca="1">SUMIF(总装!M$3:M$146,$B529,总装!M$6)+SUMIF(总装!N$3:N$146,$B529,总装!N$6)+SUMIF(总装!O$3:O$146,$B529,总装!O$6)</f>
        <v>0</v>
      </c>
      <c r="N529" s="12">
        <f ca="1">SUMIF(总装!P$3:P$146,$B529,总装!P$6)+SUMIF(总装!Q$3:Q$146,$B529,总装!Q$6)+SUMIF(总装!R$3:R$146,$B529,总装!R$6)</f>
        <v>0</v>
      </c>
      <c r="O529" s="12">
        <f ca="1">SUMIF(总装!S$3:S$146,$B529,总装!S$6)+SUMIF(总装!T$3:T$146,$B529,总装!T$6)+SUMIF(总装!U$3:U$146,$B529,总装!U$6)</f>
        <v>0</v>
      </c>
      <c r="P529" s="12">
        <f ca="1">SUMIF(总装!V$3:V$146,$B529,总装!V$6)+SUMIF(总装!W$3:W$146,$B529,总装!W$6)+SUMIF(总装!X$3:X$146,$B529,总装!X$6)</f>
        <v>500</v>
      </c>
      <c r="Q529" s="12">
        <f ca="1">SUMIF(总装!Y$3:Y$146,$B529,总装!Y$6)+SUMIF(总装!Z$3:Z$146,$B529,总装!Z$6)+SUMIF(总装!AA$3:AA$146,$B529,总装!AA$6)</f>
        <v>1400</v>
      </c>
      <c r="R529" s="5">
        <f ca="1">SUMIF(总装!AB$3:AB$146,$B529,总装!AB$6)+SUMIF(总装!AC$3:AC$146,$B529,总装!AC$6)+SUMIF(总装!AD$3:AD$146,$B529,总装!AD$6)</f>
        <v>100</v>
      </c>
      <c r="S529" s="5">
        <f ca="1">SUMIF(总装!AE$3:AE$146,$B529,总装!AE$6)+SUMIF(总装!AF$3:AF$146,$B529,总装!AF$6)+SUMIF(总装!AG$3:AG$146,$B529,总装!AG$6)</f>
        <v>0</v>
      </c>
      <c r="T529" s="5">
        <f ca="1">SUMIF(总装!AH$3:AH$146,$B529,总装!AH$6)+SUMIF(总装!AI$3:AI$146,$B529,总装!AI$6)+SUMIF(总装!AJ$3:AJ$146,$B529,总装!AJ$6)</f>
        <v>0</v>
      </c>
      <c r="U529" s="5">
        <f ca="1">SUMIF(总装!AK$3:AK$146,$B529,总装!AK$6)+SUMIF(总装!AL$3:AL$146,$B529,总装!AL$6)+SUMIF(总装!AM$3:AM$146,$B529,总装!AM$6)</f>
        <v>0</v>
      </c>
      <c r="V529" s="5">
        <f ca="1">SUMIF(总装!AN$3:AN$146,$B529,总装!AN$6)+SUMIF(总装!AO$3:AO$146,$B529,总装!AO$6)+SUMIF(总装!AP$3:AP$146,$B529,总装!AP$6)</f>
        <v>0</v>
      </c>
      <c r="W529" s="5">
        <f ca="1">SUMIF(总装!AQ$3:AQ$146,$B529,总装!AQ$6)+SUMIF(总装!AR$3:AR$146,$B529,总装!AR$6)+SUMIF(总装!AS$3:AS$146,$B529,总装!AS$6)</f>
        <v>0</v>
      </c>
      <c r="X529" s="5">
        <f ca="1">SUMIF(总装!AT$3:AT$146,$B529,总装!AT$6)+SUMIF(总装!AU$3:AU$146,$B529,总装!AU$6)+SUMIF(总装!AV$3:AV$146,$B529,总装!AV$6)</f>
        <v>0</v>
      </c>
      <c r="Y529" s="5">
        <f ca="1">SUMIF(总装!AW$3:AW$146,$B529,总装!AW$6)+SUMIF(总装!AX$3:AX$146,$B529,总装!AX$6)+SUMIF(总装!AY$3:AY$146,$B529,总装!AY$6)</f>
        <v>0</v>
      </c>
      <c r="Z529" s="5">
        <f ca="1">SUMIF(总装!AZ$3:AZ$146,$B529,总装!AZ$6)+SUMIF(总装!BA$3:BA$146,$B529,总装!BA$6)+SUMIF(总装!BB$3:BB$146,$B529,总装!BB$6)</f>
        <v>0</v>
      </c>
      <c r="AA529" s="5">
        <f ca="1">SUMIF(总装!BC$3:BC$146,$B529,总装!BC$6)+SUMIF(总装!BD$3:BD$146,$B529,总装!BD$6)+SUMIF(总装!BE$3:BE$146,$B529,总装!BE$6)</f>
        <v>0</v>
      </c>
      <c r="AB529" s="5">
        <f ca="1">SUMIF(总装!BF$3:BF$146,$B529,总装!BF$6)+SUMIF(总装!BG$3:BG$146,$B529,总装!BG$6)+SUMIF(总装!BH$3:BH$146,$B529,总装!BH$6)</f>
        <v>0</v>
      </c>
      <c r="AC529" s="5">
        <f ca="1">SUMIF(总装!BI$3:BI$146,$B529,总装!BI$6)+SUMIF(总装!BJ$3:BJ$146,$B529,总装!BJ$6)+SUMIF(总装!BK$3:BK$146,$B529,总装!BK$6)</f>
        <v>0</v>
      </c>
      <c r="AD529" s="5">
        <f ca="1">SUMIF(总装!BL$3:BL$146,$B529,总装!BL$6)+SUMIF(总装!BM$3:BM$146,$B529,总装!BM$6)+SUMIF(总装!BN$3:BN$146,$B529,总装!BN$6)</f>
        <v>0</v>
      </c>
      <c r="AE529" s="5">
        <f ca="1">SUMIF(总装!BO$3:BO$146,$B529,总装!BO$6)+SUMIF(总装!BP$3:BP$146,$B529,总装!BP$6)+SUMIF(总装!BQ$3:BQ$146,$B529,总装!BQ$6)</f>
        <v>0</v>
      </c>
      <c r="AF529" s="5">
        <f ca="1">SUMIF(总装!BR$3:BR$146,$B529,总装!BR$6)+SUMIF(总装!BS$3:BS$146,$B529,总装!BS$6)+SUMIF(总装!BT$3:BT$146,$B529,总装!BT$6)</f>
        <v>0</v>
      </c>
      <c r="AG529" s="5">
        <f ca="1">SUMIF(总装!BU$3:BU$146,$B529,总装!BU$6)+SUMIF(总装!BV$3:BV$146,$B529,总装!BV$6)+SUMIF(总装!BW$3:BW$146,$B529,总装!BW$6)</f>
        <v>0</v>
      </c>
      <c r="AH529" s="5">
        <f ca="1">SUMIF(总装!BX$3:BX$146,$B529,总装!BX$6)+SUMIF(总装!BY$3:BY$146,$B529,总装!BY$6)+SUMIF(总装!BZ$3:BZ$146,$B529,总装!BZ$6)</f>
        <v>0</v>
      </c>
      <c r="AI529" s="5">
        <f ca="1">SUMIF(总装!CA$3:CA$146,$B529,总装!CA$6)+SUMIF(总装!CB$3:CB$146,$B529,总装!CB$6)+SUMIF(总装!CC$3:CC$146,$B529,总装!CC$6)</f>
        <v>0</v>
      </c>
      <c r="AJ529" s="5">
        <f ca="1">SUMIF(总装!CD$3:CD$146,$B529,总装!CD$6)+SUMIF(总装!CE$3:CE$146,$B529,总装!CE$6)+SUMIF(总装!CF$3:CF$146,$B529,总装!CF$6)</f>
        <v>0</v>
      </c>
      <c r="AK529" s="5">
        <f ca="1">SUMIF(总装!CG$3:CG$146,$B529,总装!CG$6)+SUMIF(总装!CH$3:CH$146,$B529,总装!CH$6)+SUMIF(总装!CI$3:CI$146,$B529,总装!CI$6)</f>
        <v>0</v>
      </c>
      <c r="AL529" s="5">
        <f ca="1">SUMIF(总装!CJ$3:CJ$146,$B529,总装!CJ$6)+SUMIF(总装!CK$3:CK$146,$B529,总装!CK$6)+SUMIF(总装!CL$3:CL$146,$B529,总装!CL$6)</f>
        <v>0</v>
      </c>
      <c r="AM529" s="5">
        <f ca="1">SUMIF(总装!CM$3:CM$146,$B529,总装!CM$6)+SUMIF(总装!CN$3:CN$146,$B529,总装!CN$6)+SUMIF(总装!CO$3:CO$146,$B529,总装!CO$6)</f>
        <v>0</v>
      </c>
      <c r="AN529" s="5">
        <f ca="1">SUMIF(总装!CP$3:CP$146,$B529,总装!CP$6)+SUMIF(总装!CQ$3:CQ$146,$B529,总装!CQ$6)+SUMIF(总装!CR$3:CR$146,$B529,总装!CR$6)</f>
        <v>0</v>
      </c>
      <c r="AO529" s="5">
        <f ca="1" t="shared" si="22"/>
        <v>2000</v>
      </c>
      <c r="AP529" s="5">
        <f>SUMIF(工单拆分!G:G,B529,工单拆分!I:I)</f>
        <v>2000</v>
      </c>
      <c r="AQ529" s="5">
        <f ca="1" t="shared" si="23"/>
        <v>0</v>
      </c>
      <c r="AS529" s="7"/>
      <c r="AT529" s="5"/>
      <c r="AU529" s="5"/>
      <c r="AV529" s="5"/>
      <c r="AW529" s="5"/>
    </row>
    <row r="530" s="1" customFormat="1" spans="1:49">
      <c r="A530" s="5">
        <f>工单拆分!F530</f>
        <v>7210004119</v>
      </c>
      <c r="B530" s="5" t="str">
        <f>工单拆分!G530</f>
        <v>7210004119-3</v>
      </c>
      <c r="C530" s="5" t="str">
        <f>工单拆分!H530</f>
        <v>DG50YC806-3</v>
      </c>
      <c r="D530" s="5">
        <f>VLOOKUP(B530,工单拆分!G:I,3,0)</f>
        <v>2000</v>
      </c>
      <c r="E530" s="5">
        <f ca="1">SUMIFS(OFFSET(工单拆分!$I$2,,,2000),OFFSET(工单拆分!$F$2,,,2000),A530)</f>
        <v>11000</v>
      </c>
      <c r="F530" s="5"/>
      <c r="G530" s="10">
        <f ca="1" t="array" ref="G530">MATCH(TRUE,J530:AN530&gt;10,0)+$J$2-1</f>
        <v>43533</v>
      </c>
      <c r="H530" s="11"/>
      <c r="I530" s="11"/>
      <c r="J530" s="5">
        <f ca="1">SUMIF(总装!D$3:D$146,$B530,总装!D$6)+SUMIF(总装!E$3:E$146,$B530,总装!E$6)+SUMIF(总装!F$3:F$146,$B530,总装!F$6)</f>
        <v>0</v>
      </c>
      <c r="K530" s="12">
        <f ca="1">SUMIF(总装!G$3:G$146,$B530,总装!G$6)+SUMIF(总装!H$3:H$146,$B530,总装!H$6)+SUMIF(总装!I$3:I$146,$B530,总装!I$6)</f>
        <v>0</v>
      </c>
      <c r="L530" s="12">
        <f ca="1">SUMIF(总装!J$3:J$146,$B530,总装!J$6)+SUMIF(总装!K$3:K$146,$B530,总装!K$6)+SUMIF(总装!L$3:L$146,$B530,总装!L$6)</f>
        <v>0</v>
      </c>
      <c r="M530" s="12">
        <f ca="1">SUMIF(总装!M$3:M$146,$B530,总装!M$6)+SUMIF(总装!N$3:N$146,$B530,总装!N$6)+SUMIF(总装!O$3:O$146,$B530,总装!O$6)</f>
        <v>0</v>
      </c>
      <c r="N530" s="12">
        <f ca="1">SUMIF(总装!P$3:P$146,$B530,总装!P$6)+SUMIF(总装!Q$3:Q$146,$B530,总装!Q$6)+SUMIF(总装!R$3:R$146,$B530,总装!R$6)</f>
        <v>0</v>
      </c>
      <c r="O530" s="12">
        <f ca="1">SUMIF(总装!S$3:S$146,$B530,总装!S$6)+SUMIF(总装!T$3:T$146,$B530,总装!T$6)+SUMIF(总装!U$3:U$146,$B530,总装!U$6)</f>
        <v>0</v>
      </c>
      <c r="P530" s="12">
        <f ca="1">SUMIF(总装!V$3:V$146,$B530,总装!V$6)+SUMIF(总装!W$3:W$146,$B530,总装!W$6)+SUMIF(总装!X$3:X$146,$B530,总装!X$6)</f>
        <v>0</v>
      </c>
      <c r="Q530" s="12">
        <f ca="1">SUMIF(总装!Y$3:Y$146,$B530,总装!Y$6)+SUMIF(总装!Z$3:Z$146,$B530,总装!Z$6)+SUMIF(总装!AA$3:AA$146,$B530,总装!AA$6)</f>
        <v>0</v>
      </c>
      <c r="R530" s="5">
        <f ca="1">SUMIF(总装!AB$3:AB$146,$B530,总装!AB$6)+SUMIF(总装!AC$3:AC$146,$B530,总装!AC$6)+SUMIF(总装!AD$3:AD$146,$B530,总装!AD$6)</f>
        <v>1300</v>
      </c>
      <c r="S530" s="5">
        <f ca="1">SUMIF(总装!AE$3:AE$146,$B530,总装!AE$6)+SUMIF(总装!AF$3:AF$146,$B530,总装!AF$6)+SUMIF(总装!AG$3:AG$146,$B530,总装!AG$6)</f>
        <v>0</v>
      </c>
      <c r="T530" s="5">
        <f ca="1">SUMIF(总装!AH$3:AH$146,$B530,总装!AH$6)+SUMIF(总装!AI$3:AI$146,$B530,总装!AI$6)+SUMIF(总装!AJ$3:AJ$146,$B530,总装!AJ$6)</f>
        <v>700</v>
      </c>
      <c r="U530" s="5">
        <f ca="1">SUMIF(总装!AK$3:AK$146,$B530,总装!AK$6)+SUMIF(总装!AL$3:AL$146,$B530,总装!AL$6)+SUMIF(总装!AM$3:AM$146,$B530,总装!AM$6)</f>
        <v>0</v>
      </c>
      <c r="V530" s="5">
        <f ca="1">SUMIF(总装!AN$3:AN$146,$B530,总装!AN$6)+SUMIF(总装!AO$3:AO$146,$B530,总装!AO$6)+SUMIF(总装!AP$3:AP$146,$B530,总装!AP$6)</f>
        <v>0</v>
      </c>
      <c r="W530" s="5">
        <f ca="1">SUMIF(总装!AQ$3:AQ$146,$B530,总装!AQ$6)+SUMIF(总装!AR$3:AR$146,$B530,总装!AR$6)+SUMIF(总装!AS$3:AS$146,$B530,总装!AS$6)</f>
        <v>0</v>
      </c>
      <c r="X530" s="5">
        <f ca="1">SUMIF(总装!AT$3:AT$146,$B530,总装!AT$6)+SUMIF(总装!AU$3:AU$146,$B530,总装!AU$6)+SUMIF(总装!AV$3:AV$146,$B530,总装!AV$6)</f>
        <v>0</v>
      </c>
      <c r="Y530" s="5">
        <f ca="1">SUMIF(总装!AW$3:AW$146,$B530,总装!AW$6)+SUMIF(总装!AX$3:AX$146,$B530,总装!AX$6)+SUMIF(总装!AY$3:AY$146,$B530,总装!AY$6)</f>
        <v>0</v>
      </c>
      <c r="Z530" s="5">
        <f ca="1">SUMIF(总装!AZ$3:AZ$146,$B530,总装!AZ$6)+SUMIF(总装!BA$3:BA$146,$B530,总装!BA$6)+SUMIF(总装!BB$3:BB$146,$B530,总装!BB$6)</f>
        <v>0</v>
      </c>
      <c r="AA530" s="5">
        <f ca="1">SUMIF(总装!BC$3:BC$146,$B530,总装!BC$6)+SUMIF(总装!BD$3:BD$146,$B530,总装!BD$6)+SUMIF(总装!BE$3:BE$146,$B530,总装!BE$6)</f>
        <v>0</v>
      </c>
      <c r="AB530" s="5">
        <f ca="1">SUMIF(总装!BF$3:BF$146,$B530,总装!BF$6)+SUMIF(总装!BG$3:BG$146,$B530,总装!BG$6)+SUMIF(总装!BH$3:BH$146,$B530,总装!BH$6)</f>
        <v>0</v>
      </c>
      <c r="AC530" s="5">
        <f ca="1">SUMIF(总装!BI$3:BI$146,$B530,总装!BI$6)+SUMIF(总装!BJ$3:BJ$146,$B530,总装!BJ$6)+SUMIF(总装!BK$3:BK$146,$B530,总装!BK$6)</f>
        <v>0</v>
      </c>
      <c r="AD530" s="5">
        <f ca="1">SUMIF(总装!BL$3:BL$146,$B530,总装!BL$6)+SUMIF(总装!BM$3:BM$146,$B530,总装!BM$6)+SUMIF(总装!BN$3:BN$146,$B530,总装!BN$6)</f>
        <v>0</v>
      </c>
      <c r="AE530" s="5">
        <f ca="1">SUMIF(总装!BO$3:BO$146,$B530,总装!BO$6)+SUMIF(总装!BP$3:BP$146,$B530,总装!BP$6)+SUMIF(总装!BQ$3:BQ$146,$B530,总装!BQ$6)</f>
        <v>0</v>
      </c>
      <c r="AF530" s="5">
        <f ca="1">SUMIF(总装!BR$3:BR$146,$B530,总装!BR$6)+SUMIF(总装!BS$3:BS$146,$B530,总装!BS$6)+SUMIF(总装!BT$3:BT$146,$B530,总装!BT$6)</f>
        <v>0</v>
      </c>
      <c r="AG530" s="5">
        <f ca="1">SUMIF(总装!BU$3:BU$146,$B530,总装!BU$6)+SUMIF(总装!BV$3:BV$146,$B530,总装!BV$6)+SUMIF(总装!BW$3:BW$146,$B530,总装!BW$6)</f>
        <v>0</v>
      </c>
      <c r="AH530" s="5">
        <f ca="1">SUMIF(总装!BX$3:BX$146,$B530,总装!BX$6)+SUMIF(总装!BY$3:BY$146,$B530,总装!BY$6)+SUMIF(总装!BZ$3:BZ$146,$B530,总装!BZ$6)</f>
        <v>0</v>
      </c>
      <c r="AI530" s="5">
        <f ca="1">SUMIF(总装!CA$3:CA$146,$B530,总装!CA$6)+SUMIF(总装!CB$3:CB$146,$B530,总装!CB$6)+SUMIF(总装!CC$3:CC$146,$B530,总装!CC$6)</f>
        <v>0</v>
      </c>
      <c r="AJ530" s="5">
        <f ca="1">SUMIF(总装!CD$3:CD$146,$B530,总装!CD$6)+SUMIF(总装!CE$3:CE$146,$B530,总装!CE$6)+SUMIF(总装!CF$3:CF$146,$B530,总装!CF$6)</f>
        <v>0</v>
      </c>
      <c r="AK530" s="5">
        <f ca="1">SUMIF(总装!CG$3:CG$146,$B530,总装!CG$6)+SUMIF(总装!CH$3:CH$146,$B530,总装!CH$6)+SUMIF(总装!CI$3:CI$146,$B530,总装!CI$6)</f>
        <v>0</v>
      </c>
      <c r="AL530" s="5">
        <f ca="1">SUMIF(总装!CJ$3:CJ$146,$B530,总装!CJ$6)+SUMIF(总装!CK$3:CK$146,$B530,总装!CK$6)+SUMIF(总装!CL$3:CL$146,$B530,总装!CL$6)</f>
        <v>0</v>
      </c>
      <c r="AM530" s="5">
        <f ca="1">SUMIF(总装!CM$3:CM$146,$B530,总装!CM$6)+SUMIF(总装!CN$3:CN$146,$B530,总装!CN$6)+SUMIF(总装!CO$3:CO$146,$B530,总装!CO$6)</f>
        <v>0</v>
      </c>
      <c r="AN530" s="5">
        <f ca="1">SUMIF(总装!CP$3:CP$146,$B530,总装!CP$6)+SUMIF(总装!CQ$3:CQ$146,$B530,总装!CQ$6)+SUMIF(总装!CR$3:CR$146,$B530,总装!CR$6)</f>
        <v>0</v>
      </c>
      <c r="AO530" s="5">
        <f ca="1" t="shared" si="22"/>
        <v>2000</v>
      </c>
      <c r="AP530" s="5">
        <f>SUMIF(工单拆分!G:G,B530,工单拆分!I:I)</f>
        <v>2000</v>
      </c>
      <c r="AQ530" s="5">
        <f ca="1" t="shared" si="23"/>
        <v>0</v>
      </c>
      <c r="AS530" s="7"/>
      <c r="AT530" s="5"/>
      <c r="AU530" s="5"/>
      <c r="AV530" s="5"/>
      <c r="AW530" s="5"/>
    </row>
    <row r="531" s="1" customFormat="1" spans="1:49">
      <c r="A531" s="5">
        <f>工单拆分!F531</f>
        <v>7210004119</v>
      </c>
      <c r="B531" s="5" t="str">
        <f>工单拆分!G531</f>
        <v>7210004119-4</v>
      </c>
      <c r="C531" s="5" t="str">
        <f>工单拆分!H531</f>
        <v>DG50YC806-4</v>
      </c>
      <c r="D531" s="5">
        <f>VLOOKUP(B531,工单拆分!G:I,3,0)</f>
        <v>2000</v>
      </c>
      <c r="E531" s="5">
        <f ca="1">SUMIFS(OFFSET(工单拆分!$I$2,,,2000),OFFSET(工单拆分!$F$2,,,2000),A531)</f>
        <v>11000</v>
      </c>
      <c r="F531" s="5"/>
      <c r="G531" s="10">
        <f ca="1" t="array" ref="G531">MATCH(TRUE,J531:AN531&gt;10,0)+$J$2-1</f>
        <v>43535</v>
      </c>
      <c r="H531" s="11"/>
      <c r="I531" s="11"/>
      <c r="J531" s="5">
        <f ca="1">SUMIF(总装!D$3:D$146,$B531,总装!D$6)+SUMIF(总装!E$3:E$146,$B531,总装!E$6)+SUMIF(总装!F$3:F$146,$B531,总装!F$6)</f>
        <v>0</v>
      </c>
      <c r="K531" s="12">
        <f ca="1">SUMIF(总装!G$3:G$146,$B531,总装!G$6)+SUMIF(总装!H$3:H$146,$B531,总装!H$6)+SUMIF(总装!I$3:I$146,$B531,总装!I$6)</f>
        <v>0</v>
      </c>
      <c r="L531" s="12">
        <f ca="1">SUMIF(总装!J$3:J$146,$B531,总装!J$6)+SUMIF(总装!K$3:K$146,$B531,总装!K$6)+SUMIF(总装!L$3:L$146,$B531,总装!L$6)</f>
        <v>0</v>
      </c>
      <c r="M531" s="12">
        <f ca="1">SUMIF(总装!M$3:M$146,$B531,总装!M$6)+SUMIF(总装!N$3:N$146,$B531,总装!N$6)+SUMIF(总装!O$3:O$146,$B531,总装!O$6)</f>
        <v>0</v>
      </c>
      <c r="N531" s="12">
        <f ca="1">SUMIF(总装!P$3:P$146,$B531,总装!P$6)+SUMIF(总装!Q$3:Q$146,$B531,总装!Q$6)+SUMIF(总装!R$3:R$146,$B531,总装!R$6)</f>
        <v>0</v>
      </c>
      <c r="O531" s="12">
        <f ca="1">SUMIF(总装!S$3:S$146,$B531,总装!S$6)+SUMIF(总装!T$3:T$146,$B531,总装!T$6)+SUMIF(总装!U$3:U$146,$B531,总装!U$6)</f>
        <v>0</v>
      </c>
      <c r="P531" s="12">
        <f ca="1">SUMIF(总装!V$3:V$146,$B531,总装!V$6)+SUMIF(总装!W$3:W$146,$B531,总装!W$6)+SUMIF(总装!X$3:X$146,$B531,总装!X$6)</f>
        <v>0</v>
      </c>
      <c r="Q531" s="12">
        <f ca="1">SUMIF(总装!Y$3:Y$146,$B531,总装!Y$6)+SUMIF(总装!Z$3:Z$146,$B531,总装!Z$6)+SUMIF(总装!AA$3:AA$146,$B531,总装!AA$6)</f>
        <v>0</v>
      </c>
      <c r="R531" s="5">
        <f ca="1">SUMIF(总装!AB$3:AB$146,$B531,总装!AB$6)+SUMIF(总装!AC$3:AC$146,$B531,总装!AC$6)+SUMIF(总装!AD$3:AD$146,$B531,总装!AD$6)</f>
        <v>0</v>
      </c>
      <c r="S531" s="5">
        <f ca="1">SUMIF(总装!AE$3:AE$146,$B531,总装!AE$6)+SUMIF(总装!AF$3:AF$146,$B531,总装!AF$6)+SUMIF(总装!AG$3:AG$146,$B531,总装!AG$6)</f>
        <v>0</v>
      </c>
      <c r="T531" s="5">
        <f ca="1">SUMIF(总装!AH$3:AH$146,$B531,总装!AH$6)+SUMIF(总装!AI$3:AI$146,$B531,总装!AI$6)+SUMIF(总装!AJ$3:AJ$146,$B531,总装!AJ$6)</f>
        <v>700</v>
      </c>
      <c r="U531" s="5">
        <f ca="1">SUMIF(总装!AK$3:AK$146,$B531,总装!AK$6)+SUMIF(总装!AL$3:AL$146,$B531,总装!AL$6)+SUMIF(总装!AM$3:AM$146,$B531,总装!AM$6)</f>
        <v>1300</v>
      </c>
      <c r="V531" s="5">
        <f ca="1">SUMIF(总装!AN$3:AN$146,$B531,总装!AN$6)+SUMIF(总装!AO$3:AO$146,$B531,总装!AO$6)+SUMIF(总装!AP$3:AP$146,$B531,总装!AP$6)</f>
        <v>0</v>
      </c>
      <c r="W531" s="5">
        <f ca="1">SUMIF(总装!AQ$3:AQ$146,$B531,总装!AQ$6)+SUMIF(总装!AR$3:AR$146,$B531,总装!AR$6)+SUMIF(总装!AS$3:AS$146,$B531,总装!AS$6)</f>
        <v>0</v>
      </c>
      <c r="X531" s="5">
        <f ca="1">SUMIF(总装!AT$3:AT$146,$B531,总装!AT$6)+SUMIF(总装!AU$3:AU$146,$B531,总装!AU$6)+SUMIF(总装!AV$3:AV$146,$B531,总装!AV$6)</f>
        <v>0</v>
      </c>
      <c r="Y531" s="5">
        <f ca="1">SUMIF(总装!AW$3:AW$146,$B531,总装!AW$6)+SUMIF(总装!AX$3:AX$146,$B531,总装!AX$6)+SUMIF(总装!AY$3:AY$146,$B531,总装!AY$6)</f>
        <v>0</v>
      </c>
      <c r="Z531" s="5">
        <f ca="1">SUMIF(总装!AZ$3:AZ$146,$B531,总装!AZ$6)+SUMIF(总装!BA$3:BA$146,$B531,总装!BA$6)+SUMIF(总装!BB$3:BB$146,$B531,总装!BB$6)</f>
        <v>0</v>
      </c>
      <c r="AA531" s="5">
        <f ca="1">SUMIF(总装!BC$3:BC$146,$B531,总装!BC$6)+SUMIF(总装!BD$3:BD$146,$B531,总装!BD$6)+SUMIF(总装!BE$3:BE$146,$B531,总装!BE$6)</f>
        <v>0</v>
      </c>
      <c r="AB531" s="5">
        <f ca="1">SUMIF(总装!BF$3:BF$146,$B531,总装!BF$6)+SUMIF(总装!BG$3:BG$146,$B531,总装!BG$6)+SUMIF(总装!BH$3:BH$146,$B531,总装!BH$6)</f>
        <v>0</v>
      </c>
      <c r="AC531" s="5">
        <f ca="1">SUMIF(总装!BI$3:BI$146,$B531,总装!BI$6)+SUMIF(总装!BJ$3:BJ$146,$B531,总装!BJ$6)+SUMIF(总装!BK$3:BK$146,$B531,总装!BK$6)</f>
        <v>0</v>
      </c>
      <c r="AD531" s="5">
        <f ca="1">SUMIF(总装!BL$3:BL$146,$B531,总装!BL$6)+SUMIF(总装!BM$3:BM$146,$B531,总装!BM$6)+SUMIF(总装!BN$3:BN$146,$B531,总装!BN$6)</f>
        <v>0</v>
      </c>
      <c r="AE531" s="5">
        <f ca="1">SUMIF(总装!BO$3:BO$146,$B531,总装!BO$6)+SUMIF(总装!BP$3:BP$146,$B531,总装!BP$6)+SUMIF(总装!BQ$3:BQ$146,$B531,总装!BQ$6)</f>
        <v>0</v>
      </c>
      <c r="AF531" s="5">
        <f ca="1">SUMIF(总装!BR$3:BR$146,$B531,总装!BR$6)+SUMIF(总装!BS$3:BS$146,$B531,总装!BS$6)+SUMIF(总装!BT$3:BT$146,$B531,总装!BT$6)</f>
        <v>0</v>
      </c>
      <c r="AG531" s="5">
        <f ca="1">SUMIF(总装!BU$3:BU$146,$B531,总装!BU$6)+SUMIF(总装!BV$3:BV$146,$B531,总装!BV$6)+SUMIF(总装!BW$3:BW$146,$B531,总装!BW$6)</f>
        <v>0</v>
      </c>
      <c r="AH531" s="5">
        <f ca="1">SUMIF(总装!BX$3:BX$146,$B531,总装!BX$6)+SUMIF(总装!BY$3:BY$146,$B531,总装!BY$6)+SUMIF(总装!BZ$3:BZ$146,$B531,总装!BZ$6)</f>
        <v>0</v>
      </c>
      <c r="AI531" s="5">
        <f ca="1">SUMIF(总装!CA$3:CA$146,$B531,总装!CA$6)+SUMIF(总装!CB$3:CB$146,$B531,总装!CB$6)+SUMIF(总装!CC$3:CC$146,$B531,总装!CC$6)</f>
        <v>0</v>
      </c>
      <c r="AJ531" s="5">
        <f ca="1">SUMIF(总装!CD$3:CD$146,$B531,总装!CD$6)+SUMIF(总装!CE$3:CE$146,$B531,总装!CE$6)+SUMIF(总装!CF$3:CF$146,$B531,总装!CF$6)</f>
        <v>0</v>
      </c>
      <c r="AK531" s="5">
        <f ca="1">SUMIF(总装!CG$3:CG$146,$B531,总装!CG$6)+SUMIF(总装!CH$3:CH$146,$B531,总装!CH$6)+SUMIF(总装!CI$3:CI$146,$B531,总装!CI$6)</f>
        <v>0</v>
      </c>
      <c r="AL531" s="5">
        <f ca="1">SUMIF(总装!CJ$3:CJ$146,$B531,总装!CJ$6)+SUMIF(总装!CK$3:CK$146,$B531,总装!CK$6)+SUMIF(总装!CL$3:CL$146,$B531,总装!CL$6)</f>
        <v>0</v>
      </c>
      <c r="AM531" s="5">
        <f ca="1">SUMIF(总装!CM$3:CM$146,$B531,总装!CM$6)+SUMIF(总装!CN$3:CN$146,$B531,总装!CN$6)+SUMIF(总装!CO$3:CO$146,$B531,总装!CO$6)</f>
        <v>0</v>
      </c>
      <c r="AN531" s="5">
        <f ca="1">SUMIF(总装!CP$3:CP$146,$B531,总装!CP$6)+SUMIF(总装!CQ$3:CQ$146,$B531,总装!CQ$6)+SUMIF(总装!CR$3:CR$146,$B531,总装!CR$6)</f>
        <v>0</v>
      </c>
      <c r="AO531" s="5">
        <f ca="1" t="shared" si="22"/>
        <v>2000</v>
      </c>
      <c r="AP531" s="5">
        <f>SUMIF(工单拆分!G:G,B531,工单拆分!I:I)</f>
        <v>2000</v>
      </c>
      <c r="AQ531" s="5">
        <f ca="1" t="shared" si="23"/>
        <v>0</v>
      </c>
      <c r="AS531" s="7"/>
      <c r="AT531" s="5"/>
      <c r="AU531" s="5"/>
      <c r="AV531" s="5"/>
      <c r="AW531" s="5"/>
    </row>
    <row r="532" s="1" customFormat="1" spans="1:49">
      <c r="A532" s="5">
        <f>工单拆分!F532</f>
        <v>7210004119</v>
      </c>
      <c r="B532" s="5" t="str">
        <f>工单拆分!G532</f>
        <v>7210004119-5</v>
      </c>
      <c r="C532" s="5" t="str">
        <f>工单拆分!H532</f>
        <v>DG50YC806-5</v>
      </c>
      <c r="D532" s="5">
        <f>VLOOKUP(B532,工单拆分!G:I,3,0)</f>
        <v>0</v>
      </c>
      <c r="E532" s="5">
        <f ca="1">SUMIFS(OFFSET(工单拆分!$I$2,,,2000),OFFSET(工单拆分!$F$2,,,2000),A532)</f>
        <v>11000</v>
      </c>
      <c r="F532" s="5"/>
      <c r="G532" s="10" t="e">
        <f ca="1" t="array" ref="G532">MATCH(TRUE,J532:AN532&gt;10,0)+$J$2-1</f>
        <v>#N/A</v>
      </c>
      <c r="H532" s="11"/>
      <c r="I532" s="11"/>
      <c r="J532" s="5">
        <f ca="1">SUMIF(总装!D$3:D$146,$B532,总装!D$6)+SUMIF(总装!E$3:E$146,$B532,总装!E$6)+SUMIF(总装!F$3:F$146,$B532,总装!F$6)</f>
        <v>0</v>
      </c>
      <c r="K532" s="12">
        <f ca="1">SUMIF(总装!G$3:G$146,$B532,总装!G$6)+SUMIF(总装!H$3:H$146,$B532,总装!H$6)+SUMIF(总装!I$3:I$146,$B532,总装!I$6)</f>
        <v>0</v>
      </c>
      <c r="L532" s="12">
        <f ca="1">SUMIF(总装!J$3:J$146,$B532,总装!J$6)+SUMIF(总装!K$3:K$146,$B532,总装!K$6)+SUMIF(总装!L$3:L$146,$B532,总装!L$6)</f>
        <v>0</v>
      </c>
      <c r="M532" s="12">
        <f ca="1">SUMIF(总装!M$3:M$146,$B532,总装!M$6)+SUMIF(总装!N$3:N$146,$B532,总装!N$6)+SUMIF(总装!O$3:O$146,$B532,总装!O$6)</f>
        <v>0</v>
      </c>
      <c r="N532" s="12">
        <f ca="1">SUMIF(总装!P$3:P$146,$B532,总装!P$6)+SUMIF(总装!Q$3:Q$146,$B532,总装!Q$6)+SUMIF(总装!R$3:R$146,$B532,总装!R$6)</f>
        <v>0</v>
      </c>
      <c r="O532" s="12">
        <f ca="1">SUMIF(总装!S$3:S$146,$B532,总装!S$6)+SUMIF(总装!T$3:T$146,$B532,总装!T$6)+SUMIF(总装!U$3:U$146,$B532,总装!U$6)</f>
        <v>0</v>
      </c>
      <c r="P532" s="12">
        <f ca="1">SUMIF(总装!V$3:V$146,$B532,总装!V$6)+SUMIF(总装!W$3:W$146,$B532,总装!W$6)+SUMIF(总装!X$3:X$146,$B532,总装!X$6)</f>
        <v>0</v>
      </c>
      <c r="Q532" s="12">
        <f ca="1">SUMIF(总装!Y$3:Y$146,$B532,总装!Y$6)+SUMIF(总装!Z$3:Z$146,$B532,总装!Z$6)+SUMIF(总装!AA$3:AA$146,$B532,总装!AA$6)</f>
        <v>0</v>
      </c>
      <c r="R532" s="5">
        <f ca="1">SUMIF(总装!AB$3:AB$146,$B532,总装!AB$6)+SUMIF(总装!AC$3:AC$146,$B532,总装!AC$6)+SUMIF(总装!AD$3:AD$146,$B532,总装!AD$6)</f>
        <v>0</v>
      </c>
      <c r="S532" s="5">
        <f ca="1">SUMIF(总装!AE$3:AE$146,$B532,总装!AE$6)+SUMIF(总装!AF$3:AF$146,$B532,总装!AF$6)+SUMIF(总装!AG$3:AG$146,$B532,总装!AG$6)</f>
        <v>0</v>
      </c>
      <c r="T532" s="5">
        <f ca="1">SUMIF(总装!AH$3:AH$146,$B532,总装!AH$6)+SUMIF(总装!AI$3:AI$146,$B532,总装!AI$6)+SUMIF(总装!AJ$3:AJ$146,$B532,总装!AJ$6)</f>
        <v>0</v>
      </c>
      <c r="U532" s="5">
        <f ca="1">SUMIF(总装!AK$3:AK$146,$B532,总装!AK$6)+SUMIF(总装!AL$3:AL$146,$B532,总装!AL$6)+SUMIF(总装!AM$3:AM$146,$B532,总装!AM$6)</f>
        <v>0</v>
      </c>
      <c r="V532" s="5">
        <f ca="1">SUMIF(总装!AN$3:AN$146,$B532,总装!AN$6)+SUMIF(总装!AO$3:AO$146,$B532,总装!AO$6)+SUMIF(总装!AP$3:AP$146,$B532,总装!AP$6)</f>
        <v>0</v>
      </c>
      <c r="W532" s="5">
        <f ca="1">SUMIF(总装!AQ$3:AQ$146,$B532,总装!AQ$6)+SUMIF(总装!AR$3:AR$146,$B532,总装!AR$6)+SUMIF(总装!AS$3:AS$146,$B532,总装!AS$6)</f>
        <v>0</v>
      </c>
      <c r="X532" s="5">
        <f ca="1">SUMIF(总装!AT$3:AT$146,$B532,总装!AT$6)+SUMIF(总装!AU$3:AU$146,$B532,总装!AU$6)+SUMIF(总装!AV$3:AV$146,$B532,总装!AV$6)</f>
        <v>0</v>
      </c>
      <c r="Y532" s="5">
        <f ca="1">SUMIF(总装!AW$3:AW$146,$B532,总装!AW$6)+SUMIF(总装!AX$3:AX$146,$B532,总装!AX$6)+SUMIF(总装!AY$3:AY$146,$B532,总装!AY$6)</f>
        <v>0</v>
      </c>
      <c r="Z532" s="5">
        <f ca="1">SUMIF(总装!AZ$3:AZ$146,$B532,总装!AZ$6)+SUMIF(总装!BA$3:BA$146,$B532,总装!BA$6)+SUMIF(总装!BB$3:BB$146,$B532,总装!BB$6)</f>
        <v>0</v>
      </c>
      <c r="AA532" s="5">
        <f ca="1">SUMIF(总装!BC$3:BC$146,$B532,总装!BC$6)+SUMIF(总装!BD$3:BD$146,$B532,总装!BD$6)+SUMIF(总装!BE$3:BE$146,$B532,总装!BE$6)</f>
        <v>0</v>
      </c>
      <c r="AB532" s="5">
        <f ca="1">SUMIF(总装!BF$3:BF$146,$B532,总装!BF$6)+SUMIF(总装!BG$3:BG$146,$B532,总装!BG$6)+SUMIF(总装!BH$3:BH$146,$B532,总装!BH$6)</f>
        <v>0</v>
      </c>
      <c r="AC532" s="5">
        <f ca="1">SUMIF(总装!BI$3:BI$146,$B532,总装!BI$6)+SUMIF(总装!BJ$3:BJ$146,$B532,总装!BJ$6)+SUMIF(总装!BK$3:BK$146,$B532,总装!BK$6)</f>
        <v>0</v>
      </c>
      <c r="AD532" s="5">
        <f ca="1">SUMIF(总装!BL$3:BL$146,$B532,总装!BL$6)+SUMIF(总装!BM$3:BM$146,$B532,总装!BM$6)+SUMIF(总装!BN$3:BN$146,$B532,总装!BN$6)</f>
        <v>0</v>
      </c>
      <c r="AE532" s="5">
        <f ca="1">SUMIF(总装!BO$3:BO$146,$B532,总装!BO$6)+SUMIF(总装!BP$3:BP$146,$B532,总装!BP$6)+SUMIF(总装!BQ$3:BQ$146,$B532,总装!BQ$6)</f>
        <v>0</v>
      </c>
      <c r="AF532" s="5">
        <f ca="1">SUMIF(总装!BR$3:BR$146,$B532,总装!BR$6)+SUMIF(总装!BS$3:BS$146,$B532,总装!BS$6)+SUMIF(总装!BT$3:BT$146,$B532,总装!BT$6)</f>
        <v>0</v>
      </c>
      <c r="AG532" s="5">
        <f ca="1">SUMIF(总装!BU$3:BU$146,$B532,总装!BU$6)+SUMIF(总装!BV$3:BV$146,$B532,总装!BV$6)+SUMIF(总装!BW$3:BW$146,$B532,总装!BW$6)</f>
        <v>0</v>
      </c>
      <c r="AH532" s="5">
        <f ca="1">SUMIF(总装!BX$3:BX$146,$B532,总装!BX$6)+SUMIF(总装!BY$3:BY$146,$B532,总装!BY$6)+SUMIF(总装!BZ$3:BZ$146,$B532,总装!BZ$6)</f>
        <v>0</v>
      </c>
      <c r="AI532" s="5">
        <f ca="1">SUMIF(总装!CA$3:CA$146,$B532,总装!CA$6)+SUMIF(总装!CB$3:CB$146,$B532,总装!CB$6)+SUMIF(总装!CC$3:CC$146,$B532,总装!CC$6)</f>
        <v>0</v>
      </c>
      <c r="AJ532" s="5">
        <f ca="1">SUMIF(总装!CD$3:CD$146,$B532,总装!CD$6)+SUMIF(总装!CE$3:CE$146,$B532,总装!CE$6)+SUMIF(总装!CF$3:CF$146,$B532,总装!CF$6)</f>
        <v>0</v>
      </c>
      <c r="AK532" s="5">
        <f ca="1">SUMIF(总装!CG$3:CG$146,$B532,总装!CG$6)+SUMIF(总装!CH$3:CH$146,$B532,总装!CH$6)+SUMIF(总装!CI$3:CI$146,$B532,总装!CI$6)</f>
        <v>0</v>
      </c>
      <c r="AL532" s="5">
        <f ca="1">SUMIF(总装!CJ$3:CJ$146,$B532,总装!CJ$6)+SUMIF(总装!CK$3:CK$146,$B532,总装!CK$6)+SUMIF(总装!CL$3:CL$146,$B532,总装!CL$6)</f>
        <v>0</v>
      </c>
      <c r="AM532" s="5">
        <f ca="1">SUMIF(总装!CM$3:CM$146,$B532,总装!CM$6)+SUMIF(总装!CN$3:CN$146,$B532,总装!CN$6)+SUMIF(总装!CO$3:CO$146,$B532,总装!CO$6)</f>
        <v>0</v>
      </c>
      <c r="AN532" s="5">
        <f ca="1">SUMIF(总装!CP$3:CP$146,$B532,总装!CP$6)+SUMIF(总装!CQ$3:CQ$146,$B532,总装!CQ$6)+SUMIF(总装!CR$3:CR$146,$B532,总装!CR$6)</f>
        <v>0</v>
      </c>
      <c r="AO532" s="5">
        <f ca="1" t="shared" si="22"/>
        <v>0</v>
      </c>
      <c r="AP532" s="5">
        <f>SUMIF(工单拆分!G:G,B532,工单拆分!I:I)</f>
        <v>0</v>
      </c>
      <c r="AQ532" s="5">
        <f ca="1" t="shared" si="23"/>
        <v>0</v>
      </c>
      <c r="AS532" s="7"/>
      <c r="AT532" s="5"/>
      <c r="AU532" s="5"/>
      <c r="AV532" s="5"/>
      <c r="AW532" s="5"/>
    </row>
    <row r="533" s="1" customFormat="1" spans="1:49">
      <c r="A533" s="5">
        <f>工单拆分!F533</f>
        <v>7210004119</v>
      </c>
      <c r="B533" s="5" t="str">
        <f>工单拆分!G533</f>
        <v>7210004119-6</v>
      </c>
      <c r="C533" s="5" t="str">
        <f>工单拆分!H533</f>
        <v>DG50YC806-6</v>
      </c>
      <c r="D533" s="5">
        <f>VLOOKUP(B533,工单拆分!G:I,3,0)</f>
        <v>3000</v>
      </c>
      <c r="E533" s="5">
        <f ca="1">SUMIFS(OFFSET(工单拆分!$I$2,,,2000),OFFSET(工单拆分!$F$2,,,2000),A533)</f>
        <v>11000</v>
      </c>
      <c r="F533" s="5"/>
      <c r="G533" s="10">
        <f ca="1" t="array" ref="G533">MATCH(TRUE,J533:AN533&gt;10,0)+$J$2-1</f>
        <v>43550</v>
      </c>
      <c r="H533" s="11"/>
      <c r="I533" s="11"/>
      <c r="J533" s="5">
        <f ca="1">SUMIF(总装!D$3:D$146,$B533,总装!D$6)+SUMIF(总装!E$3:E$146,$B533,总装!E$6)+SUMIF(总装!F$3:F$146,$B533,总装!F$6)</f>
        <v>0</v>
      </c>
      <c r="K533" s="12">
        <f ca="1">SUMIF(总装!G$3:G$146,$B533,总装!G$6)+SUMIF(总装!H$3:H$146,$B533,总装!H$6)+SUMIF(总装!I$3:I$146,$B533,总装!I$6)</f>
        <v>0</v>
      </c>
      <c r="L533" s="12">
        <f ca="1">SUMIF(总装!J$3:J$146,$B533,总装!J$6)+SUMIF(总装!K$3:K$146,$B533,总装!K$6)+SUMIF(总装!L$3:L$146,$B533,总装!L$6)</f>
        <v>0</v>
      </c>
      <c r="M533" s="12">
        <f ca="1">SUMIF(总装!M$3:M$146,$B533,总装!M$6)+SUMIF(总装!N$3:N$146,$B533,总装!N$6)+SUMIF(总装!O$3:O$146,$B533,总装!O$6)</f>
        <v>0</v>
      </c>
      <c r="N533" s="12">
        <f ca="1">SUMIF(总装!P$3:P$146,$B533,总装!P$6)+SUMIF(总装!Q$3:Q$146,$B533,总装!Q$6)+SUMIF(总装!R$3:R$146,$B533,总装!R$6)</f>
        <v>0</v>
      </c>
      <c r="O533" s="12">
        <f ca="1">SUMIF(总装!S$3:S$146,$B533,总装!S$6)+SUMIF(总装!T$3:T$146,$B533,总装!T$6)+SUMIF(总装!U$3:U$146,$B533,总装!U$6)</f>
        <v>0</v>
      </c>
      <c r="P533" s="12">
        <f ca="1">SUMIF(总装!V$3:V$146,$B533,总装!V$6)+SUMIF(总装!W$3:W$146,$B533,总装!W$6)+SUMIF(总装!X$3:X$146,$B533,总装!X$6)</f>
        <v>0</v>
      </c>
      <c r="Q533" s="12">
        <f ca="1">SUMIF(总装!Y$3:Y$146,$B533,总装!Y$6)+SUMIF(总装!Z$3:Z$146,$B533,总装!Z$6)+SUMIF(总装!AA$3:AA$146,$B533,总装!AA$6)</f>
        <v>0</v>
      </c>
      <c r="R533" s="5">
        <f ca="1">SUMIF(总装!AB$3:AB$146,$B533,总装!AB$6)+SUMIF(总装!AC$3:AC$146,$B533,总装!AC$6)+SUMIF(总装!AD$3:AD$146,$B533,总装!AD$6)</f>
        <v>0</v>
      </c>
      <c r="S533" s="5">
        <f ca="1">SUMIF(总装!AE$3:AE$146,$B533,总装!AE$6)+SUMIF(总装!AF$3:AF$146,$B533,总装!AF$6)+SUMIF(总装!AG$3:AG$146,$B533,总装!AG$6)</f>
        <v>0</v>
      </c>
      <c r="T533" s="5">
        <f ca="1">SUMIF(总装!AH$3:AH$146,$B533,总装!AH$6)+SUMIF(总装!AI$3:AI$146,$B533,总装!AI$6)+SUMIF(总装!AJ$3:AJ$146,$B533,总装!AJ$6)</f>
        <v>0</v>
      </c>
      <c r="U533" s="5">
        <f ca="1">SUMIF(总装!AK$3:AK$146,$B533,总装!AK$6)+SUMIF(总装!AL$3:AL$146,$B533,总装!AL$6)+SUMIF(总装!AM$3:AM$146,$B533,总装!AM$6)</f>
        <v>0</v>
      </c>
      <c r="V533" s="5">
        <f ca="1">SUMIF(总装!AN$3:AN$146,$B533,总装!AN$6)+SUMIF(总装!AO$3:AO$146,$B533,总装!AO$6)+SUMIF(总装!AP$3:AP$146,$B533,总装!AP$6)</f>
        <v>0</v>
      </c>
      <c r="W533" s="5">
        <f ca="1">SUMIF(总装!AQ$3:AQ$146,$B533,总装!AQ$6)+SUMIF(总装!AR$3:AR$146,$B533,总装!AR$6)+SUMIF(总装!AS$3:AS$146,$B533,总装!AS$6)</f>
        <v>0</v>
      </c>
      <c r="X533" s="5">
        <f ca="1">SUMIF(总装!AT$3:AT$146,$B533,总装!AT$6)+SUMIF(总装!AU$3:AU$146,$B533,总装!AU$6)+SUMIF(总装!AV$3:AV$146,$B533,总装!AV$6)</f>
        <v>0</v>
      </c>
      <c r="Y533" s="5">
        <f ca="1">SUMIF(总装!AW$3:AW$146,$B533,总装!AW$6)+SUMIF(总装!AX$3:AX$146,$B533,总装!AX$6)+SUMIF(总装!AY$3:AY$146,$B533,总装!AY$6)</f>
        <v>0</v>
      </c>
      <c r="Z533" s="5">
        <f ca="1">SUMIF(总装!AZ$3:AZ$146,$B533,总装!AZ$6)+SUMIF(总装!BA$3:BA$146,$B533,总装!BA$6)+SUMIF(总装!BB$3:BB$146,$B533,总装!BB$6)</f>
        <v>0</v>
      </c>
      <c r="AA533" s="5">
        <f ca="1">SUMIF(总装!BC$3:BC$146,$B533,总装!BC$6)+SUMIF(总装!BD$3:BD$146,$B533,总装!BD$6)+SUMIF(总装!BE$3:BE$146,$B533,总装!BE$6)</f>
        <v>0</v>
      </c>
      <c r="AB533" s="5">
        <f ca="1">SUMIF(总装!BF$3:BF$146,$B533,总装!BF$6)+SUMIF(总装!BG$3:BG$146,$B533,总装!BG$6)+SUMIF(总装!BH$3:BH$146,$B533,总装!BH$6)</f>
        <v>0</v>
      </c>
      <c r="AC533" s="5">
        <f ca="1">SUMIF(总装!BI$3:BI$146,$B533,总装!BI$6)+SUMIF(总装!BJ$3:BJ$146,$B533,总装!BJ$6)+SUMIF(总装!BK$3:BK$146,$B533,总装!BK$6)</f>
        <v>0</v>
      </c>
      <c r="AD533" s="5">
        <f ca="1">SUMIF(总装!BL$3:BL$146,$B533,总装!BL$6)+SUMIF(总装!BM$3:BM$146,$B533,总装!BM$6)+SUMIF(总装!BN$3:BN$146,$B533,总装!BN$6)</f>
        <v>0</v>
      </c>
      <c r="AE533" s="5">
        <f ca="1">SUMIF(总装!BO$3:BO$146,$B533,总装!BO$6)+SUMIF(总装!BP$3:BP$146,$B533,总装!BP$6)+SUMIF(总装!BQ$3:BQ$146,$B533,总装!BQ$6)</f>
        <v>0</v>
      </c>
      <c r="AF533" s="5">
        <f ca="1">SUMIF(总装!BR$3:BR$146,$B533,总装!BR$6)+SUMIF(总装!BS$3:BS$146,$B533,总装!BS$6)+SUMIF(总装!BT$3:BT$146,$B533,总装!BT$6)</f>
        <v>0</v>
      </c>
      <c r="AG533" s="5">
        <f ca="1">SUMIF(总装!BU$3:BU$146,$B533,总装!BU$6)+SUMIF(总装!BV$3:BV$146,$B533,总装!BV$6)+SUMIF(总装!BW$3:BW$146,$B533,总装!BW$6)</f>
        <v>0</v>
      </c>
      <c r="AH533" s="5">
        <f ca="1">SUMIF(总装!BX$3:BX$146,$B533,总装!BX$6)+SUMIF(总装!BY$3:BY$146,$B533,总装!BY$6)+SUMIF(总装!BZ$3:BZ$146,$B533,总装!BZ$6)</f>
        <v>0</v>
      </c>
      <c r="AI533" s="5">
        <f ca="1">SUMIF(总装!CA$3:CA$146,$B533,总装!CA$6)+SUMIF(总装!CB$3:CB$146,$B533,总装!CB$6)+SUMIF(总装!CC$3:CC$146,$B533,总装!CC$6)</f>
        <v>1400</v>
      </c>
      <c r="AJ533" s="5">
        <f ca="1">SUMIF(总装!CD$3:CD$146,$B533,总装!CD$6)+SUMIF(总装!CE$3:CE$146,$B533,总装!CE$6)+SUMIF(总装!CF$3:CF$146,$B533,总装!CF$6)</f>
        <v>1600</v>
      </c>
      <c r="AK533" s="5">
        <f ca="1">SUMIF(总装!CG$3:CG$146,$B533,总装!CG$6)+SUMIF(总装!CH$3:CH$146,$B533,总装!CH$6)+SUMIF(总装!CI$3:CI$146,$B533,总装!CI$6)</f>
        <v>0</v>
      </c>
      <c r="AL533" s="5">
        <f ca="1">SUMIF(总装!CJ$3:CJ$146,$B533,总装!CJ$6)+SUMIF(总装!CK$3:CK$146,$B533,总装!CK$6)+SUMIF(总装!CL$3:CL$146,$B533,总装!CL$6)</f>
        <v>0</v>
      </c>
      <c r="AM533" s="5">
        <f ca="1">SUMIF(总装!CM$3:CM$146,$B533,总装!CM$6)+SUMIF(总装!CN$3:CN$146,$B533,总装!CN$6)+SUMIF(总装!CO$3:CO$146,$B533,总装!CO$6)</f>
        <v>0</v>
      </c>
      <c r="AN533" s="5">
        <f ca="1">SUMIF(总装!CP$3:CP$146,$B533,总装!CP$6)+SUMIF(总装!CQ$3:CQ$146,$B533,总装!CQ$6)+SUMIF(总装!CR$3:CR$146,$B533,总装!CR$6)</f>
        <v>0</v>
      </c>
      <c r="AO533" s="5">
        <f ca="1" t="shared" si="22"/>
        <v>3000</v>
      </c>
      <c r="AP533" s="5">
        <f>SUMIF(工单拆分!G:G,B533,工单拆分!I:I)</f>
        <v>3000</v>
      </c>
      <c r="AQ533" s="5">
        <f ca="1" t="shared" si="23"/>
        <v>0</v>
      </c>
      <c r="AS533" s="7"/>
      <c r="AT533" s="5"/>
      <c r="AU533" s="5"/>
      <c r="AV533" s="5"/>
      <c r="AW533" s="5"/>
    </row>
    <row r="534" s="1" customFormat="1" spans="1:49">
      <c r="A534" s="5">
        <f>工单拆分!F534</f>
        <v>7210004119</v>
      </c>
      <c r="B534" s="5" t="str">
        <f>工单拆分!G534</f>
        <v>7210004119-7</v>
      </c>
      <c r="C534" s="5" t="str">
        <f>工单拆分!H534</f>
        <v>DG50YC806-7</v>
      </c>
      <c r="D534" s="5">
        <f>VLOOKUP(B534,工单拆分!G:I,3,0)</f>
        <v>0</v>
      </c>
      <c r="E534" s="5">
        <f ca="1">SUMIFS(OFFSET(工单拆分!$I$2,,,2000),OFFSET(工单拆分!$F$2,,,2000),A534)</f>
        <v>11000</v>
      </c>
      <c r="F534" s="5"/>
      <c r="G534" s="10" t="e">
        <f ca="1" t="array" ref="G534">MATCH(TRUE,J534:AN534&gt;10,0)+$J$2-1</f>
        <v>#N/A</v>
      </c>
      <c r="H534" s="11"/>
      <c r="I534" s="11"/>
      <c r="J534" s="5">
        <f ca="1">SUMIF(总装!D$3:D$146,$B534,总装!D$6)+SUMIF(总装!E$3:E$146,$B534,总装!E$6)+SUMIF(总装!F$3:F$146,$B534,总装!F$6)</f>
        <v>0</v>
      </c>
      <c r="K534" s="12">
        <f ca="1">SUMIF(总装!G$3:G$146,$B534,总装!G$6)+SUMIF(总装!H$3:H$146,$B534,总装!H$6)+SUMIF(总装!I$3:I$146,$B534,总装!I$6)</f>
        <v>0</v>
      </c>
      <c r="L534" s="12">
        <f ca="1">SUMIF(总装!J$3:J$146,$B534,总装!J$6)+SUMIF(总装!K$3:K$146,$B534,总装!K$6)+SUMIF(总装!L$3:L$146,$B534,总装!L$6)</f>
        <v>0</v>
      </c>
      <c r="M534" s="12">
        <f ca="1">SUMIF(总装!M$3:M$146,$B534,总装!M$6)+SUMIF(总装!N$3:N$146,$B534,总装!N$6)+SUMIF(总装!O$3:O$146,$B534,总装!O$6)</f>
        <v>0</v>
      </c>
      <c r="N534" s="12">
        <f ca="1">SUMIF(总装!P$3:P$146,$B534,总装!P$6)+SUMIF(总装!Q$3:Q$146,$B534,总装!Q$6)+SUMIF(总装!R$3:R$146,$B534,总装!R$6)</f>
        <v>0</v>
      </c>
      <c r="O534" s="12">
        <f ca="1">SUMIF(总装!S$3:S$146,$B534,总装!S$6)+SUMIF(总装!T$3:T$146,$B534,总装!T$6)+SUMIF(总装!U$3:U$146,$B534,总装!U$6)</f>
        <v>0</v>
      </c>
      <c r="P534" s="12">
        <f ca="1">SUMIF(总装!V$3:V$146,$B534,总装!V$6)+SUMIF(总装!W$3:W$146,$B534,总装!W$6)+SUMIF(总装!X$3:X$146,$B534,总装!X$6)</f>
        <v>0</v>
      </c>
      <c r="Q534" s="12">
        <f ca="1">SUMIF(总装!Y$3:Y$146,$B534,总装!Y$6)+SUMIF(总装!Z$3:Z$146,$B534,总装!Z$6)+SUMIF(总装!AA$3:AA$146,$B534,总装!AA$6)</f>
        <v>0</v>
      </c>
      <c r="R534" s="5">
        <f ca="1">SUMIF(总装!AB$3:AB$146,$B534,总装!AB$6)+SUMIF(总装!AC$3:AC$146,$B534,总装!AC$6)+SUMIF(总装!AD$3:AD$146,$B534,总装!AD$6)</f>
        <v>0</v>
      </c>
      <c r="S534" s="5">
        <f ca="1">SUMIF(总装!AE$3:AE$146,$B534,总装!AE$6)+SUMIF(总装!AF$3:AF$146,$B534,总装!AF$6)+SUMIF(总装!AG$3:AG$146,$B534,总装!AG$6)</f>
        <v>0</v>
      </c>
      <c r="T534" s="5">
        <f ca="1">SUMIF(总装!AH$3:AH$146,$B534,总装!AH$6)+SUMIF(总装!AI$3:AI$146,$B534,总装!AI$6)+SUMIF(总装!AJ$3:AJ$146,$B534,总装!AJ$6)</f>
        <v>0</v>
      </c>
      <c r="U534" s="5">
        <f ca="1">SUMIF(总装!AK$3:AK$146,$B534,总装!AK$6)+SUMIF(总装!AL$3:AL$146,$B534,总装!AL$6)+SUMIF(总装!AM$3:AM$146,$B534,总装!AM$6)</f>
        <v>0</v>
      </c>
      <c r="V534" s="5">
        <f ca="1">SUMIF(总装!AN$3:AN$146,$B534,总装!AN$6)+SUMIF(总装!AO$3:AO$146,$B534,总装!AO$6)+SUMIF(总装!AP$3:AP$146,$B534,总装!AP$6)</f>
        <v>0</v>
      </c>
      <c r="W534" s="5">
        <f ca="1">SUMIF(总装!AQ$3:AQ$146,$B534,总装!AQ$6)+SUMIF(总装!AR$3:AR$146,$B534,总装!AR$6)+SUMIF(总装!AS$3:AS$146,$B534,总装!AS$6)</f>
        <v>0</v>
      </c>
      <c r="X534" s="5">
        <f ca="1">SUMIF(总装!AT$3:AT$146,$B534,总装!AT$6)+SUMIF(总装!AU$3:AU$146,$B534,总装!AU$6)+SUMIF(总装!AV$3:AV$146,$B534,总装!AV$6)</f>
        <v>0</v>
      </c>
      <c r="Y534" s="5">
        <f ca="1">SUMIF(总装!AW$3:AW$146,$B534,总装!AW$6)+SUMIF(总装!AX$3:AX$146,$B534,总装!AX$6)+SUMIF(总装!AY$3:AY$146,$B534,总装!AY$6)</f>
        <v>0</v>
      </c>
      <c r="Z534" s="5">
        <f ca="1">SUMIF(总装!AZ$3:AZ$146,$B534,总装!AZ$6)+SUMIF(总装!BA$3:BA$146,$B534,总装!BA$6)+SUMIF(总装!BB$3:BB$146,$B534,总装!BB$6)</f>
        <v>0</v>
      </c>
      <c r="AA534" s="5">
        <f ca="1">SUMIF(总装!BC$3:BC$146,$B534,总装!BC$6)+SUMIF(总装!BD$3:BD$146,$B534,总装!BD$6)+SUMIF(总装!BE$3:BE$146,$B534,总装!BE$6)</f>
        <v>0</v>
      </c>
      <c r="AB534" s="5">
        <f ca="1">SUMIF(总装!BF$3:BF$146,$B534,总装!BF$6)+SUMIF(总装!BG$3:BG$146,$B534,总装!BG$6)+SUMIF(总装!BH$3:BH$146,$B534,总装!BH$6)</f>
        <v>0</v>
      </c>
      <c r="AC534" s="5">
        <f ca="1">SUMIF(总装!BI$3:BI$146,$B534,总装!BI$6)+SUMIF(总装!BJ$3:BJ$146,$B534,总装!BJ$6)+SUMIF(总装!BK$3:BK$146,$B534,总装!BK$6)</f>
        <v>0</v>
      </c>
      <c r="AD534" s="5">
        <f ca="1">SUMIF(总装!BL$3:BL$146,$B534,总装!BL$6)+SUMIF(总装!BM$3:BM$146,$B534,总装!BM$6)+SUMIF(总装!BN$3:BN$146,$B534,总装!BN$6)</f>
        <v>0</v>
      </c>
      <c r="AE534" s="5">
        <f ca="1">SUMIF(总装!BO$3:BO$146,$B534,总装!BO$6)+SUMIF(总装!BP$3:BP$146,$B534,总装!BP$6)+SUMIF(总装!BQ$3:BQ$146,$B534,总装!BQ$6)</f>
        <v>0</v>
      </c>
      <c r="AF534" s="5">
        <f ca="1">SUMIF(总装!BR$3:BR$146,$B534,总装!BR$6)+SUMIF(总装!BS$3:BS$146,$B534,总装!BS$6)+SUMIF(总装!BT$3:BT$146,$B534,总装!BT$6)</f>
        <v>0</v>
      </c>
      <c r="AG534" s="5">
        <f ca="1">SUMIF(总装!BU$3:BU$146,$B534,总装!BU$6)+SUMIF(总装!BV$3:BV$146,$B534,总装!BV$6)+SUMIF(总装!BW$3:BW$146,$B534,总装!BW$6)</f>
        <v>0</v>
      </c>
      <c r="AH534" s="5">
        <f ca="1">SUMIF(总装!BX$3:BX$146,$B534,总装!BX$6)+SUMIF(总装!BY$3:BY$146,$B534,总装!BY$6)+SUMIF(总装!BZ$3:BZ$146,$B534,总装!BZ$6)</f>
        <v>0</v>
      </c>
      <c r="AI534" s="5">
        <f ca="1">SUMIF(总装!CA$3:CA$146,$B534,总装!CA$6)+SUMIF(总装!CB$3:CB$146,$B534,总装!CB$6)+SUMIF(总装!CC$3:CC$146,$B534,总装!CC$6)</f>
        <v>0</v>
      </c>
      <c r="AJ534" s="5">
        <f ca="1">SUMIF(总装!CD$3:CD$146,$B534,总装!CD$6)+SUMIF(总装!CE$3:CE$146,$B534,总装!CE$6)+SUMIF(总装!CF$3:CF$146,$B534,总装!CF$6)</f>
        <v>0</v>
      </c>
      <c r="AK534" s="5">
        <f ca="1">SUMIF(总装!CG$3:CG$146,$B534,总装!CG$6)+SUMIF(总装!CH$3:CH$146,$B534,总装!CH$6)+SUMIF(总装!CI$3:CI$146,$B534,总装!CI$6)</f>
        <v>0</v>
      </c>
      <c r="AL534" s="5">
        <f ca="1">SUMIF(总装!CJ$3:CJ$146,$B534,总装!CJ$6)+SUMIF(总装!CK$3:CK$146,$B534,总装!CK$6)+SUMIF(总装!CL$3:CL$146,$B534,总装!CL$6)</f>
        <v>0</v>
      </c>
      <c r="AM534" s="5">
        <f ca="1">SUMIF(总装!CM$3:CM$146,$B534,总装!CM$6)+SUMIF(总装!CN$3:CN$146,$B534,总装!CN$6)+SUMIF(总装!CO$3:CO$146,$B534,总装!CO$6)</f>
        <v>0</v>
      </c>
      <c r="AN534" s="5">
        <f ca="1">SUMIF(总装!CP$3:CP$146,$B534,总装!CP$6)+SUMIF(总装!CQ$3:CQ$146,$B534,总装!CQ$6)+SUMIF(总装!CR$3:CR$146,$B534,总装!CR$6)</f>
        <v>0</v>
      </c>
      <c r="AO534" s="5">
        <f ca="1" t="shared" si="22"/>
        <v>0</v>
      </c>
      <c r="AP534" s="5">
        <f>SUMIF(工单拆分!G:G,B534,工单拆分!I:I)</f>
        <v>0</v>
      </c>
      <c r="AQ534" s="5">
        <f ca="1" t="shared" si="23"/>
        <v>0</v>
      </c>
      <c r="AS534" s="7"/>
      <c r="AT534" s="5"/>
      <c r="AU534" s="5"/>
      <c r="AV534" s="5"/>
      <c r="AW534" s="5"/>
    </row>
    <row r="535" s="1" customFormat="1" spans="1:49">
      <c r="A535" s="5">
        <f>工单拆分!F535</f>
        <v>7210004119</v>
      </c>
      <c r="B535" s="5" t="str">
        <f>工单拆分!G535</f>
        <v>7210004119-8</v>
      </c>
      <c r="C535" s="5" t="str">
        <f>工单拆分!H535</f>
        <v>DG50YC806-8</v>
      </c>
      <c r="D535" s="5">
        <f>VLOOKUP(B535,工单拆分!G:I,3,0)</f>
        <v>0</v>
      </c>
      <c r="E535" s="5">
        <f ca="1">SUMIFS(OFFSET(工单拆分!$I$2,,,2000),OFFSET(工单拆分!$F$2,,,2000),A535)</f>
        <v>11000</v>
      </c>
      <c r="F535" s="5"/>
      <c r="G535" s="10" t="e">
        <f ca="1" t="array" ref="G535">MATCH(TRUE,J535:AN535&gt;10,0)+$J$2-1</f>
        <v>#N/A</v>
      </c>
      <c r="H535" s="11"/>
      <c r="I535" s="11"/>
      <c r="J535" s="5">
        <f ca="1">SUMIF(总装!D$3:D$146,$B535,总装!D$6)+SUMIF(总装!E$3:E$146,$B535,总装!E$6)+SUMIF(总装!F$3:F$146,$B535,总装!F$6)</f>
        <v>0</v>
      </c>
      <c r="K535" s="12">
        <f ca="1">SUMIF(总装!G$3:G$146,$B535,总装!G$6)+SUMIF(总装!H$3:H$146,$B535,总装!H$6)+SUMIF(总装!I$3:I$146,$B535,总装!I$6)</f>
        <v>0</v>
      </c>
      <c r="L535" s="12">
        <f ca="1">SUMIF(总装!J$3:J$146,$B535,总装!J$6)+SUMIF(总装!K$3:K$146,$B535,总装!K$6)+SUMIF(总装!L$3:L$146,$B535,总装!L$6)</f>
        <v>0</v>
      </c>
      <c r="M535" s="12">
        <f ca="1">SUMIF(总装!M$3:M$146,$B535,总装!M$6)+SUMIF(总装!N$3:N$146,$B535,总装!N$6)+SUMIF(总装!O$3:O$146,$B535,总装!O$6)</f>
        <v>0</v>
      </c>
      <c r="N535" s="12">
        <f ca="1">SUMIF(总装!P$3:P$146,$B535,总装!P$6)+SUMIF(总装!Q$3:Q$146,$B535,总装!Q$6)+SUMIF(总装!R$3:R$146,$B535,总装!R$6)</f>
        <v>0</v>
      </c>
      <c r="O535" s="12">
        <f ca="1">SUMIF(总装!S$3:S$146,$B535,总装!S$6)+SUMIF(总装!T$3:T$146,$B535,总装!T$6)+SUMIF(总装!U$3:U$146,$B535,总装!U$6)</f>
        <v>0</v>
      </c>
      <c r="P535" s="12">
        <f ca="1">SUMIF(总装!V$3:V$146,$B535,总装!V$6)+SUMIF(总装!W$3:W$146,$B535,总装!W$6)+SUMIF(总装!X$3:X$146,$B535,总装!X$6)</f>
        <v>0</v>
      </c>
      <c r="Q535" s="12">
        <f ca="1">SUMIF(总装!Y$3:Y$146,$B535,总装!Y$6)+SUMIF(总装!Z$3:Z$146,$B535,总装!Z$6)+SUMIF(总装!AA$3:AA$146,$B535,总装!AA$6)</f>
        <v>0</v>
      </c>
      <c r="R535" s="5">
        <f ca="1">SUMIF(总装!AB$3:AB$146,$B535,总装!AB$6)+SUMIF(总装!AC$3:AC$146,$B535,总装!AC$6)+SUMIF(总装!AD$3:AD$146,$B535,总装!AD$6)</f>
        <v>0</v>
      </c>
      <c r="S535" s="5">
        <f ca="1">SUMIF(总装!AE$3:AE$146,$B535,总装!AE$6)+SUMIF(总装!AF$3:AF$146,$B535,总装!AF$6)+SUMIF(总装!AG$3:AG$146,$B535,总装!AG$6)</f>
        <v>0</v>
      </c>
      <c r="T535" s="5">
        <f ca="1">SUMIF(总装!AH$3:AH$146,$B535,总装!AH$6)+SUMIF(总装!AI$3:AI$146,$B535,总装!AI$6)+SUMIF(总装!AJ$3:AJ$146,$B535,总装!AJ$6)</f>
        <v>0</v>
      </c>
      <c r="U535" s="5">
        <f ca="1">SUMIF(总装!AK$3:AK$146,$B535,总装!AK$6)+SUMIF(总装!AL$3:AL$146,$B535,总装!AL$6)+SUMIF(总装!AM$3:AM$146,$B535,总装!AM$6)</f>
        <v>0</v>
      </c>
      <c r="V535" s="5">
        <f ca="1">SUMIF(总装!AN$3:AN$146,$B535,总装!AN$6)+SUMIF(总装!AO$3:AO$146,$B535,总装!AO$6)+SUMIF(总装!AP$3:AP$146,$B535,总装!AP$6)</f>
        <v>0</v>
      </c>
      <c r="W535" s="5">
        <f ca="1">SUMIF(总装!AQ$3:AQ$146,$B535,总装!AQ$6)+SUMIF(总装!AR$3:AR$146,$B535,总装!AR$6)+SUMIF(总装!AS$3:AS$146,$B535,总装!AS$6)</f>
        <v>0</v>
      </c>
      <c r="X535" s="5">
        <f ca="1">SUMIF(总装!AT$3:AT$146,$B535,总装!AT$6)+SUMIF(总装!AU$3:AU$146,$B535,总装!AU$6)+SUMIF(总装!AV$3:AV$146,$B535,总装!AV$6)</f>
        <v>0</v>
      </c>
      <c r="Y535" s="5">
        <f ca="1">SUMIF(总装!AW$3:AW$146,$B535,总装!AW$6)+SUMIF(总装!AX$3:AX$146,$B535,总装!AX$6)+SUMIF(总装!AY$3:AY$146,$B535,总装!AY$6)</f>
        <v>0</v>
      </c>
      <c r="Z535" s="5">
        <f ca="1">SUMIF(总装!AZ$3:AZ$146,$B535,总装!AZ$6)+SUMIF(总装!BA$3:BA$146,$B535,总装!BA$6)+SUMIF(总装!BB$3:BB$146,$B535,总装!BB$6)</f>
        <v>0</v>
      </c>
      <c r="AA535" s="5">
        <f ca="1">SUMIF(总装!BC$3:BC$146,$B535,总装!BC$6)+SUMIF(总装!BD$3:BD$146,$B535,总装!BD$6)+SUMIF(总装!BE$3:BE$146,$B535,总装!BE$6)</f>
        <v>0</v>
      </c>
      <c r="AB535" s="5">
        <f ca="1">SUMIF(总装!BF$3:BF$146,$B535,总装!BF$6)+SUMIF(总装!BG$3:BG$146,$B535,总装!BG$6)+SUMIF(总装!BH$3:BH$146,$B535,总装!BH$6)</f>
        <v>0</v>
      </c>
      <c r="AC535" s="5">
        <f ca="1">SUMIF(总装!BI$3:BI$146,$B535,总装!BI$6)+SUMIF(总装!BJ$3:BJ$146,$B535,总装!BJ$6)+SUMIF(总装!BK$3:BK$146,$B535,总装!BK$6)</f>
        <v>0</v>
      </c>
      <c r="AD535" s="5">
        <f ca="1">SUMIF(总装!BL$3:BL$146,$B535,总装!BL$6)+SUMIF(总装!BM$3:BM$146,$B535,总装!BM$6)+SUMIF(总装!BN$3:BN$146,$B535,总装!BN$6)</f>
        <v>0</v>
      </c>
      <c r="AE535" s="5">
        <f ca="1">SUMIF(总装!BO$3:BO$146,$B535,总装!BO$6)+SUMIF(总装!BP$3:BP$146,$B535,总装!BP$6)+SUMIF(总装!BQ$3:BQ$146,$B535,总装!BQ$6)</f>
        <v>0</v>
      </c>
      <c r="AF535" s="5">
        <f ca="1">SUMIF(总装!BR$3:BR$146,$B535,总装!BR$6)+SUMIF(总装!BS$3:BS$146,$B535,总装!BS$6)+SUMIF(总装!BT$3:BT$146,$B535,总装!BT$6)</f>
        <v>0</v>
      </c>
      <c r="AG535" s="5">
        <f ca="1">SUMIF(总装!BU$3:BU$146,$B535,总装!BU$6)+SUMIF(总装!BV$3:BV$146,$B535,总装!BV$6)+SUMIF(总装!BW$3:BW$146,$B535,总装!BW$6)</f>
        <v>0</v>
      </c>
      <c r="AH535" s="5">
        <f ca="1">SUMIF(总装!BX$3:BX$146,$B535,总装!BX$6)+SUMIF(总装!BY$3:BY$146,$B535,总装!BY$6)+SUMIF(总装!BZ$3:BZ$146,$B535,总装!BZ$6)</f>
        <v>0</v>
      </c>
      <c r="AI535" s="5">
        <f ca="1">SUMIF(总装!CA$3:CA$146,$B535,总装!CA$6)+SUMIF(总装!CB$3:CB$146,$B535,总装!CB$6)+SUMIF(总装!CC$3:CC$146,$B535,总装!CC$6)</f>
        <v>0</v>
      </c>
      <c r="AJ535" s="5">
        <f ca="1">SUMIF(总装!CD$3:CD$146,$B535,总装!CD$6)+SUMIF(总装!CE$3:CE$146,$B535,总装!CE$6)+SUMIF(总装!CF$3:CF$146,$B535,总装!CF$6)</f>
        <v>0</v>
      </c>
      <c r="AK535" s="5">
        <f ca="1">SUMIF(总装!CG$3:CG$146,$B535,总装!CG$6)+SUMIF(总装!CH$3:CH$146,$B535,总装!CH$6)+SUMIF(总装!CI$3:CI$146,$B535,总装!CI$6)</f>
        <v>0</v>
      </c>
      <c r="AL535" s="5">
        <f ca="1">SUMIF(总装!CJ$3:CJ$146,$B535,总装!CJ$6)+SUMIF(总装!CK$3:CK$146,$B535,总装!CK$6)+SUMIF(总装!CL$3:CL$146,$B535,总装!CL$6)</f>
        <v>0</v>
      </c>
      <c r="AM535" s="5">
        <f ca="1">SUMIF(总装!CM$3:CM$146,$B535,总装!CM$6)+SUMIF(总装!CN$3:CN$146,$B535,总装!CN$6)+SUMIF(总装!CO$3:CO$146,$B535,总装!CO$6)</f>
        <v>0</v>
      </c>
      <c r="AN535" s="5">
        <f ca="1">SUMIF(总装!CP$3:CP$146,$B535,总装!CP$6)+SUMIF(总装!CQ$3:CQ$146,$B535,总装!CQ$6)+SUMIF(总装!CR$3:CR$146,$B535,总装!CR$6)</f>
        <v>0</v>
      </c>
      <c r="AO535" s="5">
        <f ca="1" t="shared" si="22"/>
        <v>0</v>
      </c>
      <c r="AP535" s="5">
        <f>SUMIF(工单拆分!G:G,B535,工单拆分!I:I)</f>
        <v>0</v>
      </c>
      <c r="AQ535" s="5">
        <f ca="1" t="shared" si="23"/>
        <v>0</v>
      </c>
      <c r="AS535" s="7"/>
      <c r="AT535" s="5"/>
      <c r="AU535" s="5"/>
      <c r="AV535" s="5"/>
      <c r="AW535" s="5"/>
    </row>
    <row r="536" s="1" customFormat="1" spans="1:49">
      <c r="A536" s="5">
        <f>工单拆分!F536</f>
        <v>7210003293</v>
      </c>
      <c r="B536" s="5" t="str">
        <f>工单拆分!G536</f>
        <v>7210003293-1</v>
      </c>
      <c r="C536" s="5" t="str">
        <f>工单拆分!H536</f>
        <v>DG30YK801-1</v>
      </c>
      <c r="D536" s="5">
        <f>VLOOKUP(B536,工单拆分!G:I,3,0)</f>
        <v>3000</v>
      </c>
      <c r="E536" s="5">
        <f ca="1">SUMIFS(OFFSET(工单拆分!$I$2,,,2000),OFFSET(工单拆分!$F$2,,,2000),A536)</f>
        <v>5000</v>
      </c>
      <c r="F536" s="5"/>
      <c r="G536" s="10">
        <f ca="1" t="array" ref="G536">MATCH(TRUE,J536:AN536&gt;10,0)+$J$2-1</f>
        <v>43545</v>
      </c>
      <c r="H536" s="11"/>
      <c r="I536" s="11"/>
      <c r="J536" s="5">
        <f ca="1">SUMIF(总装!D$3:D$146,$B536,总装!D$6)+SUMIF(总装!E$3:E$146,$B536,总装!E$6)+SUMIF(总装!F$3:F$146,$B536,总装!F$6)</f>
        <v>0</v>
      </c>
      <c r="K536" s="12">
        <f ca="1">SUMIF(总装!G$3:G$146,$B536,总装!G$6)+SUMIF(总装!H$3:H$146,$B536,总装!H$6)+SUMIF(总装!I$3:I$146,$B536,总装!I$6)</f>
        <v>0</v>
      </c>
      <c r="L536" s="12">
        <f ca="1">SUMIF(总装!J$3:J$146,$B536,总装!J$6)+SUMIF(总装!K$3:K$146,$B536,总装!K$6)+SUMIF(总装!L$3:L$146,$B536,总装!L$6)</f>
        <v>0</v>
      </c>
      <c r="M536" s="12">
        <f ca="1">SUMIF(总装!M$3:M$146,$B536,总装!M$6)+SUMIF(总装!N$3:N$146,$B536,总装!N$6)+SUMIF(总装!O$3:O$146,$B536,总装!O$6)</f>
        <v>0</v>
      </c>
      <c r="N536" s="12">
        <f ca="1">SUMIF(总装!P$3:P$146,$B536,总装!P$6)+SUMIF(总装!Q$3:Q$146,$B536,总装!Q$6)+SUMIF(总装!R$3:R$146,$B536,总装!R$6)</f>
        <v>0</v>
      </c>
      <c r="O536" s="12">
        <f ca="1">SUMIF(总装!S$3:S$146,$B536,总装!S$6)+SUMIF(总装!T$3:T$146,$B536,总装!T$6)+SUMIF(总装!U$3:U$146,$B536,总装!U$6)</f>
        <v>0</v>
      </c>
      <c r="P536" s="12">
        <f ca="1">SUMIF(总装!V$3:V$146,$B536,总装!V$6)+SUMIF(总装!W$3:W$146,$B536,总装!W$6)+SUMIF(总装!X$3:X$146,$B536,总装!X$6)</f>
        <v>0</v>
      </c>
      <c r="Q536" s="12">
        <f ca="1">SUMIF(总装!Y$3:Y$146,$B536,总装!Y$6)+SUMIF(总装!Z$3:Z$146,$B536,总装!Z$6)+SUMIF(总装!AA$3:AA$146,$B536,总装!AA$6)</f>
        <v>0</v>
      </c>
      <c r="R536" s="5">
        <f ca="1">SUMIF(总装!AB$3:AB$146,$B536,总装!AB$6)+SUMIF(总装!AC$3:AC$146,$B536,总装!AC$6)+SUMIF(总装!AD$3:AD$146,$B536,总装!AD$6)</f>
        <v>0</v>
      </c>
      <c r="S536" s="5">
        <f ca="1">SUMIF(总装!AE$3:AE$146,$B536,总装!AE$6)+SUMIF(总装!AF$3:AF$146,$B536,总装!AF$6)+SUMIF(总装!AG$3:AG$146,$B536,总装!AG$6)</f>
        <v>0</v>
      </c>
      <c r="T536" s="5">
        <f ca="1">SUMIF(总装!AH$3:AH$146,$B536,总装!AH$6)+SUMIF(总装!AI$3:AI$146,$B536,总装!AI$6)+SUMIF(总装!AJ$3:AJ$146,$B536,总装!AJ$6)</f>
        <v>0</v>
      </c>
      <c r="U536" s="5">
        <f ca="1">SUMIF(总装!AK$3:AK$146,$B536,总装!AK$6)+SUMIF(总装!AL$3:AL$146,$B536,总装!AL$6)+SUMIF(总装!AM$3:AM$146,$B536,总装!AM$6)</f>
        <v>0</v>
      </c>
      <c r="V536" s="5">
        <f ca="1">SUMIF(总装!AN$3:AN$146,$B536,总装!AN$6)+SUMIF(总装!AO$3:AO$146,$B536,总装!AO$6)+SUMIF(总装!AP$3:AP$146,$B536,总装!AP$6)</f>
        <v>0</v>
      </c>
      <c r="W536" s="5">
        <f ca="1">SUMIF(总装!AQ$3:AQ$146,$B536,总装!AQ$6)+SUMIF(总装!AR$3:AR$146,$B536,总装!AR$6)+SUMIF(总装!AS$3:AS$146,$B536,总装!AS$6)</f>
        <v>0</v>
      </c>
      <c r="X536" s="5">
        <f ca="1">SUMIF(总装!AT$3:AT$146,$B536,总装!AT$6)+SUMIF(总装!AU$3:AU$146,$B536,总装!AU$6)+SUMIF(总装!AV$3:AV$146,$B536,总装!AV$6)</f>
        <v>0</v>
      </c>
      <c r="Y536" s="5">
        <f ca="1">SUMIF(总装!AW$3:AW$146,$B536,总装!AW$6)+SUMIF(总装!AX$3:AX$146,$B536,总装!AX$6)+SUMIF(总装!AY$3:AY$146,$B536,总装!AY$6)</f>
        <v>0</v>
      </c>
      <c r="Z536" s="5">
        <f ca="1">SUMIF(总装!AZ$3:AZ$146,$B536,总装!AZ$6)+SUMIF(总装!BA$3:BA$146,$B536,总装!BA$6)+SUMIF(总装!BB$3:BB$146,$B536,总装!BB$6)</f>
        <v>0</v>
      </c>
      <c r="AA536" s="5">
        <f ca="1">SUMIF(总装!BC$3:BC$146,$B536,总装!BC$6)+SUMIF(总装!BD$3:BD$146,$B536,总装!BD$6)+SUMIF(总装!BE$3:BE$146,$B536,总装!BE$6)</f>
        <v>0</v>
      </c>
      <c r="AB536" s="5">
        <f ca="1">SUMIF(总装!BF$3:BF$146,$B536,总装!BF$6)+SUMIF(总装!BG$3:BG$146,$B536,总装!BG$6)+SUMIF(总装!BH$3:BH$146,$B536,总装!BH$6)</f>
        <v>0</v>
      </c>
      <c r="AC536" s="5">
        <f ca="1">SUMIF(总装!BI$3:BI$146,$B536,总装!BI$6)+SUMIF(总装!BJ$3:BJ$146,$B536,总装!BJ$6)+SUMIF(总装!BK$3:BK$146,$B536,总装!BK$6)</f>
        <v>0</v>
      </c>
      <c r="AD536" s="5">
        <f ca="1">SUMIF(总装!BL$3:BL$146,$B536,总装!BL$6)+SUMIF(总装!BM$3:BM$146,$B536,总装!BM$6)+SUMIF(总装!BN$3:BN$146,$B536,总装!BN$6)</f>
        <v>660</v>
      </c>
      <c r="AE536" s="5">
        <f ca="1">SUMIF(总装!BO$3:BO$146,$B536,总装!BO$6)+SUMIF(总装!BP$3:BP$146,$B536,总装!BP$6)+SUMIF(总装!BQ$3:BQ$146,$B536,总装!BQ$6)</f>
        <v>1400</v>
      </c>
      <c r="AF536" s="5">
        <f ca="1">SUMIF(总装!BR$3:BR$146,$B536,总装!BR$6)+SUMIF(总装!BS$3:BS$146,$B536,总装!BS$6)+SUMIF(总装!BT$3:BT$146,$B536,总装!BT$6)</f>
        <v>940</v>
      </c>
      <c r="AG536" s="5">
        <f ca="1">SUMIF(总装!BU$3:BU$146,$B536,总装!BU$6)+SUMIF(总装!BV$3:BV$146,$B536,总装!BV$6)+SUMIF(总装!BW$3:BW$146,$B536,总装!BW$6)</f>
        <v>0</v>
      </c>
      <c r="AH536" s="5">
        <f ca="1">SUMIF(总装!BX$3:BX$146,$B536,总装!BX$6)+SUMIF(总装!BY$3:BY$146,$B536,总装!BY$6)+SUMIF(总装!BZ$3:BZ$146,$B536,总装!BZ$6)</f>
        <v>0</v>
      </c>
      <c r="AI536" s="5">
        <f ca="1">SUMIF(总装!CA$3:CA$146,$B536,总装!CA$6)+SUMIF(总装!CB$3:CB$146,$B536,总装!CB$6)+SUMIF(总装!CC$3:CC$146,$B536,总装!CC$6)</f>
        <v>0</v>
      </c>
      <c r="AJ536" s="5">
        <f ca="1">SUMIF(总装!CD$3:CD$146,$B536,总装!CD$6)+SUMIF(总装!CE$3:CE$146,$B536,总装!CE$6)+SUMIF(总装!CF$3:CF$146,$B536,总装!CF$6)</f>
        <v>0</v>
      </c>
      <c r="AK536" s="5">
        <f ca="1">SUMIF(总装!CG$3:CG$146,$B536,总装!CG$6)+SUMIF(总装!CH$3:CH$146,$B536,总装!CH$6)+SUMIF(总装!CI$3:CI$146,$B536,总装!CI$6)</f>
        <v>0</v>
      </c>
      <c r="AL536" s="5">
        <f ca="1">SUMIF(总装!CJ$3:CJ$146,$B536,总装!CJ$6)+SUMIF(总装!CK$3:CK$146,$B536,总装!CK$6)+SUMIF(总装!CL$3:CL$146,$B536,总装!CL$6)</f>
        <v>0</v>
      </c>
      <c r="AM536" s="5">
        <f ca="1">SUMIF(总装!CM$3:CM$146,$B536,总装!CM$6)+SUMIF(总装!CN$3:CN$146,$B536,总装!CN$6)+SUMIF(总装!CO$3:CO$146,$B536,总装!CO$6)</f>
        <v>0</v>
      </c>
      <c r="AN536" s="5">
        <f ca="1">SUMIF(总装!CP$3:CP$146,$B536,总装!CP$6)+SUMIF(总装!CQ$3:CQ$146,$B536,总装!CQ$6)+SUMIF(总装!CR$3:CR$146,$B536,总装!CR$6)</f>
        <v>0</v>
      </c>
      <c r="AO536" s="5">
        <f ca="1" t="shared" si="22"/>
        <v>3000</v>
      </c>
      <c r="AP536" s="5">
        <f>SUMIF(工单拆分!G:G,B536,工单拆分!I:I)</f>
        <v>3000</v>
      </c>
      <c r="AQ536" s="5">
        <f ca="1" t="shared" si="23"/>
        <v>0</v>
      </c>
      <c r="AS536" s="7"/>
      <c r="AT536" s="5"/>
      <c r="AU536" s="5"/>
      <c r="AV536" s="5"/>
      <c r="AW536" s="5"/>
    </row>
    <row r="537" s="1" customFormat="1" spans="1:49">
      <c r="A537" s="5">
        <f>工单拆分!F537</f>
        <v>7210003293</v>
      </c>
      <c r="B537" s="5" t="str">
        <f>工单拆分!G537</f>
        <v>7210003293-2</v>
      </c>
      <c r="C537" s="5" t="str">
        <f>工单拆分!H537</f>
        <v>DG30YK801-2</v>
      </c>
      <c r="D537" s="5">
        <f>VLOOKUP(B537,工单拆分!G:I,3,0)</f>
        <v>2000</v>
      </c>
      <c r="E537" s="5">
        <f ca="1">SUMIFS(OFFSET(工单拆分!$I$2,,,2000),OFFSET(工单拆分!$F$2,,,2000),A537)</f>
        <v>5000</v>
      </c>
      <c r="F537" s="5"/>
      <c r="G537" s="10">
        <f ca="1" t="array" ref="G537">MATCH(TRUE,J537:AN537&gt;10,0)+$J$2-1</f>
        <v>43551</v>
      </c>
      <c r="H537" s="11"/>
      <c r="I537" s="11"/>
      <c r="J537" s="5">
        <f ca="1">SUMIF(总装!D$3:D$146,$B537,总装!D$6)+SUMIF(总装!E$3:E$146,$B537,总装!E$6)+SUMIF(总装!F$3:F$146,$B537,总装!F$6)</f>
        <v>0</v>
      </c>
      <c r="K537" s="12">
        <f ca="1">SUMIF(总装!G$3:G$146,$B537,总装!G$6)+SUMIF(总装!H$3:H$146,$B537,总装!H$6)+SUMIF(总装!I$3:I$146,$B537,总装!I$6)</f>
        <v>0</v>
      </c>
      <c r="L537" s="12">
        <f ca="1">SUMIF(总装!J$3:J$146,$B537,总装!J$6)+SUMIF(总装!K$3:K$146,$B537,总装!K$6)+SUMIF(总装!L$3:L$146,$B537,总装!L$6)</f>
        <v>0</v>
      </c>
      <c r="M537" s="12">
        <f ca="1">SUMIF(总装!M$3:M$146,$B537,总装!M$6)+SUMIF(总装!N$3:N$146,$B537,总装!N$6)+SUMIF(总装!O$3:O$146,$B537,总装!O$6)</f>
        <v>0</v>
      </c>
      <c r="N537" s="12">
        <f ca="1">SUMIF(总装!P$3:P$146,$B537,总装!P$6)+SUMIF(总装!Q$3:Q$146,$B537,总装!Q$6)+SUMIF(总装!R$3:R$146,$B537,总装!R$6)</f>
        <v>0</v>
      </c>
      <c r="O537" s="12">
        <f ca="1">SUMIF(总装!S$3:S$146,$B537,总装!S$6)+SUMIF(总装!T$3:T$146,$B537,总装!T$6)+SUMIF(总装!U$3:U$146,$B537,总装!U$6)</f>
        <v>0</v>
      </c>
      <c r="P537" s="12">
        <f ca="1">SUMIF(总装!V$3:V$146,$B537,总装!V$6)+SUMIF(总装!W$3:W$146,$B537,总装!W$6)+SUMIF(总装!X$3:X$146,$B537,总装!X$6)</f>
        <v>0</v>
      </c>
      <c r="Q537" s="12">
        <f ca="1">SUMIF(总装!Y$3:Y$146,$B537,总装!Y$6)+SUMIF(总装!Z$3:Z$146,$B537,总装!Z$6)+SUMIF(总装!AA$3:AA$146,$B537,总装!AA$6)</f>
        <v>0</v>
      </c>
      <c r="R537" s="5">
        <f ca="1">SUMIF(总装!AB$3:AB$146,$B537,总装!AB$6)+SUMIF(总装!AC$3:AC$146,$B537,总装!AC$6)+SUMIF(总装!AD$3:AD$146,$B537,总装!AD$6)</f>
        <v>0</v>
      </c>
      <c r="S537" s="5">
        <f ca="1">SUMIF(总装!AE$3:AE$146,$B537,总装!AE$6)+SUMIF(总装!AF$3:AF$146,$B537,总装!AF$6)+SUMIF(总装!AG$3:AG$146,$B537,总装!AG$6)</f>
        <v>0</v>
      </c>
      <c r="T537" s="5">
        <f ca="1">SUMIF(总装!AH$3:AH$146,$B537,总装!AH$6)+SUMIF(总装!AI$3:AI$146,$B537,总装!AI$6)+SUMIF(总装!AJ$3:AJ$146,$B537,总装!AJ$6)</f>
        <v>0</v>
      </c>
      <c r="U537" s="5">
        <f ca="1">SUMIF(总装!AK$3:AK$146,$B537,总装!AK$6)+SUMIF(总装!AL$3:AL$146,$B537,总装!AL$6)+SUMIF(总装!AM$3:AM$146,$B537,总装!AM$6)</f>
        <v>0</v>
      </c>
      <c r="V537" s="5">
        <f ca="1">SUMIF(总装!AN$3:AN$146,$B537,总装!AN$6)+SUMIF(总装!AO$3:AO$146,$B537,总装!AO$6)+SUMIF(总装!AP$3:AP$146,$B537,总装!AP$6)</f>
        <v>0</v>
      </c>
      <c r="W537" s="5">
        <f ca="1">SUMIF(总装!AQ$3:AQ$146,$B537,总装!AQ$6)+SUMIF(总装!AR$3:AR$146,$B537,总装!AR$6)+SUMIF(总装!AS$3:AS$146,$B537,总装!AS$6)</f>
        <v>0</v>
      </c>
      <c r="X537" s="5">
        <f ca="1">SUMIF(总装!AT$3:AT$146,$B537,总装!AT$6)+SUMIF(总装!AU$3:AU$146,$B537,总装!AU$6)+SUMIF(总装!AV$3:AV$146,$B537,总装!AV$6)</f>
        <v>0</v>
      </c>
      <c r="Y537" s="5">
        <f ca="1">SUMIF(总装!AW$3:AW$146,$B537,总装!AW$6)+SUMIF(总装!AX$3:AX$146,$B537,总装!AX$6)+SUMIF(总装!AY$3:AY$146,$B537,总装!AY$6)</f>
        <v>0</v>
      </c>
      <c r="Z537" s="5">
        <f ca="1">SUMIF(总装!AZ$3:AZ$146,$B537,总装!AZ$6)+SUMIF(总装!BA$3:BA$146,$B537,总装!BA$6)+SUMIF(总装!BB$3:BB$146,$B537,总装!BB$6)</f>
        <v>0</v>
      </c>
      <c r="AA537" s="5">
        <f ca="1">SUMIF(总装!BC$3:BC$146,$B537,总装!BC$6)+SUMIF(总装!BD$3:BD$146,$B537,总装!BD$6)+SUMIF(总装!BE$3:BE$146,$B537,总装!BE$6)</f>
        <v>0</v>
      </c>
      <c r="AB537" s="5">
        <f ca="1">SUMIF(总装!BF$3:BF$146,$B537,总装!BF$6)+SUMIF(总装!BG$3:BG$146,$B537,总装!BG$6)+SUMIF(总装!BH$3:BH$146,$B537,总装!BH$6)</f>
        <v>0</v>
      </c>
      <c r="AC537" s="5">
        <f ca="1">SUMIF(总装!BI$3:BI$146,$B537,总装!BI$6)+SUMIF(总装!BJ$3:BJ$146,$B537,总装!BJ$6)+SUMIF(总装!BK$3:BK$146,$B537,总装!BK$6)</f>
        <v>0</v>
      </c>
      <c r="AD537" s="5">
        <f ca="1">SUMIF(总装!BL$3:BL$146,$B537,总装!BL$6)+SUMIF(总装!BM$3:BM$146,$B537,总装!BM$6)+SUMIF(总装!BN$3:BN$146,$B537,总装!BN$6)</f>
        <v>0</v>
      </c>
      <c r="AE537" s="5">
        <f ca="1">SUMIF(总装!BO$3:BO$146,$B537,总装!BO$6)+SUMIF(总装!BP$3:BP$146,$B537,总装!BP$6)+SUMIF(总装!BQ$3:BQ$146,$B537,总装!BQ$6)</f>
        <v>0</v>
      </c>
      <c r="AF537" s="5">
        <f ca="1">SUMIF(总装!BR$3:BR$146,$B537,总装!BR$6)+SUMIF(总装!BS$3:BS$146,$B537,总装!BS$6)+SUMIF(总装!BT$3:BT$146,$B537,总装!BT$6)</f>
        <v>0</v>
      </c>
      <c r="AG537" s="5">
        <f ca="1">SUMIF(总装!BU$3:BU$146,$B537,总装!BU$6)+SUMIF(总装!BV$3:BV$146,$B537,总装!BV$6)+SUMIF(总装!BW$3:BW$146,$B537,总装!BW$6)</f>
        <v>0</v>
      </c>
      <c r="AH537" s="5">
        <f ca="1">SUMIF(总装!BX$3:BX$146,$B537,总装!BX$6)+SUMIF(总装!BY$3:BY$146,$B537,总装!BY$6)+SUMIF(总装!BZ$3:BZ$146,$B537,总装!BZ$6)</f>
        <v>0</v>
      </c>
      <c r="AI537" s="5">
        <f ca="1">SUMIF(总装!CA$3:CA$146,$B537,总装!CA$6)+SUMIF(总装!CB$3:CB$146,$B537,总装!CB$6)+SUMIF(总装!CC$3:CC$146,$B537,总装!CC$6)</f>
        <v>0</v>
      </c>
      <c r="AJ537" s="5">
        <f ca="1">SUMIF(总装!CD$3:CD$146,$B537,总装!CD$6)+SUMIF(总装!CE$3:CE$146,$B537,总装!CE$6)+SUMIF(总装!CF$3:CF$146,$B537,总装!CF$6)</f>
        <v>300</v>
      </c>
      <c r="AK537" s="5">
        <f ca="1">SUMIF(总装!CG$3:CG$146,$B537,总装!CG$6)+SUMIF(总装!CH$3:CH$146,$B537,总装!CH$6)+SUMIF(总装!CI$3:CI$146,$B537,总装!CI$6)</f>
        <v>1600</v>
      </c>
      <c r="AL537" s="5">
        <f ca="1">SUMIF(总装!CJ$3:CJ$146,$B537,总装!CJ$6)+SUMIF(总装!CK$3:CK$146,$B537,总装!CK$6)+SUMIF(总装!CL$3:CL$146,$B537,总装!CL$6)</f>
        <v>100</v>
      </c>
      <c r="AM537" s="5">
        <f ca="1">SUMIF(总装!CM$3:CM$146,$B537,总装!CM$6)+SUMIF(总装!CN$3:CN$146,$B537,总装!CN$6)+SUMIF(总装!CO$3:CO$146,$B537,总装!CO$6)</f>
        <v>0</v>
      </c>
      <c r="AN537" s="5">
        <f ca="1">SUMIF(总装!CP$3:CP$146,$B537,总装!CP$6)+SUMIF(总装!CQ$3:CQ$146,$B537,总装!CQ$6)+SUMIF(总装!CR$3:CR$146,$B537,总装!CR$6)</f>
        <v>0</v>
      </c>
      <c r="AO537" s="5">
        <f ca="1" t="shared" si="22"/>
        <v>2000</v>
      </c>
      <c r="AP537" s="5">
        <f>SUMIF(工单拆分!G:G,B537,工单拆分!I:I)</f>
        <v>2000</v>
      </c>
      <c r="AQ537" s="5">
        <f ca="1" t="shared" si="23"/>
        <v>0</v>
      </c>
      <c r="AS537" s="7"/>
      <c r="AT537" s="5"/>
      <c r="AU537" s="5"/>
      <c r="AV537" s="5"/>
      <c r="AW537" s="5"/>
    </row>
    <row r="538" s="1" customFormat="1" spans="1:49">
      <c r="A538" s="5">
        <f>工单拆分!F538</f>
        <v>7210003275</v>
      </c>
      <c r="B538" s="5" t="str">
        <f>工单拆分!G538</f>
        <v>7210003275-1</v>
      </c>
      <c r="C538" s="5" t="str">
        <f>工单拆分!H538</f>
        <v>DZ22YC806-1</v>
      </c>
      <c r="D538" s="5">
        <f>VLOOKUP(B538,工单拆分!G:I,3,0)</f>
        <v>3000</v>
      </c>
      <c r="E538" s="5">
        <f ca="1">SUMIFS(OFFSET(工单拆分!$I$2,,,2000),OFFSET(工单拆分!$F$2,,,2000),A538)</f>
        <v>5000</v>
      </c>
      <c r="F538" s="5"/>
      <c r="G538" s="10">
        <f ca="1" t="array" ref="G538">MATCH(TRUE,J538:AN538&gt;10,0)+$J$2-1</f>
        <v>43536</v>
      </c>
      <c r="H538" s="11"/>
      <c r="I538" s="11"/>
      <c r="J538" s="5">
        <f ca="1">SUMIF(总装!D$3:D$146,$B538,总装!D$6)+SUMIF(总装!E$3:E$146,$B538,总装!E$6)+SUMIF(总装!F$3:F$146,$B538,总装!F$6)</f>
        <v>0</v>
      </c>
      <c r="K538" s="12">
        <f ca="1">SUMIF(总装!G$3:G$146,$B538,总装!G$6)+SUMIF(总装!H$3:H$146,$B538,总装!H$6)+SUMIF(总装!I$3:I$146,$B538,总装!I$6)</f>
        <v>0</v>
      </c>
      <c r="L538" s="12">
        <f ca="1">SUMIF(总装!J$3:J$146,$B538,总装!J$6)+SUMIF(总装!K$3:K$146,$B538,总装!K$6)+SUMIF(总装!L$3:L$146,$B538,总装!L$6)</f>
        <v>0</v>
      </c>
      <c r="M538" s="12">
        <f ca="1">SUMIF(总装!M$3:M$146,$B538,总装!M$6)+SUMIF(总装!N$3:N$146,$B538,总装!N$6)+SUMIF(总装!O$3:O$146,$B538,总装!O$6)</f>
        <v>0</v>
      </c>
      <c r="N538" s="12">
        <f ca="1">SUMIF(总装!P$3:P$146,$B538,总装!P$6)+SUMIF(总装!Q$3:Q$146,$B538,总装!Q$6)+SUMIF(总装!R$3:R$146,$B538,总装!R$6)</f>
        <v>0</v>
      </c>
      <c r="O538" s="12">
        <f ca="1">SUMIF(总装!S$3:S$146,$B538,总装!S$6)+SUMIF(总装!T$3:T$146,$B538,总装!T$6)+SUMIF(总装!U$3:U$146,$B538,总装!U$6)</f>
        <v>0</v>
      </c>
      <c r="P538" s="12">
        <f ca="1">SUMIF(总装!V$3:V$146,$B538,总装!V$6)+SUMIF(总装!W$3:W$146,$B538,总装!W$6)+SUMIF(总装!X$3:X$146,$B538,总装!X$6)</f>
        <v>0</v>
      </c>
      <c r="Q538" s="12">
        <f ca="1">SUMIF(总装!Y$3:Y$146,$B538,总装!Y$6)+SUMIF(总装!Z$3:Z$146,$B538,总装!Z$6)+SUMIF(总装!AA$3:AA$146,$B538,总装!AA$6)</f>
        <v>0</v>
      </c>
      <c r="R538" s="5">
        <f ca="1">SUMIF(总装!AB$3:AB$146,$B538,总装!AB$6)+SUMIF(总装!AC$3:AC$146,$B538,总装!AC$6)+SUMIF(总装!AD$3:AD$146,$B538,总装!AD$6)</f>
        <v>0</v>
      </c>
      <c r="S538" s="5">
        <f ca="1">SUMIF(总装!AE$3:AE$146,$B538,总装!AE$6)+SUMIF(总装!AF$3:AF$146,$B538,总装!AF$6)+SUMIF(总装!AG$3:AG$146,$B538,总装!AG$6)</f>
        <v>0</v>
      </c>
      <c r="T538" s="5">
        <f ca="1">SUMIF(总装!AH$3:AH$146,$B538,总装!AH$6)+SUMIF(总装!AI$3:AI$146,$B538,总装!AI$6)+SUMIF(总装!AJ$3:AJ$146,$B538,总装!AJ$6)</f>
        <v>0</v>
      </c>
      <c r="U538" s="5">
        <f ca="1">SUMIF(总装!AK$3:AK$146,$B538,总装!AK$6)+SUMIF(总装!AL$3:AL$146,$B538,总装!AL$6)+SUMIF(总装!AM$3:AM$146,$B538,总装!AM$6)</f>
        <v>1400</v>
      </c>
      <c r="V538" s="5">
        <f ca="1">SUMIF(总装!AN$3:AN$146,$B538,总装!AN$6)+SUMIF(总装!AO$3:AO$146,$B538,总装!AO$6)+SUMIF(总装!AP$3:AP$146,$B538,总装!AP$6)</f>
        <v>1500</v>
      </c>
      <c r="W538" s="5">
        <f ca="1">SUMIF(总装!AQ$3:AQ$146,$B538,总装!AQ$6)+SUMIF(总装!AR$3:AR$146,$B538,总装!AR$6)+SUMIF(总装!AS$3:AS$146,$B538,总装!AS$6)</f>
        <v>100</v>
      </c>
      <c r="X538" s="5">
        <f ca="1">SUMIF(总装!AT$3:AT$146,$B538,总装!AT$6)+SUMIF(总装!AU$3:AU$146,$B538,总装!AU$6)+SUMIF(总装!AV$3:AV$146,$B538,总装!AV$6)</f>
        <v>0</v>
      </c>
      <c r="Y538" s="5">
        <f ca="1">SUMIF(总装!AW$3:AW$146,$B538,总装!AW$6)+SUMIF(总装!AX$3:AX$146,$B538,总装!AX$6)+SUMIF(总装!AY$3:AY$146,$B538,总装!AY$6)</f>
        <v>0</v>
      </c>
      <c r="Z538" s="5">
        <f ca="1">SUMIF(总装!AZ$3:AZ$146,$B538,总装!AZ$6)+SUMIF(总装!BA$3:BA$146,$B538,总装!BA$6)+SUMIF(总装!BB$3:BB$146,$B538,总装!BB$6)</f>
        <v>0</v>
      </c>
      <c r="AA538" s="5">
        <f ca="1">SUMIF(总装!BC$3:BC$146,$B538,总装!BC$6)+SUMIF(总装!BD$3:BD$146,$B538,总装!BD$6)+SUMIF(总装!BE$3:BE$146,$B538,总装!BE$6)</f>
        <v>0</v>
      </c>
      <c r="AB538" s="5">
        <f ca="1">SUMIF(总装!BF$3:BF$146,$B538,总装!BF$6)+SUMIF(总装!BG$3:BG$146,$B538,总装!BG$6)+SUMIF(总装!BH$3:BH$146,$B538,总装!BH$6)</f>
        <v>0</v>
      </c>
      <c r="AC538" s="5">
        <f ca="1">SUMIF(总装!BI$3:BI$146,$B538,总装!BI$6)+SUMIF(总装!BJ$3:BJ$146,$B538,总装!BJ$6)+SUMIF(总装!BK$3:BK$146,$B538,总装!BK$6)</f>
        <v>0</v>
      </c>
      <c r="AD538" s="5">
        <f ca="1">SUMIF(总装!BL$3:BL$146,$B538,总装!BL$6)+SUMIF(总装!BM$3:BM$146,$B538,总装!BM$6)+SUMIF(总装!BN$3:BN$146,$B538,总装!BN$6)</f>
        <v>0</v>
      </c>
      <c r="AE538" s="5">
        <f ca="1">SUMIF(总装!BO$3:BO$146,$B538,总装!BO$6)+SUMIF(总装!BP$3:BP$146,$B538,总装!BP$6)+SUMIF(总装!BQ$3:BQ$146,$B538,总装!BQ$6)</f>
        <v>0</v>
      </c>
      <c r="AF538" s="5">
        <f ca="1">SUMIF(总装!BR$3:BR$146,$B538,总装!BR$6)+SUMIF(总装!BS$3:BS$146,$B538,总装!BS$6)+SUMIF(总装!BT$3:BT$146,$B538,总装!BT$6)</f>
        <v>0</v>
      </c>
      <c r="AG538" s="5">
        <f ca="1">SUMIF(总装!BU$3:BU$146,$B538,总装!BU$6)+SUMIF(总装!BV$3:BV$146,$B538,总装!BV$6)+SUMIF(总装!BW$3:BW$146,$B538,总装!BW$6)</f>
        <v>0</v>
      </c>
      <c r="AH538" s="5">
        <f ca="1">SUMIF(总装!BX$3:BX$146,$B538,总装!BX$6)+SUMIF(总装!BY$3:BY$146,$B538,总装!BY$6)+SUMIF(总装!BZ$3:BZ$146,$B538,总装!BZ$6)</f>
        <v>0</v>
      </c>
      <c r="AI538" s="5">
        <f ca="1">SUMIF(总装!CA$3:CA$146,$B538,总装!CA$6)+SUMIF(总装!CB$3:CB$146,$B538,总装!CB$6)+SUMIF(总装!CC$3:CC$146,$B538,总装!CC$6)</f>
        <v>0</v>
      </c>
      <c r="AJ538" s="5">
        <f ca="1">SUMIF(总装!CD$3:CD$146,$B538,总装!CD$6)+SUMIF(总装!CE$3:CE$146,$B538,总装!CE$6)+SUMIF(总装!CF$3:CF$146,$B538,总装!CF$6)</f>
        <v>0</v>
      </c>
      <c r="AK538" s="5">
        <f ca="1">SUMIF(总装!CG$3:CG$146,$B538,总装!CG$6)+SUMIF(总装!CH$3:CH$146,$B538,总装!CH$6)+SUMIF(总装!CI$3:CI$146,$B538,总装!CI$6)</f>
        <v>0</v>
      </c>
      <c r="AL538" s="5">
        <f ca="1">SUMIF(总装!CJ$3:CJ$146,$B538,总装!CJ$6)+SUMIF(总装!CK$3:CK$146,$B538,总装!CK$6)+SUMIF(总装!CL$3:CL$146,$B538,总装!CL$6)</f>
        <v>0</v>
      </c>
      <c r="AM538" s="5">
        <f ca="1">SUMIF(总装!CM$3:CM$146,$B538,总装!CM$6)+SUMIF(总装!CN$3:CN$146,$B538,总装!CN$6)+SUMIF(总装!CO$3:CO$146,$B538,总装!CO$6)</f>
        <v>0</v>
      </c>
      <c r="AN538" s="5">
        <f ca="1">SUMIF(总装!CP$3:CP$146,$B538,总装!CP$6)+SUMIF(总装!CQ$3:CQ$146,$B538,总装!CQ$6)+SUMIF(总装!CR$3:CR$146,$B538,总装!CR$6)</f>
        <v>0</v>
      </c>
      <c r="AO538" s="5">
        <f ca="1" t="shared" si="22"/>
        <v>3000</v>
      </c>
      <c r="AP538" s="5">
        <f>SUMIF(工单拆分!G:G,B538,工单拆分!I:I)</f>
        <v>3000</v>
      </c>
      <c r="AQ538" s="5">
        <f ca="1" t="shared" si="23"/>
        <v>0</v>
      </c>
      <c r="AS538" s="7"/>
      <c r="AT538" s="5"/>
      <c r="AU538" s="5"/>
      <c r="AV538" s="5"/>
      <c r="AW538" s="5"/>
    </row>
    <row r="539" s="1" customFormat="1" spans="1:49">
      <c r="A539" s="5">
        <f>工单拆分!F539</f>
        <v>7210003275</v>
      </c>
      <c r="B539" s="5" t="str">
        <f>工单拆分!G539</f>
        <v>7210003275-2</v>
      </c>
      <c r="C539" s="5" t="str">
        <f>工单拆分!H539</f>
        <v>DZ22YC806-2</v>
      </c>
      <c r="D539" s="5">
        <f>VLOOKUP(B539,工单拆分!G:I,3,0)</f>
        <v>2000</v>
      </c>
      <c r="E539" s="5">
        <f ca="1">SUMIFS(OFFSET(工单拆分!$I$2,,,2000),OFFSET(工单拆分!$F$2,,,2000),A539)</f>
        <v>5000</v>
      </c>
      <c r="F539" s="5"/>
      <c r="G539" s="10">
        <f ca="1" t="array" ref="G539">MATCH(TRUE,J539:AN539&gt;10,0)+$J$2-1</f>
        <v>43538</v>
      </c>
      <c r="H539" s="11"/>
      <c r="I539" s="11"/>
      <c r="J539" s="5">
        <f ca="1">SUMIF(总装!D$3:D$146,$B539,总装!D$6)+SUMIF(总装!E$3:E$146,$B539,总装!E$6)+SUMIF(总装!F$3:F$146,$B539,总装!F$6)</f>
        <v>0</v>
      </c>
      <c r="K539" s="12">
        <f ca="1">SUMIF(总装!G$3:G$146,$B539,总装!G$6)+SUMIF(总装!H$3:H$146,$B539,总装!H$6)+SUMIF(总装!I$3:I$146,$B539,总装!I$6)</f>
        <v>0</v>
      </c>
      <c r="L539" s="12">
        <f ca="1">SUMIF(总装!J$3:J$146,$B539,总装!J$6)+SUMIF(总装!K$3:K$146,$B539,总装!K$6)+SUMIF(总装!L$3:L$146,$B539,总装!L$6)</f>
        <v>0</v>
      </c>
      <c r="M539" s="12">
        <f ca="1">SUMIF(总装!M$3:M$146,$B539,总装!M$6)+SUMIF(总装!N$3:N$146,$B539,总装!N$6)+SUMIF(总装!O$3:O$146,$B539,总装!O$6)</f>
        <v>0</v>
      </c>
      <c r="N539" s="12">
        <f ca="1">SUMIF(总装!P$3:P$146,$B539,总装!P$6)+SUMIF(总装!Q$3:Q$146,$B539,总装!Q$6)+SUMIF(总装!R$3:R$146,$B539,总装!R$6)</f>
        <v>0</v>
      </c>
      <c r="O539" s="12">
        <f ca="1">SUMIF(总装!S$3:S$146,$B539,总装!S$6)+SUMIF(总装!T$3:T$146,$B539,总装!T$6)+SUMIF(总装!U$3:U$146,$B539,总装!U$6)</f>
        <v>0</v>
      </c>
      <c r="P539" s="12">
        <f ca="1">SUMIF(总装!V$3:V$146,$B539,总装!V$6)+SUMIF(总装!W$3:W$146,$B539,总装!W$6)+SUMIF(总装!X$3:X$146,$B539,总装!X$6)</f>
        <v>0</v>
      </c>
      <c r="Q539" s="12">
        <f ca="1">SUMIF(总装!Y$3:Y$146,$B539,总装!Y$6)+SUMIF(总装!Z$3:Z$146,$B539,总装!Z$6)+SUMIF(总装!AA$3:AA$146,$B539,总装!AA$6)</f>
        <v>0</v>
      </c>
      <c r="R539" s="5">
        <f ca="1">SUMIF(总装!AB$3:AB$146,$B539,总装!AB$6)+SUMIF(总装!AC$3:AC$146,$B539,总装!AC$6)+SUMIF(总装!AD$3:AD$146,$B539,总装!AD$6)</f>
        <v>0</v>
      </c>
      <c r="S539" s="5">
        <f ca="1">SUMIF(总装!AE$3:AE$146,$B539,总装!AE$6)+SUMIF(总装!AF$3:AF$146,$B539,总装!AF$6)+SUMIF(总装!AG$3:AG$146,$B539,总装!AG$6)</f>
        <v>0</v>
      </c>
      <c r="T539" s="5">
        <f ca="1">SUMIF(总装!AH$3:AH$146,$B539,总装!AH$6)+SUMIF(总装!AI$3:AI$146,$B539,总装!AI$6)+SUMIF(总装!AJ$3:AJ$146,$B539,总装!AJ$6)</f>
        <v>0</v>
      </c>
      <c r="U539" s="5">
        <f ca="1">SUMIF(总装!AK$3:AK$146,$B539,总装!AK$6)+SUMIF(总装!AL$3:AL$146,$B539,总装!AL$6)+SUMIF(总装!AM$3:AM$146,$B539,总装!AM$6)</f>
        <v>0</v>
      </c>
      <c r="V539" s="5">
        <f ca="1">SUMIF(总装!AN$3:AN$146,$B539,总装!AN$6)+SUMIF(总装!AO$3:AO$146,$B539,总装!AO$6)+SUMIF(总装!AP$3:AP$146,$B539,总装!AP$6)</f>
        <v>0</v>
      </c>
      <c r="W539" s="5">
        <f ca="1">SUMIF(总装!AQ$3:AQ$146,$B539,总装!AQ$6)+SUMIF(总装!AR$3:AR$146,$B539,总装!AR$6)+SUMIF(总装!AS$3:AS$146,$B539,总装!AS$6)</f>
        <v>1400</v>
      </c>
      <c r="X539" s="5">
        <f ca="1">SUMIF(总装!AT$3:AT$146,$B539,总装!AT$6)+SUMIF(总装!AU$3:AU$146,$B539,总装!AU$6)+SUMIF(总装!AV$3:AV$146,$B539,总装!AV$6)</f>
        <v>600</v>
      </c>
      <c r="Y539" s="5">
        <f ca="1">SUMIF(总装!AW$3:AW$146,$B539,总装!AW$6)+SUMIF(总装!AX$3:AX$146,$B539,总装!AX$6)+SUMIF(总装!AY$3:AY$146,$B539,总装!AY$6)</f>
        <v>0</v>
      </c>
      <c r="Z539" s="5">
        <f ca="1">SUMIF(总装!AZ$3:AZ$146,$B539,总装!AZ$6)+SUMIF(总装!BA$3:BA$146,$B539,总装!BA$6)+SUMIF(总装!BB$3:BB$146,$B539,总装!BB$6)</f>
        <v>0</v>
      </c>
      <c r="AA539" s="5">
        <f ca="1">SUMIF(总装!BC$3:BC$146,$B539,总装!BC$6)+SUMIF(总装!BD$3:BD$146,$B539,总装!BD$6)+SUMIF(总装!BE$3:BE$146,$B539,总装!BE$6)</f>
        <v>0</v>
      </c>
      <c r="AB539" s="5">
        <f ca="1">SUMIF(总装!BF$3:BF$146,$B539,总装!BF$6)+SUMIF(总装!BG$3:BG$146,$B539,总装!BG$6)+SUMIF(总装!BH$3:BH$146,$B539,总装!BH$6)</f>
        <v>0</v>
      </c>
      <c r="AC539" s="5">
        <f ca="1">SUMIF(总装!BI$3:BI$146,$B539,总装!BI$6)+SUMIF(总装!BJ$3:BJ$146,$B539,总装!BJ$6)+SUMIF(总装!BK$3:BK$146,$B539,总装!BK$6)</f>
        <v>0</v>
      </c>
      <c r="AD539" s="5">
        <f ca="1">SUMIF(总装!BL$3:BL$146,$B539,总装!BL$6)+SUMIF(总装!BM$3:BM$146,$B539,总装!BM$6)+SUMIF(总装!BN$3:BN$146,$B539,总装!BN$6)</f>
        <v>0</v>
      </c>
      <c r="AE539" s="5">
        <f ca="1">SUMIF(总装!BO$3:BO$146,$B539,总装!BO$6)+SUMIF(总装!BP$3:BP$146,$B539,总装!BP$6)+SUMIF(总装!BQ$3:BQ$146,$B539,总装!BQ$6)</f>
        <v>0</v>
      </c>
      <c r="AF539" s="5">
        <f ca="1">SUMIF(总装!BR$3:BR$146,$B539,总装!BR$6)+SUMIF(总装!BS$3:BS$146,$B539,总装!BS$6)+SUMIF(总装!BT$3:BT$146,$B539,总装!BT$6)</f>
        <v>0</v>
      </c>
      <c r="AG539" s="5">
        <f ca="1">SUMIF(总装!BU$3:BU$146,$B539,总装!BU$6)+SUMIF(总装!BV$3:BV$146,$B539,总装!BV$6)+SUMIF(总装!BW$3:BW$146,$B539,总装!BW$6)</f>
        <v>0</v>
      </c>
      <c r="AH539" s="5">
        <f ca="1">SUMIF(总装!BX$3:BX$146,$B539,总装!BX$6)+SUMIF(总装!BY$3:BY$146,$B539,总装!BY$6)+SUMIF(总装!BZ$3:BZ$146,$B539,总装!BZ$6)</f>
        <v>0</v>
      </c>
      <c r="AI539" s="5">
        <f ca="1">SUMIF(总装!CA$3:CA$146,$B539,总装!CA$6)+SUMIF(总装!CB$3:CB$146,$B539,总装!CB$6)+SUMIF(总装!CC$3:CC$146,$B539,总装!CC$6)</f>
        <v>0</v>
      </c>
      <c r="AJ539" s="5">
        <f ca="1">SUMIF(总装!CD$3:CD$146,$B539,总装!CD$6)+SUMIF(总装!CE$3:CE$146,$B539,总装!CE$6)+SUMIF(总装!CF$3:CF$146,$B539,总装!CF$6)</f>
        <v>0</v>
      </c>
      <c r="AK539" s="5">
        <f ca="1">SUMIF(总装!CG$3:CG$146,$B539,总装!CG$6)+SUMIF(总装!CH$3:CH$146,$B539,总装!CH$6)+SUMIF(总装!CI$3:CI$146,$B539,总装!CI$6)</f>
        <v>0</v>
      </c>
      <c r="AL539" s="5">
        <f ca="1">SUMIF(总装!CJ$3:CJ$146,$B539,总装!CJ$6)+SUMIF(总装!CK$3:CK$146,$B539,总装!CK$6)+SUMIF(总装!CL$3:CL$146,$B539,总装!CL$6)</f>
        <v>0</v>
      </c>
      <c r="AM539" s="5">
        <f ca="1">SUMIF(总装!CM$3:CM$146,$B539,总装!CM$6)+SUMIF(总装!CN$3:CN$146,$B539,总装!CN$6)+SUMIF(总装!CO$3:CO$146,$B539,总装!CO$6)</f>
        <v>0</v>
      </c>
      <c r="AN539" s="5">
        <f ca="1">SUMIF(总装!CP$3:CP$146,$B539,总装!CP$6)+SUMIF(总装!CQ$3:CQ$146,$B539,总装!CQ$6)+SUMIF(总装!CR$3:CR$146,$B539,总装!CR$6)</f>
        <v>0</v>
      </c>
      <c r="AO539" s="5">
        <f ca="1" t="shared" si="22"/>
        <v>2000</v>
      </c>
      <c r="AP539" s="5">
        <f>SUMIF(工单拆分!G:G,B539,工单拆分!I:I)</f>
        <v>2000</v>
      </c>
      <c r="AQ539" s="5">
        <f ca="1" t="shared" si="23"/>
        <v>0</v>
      </c>
      <c r="AS539" s="7"/>
      <c r="AT539" s="5"/>
      <c r="AU539" s="5"/>
      <c r="AV539" s="5"/>
      <c r="AW539" s="5"/>
    </row>
    <row r="540" s="1" customFormat="1" spans="1:49">
      <c r="A540" s="5">
        <f>工单拆分!F540</f>
        <v>7210002520</v>
      </c>
      <c r="B540" s="5" t="str">
        <f>工单拆分!G540</f>
        <v>7210002520-1</v>
      </c>
      <c r="C540" s="5" t="str">
        <f>工单拆分!H540</f>
        <v>ZN28YK7-1</v>
      </c>
      <c r="D540" s="5">
        <f>VLOOKUP(B540,工单拆分!G:I,3,0)</f>
        <v>2500</v>
      </c>
      <c r="E540" s="5">
        <f ca="1">SUMIFS(OFFSET(工单拆分!$I$2,,,2000),OFFSET(工单拆分!$F$2,,,2000),A540)</f>
        <v>4500</v>
      </c>
      <c r="F540" s="5"/>
      <c r="G540" s="10">
        <f ca="1" t="array" ref="G540">MATCH(TRUE,J540:AN540&gt;10,0)+$J$2-1</f>
        <v>43529</v>
      </c>
      <c r="H540" s="11"/>
      <c r="I540" s="11"/>
      <c r="J540" s="5">
        <f ca="1">SUMIF(总装!D$3:D$146,$B540,总装!D$6)+SUMIF(总装!E$3:E$146,$B540,总装!E$6)+SUMIF(总装!F$3:F$146,$B540,总装!F$6)</f>
        <v>0</v>
      </c>
      <c r="K540" s="12">
        <f ca="1">SUMIF(总装!G$3:G$146,$B540,总装!G$6)+SUMIF(总装!H$3:H$146,$B540,总装!H$6)+SUMIF(总装!I$3:I$146,$B540,总装!I$6)</f>
        <v>0</v>
      </c>
      <c r="L540" s="12">
        <f ca="1">SUMIF(总装!J$3:J$146,$B540,总装!J$6)+SUMIF(总装!K$3:K$146,$B540,总装!K$6)+SUMIF(总装!L$3:L$146,$B540,总装!L$6)</f>
        <v>0</v>
      </c>
      <c r="M540" s="12">
        <f ca="1">SUMIF(总装!M$3:M$146,$B540,总装!M$6)+SUMIF(总装!N$3:N$146,$B540,总装!N$6)+SUMIF(总装!O$3:O$146,$B540,总装!O$6)</f>
        <v>0</v>
      </c>
      <c r="N540" s="12">
        <f ca="1">SUMIF(总装!P$3:P$146,$B540,总装!P$6)+SUMIF(总装!Q$3:Q$146,$B540,总装!Q$6)+SUMIF(总装!R$3:R$146,$B540,总装!R$6)</f>
        <v>1200</v>
      </c>
      <c r="O540" s="12">
        <f ca="1">SUMIF(总装!S$3:S$146,$B540,总装!S$6)+SUMIF(总装!T$3:T$146,$B540,总装!T$6)+SUMIF(总装!U$3:U$146,$B540,总装!U$6)</f>
        <v>1300</v>
      </c>
      <c r="P540" s="12">
        <f ca="1">SUMIF(总装!V$3:V$146,$B540,总装!V$6)+SUMIF(总装!W$3:W$146,$B540,总装!W$6)+SUMIF(总装!X$3:X$146,$B540,总装!X$6)</f>
        <v>0</v>
      </c>
      <c r="Q540" s="12">
        <f ca="1">SUMIF(总装!Y$3:Y$146,$B540,总装!Y$6)+SUMIF(总装!Z$3:Z$146,$B540,总装!Z$6)+SUMIF(总装!AA$3:AA$146,$B540,总装!AA$6)</f>
        <v>0</v>
      </c>
      <c r="R540" s="5">
        <f ca="1">SUMIF(总装!AB$3:AB$146,$B540,总装!AB$6)+SUMIF(总装!AC$3:AC$146,$B540,总装!AC$6)+SUMIF(总装!AD$3:AD$146,$B540,总装!AD$6)</f>
        <v>0</v>
      </c>
      <c r="S540" s="5">
        <f ca="1">SUMIF(总装!AE$3:AE$146,$B540,总装!AE$6)+SUMIF(总装!AF$3:AF$146,$B540,总装!AF$6)+SUMIF(总装!AG$3:AG$146,$B540,总装!AG$6)</f>
        <v>0</v>
      </c>
      <c r="T540" s="5">
        <f ca="1">SUMIF(总装!AH$3:AH$146,$B540,总装!AH$6)+SUMIF(总装!AI$3:AI$146,$B540,总装!AI$6)+SUMIF(总装!AJ$3:AJ$146,$B540,总装!AJ$6)</f>
        <v>0</v>
      </c>
      <c r="U540" s="5">
        <f ca="1">SUMIF(总装!AK$3:AK$146,$B540,总装!AK$6)+SUMIF(总装!AL$3:AL$146,$B540,总装!AL$6)+SUMIF(总装!AM$3:AM$146,$B540,总装!AM$6)</f>
        <v>0</v>
      </c>
      <c r="V540" s="5">
        <f ca="1">SUMIF(总装!AN$3:AN$146,$B540,总装!AN$6)+SUMIF(总装!AO$3:AO$146,$B540,总装!AO$6)+SUMIF(总装!AP$3:AP$146,$B540,总装!AP$6)</f>
        <v>0</v>
      </c>
      <c r="W540" s="5">
        <f ca="1">SUMIF(总装!AQ$3:AQ$146,$B540,总装!AQ$6)+SUMIF(总装!AR$3:AR$146,$B540,总装!AR$6)+SUMIF(总装!AS$3:AS$146,$B540,总装!AS$6)</f>
        <v>0</v>
      </c>
      <c r="X540" s="5">
        <f ca="1">SUMIF(总装!AT$3:AT$146,$B540,总装!AT$6)+SUMIF(总装!AU$3:AU$146,$B540,总装!AU$6)+SUMIF(总装!AV$3:AV$146,$B540,总装!AV$6)</f>
        <v>0</v>
      </c>
      <c r="Y540" s="5">
        <f ca="1">SUMIF(总装!AW$3:AW$146,$B540,总装!AW$6)+SUMIF(总装!AX$3:AX$146,$B540,总装!AX$6)+SUMIF(总装!AY$3:AY$146,$B540,总装!AY$6)</f>
        <v>0</v>
      </c>
      <c r="Z540" s="5">
        <f ca="1">SUMIF(总装!AZ$3:AZ$146,$B540,总装!AZ$6)+SUMIF(总装!BA$3:BA$146,$B540,总装!BA$6)+SUMIF(总装!BB$3:BB$146,$B540,总装!BB$6)</f>
        <v>0</v>
      </c>
      <c r="AA540" s="5">
        <f ca="1">SUMIF(总装!BC$3:BC$146,$B540,总装!BC$6)+SUMIF(总装!BD$3:BD$146,$B540,总装!BD$6)+SUMIF(总装!BE$3:BE$146,$B540,总装!BE$6)</f>
        <v>0</v>
      </c>
      <c r="AB540" s="5">
        <f ca="1">SUMIF(总装!BF$3:BF$146,$B540,总装!BF$6)+SUMIF(总装!BG$3:BG$146,$B540,总装!BG$6)+SUMIF(总装!BH$3:BH$146,$B540,总装!BH$6)</f>
        <v>0</v>
      </c>
      <c r="AC540" s="5">
        <f ca="1">SUMIF(总装!BI$3:BI$146,$B540,总装!BI$6)+SUMIF(总装!BJ$3:BJ$146,$B540,总装!BJ$6)+SUMIF(总装!BK$3:BK$146,$B540,总装!BK$6)</f>
        <v>0</v>
      </c>
      <c r="AD540" s="5">
        <f ca="1">SUMIF(总装!BL$3:BL$146,$B540,总装!BL$6)+SUMIF(总装!BM$3:BM$146,$B540,总装!BM$6)+SUMIF(总装!BN$3:BN$146,$B540,总装!BN$6)</f>
        <v>0</v>
      </c>
      <c r="AE540" s="5">
        <f ca="1">SUMIF(总装!BO$3:BO$146,$B540,总装!BO$6)+SUMIF(总装!BP$3:BP$146,$B540,总装!BP$6)+SUMIF(总装!BQ$3:BQ$146,$B540,总装!BQ$6)</f>
        <v>0</v>
      </c>
      <c r="AF540" s="5">
        <f ca="1">SUMIF(总装!BR$3:BR$146,$B540,总装!BR$6)+SUMIF(总装!BS$3:BS$146,$B540,总装!BS$6)+SUMIF(总装!BT$3:BT$146,$B540,总装!BT$6)</f>
        <v>0</v>
      </c>
      <c r="AG540" s="5">
        <f ca="1">SUMIF(总装!BU$3:BU$146,$B540,总装!BU$6)+SUMIF(总装!BV$3:BV$146,$B540,总装!BV$6)+SUMIF(总装!BW$3:BW$146,$B540,总装!BW$6)</f>
        <v>0</v>
      </c>
      <c r="AH540" s="5">
        <f ca="1">SUMIF(总装!BX$3:BX$146,$B540,总装!BX$6)+SUMIF(总装!BY$3:BY$146,$B540,总装!BY$6)+SUMIF(总装!BZ$3:BZ$146,$B540,总装!BZ$6)</f>
        <v>0</v>
      </c>
      <c r="AI540" s="5">
        <f ca="1">SUMIF(总装!CA$3:CA$146,$B540,总装!CA$6)+SUMIF(总装!CB$3:CB$146,$B540,总装!CB$6)+SUMIF(总装!CC$3:CC$146,$B540,总装!CC$6)</f>
        <v>0</v>
      </c>
      <c r="AJ540" s="5">
        <f ca="1">SUMIF(总装!CD$3:CD$146,$B540,总装!CD$6)+SUMIF(总装!CE$3:CE$146,$B540,总装!CE$6)+SUMIF(总装!CF$3:CF$146,$B540,总装!CF$6)</f>
        <v>0</v>
      </c>
      <c r="AK540" s="5">
        <f ca="1">SUMIF(总装!CG$3:CG$146,$B540,总装!CG$6)+SUMIF(总装!CH$3:CH$146,$B540,总装!CH$6)+SUMIF(总装!CI$3:CI$146,$B540,总装!CI$6)</f>
        <v>0</v>
      </c>
      <c r="AL540" s="5">
        <f ca="1">SUMIF(总装!CJ$3:CJ$146,$B540,总装!CJ$6)+SUMIF(总装!CK$3:CK$146,$B540,总装!CK$6)+SUMIF(总装!CL$3:CL$146,$B540,总装!CL$6)</f>
        <v>0</v>
      </c>
      <c r="AM540" s="5">
        <f ca="1">SUMIF(总装!CM$3:CM$146,$B540,总装!CM$6)+SUMIF(总装!CN$3:CN$146,$B540,总装!CN$6)+SUMIF(总装!CO$3:CO$146,$B540,总装!CO$6)</f>
        <v>0</v>
      </c>
      <c r="AN540" s="5">
        <f ca="1">SUMIF(总装!CP$3:CP$146,$B540,总装!CP$6)+SUMIF(总装!CQ$3:CQ$146,$B540,总装!CQ$6)+SUMIF(总装!CR$3:CR$146,$B540,总装!CR$6)</f>
        <v>0</v>
      </c>
      <c r="AO540" s="5">
        <f ca="1" t="shared" si="22"/>
        <v>2500</v>
      </c>
      <c r="AP540" s="5">
        <f>SUMIF(工单拆分!G:G,B540,工单拆分!I:I)</f>
        <v>2500</v>
      </c>
      <c r="AQ540" s="5">
        <f ca="1" t="shared" si="23"/>
        <v>0</v>
      </c>
      <c r="AS540" s="7"/>
      <c r="AT540" s="5"/>
      <c r="AU540" s="5"/>
      <c r="AV540" s="5"/>
      <c r="AW540" s="5"/>
    </row>
    <row r="541" s="1" customFormat="1" spans="1:49">
      <c r="A541" s="5">
        <f>工单拆分!F541</f>
        <v>7210002520</v>
      </c>
      <c r="B541" s="5" t="str">
        <f>工单拆分!G541</f>
        <v>7210002520-2</v>
      </c>
      <c r="C541" s="5" t="str">
        <f>工单拆分!H541</f>
        <v>ZN28YK7-2</v>
      </c>
      <c r="D541" s="5">
        <f>VLOOKUP(B541,工单拆分!G:I,3,0)</f>
        <v>2000</v>
      </c>
      <c r="E541" s="5">
        <f ca="1">SUMIFS(OFFSET(工单拆分!$I$2,,,2000),OFFSET(工单拆分!$F$2,,,2000),A541)</f>
        <v>4500</v>
      </c>
      <c r="F541" s="5"/>
      <c r="G541" s="10">
        <f ca="1" t="array" ref="G541">MATCH(TRUE,J541:AN541&gt;10,0)+$J$2-1</f>
        <v>43528</v>
      </c>
      <c r="H541" s="11"/>
      <c r="I541" s="11"/>
      <c r="J541" s="5">
        <f ca="1">SUMIF(总装!D$3:D$146,$B541,总装!D$6)+SUMIF(总装!E$3:E$146,$B541,总装!E$6)+SUMIF(总装!F$3:F$146,$B541,总装!F$6)</f>
        <v>0</v>
      </c>
      <c r="K541" s="12">
        <f ca="1">SUMIF(总装!G$3:G$146,$B541,总装!G$6)+SUMIF(总装!H$3:H$146,$B541,总装!H$6)+SUMIF(总装!I$3:I$146,$B541,总装!I$6)</f>
        <v>0</v>
      </c>
      <c r="L541" s="12">
        <f ca="1">SUMIF(总装!J$3:J$146,$B541,总装!J$6)+SUMIF(总装!K$3:K$146,$B541,总装!K$6)+SUMIF(总装!L$3:L$146,$B541,总装!L$6)</f>
        <v>0</v>
      </c>
      <c r="M541" s="12">
        <f ca="1">SUMIF(总装!M$3:M$146,$B541,总装!M$6)+SUMIF(总装!N$3:N$146,$B541,总装!N$6)+SUMIF(总装!O$3:O$146,$B541,总装!O$6)</f>
        <v>1300</v>
      </c>
      <c r="N541" s="12">
        <f ca="1">SUMIF(总装!P$3:P$146,$B541,总装!P$6)+SUMIF(总装!Q$3:Q$146,$B541,总装!Q$6)+SUMIF(总装!R$3:R$146,$B541,总装!R$6)</f>
        <v>700</v>
      </c>
      <c r="O541" s="12">
        <f ca="1">SUMIF(总装!S$3:S$146,$B541,总装!S$6)+SUMIF(总装!T$3:T$146,$B541,总装!T$6)+SUMIF(总装!U$3:U$146,$B541,总装!U$6)</f>
        <v>0</v>
      </c>
      <c r="P541" s="12">
        <f ca="1">SUMIF(总装!V$3:V$146,$B541,总装!V$6)+SUMIF(总装!W$3:W$146,$B541,总装!W$6)+SUMIF(总装!X$3:X$146,$B541,总装!X$6)</f>
        <v>0</v>
      </c>
      <c r="Q541" s="12">
        <f ca="1">SUMIF(总装!Y$3:Y$146,$B541,总装!Y$6)+SUMIF(总装!Z$3:Z$146,$B541,总装!Z$6)+SUMIF(总装!AA$3:AA$146,$B541,总装!AA$6)</f>
        <v>0</v>
      </c>
      <c r="R541" s="5">
        <f ca="1">SUMIF(总装!AB$3:AB$146,$B541,总装!AB$6)+SUMIF(总装!AC$3:AC$146,$B541,总装!AC$6)+SUMIF(总装!AD$3:AD$146,$B541,总装!AD$6)</f>
        <v>0</v>
      </c>
      <c r="S541" s="5">
        <f ca="1">SUMIF(总装!AE$3:AE$146,$B541,总装!AE$6)+SUMIF(总装!AF$3:AF$146,$B541,总装!AF$6)+SUMIF(总装!AG$3:AG$146,$B541,总装!AG$6)</f>
        <v>0</v>
      </c>
      <c r="T541" s="5">
        <f ca="1">SUMIF(总装!AH$3:AH$146,$B541,总装!AH$6)+SUMIF(总装!AI$3:AI$146,$B541,总装!AI$6)+SUMIF(总装!AJ$3:AJ$146,$B541,总装!AJ$6)</f>
        <v>0</v>
      </c>
      <c r="U541" s="5">
        <f ca="1">SUMIF(总装!AK$3:AK$146,$B541,总装!AK$6)+SUMIF(总装!AL$3:AL$146,$B541,总装!AL$6)+SUMIF(总装!AM$3:AM$146,$B541,总装!AM$6)</f>
        <v>0</v>
      </c>
      <c r="V541" s="5">
        <f ca="1">SUMIF(总装!AN$3:AN$146,$B541,总装!AN$6)+SUMIF(总装!AO$3:AO$146,$B541,总装!AO$6)+SUMIF(总装!AP$3:AP$146,$B541,总装!AP$6)</f>
        <v>0</v>
      </c>
      <c r="W541" s="5">
        <f ca="1">SUMIF(总装!AQ$3:AQ$146,$B541,总装!AQ$6)+SUMIF(总装!AR$3:AR$146,$B541,总装!AR$6)+SUMIF(总装!AS$3:AS$146,$B541,总装!AS$6)</f>
        <v>0</v>
      </c>
      <c r="X541" s="5">
        <f ca="1">SUMIF(总装!AT$3:AT$146,$B541,总装!AT$6)+SUMIF(总装!AU$3:AU$146,$B541,总装!AU$6)+SUMIF(总装!AV$3:AV$146,$B541,总装!AV$6)</f>
        <v>0</v>
      </c>
      <c r="Y541" s="5">
        <f ca="1">SUMIF(总装!AW$3:AW$146,$B541,总装!AW$6)+SUMIF(总装!AX$3:AX$146,$B541,总装!AX$6)+SUMIF(总装!AY$3:AY$146,$B541,总装!AY$6)</f>
        <v>0</v>
      </c>
      <c r="Z541" s="5">
        <f ca="1">SUMIF(总装!AZ$3:AZ$146,$B541,总装!AZ$6)+SUMIF(总装!BA$3:BA$146,$B541,总装!BA$6)+SUMIF(总装!BB$3:BB$146,$B541,总装!BB$6)</f>
        <v>0</v>
      </c>
      <c r="AA541" s="5">
        <f ca="1">SUMIF(总装!BC$3:BC$146,$B541,总装!BC$6)+SUMIF(总装!BD$3:BD$146,$B541,总装!BD$6)+SUMIF(总装!BE$3:BE$146,$B541,总装!BE$6)</f>
        <v>0</v>
      </c>
      <c r="AB541" s="5">
        <f ca="1">SUMIF(总装!BF$3:BF$146,$B541,总装!BF$6)+SUMIF(总装!BG$3:BG$146,$B541,总装!BG$6)+SUMIF(总装!BH$3:BH$146,$B541,总装!BH$6)</f>
        <v>0</v>
      </c>
      <c r="AC541" s="5">
        <f ca="1">SUMIF(总装!BI$3:BI$146,$B541,总装!BI$6)+SUMIF(总装!BJ$3:BJ$146,$B541,总装!BJ$6)+SUMIF(总装!BK$3:BK$146,$B541,总装!BK$6)</f>
        <v>0</v>
      </c>
      <c r="AD541" s="5">
        <f ca="1">SUMIF(总装!BL$3:BL$146,$B541,总装!BL$6)+SUMIF(总装!BM$3:BM$146,$B541,总装!BM$6)+SUMIF(总装!BN$3:BN$146,$B541,总装!BN$6)</f>
        <v>0</v>
      </c>
      <c r="AE541" s="5">
        <f ca="1">SUMIF(总装!BO$3:BO$146,$B541,总装!BO$6)+SUMIF(总装!BP$3:BP$146,$B541,总装!BP$6)+SUMIF(总装!BQ$3:BQ$146,$B541,总装!BQ$6)</f>
        <v>0</v>
      </c>
      <c r="AF541" s="5">
        <f ca="1">SUMIF(总装!BR$3:BR$146,$B541,总装!BR$6)+SUMIF(总装!BS$3:BS$146,$B541,总装!BS$6)+SUMIF(总装!BT$3:BT$146,$B541,总装!BT$6)</f>
        <v>0</v>
      </c>
      <c r="AG541" s="5">
        <f ca="1">SUMIF(总装!BU$3:BU$146,$B541,总装!BU$6)+SUMIF(总装!BV$3:BV$146,$B541,总装!BV$6)+SUMIF(总装!BW$3:BW$146,$B541,总装!BW$6)</f>
        <v>0</v>
      </c>
      <c r="AH541" s="5">
        <f ca="1">SUMIF(总装!BX$3:BX$146,$B541,总装!BX$6)+SUMIF(总装!BY$3:BY$146,$B541,总装!BY$6)+SUMIF(总装!BZ$3:BZ$146,$B541,总装!BZ$6)</f>
        <v>0</v>
      </c>
      <c r="AI541" s="5">
        <f ca="1">SUMIF(总装!CA$3:CA$146,$B541,总装!CA$6)+SUMIF(总装!CB$3:CB$146,$B541,总装!CB$6)+SUMIF(总装!CC$3:CC$146,$B541,总装!CC$6)</f>
        <v>0</v>
      </c>
      <c r="AJ541" s="5">
        <f ca="1">SUMIF(总装!CD$3:CD$146,$B541,总装!CD$6)+SUMIF(总装!CE$3:CE$146,$B541,总装!CE$6)+SUMIF(总装!CF$3:CF$146,$B541,总装!CF$6)</f>
        <v>0</v>
      </c>
      <c r="AK541" s="5">
        <f ca="1">SUMIF(总装!CG$3:CG$146,$B541,总装!CG$6)+SUMIF(总装!CH$3:CH$146,$B541,总装!CH$6)+SUMIF(总装!CI$3:CI$146,$B541,总装!CI$6)</f>
        <v>0</v>
      </c>
      <c r="AL541" s="5">
        <f ca="1">SUMIF(总装!CJ$3:CJ$146,$B541,总装!CJ$6)+SUMIF(总装!CK$3:CK$146,$B541,总装!CK$6)+SUMIF(总装!CL$3:CL$146,$B541,总装!CL$6)</f>
        <v>0</v>
      </c>
      <c r="AM541" s="5">
        <f ca="1">SUMIF(总装!CM$3:CM$146,$B541,总装!CM$6)+SUMIF(总装!CN$3:CN$146,$B541,总装!CN$6)+SUMIF(总装!CO$3:CO$146,$B541,总装!CO$6)</f>
        <v>0</v>
      </c>
      <c r="AN541" s="5">
        <f ca="1">SUMIF(总装!CP$3:CP$146,$B541,总装!CP$6)+SUMIF(总装!CQ$3:CQ$146,$B541,总装!CQ$6)+SUMIF(总装!CR$3:CR$146,$B541,总装!CR$6)</f>
        <v>0</v>
      </c>
      <c r="AO541" s="5">
        <f ca="1" t="shared" si="22"/>
        <v>2000</v>
      </c>
      <c r="AP541" s="5">
        <f>SUMIF(工单拆分!G:G,B541,工单拆分!I:I)</f>
        <v>2000</v>
      </c>
      <c r="AQ541" s="5">
        <f ca="1" t="shared" si="23"/>
        <v>0</v>
      </c>
      <c r="AS541" s="7"/>
      <c r="AT541" s="5"/>
      <c r="AU541" s="5"/>
      <c r="AV541" s="5"/>
      <c r="AW541" s="5"/>
    </row>
    <row r="542" s="1" customFormat="1" spans="1:49">
      <c r="A542" s="5">
        <f>工单拆分!F542</f>
        <v>7210002851</v>
      </c>
      <c r="B542" s="5" t="str">
        <f>工单拆分!G542</f>
        <v>7210002851-1</v>
      </c>
      <c r="C542" s="5" t="str">
        <f>工单拆分!H542</f>
        <v>ZN28YK8-1</v>
      </c>
      <c r="D542" s="5">
        <f>VLOOKUP(B542,工单拆分!G:I,3,0)</f>
        <v>1000</v>
      </c>
      <c r="E542" s="5">
        <f ca="1">SUMIFS(OFFSET(工单拆分!$I$2,,,2000),OFFSET(工单拆分!$F$2,,,2000),A542)</f>
        <v>1000</v>
      </c>
      <c r="F542" s="5"/>
      <c r="G542" s="10">
        <f ca="1" t="array" ref="G542">MATCH(TRUE,J542:AN542&gt;10,0)+$J$2-1</f>
        <v>43531</v>
      </c>
      <c r="H542" s="11"/>
      <c r="I542" s="11"/>
      <c r="J542" s="5">
        <f ca="1">SUMIF(总装!D$3:D$146,$B542,总装!D$6)+SUMIF(总装!E$3:E$146,$B542,总装!E$6)+SUMIF(总装!F$3:F$146,$B542,总装!F$6)</f>
        <v>0</v>
      </c>
      <c r="K542" s="12">
        <f ca="1">SUMIF(总装!G$3:G$146,$B542,总装!G$6)+SUMIF(总装!H$3:H$146,$B542,总装!H$6)+SUMIF(总装!I$3:I$146,$B542,总装!I$6)</f>
        <v>0</v>
      </c>
      <c r="L542" s="12">
        <f ca="1">SUMIF(总装!J$3:J$146,$B542,总装!J$6)+SUMIF(总装!K$3:K$146,$B542,总装!K$6)+SUMIF(总装!L$3:L$146,$B542,总装!L$6)</f>
        <v>0</v>
      </c>
      <c r="M542" s="12">
        <f ca="1">SUMIF(总装!M$3:M$146,$B542,总装!M$6)+SUMIF(总装!N$3:N$146,$B542,总装!N$6)+SUMIF(总装!O$3:O$146,$B542,总装!O$6)</f>
        <v>0</v>
      </c>
      <c r="N542" s="12">
        <f ca="1">SUMIF(总装!P$3:P$146,$B542,总装!P$6)+SUMIF(总装!Q$3:Q$146,$B542,总装!Q$6)+SUMIF(总装!R$3:R$146,$B542,总装!R$6)</f>
        <v>0</v>
      </c>
      <c r="O542" s="12">
        <f ca="1">SUMIF(总装!S$3:S$146,$B542,总装!S$6)+SUMIF(总装!T$3:T$146,$B542,总装!T$6)+SUMIF(总装!U$3:U$146,$B542,总装!U$6)</f>
        <v>0</v>
      </c>
      <c r="P542" s="12">
        <f ca="1">SUMIF(总装!V$3:V$146,$B542,总装!V$6)+SUMIF(总装!W$3:W$146,$B542,总装!W$6)+SUMIF(总装!X$3:X$146,$B542,总装!X$6)</f>
        <v>856</v>
      </c>
      <c r="Q542" s="12">
        <f ca="1">SUMIF(总装!Y$3:Y$146,$B542,总装!Y$6)+SUMIF(总装!Z$3:Z$146,$B542,总装!Z$6)+SUMIF(总装!AA$3:AA$146,$B542,总装!AA$6)</f>
        <v>144</v>
      </c>
      <c r="R542" s="5">
        <f ca="1">SUMIF(总装!AB$3:AB$146,$B542,总装!AB$6)+SUMIF(总装!AC$3:AC$146,$B542,总装!AC$6)+SUMIF(总装!AD$3:AD$146,$B542,总装!AD$6)</f>
        <v>0</v>
      </c>
      <c r="S542" s="5">
        <f ca="1">SUMIF(总装!AE$3:AE$146,$B542,总装!AE$6)+SUMIF(总装!AF$3:AF$146,$B542,总装!AF$6)+SUMIF(总装!AG$3:AG$146,$B542,总装!AG$6)</f>
        <v>0</v>
      </c>
      <c r="T542" s="5">
        <f ca="1">SUMIF(总装!AH$3:AH$146,$B542,总装!AH$6)+SUMIF(总装!AI$3:AI$146,$B542,总装!AI$6)+SUMIF(总装!AJ$3:AJ$146,$B542,总装!AJ$6)</f>
        <v>0</v>
      </c>
      <c r="U542" s="5">
        <f ca="1">SUMIF(总装!AK$3:AK$146,$B542,总装!AK$6)+SUMIF(总装!AL$3:AL$146,$B542,总装!AL$6)+SUMIF(总装!AM$3:AM$146,$B542,总装!AM$6)</f>
        <v>0</v>
      </c>
      <c r="V542" s="5">
        <f ca="1">SUMIF(总装!AN$3:AN$146,$B542,总装!AN$6)+SUMIF(总装!AO$3:AO$146,$B542,总装!AO$6)+SUMIF(总装!AP$3:AP$146,$B542,总装!AP$6)</f>
        <v>0</v>
      </c>
      <c r="W542" s="5">
        <f ca="1">SUMIF(总装!AQ$3:AQ$146,$B542,总装!AQ$6)+SUMIF(总装!AR$3:AR$146,$B542,总装!AR$6)+SUMIF(总装!AS$3:AS$146,$B542,总装!AS$6)</f>
        <v>0</v>
      </c>
      <c r="X542" s="5">
        <f ca="1">SUMIF(总装!AT$3:AT$146,$B542,总装!AT$6)+SUMIF(总装!AU$3:AU$146,$B542,总装!AU$6)+SUMIF(总装!AV$3:AV$146,$B542,总装!AV$6)</f>
        <v>0</v>
      </c>
      <c r="Y542" s="5">
        <f ca="1">SUMIF(总装!AW$3:AW$146,$B542,总装!AW$6)+SUMIF(总装!AX$3:AX$146,$B542,总装!AX$6)+SUMIF(总装!AY$3:AY$146,$B542,总装!AY$6)</f>
        <v>0</v>
      </c>
      <c r="Z542" s="5">
        <f ca="1">SUMIF(总装!AZ$3:AZ$146,$B542,总装!AZ$6)+SUMIF(总装!BA$3:BA$146,$B542,总装!BA$6)+SUMIF(总装!BB$3:BB$146,$B542,总装!BB$6)</f>
        <v>0</v>
      </c>
      <c r="AA542" s="5">
        <f ca="1">SUMIF(总装!BC$3:BC$146,$B542,总装!BC$6)+SUMIF(总装!BD$3:BD$146,$B542,总装!BD$6)+SUMIF(总装!BE$3:BE$146,$B542,总装!BE$6)</f>
        <v>0</v>
      </c>
      <c r="AB542" s="5">
        <f ca="1">SUMIF(总装!BF$3:BF$146,$B542,总装!BF$6)+SUMIF(总装!BG$3:BG$146,$B542,总装!BG$6)+SUMIF(总装!BH$3:BH$146,$B542,总装!BH$6)</f>
        <v>0</v>
      </c>
      <c r="AC542" s="5">
        <f ca="1">SUMIF(总装!BI$3:BI$146,$B542,总装!BI$6)+SUMIF(总装!BJ$3:BJ$146,$B542,总装!BJ$6)+SUMIF(总装!BK$3:BK$146,$B542,总装!BK$6)</f>
        <v>0</v>
      </c>
      <c r="AD542" s="5">
        <f ca="1">SUMIF(总装!BL$3:BL$146,$B542,总装!BL$6)+SUMIF(总装!BM$3:BM$146,$B542,总装!BM$6)+SUMIF(总装!BN$3:BN$146,$B542,总装!BN$6)</f>
        <v>0</v>
      </c>
      <c r="AE542" s="5">
        <f ca="1">SUMIF(总装!BO$3:BO$146,$B542,总装!BO$6)+SUMIF(总装!BP$3:BP$146,$B542,总装!BP$6)+SUMIF(总装!BQ$3:BQ$146,$B542,总装!BQ$6)</f>
        <v>0</v>
      </c>
      <c r="AF542" s="5">
        <f ca="1">SUMIF(总装!BR$3:BR$146,$B542,总装!BR$6)+SUMIF(总装!BS$3:BS$146,$B542,总装!BS$6)+SUMIF(总装!BT$3:BT$146,$B542,总装!BT$6)</f>
        <v>0</v>
      </c>
      <c r="AG542" s="5">
        <f ca="1">SUMIF(总装!BU$3:BU$146,$B542,总装!BU$6)+SUMIF(总装!BV$3:BV$146,$B542,总装!BV$6)+SUMIF(总装!BW$3:BW$146,$B542,总装!BW$6)</f>
        <v>0</v>
      </c>
      <c r="AH542" s="5">
        <f ca="1">SUMIF(总装!BX$3:BX$146,$B542,总装!BX$6)+SUMIF(总装!BY$3:BY$146,$B542,总装!BY$6)+SUMIF(总装!BZ$3:BZ$146,$B542,总装!BZ$6)</f>
        <v>0</v>
      </c>
      <c r="AI542" s="5">
        <f ca="1">SUMIF(总装!CA$3:CA$146,$B542,总装!CA$6)+SUMIF(总装!CB$3:CB$146,$B542,总装!CB$6)+SUMIF(总装!CC$3:CC$146,$B542,总装!CC$6)</f>
        <v>0</v>
      </c>
      <c r="AJ542" s="5">
        <f ca="1">SUMIF(总装!CD$3:CD$146,$B542,总装!CD$6)+SUMIF(总装!CE$3:CE$146,$B542,总装!CE$6)+SUMIF(总装!CF$3:CF$146,$B542,总装!CF$6)</f>
        <v>0</v>
      </c>
      <c r="AK542" s="5">
        <f ca="1">SUMIF(总装!CG$3:CG$146,$B542,总装!CG$6)+SUMIF(总装!CH$3:CH$146,$B542,总装!CH$6)+SUMIF(总装!CI$3:CI$146,$B542,总装!CI$6)</f>
        <v>0</v>
      </c>
      <c r="AL542" s="5">
        <f ca="1">SUMIF(总装!CJ$3:CJ$146,$B542,总装!CJ$6)+SUMIF(总装!CK$3:CK$146,$B542,总装!CK$6)+SUMIF(总装!CL$3:CL$146,$B542,总装!CL$6)</f>
        <v>0</v>
      </c>
      <c r="AM542" s="5">
        <f ca="1">SUMIF(总装!CM$3:CM$146,$B542,总装!CM$6)+SUMIF(总装!CN$3:CN$146,$B542,总装!CN$6)+SUMIF(总装!CO$3:CO$146,$B542,总装!CO$6)</f>
        <v>0</v>
      </c>
      <c r="AN542" s="5">
        <f ca="1">SUMIF(总装!CP$3:CP$146,$B542,总装!CP$6)+SUMIF(总装!CQ$3:CQ$146,$B542,总装!CQ$6)+SUMIF(总装!CR$3:CR$146,$B542,总装!CR$6)</f>
        <v>0</v>
      </c>
      <c r="AO542" s="5">
        <f ca="1" t="shared" si="22"/>
        <v>1000</v>
      </c>
      <c r="AP542" s="5">
        <f>SUMIF(工单拆分!G:G,B542,工单拆分!I:I)</f>
        <v>1000</v>
      </c>
      <c r="AQ542" s="5">
        <f ca="1" t="shared" si="23"/>
        <v>0</v>
      </c>
      <c r="AS542" s="7"/>
      <c r="AT542" s="5"/>
      <c r="AU542" s="5"/>
      <c r="AV542" s="5"/>
      <c r="AW542" s="5"/>
    </row>
    <row r="543" s="1" customFormat="1" spans="1:49">
      <c r="A543" s="5">
        <f>工单拆分!F543</f>
        <v>7210002850</v>
      </c>
      <c r="B543" s="5" t="str">
        <f>工单拆分!G543</f>
        <v>7210002850-1</v>
      </c>
      <c r="C543" s="5" t="str">
        <f>工单拆分!H543</f>
        <v>ZN28YC8-1</v>
      </c>
      <c r="D543" s="5">
        <f>VLOOKUP(B543,工单拆分!G:I,3,0)</f>
        <v>1000</v>
      </c>
      <c r="E543" s="5">
        <f ca="1">SUMIFS(OFFSET(工单拆分!$I$2,,,2000),OFFSET(工单拆分!$F$2,,,2000),A543)</f>
        <v>1000</v>
      </c>
      <c r="F543" s="5"/>
      <c r="G543" s="10">
        <f ca="1" t="array" ref="G543">MATCH(TRUE,J543:AN543&gt;10,0)+$J$2-1</f>
        <v>43533</v>
      </c>
      <c r="H543" s="11"/>
      <c r="I543" s="11"/>
      <c r="J543" s="5">
        <f ca="1">SUMIF(总装!D$3:D$146,$B543,总装!D$6)+SUMIF(总装!E$3:E$146,$B543,总装!E$6)+SUMIF(总装!F$3:F$146,$B543,总装!F$6)</f>
        <v>0</v>
      </c>
      <c r="K543" s="12">
        <f ca="1">SUMIF(总装!G$3:G$146,$B543,总装!G$6)+SUMIF(总装!H$3:H$146,$B543,总装!H$6)+SUMIF(总装!I$3:I$146,$B543,总装!I$6)</f>
        <v>0</v>
      </c>
      <c r="L543" s="12">
        <f ca="1">SUMIF(总装!J$3:J$146,$B543,总装!J$6)+SUMIF(总装!K$3:K$146,$B543,总装!K$6)+SUMIF(总装!L$3:L$146,$B543,总装!L$6)</f>
        <v>0</v>
      </c>
      <c r="M543" s="12">
        <f ca="1">SUMIF(总装!M$3:M$146,$B543,总装!M$6)+SUMIF(总装!N$3:N$146,$B543,总装!N$6)+SUMIF(总装!O$3:O$146,$B543,总装!O$6)</f>
        <v>0</v>
      </c>
      <c r="N543" s="12">
        <f ca="1">SUMIF(总装!P$3:P$146,$B543,总装!P$6)+SUMIF(总装!Q$3:Q$146,$B543,总装!Q$6)+SUMIF(总装!R$3:R$146,$B543,总装!R$6)</f>
        <v>0</v>
      </c>
      <c r="O543" s="12">
        <f ca="1">SUMIF(总装!S$3:S$146,$B543,总装!S$6)+SUMIF(总装!T$3:T$146,$B543,总装!T$6)+SUMIF(总装!U$3:U$146,$B543,总装!U$6)</f>
        <v>0</v>
      </c>
      <c r="P543" s="12">
        <f ca="1">SUMIF(总装!V$3:V$146,$B543,总装!V$6)+SUMIF(总装!W$3:W$146,$B543,总装!W$6)+SUMIF(总装!X$3:X$146,$B543,总装!X$6)</f>
        <v>0</v>
      </c>
      <c r="Q543" s="12">
        <f ca="1">SUMIF(总装!Y$3:Y$146,$B543,总装!Y$6)+SUMIF(总装!Z$3:Z$146,$B543,总装!Z$6)+SUMIF(总装!AA$3:AA$146,$B543,总装!AA$6)</f>
        <v>0</v>
      </c>
      <c r="R543" s="5">
        <f ca="1">SUMIF(总装!AB$3:AB$146,$B543,总装!AB$6)+SUMIF(总装!AC$3:AC$146,$B543,总装!AC$6)+SUMIF(总装!AD$3:AD$146,$B543,总装!AD$6)</f>
        <v>500</v>
      </c>
      <c r="S543" s="5">
        <f ca="1">SUMIF(总装!AE$3:AE$146,$B543,总装!AE$6)+SUMIF(总装!AF$3:AF$146,$B543,总装!AF$6)+SUMIF(总装!AG$3:AG$146,$B543,总装!AG$6)</f>
        <v>0</v>
      </c>
      <c r="T543" s="5">
        <f ca="1">SUMIF(总装!AH$3:AH$146,$B543,总装!AH$6)+SUMIF(总装!AI$3:AI$146,$B543,总装!AI$6)+SUMIF(总装!AJ$3:AJ$146,$B543,总装!AJ$6)</f>
        <v>500</v>
      </c>
      <c r="U543" s="5">
        <f ca="1">SUMIF(总装!AK$3:AK$146,$B543,总装!AK$6)+SUMIF(总装!AL$3:AL$146,$B543,总装!AL$6)+SUMIF(总装!AM$3:AM$146,$B543,总装!AM$6)</f>
        <v>0</v>
      </c>
      <c r="V543" s="5">
        <f ca="1">SUMIF(总装!AN$3:AN$146,$B543,总装!AN$6)+SUMIF(总装!AO$3:AO$146,$B543,总装!AO$6)+SUMIF(总装!AP$3:AP$146,$B543,总装!AP$6)</f>
        <v>0</v>
      </c>
      <c r="W543" s="5">
        <f ca="1">SUMIF(总装!AQ$3:AQ$146,$B543,总装!AQ$6)+SUMIF(总装!AR$3:AR$146,$B543,总装!AR$6)+SUMIF(总装!AS$3:AS$146,$B543,总装!AS$6)</f>
        <v>0</v>
      </c>
      <c r="X543" s="5">
        <f ca="1">SUMIF(总装!AT$3:AT$146,$B543,总装!AT$6)+SUMIF(总装!AU$3:AU$146,$B543,总装!AU$6)+SUMIF(总装!AV$3:AV$146,$B543,总装!AV$6)</f>
        <v>0</v>
      </c>
      <c r="Y543" s="5">
        <f ca="1">SUMIF(总装!AW$3:AW$146,$B543,总装!AW$6)+SUMIF(总装!AX$3:AX$146,$B543,总装!AX$6)+SUMIF(总装!AY$3:AY$146,$B543,总装!AY$6)</f>
        <v>0</v>
      </c>
      <c r="Z543" s="5">
        <f ca="1">SUMIF(总装!AZ$3:AZ$146,$B543,总装!AZ$6)+SUMIF(总装!BA$3:BA$146,$B543,总装!BA$6)+SUMIF(总装!BB$3:BB$146,$B543,总装!BB$6)</f>
        <v>0</v>
      </c>
      <c r="AA543" s="5">
        <f ca="1">SUMIF(总装!BC$3:BC$146,$B543,总装!BC$6)+SUMIF(总装!BD$3:BD$146,$B543,总装!BD$6)+SUMIF(总装!BE$3:BE$146,$B543,总装!BE$6)</f>
        <v>0</v>
      </c>
      <c r="AB543" s="5">
        <f ca="1">SUMIF(总装!BF$3:BF$146,$B543,总装!BF$6)+SUMIF(总装!BG$3:BG$146,$B543,总装!BG$6)+SUMIF(总装!BH$3:BH$146,$B543,总装!BH$6)</f>
        <v>0</v>
      </c>
      <c r="AC543" s="5">
        <f ca="1">SUMIF(总装!BI$3:BI$146,$B543,总装!BI$6)+SUMIF(总装!BJ$3:BJ$146,$B543,总装!BJ$6)+SUMIF(总装!BK$3:BK$146,$B543,总装!BK$6)</f>
        <v>0</v>
      </c>
      <c r="AD543" s="5">
        <f ca="1">SUMIF(总装!BL$3:BL$146,$B543,总装!BL$6)+SUMIF(总装!BM$3:BM$146,$B543,总装!BM$6)+SUMIF(总装!BN$3:BN$146,$B543,总装!BN$6)</f>
        <v>0</v>
      </c>
      <c r="AE543" s="5">
        <f ca="1">SUMIF(总装!BO$3:BO$146,$B543,总装!BO$6)+SUMIF(总装!BP$3:BP$146,$B543,总装!BP$6)+SUMIF(总装!BQ$3:BQ$146,$B543,总装!BQ$6)</f>
        <v>0</v>
      </c>
      <c r="AF543" s="5">
        <f ca="1">SUMIF(总装!BR$3:BR$146,$B543,总装!BR$6)+SUMIF(总装!BS$3:BS$146,$B543,总装!BS$6)+SUMIF(总装!BT$3:BT$146,$B543,总装!BT$6)</f>
        <v>0</v>
      </c>
      <c r="AG543" s="5">
        <f ca="1">SUMIF(总装!BU$3:BU$146,$B543,总装!BU$6)+SUMIF(总装!BV$3:BV$146,$B543,总装!BV$6)+SUMIF(总装!BW$3:BW$146,$B543,总装!BW$6)</f>
        <v>0</v>
      </c>
      <c r="AH543" s="5">
        <f ca="1">SUMIF(总装!BX$3:BX$146,$B543,总装!BX$6)+SUMIF(总装!BY$3:BY$146,$B543,总装!BY$6)+SUMIF(总装!BZ$3:BZ$146,$B543,总装!BZ$6)</f>
        <v>0</v>
      </c>
      <c r="AI543" s="5">
        <f ca="1">SUMIF(总装!CA$3:CA$146,$B543,总装!CA$6)+SUMIF(总装!CB$3:CB$146,$B543,总装!CB$6)+SUMIF(总装!CC$3:CC$146,$B543,总装!CC$6)</f>
        <v>0</v>
      </c>
      <c r="AJ543" s="5">
        <f ca="1">SUMIF(总装!CD$3:CD$146,$B543,总装!CD$6)+SUMIF(总装!CE$3:CE$146,$B543,总装!CE$6)+SUMIF(总装!CF$3:CF$146,$B543,总装!CF$6)</f>
        <v>0</v>
      </c>
      <c r="AK543" s="5">
        <f ca="1">SUMIF(总装!CG$3:CG$146,$B543,总装!CG$6)+SUMIF(总装!CH$3:CH$146,$B543,总装!CH$6)+SUMIF(总装!CI$3:CI$146,$B543,总装!CI$6)</f>
        <v>0</v>
      </c>
      <c r="AL543" s="5">
        <f ca="1">SUMIF(总装!CJ$3:CJ$146,$B543,总装!CJ$6)+SUMIF(总装!CK$3:CK$146,$B543,总装!CK$6)+SUMIF(总装!CL$3:CL$146,$B543,总装!CL$6)</f>
        <v>0</v>
      </c>
      <c r="AM543" s="5">
        <f ca="1">SUMIF(总装!CM$3:CM$146,$B543,总装!CM$6)+SUMIF(总装!CN$3:CN$146,$B543,总装!CN$6)+SUMIF(总装!CO$3:CO$146,$B543,总装!CO$6)</f>
        <v>0</v>
      </c>
      <c r="AN543" s="5">
        <f ca="1">SUMIF(总装!CP$3:CP$146,$B543,总装!CP$6)+SUMIF(总装!CQ$3:CQ$146,$B543,总装!CQ$6)+SUMIF(总装!CR$3:CR$146,$B543,总装!CR$6)</f>
        <v>0</v>
      </c>
      <c r="AO543" s="5">
        <f ca="1" t="shared" si="22"/>
        <v>1000</v>
      </c>
      <c r="AP543" s="5">
        <f>SUMIF(工单拆分!G:G,B543,工单拆分!I:I)</f>
        <v>1000</v>
      </c>
      <c r="AQ543" s="5">
        <f ca="1" t="shared" si="23"/>
        <v>0</v>
      </c>
      <c r="AS543" s="7"/>
      <c r="AT543" s="5"/>
      <c r="AU543" s="5"/>
      <c r="AV543" s="5"/>
      <c r="AW543" s="5"/>
    </row>
    <row r="544" s="1" customFormat="1" spans="1:49">
      <c r="A544" s="5">
        <f>工单拆分!F544</f>
        <v>7210002521</v>
      </c>
      <c r="B544" s="5" t="str">
        <f>工单拆分!G544</f>
        <v>7210002521-1</v>
      </c>
      <c r="C544" s="5" t="str">
        <f>工单拆分!H544</f>
        <v>ZN28YK807-1</v>
      </c>
      <c r="D544" s="5">
        <f>VLOOKUP(B544,工单拆分!G:I,3,0)</f>
        <v>2000</v>
      </c>
      <c r="E544" s="5">
        <f ca="1">SUMIFS(OFFSET(工单拆分!$I$2,,,2000),OFFSET(工单拆分!$F$2,,,2000),A544)</f>
        <v>31000</v>
      </c>
      <c r="F544" s="5"/>
      <c r="G544" s="10">
        <f ca="1" t="array" ref="G544">MATCH(TRUE,J544:AN544&gt;10,0)+$J$2-1</f>
        <v>43525</v>
      </c>
      <c r="H544" s="11"/>
      <c r="I544" s="11"/>
      <c r="J544" s="5">
        <f ca="1">SUMIF(总装!D$3:D$146,$B544,总装!D$6)+SUMIF(总装!E$3:E$146,$B544,总装!E$6)+SUMIF(总装!F$3:F$146,$B544,总装!F$6)</f>
        <v>1700</v>
      </c>
      <c r="K544" s="12">
        <f ca="1">SUMIF(总装!G$3:G$146,$B544,总装!G$6)+SUMIF(总装!H$3:H$146,$B544,总装!H$6)+SUMIF(总装!I$3:I$146,$B544,总装!I$6)</f>
        <v>300</v>
      </c>
      <c r="L544" s="12">
        <f ca="1">SUMIF(总装!J$3:J$146,$B544,总装!J$6)+SUMIF(总装!K$3:K$146,$B544,总装!K$6)+SUMIF(总装!L$3:L$146,$B544,总装!L$6)</f>
        <v>0</v>
      </c>
      <c r="M544" s="12">
        <f ca="1">SUMIF(总装!M$3:M$146,$B544,总装!M$6)+SUMIF(总装!N$3:N$146,$B544,总装!N$6)+SUMIF(总装!O$3:O$146,$B544,总装!O$6)</f>
        <v>0</v>
      </c>
      <c r="N544" s="12">
        <f ca="1">SUMIF(总装!P$3:P$146,$B544,总装!P$6)+SUMIF(总装!Q$3:Q$146,$B544,总装!Q$6)+SUMIF(总装!R$3:R$146,$B544,总装!R$6)</f>
        <v>0</v>
      </c>
      <c r="O544" s="12">
        <f ca="1">SUMIF(总装!S$3:S$146,$B544,总装!S$6)+SUMIF(总装!T$3:T$146,$B544,总装!T$6)+SUMIF(总装!U$3:U$146,$B544,总装!U$6)</f>
        <v>0</v>
      </c>
      <c r="P544" s="12">
        <f ca="1">SUMIF(总装!V$3:V$146,$B544,总装!V$6)+SUMIF(总装!W$3:W$146,$B544,总装!W$6)+SUMIF(总装!X$3:X$146,$B544,总装!X$6)</f>
        <v>0</v>
      </c>
      <c r="Q544" s="12">
        <f ca="1">SUMIF(总装!Y$3:Y$146,$B544,总装!Y$6)+SUMIF(总装!Z$3:Z$146,$B544,总装!Z$6)+SUMIF(总装!AA$3:AA$146,$B544,总装!AA$6)</f>
        <v>0</v>
      </c>
      <c r="R544" s="5">
        <f ca="1">SUMIF(总装!AB$3:AB$146,$B544,总装!AB$6)+SUMIF(总装!AC$3:AC$146,$B544,总装!AC$6)+SUMIF(总装!AD$3:AD$146,$B544,总装!AD$6)</f>
        <v>0</v>
      </c>
      <c r="S544" s="5">
        <f ca="1">SUMIF(总装!AE$3:AE$146,$B544,总装!AE$6)+SUMIF(总装!AF$3:AF$146,$B544,总装!AF$6)+SUMIF(总装!AG$3:AG$146,$B544,总装!AG$6)</f>
        <v>0</v>
      </c>
      <c r="T544" s="5">
        <f ca="1">SUMIF(总装!AH$3:AH$146,$B544,总装!AH$6)+SUMIF(总装!AI$3:AI$146,$B544,总装!AI$6)+SUMIF(总装!AJ$3:AJ$146,$B544,总装!AJ$6)</f>
        <v>0</v>
      </c>
      <c r="U544" s="5">
        <f ca="1">SUMIF(总装!AK$3:AK$146,$B544,总装!AK$6)+SUMIF(总装!AL$3:AL$146,$B544,总装!AL$6)+SUMIF(总装!AM$3:AM$146,$B544,总装!AM$6)</f>
        <v>0</v>
      </c>
      <c r="V544" s="5">
        <f ca="1">SUMIF(总装!AN$3:AN$146,$B544,总装!AN$6)+SUMIF(总装!AO$3:AO$146,$B544,总装!AO$6)+SUMIF(总装!AP$3:AP$146,$B544,总装!AP$6)</f>
        <v>0</v>
      </c>
      <c r="W544" s="5">
        <f ca="1">SUMIF(总装!AQ$3:AQ$146,$B544,总装!AQ$6)+SUMIF(总装!AR$3:AR$146,$B544,总装!AR$6)+SUMIF(总装!AS$3:AS$146,$B544,总装!AS$6)</f>
        <v>0</v>
      </c>
      <c r="X544" s="5">
        <f ca="1">SUMIF(总装!AT$3:AT$146,$B544,总装!AT$6)+SUMIF(总装!AU$3:AU$146,$B544,总装!AU$6)+SUMIF(总装!AV$3:AV$146,$B544,总装!AV$6)</f>
        <v>0</v>
      </c>
      <c r="Y544" s="5">
        <f ca="1">SUMIF(总装!AW$3:AW$146,$B544,总装!AW$6)+SUMIF(总装!AX$3:AX$146,$B544,总装!AX$6)+SUMIF(总装!AY$3:AY$146,$B544,总装!AY$6)</f>
        <v>0</v>
      </c>
      <c r="Z544" s="5">
        <f ca="1">SUMIF(总装!AZ$3:AZ$146,$B544,总装!AZ$6)+SUMIF(总装!BA$3:BA$146,$B544,总装!BA$6)+SUMIF(总装!BB$3:BB$146,$B544,总装!BB$6)</f>
        <v>0</v>
      </c>
      <c r="AA544" s="5">
        <f ca="1">SUMIF(总装!BC$3:BC$146,$B544,总装!BC$6)+SUMIF(总装!BD$3:BD$146,$B544,总装!BD$6)+SUMIF(总装!BE$3:BE$146,$B544,总装!BE$6)</f>
        <v>0</v>
      </c>
      <c r="AB544" s="5">
        <f ca="1">SUMIF(总装!BF$3:BF$146,$B544,总装!BF$6)+SUMIF(总装!BG$3:BG$146,$B544,总装!BG$6)+SUMIF(总装!BH$3:BH$146,$B544,总装!BH$6)</f>
        <v>0</v>
      </c>
      <c r="AC544" s="5">
        <f ca="1">SUMIF(总装!BI$3:BI$146,$B544,总装!BI$6)+SUMIF(总装!BJ$3:BJ$146,$B544,总装!BJ$6)+SUMIF(总装!BK$3:BK$146,$B544,总装!BK$6)</f>
        <v>0</v>
      </c>
      <c r="AD544" s="5">
        <f ca="1">SUMIF(总装!BL$3:BL$146,$B544,总装!BL$6)+SUMIF(总装!BM$3:BM$146,$B544,总装!BM$6)+SUMIF(总装!BN$3:BN$146,$B544,总装!BN$6)</f>
        <v>0</v>
      </c>
      <c r="AE544" s="5">
        <f ca="1">SUMIF(总装!BO$3:BO$146,$B544,总装!BO$6)+SUMIF(总装!BP$3:BP$146,$B544,总装!BP$6)+SUMIF(总装!BQ$3:BQ$146,$B544,总装!BQ$6)</f>
        <v>0</v>
      </c>
      <c r="AF544" s="5">
        <f ca="1">SUMIF(总装!BR$3:BR$146,$B544,总装!BR$6)+SUMIF(总装!BS$3:BS$146,$B544,总装!BS$6)+SUMIF(总装!BT$3:BT$146,$B544,总装!BT$6)</f>
        <v>0</v>
      </c>
      <c r="AG544" s="5">
        <f ca="1">SUMIF(总装!BU$3:BU$146,$B544,总装!BU$6)+SUMIF(总装!BV$3:BV$146,$B544,总装!BV$6)+SUMIF(总装!BW$3:BW$146,$B544,总装!BW$6)</f>
        <v>0</v>
      </c>
      <c r="AH544" s="5">
        <f ca="1">SUMIF(总装!BX$3:BX$146,$B544,总装!BX$6)+SUMIF(总装!BY$3:BY$146,$B544,总装!BY$6)+SUMIF(总装!BZ$3:BZ$146,$B544,总装!BZ$6)</f>
        <v>0</v>
      </c>
      <c r="AI544" s="5">
        <f ca="1">SUMIF(总装!CA$3:CA$146,$B544,总装!CA$6)+SUMIF(总装!CB$3:CB$146,$B544,总装!CB$6)+SUMIF(总装!CC$3:CC$146,$B544,总装!CC$6)</f>
        <v>0</v>
      </c>
      <c r="AJ544" s="5">
        <f ca="1">SUMIF(总装!CD$3:CD$146,$B544,总装!CD$6)+SUMIF(总装!CE$3:CE$146,$B544,总装!CE$6)+SUMIF(总装!CF$3:CF$146,$B544,总装!CF$6)</f>
        <v>0</v>
      </c>
      <c r="AK544" s="5">
        <f ca="1">SUMIF(总装!CG$3:CG$146,$B544,总装!CG$6)+SUMIF(总装!CH$3:CH$146,$B544,总装!CH$6)+SUMIF(总装!CI$3:CI$146,$B544,总装!CI$6)</f>
        <v>0</v>
      </c>
      <c r="AL544" s="5">
        <f ca="1">SUMIF(总装!CJ$3:CJ$146,$B544,总装!CJ$6)+SUMIF(总装!CK$3:CK$146,$B544,总装!CK$6)+SUMIF(总装!CL$3:CL$146,$B544,总装!CL$6)</f>
        <v>0</v>
      </c>
      <c r="AM544" s="5">
        <f ca="1">SUMIF(总装!CM$3:CM$146,$B544,总装!CM$6)+SUMIF(总装!CN$3:CN$146,$B544,总装!CN$6)+SUMIF(总装!CO$3:CO$146,$B544,总装!CO$6)</f>
        <v>0</v>
      </c>
      <c r="AN544" s="5">
        <f ca="1">SUMIF(总装!CP$3:CP$146,$B544,总装!CP$6)+SUMIF(总装!CQ$3:CQ$146,$B544,总装!CQ$6)+SUMIF(总装!CR$3:CR$146,$B544,总装!CR$6)</f>
        <v>0</v>
      </c>
      <c r="AO544" s="5">
        <f ca="1" t="shared" si="22"/>
        <v>2000</v>
      </c>
      <c r="AP544" s="5">
        <f>SUMIF(工单拆分!G:G,B544,工单拆分!I:I)</f>
        <v>2000</v>
      </c>
      <c r="AQ544" s="5">
        <f ca="1" t="shared" si="23"/>
        <v>0</v>
      </c>
      <c r="AS544" s="7"/>
      <c r="AT544" s="5"/>
      <c r="AU544" s="5"/>
      <c r="AV544" s="5"/>
      <c r="AW544" s="5"/>
    </row>
    <row r="545" s="1" customFormat="1" spans="1:49">
      <c r="A545" s="5">
        <f>工单拆分!F545</f>
        <v>7210002521</v>
      </c>
      <c r="B545" s="5" t="str">
        <f>工单拆分!G545</f>
        <v>7210002521-2</v>
      </c>
      <c r="C545" s="5" t="str">
        <f>工单拆分!H545</f>
        <v>ZN28YK807-2</v>
      </c>
      <c r="D545" s="5">
        <f>VLOOKUP(B545,工单拆分!G:I,3,0)</f>
        <v>2000</v>
      </c>
      <c r="E545" s="5">
        <f ca="1">SUMIFS(OFFSET(工单拆分!$I$2,,,2000),OFFSET(工单拆分!$F$2,,,2000),A545)</f>
        <v>31000</v>
      </c>
      <c r="F545" s="5"/>
      <c r="G545" s="10">
        <f ca="1" t="array" ref="G545">MATCH(TRUE,J545:AN545&gt;10,0)+$J$2-1</f>
        <v>43526</v>
      </c>
      <c r="H545" s="11"/>
      <c r="I545" s="11"/>
      <c r="J545" s="5">
        <f ca="1">SUMIF(总装!D$3:D$146,$B545,总装!D$6)+SUMIF(总装!E$3:E$146,$B545,总装!E$6)+SUMIF(总装!F$3:F$146,$B545,总装!F$6)</f>
        <v>0</v>
      </c>
      <c r="K545" s="12">
        <f ca="1">SUMIF(总装!G$3:G$146,$B545,总装!G$6)+SUMIF(总装!H$3:H$146,$B545,总装!H$6)+SUMIF(总装!I$3:I$146,$B545,总装!I$6)</f>
        <v>1500</v>
      </c>
      <c r="L545" s="12">
        <f ca="1">SUMIF(总装!J$3:J$146,$B545,总装!J$6)+SUMIF(总装!K$3:K$146,$B545,总装!K$6)+SUMIF(总装!L$3:L$146,$B545,总装!L$6)</f>
        <v>0</v>
      </c>
      <c r="M545" s="12">
        <f ca="1">SUMIF(总装!M$3:M$146,$B545,总装!M$6)+SUMIF(总装!N$3:N$146,$B545,总装!N$6)+SUMIF(总装!O$3:O$146,$B545,总装!O$6)</f>
        <v>500</v>
      </c>
      <c r="N545" s="12">
        <f ca="1">SUMIF(总装!P$3:P$146,$B545,总装!P$6)+SUMIF(总装!Q$3:Q$146,$B545,总装!Q$6)+SUMIF(总装!R$3:R$146,$B545,总装!R$6)</f>
        <v>0</v>
      </c>
      <c r="O545" s="12">
        <f ca="1">SUMIF(总装!S$3:S$146,$B545,总装!S$6)+SUMIF(总装!T$3:T$146,$B545,总装!T$6)+SUMIF(总装!U$3:U$146,$B545,总装!U$6)</f>
        <v>0</v>
      </c>
      <c r="P545" s="12">
        <f ca="1">SUMIF(总装!V$3:V$146,$B545,总装!V$6)+SUMIF(总装!W$3:W$146,$B545,总装!W$6)+SUMIF(总装!X$3:X$146,$B545,总装!X$6)</f>
        <v>0</v>
      </c>
      <c r="Q545" s="12">
        <f ca="1">SUMIF(总装!Y$3:Y$146,$B545,总装!Y$6)+SUMIF(总装!Z$3:Z$146,$B545,总装!Z$6)+SUMIF(总装!AA$3:AA$146,$B545,总装!AA$6)</f>
        <v>0</v>
      </c>
      <c r="R545" s="5">
        <f ca="1">SUMIF(总装!AB$3:AB$146,$B545,总装!AB$6)+SUMIF(总装!AC$3:AC$146,$B545,总装!AC$6)+SUMIF(总装!AD$3:AD$146,$B545,总装!AD$6)</f>
        <v>0</v>
      </c>
      <c r="S545" s="5">
        <f ca="1">SUMIF(总装!AE$3:AE$146,$B545,总装!AE$6)+SUMIF(总装!AF$3:AF$146,$B545,总装!AF$6)+SUMIF(总装!AG$3:AG$146,$B545,总装!AG$6)</f>
        <v>0</v>
      </c>
      <c r="T545" s="5">
        <f ca="1">SUMIF(总装!AH$3:AH$146,$B545,总装!AH$6)+SUMIF(总装!AI$3:AI$146,$B545,总装!AI$6)+SUMIF(总装!AJ$3:AJ$146,$B545,总装!AJ$6)</f>
        <v>0</v>
      </c>
      <c r="U545" s="5">
        <f ca="1">SUMIF(总装!AK$3:AK$146,$B545,总装!AK$6)+SUMIF(总装!AL$3:AL$146,$B545,总装!AL$6)+SUMIF(总装!AM$3:AM$146,$B545,总装!AM$6)</f>
        <v>0</v>
      </c>
      <c r="V545" s="5">
        <f ca="1">SUMIF(总装!AN$3:AN$146,$B545,总装!AN$6)+SUMIF(总装!AO$3:AO$146,$B545,总装!AO$6)+SUMIF(总装!AP$3:AP$146,$B545,总装!AP$6)</f>
        <v>0</v>
      </c>
      <c r="W545" s="5">
        <f ca="1">SUMIF(总装!AQ$3:AQ$146,$B545,总装!AQ$6)+SUMIF(总装!AR$3:AR$146,$B545,总装!AR$6)+SUMIF(总装!AS$3:AS$146,$B545,总装!AS$6)</f>
        <v>0</v>
      </c>
      <c r="X545" s="5">
        <f ca="1">SUMIF(总装!AT$3:AT$146,$B545,总装!AT$6)+SUMIF(总装!AU$3:AU$146,$B545,总装!AU$6)+SUMIF(总装!AV$3:AV$146,$B545,总装!AV$6)</f>
        <v>0</v>
      </c>
      <c r="Y545" s="5">
        <f ca="1">SUMIF(总装!AW$3:AW$146,$B545,总装!AW$6)+SUMIF(总装!AX$3:AX$146,$B545,总装!AX$6)+SUMIF(总装!AY$3:AY$146,$B545,总装!AY$6)</f>
        <v>0</v>
      </c>
      <c r="Z545" s="5">
        <f ca="1">SUMIF(总装!AZ$3:AZ$146,$B545,总装!AZ$6)+SUMIF(总装!BA$3:BA$146,$B545,总装!BA$6)+SUMIF(总装!BB$3:BB$146,$B545,总装!BB$6)</f>
        <v>0</v>
      </c>
      <c r="AA545" s="5">
        <f ca="1">SUMIF(总装!BC$3:BC$146,$B545,总装!BC$6)+SUMIF(总装!BD$3:BD$146,$B545,总装!BD$6)+SUMIF(总装!BE$3:BE$146,$B545,总装!BE$6)</f>
        <v>0</v>
      </c>
      <c r="AB545" s="5">
        <f ca="1">SUMIF(总装!BF$3:BF$146,$B545,总装!BF$6)+SUMIF(总装!BG$3:BG$146,$B545,总装!BG$6)+SUMIF(总装!BH$3:BH$146,$B545,总装!BH$6)</f>
        <v>0</v>
      </c>
      <c r="AC545" s="5">
        <f ca="1">SUMIF(总装!BI$3:BI$146,$B545,总装!BI$6)+SUMIF(总装!BJ$3:BJ$146,$B545,总装!BJ$6)+SUMIF(总装!BK$3:BK$146,$B545,总装!BK$6)</f>
        <v>0</v>
      </c>
      <c r="AD545" s="5">
        <f ca="1">SUMIF(总装!BL$3:BL$146,$B545,总装!BL$6)+SUMIF(总装!BM$3:BM$146,$B545,总装!BM$6)+SUMIF(总装!BN$3:BN$146,$B545,总装!BN$6)</f>
        <v>0</v>
      </c>
      <c r="AE545" s="5">
        <f ca="1">SUMIF(总装!BO$3:BO$146,$B545,总装!BO$6)+SUMIF(总装!BP$3:BP$146,$B545,总装!BP$6)+SUMIF(总装!BQ$3:BQ$146,$B545,总装!BQ$6)</f>
        <v>0</v>
      </c>
      <c r="AF545" s="5">
        <f ca="1">SUMIF(总装!BR$3:BR$146,$B545,总装!BR$6)+SUMIF(总装!BS$3:BS$146,$B545,总装!BS$6)+SUMIF(总装!BT$3:BT$146,$B545,总装!BT$6)</f>
        <v>0</v>
      </c>
      <c r="AG545" s="5">
        <f ca="1">SUMIF(总装!BU$3:BU$146,$B545,总装!BU$6)+SUMIF(总装!BV$3:BV$146,$B545,总装!BV$6)+SUMIF(总装!BW$3:BW$146,$B545,总装!BW$6)</f>
        <v>0</v>
      </c>
      <c r="AH545" s="5">
        <f ca="1">SUMIF(总装!BX$3:BX$146,$B545,总装!BX$6)+SUMIF(总装!BY$3:BY$146,$B545,总装!BY$6)+SUMIF(总装!BZ$3:BZ$146,$B545,总装!BZ$6)</f>
        <v>0</v>
      </c>
      <c r="AI545" s="5">
        <f ca="1">SUMIF(总装!CA$3:CA$146,$B545,总装!CA$6)+SUMIF(总装!CB$3:CB$146,$B545,总装!CB$6)+SUMIF(总装!CC$3:CC$146,$B545,总装!CC$6)</f>
        <v>0</v>
      </c>
      <c r="AJ545" s="5">
        <f ca="1">SUMIF(总装!CD$3:CD$146,$B545,总装!CD$6)+SUMIF(总装!CE$3:CE$146,$B545,总装!CE$6)+SUMIF(总装!CF$3:CF$146,$B545,总装!CF$6)</f>
        <v>0</v>
      </c>
      <c r="AK545" s="5">
        <f ca="1">SUMIF(总装!CG$3:CG$146,$B545,总装!CG$6)+SUMIF(总装!CH$3:CH$146,$B545,总装!CH$6)+SUMIF(总装!CI$3:CI$146,$B545,总装!CI$6)</f>
        <v>0</v>
      </c>
      <c r="AL545" s="5">
        <f ca="1">SUMIF(总装!CJ$3:CJ$146,$B545,总装!CJ$6)+SUMIF(总装!CK$3:CK$146,$B545,总装!CK$6)+SUMIF(总装!CL$3:CL$146,$B545,总装!CL$6)</f>
        <v>0</v>
      </c>
      <c r="AM545" s="5">
        <f ca="1">SUMIF(总装!CM$3:CM$146,$B545,总装!CM$6)+SUMIF(总装!CN$3:CN$146,$B545,总装!CN$6)+SUMIF(总装!CO$3:CO$146,$B545,总装!CO$6)</f>
        <v>0</v>
      </c>
      <c r="AN545" s="5">
        <f ca="1">SUMIF(总装!CP$3:CP$146,$B545,总装!CP$6)+SUMIF(总装!CQ$3:CQ$146,$B545,总装!CQ$6)+SUMIF(总装!CR$3:CR$146,$B545,总装!CR$6)</f>
        <v>0</v>
      </c>
      <c r="AO545" s="5">
        <f ca="1" t="shared" si="22"/>
        <v>2000</v>
      </c>
      <c r="AP545" s="5">
        <f>SUMIF(工单拆分!G:G,B545,工单拆分!I:I)</f>
        <v>2000</v>
      </c>
      <c r="AQ545" s="5">
        <f ca="1" t="shared" si="23"/>
        <v>0</v>
      </c>
      <c r="AS545" s="7"/>
      <c r="AT545" s="5"/>
      <c r="AU545" s="5"/>
      <c r="AV545" s="5"/>
      <c r="AW545" s="5"/>
    </row>
    <row r="546" s="1" customFormat="1" spans="1:49">
      <c r="A546" s="5">
        <f>工单拆分!F546</f>
        <v>7210002521</v>
      </c>
      <c r="B546" s="5" t="str">
        <f>工单拆分!G546</f>
        <v>7210002521-3</v>
      </c>
      <c r="C546" s="5" t="str">
        <f>工单拆分!H546</f>
        <v>ZN28YK807-3</v>
      </c>
      <c r="D546" s="5">
        <f>VLOOKUP(B546,工单拆分!G:I,3,0)</f>
        <v>2000</v>
      </c>
      <c r="E546" s="5">
        <f ca="1">SUMIFS(OFFSET(工单拆分!$I$2,,,2000),OFFSET(工单拆分!$F$2,,,2000),A546)</f>
        <v>31000</v>
      </c>
      <c r="F546" s="5"/>
      <c r="G546" s="10">
        <f ca="1" t="array" ref="G546">MATCH(TRUE,J546:AN546&gt;10,0)+$J$2-1</f>
        <v>43530</v>
      </c>
      <c r="H546" s="11"/>
      <c r="I546" s="11"/>
      <c r="J546" s="5">
        <f ca="1">SUMIF(总装!D$3:D$146,$B546,总装!D$6)+SUMIF(总装!E$3:E$146,$B546,总装!E$6)+SUMIF(总装!F$3:F$146,$B546,总装!F$6)</f>
        <v>0</v>
      </c>
      <c r="K546" s="12">
        <f ca="1">SUMIF(总装!G$3:G$146,$B546,总装!G$6)+SUMIF(总装!H$3:H$146,$B546,总装!H$6)+SUMIF(总装!I$3:I$146,$B546,总装!I$6)</f>
        <v>0</v>
      </c>
      <c r="L546" s="12">
        <f ca="1">SUMIF(总装!J$3:J$146,$B546,总装!J$6)+SUMIF(总装!K$3:K$146,$B546,总装!K$6)+SUMIF(总装!L$3:L$146,$B546,总装!L$6)</f>
        <v>0</v>
      </c>
      <c r="M546" s="12">
        <f ca="1">SUMIF(总装!M$3:M$146,$B546,总装!M$6)+SUMIF(总装!N$3:N$146,$B546,总装!N$6)+SUMIF(总装!O$3:O$146,$B546,总装!O$6)</f>
        <v>0</v>
      </c>
      <c r="N546" s="12">
        <f ca="1">SUMIF(总装!P$3:P$146,$B546,总装!P$6)+SUMIF(总装!Q$3:Q$146,$B546,总装!Q$6)+SUMIF(总装!R$3:R$146,$B546,总装!R$6)</f>
        <v>0</v>
      </c>
      <c r="O546" s="12">
        <f ca="1">SUMIF(总装!S$3:S$146,$B546,总装!S$6)+SUMIF(总装!T$3:T$146,$B546,总装!T$6)+SUMIF(总装!U$3:U$146,$B546,总装!U$6)</f>
        <v>700</v>
      </c>
      <c r="P546" s="12">
        <f ca="1">SUMIF(总装!V$3:V$146,$B546,总装!V$6)+SUMIF(总装!W$3:W$146,$B546,总装!W$6)+SUMIF(总装!X$3:X$146,$B546,总装!X$6)</f>
        <v>1300</v>
      </c>
      <c r="Q546" s="12">
        <f ca="1">SUMIF(总装!Y$3:Y$146,$B546,总装!Y$6)+SUMIF(总装!Z$3:Z$146,$B546,总装!Z$6)+SUMIF(总装!AA$3:AA$146,$B546,总装!AA$6)</f>
        <v>0</v>
      </c>
      <c r="R546" s="5">
        <f ca="1">SUMIF(总装!AB$3:AB$146,$B546,总装!AB$6)+SUMIF(总装!AC$3:AC$146,$B546,总装!AC$6)+SUMIF(总装!AD$3:AD$146,$B546,总装!AD$6)</f>
        <v>0</v>
      </c>
      <c r="S546" s="5">
        <f ca="1">SUMIF(总装!AE$3:AE$146,$B546,总装!AE$6)+SUMIF(总装!AF$3:AF$146,$B546,总装!AF$6)+SUMIF(总装!AG$3:AG$146,$B546,总装!AG$6)</f>
        <v>0</v>
      </c>
      <c r="T546" s="5">
        <f ca="1">SUMIF(总装!AH$3:AH$146,$B546,总装!AH$6)+SUMIF(总装!AI$3:AI$146,$B546,总装!AI$6)+SUMIF(总装!AJ$3:AJ$146,$B546,总装!AJ$6)</f>
        <v>0</v>
      </c>
      <c r="U546" s="5">
        <f ca="1">SUMIF(总装!AK$3:AK$146,$B546,总装!AK$6)+SUMIF(总装!AL$3:AL$146,$B546,总装!AL$6)+SUMIF(总装!AM$3:AM$146,$B546,总装!AM$6)</f>
        <v>0</v>
      </c>
      <c r="V546" s="5">
        <f ca="1">SUMIF(总装!AN$3:AN$146,$B546,总装!AN$6)+SUMIF(总装!AO$3:AO$146,$B546,总装!AO$6)+SUMIF(总装!AP$3:AP$146,$B546,总装!AP$6)</f>
        <v>0</v>
      </c>
      <c r="W546" s="5">
        <f ca="1">SUMIF(总装!AQ$3:AQ$146,$B546,总装!AQ$6)+SUMIF(总装!AR$3:AR$146,$B546,总装!AR$6)+SUMIF(总装!AS$3:AS$146,$B546,总装!AS$6)</f>
        <v>0</v>
      </c>
      <c r="X546" s="5">
        <f ca="1">SUMIF(总装!AT$3:AT$146,$B546,总装!AT$6)+SUMIF(总装!AU$3:AU$146,$B546,总装!AU$6)+SUMIF(总装!AV$3:AV$146,$B546,总装!AV$6)</f>
        <v>0</v>
      </c>
      <c r="Y546" s="5">
        <f ca="1">SUMIF(总装!AW$3:AW$146,$B546,总装!AW$6)+SUMIF(总装!AX$3:AX$146,$B546,总装!AX$6)+SUMIF(总装!AY$3:AY$146,$B546,总装!AY$6)</f>
        <v>0</v>
      </c>
      <c r="Z546" s="5">
        <f ca="1">SUMIF(总装!AZ$3:AZ$146,$B546,总装!AZ$6)+SUMIF(总装!BA$3:BA$146,$B546,总装!BA$6)+SUMIF(总装!BB$3:BB$146,$B546,总装!BB$6)</f>
        <v>0</v>
      </c>
      <c r="AA546" s="5">
        <f ca="1">SUMIF(总装!BC$3:BC$146,$B546,总装!BC$6)+SUMIF(总装!BD$3:BD$146,$B546,总装!BD$6)+SUMIF(总装!BE$3:BE$146,$B546,总装!BE$6)</f>
        <v>0</v>
      </c>
      <c r="AB546" s="5">
        <f ca="1">SUMIF(总装!BF$3:BF$146,$B546,总装!BF$6)+SUMIF(总装!BG$3:BG$146,$B546,总装!BG$6)+SUMIF(总装!BH$3:BH$146,$B546,总装!BH$6)</f>
        <v>0</v>
      </c>
      <c r="AC546" s="5">
        <f ca="1">SUMIF(总装!BI$3:BI$146,$B546,总装!BI$6)+SUMIF(总装!BJ$3:BJ$146,$B546,总装!BJ$6)+SUMIF(总装!BK$3:BK$146,$B546,总装!BK$6)</f>
        <v>0</v>
      </c>
      <c r="AD546" s="5">
        <f ca="1">SUMIF(总装!BL$3:BL$146,$B546,总装!BL$6)+SUMIF(总装!BM$3:BM$146,$B546,总装!BM$6)+SUMIF(总装!BN$3:BN$146,$B546,总装!BN$6)</f>
        <v>0</v>
      </c>
      <c r="AE546" s="5">
        <f ca="1">SUMIF(总装!BO$3:BO$146,$B546,总装!BO$6)+SUMIF(总装!BP$3:BP$146,$B546,总装!BP$6)+SUMIF(总装!BQ$3:BQ$146,$B546,总装!BQ$6)</f>
        <v>0</v>
      </c>
      <c r="AF546" s="5">
        <f ca="1">SUMIF(总装!BR$3:BR$146,$B546,总装!BR$6)+SUMIF(总装!BS$3:BS$146,$B546,总装!BS$6)+SUMIF(总装!BT$3:BT$146,$B546,总装!BT$6)</f>
        <v>0</v>
      </c>
      <c r="AG546" s="5">
        <f ca="1">SUMIF(总装!BU$3:BU$146,$B546,总装!BU$6)+SUMIF(总装!BV$3:BV$146,$B546,总装!BV$6)+SUMIF(总装!BW$3:BW$146,$B546,总装!BW$6)</f>
        <v>0</v>
      </c>
      <c r="AH546" s="5">
        <f ca="1">SUMIF(总装!BX$3:BX$146,$B546,总装!BX$6)+SUMIF(总装!BY$3:BY$146,$B546,总装!BY$6)+SUMIF(总装!BZ$3:BZ$146,$B546,总装!BZ$6)</f>
        <v>0</v>
      </c>
      <c r="AI546" s="5">
        <f ca="1">SUMIF(总装!CA$3:CA$146,$B546,总装!CA$6)+SUMIF(总装!CB$3:CB$146,$B546,总装!CB$6)+SUMIF(总装!CC$3:CC$146,$B546,总装!CC$6)</f>
        <v>0</v>
      </c>
      <c r="AJ546" s="5">
        <f ca="1">SUMIF(总装!CD$3:CD$146,$B546,总装!CD$6)+SUMIF(总装!CE$3:CE$146,$B546,总装!CE$6)+SUMIF(总装!CF$3:CF$146,$B546,总装!CF$6)</f>
        <v>0</v>
      </c>
      <c r="AK546" s="5">
        <f ca="1">SUMIF(总装!CG$3:CG$146,$B546,总装!CG$6)+SUMIF(总装!CH$3:CH$146,$B546,总装!CH$6)+SUMIF(总装!CI$3:CI$146,$B546,总装!CI$6)</f>
        <v>0</v>
      </c>
      <c r="AL546" s="5">
        <f ca="1">SUMIF(总装!CJ$3:CJ$146,$B546,总装!CJ$6)+SUMIF(总装!CK$3:CK$146,$B546,总装!CK$6)+SUMIF(总装!CL$3:CL$146,$B546,总装!CL$6)</f>
        <v>0</v>
      </c>
      <c r="AM546" s="5">
        <f ca="1">SUMIF(总装!CM$3:CM$146,$B546,总装!CM$6)+SUMIF(总装!CN$3:CN$146,$B546,总装!CN$6)+SUMIF(总装!CO$3:CO$146,$B546,总装!CO$6)</f>
        <v>0</v>
      </c>
      <c r="AN546" s="5">
        <f ca="1">SUMIF(总装!CP$3:CP$146,$B546,总装!CP$6)+SUMIF(总装!CQ$3:CQ$146,$B546,总装!CQ$6)+SUMIF(总装!CR$3:CR$146,$B546,总装!CR$6)</f>
        <v>0</v>
      </c>
      <c r="AO546" s="5">
        <f ca="1" t="shared" si="22"/>
        <v>2000</v>
      </c>
      <c r="AP546" s="5">
        <f>SUMIF(工单拆分!G:G,B546,工单拆分!I:I)</f>
        <v>2000</v>
      </c>
      <c r="AQ546" s="5">
        <f ca="1" t="shared" si="23"/>
        <v>0</v>
      </c>
      <c r="AS546" s="7"/>
      <c r="AT546" s="5"/>
      <c r="AU546" s="5"/>
      <c r="AV546" s="5"/>
      <c r="AW546" s="5"/>
    </row>
    <row r="547" s="1" customFormat="1" spans="1:49">
      <c r="A547" s="5">
        <f>工单拆分!F547</f>
        <v>7210002521</v>
      </c>
      <c r="B547" s="5" t="str">
        <f>工单拆分!G547</f>
        <v>7210002521-4</v>
      </c>
      <c r="C547" s="5" t="str">
        <f>工单拆分!H547</f>
        <v>ZN28YK807-4</v>
      </c>
      <c r="D547" s="5">
        <f>VLOOKUP(B547,工单拆分!G:I,3,0)</f>
        <v>2000</v>
      </c>
      <c r="E547" s="5">
        <f ca="1">SUMIFS(OFFSET(工单拆分!$I$2,,,2000),OFFSET(工单拆分!$F$2,,,2000),A547)</f>
        <v>31000</v>
      </c>
      <c r="F547" s="5"/>
      <c r="G547" s="10">
        <f ca="1" t="array" ref="G547">MATCH(TRUE,J547:AN547&gt;10,0)+$J$2-1</f>
        <v>43531</v>
      </c>
      <c r="H547" s="11"/>
      <c r="I547" s="11"/>
      <c r="J547" s="5">
        <f ca="1">SUMIF(总装!D$3:D$146,$B547,总装!D$6)+SUMIF(总装!E$3:E$146,$B547,总装!E$6)+SUMIF(总装!F$3:F$146,$B547,总装!F$6)</f>
        <v>0</v>
      </c>
      <c r="K547" s="12">
        <f ca="1">SUMIF(总装!G$3:G$146,$B547,总装!G$6)+SUMIF(总装!H$3:H$146,$B547,总装!H$6)+SUMIF(总装!I$3:I$146,$B547,总装!I$6)</f>
        <v>0</v>
      </c>
      <c r="L547" s="12">
        <f ca="1">SUMIF(总装!J$3:J$146,$B547,总装!J$6)+SUMIF(总装!K$3:K$146,$B547,总装!K$6)+SUMIF(总装!L$3:L$146,$B547,总装!L$6)</f>
        <v>0</v>
      </c>
      <c r="M547" s="12">
        <f ca="1">SUMIF(总装!M$3:M$146,$B547,总装!M$6)+SUMIF(总装!N$3:N$146,$B547,总装!N$6)+SUMIF(总装!O$3:O$146,$B547,总装!O$6)</f>
        <v>0</v>
      </c>
      <c r="N547" s="12">
        <f ca="1">SUMIF(总装!P$3:P$146,$B547,总装!P$6)+SUMIF(总装!Q$3:Q$146,$B547,总装!Q$6)+SUMIF(总装!R$3:R$146,$B547,总装!R$6)</f>
        <v>0</v>
      </c>
      <c r="O547" s="12">
        <f ca="1">SUMIF(总装!S$3:S$146,$B547,总装!S$6)+SUMIF(总装!T$3:T$146,$B547,总装!T$6)+SUMIF(总装!U$3:U$146,$B547,总装!U$6)</f>
        <v>0</v>
      </c>
      <c r="P547" s="12">
        <f ca="1">SUMIF(总装!V$3:V$146,$B547,总装!V$6)+SUMIF(总装!W$3:W$146,$B547,总装!W$6)+SUMIF(总装!X$3:X$146,$B547,总装!X$6)</f>
        <v>600</v>
      </c>
      <c r="Q547" s="12">
        <f ca="1">SUMIF(总装!Y$3:Y$146,$B547,总装!Y$6)+SUMIF(总装!Z$3:Z$146,$B547,总装!Z$6)+SUMIF(总装!AA$3:AA$146,$B547,总装!AA$6)</f>
        <v>1400</v>
      </c>
      <c r="R547" s="5">
        <f ca="1">SUMIF(总装!AB$3:AB$146,$B547,总装!AB$6)+SUMIF(总装!AC$3:AC$146,$B547,总装!AC$6)+SUMIF(总装!AD$3:AD$146,$B547,总装!AD$6)</f>
        <v>0</v>
      </c>
      <c r="S547" s="5">
        <f ca="1">SUMIF(总装!AE$3:AE$146,$B547,总装!AE$6)+SUMIF(总装!AF$3:AF$146,$B547,总装!AF$6)+SUMIF(总装!AG$3:AG$146,$B547,总装!AG$6)</f>
        <v>0</v>
      </c>
      <c r="T547" s="5">
        <f ca="1">SUMIF(总装!AH$3:AH$146,$B547,总装!AH$6)+SUMIF(总装!AI$3:AI$146,$B547,总装!AI$6)+SUMIF(总装!AJ$3:AJ$146,$B547,总装!AJ$6)</f>
        <v>0</v>
      </c>
      <c r="U547" s="5">
        <f ca="1">SUMIF(总装!AK$3:AK$146,$B547,总装!AK$6)+SUMIF(总装!AL$3:AL$146,$B547,总装!AL$6)+SUMIF(总装!AM$3:AM$146,$B547,总装!AM$6)</f>
        <v>0</v>
      </c>
      <c r="V547" s="5">
        <f ca="1">SUMIF(总装!AN$3:AN$146,$B547,总装!AN$6)+SUMIF(总装!AO$3:AO$146,$B547,总装!AO$6)+SUMIF(总装!AP$3:AP$146,$B547,总装!AP$6)</f>
        <v>0</v>
      </c>
      <c r="W547" s="5">
        <f ca="1">SUMIF(总装!AQ$3:AQ$146,$B547,总装!AQ$6)+SUMIF(总装!AR$3:AR$146,$B547,总装!AR$6)+SUMIF(总装!AS$3:AS$146,$B547,总装!AS$6)</f>
        <v>0</v>
      </c>
      <c r="X547" s="5">
        <f ca="1">SUMIF(总装!AT$3:AT$146,$B547,总装!AT$6)+SUMIF(总装!AU$3:AU$146,$B547,总装!AU$6)+SUMIF(总装!AV$3:AV$146,$B547,总装!AV$6)</f>
        <v>0</v>
      </c>
      <c r="Y547" s="5">
        <f ca="1">SUMIF(总装!AW$3:AW$146,$B547,总装!AW$6)+SUMIF(总装!AX$3:AX$146,$B547,总装!AX$6)+SUMIF(总装!AY$3:AY$146,$B547,总装!AY$6)</f>
        <v>0</v>
      </c>
      <c r="Z547" s="5">
        <f ca="1">SUMIF(总装!AZ$3:AZ$146,$B547,总装!AZ$6)+SUMIF(总装!BA$3:BA$146,$B547,总装!BA$6)+SUMIF(总装!BB$3:BB$146,$B547,总装!BB$6)</f>
        <v>0</v>
      </c>
      <c r="AA547" s="5">
        <f ca="1">SUMIF(总装!BC$3:BC$146,$B547,总装!BC$6)+SUMIF(总装!BD$3:BD$146,$B547,总装!BD$6)+SUMIF(总装!BE$3:BE$146,$B547,总装!BE$6)</f>
        <v>0</v>
      </c>
      <c r="AB547" s="5">
        <f ca="1">SUMIF(总装!BF$3:BF$146,$B547,总装!BF$6)+SUMIF(总装!BG$3:BG$146,$B547,总装!BG$6)+SUMIF(总装!BH$3:BH$146,$B547,总装!BH$6)</f>
        <v>0</v>
      </c>
      <c r="AC547" s="5">
        <f ca="1">SUMIF(总装!BI$3:BI$146,$B547,总装!BI$6)+SUMIF(总装!BJ$3:BJ$146,$B547,总装!BJ$6)+SUMIF(总装!BK$3:BK$146,$B547,总装!BK$6)</f>
        <v>0</v>
      </c>
      <c r="AD547" s="5">
        <f ca="1">SUMIF(总装!BL$3:BL$146,$B547,总装!BL$6)+SUMIF(总装!BM$3:BM$146,$B547,总装!BM$6)+SUMIF(总装!BN$3:BN$146,$B547,总装!BN$6)</f>
        <v>0</v>
      </c>
      <c r="AE547" s="5">
        <f ca="1">SUMIF(总装!BO$3:BO$146,$B547,总装!BO$6)+SUMIF(总装!BP$3:BP$146,$B547,总装!BP$6)+SUMIF(总装!BQ$3:BQ$146,$B547,总装!BQ$6)</f>
        <v>0</v>
      </c>
      <c r="AF547" s="5">
        <f ca="1">SUMIF(总装!BR$3:BR$146,$B547,总装!BR$6)+SUMIF(总装!BS$3:BS$146,$B547,总装!BS$6)+SUMIF(总装!BT$3:BT$146,$B547,总装!BT$6)</f>
        <v>0</v>
      </c>
      <c r="AG547" s="5">
        <f ca="1">SUMIF(总装!BU$3:BU$146,$B547,总装!BU$6)+SUMIF(总装!BV$3:BV$146,$B547,总装!BV$6)+SUMIF(总装!BW$3:BW$146,$B547,总装!BW$6)</f>
        <v>0</v>
      </c>
      <c r="AH547" s="5">
        <f ca="1">SUMIF(总装!BX$3:BX$146,$B547,总装!BX$6)+SUMIF(总装!BY$3:BY$146,$B547,总装!BY$6)+SUMIF(总装!BZ$3:BZ$146,$B547,总装!BZ$6)</f>
        <v>0</v>
      </c>
      <c r="AI547" s="5">
        <f ca="1">SUMIF(总装!CA$3:CA$146,$B547,总装!CA$6)+SUMIF(总装!CB$3:CB$146,$B547,总装!CB$6)+SUMIF(总装!CC$3:CC$146,$B547,总装!CC$6)</f>
        <v>0</v>
      </c>
      <c r="AJ547" s="5">
        <f ca="1">SUMIF(总装!CD$3:CD$146,$B547,总装!CD$6)+SUMIF(总装!CE$3:CE$146,$B547,总装!CE$6)+SUMIF(总装!CF$3:CF$146,$B547,总装!CF$6)</f>
        <v>0</v>
      </c>
      <c r="AK547" s="5">
        <f ca="1">SUMIF(总装!CG$3:CG$146,$B547,总装!CG$6)+SUMIF(总装!CH$3:CH$146,$B547,总装!CH$6)+SUMIF(总装!CI$3:CI$146,$B547,总装!CI$6)</f>
        <v>0</v>
      </c>
      <c r="AL547" s="5">
        <f ca="1">SUMIF(总装!CJ$3:CJ$146,$B547,总装!CJ$6)+SUMIF(总装!CK$3:CK$146,$B547,总装!CK$6)+SUMIF(总装!CL$3:CL$146,$B547,总装!CL$6)</f>
        <v>0</v>
      </c>
      <c r="AM547" s="5">
        <f ca="1">SUMIF(总装!CM$3:CM$146,$B547,总装!CM$6)+SUMIF(总装!CN$3:CN$146,$B547,总装!CN$6)+SUMIF(总装!CO$3:CO$146,$B547,总装!CO$6)</f>
        <v>0</v>
      </c>
      <c r="AN547" s="5">
        <f ca="1">SUMIF(总装!CP$3:CP$146,$B547,总装!CP$6)+SUMIF(总装!CQ$3:CQ$146,$B547,总装!CQ$6)+SUMIF(总装!CR$3:CR$146,$B547,总装!CR$6)</f>
        <v>0</v>
      </c>
      <c r="AO547" s="5">
        <f ca="1" t="shared" si="22"/>
        <v>2000</v>
      </c>
      <c r="AP547" s="5">
        <f>SUMIF(工单拆分!G:G,B547,工单拆分!I:I)</f>
        <v>2000</v>
      </c>
      <c r="AQ547" s="5">
        <f ca="1" t="shared" si="23"/>
        <v>0</v>
      </c>
      <c r="AS547" s="7"/>
      <c r="AT547" s="5"/>
      <c r="AU547" s="5"/>
      <c r="AV547" s="5"/>
      <c r="AW547" s="5"/>
    </row>
    <row r="548" s="1" customFormat="1" spans="1:49">
      <c r="A548" s="5">
        <f>工单拆分!F548</f>
        <v>7210002521</v>
      </c>
      <c r="B548" s="5" t="str">
        <f>工单拆分!G548</f>
        <v>7210002521-5</v>
      </c>
      <c r="C548" s="5" t="str">
        <f>工单拆分!H548</f>
        <v>ZN28YK807-5</v>
      </c>
      <c r="D548" s="5">
        <f>VLOOKUP(B548,工单拆分!G:I,3,0)</f>
        <v>2000</v>
      </c>
      <c r="E548" s="5">
        <f ca="1">SUMIFS(OFFSET(工单拆分!$I$2,,,2000),OFFSET(工单拆分!$F$2,,,2000),A548)</f>
        <v>31000</v>
      </c>
      <c r="F548" s="5"/>
      <c r="G548" s="10">
        <f ca="1" t="array" ref="G548">MATCH(TRUE,J548:AN548&gt;10,0)+$J$2-1</f>
        <v>43532</v>
      </c>
      <c r="H548" s="11"/>
      <c r="I548" s="11"/>
      <c r="J548" s="5">
        <f ca="1">SUMIF(总装!D$3:D$146,$B548,总装!D$6)+SUMIF(总装!E$3:E$146,$B548,总装!E$6)+SUMIF(总装!F$3:F$146,$B548,总装!F$6)</f>
        <v>0</v>
      </c>
      <c r="K548" s="12">
        <f ca="1">SUMIF(总装!G$3:G$146,$B548,总装!G$6)+SUMIF(总装!H$3:H$146,$B548,总装!H$6)+SUMIF(总装!I$3:I$146,$B548,总装!I$6)</f>
        <v>0</v>
      </c>
      <c r="L548" s="12">
        <f ca="1">SUMIF(总装!J$3:J$146,$B548,总装!J$6)+SUMIF(总装!K$3:K$146,$B548,总装!K$6)+SUMIF(总装!L$3:L$146,$B548,总装!L$6)</f>
        <v>0</v>
      </c>
      <c r="M548" s="12">
        <f ca="1">SUMIF(总装!M$3:M$146,$B548,总装!M$6)+SUMIF(总装!N$3:N$146,$B548,总装!N$6)+SUMIF(总装!O$3:O$146,$B548,总装!O$6)</f>
        <v>0</v>
      </c>
      <c r="N548" s="12">
        <f ca="1">SUMIF(总装!P$3:P$146,$B548,总装!P$6)+SUMIF(总装!Q$3:Q$146,$B548,总装!Q$6)+SUMIF(总装!R$3:R$146,$B548,总装!R$6)</f>
        <v>0</v>
      </c>
      <c r="O548" s="12">
        <f ca="1">SUMIF(总装!S$3:S$146,$B548,总装!S$6)+SUMIF(总装!T$3:T$146,$B548,总装!T$6)+SUMIF(总装!U$3:U$146,$B548,总装!U$6)</f>
        <v>0</v>
      </c>
      <c r="P548" s="12">
        <f ca="1">SUMIF(总装!V$3:V$146,$B548,总装!V$6)+SUMIF(总装!W$3:W$146,$B548,总装!W$6)+SUMIF(总装!X$3:X$146,$B548,总装!X$6)</f>
        <v>0</v>
      </c>
      <c r="Q548" s="12">
        <f ca="1">SUMIF(总装!Y$3:Y$146,$B548,总装!Y$6)+SUMIF(总装!Z$3:Z$146,$B548,总装!Z$6)+SUMIF(总装!AA$3:AA$146,$B548,总装!AA$6)</f>
        <v>300</v>
      </c>
      <c r="R548" s="5">
        <f ca="1">SUMIF(总装!AB$3:AB$146,$B548,总装!AB$6)+SUMIF(总装!AC$3:AC$146,$B548,总装!AC$6)+SUMIF(总装!AD$3:AD$146,$B548,总装!AD$6)</f>
        <v>1700</v>
      </c>
      <c r="S548" s="5">
        <f ca="1">SUMIF(总装!AE$3:AE$146,$B548,总装!AE$6)+SUMIF(总装!AF$3:AF$146,$B548,总装!AF$6)+SUMIF(总装!AG$3:AG$146,$B548,总装!AG$6)</f>
        <v>0</v>
      </c>
      <c r="T548" s="5">
        <f ca="1">SUMIF(总装!AH$3:AH$146,$B548,总装!AH$6)+SUMIF(总装!AI$3:AI$146,$B548,总装!AI$6)+SUMIF(总装!AJ$3:AJ$146,$B548,总装!AJ$6)</f>
        <v>0</v>
      </c>
      <c r="U548" s="5">
        <f ca="1">SUMIF(总装!AK$3:AK$146,$B548,总装!AK$6)+SUMIF(总装!AL$3:AL$146,$B548,总装!AL$6)+SUMIF(总装!AM$3:AM$146,$B548,总装!AM$6)</f>
        <v>0</v>
      </c>
      <c r="V548" s="5">
        <f ca="1">SUMIF(总装!AN$3:AN$146,$B548,总装!AN$6)+SUMIF(总装!AO$3:AO$146,$B548,总装!AO$6)+SUMIF(总装!AP$3:AP$146,$B548,总装!AP$6)</f>
        <v>0</v>
      </c>
      <c r="W548" s="5">
        <f ca="1">SUMIF(总装!AQ$3:AQ$146,$B548,总装!AQ$6)+SUMIF(总装!AR$3:AR$146,$B548,总装!AR$6)+SUMIF(总装!AS$3:AS$146,$B548,总装!AS$6)</f>
        <v>0</v>
      </c>
      <c r="X548" s="5">
        <f ca="1">SUMIF(总装!AT$3:AT$146,$B548,总装!AT$6)+SUMIF(总装!AU$3:AU$146,$B548,总装!AU$6)+SUMIF(总装!AV$3:AV$146,$B548,总装!AV$6)</f>
        <v>0</v>
      </c>
      <c r="Y548" s="5">
        <f ca="1">SUMIF(总装!AW$3:AW$146,$B548,总装!AW$6)+SUMIF(总装!AX$3:AX$146,$B548,总装!AX$6)+SUMIF(总装!AY$3:AY$146,$B548,总装!AY$6)</f>
        <v>0</v>
      </c>
      <c r="Z548" s="5">
        <f ca="1">SUMIF(总装!AZ$3:AZ$146,$B548,总装!AZ$6)+SUMIF(总装!BA$3:BA$146,$B548,总装!BA$6)+SUMIF(总装!BB$3:BB$146,$B548,总装!BB$6)</f>
        <v>0</v>
      </c>
      <c r="AA548" s="5">
        <f ca="1">SUMIF(总装!BC$3:BC$146,$B548,总装!BC$6)+SUMIF(总装!BD$3:BD$146,$B548,总装!BD$6)+SUMIF(总装!BE$3:BE$146,$B548,总装!BE$6)</f>
        <v>0</v>
      </c>
      <c r="AB548" s="5">
        <f ca="1">SUMIF(总装!BF$3:BF$146,$B548,总装!BF$6)+SUMIF(总装!BG$3:BG$146,$B548,总装!BG$6)+SUMIF(总装!BH$3:BH$146,$B548,总装!BH$6)</f>
        <v>0</v>
      </c>
      <c r="AC548" s="5">
        <f ca="1">SUMIF(总装!BI$3:BI$146,$B548,总装!BI$6)+SUMIF(总装!BJ$3:BJ$146,$B548,总装!BJ$6)+SUMIF(总装!BK$3:BK$146,$B548,总装!BK$6)</f>
        <v>0</v>
      </c>
      <c r="AD548" s="5">
        <f ca="1">SUMIF(总装!BL$3:BL$146,$B548,总装!BL$6)+SUMIF(总装!BM$3:BM$146,$B548,总装!BM$6)+SUMIF(总装!BN$3:BN$146,$B548,总装!BN$6)</f>
        <v>0</v>
      </c>
      <c r="AE548" s="5">
        <f ca="1">SUMIF(总装!BO$3:BO$146,$B548,总装!BO$6)+SUMIF(总装!BP$3:BP$146,$B548,总装!BP$6)+SUMIF(总装!BQ$3:BQ$146,$B548,总装!BQ$6)</f>
        <v>0</v>
      </c>
      <c r="AF548" s="5">
        <f ca="1">SUMIF(总装!BR$3:BR$146,$B548,总装!BR$6)+SUMIF(总装!BS$3:BS$146,$B548,总装!BS$6)+SUMIF(总装!BT$3:BT$146,$B548,总装!BT$6)</f>
        <v>0</v>
      </c>
      <c r="AG548" s="5">
        <f ca="1">SUMIF(总装!BU$3:BU$146,$B548,总装!BU$6)+SUMIF(总装!BV$3:BV$146,$B548,总装!BV$6)+SUMIF(总装!BW$3:BW$146,$B548,总装!BW$6)</f>
        <v>0</v>
      </c>
      <c r="AH548" s="5">
        <f ca="1">SUMIF(总装!BX$3:BX$146,$B548,总装!BX$6)+SUMIF(总装!BY$3:BY$146,$B548,总装!BY$6)+SUMIF(总装!BZ$3:BZ$146,$B548,总装!BZ$6)</f>
        <v>0</v>
      </c>
      <c r="AI548" s="5">
        <f ca="1">SUMIF(总装!CA$3:CA$146,$B548,总装!CA$6)+SUMIF(总装!CB$3:CB$146,$B548,总装!CB$6)+SUMIF(总装!CC$3:CC$146,$B548,总装!CC$6)</f>
        <v>0</v>
      </c>
      <c r="AJ548" s="5">
        <f ca="1">SUMIF(总装!CD$3:CD$146,$B548,总装!CD$6)+SUMIF(总装!CE$3:CE$146,$B548,总装!CE$6)+SUMIF(总装!CF$3:CF$146,$B548,总装!CF$6)</f>
        <v>0</v>
      </c>
      <c r="AK548" s="5">
        <f ca="1">SUMIF(总装!CG$3:CG$146,$B548,总装!CG$6)+SUMIF(总装!CH$3:CH$146,$B548,总装!CH$6)+SUMIF(总装!CI$3:CI$146,$B548,总装!CI$6)</f>
        <v>0</v>
      </c>
      <c r="AL548" s="5">
        <f ca="1">SUMIF(总装!CJ$3:CJ$146,$B548,总装!CJ$6)+SUMIF(总装!CK$3:CK$146,$B548,总装!CK$6)+SUMIF(总装!CL$3:CL$146,$B548,总装!CL$6)</f>
        <v>0</v>
      </c>
      <c r="AM548" s="5">
        <f ca="1">SUMIF(总装!CM$3:CM$146,$B548,总装!CM$6)+SUMIF(总装!CN$3:CN$146,$B548,总装!CN$6)+SUMIF(总装!CO$3:CO$146,$B548,总装!CO$6)</f>
        <v>0</v>
      </c>
      <c r="AN548" s="5">
        <f ca="1">SUMIF(总装!CP$3:CP$146,$B548,总装!CP$6)+SUMIF(总装!CQ$3:CQ$146,$B548,总装!CQ$6)+SUMIF(总装!CR$3:CR$146,$B548,总装!CR$6)</f>
        <v>0</v>
      </c>
      <c r="AO548" s="5">
        <f ca="1" t="shared" si="22"/>
        <v>2000</v>
      </c>
      <c r="AP548" s="5">
        <f>SUMIF(工单拆分!G:G,B548,工单拆分!I:I)</f>
        <v>2000</v>
      </c>
      <c r="AQ548" s="5">
        <f ca="1" t="shared" si="23"/>
        <v>0</v>
      </c>
      <c r="AS548" s="7"/>
      <c r="AT548" s="5"/>
      <c r="AU548" s="5"/>
      <c r="AV548" s="5"/>
      <c r="AW548" s="5"/>
    </row>
    <row r="549" s="1" customFormat="1" spans="1:49">
      <c r="A549" s="5">
        <f>工单拆分!F549</f>
        <v>7210002521</v>
      </c>
      <c r="B549" s="5" t="str">
        <f>工单拆分!G549</f>
        <v>7210002521-6</v>
      </c>
      <c r="C549" s="5" t="str">
        <f>工单拆分!H549</f>
        <v>ZN28YK807-6</v>
      </c>
      <c r="D549" s="5">
        <f>VLOOKUP(B549,工单拆分!G:I,3,0)</f>
        <v>2000</v>
      </c>
      <c r="E549" s="5">
        <f ca="1">SUMIFS(OFFSET(工单拆分!$I$2,,,2000),OFFSET(工单拆分!$F$2,,,2000),A549)</f>
        <v>31000</v>
      </c>
      <c r="F549" s="5"/>
      <c r="G549" s="10">
        <f ca="1" t="array" ref="G549">MATCH(TRUE,J549:AN549&gt;10,0)+$J$2-1</f>
        <v>43533</v>
      </c>
      <c r="H549" s="11"/>
      <c r="I549" s="11"/>
      <c r="J549" s="5">
        <f ca="1">SUMIF(总装!D$3:D$146,$B549,总装!D$6)+SUMIF(总装!E$3:E$146,$B549,总装!E$6)+SUMIF(总装!F$3:F$146,$B549,总装!F$6)</f>
        <v>0</v>
      </c>
      <c r="K549" s="12">
        <f ca="1">SUMIF(总装!G$3:G$146,$B549,总装!G$6)+SUMIF(总装!H$3:H$146,$B549,总装!H$6)+SUMIF(总装!I$3:I$146,$B549,总装!I$6)</f>
        <v>0</v>
      </c>
      <c r="L549" s="12">
        <f ca="1">SUMIF(总装!J$3:J$146,$B549,总装!J$6)+SUMIF(总装!K$3:K$146,$B549,总装!K$6)+SUMIF(总装!L$3:L$146,$B549,总装!L$6)</f>
        <v>0</v>
      </c>
      <c r="M549" s="12">
        <f ca="1">SUMIF(总装!M$3:M$146,$B549,总装!M$6)+SUMIF(总装!N$3:N$146,$B549,总装!N$6)+SUMIF(总装!O$3:O$146,$B549,总装!O$6)</f>
        <v>0</v>
      </c>
      <c r="N549" s="12">
        <f ca="1">SUMIF(总装!P$3:P$146,$B549,总装!P$6)+SUMIF(总装!Q$3:Q$146,$B549,总装!Q$6)+SUMIF(总装!R$3:R$146,$B549,总装!R$6)</f>
        <v>0</v>
      </c>
      <c r="O549" s="12">
        <f ca="1">SUMIF(总装!S$3:S$146,$B549,总装!S$6)+SUMIF(总装!T$3:T$146,$B549,总装!T$6)+SUMIF(总装!U$3:U$146,$B549,总装!U$6)</f>
        <v>0</v>
      </c>
      <c r="P549" s="12">
        <f ca="1">SUMIF(总装!V$3:V$146,$B549,总装!V$6)+SUMIF(总装!W$3:W$146,$B549,总装!W$6)+SUMIF(总装!X$3:X$146,$B549,总装!X$6)</f>
        <v>0</v>
      </c>
      <c r="Q549" s="12">
        <f ca="1">SUMIF(总装!Y$3:Y$146,$B549,总装!Y$6)+SUMIF(总装!Z$3:Z$146,$B549,总装!Z$6)+SUMIF(总装!AA$3:AA$146,$B549,总装!AA$6)</f>
        <v>0</v>
      </c>
      <c r="R549" s="5">
        <f ca="1">SUMIF(总装!AB$3:AB$146,$B549,总装!AB$6)+SUMIF(总装!AC$3:AC$146,$B549,总装!AC$6)+SUMIF(总装!AD$3:AD$146,$B549,总装!AD$6)</f>
        <v>300</v>
      </c>
      <c r="S549" s="5">
        <f ca="1">SUMIF(总装!AE$3:AE$146,$B549,总装!AE$6)+SUMIF(总装!AF$3:AF$146,$B549,总装!AF$6)+SUMIF(总装!AG$3:AG$146,$B549,总装!AG$6)</f>
        <v>0</v>
      </c>
      <c r="T549" s="5">
        <f ca="1">SUMIF(总装!AH$3:AH$146,$B549,总装!AH$6)+SUMIF(总装!AI$3:AI$146,$B549,总装!AI$6)+SUMIF(总装!AJ$3:AJ$146,$B549,总装!AJ$6)</f>
        <v>1700</v>
      </c>
      <c r="U549" s="5">
        <f ca="1">SUMIF(总装!AK$3:AK$146,$B549,总装!AK$6)+SUMIF(总装!AL$3:AL$146,$B549,总装!AL$6)+SUMIF(总装!AM$3:AM$146,$B549,总装!AM$6)</f>
        <v>0</v>
      </c>
      <c r="V549" s="5">
        <f ca="1">SUMIF(总装!AN$3:AN$146,$B549,总装!AN$6)+SUMIF(总装!AO$3:AO$146,$B549,总装!AO$6)+SUMIF(总装!AP$3:AP$146,$B549,总装!AP$6)</f>
        <v>0</v>
      </c>
      <c r="W549" s="5">
        <f ca="1">SUMIF(总装!AQ$3:AQ$146,$B549,总装!AQ$6)+SUMIF(总装!AR$3:AR$146,$B549,总装!AR$6)+SUMIF(总装!AS$3:AS$146,$B549,总装!AS$6)</f>
        <v>0</v>
      </c>
      <c r="X549" s="5">
        <f ca="1">SUMIF(总装!AT$3:AT$146,$B549,总装!AT$6)+SUMIF(总装!AU$3:AU$146,$B549,总装!AU$6)+SUMIF(总装!AV$3:AV$146,$B549,总装!AV$6)</f>
        <v>0</v>
      </c>
      <c r="Y549" s="5">
        <f ca="1">SUMIF(总装!AW$3:AW$146,$B549,总装!AW$6)+SUMIF(总装!AX$3:AX$146,$B549,总装!AX$6)+SUMIF(总装!AY$3:AY$146,$B549,总装!AY$6)</f>
        <v>0</v>
      </c>
      <c r="Z549" s="5">
        <f ca="1">SUMIF(总装!AZ$3:AZ$146,$B549,总装!AZ$6)+SUMIF(总装!BA$3:BA$146,$B549,总装!BA$6)+SUMIF(总装!BB$3:BB$146,$B549,总装!BB$6)</f>
        <v>0</v>
      </c>
      <c r="AA549" s="5">
        <f ca="1">SUMIF(总装!BC$3:BC$146,$B549,总装!BC$6)+SUMIF(总装!BD$3:BD$146,$B549,总装!BD$6)+SUMIF(总装!BE$3:BE$146,$B549,总装!BE$6)</f>
        <v>0</v>
      </c>
      <c r="AB549" s="5">
        <f ca="1">SUMIF(总装!BF$3:BF$146,$B549,总装!BF$6)+SUMIF(总装!BG$3:BG$146,$B549,总装!BG$6)+SUMIF(总装!BH$3:BH$146,$B549,总装!BH$6)</f>
        <v>0</v>
      </c>
      <c r="AC549" s="5">
        <f ca="1">SUMIF(总装!BI$3:BI$146,$B549,总装!BI$6)+SUMIF(总装!BJ$3:BJ$146,$B549,总装!BJ$6)+SUMIF(总装!BK$3:BK$146,$B549,总装!BK$6)</f>
        <v>0</v>
      </c>
      <c r="AD549" s="5">
        <f ca="1">SUMIF(总装!BL$3:BL$146,$B549,总装!BL$6)+SUMIF(总装!BM$3:BM$146,$B549,总装!BM$6)+SUMIF(总装!BN$3:BN$146,$B549,总装!BN$6)</f>
        <v>0</v>
      </c>
      <c r="AE549" s="5">
        <f ca="1">SUMIF(总装!BO$3:BO$146,$B549,总装!BO$6)+SUMIF(总装!BP$3:BP$146,$B549,总装!BP$6)+SUMIF(总装!BQ$3:BQ$146,$B549,总装!BQ$6)</f>
        <v>0</v>
      </c>
      <c r="AF549" s="5">
        <f ca="1">SUMIF(总装!BR$3:BR$146,$B549,总装!BR$6)+SUMIF(总装!BS$3:BS$146,$B549,总装!BS$6)+SUMIF(总装!BT$3:BT$146,$B549,总装!BT$6)</f>
        <v>0</v>
      </c>
      <c r="AG549" s="5">
        <f ca="1">SUMIF(总装!BU$3:BU$146,$B549,总装!BU$6)+SUMIF(总装!BV$3:BV$146,$B549,总装!BV$6)+SUMIF(总装!BW$3:BW$146,$B549,总装!BW$6)</f>
        <v>0</v>
      </c>
      <c r="AH549" s="5">
        <f ca="1">SUMIF(总装!BX$3:BX$146,$B549,总装!BX$6)+SUMIF(总装!BY$3:BY$146,$B549,总装!BY$6)+SUMIF(总装!BZ$3:BZ$146,$B549,总装!BZ$6)</f>
        <v>0</v>
      </c>
      <c r="AI549" s="5">
        <f ca="1">SUMIF(总装!CA$3:CA$146,$B549,总装!CA$6)+SUMIF(总装!CB$3:CB$146,$B549,总装!CB$6)+SUMIF(总装!CC$3:CC$146,$B549,总装!CC$6)</f>
        <v>0</v>
      </c>
      <c r="AJ549" s="5">
        <f ca="1">SUMIF(总装!CD$3:CD$146,$B549,总装!CD$6)+SUMIF(总装!CE$3:CE$146,$B549,总装!CE$6)+SUMIF(总装!CF$3:CF$146,$B549,总装!CF$6)</f>
        <v>0</v>
      </c>
      <c r="AK549" s="5">
        <f ca="1">SUMIF(总装!CG$3:CG$146,$B549,总装!CG$6)+SUMIF(总装!CH$3:CH$146,$B549,总装!CH$6)+SUMIF(总装!CI$3:CI$146,$B549,总装!CI$6)</f>
        <v>0</v>
      </c>
      <c r="AL549" s="5">
        <f ca="1">SUMIF(总装!CJ$3:CJ$146,$B549,总装!CJ$6)+SUMIF(总装!CK$3:CK$146,$B549,总装!CK$6)+SUMIF(总装!CL$3:CL$146,$B549,总装!CL$6)</f>
        <v>0</v>
      </c>
      <c r="AM549" s="5">
        <f ca="1">SUMIF(总装!CM$3:CM$146,$B549,总装!CM$6)+SUMIF(总装!CN$3:CN$146,$B549,总装!CN$6)+SUMIF(总装!CO$3:CO$146,$B549,总装!CO$6)</f>
        <v>0</v>
      </c>
      <c r="AN549" s="5">
        <f ca="1">SUMIF(总装!CP$3:CP$146,$B549,总装!CP$6)+SUMIF(总装!CQ$3:CQ$146,$B549,总装!CQ$6)+SUMIF(总装!CR$3:CR$146,$B549,总装!CR$6)</f>
        <v>0</v>
      </c>
      <c r="AO549" s="5">
        <f ca="1" t="shared" si="22"/>
        <v>2000</v>
      </c>
      <c r="AP549" s="5">
        <f>SUMIF(工单拆分!G:G,B549,工单拆分!I:I)</f>
        <v>2000</v>
      </c>
      <c r="AQ549" s="5">
        <f ca="1" t="shared" si="23"/>
        <v>0</v>
      </c>
      <c r="AS549" s="7"/>
      <c r="AT549" s="5"/>
      <c r="AU549" s="5"/>
      <c r="AV549" s="5"/>
      <c r="AW549" s="5"/>
    </row>
    <row r="550" s="1" customFormat="1" spans="1:49">
      <c r="A550" s="5">
        <f>工单拆分!F550</f>
        <v>7210002521</v>
      </c>
      <c r="B550" s="5" t="str">
        <f>工单拆分!G550</f>
        <v>7210002521-7</v>
      </c>
      <c r="C550" s="5" t="str">
        <f>工单拆分!H550</f>
        <v>ZN28YK807-7</v>
      </c>
      <c r="D550" s="5">
        <f>VLOOKUP(B550,工单拆分!G:I,3,0)</f>
        <v>2000</v>
      </c>
      <c r="E550" s="5">
        <f ca="1">SUMIFS(OFFSET(工单拆分!$I$2,,,2000),OFFSET(工单拆分!$F$2,,,2000),A550)</f>
        <v>31000</v>
      </c>
      <c r="F550" s="5"/>
      <c r="G550" s="10">
        <f ca="1" t="array" ref="G550">MATCH(TRUE,J550:AN550&gt;10,0)+$J$2-1</f>
        <v>43535</v>
      </c>
      <c r="H550" s="11"/>
      <c r="I550" s="11"/>
      <c r="J550" s="5">
        <f ca="1">SUMIF(总装!D$3:D$146,$B550,总装!D$6)+SUMIF(总装!E$3:E$146,$B550,总装!E$6)+SUMIF(总装!F$3:F$146,$B550,总装!F$6)</f>
        <v>0</v>
      </c>
      <c r="K550" s="12">
        <f ca="1">SUMIF(总装!G$3:G$146,$B550,总装!G$6)+SUMIF(总装!H$3:H$146,$B550,总装!H$6)+SUMIF(总装!I$3:I$146,$B550,总装!I$6)</f>
        <v>0</v>
      </c>
      <c r="L550" s="12">
        <f ca="1">SUMIF(总装!J$3:J$146,$B550,总装!J$6)+SUMIF(总装!K$3:K$146,$B550,总装!K$6)+SUMIF(总装!L$3:L$146,$B550,总装!L$6)</f>
        <v>0</v>
      </c>
      <c r="M550" s="12">
        <f ca="1">SUMIF(总装!M$3:M$146,$B550,总装!M$6)+SUMIF(总装!N$3:N$146,$B550,总装!N$6)+SUMIF(总装!O$3:O$146,$B550,总装!O$6)</f>
        <v>0</v>
      </c>
      <c r="N550" s="12">
        <f ca="1">SUMIF(总装!P$3:P$146,$B550,总装!P$6)+SUMIF(总装!Q$3:Q$146,$B550,总装!Q$6)+SUMIF(总装!R$3:R$146,$B550,总装!R$6)</f>
        <v>0</v>
      </c>
      <c r="O550" s="12">
        <f ca="1">SUMIF(总装!S$3:S$146,$B550,总装!S$6)+SUMIF(总装!T$3:T$146,$B550,总装!T$6)+SUMIF(总装!U$3:U$146,$B550,总装!U$6)</f>
        <v>0</v>
      </c>
      <c r="P550" s="12">
        <f ca="1">SUMIF(总装!V$3:V$146,$B550,总装!V$6)+SUMIF(总装!W$3:W$146,$B550,总装!W$6)+SUMIF(总装!X$3:X$146,$B550,总装!X$6)</f>
        <v>0</v>
      </c>
      <c r="Q550" s="12">
        <f ca="1">SUMIF(总装!Y$3:Y$146,$B550,总装!Y$6)+SUMIF(总装!Z$3:Z$146,$B550,总装!Z$6)+SUMIF(总装!AA$3:AA$146,$B550,总装!AA$6)</f>
        <v>0</v>
      </c>
      <c r="R550" s="5">
        <f ca="1">SUMIF(总装!AB$3:AB$146,$B550,总装!AB$6)+SUMIF(总装!AC$3:AC$146,$B550,总装!AC$6)+SUMIF(总装!AD$3:AD$146,$B550,总装!AD$6)</f>
        <v>0</v>
      </c>
      <c r="S550" s="5">
        <f ca="1">SUMIF(总装!AE$3:AE$146,$B550,总装!AE$6)+SUMIF(总装!AF$3:AF$146,$B550,总装!AF$6)+SUMIF(总装!AG$3:AG$146,$B550,总装!AG$6)</f>
        <v>0</v>
      </c>
      <c r="T550" s="5">
        <f ca="1">SUMIF(总装!AH$3:AH$146,$B550,总装!AH$6)+SUMIF(总装!AI$3:AI$146,$B550,总装!AI$6)+SUMIF(总装!AJ$3:AJ$146,$B550,总装!AJ$6)</f>
        <v>300</v>
      </c>
      <c r="U550" s="5">
        <f ca="1">SUMIF(总装!AK$3:AK$146,$B550,总装!AK$6)+SUMIF(总装!AL$3:AL$146,$B550,总装!AL$6)+SUMIF(总装!AM$3:AM$146,$B550,总装!AM$6)</f>
        <v>1700</v>
      </c>
      <c r="V550" s="5">
        <f ca="1">SUMIF(总装!AN$3:AN$146,$B550,总装!AN$6)+SUMIF(总装!AO$3:AO$146,$B550,总装!AO$6)+SUMIF(总装!AP$3:AP$146,$B550,总装!AP$6)</f>
        <v>0</v>
      </c>
      <c r="W550" s="5">
        <f ca="1">SUMIF(总装!AQ$3:AQ$146,$B550,总装!AQ$6)+SUMIF(总装!AR$3:AR$146,$B550,总装!AR$6)+SUMIF(总装!AS$3:AS$146,$B550,总装!AS$6)</f>
        <v>0</v>
      </c>
      <c r="X550" s="5">
        <f ca="1">SUMIF(总装!AT$3:AT$146,$B550,总装!AT$6)+SUMIF(总装!AU$3:AU$146,$B550,总装!AU$6)+SUMIF(总装!AV$3:AV$146,$B550,总装!AV$6)</f>
        <v>0</v>
      </c>
      <c r="Y550" s="5">
        <f ca="1">SUMIF(总装!AW$3:AW$146,$B550,总装!AW$6)+SUMIF(总装!AX$3:AX$146,$B550,总装!AX$6)+SUMIF(总装!AY$3:AY$146,$B550,总装!AY$6)</f>
        <v>0</v>
      </c>
      <c r="Z550" s="5">
        <f ca="1">SUMIF(总装!AZ$3:AZ$146,$B550,总装!AZ$6)+SUMIF(总装!BA$3:BA$146,$B550,总装!BA$6)+SUMIF(总装!BB$3:BB$146,$B550,总装!BB$6)</f>
        <v>0</v>
      </c>
      <c r="AA550" s="5">
        <f ca="1">SUMIF(总装!BC$3:BC$146,$B550,总装!BC$6)+SUMIF(总装!BD$3:BD$146,$B550,总装!BD$6)+SUMIF(总装!BE$3:BE$146,$B550,总装!BE$6)</f>
        <v>0</v>
      </c>
      <c r="AB550" s="5">
        <f ca="1">SUMIF(总装!BF$3:BF$146,$B550,总装!BF$6)+SUMIF(总装!BG$3:BG$146,$B550,总装!BG$6)+SUMIF(总装!BH$3:BH$146,$B550,总装!BH$6)</f>
        <v>0</v>
      </c>
      <c r="AC550" s="5">
        <f ca="1">SUMIF(总装!BI$3:BI$146,$B550,总装!BI$6)+SUMIF(总装!BJ$3:BJ$146,$B550,总装!BJ$6)+SUMIF(总装!BK$3:BK$146,$B550,总装!BK$6)</f>
        <v>0</v>
      </c>
      <c r="AD550" s="5">
        <f ca="1">SUMIF(总装!BL$3:BL$146,$B550,总装!BL$6)+SUMIF(总装!BM$3:BM$146,$B550,总装!BM$6)+SUMIF(总装!BN$3:BN$146,$B550,总装!BN$6)</f>
        <v>0</v>
      </c>
      <c r="AE550" s="5">
        <f ca="1">SUMIF(总装!BO$3:BO$146,$B550,总装!BO$6)+SUMIF(总装!BP$3:BP$146,$B550,总装!BP$6)+SUMIF(总装!BQ$3:BQ$146,$B550,总装!BQ$6)</f>
        <v>0</v>
      </c>
      <c r="AF550" s="5">
        <f ca="1">SUMIF(总装!BR$3:BR$146,$B550,总装!BR$6)+SUMIF(总装!BS$3:BS$146,$B550,总装!BS$6)+SUMIF(总装!BT$3:BT$146,$B550,总装!BT$6)</f>
        <v>0</v>
      </c>
      <c r="AG550" s="5">
        <f ca="1">SUMIF(总装!BU$3:BU$146,$B550,总装!BU$6)+SUMIF(总装!BV$3:BV$146,$B550,总装!BV$6)+SUMIF(总装!BW$3:BW$146,$B550,总装!BW$6)</f>
        <v>0</v>
      </c>
      <c r="AH550" s="5">
        <f ca="1">SUMIF(总装!BX$3:BX$146,$B550,总装!BX$6)+SUMIF(总装!BY$3:BY$146,$B550,总装!BY$6)+SUMIF(总装!BZ$3:BZ$146,$B550,总装!BZ$6)</f>
        <v>0</v>
      </c>
      <c r="AI550" s="5">
        <f ca="1">SUMIF(总装!CA$3:CA$146,$B550,总装!CA$6)+SUMIF(总装!CB$3:CB$146,$B550,总装!CB$6)+SUMIF(总装!CC$3:CC$146,$B550,总装!CC$6)</f>
        <v>0</v>
      </c>
      <c r="AJ550" s="5">
        <f ca="1">SUMIF(总装!CD$3:CD$146,$B550,总装!CD$6)+SUMIF(总装!CE$3:CE$146,$B550,总装!CE$6)+SUMIF(总装!CF$3:CF$146,$B550,总装!CF$6)</f>
        <v>0</v>
      </c>
      <c r="AK550" s="5">
        <f ca="1">SUMIF(总装!CG$3:CG$146,$B550,总装!CG$6)+SUMIF(总装!CH$3:CH$146,$B550,总装!CH$6)+SUMIF(总装!CI$3:CI$146,$B550,总装!CI$6)</f>
        <v>0</v>
      </c>
      <c r="AL550" s="5">
        <f ca="1">SUMIF(总装!CJ$3:CJ$146,$B550,总装!CJ$6)+SUMIF(总装!CK$3:CK$146,$B550,总装!CK$6)+SUMIF(总装!CL$3:CL$146,$B550,总装!CL$6)</f>
        <v>0</v>
      </c>
      <c r="AM550" s="5">
        <f ca="1">SUMIF(总装!CM$3:CM$146,$B550,总装!CM$6)+SUMIF(总装!CN$3:CN$146,$B550,总装!CN$6)+SUMIF(总装!CO$3:CO$146,$B550,总装!CO$6)</f>
        <v>0</v>
      </c>
      <c r="AN550" s="5">
        <f ca="1">SUMIF(总装!CP$3:CP$146,$B550,总装!CP$6)+SUMIF(总装!CQ$3:CQ$146,$B550,总装!CQ$6)+SUMIF(总装!CR$3:CR$146,$B550,总装!CR$6)</f>
        <v>0</v>
      </c>
      <c r="AO550" s="5">
        <f ca="1" t="shared" si="22"/>
        <v>2000</v>
      </c>
      <c r="AP550" s="5">
        <f>SUMIF(工单拆分!G:G,B550,工单拆分!I:I)</f>
        <v>2000</v>
      </c>
      <c r="AQ550" s="5">
        <f ca="1" t="shared" si="23"/>
        <v>0</v>
      </c>
      <c r="AS550" s="7"/>
      <c r="AT550" s="5"/>
      <c r="AU550" s="5"/>
      <c r="AV550" s="5"/>
      <c r="AW550" s="5"/>
    </row>
    <row r="551" s="1" customFormat="1" spans="1:49">
      <c r="A551" s="5">
        <f>工单拆分!F551</f>
        <v>7210002521</v>
      </c>
      <c r="B551" s="5" t="str">
        <f>工单拆分!G551</f>
        <v>7210002521-8</v>
      </c>
      <c r="C551" s="5" t="str">
        <f>工单拆分!H551</f>
        <v>ZN28YK807-8</v>
      </c>
      <c r="D551" s="5">
        <f>VLOOKUP(B551,工单拆分!G:I,3,0)</f>
        <v>2000</v>
      </c>
      <c r="E551" s="5">
        <f ca="1">SUMIFS(OFFSET(工单拆分!$I$2,,,2000),OFFSET(工单拆分!$F$2,,,2000),A551)</f>
        <v>31000</v>
      </c>
      <c r="F551" s="5"/>
      <c r="G551" s="10">
        <f ca="1" t="array" ref="G551">MATCH(TRUE,J551:AN551&gt;10,0)+$J$2-1</f>
        <v>43536</v>
      </c>
      <c r="H551" s="11"/>
      <c r="I551" s="11"/>
      <c r="J551" s="5">
        <f ca="1">SUMIF(总装!D$3:D$146,$B551,总装!D$6)+SUMIF(总装!E$3:E$146,$B551,总装!E$6)+SUMIF(总装!F$3:F$146,$B551,总装!F$6)</f>
        <v>0</v>
      </c>
      <c r="K551" s="12">
        <f ca="1">SUMIF(总装!G$3:G$146,$B551,总装!G$6)+SUMIF(总装!H$3:H$146,$B551,总装!H$6)+SUMIF(总装!I$3:I$146,$B551,总装!I$6)</f>
        <v>0</v>
      </c>
      <c r="L551" s="12">
        <f ca="1">SUMIF(总装!J$3:J$146,$B551,总装!J$6)+SUMIF(总装!K$3:K$146,$B551,总装!K$6)+SUMIF(总装!L$3:L$146,$B551,总装!L$6)</f>
        <v>0</v>
      </c>
      <c r="M551" s="12">
        <f ca="1">SUMIF(总装!M$3:M$146,$B551,总装!M$6)+SUMIF(总装!N$3:N$146,$B551,总装!N$6)+SUMIF(总装!O$3:O$146,$B551,总装!O$6)</f>
        <v>0</v>
      </c>
      <c r="N551" s="12">
        <f ca="1">SUMIF(总装!P$3:P$146,$B551,总装!P$6)+SUMIF(总装!Q$3:Q$146,$B551,总装!Q$6)+SUMIF(总装!R$3:R$146,$B551,总装!R$6)</f>
        <v>0</v>
      </c>
      <c r="O551" s="12">
        <f ca="1">SUMIF(总装!S$3:S$146,$B551,总装!S$6)+SUMIF(总装!T$3:T$146,$B551,总装!T$6)+SUMIF(总装!U$3:U$146,$B551,总装!U$6)</f>
        <v>0</v>
      </c>
      <c r="P551" s="12">
        <f ca="1">SUMIF(总装!V$3:V$146,$B551,总装!V$6)+SUMIF(总装!W$3:W$146,$B551,总装!W$6)+SUMIF(总装!X$3:X$146,$B551,总装!X$6)</f>
        <v>0</v>
      </c>
      <c r="Q551" s="12">
        <f ca="1">SUMIF(总装!Y$3:Y$146,$B551,总装!Y$6)+SUMIF(总装!Z$3:Z$146,$B551,总装!Z$6)+SUMIF(总装!AA$3:AA$146,$B551,总装!AA$6)</f>
        <v>0</v>
      </c>
      <c r="R551" s="5">
        <f ca="1">SUMIF(总装!AB$3:AB$146,$B551,总装!AB$6)+SUMIF(总装!AC$3:AC$146,$B551,总装!AC$6)+SUMIF(总装!AD$3:AD$146,$B551,总装!AD$6)</f>
        <v>0</v>
      </c>
      <c r="S551" s="5">
        <f ca="1">SUMIF(总装!AE$3:AE$146,$B551,总装!AE$6)+SUMIF(总装!AF$3:AF$146,$B551,总装!AF$6)+SUMIF(总装!AG$3:AG$146,$B551,总装!AG$6)</f>
        <v>0</v>
      </c>
      <c r="T551" s="5">
        <f ca="1">SUMIF(总装!AH$3:AH$146,$B551,总装!AH$6)+SUMIF(总装!AI$3:AI$146,$B551,总装!AI$6)+SUMIF(总装!AJ$3:AJ$146,$B551,总装!AJ$6)</f>
        <v>0</v>
      </c>
      <c r="U551" s="5">
        <f ca="1">SUMIF(总装!AK$3:AK$146,$B551,总装!AK$6)+SUMIF(总装!AL$3:AL$146,$B551,总装!AL$6)+SUMIF(总装!AM$3:AM$146,$B551,总装!AM$6)</f>
        <v>300</v>
      </c>
      <c r="V551" s="5">
        <f ca="1">SUMIF(总装!AN$3:AN$146,$B551,总装!AN$6)+SUMIF(总装!AO$3:AO$146,$B551,总装!AO$6)+SUMIF(总装!AP$3:AP$146,$B551,总装!AP$6)</f>
        <v>1700</v>
      </c>
      <c r="W551" s="5">
        <f ca="1">SUMIF(总装!AQ$3:AQ$146,$B551,总装!AQ$6)+SUMIF(总装!AR$3:AR$146,$B551,总装!AR$6)+SUMIF(总装!AS$3:AS$146,$B551,总装!AS$6)</f>
        <v>0</v>
      </c>
      <c r="X551" s="5">
        <f ca="1">SUMIF(总装!AT$3:AT$146,$B551,总装!AT$6)+SUMIF(总装!AU$3:AU$146,$B551,总装!AU$6)+SUMIF(总装!AV$3:AV$146,$B551,总装!AV$6)</f>
        <v>0</v>
      </c>
      <c r="Y551" s="5">
        <f ca="1">SUMIF(总装!AW$3:AW$146,$B551,总装!AW$6)+SUMIF(总装!AX$3:AX$146,$B551,总装!AX$6)+SUMIF(总装!AY$3:AY$146,$B551,总装!AY$6)</f>
        <v>0</v>
      </c>
      <c r="Z551" s="5">
        <f ca="1">SUMIF(总装!AZ$3:AZ$146,$B551,总装!AZ$6)+SUMIF(总装!BA$3:BA$146,$B551,总装!BA$6)+SUMIF(总装!BB$3:BB$146,$B551,总装!BB$6)</f>
        <v>0</v>
      </c>
      <c r="AA551" s="5">
        <f ca="1">SUMIF(总装!BC$3:BC$146,$B551,总装!BC$6)+SUMIF(总装!BD$3:BD$146,$B551,总装!BD$6)+SUMIF(总装!BE$3:BE$146,$B551,总装!BE$6)</f>
        <v>0</v>
      </c>
      <c r="AB551" s="5">
        <f ca="1">SUMIF(总装!BF$3:BF$146,$B551,总装!BF$6)+SUMIF(总装!BG$3:BG$146,$B551,总装!BG$6)+SUMIF(总装!BH$3:BH$146,$B551,总装!BH$6)</f>
        <v>0</v>
      </c>
      <c r="AC551" s="5">
        <f ca="1">SUMIF(总装!BI$3:BI$146,$B551,总装!BI$6)+SUMIF(总装!BJ$3:BJ$146,$B551,总装!BJ$6)+SUMIF(总装!BK$3:BK$146,$B551,总装!BK$6)</f>
        <v>0</v>
      </c>
      <c r="AD551" s="5">
        <f ca="1">SUMIF(总装!BL$3:BL$146,$B551,总装!BL$6)+SUMIF(总装!BM$3:BM$146,$B551,总装!BM$6)+SUMIF(总装!BN$3:BN$146,$B551,总装!BN$6)</f>
        <v>0</v>
      </c>
      <c r="AE551" s="5">
        <f ca="1">SUMIF(总装!BO$3:BO$146,$B551,总装!BO$6)+SUMIF(总装!BP$3:BP$146,$B551,总装!BP$6)+SUMIF(总装!BQ$3:BQ$146,$B551,总装!BQ$6)</f>
        <v>0</v>
      </c>
      <c r="AF551" s="5">
        <f ca="1">SUMIF(总装!BR$3:BR$146,$B551,总装!BR$6)+SUMIF(总装!BS$3:BS$146,$B551,总装!BS$6)+SUMIF(总装!BT$3:BT$146,$B551,总装!BT$6)</f>
        <v>0</v>
      </c>
      <c r="AG551" s="5">
        <f ca="1">SUMIF(总装!BU$3:BU$146,$B551,总装!BU$6)+SUMIF(总装!BV$3:BV$146,$B551,总装!BV$6)+SUMIF(总装!BW$3:BW$146,$B551,总装!BW$6)</f>
        <v>0</v>
      </c>
      <c r="AH551" s="5">
        <f ca="1">SUMIF(总装!BX$3:BX$146,$B551,总装!BX$6)+SUMIF(总装!BY$3:BY$146,$B551,总装!BY$6)+SUMIF(总装!BZ$3:BZ$146,$B551,总装!BZ$6)</f>
        <v>0</v>
      </c>
      <c r="AI551" s="5">
        <f ca="1">SUMIF(总装!CA$3:CA$146,$B551,总装!CA$6)+SUMIF(总装!CB$3:CB$146,$B551,总装!CB$6)+SUMIF(总装!CC$3:CC$146,$B551,总装!CC$6)</f>
        <v>0</v>
      </c>
      <c r="AJ551" s="5">
        <f ca="1">SUMIF(总装!CD$3:CD$146,$B551,总装!CD$6)+SUMIF(总装!CE$3:CE$146,$B551,总装!CE$6)+SUMIF(总装!CF$3:CF$146,$B551,总装!CF$6)</f>
        <v>0</v>
      </c>
      <c r="AK551" s="5">
        <f ca="1">SUMIF(总装!CG$3:CG$146,$B551,总装!CG$6)+SUMIF(总装!CH$3:CH$146,$B551,总装!CH$6)+SUMIF(总装!CI$3:CI$146,$B551,总装!CI$6)</f>
        <v>0</v>
      </c>
      <c r="AL551" s="5">
        <f ca="1">SUMIF(总装!CJ$3:CJ$146,$B551,总装!CJ$6)+SUMIF(总装!CK$3:CK$146,$B551,总装!CK$6)+SUMIF(总装!CL$3:CL$146,$B551,总装!CL$6)</f>
        <v>0</v>
      </c>
      <c r="AM551" s="5">
        <f ca="1">SUMIF(总装!CM$3:CM$146,$B551,总装!CM$6)+SUMIF(总装!CN$3:CN$146,$B551,总装!CN$6)+SUMIF(总装!CO$3:CO$146,$B551,总装!CO$6)</f>
        <v>0</v>
      </c>
      <c r="AN551" s="5">
        <f ca="1">SUMIF(总装!CP$3:CP$146,$B551,总装!CP$6)+SUMIF(总装!CQ$3:CQ$146,$B551,总装!CQ$6)+SUMIF(总装!CR$3:CR$146,$B551,总装!CR$6)</f>
        <v>0</v>
      </c>
      <c r="AO551" s="5">
        <f ca="1" t="shared" si="22"/>
        <v>2000</v>
      </c>
      <c r="AP551" s="5">
        <f>SUMIF(工单拆分!G:G,B551,工单拆分!I:I)</f>
        <v>2000</v>
      </c>
      <c r="AQ551" s="5">
        <f ca="1" t="shared" si="23"/>
        <v>0</v>
      </c>
      <c r="AS551" s="7"/>
      <c r="AT551" s="5"/>
      <c r="AU551" s="5"/>
      <c r="AV551" s="5"/>
      <c r="AW551" s="5"/>
    </row>
    <row r="552" s="1" customFormat="1" spans="1:49">
      <c r="A552" s="5">
        <f>工单拆分!F552</f>
        <v>7210002521</v>
      </c>
      <c r="B552" s="5" t="str">
        <f>工单拆分!G552</f>
        <v>7210002521-9</v>
      </c>
      <c r="C552" s="5" t="str">
        <f>工单拆分!H552</f>
        <v>ZN28YK807-9</v>
      </c>
      <c r="D552" s="5">
        <f>VLOOKUP(B552,工单拆分!G:I,3,0)</f>
        <v>2000</v>
      </c>
      <c r="E552" s="5">
        <f ca="1">SUMIFS(OFFSET(工单拆分!$I$2,,,2000),OFFSET(工单拆分!$F$2,,,2000),A552)</f>
        <v>31000</v>
      </c>
      <c r="F552" s="5"/>
      <c r="G552" s="10">
        <f ca="1" t="array" ref="G552">MATCH(TRUE,J552:AN552&gt;10,0)+$J$2-1</f>
        <v>43537</v>
      </c>
      <c r="H552" s="11"/>
      <c r="I552" s="11"/>
      <c r="J552" s="5">
        <f ca="1">SUMIF(总装!D$3:D$146,$B552,总装!D$6)+SUMIF(总装!E$3:E$146,$B552,总装!E$6)+SUMIF(总装!F$3:F$146,$B552,总装!F$6)</f>
        <v>0</v>
      </c>
      <c r="K552" s="12">
        <f ca="1">SUMIF(总装!G$3:G$146,$B552,总装!G$6)+SUMIF(总装!H$3:H$146,$B552,总装!H$6)+SUMIF(总装!I$3:I$146,$B552,总装!I$6)</f>
        <v>0</v>
      </c>
      <c r="L552" s="12">
        <f ca="1">SUMIF(总装!J$3:J$146,$B552,总装!J$6)+SUMIF(总装!K$3:K$146,$B552,总装!K$6)+SUMIF(总装!L$3:L$146,$B552,总装!L$6)</f>
        <v>0</v>
      </c>
      <c r="M552" s="12">
        <f ca="1">SUMIF(总装!M$3:M$146,$B552,总装!M$6)+SUMIF(总装!N$3:N$146,$B552,总装!N$6)+SUMIF(总装!O$3:O$146,$B552,总装!O$6)</f>
        <v>0</v>
      </c>
      <c r="N552" s="12">
        <f ca="1">SUMIF(总装!P$3:P$146,$B552,总装!P$6)+SUMIF(总装!Q$3:Q$146,$B552,总装!Q$6)+SUMIF(总装!R$3:R$146,$B552,总装!R$6)</f>
        <v>0</v>
      </c>
      <c r="O552" s="12">
        <f ca="1">SUMIF(总装!S$3:S$146,$B552,总装!S$6)+SUMIF(总装!T$3:T$146,$B552,总装!T$6)+SUMIF(总装!U$3:U$146,$B552,总装!U$6)</f>
        <v>0</v>
      </c>
      <c r="P552" s="12">
        <f ca="1">SUMIF(总装!V$3:V$146,$B552,总装!V$6)+SUMIF(总装!W$3:W$146,$B552,总装!W$6)+SUMIF(总装!X$3:X$146,$B552,总装!X$6)</f>
        <v>0</v>
      </c>
      <c r="Q552" s="12">
        <f ca="1">SUMIF(总装!Y$3:Y$146,$B552,总装!Y$6)+SUMIF(总装!Z$3:Z$146,$B552,总装!Z$6)+SUMIF(总装!AA$3:AA$146,$B552,总装!AA$6)</f>
        <v>0</v>
      </c>
      <c r="R552" s="5">
        <f ca="1">SUMIF(总装!AB$3:AB$146,$B552,总装!AB$6)+SUMIF(总装!AC$3:AC$146,$B552,总装!AC$6)+SUMIF(总装!AD$3:AD$146,$B552,总装!AD$6)</f>
        <v>0</v>
      </c>
      <c r="S552" s="5">
        <f ca="1">SUMIF(总装!AE$3:AE$146,$B552,总装!AE$6)+SUMIF(总装!AF$3:AF$146,$B552,总装!AF$6)+SUMIF(总装!AG$3:AG$146,$B552,总装!AG$6)</f>
        <v>0</v>
      </c>
      <c r="T552" s="5">
        <f ca="1">SUMIF(总装!AH$3:AH$146,$B552,总装!AH$6)+SUMIF(总装!AI$3:AI$146,$B552,总装!AI$6)+SUMIF(总装!AJ$3:AJ$146,$B552,总装!AJ$6)</f>
        <v>0</v>
      </c>
      <c r="U552" s="5">
        <f ca="1">SUMIF(总装!AK$3:AK$146,$B552,总装!AK$6)+SUMIF(总装!AL$3:AL$146,$B552,总装!AL$6)+SUMIF(总装!AM$3:AM$146,$B552,总装!AM$6)</f>
        <v>0</v>
      </c>
      <c r="V552" s="5">
        <f ca="1">SUMIF(总装!AN$3:AN$146,$B552,总装!AN$6)+SUMIF(总装!AO$3:AO$146,$B552,总装!AO$6)+SUMIF(总装!AP$3:AP$146,$B552,总装!AP$6)</f>
        <v>200</v>
      </c>
      <c r="W552" s="5">
        <f ca="1">SUMIF(总装!AQ$3:AQ$146,$B552,总装!AQ$6)+SUMIF(总装!AR$3:AR$146,$B552,总装!AR$6)+SUMIF(总装!AS$3:AS$146,$B552,总装!AS$6)</f>
        <v>1800</v>
      </c>
      <c r="X552" s="5">
        <f ca="1">SUMIF(总装!AT$3:AT$146,$B552,总装!AT$6)+SUMIF(总装!AU$3:AU$146,$B552,总装!AU$6)+SUMIF(总装!AV$3:AV$146,$B552,总装!AV$6)</f>
        <v>0</v>
      </c>
      <c r="Y552" s="5">
        <f ca="1">SUMIF(总装!AW$3:AW$146,$B552,总装!AW$6)+SUMIF(总装!AX$3:AX$146,$B552,总装!AX$6)+SUMIF(总装!AY$3:AY$146,$B552,总装!AY$6)</f>
        <v>0</v>
      </c>
      <c r="Z552" s="5">
        <f ca="1">SUMIF(总装!AZ$3:AZ$146,$B552,总装!AZ$6)+SUMIF(总装!BA$3:BA$146,$B552,总装!BA$6)+SUMIF(总装!BB$3:BB$146,$B552,总装!BB$6)</f>
        <v>0</v>
      </c>
      <c r="AA552" s="5">
        <f ca="1">SUMIF(总装!BC$3:BC$146,$B552,总装!BC$6)+SUMIF(总装!BD$3:BD$146,$B552,总装!BD$6)+SUMIF(总装!BE$3:BE$146,$B552,总装!BE$6)</f>
        <v>0</v>
      </c>
      <c r="AB552" s="5">
        <f ca="1">SUMIF(总装!BF$3:BF$146,$B552,总装!BF$6)+SUMIF(总装!BG$3:BG$146,$B552,总装!BG$6)+SUMIF(总装!BH$3:BH$146,$B552,总装!BH$6)</f>
        <v>0</v>
      </c>
      <c r="AC552" s="5">
        <f ca="1">SUMIF(总装!BI$3:BI$146,$B552,总装!BI$6)+SUMIF(总装!BJ$3:BJ$146,$B552,总装!BJ$6)+SUMIF(总装!BK$3:BK$146,$B552,总装!BK$6)</f>
        <v>0</v>
      </c>
      <c r="AD552" s="5">
        <f ca="1">SUMIF(总装!BL$3:BL$146,$B552,总装!BL$6)+SUMIF(总装!BM$3:BM$146,$B552,总装!BM$6)+SUMIF(总装!BN$3:BN$146,$B552,总装!BN$6)</f>
        <v>0</v>
      </c>
      <c r="AE552" s="5">
        <f ca="1">SUMIF(总装!BO$3:BO$146,$B552,总装!BO$6)+SUMIF(总装!BP$3:BP$146,$B552,总装!BP$6)+SUMIF(总装!BQ$3:BQ$146,$B552,总装!BQ$6)</f>
        <v>0</v>
      </c>
      <c r="AF552" s="5">
        <f ca="1">SUMIF(总装!BR$3:BR$146,$B552,总装!BR$6)+SUMIF(总装!BS$3:BS$146,$B552,总装!BS$6)+SUMIF(总装!BT$3:BT$146,$B552,总装!BT$6)</f>
        <v>0</v>
      </c>
      <c r="AG552" s="5">
        <f ca="1">SUMIF(总装!BU$3:BU$146,$B552,总装!BU$6)+SUMIF(总装!BV$3:BV$146,$B552,总装!BV$6)+SUMIF(总装!BW$3:BW$146,$B552,总装!BW$6)</f>
        <v>0</v>
      </c>
      <c r="AH552" s="5">
        <f ca="1">SUMIF(总装!BX$3:BX$146,$B552,总装!BX$6)+SUMIF(总装!BY$3:BY$146,$B552,总装!BY$6)+SUMIF(总装!BZ$3:BZ$146,$B552,总装!BZ$6)</f>
        <v>0</v>
      </c>
      <c r="AI552" s="5">
        <f ca="1">SUMIF(总装!CA$3:CA$146,$B552,总装!CA$6)+SUMIF(总装!CB$3:CB$146,$B552,总装!CB$6)+SUMIF(总装!CC$3:CC$146,$B552,总装!CC$6)</f>
        <v>0</v>
      </c>
      <c r="AJ552" s="5">
        <f ca="1">SUMIF(总装!CD$3:CD$146,$B552,总装!CD$6)+SUMIF(总装!CE$3:CE$146,$B552,总装!CE$6)+SUMIF(总装!CF$3:CF$146,$B552,总装!CF$6)</f>
        <v>0</v>
      </c>
      <c r="AK552" s="5">
        <f ca="1">SUMIF(总装!CG$3:CG$146,$B552,总装!CG$6)+SUMIF(总装!CH$3:CH$146,$B552,总装!CH$6)+SUMIF(总装!CI$3:CI$146,$B552,总装!CI$6)</f>
        <v>0</v>
      </c>
      <c r="AL552" s="5">
        <f ca="1">SUMIF(总装!CJ$3:CJ$146,$B552,总装!CJ$6)+SUMIF(总装!CK$3:CK$146,$B552,总装!CK$6)+SUMIF(总装!CL$3:CL$146,$B552,总装!CL$6)</f>
        <v>0</v>
      </c>
      <c r="AM552" s="5">
        <f ca="1">SUMIF(总装!CM$3:CM$146,$B552,总装!CM$6)+SUMIF(总装!CN$3:CN$146,$B552,总装!CN$6)+SUMIF(总装!CO$3:CO$146,$B552,总装!CO$6)</f>
        <v>0</v>
      </c>
      <c r="AN552" s="5">
        <f ca="1">SUMIF(总装!CP$3:CP$146,$B552,总装!CP$6)+SUMIF(总装!CQ$3:CQ$146,$B552,总装!CQ$6)+SUMIF(总装!CR$3:CR$146,$B552,总装!CR$6)</f>
        <v>0</v>
      </c>
      <c r="AO552" s="5">
        <f ca="1" t="shared" si="22"/>
        <v>2000</v>
      </c>
      <c r="AP552" s="5">
        <f>SUMIF(工单拆分!G:G,B552,工单拆分!I:I)</f>
        <v>2000</v>
      </c>
      <c r="AQ552" s="5">
        <f ca="1" t="shared" si="23"/>
        <v>0</v>
      </c>
      <c r="AS552" s="7"/>
      <c r="AT552" s="5"/>
      <c r="AU552" s="5"/>
      <c r="AV552" s="5"/>
      <c r="AW552" s="5"/>
    </row>
    <row r="553" s="1" customFormat="1" spans="1:49">
      <c r="A553" s="5">
        <f>工单拆分!F553</f>
        <v>7210002521</v>
      </c>
      <c r="B553" s="5" t="str">
        <f>工单拆分!G553</f>
        <v>7210002521-10</v>
      </c>
      <c r="C553" s="5" t="str">
        <f>工单拆分!H553</f>
        <v>ZN28YK807-10</v>
      </c>
      <c r="D553" s="5">
        <f>VLOOKUP(B553,工单拆分!G:I,3,0)</f>
        <v>2000</v>
      </c>
      <c r="E553" s="5">
        <f ca="1">SUMIFS(OFFSET(工单拆分!$I$2,,,2000),OFFSET(工单拆分!$F$2,,,2000),A553)</f>
        <v>31000</v>
      </c>
      <c r="F553" s="5"/>
      <c r="G553" s="10">
        <f ca="1" t="array" ref="G553">MATCH(TRUE,J553:AN553&gt;10,0)+$J$2-1</f>
        <v>43538</v>
      </c>
      <c r="H553" s="11"/>
      <c r="I553" s="11"/>
      <c r="J553" s="5">
        <f ca="1">SUMIF(总装!D$3:D$146,$B553,总装!D$6)+SUMIF(总装!E$3:E$146,$B553,总装!E$6)+SUMIF(总装!F$3:F$146,$B553,总装!F$6)</f>
        <v>0</v>
      </c>
      <c r="K553" s="12">
        <f ca="1">SUMIF(总装!G$3:G$146,$B553,总装!G$6)+SUMIF(总装!H$3:H$146,$B553,总装!H$6)+SUMIF(总装!I$3:I$146,$B553,总装!I$6)</f>
        <v>0</v>
      </c>
      <c r="L553" s="12">
        <f ca="1">SUMIF(总装!J$3:J$146,$B553,总装!J$6)+SUMIF(总装!K$3:K$146,$B553,总装!K$6)+SUMIF(总装!L$3:L$146,$B553,总装!L$6)</f>
        <v>0</v>
      </c>
      <c r="M553" s="12">
        <f ca="1">SUMIF(总装!M$3:M$146,$B553,总装!M$6)+SUMIF(总装!N$3:N$146,$B553,总装!N$6)+SUMIF(总装!O$3:O$146,$B553,总装!O$6)</f>
        <v>0</v>
      </c>
      <c r="N553" s="12">
        <f ca="1">SUMIF(总装!P$3:P$146,$B553,总装!P$6)+SUMIF(总装!Q$3:Q$146,$B553,总装!Q$6)+SUMIF(总装!R$3:R$146,$B553,总装!R$6)</f>
        <v>0</v>
      </c>
      <c r="O553" s="12">
        <f ca="1">SUMIF(总装!S$3:S$146,$B553,总装!S$6)+SUMIF(总装!T$3:T$146,$B553,总装!T$6)+SUMIF(总装!U$3:U$146,$B553,总装!U$6)</f>
        <v>0</v>
      </c>
      <c r="P553" s="12">
        <f ca="1">SUMIF(总装!V$3:V$146,$B553,总装!V$6)+SUMIF(总装!W$3:W$146,$B553,总装!W$6)+SUMIF(总装!X$3:X$146,$B553,总装!X$6)</f>
        <v>0</v>
      </c>
      <c r="Q553" s="12">
        <f ca="1">SUMIF(总装!Y$3:Y$146,$B553,总装!Y$6)+SUMIF(总装!Z$3:Z$146,$B553,总装!Z$6)+SUMIF(总装!AA$3:AA$146,$B553,总装!AA$6)</f>
        <v>0</v>
      </c>
      <c r="R553" s="5">
        <f ca="1">SUMIF(总装!AB$3:AB$146,$B553,总装!AB$6)+SUMIF(总装!AC$3:AC$146,$B553,总装!AC$6)+SUMIF(总装!AD$3:AD$146,$B553,总装!AD$6)</f>
        <v>0</v>
      </c>
      <c r="S553" s="5">
        <f ca="1">SUMIF(总装!AE$3:AE$146,$B553,总装!AE$6)+SUMIF(总装!AF$3:AF$146,$B553,总装!AF$6)+SUMIF(总装!AG$3:AG$146,$B553,总装!AG$6)</f>
        <v>0</v>
      </c>
      <c r="T553" s="5">
        <f ca="1">SUMIF(总装!AH$3:AH$146,$B553,总装!AH$6)+SUMIF(总装!AI$3:AI$146,$B553,总装!AI$6)+SUMIF(总装!AJ$3:AJ$146,$B553,总装!AJ$6)</f>
        <v>0</v>
      </c>
      <c r="U553" s="5">
        <f ca="1">SUMIF(总装!AK$3:AK$146,$B553,总装!AK$6)+SUMIF(总装!AL$3:AL$146,$B553,总装!AL$6)+SUMIF(总装!AM$3:AM$146,$B553,总装!AM$6)</f>
        <v>0</v>
      </c>
      <c r="V553" s="5">
        <f ca="1">SUMIF(总装!AN$3:AN$146,$B553,总装!AN$6)+SUMIF(总装!AO$3:AO$146,$B553,总装!AO$6)+SUMIF(总装!AP$3:AP$146,$B553,总装!AP$6)</f>
        <v>0</v>
      </c>
      <c r="W553" s="5">
        <f ca="1">SUMIF(总装!AQ$3:AQ$146,$B553,总装!AQ$6)+SUMIF(总装!AR$3:AR$146,$B553,总装!AR$6)+SUMIF(总装!AS$3:AS$146,$B553,总装!AS$6)</f>
        <v>100</v>
      </c>
      <c r="X553" s="5">
        <f ca="1">SUMIF(总装!AT$3:AT$146,$B553,总装!AT$6)+SUMIF(总装!AU$3:AU$146,$B553,总装!AU$6)+SUMIF(总装!AV$3:AV$146,$B553,总装!AV$6)</f>
        <v>1900</v>
      </c>
      <c r="Y553" s="5">
        <f ca="1">SUMIF(总装!AW$3:AW$146,$B553,总装!AW$6)+SUMIF(总装!AX$3:AX$146,$B553,总装!AX$6)+SUMIF(总装!AY$3:AY$146,$B553,总装!AY$6)</f>
        <v>0</v>
      </c>
      <c r="Z553" s="5">
        <f ca="1">SUMIF(总装!AZ$3:AZ$146,$B553,总装!AZ$6)+SUMIF(总装!BA$3:BA$146,$B553,总装!BA$6)+SUMIF(总装!BB$3:BB$146,$B553,总装!BB$6)</f>
        <v>0</v>
      </c>
      <c r="AA553" s="5">
        <f ca="1">SUMIF(总装!BC$3:BC$146,$B553,总装!BC$6)+SUMIF(总装!BD$3:BD$146,$B553,总装!BD$6)+SUMIF(总装!BE$3:BE$146,$B553,总装!BE$6)</f>
        <v>0</v>
      </c>
      <c r="AB553" s="5">
        <f ca="1">SUMIF(总装!BF$3:BF$146,$B553,总装!BF$6)+SUMIF(总装!BG$3:BG$146,$B553,总装!BG$6)+SUMIF(总装!BH$3:BH$146,$B553,总装!BH$6)</f>
        <v>0</v>
      </c>
      <c r="AC553" s="5">
        <f ca="1">SUMIF(总装!BI$3:BI$146,$B553,总装!BI$6)+SUMIF(总装!BJ$3:BJ$146,$B553,总装!BJ$6)+SUMIF(总装!BK$3:BK$146,$B553,总装!BK$6)</f>
        <v>0</v>
      </c>
      <c r="AD553" s="5">
        <f ca="1">SUMIF(总装!BL$3:BL$146,$B553,总装!BL$6)+SUMIF(总装!BM$3:BM$146,$B553,总装!BM$6)+SUMIF(总装!BN$3:BN$146,$B553,总装!BN$6)</f>
        <v>0</v>
      </c>
      <c r="AE553" s="5">
        <f ca="1">SUMIF(总装!BO$3:BO$146,$B553,总装!BO$6)+SUMIF(总装!BP$3:BP$146,$B553,总装!BP$6)+SUMIF(总装!BQ$3:BQ$146,$B553,总装!BQ$6)</f>
        <v>0</v>
      </c>
      <c r="AF553" s="5">
        <f ca="1">SUMIF(总装!BR$3:BR$146,$B553,总装!BR$6)+SUMIF(总装!BS$3:BS$146,$B553,总装!BS$6)+SUMIF(总装!BT$3:BT$146,$B553,总装!BT$6)</f>
        <v>0</v>
      </c>
      <c r="AG553" s="5">
        <f ca="1">SUMIF(总装!BU$3:BU$146,$B553,总装!BU$6)+SUMIF(总装!BV$3:BV$146,$B553,总装!BV$6)+SUMIF(总装!BW$3:BW$146,$B553,总装!BW$6)</f>
        <v>0</v>
      </c>
      <c r="AH553" s="5">
        <f ca="1">SUMIF(总装!BX$3:BX$146,$B553,总装!BX$6)+SUMIF(总装!BY$3:BY$146,$B553,总装!BY$6)+SUMIF(总装!BZ$3:BZ$146,$B553,总装!BZ$6)</f>
        <v>0</v>
      </c>
      <c r="AI553" s="5">
        <f ca="1">SUMIF(总装!CA$3:CA$146,$B553,总装!CA$6)+SUMIF(总装!CB$3:CB$146,$B553,总装!CB$6)+SUMIF(总装!CC$3:CC$146,$B553,总装!CC$6)</f>
        <v>0</v>
      </c>
      <c r="AJ553" s="5">
        <f ca="1">SUMIF(总装!CD$3:CD$146,$B553,总装!CD$6)+SUMIF(总装!CE$3:CE$146,$B553,总装!CE$6)+SUMIF(总装!CF$3:CF$146,$B553,总装!CF$6)</f>
        <v>0</v>
      </c>
      <c r="AK553" s="5">
        <f ca="1">SUMIF(总装!CG$3:CG$146,$B553,总装!CG$6)+SUMIF(总装!CH$3:CH$146,$B553,总装!CH$6)+SUMIF(总装!CI$3:CI$146,$B553,总装!CI$6)</f>
        <v>0</v>
      </c>
      <c r="AL553" s="5">
        <f ca="1">SUMIF(总装!CJ$3:CJ$146,$B553,总装!CJ$6)+SUMIF(总装!CK$3:CK$146,$B553,总装!CK$6)+SUMIF(总装!CL$3:CL$146,$B553,总装!CL$6)</f>
        <v>0</v>
      </c>
      <c r="AM553" s="5">
        <f ca="1">SUMIF(总装!CM$3:CM$146,$B553,总装!CM$6)+SUMIF(总装!CN$3:CN$146,$B553,总装!CN$6)+SUMIF(总装!CO$3:CO$146,$B553,总装!CO$6)</f>
        <v>0</v>
      </c>
      <c r="AN553" s="5">
        <f ca="1">SUMIF(总装!CP$3:CP$146,$B553,总装!CP$6)+SUMIF(总装!CQ$3:CQ$146,$B553,总装!CQ$6)+SUMIF(总装!CR$3:CR$146,$B553,总装!CR$6)</f>
        <v>0</v>
      </c>
      <c r="AO553" s="5">
        <f ca="1" t="shared" si="22"/>
        <v>2000</v>
      </c>
      <c r="AP553" s="5">
        <f>SUMIF(工单拆分!G:G,B553,工单拆分!I:I)</f>
        <v>2000</v>
      </c>
      <c r="AQ553" s="5">
        <f ca="1" t="shared" si="23"/>
        <v>0</v>
      </c>
      <c r="AS553" s="7"/>
      <c r="AT553" s="5"/>
      <c r="AU553" s="5"/>
      <c r="AV553" s="5"/>
      <c r="AW553" s="5"/>
    </row>
    <row r="554" s="1" customFormat="1" spans="1:49">
      <c r="A554" s="5">
        <f>工单拆分!F554</f>
        <v>7210002521</v>
      </c>
      <c r="B554" s="5" t="str">
        <f>工单拆分!G554</f>
        <v>7210002521-11</v>
      </c>
      <c r="C554" s="5" t="str">
        <f>工单拆分!H554</f>
        <v>ZN28YK807-11</v>
      </c>
      <c r="D554" s="5">
        <f>VLOOKUP(B554,工单拆分!G:I,3,0)</f>
        <v>2000</v>
      </c>
      <c r="E554" s="5">
        <f ca="1">SUMIFS(OFFSET(工单拆分!$I$2,,,2000),OFFSET(工单拆分!$F$2,,,2000),A554)</f>
        <v>31000</v>
      </c>
      <c r="F554" s="5"/>
      <c r="G554" s="10">
        <f ca="1" t="array" ref="G554">MATCH(TRUE,J554:AN554&gt;10,0)+$J$2-1</f>
        <v>43539</v>
      </c>
      <c r="H554" s="11"/>
      <c r="I554" s="11"/>
      <c r="J554" s="5">
        <f ca="1">SUMIF(总装!D$3:D$146,$B554,总装!D$6)+SUMIF(总装!E$3:E$146,$B554,总装!E$6)+SUMIF(总装!F$3:F$146,$B554,总装!F$6)</f>
        <v>0</v>
      </c>
      <c r="K554" s="12">
        <f ca="1">SUMIF(总装!G$3:G$146,$B554,总装!G$6)+SUMIF(总装!H$3:H$146,$B554,总装!H$6)+SUMIF(总装!I$3:I$146,$B554,总装!I$6)</f>
        <v>0</v>
      </c>
      <c r="L554" s="12">
        <f ca="1">SUMIF(总装!J$3:J$146,$B554,总装!J$6)+SUMIF(总装!K$3:K$146,$B554,总装!K$6)+SUMIF(总装!L$3:L$146,$B554,总装!L$6)</f>
        <v>0</v>
      </c>
      <c r="M554" s="12">
        <f ca="1">SUMIF(总装!M$3:M$146,$B554,总装!M$6)+SUMIF(总装!N$3:N$146,$B554,总装!N$6)+SUMIF(总装!O$3:O$146,$B554,总装!O$6)</f>
        <v>0</v>
      </c>
      <c r="N554" s="12">
        <f ca="1">SUMIF(总装!P$3:P$146,$B554,总装!P$6)+SUMIF(总装!Q$3:Q$146,$B554,总装!Q$6)+SUMIF(总装!R$3:R$146,$B554,总装!R$6)</f>
        <v>0</v>
      </c>
      <c r="O554" s="12">
        <f ca="1">SUMIF(总装!S$3:S$146,$B554,总装!S$6)+SUMIF(总装!T$3:T$146,$B554,总装!T$6)+SUMIF(总装!U$3:U$146,$B554,总装!U$6)</f>
        <v>0</v>
      </c>
      <c r="P554" s="12">
        <f ca="1">SUMIF(总装!V$3:V$146,$B554,总装!V$6)+SUMIF(总装!W$3:W$146,$B554,总装!W$6)+SUMIF(总装!X$3:X$146,$B554,总装!X$6)</f>
        <v>0</v>
      </c>
      <c r="Q554" s="12">
        <f ca="1">SUMIF(总装!Y$3:Y$146,$B554,总装!Y$6)+SUMIF(总装!Z$3:Z$146,$B554,总装!Z$6)+SUMIF(总装!AA$3:AA$146,$B554,总装!AA$6)</f>
        <v>0</v>
      </c>
      <c r="R554" s="5">
        <f ca="1">SUMIF(总装!AB$3:AB$146,$B554,总装!AB$6)+SUMIF(总装!AC$3:AC$146,$B554,总装!AC$6)+SUMIF(总装!AD$3:AD$146,$B554,总装!AD$6)</f>
        <v>0</v>
      </c>
      <c r="S554" s="5">
        <f ca="1">SUMIF(总装!AE$3:AE$146,$B554,总装!AE$6)+SUMIF(总装!AF$3:AF$146,$B554,总装!AF$6)+SUMIF(总装!AG$3:AG$146,$B554,总装!AG$6)</f>
        <v>0</v>
      </c>
      <c r="T554" s="5">
        <f ca="1">SUMIF(总装!AH$3:AH$146,$B554,总装!AH$6)+SUMIF(总装!AI$3:AI$146,$B554,总装!AI$6)+SUMIF(总装!AJ$3:AJ$146,$B554,总装!AJ$6)</f>
        <v>0</v>
      </c>
      <c r="U554" s="5">
        <f ca="1">SUMIF(总装!AK$3:AK$146,$B554,总装!AK$6)+SUMIF(总装!AL$3:AL$146,$B554,总装!AL$6)+SUMIF(总装!AM$3:AM$146,$B554,总装!AM$6)</f>
        <v>0</v>
      </c>
      <c r="V554" s="5">
        <f ca="1">SUMIF(总装!AN$3:AN$146,$B554,总装!AN$6)+SUMIF(总装!AO$3:AO$146,$B554,总装!AO$6)+SUMIF(总装!AP$3:AP$146,$B554,总装!AP$6)</f>
        <v>0</v>
      </c>
      <c r="W554" s="5">
        <f ca="1">SUMIF(总装!AQ$3:AQ$146,$B554,总装!AQ$6)+SUMIF(总装!AR$3:AR$146,$B554,总装!AR$6)+SUMIF(总装!AS$3:AS$146,$B554,总装!AS$6)</f>
        <v>0</v>
      </c>
      <c r="X554" s="5">
        <f ca="1">SUMIF(总装!AT$3:AT$146,$B554,总装!AT$6)+SUMIF(总装!AU$3:AU$146,$B554,总装!AU$6)+SUMIF(总装!AV$3:AV$146,$B554,总装!AV$6)</f>
        <v>50</v>
      </c>
      <c r="Y554" s="5">
        <f ca="1">SUMIF(总装!AW$3:AW$146,$B554,总装!AW$6)+SUMIF(总装!AX$3:AX$146,$B554,总装!AX$6)+SUMIF(总装!AY$3:AY$146,$B554,总装!AY$6)</f>
        <v>0</v>
      </c>
      <c r="Z554" s="5">
        <f ca="1">SUMIF(总装!AZ$3:AZ$146,$B554,总装!AZ$6)+SUMIF(总装!BA$3:BA$146,$B554,总装!BA$6)+SUMIF(总装!BB$3:BB$146,$B554,总装!BB$6)</f>
        <v>0</v>
      </c>
      <c r="AA554" s="5">
        <f ca="1">SUMIF(总装!BC$3:BC$146,$B554,总装!BC$6)+SUMIF(总装!BD$3:BD$146,$B554,总装!BD$6)+SUMIF(总装!BE$3:BE$146,$B554,总装!BE$6)</f>
        <v>1850</v>
      </c>
      <c r="AB554" s="5">
        <f ca="1">SUMIF(总装!BF$3:BF$146,$B554,总装!BF$6)+SUMIF(总装!BG$3:BG$146,$B554,总装!BG$6)+SUMIF(总装!BH$3:BH$146,$B554,总装!BH$6)</f>
        <v>100</v>
      </c>
      <c r="AC554" s="5">
        <f ca="1">SUMIF(总装!BI$3:BI$146,$B554,总装!BI$6)+SUMIF(总装!BJ$3:BJ$146,$B554,总装!BJ$6)+SUMIF(总装!BK$3:BK$146,$B554,总装!BK$6)</f>
        <v>0</v>
      </c>
      <c r="AD554" s="5">
        <f ca="1">SUMIF(总装!BL$3:BL$146,$B554,总装!BL$6)+SUMIF(总装!BM$3:BM$146,$B554,总装!BM$6)+SUMIF(总装!BN$3:BN$146,$B554,总装!BN$6)</f>
        <v>0</v>
      </c>
      <c r="AE554" s="5">
        <f ca="1">SUMIF(总装!BO$3:BO$146,$B554,总装!BO$6)+SUMIF(总装!BP$3:BP$146,$B554,总装!BP$6)+SUMIF(总装!BQ$3:BQ$146,$B554,总装!BQ$6)</f>
        <v>0</v>
      </c>
      <c r="AF554" s="5">
        <f ca="1">SUMIF(总装!BR$3:BR$146,$B554,总装!BR$6)+SUMIF(总装!BS$3:BS$146,$B554,总装!BS$6)+SUMIF(总装!BT$3:BT$146,$B554,总装!BT$6)</f>
        <v>0</v>
      </c>
      <c r="AG554" s="5">
        <f ca="1">SUMIF(总装!BU$3:BU$146,$B554,总装!BU$6)+SUMIF(总装!BV$3:BV$146,$B554,总装!BV$6)+SUMIF(总装!BW$3:BW$146,$B554,总装!BW$6)</f>
        <v>0</v>
      </c>
      <c r="AH554" s="5">
        <f ca="1">SUMIF(总装!BX$3:BX$146,$B554,总装!BX$6)+SUMIF(总装!BY$3:BY$146,$B554,总装!BY$6)+SUMIF(总装!BZ$3:BZ$146,$B554,总装!BZ$6)</f>
        <v>0</v>
      </c>
      <c r="AI554" s="5">
        <f ca="1">SUMIF(总装!CA$3:CA$146,$B554,总装!CA$6)+SUMIF(总装!CB$3:CB$146,$B554,总装!CB$6)+SUMIF(总装!CC$3:CC$146,$B554,总装!CC$6)</f>
        <v>0</v>
      </c>
      <c r="AJ554" s="5">
        <f ca="1">SUMIF(总装!CD$3:CD$146,$B554,总装!CD$6)+SUMIF(总装!CE$3:CE$146,$B554,总装!CE$6)+SUMIF(总装!CF$3:CF$146,$B554,总装!CF$6)</f>
        <v>0</v>
      </c>
      <c r="AK554" s="5">
        <f ca="1">SUMIF(总装!CG$3:CG$146,$B554,总装!CG$6)+SUMIF(总装!CH$3:CH$146,$B554,总装!CH$6)+SUMIF(总装!CI$3:CI$146,$B554,总装!CI$6)</f>
        <v>0</v>
      </c>
      <c r="AL554" s="5">
        <f ca="1">SUMIF(总装!CJ$3:CJ$146,$B554,总装!CJ$6)+SUMIF(总装!CK$3:CK$146,$B554,总装!CK$6)+SUMIF(总装!CL$3:CL$146,$B554,总装!CL$6)</f>
        <v>0</v>
      </c>
      <c r="AM554" s="5">
        <f ca="1">SUMIF(总装!CM$3:CM$146,$B554,总装!CM$6)+SUMIF(总装!CN$3:CN$146,$B554,总装!CN$6)+SUMIF(总装!CO$3:CO$146,$B554,总装!CO$6)</f>
        <v>0</v>
      </c>
      <c r="AN554" s="5">
        <f ca="1">SUMIF(总装!CP$3:CP$146,$B554,总装!CP$6)+SUMIF(总装!CQ$3:CQ$146,$B554,总装!CQ$6)+SUMIF(总装!CR$3:CR$146,$B554,总装!CR$6)</f>
        <v>0</v>
      </c>
      <c r="AO554" s="5">
        <f ca="1" t="shared" si="22"/>
        <v>2000</v>
      </c>
      <c r="AP554" s="5">
        <f>SUMIF(工单拆分!G:G,B554,工单拆分!I:I)</f>
        <v>2000</v>
      </c>
      <c r="AQ554" s="5">
        <f ca="1" t="shared" si="23"/>
        <v>0</v>
      </c>
      <c r="AS554" s="7"/>
      <c r="AT554" s="5"/>
      <c r="AU554" s="5"/>
      <c r="AV554" s="5"/>
      <c r="AW554" s="5"/>
    </row>
    <row r="555" s="1" customFormat="1" spans="1:49">
      <c r="A555" s="5">
        <f>工单拆分!F555</f>
        <v>7210002521</v>
      </c>
      <c r="B555" s="5" t="str">
        <f>工单拆分!G555</f>
        <v>7210002521-12</v>
      </c>
      <c r="C555" s="5" t="str">
        <f>工单拆分!H555</f>
        <v>ZN28YK807-12</v>
      </c>
      <c r="D555" s="5">
        <f>VLOOKUP(B555,工单拆分!G:I,3,0)</f>
        <v>2000</v>
      </c>
      <c r="E555" s="5">
        <f ca="1">SUMIFS(OFFSET(工单拆分!$I$2,,,2000),OFFSET(工单拆分!$F$2,,,2000),A555)</f>
        <v>31000</v>
      </c>
      <c r="F555" s="5"/>
      <c r="G555" s="10">
        <f ca="1" t="array" ref="G555">MATCH(TRUE,J555:AN555&gt;10,0)+$J$2-1</f>
        <v>43545</v>
      </c>
      <c r="H555" s="11"/>
      <c r="I555" s="11"/>
      <c r="J555" s="5">
        <f ca="1">SUMIF(总装!D$3:D$146,$B555,总装!D$6)+SUMIF(总装!E$3:E$146,$B555,总装!E$6)+SUMIF(总装!F$3:F$146,$B555,总装!F$6)</f>
        <v>0</v>
      </c>
      <c r="K555" s="12">
        <f ca="1">SUMIF(总装!G$3:G$146,$B555,总装!G$6)+SUMIF(总装!H$3:H$146,$B555,总装!H$6)+SUMIF(总装!I$3:I$146,$B555,总装!I$6)</f>
        <v>0</v>
      </c>
      <c r="L555" s="12">
        <f ca="1">SUMIF(总装!J$3:J$146,$B555,总装!J$6)+SUMIF(总装!K$3:K$146,$B555,总装!K$6)+SUMIF(总装!L$3:L$146,$B555,总装!L$6)</f>
        <v>0</v>
      </c>
      <c r="M555" s="12">
        <f ca="1">SUMIF(总装!M$3:M$146,$B555,总装!M$6)+SUMIF(总装!N$3:N$146,$B555,总装!N$6)+SUMIF(总装!O$3:O$146,$B555,总装!O$6)</f>
        <v>0</v>
      </c>
      <c r="N555" s="12">
        <f ca="1">SUMIF(总装!P$3:P$146,$B555,总装!P$6)+SUMIF(总装!Q$3:Q$146,$B555,总装!Q$6)+SUMIF(总装!R$3:R$146,$B555,总装!R$6)</f>
        <v>0</v>
      </c>
      <c r="O555" s="12">
        <f ca="1">SUMIF(总装!S$3:S$146,$B555,总装!S$6)+SUMIF(总装!T$3:T$146,$B555,总装!T$6)+SUMIF(总装!U$3:U$146,$B555,总装!U$6)</f>
        <v>0</v>
      </c>
      <c r="P555" s="12">
        <f ca="1">SUMIF(总装!V$3:V$146,$B555,总装!V$6)+SUMIF(总装!W$3:W$146,$B555,总装!W$6)+SUMIF(总装!X$3:X$146,$B555,总装!X$6)</f>
        <v>0</v>
      </c>
      <c r="Q555" s="12">
        <f ca="1">SUMIF(总装!Y$3:Y$146,$B555,总装!Y$6)+SUMIF(总装!Z$3:Z$146,$B555,总装!Z$6)+SUMIF(总装!AA$3:AA$146,$B555,总装!AA$6)</f>
        <v>0</v>
      </c>
      <c r="R555" s="5">
        <f ca="1">SUMIF(总装!AB$3:AB$146,$B555,总装!AB$6)+SUMIF(总装!AC$3:AC$146,$B555,总装!AC$6)+SUMIF(总装!AD$3:AD$146,$B555,总装!AD$6)</f>
        <v>0</v>
      </c>
      <c r="S555" s="5">
        <f ca="1">SUMIF(总装!AE$3:AE$146,$B555,总装!AE$6)+SUMIF(总装!AF$3:AF$146,$B555,总装!AF$6)+SUMIF(总装!AG$3:AG$146,$B555,总装!AG$6)</f>
        <v>0</v>
      </c>
      <c r="T555" s="5">
        <f ca="1">SUMIF(总装!AH$3:AH$146,$B555,总装!AH$6)+SUMIF(总装!AI$3:AI$146,$B555,总装!AI$6)+SUMIF(总装!AJ$3:AJ$146,$B555,总装!AJ$6)</f>
        <v>0</v>
      </c>
      <c r="U555" s="5">
        <f ca="1">SUMIF(总装!AK$3:AK$146,$B555,总装!AK$6)+SUMIF(总装!AL$3:AL$146,$B555,总装!AL$6)+SUMIF(总装!AM$3:AM$146,$B555,总装!AM$6)</f>
        <v>0</v>
      </c>
      <c r="V555" s="5">
        <f ca="1">SUMIF(总装!AN$3:AN$146,$B555,总装!AN$6)+SUMIF(总装!AO$3:AO$146,$B555,总装!AO$6)+SUMIF(总装!AP$3:AP$146,$B555,总装!AP$6)</f>
        <v>0</v>
      </c>
      <c r="W555" s="5">
        <f ca="1">SUMIF(总装!AQ$3:AQ$146,$B555,总装!AQ$6)+SUMIF(总装!AR$3:AR$146,$B555,总装!AR$6)+SUMIF(总装!AS$3:AS$146,$B555,总装!AS$6)</f>
        <v>0</v>
      </c>
      <c r="X555" s="5">
        <f ca="1">SUMIF(总装!AT$3:AT$146,$B555,总装!AT$6)+SUMIF(总装!AU$3:AU$146,$B555,总装!AU$6)+SUMIF(总装!AV$3:AV$146,$B555,总装!AV$6)</f>
        <v>0</v>
      </c>
      <c r="Y555" s="5">
        <f ca="1">SUMIF(总装!AW$3:AW$146,$B555,总装!AW$6)+SUMIF(总装!AX$3:AX$146,$B555,总装!AX$6)+SUMIF(总装!AY$3:AY$146,$B555,总装!AY$6)</f>
        <v>0</v>
      </c>
      <c r="Z555" s="5">
        <f ca="1">SUMIF(总装!AZ$3:AZ$146,$B555,总装!AZ$6)+SUMIF(总装!BA$3:BA$146,$B555,总装!BA$6)+SUMIF(总装!BB$3:BB$146,$B555,总装!BB$6)</f>
        <v>0</v>
      </c>
      <c r="AA555" s="5">
        <f ca="1">SUMIF(总装!BC$3:BC$146,$B555,总装!BC$6)+SUMIF(总装!BD$3:BD$146,$B555,总装!BD$6)+SUMIF(总装!BE$3:BE$146,$B555,总装!BE$6)</f>
        <v>0</v>
      </c>
      <c r="AB555" s="5">
        <f ca="1">SUMIF(总装!BF$3:BF$146,$B555,总装!BF$6)+SUMIF(总装!BG$3:BG$146,$B555,总装!BG$6)+SUMIF(总装!BH$3:BH$146,$B555,总装!BH$6)</f>
        <v>0</v>
      </c>
      <c r="AC555" s="5">
        <f ca="1">SUMIF(总装!BI$3:BI$146,$B555,总装!BI$6)+SUMIF(总装!BJ$3:BJ$146,$B555,总装!BJ$6)+SUMIF(总装!BK$3:BK$146,$B555,总装!BK$6)</f>
        <v>0</v>
      </c>
      <c r="AD555" s="5">
        <f ca="1">SUMIF(总装!BL$3:BL$146,$B555,总装!BL$6)+SUMIF(总装!BM$3:BM$146,$B555,总装!BM$6)+SUMIF(总装!BN$3:BN$146,$B555,总装!BN$6)</f>
        <v>1150</v>
      </c>
      <c r="AE555" s="5">
        <f ca="1">SUMIF(总装!BO$3:BO$146,$B555,总装!BO$6)+SUMIF(总装!BP$3:BP$146,$B555,总装!BP$6)+SUMIF(总装!BQ$3:BQ$146,$B555,总装!BQ$6)</f>
        <v>850</v>
      </c>
      <c r="AF555" s="5">
        <f ca="1">SUMIF(总装!BR$3:BR$146,$B555,总装!BR$6)+SUMIF(总装!BS$3:BS$146,$B555,总装!BS$6)+SUMIF(总装!BT$3:BT$146,$B555,总装!BT$6)</f>
        <v>0</v>
      </c>
      <c r="AG555" s="5">
        <f ca="1">SUMIF(总装!BU$3:BU$146,$B555,总装!BU$6)+SUMIF(总装!BV$3:BV$146,$B555,总装!BV$6)+SUMIF(总装!BW$3:BW$146,$B555,总装!BW$6)</f>
        <v>0</v>
      </c>
      <c r="AH555" s="5">
        <f ca="1">SUMIF(总装!BX$3:BX$146,$B555,总装!BX$6)+SUMIF(总装!BY$3:BY$146,$B555,总装!BY$6)+SUMIF(总装!BZ$3:BZ$146,$B555,总装!BZ$6)</f>
        <v>0</v>
      </c>
      <c r="AI555" s="5">
        <f ca="1">SUMIF(总装!CA$3:CA$146,$B555,总装!CA$6)+SUMIF(总装!CB$3:CB$146,$B555,总装!CB$6)+SUMIF(总装!CC$3:CC$146,$B555,总装!CC$6)</f>
        <v>0</v>
      </c>
      <c r="AJ555" s="5">
        <f ca="1">SUMIF(总装!CD$3:CD$146,$B555,总装!CD$6)+SUMIF(总装!CE$3:CE$146,$B555,总装!CE$6)+SUMIF(总装!CF$3:CF$146,$B555,总装!CF$6)</f>
        <v>0</v>
      </c>
      <c r="AK555" s="5">
        <f ca="1">SUMIF(总装!CG$3:CG$146,$B555,总装!CG$6)+SUMIF(总装!CH$3:CH$146,$B555,总装!CH$6)+SUMIF(总装!CI$3:CI$146,$B555,总装!CI$6)</f>
        <v>0</v>
      </c>
      <c r="AL555" s="5">
        <f ca="1">SUMIF(总装!CJ$3:CJ$146,$B555,总装!CJ$6)+SUMIF(总装!CK$3:CK$146,$B555,总装!CK$6)+SUMIF(总装!CL$3:CL$146,$B555,总装!CL$6)</f>
        <v>0</v>
      </c>
      <c r="AM555" s="5">
        <f ca="1">SUMIF(总装!CM$3:CM$146,$B555,总装!CM$6)+SUMIF(总装!CN$3:CN$146,$B555,总装!CN$6)+SUMIF(总装!CO$3:CO$146,$B555,总装!CO$6)</f>
        <v>0</v>
      </c>
      <c r="AN555" s="5">
        <f ca="1">SUMIF(总装!CP$3:CP$146,$B555,总装!CP$6)+SUMIF(总装!CQ$3:CQ$146,$B555,总装!CQ$6)+SUMIF(总装!CR$3:CR$146,$B555,总装!CR$6)</f>
        <v>0</v>
      </c>
      <c r="AO555" s="5">
        <f ca="1" t="shared" si="22"/>
        <v>2000</v>
      </c>
      <c r="AP555" s="5">
        <f>SUMIF(工单拆分!G:G,B555,工单拆分!I:I)</f>
        <v>2000</v>
      </c>
      <c r="AQ555" s="5">
        <f ca="1" t="shared" si="23"/>
        <v>0</v>
      </c>
      <c r="AS555" s="7"/>
      <c r="AT555" s="5"/>
      <c r="AU555" s="5"/>
      <c r="AV555" s="5"/>
      <c r="AW555" s="5"/>
    </row>
    <row r="556" s="1" customFormat="1" spans="1:49">
      <c r="A556" s="5">
        <f>工单拆分!F556</f>
        <v>7210002521</v>
      </c>
      <c r="B556" s="5" t="str">
        <f>工单拆分!G556</f>
        <v>7210002521-13</v>
      </c>
      <c r="C556" s="5" t="str">
        <f>工单拆分!H556</f>
        <v>ZN28YK807-13</v>
      </c>
      <c r="D556" s="5">
        <f>VLOOKUP(B556,工单拆分!G:I,3,0)</f>
        <v>2000</v>
      </c>
      <c r="E556" s="5">
        <f ca="1">SUMIFS(OFFSET(工单拆分!$I$2,,,2000),OFFSET(工单拆分!$F$2,,,2000),A556)</f>
        <v>31000</v>
      </c>
      <c r="F556" s="5"/>
      <c r="G556" s="10">
        <f ca="1" t="array" ref="G556">MATCH(TRUE,J556:AN556&gt;10,0)+$J$2-1</f>
        <v>43547</v>
      </c>
      <c r="H556" s="11"/>
      <c r="I556" s="11"/>
      <c r="J556" s="5">
        <f ca="1">SUMIF(总装!D$3:D$146,$B556,总装!D$6)+SUMIF(总装!E$3:E$146,$B556,总装!E$6)+SUMIF(总装!F$3:F$146,$B556,总装!F$6)</f>
        <v>0</v>
      </c>
      <c r="K556" s="12">
        <f ca="1">SUMIF(总装!G$3:G$146,$B556,总装!G$6)+SUMIF(总装!H$3:H$146,$B556,总装!H$6)+SUMIF(总装!I$3:I$146,$B556,总装!I$6)</f>
        <v>0</v>
      </c>
      <c r="L556" s="12">
        <f ca="1">SUMIF(总装!J$3:J$146,$B556,总装!J$6)+SUMIF(总装!K$3:K$146,$B556,总装!K$6)+SUMIF(总装!L$3:L$146,$B556,总装!L$6)</f>
        <v>0</v>
      </c>
      <c r="M556" s="12">
        <f ca="1">SUMIF(总装!M$3:M$146,$B556,总装!M$6)+SUMIF(总装!N$3:N$146,$B556,总装!N$6)+SUMIF(总装!O$3:O$146,$B556,总装!O$6)</f>
        <v>0</v>
      </c>
      <c r="N556" s="12">
        <f ca="1">SUMIF(总装!P$3:P$146,$B556,总装!P$6)+SUMIF(总装!Q$3:Q$146,$B556,总装!Q$6)+SUMIF(总装!R$3:R$146,$B556,总装!R$6)</f>
        <v>0</v>
      </c>
      <c r="O556" s="12">
        <f ca="1">SUMIF(总装!S$3:S$146,$B556,总装!S$6)+SUMIF(总装!T$3:T$146,$B556,总装!T$6)+SUMIF(总装!U$3:U$146,$B556,总装!U$6)</f>
        <v>0</v>
      </c>
      <c r="P556" s="12">
        <f ca="1">SUMIF(总装!V$3:V$146,$B556,总装!V$6)+SUMIF(总装!W$3:W$146,$B556,总装!W$6)+SUMIF(总装!X$3:X$146,$B556,总装!X$6)</f>
        <v>0</v>
      </c>
      <c r="Q556" s="12">
        <f ca="1">SUMIF(总装!Y$3:Y$146,$B556,总装!Y$6)+SUMIF(总装!Z$3:Z$146,$B556,总装!Z$6)+SUMIF(总装!AA$3:AA$146,$B556,总装!AA$6)</f>
        <v>0</v>
      </c>
      <c r="R556" s="5">
        <f ca="1">SUMIF(总装!AB$3:AB$146,$B556,总装!AB$6)+SUMIF(总装!AC$3:AC$146,$B556,总装!AC$6)+SUMIF(总装!AD$3:AD$146,$B556,总装!AD$6)</f>
        <v>0</v>
      </c>
      <c r="S556" s="5">
        <f ca="1">SUMIF(总装!AE$3:AE$146,$B556,总装!AE$6)+SUMIF(总装!AF$3:AF$146,$B556,总装!AF$6)+SUMIF(总装!AG$3:AG$146,$B556,总装!AG$6)</f>
        <v>0</v>
      </c>
      <c r="T556" s="5">
        <f ca="1">SUMIF(总装!AH$3:AH$146,$B556,总装!AH$6)+SUMIF(总装!AI$3:AI$146,$B556,总装!AI$6)+SUMIF(总装!AJ$3:AJ$146,$B556,总装!AJ$6)</f>
        <v>0</v>
      </c>
      <c r="U556" s="5">
        <f ca="1">SUMIF(总装!AK$3:AK$146,$B556,总装!AK$6)+SUMIF(总装!AL$3:AL$146,$B556,总装!AL$6)+SUMIF(总装!AM$3:AM$146,$B556,总装!AM$6)</f>
        <v>0</v>
      </c>
      <c r="V556" s="5">
        <f ca="1">SUMIF(总装!AN$3:AN$146,$B556,总装!AN$6)+SUMIF(总装!AO$3:AO$146,$B556,总装!AO$6)+SUMIF(总装!AP$3:AP$146,$B556,总装!AP$6)</f>
        <v>0</v>
      </c>
      <c r="W556" s="5">
        <f ca="1">SUMIF(总装!AQ$3:AQ$146,$B556,总装!AQ$6)+SUMIF(总装!AR$3:AR$146,$B556,总装!AR$6)+SUMIF(总装!AS$3:AS$146,$B556,总装!AS$6)</f>
        <v>0</v>
      </c>
      <c r="X556" s="5">
        <f ca="1">SUMIF(总装!AT$3:AT$146,$B556,总装!AT$6)+SUMIF(总装!AU$3:AU$146,$B556,总装!AU$6)+SUMIF(总装!AV$3:AV$146,$B556,总装!AV$6)</f>
        <v>0</v>
      </c>
      <c r="Y556" s="5">
        <f ca="1">SUMIF(总装!AW$3:AW$146,$B556,总装!AW$6)+SUMIF(总装!AX$3:AX$146,$B556,总装!AX$6)+SUMIF(总装!AY$3:AY$146,$B556,总装!AY$6)</f>
        <v>0</v>
      </c>
      <c r="Z556" s="5">
        <f ca="1">SUMIF(总装!AZ$3:AZ$146,$B556,总装!AZ$6)+SUMIF(总装!BA$3:BA$146,$B556,总装!BA$6)+SUMIF(总装!BB$3:BB$146,$B556,总装!BB$6)</f>
        <v>0</v>
      </c>
      <c r="AA556" s="5">
        <f ca="1">SUMIF(总装!BC$3:BC$146,$B556,总装!BC$6)+SUMIF(总装!BD$3:BD$146,$B556,总装!BD$6)+SUMIF(总装!BE$3:BE$146,$B556,总装!BE$6)</f>
        <v>0</v>
      </c>
      <c r="AB556" s="5">
        <f ca="1">SUMIF(总装!BF$3:BF$146,$B556,总装!BF$6)+SUMIF(总装!BG$3:BG$146,$B556,总装!BG$6)+SUMIF(总装!BH$3:BH$146,$B556,总装!BH$6)</f>
        <v>0</v>
      </c>
      <c r="AC556" s="5">
        <f ca="1">SUMIF(总装!BI$3:BI$146,$B556,总装!BI$6)+SUMIF(总装!BJ$3:BJ$146,$B556,总装!BJ$6)+SUMIF(总装!BK$3:BK$146,$B556,总装!BK$6)</f>
        <v>0</v>
      </c>
      <c r="AD556" s="5">
        <f ca="1">SUMIF(总装!BL$3:BL$146,$B556,总装!BL$6)+SUMIF(总装!BM$3:BM$146,$B556,总装!BM$6)+SUMIF(总装!BN$3:BN$146,$B556,总装!BN$6)</f>
        <v>0</v>
      </c>
      <c r="AE556" s="5">
        <f ca="1">SUMIF(总装!BO$3:BO$146,$B556,总装!BO$6)+SUMIF(总装!BP$3:BP$146,$B556,总装!BP$6)+SUMIF(总装!BQ$3:BQ$146,$B556,总装!BQ$6)</f>
        <v>0</v>
      </c>
      <c r="AF556" s="5">
        <f ca="1">SUMIF(总装!BR$3:BR$146,$B556,总装!BR$6)+SUMIF(总装!BS$3:BS$146,$B556,总装!BS$6)+SUMIF(总装!BT$3:BT$146,$B556,总装!BT$6)</f>
        <v>400</v>
      </c>
      <c r="AG556" s="5">
        <f ca="1">SUMIF(总装!BU$3:BU$146,$B556,总装!BU$6)+SUMIF(总装!BV$3:BV$146,$B556,总装!BV$6)+SUMIF(总装!BW$3:BW$146,$B556,总装!BW$6)</f>
        <v>1400</v>
      </c>
      <c r="AH556" s="5">
        <f ca="1">SUMIF(总装!BX$3:BX$146,$B556,总装!BX$6)+SUMIF(总装!BY$3:BY$146,$B556,总装!BY$6)+SUMIF(总装!BZ$3:BZ$146,$B556,总装!BZ$6)</f>
        <v>200</v>
      </c>
      <c r="AI556" s="5">
        <f ca="1">SUMIF(总装!CA$3:CA$146,$B556,总装!CA$6)+SUMIF(总装!CB$3:CB$146,$B556,总装!CB$6)+SUMIF(总装!CC$3:CC$146,$B556,总装!CC$6)</f>
        <v>0</v>
      </c>
      <c r="AJ556" s="5">
        <f ca="1">SUMIF(总装!CD$3:CD$146,$B556,总装!CD$6)+SUMIF(总装!CE$3:CE$146,$B556,总装!CE$6)+SUMIF(总装!CF$3:CF$146,$B556,总装!CF$6)</f>
        <v>0</v>
      </c>
      <c r="AK556" s="5">
        <f ca="1">SUMIF(总装!CG$3:CG$146,$B556,总装!CG$6)+SUMIF(总装!CH$3:CH$146,$B556,总装!CH$6)+SUMIF(总装!CI$3:CI$146,$B556,总装!CI$6)</f>
        <v>0</v>
      </c>
      <c r="AL556" s="5">
        <f ca="1">SUMIF(总装!CJ$3:CJ$146,$B556,总装!CJ$6)+SUMIF(总装!CK$3:CK$146,$B556,总装!CK$6)+SUMIF(总装!CL$3:CL$146,$B556,总装!CL$6)</f>
        <v>0</v>
      </c>
      <c r="AM556" s="5">
        <f ca="1">SUMIF(总装!CM$3:CM$146,$B556,总装!CM$6)+SUMIF(总装!CN$3:CN$146,$B556,总装!CN$6)+SUMIF(总装!CO$3:CO$146,$B556,总装!CO$6)</f>
        <v>0</v>
      </c>
      <c r="AN556" s="5">
        <f ca="1">SUMIF(总装!CP$3:CP$146,$B556,总装!CP$6)+SUMIF(总装!CQ$3:CQ$146,$B556,总装!CQ$6)+SUMIF(总装!CR$3:CR$146,$B556,总装!CR$6)</f>
        <v>0</v>
      </c>
      <c r="AO556" s="5">
        <f ca="1" t="shared" si="22"/>
        <v>2000</v>
      </c>
      <c r="AP556" s="5">
        <f>SUMIF(工单拆分!G:G,B556,工单拆分!I:I)</f>
        <v>2000</v>
      </c>
      <c r="AQ556" s="5">
        <f ca="1" t="shared" si="23"/>
        <v>0</v>
      </c>
      <c r="AS556" s="7"/>
      <c r="AT556" s="5"/>
      <c r="AU556" s="5"/>
      <c r="AV556" s="5"/>
      <c r="AW556" s="5"/>
    </row>
    <row r="557" s="1" customFormat="1" spans="1:49">
      <c r="A557" s="5">
        <f>工单拆分!F557</f>
        <v>7210002521</v>
      </c>
      <c r="B557" s="5" t="str">
        <f>工单拆分!G557</f>
        <v>7210002521-14</v>
      </c>
      <c r="C557" s="5" t="str">
        <f>工单拆分!H557</f>
        <v>ZN28YK807-14</v>
      </c>
      <c r="D557" s="5">
        <f>VLOOKUP(B557,工单拆分!G:I,3,0)</f>
        <v>2000</v>
      </c>
      <c r="E557" s="5">
        <f ca="1">SUMIFS(OFFSET(工单拆分!$I$2,,,2000),OFFSET(工单拆分!$F$2,,,2000),A557)</f>
        <v>31000</v>
      </c>
      <c r="F557" s="5"/>
      <c r="G557" s="10">
        <f ca="1" t="array" ref="G557">MATCH(TRUE,J557:AN557&gt;10,0)+$J$2-1</f>
        <v>43551</v>
      </c>
      <c r="H557" s="11"/>
      <c r="I557" s="11"/>
      <c r="J557" s="5">
        <f ca="1">SUMIF(总装!D$3:D$146,$B557,总装!D$6)+SUMIF(总装!E$3:E$146,$B557,总装!E$6)+SUMIF(总装!F$3:F$146,$B557,总装!F$6)</f>
        <v>0</v>
      </c>
      <c r="K557" s="12">
        <f ca="1">SUMIF(总装!G$3:G$146,$B557,总装!G$6)+SUMIF(总装!H$3:H$146,$B557,总装!H$6)+SUMIF(总装!I$3:I$146,$B557,总装!I$6)</f>
        <v>0</v>
      </c>
      <c r="L557" s="12">
        <f ca="1">SUMIF(总装!J$3:J$146,$B557,总装!J$6)+SUMIF(总装!K$3:K$146,$B557,总装!K$6)+SUMIF(总装!L$3:L$146,$B557,总装!L$6)</f>
        <v>0</v>
      </c>
      <c r="M557" s="12">
        <f ca="1">SUMIF(总装!M$3:M$146,$B557,总装!M$6)+SUMIF(总装!N$3:N$146,$B557,总装!N$6)+SUMIF(总装!O$3:O$146,$B557,总装!O$6)</f>
        <v>0</v>
      </c>
      <c r="N557" s="12">
        <f ca="1">SUMIF(总装!P$3:P$146,$B557,总装!P$6)+SUMIF(总装!Q$3:Q$146,$B557,总装!Q$6)+SUMIF(总装!R$3:R$146,$B557,总装!R$6)</f>
        <v>0</v>
      </c>
      <c r="O557" s="12">
        <f ca="1">SUMIF(总装!S$3:S$146,$B557,总装!S$6)+SUMIF(总装!T$3:T$146,$B557,总装!T$6)+SUMIF(总装!U$3:U$146,$B557,总装!U$6)</f>
        <v>0</v>
      </c>
      <c r="P557" s="12">
        <f ca="1">SUMIF(总装!V$3:V$146,$B557,总装!V$6)+SUMIF(总装!W$3:W$146,$B557,总装!W$6)+SUMIF(总装!X$3:X$146,$B557,总装!X$6)</f>
        <v>0</v>
      </c>
      <c r="Q557" s="12">
        <f ca="1">SUMIF(总装!Y$3:Y$146,$B557,总装!Y$6)+SUMIF(总装!Z$3:Z$146,$B557,总装!Z$6)+SUMIF(总装!AA$3:AA$146,$B557,总装!AA$6)</f>
        <v>0</v>
      </c>
      <c r="R557" s="5">
        <f ca="1">SUMIF(总装!AB$3:AB$146,$B557,总装!AB$6)+SUMIF(总装!AC$3:AC$146,$B557,总装!AC$6)+SUMIF(总装!AD$3:AD$146,$B557,总装!AD$6)</f>
        <v>0</v>
      </c>
      <c r="S557" s="5">
        <f ca="1">SUMIF(总装!AE$3:AE$146,$B557,总装!AE$6)+SUMIF(总装!AF$3:AF$146,$B557,总装!AF$6)+SUMIF(总装!AG$3:AG$146,$B557,总装!AG$6)</f>
        <v>0</v>
      </c>
      <c r="T557" s="5">
        <f ca="1">SUMIF(总装!AH$3:AH$146,$B557,总装!AH$6)+SUMIF(总装!AI$3:AI$146,$B557,总装!AI$6)+SUMIF(总装!AJ$3:AJ$146,$B557,总装!AJ$6)</f>
        <v>0</v>
      </c>
      <c r="U557" s="5">
        <f ca="1">SUMIF(总装!AK$3:AK$146,$B557,总装!AK$6)+SUMIF(总装!AL$3:AL$146,$B557,总装!AL$6)+SUMIF(总装!AM$3:AM$146,$B557,总装!AM$6)</f>
        <v>0</v>
      </c>
      <c r="V557" s="5">
        <f ca="1">SUMIF(总装!AN$3:AN$146,$B557,总装!AN$6)+SUMIF(总装!AO$3:AO$146,$B557,总装!AO$6)+SUMIF(总装!AP$3:AP$146,$B557,总装!AP$6)</f>
        <v>0</v>
      </c>
      <c r="W557" s="5">
        <f ca="1">SUMIF(总装!AQ$3:AQ$146,$B557,总装!AQ$6)+SUMIF(总装!AR$3:AR$146,$B557,总装!AR$6)+SUMIF(总装!AS$3:AS$146,$B557,总装!AS$6)</f>
        <v>0</v>
      </c>
      <c r="X557" s="5">
        <f ca="1">SUMIF(总装!AT$3:AT$146,$B557,总装!AT$6)+SUMIF(总装!AU$3:AU$146,$B557,总装!AU$6)+SUMIF(总装!AV$3:AV$146,$B557,总装!AV$6)</f>
        <v>0</v>
      </c>
      <c r="Y557" s="5">
        <f ca="1">SUMIF(总装!AW$3:AW$146,$B557,总装!AW$6)+SUMIF(总装!AX$3:AX$146,$B557,总装!AX$6)+SUMIF(总装!AY$3:AY$146,$B557,总装!AY$6)</f>
        <v>0</v>
      </c>
      <c r="Z557" s="5">
        <f ca="1">SUMIF(总装!AZ$3:AZ$146,$B557,总装!AZ$6)+SUMIF(总装!BA$3:BA$146,$B557,总装!BA$6)+SUMIF(总装!BB$3:BB$146,$B557,总装!BB$6)</f>
        <v>0</v>
      </c>
      <c r="AA557" s="5">
        <f ca="1">SUMIF(总装!BC$3:BC$146,$B557,总装!BC$6)+SUMIF(总装!BD$3:BD$146,$B557,总装!BD$6)+SUMIF(总装!BE$3:BE$146,$B557,总装!BE$6)</f>
        <v>0</v>
      </c>
      <c r="AB557" s="5">
        <f ca="1">SUMIF(总装!BF$3:BF$146,$B557,总装!BF$6)+SUMIF(总装!BG$3:BG$146,$B557,总装!BG$6)+SUMIF(总装!BH$3:BH$146,$B557,总装!BH$6)</f>
        <v>0</v>
      </c>
      <c r="AC557" s="5">
        <f ca="1">SUMIF(总装!BI$3:BI$146,$B557,总装!BI$6)+SUMIF(总装!BJ$3:BJ$146,$B557,总装!BJ$6)+SUMIF(总装!BK$3:BK$146,$B557,总装!BK$6)</f>
        <v>0</v>
      </c>
      <c r="AD557" s="5">
        <f ca="1">SUMIF(总装!BL$3:BL$146,$B557,总装!BL$6)+SUMIF(总装!BM$3:BM$146,$B557,总装!BM$6)+SUMIF(总装!BN$3:BN$146,$B557,总装!BN$6)</f>
        <v>0</v>
      </c>
      <c r="AE557" s="5">
        <f ca="1">SUMIF(总装!BO$3:BO$146,$B557,总装!BO$6)+SUMIF(总装!BP$3:BP$146,$B557,总装!BP$6)+SUMIF(总装!BQ$3:BQ$146,$B557,总装!BQ$6)</f>
        <v>0</v>
      </c>
      <c r="AF557" s="5">
        <f ca="1">SUMIF(总装!BR$3:BR$146,$B557,总装!BR$6)+SUMIF(总装!BS$3:BS$146,$B557,总装!BS$6)+SUMIF(总装!BT$3:BT$146,$B557,总装!BT$6)</f>
        <v>0</v>
      </c>
      <c r="AG557" s="5">
        <f ca="1">SUMIF(总装!BU$3:BU$146,$B557,总装!BU$6)+SUMIF(总装!BV$3:BV$146,$B557,总装!BV$6)+SUMIF(总装!BW$3:BW$146,$B557,总装!BW$6)</f>
        <v>0</v>
      </c>
      <c r="AH557" s="5">
        <f ca="1">SUMIF(总装!BX$3:BX$146,$B557,总装!BX$6)+SUMIF(总装!BY$3:BY$146,$B557,总装!BY$6)+SUMIF(总装!BZ$3:BZ$146,$B557,总装!BZ$6)</f>
        <v>0</v>
      </c>
      <c r="AI557" s="5">
        <f ca="1">SUMIF(总装!CA$3:CA$146,$B557,总装!CA$6)+SUMIF(总装!CB$3:CB$146,$B557,总装!CB$6)+SUMIF(总装!CC$3:CC$146,$B557,总装!CC$6)</f>
        <v>0</v>
      </c>
      <c r="AJ557" s="5">
        <f ca="1">SUMIF(总装!CD$3:CD$146,$B557,总装!CD$6)+SUMIF(总装!CE$3:CE$146,$B557,总装!CE$6)+SUMIF(总装!CF$3:CF$146,$B557,总装!CF$6)</f>
        <v>300</v>
      </c>
      <c r="AK557" s="5">
        <f ca="1">SUMIF(总装!CG$3:CG$146,$B557,总装!CG$6)+SUMIF(总装!CH$3:CH$146,$B557,总装!CH$6)+SUMIF(总装!CI$3:CI$146,$B557,总装!CI$6)</f>
        <v>1700</v>
      </c>
      <c r="AL557" s="5">
        <f ca="1">SUMIF(总装!CJ$3:CJ$146,$B557,总装!CJ$6)+SUMIF(总装!CK$3:CK$146,$B557,总装!CK$6)+SUMIF(总装!CL$3:CL$146,$B557,总装!CL$6)</f>
        <v>0</v>
      </c>
      <c r="AM557" s="5">
        <f ca="1">SUMIF(总装!CM$3:CM$146,$B557,总装!CM$6)+SUMIF(总装!CN$3:CN$146,$B557,总装!CN$6)+SUMIF(总装!CO$3:CO$146,$B557,总装!CO$6)</f>
        <v>0</v>
      </c>
      <c r="AN557" s="5">
        <f ca="1">SUMIF(总装!CP$3:CP$146,$B557,总装!CP$6)+SUMIF(总装!CQ$3:CQ$146,$B557,总装!CQ$6)+SUMIF(总装!CR$3:CR$146,$B557,总装!CR$6)</f>
        <v>0</v>
      </c>
      <c r="AO557" s="5">
        <f ca="1" t="shared" si="22"/>
        <v>2000</v>
      </c>
      <c r="AP557" s="5">
        <f>SUMIF(工单拆分!G:G,B557,工单拆分!I:I)</f>
        <v>2000</v>
      </c>
      <c r="AQ557" s="5">
        <f ca="1" t="shared" si="23"/>
        <v>0</v>
      </c>
      <c r="AS557" s="7"/>
      <c r="AT557" s="5"/>
      <c r="AU557" s="5"/>
      <c r="AV557" s="5"/>
      <c r="AW557" s="5"/>
    </row>
    <row r="558" s="1" customFormat="1" spans="1:49">
      <c r="A558" s="5">
        <f>工单拆分!F558</f>
        <v>7210002521</v>
      </c>
      <c r="B558" s="5" t="str">
        <f>工单拆分!G558</f>
        <v>7210002521-15</v>
      </c>
      <c r="C558" s="5" t="str">
        <f>工单拆分!H558</f>
        <v>ZN28YK807-15</v>
      </c>
      <c r="D558" s="5">
        <f>VLOOKUP(B558,工单拆分!G:I,3,0)</f>
        <v>3000</v>
      </c>
      <c r="E558" s="5">
        <f ca="1">SUMIFS(OFFSET(工单拆分!$I$2,,,2000),OFFSET(工单拆分!$F$2,,,2000),A558)</f>
        <v>31000</v>
      </c>
      <c r="F558" s="5"/>
      <c r="G558" s="10">
        <f ca="1" t="array" ref="G558">MATCH(TRUE,J558:AN558&gt;10,0)+$J$2-1</f>
        <v>43554</v>
      </c>
      <c r="H558" s="11"/>
      <c r="I558" s="11"/>
      <c r="J558" s="5">
        <f ca="1">SUMIF(总装!D$3:D$146,$B558,总装!D$6)+SUMIF(总装!E$3:E$146,$B558,总装!E$6)+SUMIF(总装!F$3:F$146,$B558,总装!F$6)</f>
        <v>0</v>
      </c>
      <c r="K558" s="12">
        <f ca="1">SUMIF(总装!G$3:G$146,$B558,总装!G$6)+SUMIF(总装!H$3:H$146,$B558,总装!H$6)+SUMIF(总装!I$3:I$146,$B558,总装!I$6)</f>
        <v>0</v>
      </c>
      <c r="L558" s="12">
        <f ca="1">SUMIF(总装!J$3:J$146,$B558,总装!J$6)+SUMIF(总装!K$3:K$146,$B558,总装!K$6)+SUMIF(总装!L$3:L$146,$B558,总装!L$6)</f>
        <v>0</v>
      </c>
      <c r="M558" s="12">
        <f ca="1">SUMIF(总装!M$3:M$146,$B558,总装!M$6)+SUMIF(总装!N$3:N$146,$B558,总装!N$6)+SUMIF(总装!O$3:O$146,$B558,总装!O$6)</f>
        <v>0</v>
      </c>
      <c r="N558" s="12">
        <f ca="1">SUMIF(总装!P$3:P$146,$B558,总装!P$6)+SUMIF(总装!Q$3:Q$146,$B558,总装!Q$6)+SUMIF(总装!R$3:R$146,$B558,总装!R$6)</f>
        <v>0</v>
      </c>
      <c r="O558" s="12">
        <f ca="1">SUMIF(总装!S$3:S$146,$B558,总装!S$6)+SUMIF(总装!T$3:T$146,$B558,总装!T$6)+SUMIF(总装!U$3:U$146,$B558,总装!U$6)</f>
        <v>0</v>
      </c>
      <c r="P558" s="12">
        <f ca="1">SUMIF(总装!V$3:V$146,$B558,总装!V$6)+SUMIF(总装!W$3:W$146,$B558,总装!W$6)+SUMIF(总装!X$3:X$146,$B558,总装!X$6)</f>
        <v>0</v>
      </c>
      <c r="Q558" s="12">
        <f ca="1">SUMIF(总装!Y$3:Y$146,$B558,总装!Y$6)+SUMIF(总装!Z$3:Z$146,$B558,总装!Z$6)+SUMIF(总装!AA$3:AA$146,$B558,总装!AA$6)</f>
        <v>0</v>
      </c>
      <c r="R558" s="5">
        <f ca="1">SUMIF(总装!AB$3:AB$146,$B558,总装!AB$6)+SUMIF(总装!AC$3:AC$146,$B558,总装!AC$6)+SUMIF(总装!AD$3:AD$146,$B558,总装!AD$6)</f>
        <v>0</v>
      </c>
      <c r="S558" s="5">
        <f ca="1">SUMIF(总装!AE$3:AE$146,$B558,总装!AE$6)+SUMIF(总装!AF$3:AF$146,$B558,总装!AF$6)+SUMIF(总装!AG$3:AG$146,$B558,总装!AG$6)</f>
        <v>0</v>
      </c>
      <c r="T558" s="5">
        <f ca="1">SUMIF(总装!AH$3:AH$146,$B558,总装!AH$6)+SUMIF(总装!AI$3:AI$146,$B558,总装!AI$6)+SUMIF(总装!AJ$3:AJ$146,$B558,总装!AJ$6)</f>
        <v>0</v>
      </c>
      <c r="U558" s="5">
        <f ca="1">SUMIF(总装!AK$3:AK$146,$B558,总装!AK$6)+SUMIF(总装!AL$3:AL$146,$B558,总装!AL$6)+SUMIF(总装!AM$3:AM$146,$B558,总装!AM$6)</f>
        <v>0</v>
      </c>
      <c r="V558" s="5">
        <f ca="1">SUMIF(总装!AN$3:AN$146,$B558,总装!AN$6)+SUMIF(总装!AO$3:AO$146,$B558,总装!AO$6)+SUMIF(总装!AP$3:AP$146,$B558,总装!AP$6)</f>
        <v>0</v>
      </c>
      <c r="W558" s="5">
        <f ca="1">SUMIF(总装!AQ$3:AQ$146,$B558,总装!AQ$6)+SUMIF(总装!AR$3:AR$146,$B558,总装!AR$6)+SUMIF(总装!AS$3:AS$146,$B558,总装!AS$6)</f>
        <v>0</v>
      </c>
      <c r="X558" s="5">
        <f ca="1">SUMIF(总装!AT$3:AT$146,$B558,总装!AT$6)+SUMIF(总装!AU$3:AU$146,$B558,总装!AU$6)+SUMIF(总装!AV$3:AV$146,$B558,总装!AV$6)</f>
        <v>0</v>
      </c>
      <c r="Y558" s="5">
        <f ca="1">SUMIF(总装!AW$3:AW$146,$B558,总装!AW$6)+SUMIF(总装!AX$3:AX$146,$B558,总装!AX$6)+SUMIF(总装!AY$3:AY$146,$B558,总装!AY$6)</f>
        <v>0</v>
      </c>
      <c r="Z558" s="5">
        <f ca="1">SUMIF(总装!AZ$3:AZ$146,$B558,总装!AZ$6)+SUMIF(总装!BA$3:BA$146,$B558,总装!BA$6)+SUMIF(总装!BB$3:BB$146,$B558,总装!BB$6)</f>
        <v>0</v>
      </c>
      <c r="AA558" s="5">
        <f ca="1">SUMIF(总装!BC$3:BC$146,$B558,总装!BC$6)+SUMIF(总装!BD$3:BD$146,$B558,总装!BD$6)+SUMIF(总装!BE$3:BE$146,$B558,总装!BE$6)</f>
        <v>0</v>
      </c>
      <c r="AB558" s="5">
        <f ca="1">SUMIF(总装!BF$3:BF$146,$B558,总装!BF$6)+SUMIF(总装!BG$3:BG$146,$B558,总装!BG$6)+SUMIF(总装!BH$3:BH$146,$B558,总装!BH$6)</f>
        <v>0</v>
      </c>
      <c r="AC558" s="5">
        <f ca="1">SUMIF(总装!BI$3:BI$146,$B558,总装!BI$6)+SUMIF(总装!BJ$3:BJ$146,$B558,总装!BJ$6)+SUMIF(总装!BK$3:BK$146,$B558,总装!BK$6)</f>
        <v>0</v>
      </c>
      <c r="AD558" s="5">
        <f ca="1">SUMIF(总装!BL$3:BL$146,$B558,总装!BL$6)+SUMIF(总装!BM$3:BM$146,$B558,总装!BM$6)+SUMIF(总装!BN$3:BN$146,$B558,总装!BN$6)</f>
        <v>0</v>
      </c>
      <c r="AE558" s="5">
        <f ca="1">SUMIF(总装!BO$3:BO$146,$B558,总装!BO$6)+SUMIF(总装!BP$3:BP$146,$B558,总装!BP$6)+SUMIF(总装!BQ$3:BQ$146,$B558,总装!BQ$6)</f>
        <v>0</v>
      </c>
      <c r="AF558" s="5">
        <f ca="1">SUMIF(总装!BR$3:BR$146,$B558,总装!BR$6)+SUMIF(总装!BS$3:BS$146,$B558,总装!BS$6)+SUMIF(总装!BT$3:BT$146,$B558,总装!BT$6)</f>
        <v>0</v>
      </c>
      <c r="AG558" s="5">
        <f ca="1">SUMIF(总装!BU$3:BU$146,$B558,总装!BU$6)+SUMIF(总装!BV$3:BV$146,$B558,总装!BV$6)+SUMIF(总装!BW$3:BW$146,$B558,总装!BW$6)</f>
        <v>0</v>
      </c>
      <c r="AH558" s="5">
        <f ca="1">SUMIF(总装!BX$3:BX$146,$B558,总装!BX$6)+SUMIF(总装!BY$3:BY$146,$B558,总装!BY$6)+SUMIF(总装!BZ$3:BZ$146,$B558,总装!BZ$6)</f>
        <v>0</v>
      </c>
      <c r="AI558" s="5">
        <f ca="1">SUMIF(总装!CA$3:CA$146,$B558,总装!CA$6)+SUMIF(总装!CB$3:CB$146,$B558,总装!CB$6)+SUMIF(总装!CC$3:CC$146,$B558,总装!CC$6)</f>
        <v>0</v>
      </c>
      <c r="AJ558" s="5">
        <f ca="1">SUMIF(总装!CD$3:CD$146,$B558,总装!CD$6)+SUMIF(总装!CE$3:CE$146,$B558,总装!CE$6)+SUMIF(总装!CF$3:CF$146,$B558,总装!CF$6)</f>
        <v>0</v>
      </c>
      <c r="AK558" s="5">
        <f ca="1">SUMIF(总装!CG$3:CG$146,$B558,总装!CG$6)+SUMIF(总装!CH$3:CH$146,$B558,总装!CH$6)+SUMIF(总装!CI$3:CI$146,$B558,总装!CI$6)</f>
        <v>0</v>
      </c>
      <c r="AL558" s="5">
        <f ca="1">SUMIF(总装!CJ$3:CJ$146,$B558,总装!CJ$6)+SUMIF(总装!CK$3:CK$146,$B558,总装!CK$6)+SUMIF(总装!CL$3:CL$146,$B558,总装!CL$6)</f>
        <v>0</v>
      </c>
      <c r="AM558" s="5">
        <f ca="1">SUMIF(总装!CM$3:CM$146,$B558,总装!CM$6)+SUMIF(总装!CN$3:CN$146,$B558,总装!CN$6)+SUMIF(总装!CO$3:CO$146,$B558,总装!CO$6)</f>
        <v>3000</v>
      </c>
      <c r="AN558" s="5">
        <f ca="1">SUMIF(总装!CP$3:CP$146,$B558,总装!CP$6)+SUMIF(总装!CQ$3:CQ$146,$B558,总装!CQ$6)+SUMIF(总装!CR$3:CR$146,$B558,总装!CR$6)</f>
        <v>0</v>
      </c>
      <c r="AO558" s="5">
        <f ca="1" t="shared" si="22"/>
        <v>3000</v>
      </c>
      <c r="AP558" s="5">
        <f>SUMIF(工单拆分!G:G,B558,工单拆分!I:I)</f>
        <v>3000</v>
      </c>
      <c r="AQ558" s="5">
        <f ca="1" t="shared" si="23"/>
        <v>0</v>
      </c>
      <c r="AS558" s="7"/>
      <c r="AT558" s="5"/>
      <c r="AU558" s="5"/>
      <c r="AV558" s="5"/>
      <c r="AW558" s="5"/>
    </row>
    <row r="559" s="1" customFormat="1" spans="1:49">
      <c r="A559" s="5">
        <f>工单拆分!F559</f>
        <v>7210002852</v>
      </c>
      <c r="B559" s="5" t="str">
        <f>工单拆分!G559</f>
        <v>7210002852-1</v>
      </c>
      <c r="C559" s="5" t="str">
        <f>工单拆分!H559</f>
        <v>ZN28YC808-1</v>
      </c>
      <c r="D559" s="5">
        <f>VLOOKUP(B559,工单拆分!G:I,3,0)</f>
        <v>2000</v>
      </c>
      <c r="E559" s="5">
        <f ca="1">SUMIFS(OFFSET(工单拆分!$I$2,,,2000),OFFSET(工单拆分!$F$2,,,2000),A559)</f>
        <v>10000</v>
      </c>
      <c r="F559" s="5"/>
      <c r="G559" s="10">
        <f ca="1" t="array" ref="G559">MATCH(TRUE,J559:AN559&gt;10,0)+$J$2-1</f>
        <v>43525</v>
      </c>
      <c r="H559" s="11"/>
      <c r="I559" s="11"/>
      <c r="J559" s="5">
        <f ca="1">SUMIF(总装!D$3:D$146,$B559,总装!D$6)+SUMIF(总装!E$3:E$146,$B559,总装!E$6)+SUMIF(总装!F$3:F$146,$B559,总装!F$6)</f>
        <v>500</v>
      </c>
      <c r="K559" s="12">
        <f ca="1">SUMIF(总装!G$3:G$146,$B559,总装!G$6)+SUMIF(总装!H$3:H$146,$B559,总装!H$6)+SUMIF(总装!I$3:I$146,$B559,总装!I$6)</f>
        <v>1300</v>
      </c>
      <c r="L559" s="12">
        <f ca="1">SUMIF(总装!J$3:J$146,$B559,总装!J$6)+SUMIF(总装!K$3:K$146,$B559,总装!K$6)+SUMIF(总装!L$3:L$146,$B559,总装!L$6)</f>
        <v>0</v>
      </c>
      <c r="M559" s="12">
        <f ca="1">SUMIF(总装!M$3:M$146,$B559,总装!M$6)+SUMIF(总装!N$3:N$146,$B559,总装!N$6)+SUMIF(总装!O$3:O$146,$B559,总装!O$6)</f>
        <v>200</v>
      </c>
      <c r="N559" s="12">
        <f ca="1">SUMIF(总装!P$3:P$146,$B559,总装!P$6)+SUMIF(总装!Q$3:Q$146,$B559,总装!Q$6)+SUMIF(总装!R$3:R$146,$B559,总装!R$6)</f>
        <v>0</v>
      </c>
      <c r="O559" s="12">
        <f ca="1">SUMIF(总装!S$3:S$146,$B559,总装!S$6)+SUMIF(总装!T$3:T$146,$B559,总装!T$6)+SUMIF(总装!U$3:U$146,$B559,总装!U$6)</f>
        <v>0</v>
      </c>
      <c r="P559" s="12">
        <f ca="1">SUMIF(总装!V$3:V$146,$B559,总装!V$6)+SUMIF(总装!W$3:W$146,$B559,总装!W$6)+SUMIF(总装!X$3:X$146,$B559,总装!X$6)</f>
        <v>0</v>
      </c>
      <c r="Q559" s="12">
        <f ca="1">SUMIF(总装!Y$3:Y$146,$B559,总装!Y$6)+SUMIF(总装!Z$3:Z$146,$B559,总装!Z$6)+SUMIF(总装!AA$3:AA$146,$B559,总装!AA$6)</f>
        <v>0</v>
      </c>
      <c r="R559" s="5">
        <f ca="1">SUMIF(总装!AB$3:AB$146,$B559,总装!AB$6)+SUMIF(总装!AC$3:AC$146,$B559,总装!AC$6)+SUMIF(总装!AD$3:AD$146,$B559,总装!AD$6)</f>
        <v>0</v>
      </c>
      <c r="S559" s="5">
        <f ca="1">SUMIF(总装!AE$3:AE$146,$B559,总装!AE$6)+SUMIF(总装!AF$3:AF$146,$B559,总装!AF$6)+SUMIF(总装!AG$3:AG$146,$B559,总装!AG$6)</f>
        <v>0</v>
      </c>
      <c r="T559" s="5">
        <f ca="1">SUMIF(总装!AH$3:AH$146,$B559,总装!AH$6)+SUMIF(总装!AI$3:AI$146,$B559,总装!AI$6)+SUMIF(总装!AJ$3:AJ$146,$B559,总装!AJ$6)</f>
        <v>0</v>
      </c>
      <c r="U559" s="5">
        <f ca="1">SUMIF(总装!AK$3:AK$146,$B559,总装!AK$6)+SUMIF(总装!AL$3:AL$146,$B559,总装!AL$6)+SUMIF(总装!AM$3:AM$146,$B559,总装!AM$6)</f>
        <v>0</v>
      </c>
      <c r="V559" s="5">
        <f ca="1">SUMIF(总装!AN$3:AN$146,$B559,总装!AN$6)+SUMIF(总装!AO$3:AO$146,$B559,总装!AO$6)+SUMIF(总装!AP$3:AP$146,$B559,总装!AP$6)</f>
        <v>0</v>
      </c>
      <c r="W559" s="5">
        <f ca="1">SUMIF(总装!AQ$3:AQ$146,$B559,总装!AQ$6)+SUMIF(总装!AR$3:AR$146,$B559,总装!AR$6)+SUMIF(总装!AS$3:AS$146,$B559,总装!AS$6)</f>
        <v>0</v>
      </c>
      <c r="X559" s="5">
        <f ca="1">SUMIF(总装!AT$3:AT$146,$B559,总装!AT$6)+SUMIF(总装!AU$3:AU$146,$B559,总装!AU$6)+SUMIF(总装!AV$3:AV$146,$B559,总装!AV$6)</f>
        <v>0</v>
      </c>
      <c r="Y559" s="5">
        <f ca="1">SUMIF(总装!AW$3:AW$146,$B559,总装!AW$6)+SUMIF(总装!AX$3:AX$146,$B559,总装!AX$6)+SUMIF(总装!AY$3:AY$146,$B559,总装!AY$6)</f>
        <v>0</v>
      </c>
      <c r="Z559" s="5">
        <f ca="1">SUMIF(总装!AZ$3:AZ$146,$B559,总装!AZ$6)+SUMIF(总装!BA$3:BA$146,$B559,总装!BA$6)+SUMIF(总装!BB$3:BB$146,$B559,总装!BB$6)</f>
        <v>0</v>
      </c>
      <c r="AA559" s="5">
        <f ca="1">SUMIF(总装!BC$3:BC$146,$B559,总装!BC$6)+SUMIF(总装!BD$3:BD$146,$B559,总装!BD$6)+SUMIF(总装!BE$3:BE$146,$B559,总装!BE$6)</f>
        <v>0</v>
      </c>
      <c r="AB559" s="5">
        <f ca="1">SUMIF(总装!BF$3:BF$146,$B559,总装!BF$6)+SUMIF(总装!BG$3:BG$146,$B559,总装!BG$6)+SUMIF(总装!BH$3:BH$146,$B559,总装!BH$6)</f>
        <v>0</v>
      </c>
      <c r="AC559" s="5">
        <f ca="1">SUMIF(总装!BI$3:BI$146,$B559,总装!BI$6)+SUMIF(总装!BJ$3:BJ$146,$B559,总装!BJ$6)+SUMIF(总装!BK$3:BK$146,$B559,总装!BK$6)</f>
        <v>0</v>
      </c>
      <c r="AD559" s="5">
        <f ca="1">SUMIF(总装!BL$3:BL$146,$B559,总装!BL$6)+SUMIF(总装!BM$3:BM$146,$B559,总装!BM$6)+SUMIF(总装!BN$3:BN$146,$B559,总装!BN$6)</f>
        <v>0</v>
      </c>
      <c r="AE559" s="5">
        <f ca="1">SUMIF(总装!BO$3:BO$146,$B559,总装!BO$6)+SUMIF(总装!BP$3:BP$146,$B559,总装!BP$6)+SUMIF(总装!BQ$3:BQ$146,$B559,总装!BQ$6)</f>
        <v>0</v>
      </c>
      <c r="AF559" s="5">
        <f ca="1">SUMIF(总装!BR$3:BR$146,$B559,总装!BR$6)+SUMIF(总装!BS$3:BS$146,$B559,总装!BS$6)+SUMIF(总装!BT$3:BT$146,$B559,总装!BT$6)</f>
        <v>0</v>
      </c>
      <c r="AG559" s="5">
        <f ca="1">SUMIF(总装!BU$3:BU$146,$B559,总装!BU$6)+SUMIF(总装!BV$3:BV$146,$B559,总装!BV$6)+SUMIF(总装!BW$3:BW$146,$B559,总装!BW$6)</f>
        <v>0</v>
      </c>
      <c r="AH559" s="5">
        <f ca="1">SUMIF(总装!BX$3:BX$146,$B559,总装!BX$6)+SUMIF(总装!BY$3:BY$146,$B559,总装!BY$6)+SUMIF(总装!BZ$3:BZ$146,$B559,总装!BZ$6)</f>
        <v>0</v>
      </c>
      <c r="AI559" s="5">
        <f ca="1">SUMIF(总装!CA$3:CA$146,$B559,总装!CA$6)+SUMIF(总装!CB$3:CB$146,$B559,总装!CB$6)+SUMIF(总装!CC$3:CC$146,$B559,总装!CC$6)</f>
        <v>0</v>
      </c>
      <c r="AJ559" s="5">
        <f ca="1">SUMIF(总装!CD$3:CD$146,$B559,总装!CD$6)+SUMIF(总装!CE$3:CE$146,$B559,总装!CE$6)+SUMIF(总装!CF$3:CF$146,$B559,总装!CF$6)</f>
        <v>0</v>
      </c>
      <c r="AK559" s="5">
        <f ca="1">SUMIF(总装!CG$3:CG$146,$B559,总装!CG$6)+SUMIF(总装!CH$3:CH$146,$B559,总装!CH$6)+SUMIF(总装!CI$3:CI$146,$B559,总装!CI$6)</f>
        <v>0</v>
      </c>
      <c r="AL559" s="5">
        <f ca="1">SUMIF(总装!CJ$3:CJ$146,$B559,总装!CJ$6)+SUMIF(总装!CK$3:CK$146,$B559,总装!CK$6)+SUMIF(总装!CL$3:CL$146,$B559,总装!CL$6)</f>
        <v>0</v>
      </c>
      <c r="AM559" s="5">
        <f ca="1">SUMIF(总装!CM$3:CM$146,$B559,总装!CM$6)+SUMIF(总装!CN$3:CN$146,$B559,总装!CN$6)+SUMIF(总装!CO$3:CO$146,$B559,总装!CO$6)</f>
        <v>0</v>
      </c>
      <c r="AN559" s="5">
        <f ca="1">SUMIF(总装!CP$3:CP$146,$B559,总装!CP$6)+SUMIF(总装!CQ$3:CQ$146,$B559,总装!CQ$6)+SUMIF(总装!CR$3:CR$146,$B559,总装!CR$6)</f>
        <v>0</v>
      </c>
      <c r="AO559" s="5">
        <f ca="1" t="shared" si="22"/>
        <v>2000</v>
      </c>
      <c r="AP559" s="5">
        <f>SUMIF(工单拆分!G:G,B559,工单拆分!I:I)</f>
        <v>2000</v>
      </c>
      <c r="AQ559" s="5">
        <f ca="1" t="shared" si="23"/>
        <v>0</v>
      </c>
      <c r="AS559" s="7"/>
      <c r="AT559" s="5"/>
      <c r="AU559" s="5"/>
      <c r="AV559" s="5"/>
      <c r="AW559" s="5"/>
    </row>
    <row r="560" s="1" customFormat="1" spans="1:49">
      <c r="A560" s="5">
        <f>工单拆分!F560</f>
        <v>7210002852</v>
      </c>
      <c r="B560" s="5" t="str">
        <f>工单拆分!G560</f>
        <v>7210002852-2</v>
      </c>
      <c r="C560" s="5" t="str">
        <f>工单拆分!H560</f>
        <v>ZN28YC808-2</v>
      </c>
      <c r="D560" s="5">
        <f>VLOOKUP(B560,工单拆分!G:I,3,0)</f>
        <v>2000</v>
      </c>
      <c r="E560" s="5">
        <f ca="1">SUMIFS(OFFSET(工单拆分!$I$2,,,2000),OFFSET(工单拆分!$F$2,,,2000),A560)</f>
        <v>10000</v>
      </c>
      <c r="F560" s="5"/>
      <c r="G560" s="10">
        <f ca="1" t="array" ref="G560">MATCH(TRUE,J560:AN560&gt;10,0)+$J$2-1</f>
        <v>43529</v>
      </c>
      <c r="H560" s="11"/>
      <c r="I560" s="11"/>
      <c r="J560" s="5">
        <f ca="1">SUMIF(总装!D$3:D$146,$B560,总装!D$6)+SUMIF(总装!E$3:E$146,$B560,总装!E$6)+SUMIF(总装!F$3:F$146,$B560,总装!F$6)</f>
        <v>0</v>
      </c>
      <c r="K560" s="12">
        <f ca="1">SUMIF(总装!G$3:G$146,$B560,总装!G$6)+SUMIF(总装!H$3:H$146,$B560,总装!H$6)+SUMIF(总装!I$3:I$146,$B560,总装!I$6)</f>
        <v>0</v>
      </c>
      <c r="L560" s="12">
        <f ca="1">SUMIF(总装!J$3:J$146,$B560,总装!J$6)+SUMIF(总装!K$3:K$146,$B560,总装!K$6)+SUMIF(总装!L$3:L$146,$B560,总装!L$6)</f>
        <v>0</v>
      </c>
      <c r="M560" s="12">
        <f ca="1">SUMIF(总装!M$3:M$146,$B560,总装!M$6)+SUMIF(总装!N$3:N$146,$B560,总装!N$6)+SUMIF(总装!O$3:O$146,$B560,总装!O$6)</f>
        <v>0</v>
      </c>
      <c r="N560" s="12">
        <f ca="1">SUMIF(总装!P$3:P$146,$B560,总装!P$6)+SUMIF(总装!Q$3:Q$146,$B560,总装!Q$6)+SUMIF(总装!R$3:R$146,$B560,总装!R$6)</f>
        <v>556</v>
      </c>
      <c r="O560" s="12">
        <f ca="1">SUMIF(总装!S$3:S$146,$B560,总装!S$6)+SUMIF(总装!T$3:T$146,$B560,总装!T$6)+SUMIF(总装!U$3:U$146,$B560,总装!U$6)</f>
        <v>1200</v>
      </c>
      <c r="P560" s="12">
        <f ca="1">SUMIF(总装!V$3:V$146,$B560,总装!V$6)+SUMIF(总装!W$3:W$146,$B560,总装!W$6)+SUMIF(总装!X$3:X$146,$B560,总装!X$6)</f>
        <v>244</v>
      </c>
      <c r="Q560" s="12">
        <f ca="1">SUMIF(总装!Y$3:Y$146,$B560,总装!Y$6)+SUMIF(总装!Z$3:Z$146,$B560,总装!Z$6)+SUMIF(总装!AA$3:AA$146,$B560,总装!AA$6)</f>
        <v>0</v>
      </c>
      <c r="R560" s="5">
        <f ca="1">SUMIF(总装!AB$3:AB$146,$B560,总装!AB$6)+SUMIF(总装!AC$3:AC$146,$B560,总装!AC$6)+SUMIF(总装!AD$3:AD$146,$B560,总装!AD$6)</f>
        <v>0</v>
      </c>
      <c r="S560" s="5">
        <f ca="1">SUMIF(总装!AE$3:AE$146,$B560,总装!AE$6)+SUMIF(总装!AF$3:AF$146,$B560,总装!AF$6)+SUMIF(总装!AG$3:AG$146,$B560,总装!AG$6)</f>
        <v>0</v>
      </c>
      <c r="T560" s="5">
        <f ca="1">SUMIF(总装!AH$3:AH$146,$B560,总装!AH$6)+SUMIF(总装!AI$3:AI$146,$B560,总装!AI$6)+SUMIF(总装!AJ$3:AJ$146,$B560,总装!AJ$6)</f>
        <v>0</v>
      </c>
      <c r="U560" s="5">
        <f ca="1">SUMIF(总装!AK$3:AK$146,$B560,总装!AK$6)+SUMIF(总装!AL$3:AL$146,$B560,总装!AL$6)+SUMIF(总装!AM$3:AM$146,$B560,总装!AM$6)</f>
        <v>0</v>
      </c>
      <c r="V560" s="5">
        <f ca="1">SUMIF(总装!AN$3:AN$146,$B560,总装!AN$6)+SUMIF(总装!AO$3:AO$146,$B560,总装!AO$6)+SUMIF(总装!AP$3:AP$146,$B560,总装!AP$6)</f>
        <v>0</v>
      </c>
      <c r="W560" s="5">
        <f ca="1">SUMIF(总装!AQ$3:AQ$146,$B560,总装!AQ$6)+SUMIF(总装!AR$3:AR$146,$B560,总装!AR$6)+SUMIF(总装!AS$3:AS$146,$B560,总装!AS$6)</f>
        <v>0</v>
      </c>
      <c r="X560" s="5">
        <f ca="1">SUMIF(总装!AT$3:AT$146,$B560,总装!AT$6)+SUMIF(总装!AU$3:AU$146,$B560,总装!AU$6)+SUMIF(总装!AV$3:AV$146,$B560,总装!AV$6)</f>
        <v>0</v>
      </c>
      <c r="Y560" s="5">
        <f ca="1">SUMIF(总装!AW$3:AW$146,$B560,总装!AW$6)+SUMIF(总装!AX$3:AX$146,$B560,总装!AX$6)+SUMIF(总装!AY$3:AY$146,$B560,总装!AY$6)</f>
        <v>0</v>
      </c>
      <c r="Z560" s="5">
        <f ca="1">SUMIF(总装!AZ$3:AZ$146,$B560,总装!AZ$6)+SUMIF(总装!BA$3:BA$146,$B560,总装!BA$6)+SUMIF(总装!BB$3:BB$146,$B560,总装!BB$6)</f>
        <v>0</v>
      </c>
      <c r="AA560" s="5">
        <f ca="1">SUMIF(总装!BC$3:BC$146,$B560,总装!BC$6)+SUMIF(总装!BD$3:BD$146,$B560,总装!BD$6)+SUMIF(总装!BE$3:BE$146,$B560,总装!BE$6)</f>
        <v>0</v>
      </c>
      <c r="AB560" s="5">
        <f ca="1">SUMIF(总装!BF$3:BF$146,$B560,总装!BF$6)+SUMIF(总装!BG$3:BG$146,$B560,总装!BG$6)+SUMIF(总装!BH$3:BH$146,$B560,总装!BH$6)</f>
        <v>0</v>
      </c>
      <c r="AC560" s="5">
        <f ca="1">SUMIF(总装!BI$3:BI$146,$B560,总装!BI$6)+SUMIF(总装!BJ$3:BJ$146,$B560,总装!BJ$6)+SUMIF(总装!BK$3:BK$146,$B560,总装!BK$6)</f>
        <v>0</v>
      </c>
      <c r="AD560" s="5">
        <f ca="1">SUMIF(总装!BL$3:BL$146,$B560,总装!BL$6)+SUMIF(总装!BM$3:BM$146,$B560,总装!BM$6)+SUMIF(总装!BN$3:BN$146,$B560,总装!BN$6)</f>
        <v>0</v>
      </c>
      <c r="AE560" s="5">
        <f ca="1">SUMIF(总装!BO$3:BO$146,$B560,总装!BO$6)+SUMIF(总装!BP$3:BP$146,$B560,总装!BP$6)+SUMIF(总装!BQ$3:BQ$146,$B560,总装!BQ$6)</f>
        <v>0</v>
      </c>
      <c r="AF560" s="5">
        <f ca="1">SUMIF(总装!BR$3:BR$146,$B560,总装!BR$6)+SUMIF(总装!BS$3:BS$146,$B560,总装!BS$6)+SUMIF(总装!BT$3:BT$146,$B560,总装!BT$6)</f>
        <v>0</v>
      </c>
      <c r="AG560" s="5">
        <f ca="1">SUMIF(总装!BU$3:BU$146,$B560,总装!BU$6)+SUMIF(总装!BV$3:BV$146,$B560,总装!BV$6)+SUMIF(总装!BW$3:BW$146,$B560,总装!BW$6)</f>
        <v>0</v>
      </c>
      <c r="AH560" s="5">
        <f ca="1">SUMIF(总装!BX$3:BX$146,$B560,总装!BX$6)+SUMIF(总装!BY$3:BY$146,$B560,总装!BY$6)+SUMIF(总装!BZ$3:BZ$146,$B560,总装!BZ$6)</f>
        <v>0</v>
      </c>
      <c r="AI560" s="5">
        <f ca="1">SUMIF(总装!CA$3:CA$146,$B560,总装!CA$6)+SUMIF(总装!CB$3:CB$146,$B560,总装!CB$6)+SUMIF(总装!CC$3:CC$146,$B560,总装!CC$6)</f>
        <v>0</v>
      </c>
      <c r="AJ560" s="5">
        <f ca="1">SUMIF(总装!CD$3:CD$146,$B560,总装!CD$6)+SUMIF(总装!CE$3:CE$146,$B560,总装!CE$6)+SUMIF(总装!CF$3:CF$146,$B560,总装!CF$6)</f>
        <v>0</v>
      </c>
      <c r="AK560" s="5">
        <f ca="1">SUMIF(总装!CG$3:CG$146,$B560,总装!CG$6)+SUMIF(总装!CH$3:CH$146,$B560,总装!CH$6)+SUMIF(总装!CI$3:CI$146,$B560,总装!CI$6)</f>
        <v>0</v>
      </c>
      <c r="AL560" s="5">
        <f ca="1">SUMIF(总装!CJ$3:CJ$146,$B560,总装!CJ$6)+SUMIF(总装!CK$3:CK$146,$B560,总装!CK$6)+SUMIF(总装!CL$3:CL$146,$B560,总装!CL$6)</f>
        <v>0</v>
      </c>
      <c r="AM560" s="5">
        <f ca="1">SUMIF(总装!CM$3:CM$146,$B560,总装!CM$6)+SUMIF(总装!CN$3:CN$146,$B560,总装!CN$6)+SUMIF(总装!CO$3:CO$146,$B560,总装!CO$6)</f>
        <v>0</v>
      </c>
      <c r="AN560" s="5">
        <f ca="1">SUMIF(总装!CP$3:CP$146,$B560,总装!CP$6)+SUMIF(总装!CQ$3:CQ$146,$B560,总装!CQ$6)+SUMIF(总装!CR$3:CR$146,$B560,总装!CR$6)</f>
        <v>0</v>
      </c>
      <c r="AO560" s="5">
        <f ca="1" t="shared" si="22"/>
        <v>2000</v>
      </c>
      <c r="AP560" s="5">
        <f>SUMIF(工单拆分!G:G,B560,工单拆分!I:I)</f>
        <v>2000</v>
      </c>
      <c r="AQ560" s="5">
        <f ca="1" t="shared" si="23"/>
        <v>0</v>
      </c>
      <c r="AS560" s="7"/>
      <c r="AT560" s="5"/>
      <c r="AU560" s="5"/>
      <c r="AV560" s="5"/>
      <c r="AW560" s="5"/>
    </row>
    <row r="561" s="1" customFormat="1" spans="1:49">
      <c r="A561" s="5">
        <f>工单拆分!F561</f>
        <v>7210002852</v>
      </c>
      <c r="B561" s="5" t="str">
        <f>工单拆分!G561</f>
        <v>7210002852-3</v>
      </c>
      <c r="C561" s="5" t="str">
        <f>工单拆分!H561</f>
        <v>ZN28YC808-3</v>
      </c>
      <c r="D561" s="5">
        <f>VLOOKUP(B561,工单拆分!G:I,3,0)</f>
        <v>2000</v>
      </c>
      <c r="E561" s="5">
        <f ca="1">SUMIFS(OFFSET(工单拆分!$I$2,,,2000),OFFSET(工单拆分!$F$2,,,2000),A561)</f>
        <v>10000</v>
      </c>
      <c r="F561" s="5"/>
      <c r="G561" s="10">
        <f ca="1" t="array" ref="G561">MATCH(TRUE,J561:AN561&gt;10,0)+$J$2-1</f>
        <v>43535</v>
      </c>
      <c r="H561" s="11"/>
      <c r="I561" s="11"/>
      <c r="J561" s="5">
        <f ca="1">SUMIF(总装!D$3:D$146,$B561,总装!D$6)+SUMIF(总装!E$3:E$146,$B561,总装!E$6)+SUMIF(总装!F$3:F$146,$B561,总装!F$6)</f>
        <v>0</v>
      </c>
      <c r="K561" s="12">
        <f ca="1">SUMIF(总装!G$3:G$146,$B561,总装!G$6)+SUMIF(总装!H$3:H$146,$B561,总装!H$6)+SUMIF(总装!I$3:I$146,$B561,总装!I$6)</f>
        <v>0</v>
      </c>
      <c r="L561" s="12">
        <f ca="1">SUMIF(总装!J$3:J$146,$B561,总装!J$6)+SUMIF(总装!K$3:K$146,$B561,总装!K$6)+SUMIF(总装!L$3:L$146,$B561,总装!L$6)</f>
        <v>0</v>
      </c>
      <c r="M561" s="12">
        <f ca="1">SUMIF(总装!M$3:M$146,$B561,总装!M$6)+SUMIF(总装!N$3:N$146,$B561,总装!N$6)+SUMIF(总装!O$3:O$146,$B561,总装!O$6)</f>
        <v>0</v>
      </c>
      <c r="N561" s="12">
        <f ca="1">SUMIF(总装!P$3:P$146,$B561,总装!P$6)+SUMIF(总装!Q$3:Q$146,$B561,总装!Q$6)+SUMIF(总装!R$3:R$146,$B561,总装!R$6)</f>
        <v>0</v>
      </c>
      <c r="O561" s="12">
        <f ca="1">SUMIF(总装!S$3:S$146,$B561,总装!S$6)+SUMIF(总装!T$3:T$146,$B561,总装!T$6)+SUMIF(总装!U$3:U$146,$B561,总装!U$6)</f>
        <v>0</v>
      </c>
      <c r="P561" s="12">
        <f ca="1">SUMIF(总装!V$3:V$146,$B561,总装!V$6)+SUMIF(总装!W$3:W$146,$B561,总装!W$6)+SUMIF(总装!X$3:X$146,$B561,总装!X$6)</f>
        <v>0</v>
      </c>
      <c r="Q561" s="12">
        <f ca="1">SUMIF(总装!Y$3:Y$146,$B561,总装!Y$6)+SUMIF(总装!Z$3:Z$146,$B561,总装!Z$6)+SUMIF(总装!AA$3:AA$146,$B561,总装!AA$6)</f>
        <v>0</v>
      </c>
      <c r="R561" s="5">
        <f ca="1">SUMIF(总装!AB$3:AB$146,$B561,总装!AB$6)+SUMIF(总装!AC$3:AC$146,$B561,总装!AC$6)+SUMIF(总装!AD$3:AD$146,$B561,总装!AD$6)</f>
        <v>0</v>
      </c>
      <c r="S561" s="5">
        <f ca="1">SUMIF(总装!AE$3:AE$146,$B561,总装!AE$6)+SUMIF(总装!AF$3:AF$146,$B561,总装!AF$6)+SUMIF(总装!AG$3:AG$146,$B561,总装!AG$6)</f>
        <v>0</v>
      </c>
      <c r="T561" s="5">
        <f ca="1">SUMIF(总装!AH$3:AH$146,$B561,总装!AH$6)+SUMIF(总装!AI$3:AI$146,$B561,总装!AI$6)+SUMIF(总装!AJ$3:AJ$146,$B561,总装!AJ$6)</f>
        <v>750</v>
      </c>
      <c r="U561" s="5">
        <f ca="1">SUMIF(总装!AK$3:AK$146,$B561,总装!AK$6)+SUMIF(总装!AL$3:AL$146,$B561,总装!AL$6)+SUMIF(总装!AM$3:AM$146,$B561,总装!AM$6)</f>
        <v>1250</v>
      </c>
      <c r="V561" s="5">
        <f ca="1">SUMIF(总装!AN$3:AN$146,$B561,总装!AN$6)+SUMIF(总装!AO$3:AO$146,$B561,总装!AO$6)+SUMIF(总装!AP$3:AP$146,$B561,总装!AP$6)</f>
        <v>0</v>
      </c>
      <c r="W561" s="5">
        <f ca="1">SUMIF(总装!AQ$3:AQ$146,$B561,总装!AQ$6)+SUMIF(总装!AR$3:AR$146,$B561,总装!AR$6)+SUMIF(总装!AS$3:AS$146,$B561,总装!AS$6)</f>
        <v>0</v>
      </c>
      <c r="X561" s="5">
        <f ca="1">SUMIF(总装!AT$3:AT$146,$B561,总装!AT$6)+SUMIF(总装!AU$3:AU$146,$B561,总装!AU$6)+SUMIF(总装!AV$3:AV$146,$B561,总装!AV$6)</f>
        <v>0</v>
      </c>
      <c r="Y561" s="5">
        <f ca="1">SUMIF(总装!AW$3:AW$146,$B561,总装!AW$6)+SUMIF(总装!AX$3:AX$146,$B561,总装!AX$6)+SUMIF(总装!AY$3:AY$146,$B561,总装!AY$6)</f>
        <v>0</v>
      </c>
      <c r="Z561" s="5">
        <f ca="1">SUMIF(总装!AZ$3:AZ$146,$B561,总装!AZ$6)+SUMIF(总装!BA$3:BA$146,$B561,总装!BA$6)+SUMIF(总装!BB$3:BB$146,$B561,总装!BB$6)</f>
        <v>0</v>
      </c>
      <c r="AA561" s="5">
        <f ca="1">SUMIF(总装!BC$3:BC$146,$B561,总装!BC$6)+SUMIF(总装!BD$3:BD$146,$B561,总装!BD$6)+SUMIF(总装!BE$3:BE$146,$B561,总装!BE$6)</f>
        <v>0</v>
      </c>
      <c r="AB561" s="5">
        <f ca="1">SUMIF(总装!BF$3:BF$146,$B561,总装!BF$6)+SUMIF(总装!BG$3:BG$146,$B561,总装!BG$6)+SUMIF(总装!BH$3:BH$146,$B561,总装!BH$6)</f>
        <v>0</v>
      </c>
      <c r="AC561" s="5">
        <f ca="1">SUMIF(总装!BI$3:BI$146,$B561,总装!BI$6)+SUMIF(总装!BJ$3:BJ$146,$B561,总装!BJ$6)+SUMIF(总装!BK$3:BK$146,$B561,总装!BK$6)</f>
        <v>0</v>
      </c>
      <c r="AD561" s="5">
        <f ca="1">SUMIF(总装!BL$3:BL$146,$B561,总装!BL$6)+SUMIF(总装!BM$3:BM$146,$B561,总装!BM$6)+SUMIF(总装!BN$3:BN$146,$B561,总装!BN$6)</f>
        <v>0</v>
      </c>
      <c r="AE561" s="5">
        <f ca="1">SUMIF(总装!BO$3:BO$146,$B561,总装!BO$6)+SUMIF(总装!BP$3:BP$146,$B561,总装!BP$6)+SUMIF(总装!BQ$3:BQ$146,$B561,总装!BQ$6)</f>
        <v>0</v>
      </c>
      <c r="AF561" s="5">
        <f ca="1">SUMIF(总装!BR$3:BR$146,$B561,总装!BR$6)+SUMIF(总装!BS$3:BS$146,$B561,总装!BS$6)+SUMIF(总装!BT$3:BT$146,$B561,总装!BT$6)</f>
        <v>0</v>
      </c>
      <c r="AG561" s="5">
        <f ca="1">SUMIF(总装!BU$3:BU$146,$B561,总装!BU$6)+SUMIF(总装!BV$3:BV$146,$B561,总装!BV$6)+SUMIF(总装!BW$3:BW$146,$B561,总装!BW$6)</f>
        <v>0</v>
      </c>
      <c r="AH561" s="5">
        <f ca="1">SUMIF(总装!BX$3:BX$146,$B561,总装!BX$6)+SUMIF(总装!BY$3:BY$146,$B561,总装!BY$6)+SUMIF(总装!BZ$3:BZ$146,$B561,总装!BZ$6)</f>
        <v>0</v>
      </c>
      <c r="AI561" s="5">
        <f ca="1">SUMIF(总装!CA$3:CA$146,$B561,总装!CA$6)+SUMIF(总装!CB$3:CB$146,$B561,总装!CB$6)+SUMIF(总装!CC$3:CC$146,$B561,总装!CC$6)</f>
        <v>0</v>
      </c>
      <c r="AJ561" s="5">
        <f ca="1">SUMIF(总装!CD$3:CD$146,$B561,总装!CD$6)+SUMIF(总装!CE$3:CE$146,$B561,总装!CE$6)+SUMIF(总装!CF$3:CF$146,$B561,总装!CF$6)</f>
        <v>0</v>
      </c>
      <c r="AK561" s="5">
        <f ca="1">SUMIF(总装!CG$3:CG$146,$B561,总装!CG$6)+SUMIF(总装!CH$3:CH$146,$B561,总装!CH$6)+SUMIF(总装!CI$3:CI$146,$B561,总装!CI$6)</f>
        <v>0</v>
      </c>
      <c r="AL561" s="5">
        <f ca="1">SUMIF(总装!CJ$3:CJ$146,$B561,总装!CJ$6)+SUMIF(总装!CK$3:CK$146,$B561,总装!CK$6)+SUMIF(总装!CL$3:CL$146,$B561,总装!CL$6)</f>
        <v>0</v>
      </c>
      <c r="AM561" s="5">
        <f ca="1">SUMIF(总装!CM$3:CM$146,$B561,总装!CM$6)+SUMIF(总装!CN$3:CN$146,$B561,总装!CN$6)+SUMIF(总装!CO$3:CO$146,$B561,总装!CO$6)</f>
        <v>0</v>
      </c>
      <c r="AN561" s="5">
        <f ca="1">SUMIF(总装!CP$3:CP$146,$B561,总装!CP$6)+SUMIF(总装!CQ$3:CQ$146,$B561,总装!CQ$6)+SUMIF(总装!CR$3:CR$146,$B561,总装!CR$6)</f>
        <v>0</v>
      </c>
      <c r="AO561" s="5">
        <f ca="1" t="shared" si="22"/>
        <v>2000</v>
      </c>
      <c r="AP561" s="5">
        <f>SUMIF(工单拆分!G:G,B561,工单拆分!I:I)</f>
        <v>2000</v>
      </c>
      <c r="AQ561" s="5">
        <f ca="1" t="shared" si="23"/>
        <v>0</v>
      </c>
      <c r="AS561" s="7"/>
      <c r="AT561" s="5"/>
      <c r="AU561" s="5"/>
      <c r="AV561" s="5"/>
      <c r="AW561" s="5"/>
    </row>
    <row r="562" s="1" customFormat="1" spans="1:49">
      <c r="A562" s="5">
        <f>工单拆分!F562</f>
        <v>7210002852</v>
      </c>
      <c r="B562" s="5" t="str">
        <f>工单拆分!G562</f>
        <v>7210002852-4</v>
      </c>
      <c r="C562" s="5" t="str">
        <f>工单拆分!H562</f>
        <v>ZN28YC808-4</v>
      </c>
      <c r="D562" s="5">
        <f>VLOOKUP(B562,工单拆分!G:I,3,0)</f>
        <v>2000</v>
      </c>
      <c r="E562" s="5">
        <f ca="1">SUMIFS(OFFSET(工单拆分!$I$2,,,2000),OFFSET(工单拆分!$F$2,,,2000),A562)</f>
        <v>10000</v>
      </c>
      <c r="F562" s="5"/>
      <c r="G562" s="10">
        <f ca="1" t="array" ref="G562">MATCH(TRUE,J562:AN562&gt;10,0)+$J$2-1</f>
        <v>43539</v>
      </c>
      <c r="H562" s="11"/>
      <c r="I562" s="11"/>
      <c r="J562" s="5">
        <f ca="1">SUMIF(总装!D$3:D$146,$B562,总装!D$6)+SUMIF(总装!E$3:E$146,$B562,总装!E$6)+SUMIF(总装!F$3:F$146,$B562,总装!F$6)</f>
        <v>0</v>
      </c>
      <c r="K562" s="12">
        <f ca="1">SUMIF(总装!G$3:G$146,$B562,总装!G$6)+SUMIF(总装!H$3:H$146,$B562,总装!H$6)+SUMIF(总装!I$3:I$146,$B562,总装!I$6)</f>
        <v>0</v>
      </c>
      <c r="L562" s="12">
        <f ca="1">SUMIF(总装!J$3:J$146,$B562,总装!J$6)+SUMIF(总装!K$3:K$146,$B562,总装!K$6)+SUMIF(总装!L$3:L$146,$B562,总装!L$6)</f>
        <v>0</v>
      </c>
      <c r="M562" s="12">
        <f ca="1">SUMIF(总装!M$3:M$146,$B562,总装!M$6)+SUMIF(总装!N$3:N$146,$B562,总装!N$6)+SUMIF(总装!O$3:O$146,$B562,总装!O$6)</f>
        <v>0</v>
      </c>
      <c r="N562" s="12">
        <f ca="1">SUMIF(总装!P$3:P$146,$B562,总装!P$6)+SUMIF(总装!Q$3:Q$146,$B562,总装!Q$6)+SUMIF(总装!R$3:R$146,$B562,总装!R$6)</f>
        <v>0</v>
      </c>
      <c r="O562" s="12">
        <f ca="1">SUMIF(总装!S$3:S$146,$B562,总装!S$6)+SUMIF(总装!T$3:T$146,$B562,总装!T$6)+SUMIF(总装!U$3:U$146,$B562,总装!U$6)</f>
        <v>0</v>
      </c>
      <c r="P562" s="12">
        <f ca="1">SUMIF(总装!V$3:V$146,$B562,总装!V$6)+SUMIF(总装!W$3:W$146,$B562,总装!W$6)+SUMIF(总装!X$3:X$146,$B562,总装!X$6)</f>
        <v>0</v>
      </c>
      <c r="Q562" s="12">
        <f ca="1">SUMIF(总装!Y$3:Y$146,$B562,总装!Y$6)+SUMIF(总装!Z$3:Z$146,$B562,总装!Z$6)+SUMIF(总装!AA$3:AA$146,$B562,总装!AA$6)</f>
        <v>0</v>
      </c>
      <c r="R562" s="5">
        <f ca="1">SUMIF(总装!AB$3:AB$146,$B562,总装!AB$6)+SUMIF(总装!AC$3:AC$146,$B562,总装!AC$6)+SUMIF(总装!AD$3:AD$146,$B562,总装!AD$6)</f>
        <v>0</v>
      </c>
      <c r="S562" s="5">
        <f ca="1">SUMIF(总装!AE$3:AE$146,$B562,总装!AE$6)+SUMIF(总装!AF$3:AF$146,$B562,总装!AF$6)+SUMIF(总装!AG$3:AG$146,$B562,总装!AG$6)</f>
        <v>0</v>
      </c>
      <c r="T562" s="5">
        <f ca="1">SUMIF(总装!AH$3:AH$146,$B562,总装!AH$6)+SUMIF(总装!AI$3:AI$146,$B562,总装!AI$6)+SUMIF(总装!AJ$3:AJ$146,$B562,总装!AJ$6)</f>
        <v>0</v>
      </c>
      <c r="U562" s="5">
        <f ca="1">SUMIF(总装!AK$3:AK$146,$B562,总装!AK$6)+SUMIF(总装!AL$3:AL$146,$B562,总装!AL$6)+SUMIF(总装!AM$3:AM$146,$B562,总装!AM$6)</f>
        <v>0</v>
      </c>
      <c r="V562" s="5">
        <f ca="1">SUMIF(总装!AN$3:AN$146,$B562,总装!AN$6)+SUMIF(总装!AO$3:AO$146,$B562,总装!AO$6)+SUMIF(总装!AP$3:AP$146,$B562,总装!AP$6)</f>
        <v>0</v>
      </c>
      <c r="W562" s="5">
        <f ca="1">SUMIF(总装!AQ$3:AQ$146,$B562,总装!AQ$6)+SUMIF(总装!AR$3:AR$146,$B562,总装!AR$6)+SUMIF(总装!AS$3:AS$146,$B562,总装!AS$6)</f>
        <v>0</v>
      </c>
      <c r="X562" s="5">
        <f ca="1">SUMIF(总装!AT$3:AT$146,$B562,总装!AT$6)+SUMIF(总装!AU$3:AU$146,$B562,总装!AU$6)+SUMIF(总装!AV$3:AV$146,$B562,总装!AV$6)</f>
        <v>500</v>
      </c>
      <c r="Y562" s="5">
        <f ca="1">SUMIF(总装!AW$3:AW$146,$B562,总装!AW$6)+SUMIF(总装!AX$3:AX$146,$B562,总装!AX$6)+SUMIF(总装!AY$3:AY$146,$B562,总装!AY$6)</f>
        <v>0</v>
      </c>
      <c r="Z562" s="5">
        <f ca="1">SUMIF(总装!AZ$3:AZ$146,$B562,总装!AZ$6)+SUMIF(总装!BA$3:BA$146,$B562,总装!BA$6)+SUMIF(总装!BB$3:BB$146,$B562,总装!BB$6)</f>
        <v>0</v>
      </c>
      <c r="AA562" s="5">
        <f ca="1">SUMIF(总装!BC$3:BC$146,$B562,总装!BC$6)+SUMIF(总装!BD$3:BD$146,$B562,总装!BD$6)+SUMIF(总装!BE$3:BE$146,$B562,总装!BE$6)</f>
        <v>450</v>
      </c>
      <c r="AB562" s="5">
        <f ca="1">SUMIF(总装!BF$3:BF$146,$B562,总装!BF$6)+SUMIF(总装!BG$3:BG$146,$B562,总装!BG$6)+SUMIF(总装!BH$3:BH$146,$B562,总装!BH$6)</f>
        <v>1050</v>
      </c>
      <c r="AC562" s="5">
        <f ca="1">SUMIF(总装!BI$3:BI$146,$B562,总装!BI$6)+SUMIF(总装!BJ$3:BJ$146,$B562,总装!BJ$6)+SUMIF(总装!BK$3:BK$146,$B562,总装!BK$6)</f>
        <v>0</v>
      </c>
      <c r="AD562" s="5">
        <f ca="1">SUMIF(总装!BL$3:BL$146,$B562,总装!BL$6)+SUMIF(总装!BM$3:BM$146,$B562,总装!BM$6)+SUMIF(总装!BN$3:BN$146,$B562,总装!BN$6)</f>
        <v>0</v>
      </c>
      <c r="AE562" s="5">
        <f ca="1">SUMIF(总装!BO$3:BO$146,$B562,总装!BO$6)+SUMIF(总装!BP$3:BP$146,$B562,总装!BP$6)+SUMIF(总装!BQ$3:BQ$146,$B562,总装!BQ$6)</f>
        <v>0</v>
      </c>
      <c r="AF562" s="5">
        <f ca="1">SUMIF(总装!BR$3:BR$146,$B562,总装!BR$6)+SUMIF(总装!BS$3:BS$146,$B562,总装!BS$6)+SUMIF(总装!BT$3:BT$146,$B562,总装!BT$6)</f>
        <v>0</v>
      </c>
      <c r="AG562" s="5">
        <f ca="1">SUMIF(总装!BU$3:BU$146,$B562,总装!BU$6)+SUMIF(总装!BV$3:BV$146,$B562,总装!BV$6)+SUMIF(总装!BW$3:BW$146,$B562,总装!BW$6)</f>
        <v>0</v>
      </c>
      <c r="AH562" s="5">
        <f ca="1">SUMIF(总装!BX$3:BX$146,$B562,总装!BX$6)+SUMIF(总装!BY$3:BY$146,$B562,总装!BY$6)+SUMIF(总装!BZ$3:BZ$146,$B562,总装!BZ$6)</f>
        <v>0</v>
      </c>
      <c r="AI562" s="5">
        <f ca="1">SUMIF(总装!CA$3:CA$146,$B562,总装!CA$6)+SUMIF(总装!CB$3:CB$146,$B562,总装!CB$6)+SUMIF(总装!CC$3:CC$146,$B562,总装!CC$6)</f>
        <v>0</v>
      </c>
      <c r="AJ562" s="5">
        <f ca="1">SUMIF(总装!CD$3:CD$146,$B562,总装!CD$6)+SUMIF(总装!CE$3:CE$146,$B562,总装!CE$6)+SUMIF(总装!CF$3:CF$146,$B562,总装!CF$6)</f>
        <v>0</v>
      </c>
      <c r="AK562" s="5">
        <f ca="1">SUMIF(总装!CG$3:CG$146,$B562,总装!CG$6)+SUMIF(总装!CH$3:CH$146,$B562,总装!CH$6)+SUMIF(总装!CI$3:CI$146,$B562,总装!CI$6)</f>
        <v>0</v>
      </c>
      <c r="AL562" s="5">
        <f ca="1">SUMIF(总装!CJ$3:CJ$146,$B562,总装!CJ$6)+SUMIF(总装!CK$3:CK$146,$B562,总装!CK$6)+SUMIF(总装!CL$3:CL$146,$B562,总装!CL$6)</f>
        <v>0</v>
      </c>
      <c r="AM562" s="5">
        <f ca="1">SUMIF(总装!CM$3:CM$146,$B562,总装!CM$6)+SUMIF(总装!CN$3:CN$146,$B562,总装!CN$6)+SUMIF(总装!CO$3:CO$146,$B562,总装!CO$6)</f>
        <v>0</v>
      </c>
      <c r="AN562" s="5">
        <f ca="1">SUMIF(总装!CP$3:CP$146,$B562,总装!CP$6)+SUMIF(总装!CQ$3:CQ$146,$B562,总装!CQ$6)+SUMIF(总装!CR$3:CR$146,$B562,总装!CR$6)</f>
        <v>0</v>
      </c>
      <c r="AO562" s="5">
        <f ca="1" t="shared" si="22"/>
        <v>2000</v>
      </c>
      <c r="AP562" s="5">
        <f>SUMIF(工单拆分!G:G,B562,工单拆分!I:I)</f>
        <v>2000</v>
      </c>
      <c r="AQ562" s="5">
        <f ca="1" t="shared" si="23"/>
        <v>0</v>
      </c>
      <c r="AS562" s="7"/>
      <c r="AT562" s="5"/>
      <c r="AU562" s="5"/>
      <c r="AV562" s="5"/>
      <c r="AW562" s="5"/>
    </row>
    <row r="563" s="1" customFormat="1" spans="1:49">
      <c r="A563" s="5">
        <f>工单拆分!F563</f>
        <v>7210002852</v>
      </c>
      <c r="B563" s="5" t="str">
        <f>工单拆分!G563</f>
        <v>7210002852-5</v>
      </c>
      <c r="C563" s="5" t="str">
        <f>工单拆分!H563</f>
        <v>ZN28YC808-5</v>
      </c>
      <c r="D563" s="5">
        <f>VLOOKUP(B563,工单拆分!G:I,3,0)</f>
        <v>2000</v>
      </c>
      <c r="E563" s="5">
        <f ca="1">SUMIFS(OFFSET(工单拆分!$I$2,,,2000),OFFSET(工单拆分!$F$2,,,2000),A563)</f>
        <v>10000</v>
      </c>
      <c r="F563" s="5"/>
      <c r="G563" s="10">
        <f ca="1" t="array" ref="G563">MATCH(TRUE,J563:AN563&gt;10,0)+$J$2-1</f>
        <v>43537</v>
      </c>
      <c r="H563" s="11"/>
      <c r="I563" s="11"/>
      <c r="J563" s="5">
        <f ca="1">SUMIF(总装!D$3:D$146,$B563,总装!D$6)+SUMIF(总装!E$3:E$146,$B563,总装!E$6)+SUMIF(总装!F$3:F$146,$B563,总装!F$6)</f>
        <v>0</v>
      </c>
      <c r="K563" s="12">
        <f ca="1">SUMIF(总装!G$3:G$146,$B563,总装!G$6)+SUMIF(总装!H$3:H$146,$B563,总装!H$6)+SUMIF(总装!I$3:I$146,$B563,总装!I$6)</f>
        <v>0</v>
      </c>
      <c r="L563" s="12">
        <f ca="1">SUMIF(总装!J$3:J$146,$B563,总装!J$6)+SUMIF(总装!K$3:K$146,$B563,总装!K$6)+SUMIF(总装!L$3:L$146,$B563,总装!L$6)</f>
        <v>0</v>
      </c>
      <c r="M563" s="12">
        <f ca="1">SUMIF(总装!M$3:M$146,$B563,总装!M$6)+SUMIF(总装!N$3:N$146,$B563,总装!N$6)+SUMIF(总装!O$3:O$146,$B563,总装!O$6)</f>
        <v>0</v>
      </c>
      <c r="N563" s="12">
        <f ca="1">SUMIF(总装!P$3:P$146,$B563,总装!P$6)+SUMIF(总装!Q$3:Q$146,$B563,总装!Q$6)+SUMIF(总装!R$3:R$146,$B563,总装!R$6)</f>
        <v>0</v>
      </c>
      <c r="O563" s="12">
        <f ca="1">SUMIF(总装!S$3:S$146,$B563,总装!S$6)+SUMIF(总装!T$3:T$146,$B563,总装!T$6)+SUMIF(总装!U$3:U$146,$B563,总装!U$6)</f>
        <v>0</v>
      </c>
      <c r="P563" s="12">
        <f ca="1">SUMIF(总装!V$3:V$146,$B563,总装!V$6)+SUMIF(总装!W$3:W$146,$B563,总装!W$6)+SUMIF(总装!X$3:X$146,$B563,总装!X$6)</f>
        <v>0</v>
      </c>
      <c r="Q563" s="12">
        <f ca="1">SUMIF(总装!Y$3:Y$146,$B563,总装!Y$6)+SUMIF(总装!Z$3:Z$146,$B563,总装!Z$6)+SUMIF(总装!AA$3:AA$146,$B563,总装!AA$6)</f>
        <v>0</v>
      </c>
      <c r="R563" s="5">
        <f ca="1">SUMIF(总装!AB$3:AB$146,$B563,总装!AB$6)+SUMIF(总装!AC$3:AC$146,$B563,总装!AC$6)+SUMIF(总装!AD$3:AD$146,$B563,总装!AD$6)</f>
        <v>0</v>
      </c>
      <c r="S563" s="5">
        <f ca="1">SUMIF(总装!AE$3:AE$146,$B563,总装!AE$6)+SUMIF(总装!AF$3:AF$146,$B563,总装!AF$6)+SUMIF(总装!AG$3:AG$146,$B563,总装!AG$6)</f>
        <v>0</v>
      </c>
      <c r="T563" s="5">
        <f ca="1">SUMIF(总装!AH$3:AH$146,$B563,总装!AH$6)+SUMIF(总装!AI$3:AI$146,$B563,总装!AI$6)+SUMIF(总装!AJ$3:AJ$146,$B563,总装!AJ$6)</f>
        <v>0</v>
      </c>
      <c r="U563" s="5">
        <f ca="1">SUMIF(总装!AK$3:AK$146,$B563,总装!AK$6)+SUMIF(总装!AL$3:AL$146,$B563,总装!AL$6)+SUMIF(总装!AM$3:AM$146,$B563,总装!AM$6)</f>
        <v>0</v>
      </c>
      <c r="V563" s="5">
        <f ca="1">SUMIF(总装!AN$3:AN$146,$B563,总装!AN$6)+SUMIF(总装!AO$3:AO$146,$B563,总装!AO$6)+SUMIF(总装!AP$3:AP$146,$B563,总装!AP$6)</f>
        <v>1250</v>
      </c>
      <c r="W563" s="5">
        <f ca="1">SUMIF(总装!AQ$3:AQ$146,$B563,总装!AQ$6)+SUMIF(总装!AR$3:AR$146,$B563,总装!AR$6)+SUMIF(总装!AS$3:AS$146,$B563,总装!AS$6)</f>
        <v>750</v>
      </c>
      <c r="X563" s="5">
        <f ca="1">SUMIF(总装!AT$3:AT$146,$B563,总装!AT$6)+SUMIF(总装!AU$3:AU$146,$B563,总装!AU$6)+SUMIF(总装!AV$3:AV$146,$B563,总装!AV$6)</f>
        <v>0</v>
      </c>
      <c r="Y563" s="5">
        <f ca="1">SUMIF(总装!AW$3:AW$146,$B563,总装!AW$6)+SUMIF(总装!AX$3:AX$146,$B563,总装!AX$6)+SUMIF(总装!AY$3:AY$146,$B563,总装!AY$6)</f>
        <v>0</v>
      </c>
      <c r="Z563" s="5">
        <f ca="1">SUMIF(总装!AZ$3:AZ$146,$B563,总装!AZ$6)+SUMIF(总装!BA$3:BA$146,$B563,总装!BA$6)+SUMIF(总装!BB$3:BB$146,$B563,总装!BB$6)</f>
        <v>0</v>
      </c>
      <c r="AA563" s="5">
        <f ca="1">SUMIF(总装!BC$3:BC$146,$B563,总装!BC$6)+SUMIF(总装!BD$3:BD$146,$B563,总装!BD$6)+SUMIF(总装!BE$3:BE$146,$B563,总装!BE$6)</f>
        <v>0</v>
      </c>
      <c r="AB563" s="5">
        <f ca="1">SUMIF(总装!BF$3:BF$146,$B563,总装!BF$6)+SUMIF(总装!BG$3:BG$146,$B563,总装!BG$6)+SUMIF(总装!BH$3:BH$146,$B563,总装!BH$6)</f>
        <v>0</v>
      </c>
      <c r="AC563" s="5">
        <f ca="1">SUMIF(总装!BI$3:BI$146,$B563,总装!BI$6)+SUMIF(总装!BJ$3:BJ$146,$B563,总装!BJ$6)+SUMIF(总装!BK$3:BK$146,$B563,总装!BK$6)</f>
        <v>0</v>
      </c>
      <c r="AD563" s="5">
        <f ca="1">SUMIF(总装!BL$3:BL$146,$B563,总装!BL$6)+SUMIF(总装!BM$3:BM$146,$B563,总装!BM$6)+SUMIF(总装!BN$3:BN$146,$B563,总装!BN$6)</f>
        <v>0</v>
      </c>
      <c r="AE563" s="5">
        <f ca="1">SUMIF(总装!BO$3:BO$146,$B563,总装!BO$6)+SUMIF(总装!BP$3:BP$146,$B563,总装!BP$6)+SUMIF(总装!BQ$3:BQ$146,$B563,总装!BQ$6)</f>
        <v>0</v>
      </c>
      <c r="AF563" s="5">
        <f ca="1">SUMIF(总装!BR$3:BR$146,$B563,总装!BR$6)+SUMIF(总装!BS$3:BS$146,$B563,总装!BS$6)+SUMIF(总装!BT$3:BT$146,$B563,总装!BT$6)</f>
        <v>0</v>
      </c>
      <c r="AG563" s="5">
        <f ca="1">SUMIF(总装!BU$3:BU$146,$B563,总装!BU$6)+SUMIF(总装!BV$3:BV$146,$B563,总装!BV$6)+SUMIF(总装!BW$3:BW$146,$B563,总装!BW$6)</f>
        <v>0</v>
      </c>
      <c r="AH563" s="5">
        <f ca="1">SUMIF(总装!BX$3:BX$146,$B563,总装!BX$6)+SUMIF(总装!BY$3:BY$146,$B563,总装!BY$6)+SUMIF(总装!BZ$3:BZ$146,$B563,总装!BZ$6)</f>
        <v>0</v>
      </c>
      <c r="AI563" s="5">
        <f ca="1">SUMIF(总装!CA$3:CA$146,$B563,总装!CA$6)+SUMIF(总装!CB$3:CB$146,$B563,总装!CB$6)+SUMIF(总装!CC$3:CC$146,$B563,总装!CC$6)</f>
        <v>0</v>
      </c>
      <c r="AJ563" s="5">
        <f ca="1">SUMIF(总装!CD$3:CD$146,$B563,总装!CD$6)+SUMIF(总装!CE$3:CE$146,$B563,总装!CE$6)+SUMIF(总装!CF$3:CF$146,$B563,总装!CF$6)</f>
        <v>0</v>
      </c>
      <c r="AK563" s="5">
        <f ca="1">SUMIF(总装!CG$3:CG$146,$B563,总装!CG$6)+SUMIF(总装!CH$3:CH$146,$B563,总装!CH$6)+SUMIF(总装!CI$3:CI$146,$B563,总装!CI$6)</f>
        <v>0</v>
      </c>
      <c r="AL563" s="5">
        <f ca="1">SUMIF(总装!CJ$3:CJ$146,$B563,总装!CJ$6)+SUMIF(总装!CK$3:CK$146,$B563,总装!CK$6)+SUMIF(总装!CL$3:CL$146,$B563,总装!CL$6)</f>
        <v>0</v>
      </c>
      <c r="AM563" s="5">
        <f ca="1">SUMIF(总装!CM$3:CM$146,$B563,总装!CM$6)+SUMIF(总装!CN$3:CN$146,$B563,总装!CN$6)+SUMIF(总装!CO$3:CO$146,$B563,总装!CO$6)</f>
        <v>0</v>
      </c>
      <c r="AN563" s="5">
        <f ca="1">SUMIF(总装!CP$3:CP$146,$B563,总装!CP$6)+SUMIF(总装!CQ$3:CQ$146,$B563,总装!CQ$6)+SUMIF(总装!CR$3:CR$146,$B563,总装!CR$6)</f>
        <v>0</v>
      </c>
      <c r="AO563" s="5">
        <f ca="1" t="shared" si="22"/>
        <v>2000</v>
      </c>
      <c r="AP563" s="5">
        <f>SUMIF(工单拆分!G:G,B563,工单拆分!I:I)</f>
        <v>2000</v>
      </c>
      <c r="AQ563" s="5">
        <f ca="1" t="shared" si="23"/>
        <v>0</v>
      </c>
      <c r="AS563" s="7"/>
      <c r="AT563" s="5"/>
      <c r="AU563" s="5"/>
      <c r="AV563" s="5"/>
      <c r="AW563" s="5"/>
    </row>
    <row r="564" s="1" customFormat="1" spans="1:49">
      <c r="A564" s="5">
        <f>工单拆分!F564</f>
        <v>7210003917</v>
      </c>
      <c r="B564" s="5" t="str">
        <f>工单拆分!G564</f>
        <v>7210003917-1</v>
      </c>
      <c r="C564" s="5" t="str">
        <f>工单拆分!H564</f>
        <v>ZN28YK809-1</v>
      </c>
      <c r="D564" s="5">
        <f>VLOOKUP(B564,工单拆分!G:I,3,0)</f>
        <v>2000</v>
      </c>
      <c r="E564" s="5">
        <f ca="1">SUMIFS(OFFSET(工单拆分!$I$2,,,2000),OFFSET(工单拆分!$F$2,,,2000),A564)</f>
        <v>2000</v>
      </c>
      <c r="F564" s="5"/>
      <c r="G564" s="10">
        <f ca="1" t="array" ref="G564">MATCH(TRUE,J564:AN564&gt;10,0)+$J$2-1</f>
        <v>43544</v>
      </c>
      <c r="H564" s="11"/>
      <c r="I564" s="11"/>
      <c r="J564" s="5">
        <f ca="1">SUMIF(总装!D$3:D$146,$B564,总装!D$6)+SUMIF(总装!E$3:E$146,$B564,总装!E$6)+SUMIF(总装!F$3:F$146,$B564,总装!F$6)</f>
        <v>0</v>
      </c>
      <c r="K564" s="12">
        <f ca="1">SUMIF(总装!G$3:G$146,$B564,总装!G$6)+SUMIF(总装!H$3:H$146,$B564,总装!H$6)+SUMIF(总装!I$3:I$146,$B564,总装!I$6)</f>
        <v>0</v>
      </c>
      <c r="L564" s="12">
        <f ca="1">SUMIF(总装!J$3:J$146,$B564,总装!J$6)+SUMIF(总装!K$3:K$146,$B564,总装!K$6)+SUMIF(总装!L$3:L$146,$B564,总装!L$6)</f>
        <v>0</v>
      </c>
      <c r="M564" s="12">
        <f ca="1">SUMIF(总装!M$3:M$146,$B564,总装!M$6)+SUMIF(总装!N$3:N$146,$B564,总装!N$6)+SUMIF(总装!O$3:O$146,$B564,总装!O$6)</f>
        <v>0</v>
      </c>
      <c r="N564" s="12">
        <f ca="1">SUMIF(总装!P$3:P$146,$B564,总装!P$6)+SUMIF(总装!Q$3:Q$146,$B564,总装!Q$6)+SUMIF(总装!R$3:R$146,$B564,总装!R$6)</f>
        <v>0</v>
      </c>
      <c r="O564" s="12">
        <f ca="1">SUMIF(总装!S$3:S$146,$B564,总装!S$6)+SUMIF(总装!T$3:T$146,$B564,总装!T$6)+SUMIF(总装!U$3:U$146,$B564,总装!U$6)</f>
        <v>0</v>
      </c>
      <c r="P564" s="12">
        <f ca="1">SUMIF(总装!V$3:V$146,$B564,总装!V$6)+SUMIF(总装!W$3:W$146,$B564,总装!W$6)+SUMIF(总装!X$3:X$146,$B564,总装!X$6)</f>
        <v>0</v>
      </c>
      <c r="Q564" s="12">
        <f ca="1">SUMIF(总装!Y$3:Y$146,$B564,总装!Y$6)+SUMIF(总装!Z$3:Z$146,$B564,总装!Z$6)+SUMIF(总装!AA$3:AA$146,$B564,总装!AA$6)</f>
        <v>0</v>
      </c>
      <c r="R564" s="5">
        <f ca="1">SUMIF(总装!AB$3:AB$146,$B564,总装!AB$6)+SUMIF(总装!AC$3:AC$146,$B564,总装!AC$6)+SUMIF(总装!AD$3:AD$146,$B564,总装!AD$6)</f>
        <v>0</v>
      </c>
      <c r="S564" s="5">
        <f ca="1">SUMIF(总装!AE$3:AE$146,$B564,总装!AE$6)+SUMIF(总装!AF$3:AF$146,$B564,总装!AF$6)+SUMIF(总装!AG$3:AG$146,$B564,总装!AG$6)</f>
        <v>0</v>
      </c>
      <c r="T564" s="5">
        <f ca="1">SUMIF(总装!AH$3:AH$146,$B564,总装!AH$6)+SUMIF(总装!AI$3:AI$146,$B564,总装!AI$6)+SUMIF(总装!AJ$3:AJ$146,$B564,总装!AJ$6)</f>
        <v>0</v>
      </c>
      <c r="U564" s="5">
        <f ca="1">SUMIF(总装!AK$3:AK$146,$B564,总装!AK$6)+SUMIF(总装!AL$3:AL$146,$B564,总装!AL$6)+SUMIF(总装!AM$3:AM$146,$B564,总装!AM$6)</f>
        <v>0</v>
      </c>
      <c r="V564" s="5">
        <f ca="1">SUMIF(总装!AN$3:AN$146,$B564,总装!AN$6)+SUMIF(总装!AO$3:AO$146,$B564,总装!AO$6)+SUMIF(总装!AP$3:AP$146,$B564,总装!AP$6)</f>
        <v>0</v>
      </c>
      <c r="W564" s="5">
        <f ca="1">SUMIF(总装!AQ$3:AQ$146,$B564,总装!AQ$6)+SUMIF(总装!AR$3:AR$146,$B564,总装!AR$6)+SUMIF(总装!AS$3:AS$146,$B564,总装!AS$6)</f>
        <v>0</v>
      </c>
      <c r="X564" s="5">
        <f ca="1">SUMIF(总装!AT$3:AT$146,$B564,总装!AT$6)+SUMIF(总装!AU$3:AU$146,$B564,总装!AU$6)+SUMIF(总装!AV$3:AV$146,$B564,总装!AV$6)</f>
        <v>0</v>
      </c>
      <c r="Y564" s="5">
        <f ca="1">SUMIF(总装!AW$3:AW$146,$B564,总装!AW$6)+SUMIF(总装!AX$3:AX$146,$B564,总装!AX$6)+SUMIF(总装!AY$3:AY$146,$B564,总装!AY$6)</f>
        <v>0</v>
      </c>
      <c r="Z564" s="5">
        <f ca="1">SUMIF(总装!AZ$3:AZ$146,$B564,总装!AZ$6)+SUMIF(总装!BA$3:BA$146,$B564,总装!BA$6)+SUMIF(总装!BB$3:BB$146,$B564,总装!BB$6)</f>
        <v>0</v>
      </c>
      <c r="AA564" s="5">
        <f ca="1">SUMIF(总装!BC$3:BC$146,$B564,总装!BC$6)+SUMIF(总装!BD$3:BD$146,$B564,总装!BD$6)+SUMIF(总装!BE$3:BE$146,$B564,总装!BE$6)</f>
        <v>0</v>
      </c>
      <c r="AB564" s="5">
        <f ca="1">SUMIF(总装!BF$3:BF$146,$B564,总装!BF$6)+SUMIF(总装!BG$3:BG$146,$B564,总装!BG$6)+SUMIF(总装!BH$3:BH$146,$B564,总装!BH$6)</f>
        <v>0</v>
      </c>
      <c r="AC564" s="5">
        <f ca="1">SUMIF(总装!BI$3:BI$146,$B564,总装!BI$6)+SUMIF(总装!BJ$3:BJ$146,$B564,总装!BJ$6)+SUMIF(总装!BK$3:BK$146,$B564,总装!BK$6)</f>
        <v>1000</v>
      </c>
      <c r="AD564" s="5">
        <f ca="1">SUMIF(总装!BL$3:BL$146,$B564,总装!BL$6)+SUMIF(总装!BM$3:BM$146,$B564,总装!BM$6)+SUMIF(总装!BN$3:BN$146,$B564,总装!BN$6)</f>
        <v>1000</v>
      </c>
      <c r="AE564" s="5">
        <f ca="1">SUMIF(总装!BO$3:BO$146,$B564,总装!BO$6)+SUMIF(总装!BP$3:BP$146,$B564,总装!BP$6)+SUMIF(总装!BQ$3:BQ$146,$B564,总装!BQ$6)</f>
        <v>0</v>
      </c>
      <c r="AF564" s="5">
        <f ca="1">SUMIF(总装!BR$3:BR$146,$B564,总装!BR$6)+SUMIF(总装!BS$3:BS$146,$B564,总装!BS$6)+SUMIF(总装!BT$3:BT$146,$B564,总装!BT$6)</f>
        <v>0</v>
      </c>
      <c r="AG564" s="5">
        <f ca="1">SUMIF(总装!BU$3:BU$146,$B564,总装!BU$6)+SUMIF(总装!BV$3:BV$146,$B564,总装!BV$6)+SUMIF(总装!BW$3:BW$146,$B564,总装!BW$6)</f>
        <v>0</v>
      </c>
      <c r="AH564" s="5">
        <f ca="1">SUMIF(总装!BX$3:BX$146,$B564,总装!BX$6)+SUMIF(总装!BY$3:BY$146,$B564,总装!BY$6)+SUMIF(总装!BZ$3:BZ$146,$B564,总装!BZ$6)</f>
        <v>0</v>
      </c>
      <c r="AI564" s="5">
        <f ca="1">SUMIF(总装!CA$3:CA$146,$B564,总装!CA$6)+SUMIF(总装!CB$3:CB$146,$B564,总装!CB$6)+SUMIF(总装!CC$3:CC$146,$B564,总装!CC$6)</f>
        <v>0</v>
      </c>
      <c r="AJ564" s="5">
        <f ca="1">SUMIF(总装!CD$3:CD$146,$B564,总装!CD$6)+SUMIF(总装!CE$3:CE$146,$B564,总装!CE$6)+SUMIF(总装!CF$3:CF$146,$B564,总装!CF$6)</f>
        <v>0</v>
      </c>
      <c r="AK564" s="5">
        <f ca="1">SUMIF(总装!CG$3:CG$146,$B564,总装!CG$6)+SUMIF(总装!CH$3:CH$146,$B564,总装!CH$6)+SUMIF(总装!CI$3:CI$146,$B564,总装!CI$6)</f>
        <v>0</v>
      </c>
      <c r="AL564" s="5">
        <f ca="1">SUMIF(总装!CJ$3:CJ$146,$B564,总装!CJ$6)+SUMIF(总装!CK$3:CK$146,$B564,总装!CK$6)+SUMIF(总装!CL$3:CL$146,$B564,总装!CL$6)</f>
        <v>0</v>
      </c>
      <c r="AM564" s="5">
        <f ca="1">SUMIF(总装!CM$3:CM$146,$B564,总装!CM$6)+SUMIF(总装!CN$3:CN$146,$B564,总装!CN$6)+SUMIF(总装!CO$3:CO$146,$B564,总装!CO$6)</f>
        <v>0</v>
      </c>
      <c r="AN564" s="5">
        <f ca="1">SUMIF(总装!CP$3:CP$146,$B564,总装!CP$6)+SUMIF(总装!CQ$3:CQ$146,$B564,总装!CQ$6)+SUMIF(总装!CR$3:CR$146,$B564,总装!CR$6)</f>
        <v>0</v>
      </c>
      <c r="AO564" s="5">
        <f ca="1" t="shared" si="22"/>
        <v>2000</v>
      </c>
      <c r="AP564" s="5">
        <f>SUMIF(工单拆分!G:G,B564,工单拆分!I:I)</f>
        <v>2000</v>
      </c>
      <c r="AQ564" s="5">
        <f ca="1" t="shared" si="23"/>
        <v>0</v>
      </c>
      <c r="AS564" s="7"/>
      <c r="AT564" s="5"/>
      <c r="AU564" s="5"/>
      <c r="AV564" s="5"/>
      <c r="AW564" s="5"/>
    </row>
    <row r="565" s="1" customFormat="1" spans="1:49">
      <c r="A565" s="5">
        <f>工单拆分!F565</f>
        <v>7210002316</v>
      </c>
      <c r="B565" s="5" t="str">
        <f>工单拆分!G565</f>
        <v>7210002316-1</v>
      </c>
      <c r="C565" s="5" t="str">
        <f>工单拆分!H565</f>
        <v>20FC817-1</v>
      </c>
      <c r="D565" s="5">
        <f>VLOOKUP(B565,工单拆分!G:I,3,0)</f>
        <v>3000</v>
      </c>
      <c r="E565" s="5">
        <f ca="1">SUMIFS(OFFSET(工单拆分!$I$2,,,2000),OFFSET(工单拆分!$F$2,,,2000),A565)</f>
        <v>3000</v>
      </c>
      <c r="F565" s="5"/>
      <c r="G565" s="10">
        <f ca="1" t="array" ref="G565">MATCH(TRUE,J565:AN565&gt;10,0)+$J$2-1</f>
        <v>43535</v>
      </c>
      <c r="H565" s="11"/>
      <c r="I565" s="11"/>
      <c r="J565" s="5">
        <f ca="1">SUMIF(总装!D$3:D$146,$B565,总装!D$6)+SUMIF(总装!E$3:E$146,$B565,总装!E$6)+SUMIF(总装!F$3:F$146,$B565,总装!F$6)</f>
        <v>0</v>
      </c>
      <c r="K565" s="12">
        <f ca="1">SUMIF(总装!G$3:G$146,$B565,总装!G$6)+SUMIF(总装!H$3:H$146,$B565,总装!H$6)+SUMIF(总装!I$3:I$146,$B565,总装!I$6)</f>
        <v>0</v>
      </c>
      <c r="L565" s="12">
        <f ca="1">SUMIF(总装!J$3:J$146,$B565,总装!J$6)+SUMIF(总装!K$3:K$146,$B565,总装!K$6)+SUMIF(总装!L$3:L$146,$B565,总装!L$6)</f>
        <v>0</v>
      </c>
      <c r="M565" s="12">
        <f ca="1">SUMIF(总装!M$3:M$146,$B565,总装!M$6)+SUMIF(总装!N$3:N$146,$B565,总装!N$6)+SUMIF(总装!O$3:O$146,$B565,总装!O$6)</f>
        <v>0</v>
      </c>
      <c r="N565" s="12">
        <f ca="1">SUMIF(总装!P$3:P$146,$B565,总装!P$6)+SUMIF(总装!Q$3:Q$146,$B565,总装!Q$6)+SUMIF(总装!R$3:R$146,$B565,总装!R$6)</f>
        <v>0</v>
      </c>
      <c r="O565" s="12">
        <f ca="1">SUMIF(总装!S$3:S$146,$B565,总装!S$6)+SUMIF(总装!T$3:T$146,$B565,总装!T$6)+SUMIF(总装!U$3:U$146,$B565,总装!U$6)</f>
        <v>0</v>
      </c>
      <c r="P565" s="12">
        <f ca="1">SUMIF(总装!V$3:V$146,$B565,总装!V$6)+SUMIF(总装!W$3:W$146,$B565,总装!W$6)+SUMIF(总装!X$3:X$146,$B565,总装!X$6)</f>
        <v>0</v>
      </c>
      <c r="Q565" s="12">
        <f ca="1">SUMIF(总装!Y$3:Y$146,$B565,总装!Y$6)+SUMIF(总装!Z$3:Z$146,$B565,总装!Z$6)+SUMIF(总装!AA$3:AA$146,$B565,总装!AA$6)</f>
        <v>0</v>
      </c>
      <c r="R565" s="5">
        <f ca="1">SUMIF(总装!AB$3:AB$146,$B565,总装!AB$6)+SUMIF(总装!AC$3:AC$146,$B565,总装!AC$6)+SUMIF(总装!AD$3:AD$146,$B565,总装!AD$6)</f>
        <v>0</v>
      </c>
      <c r="S565" s="5">
        <f ca="1">SUMIF(总装!AE$3:AE$146,$B565,总装!AE$6)+SUMIF(总装!AF$3:AF$146,$B565,总装!AF$6)+SUMIF(总装!AG$3:AG$146,$B565,总装!AG$6)</f>
        <v>0</v>
      </c>
      <c r="T565" s="5">
        <f ca="1">SUMIF(总装!AH$3:AH$146,$B565,总装!AH$6)+SUMIF(总装!AI$3:AI$146,$B565,总装!AI$6)+SUMIF(总装!AJ$3:AJ$146,$B565,总装!AJ$6)</f>
        <v>850</v>
      </c>
      <c r="U565" s="5">
        <f ca="1">SUMIF(总装!AK$3:AK$146,$B565,总装!AK$6)+SUMIF(总装!AL$3:AL$146,$B565,总装!AL$6)+SUMIF(总装!AM$3:AM$146,$B565,总装!AM$6)</f>
        <v>1100</v>
      </c>
      <c r="V565" s="5">
        <f ca="1">SUMIF(总装!AN$3:AN$146,$B565,总装!AN$6)+SUMIF(总装!AO$3:AO$146,$B565,总装!AO$6)+SUMIF(总装!AP$3:AP$146,$B565,总装!AP$6)</f>
        <v>950</v>
      </c>
      <c r="W565" s="5">
        <f ca="1">SUMIF(总装!AQ$3:AQ$146,$B565,总装!AQ$6)+SUMIF(总装!AR$3:AR$146,$B565,总装!AR$6)+SUMIF(总装!AS$3:AS$146,$B565,总装!AS$6)</f>
        <v>100</v>
      </c>
      <c r="X565" s="5">
        <f ca="1">SUMIF(总装!AT$3:AT$146,$B565,总装!AT$6)+SUMIF(总装!AU$3:AU$146,$B565,总装!AU$6)+SUMIF(总装!AV$3:AV$146,$B565,总装!AV$6)</f>
        <v>0</v>
      </c>
      <c r="Y565" s="5">
        <f ca="1">SUMIF(总装!AW$3:AW$146,$B565,总装!AW$6)+SUMIF(总装!AX$3:AX$146,$B565,总装!AX$6)+SUMIF(总装!AY$3:AY$146,$B565,总装!AY$6)</f>
        <v>0</v>
      </c>
      <c r="Z565" s="5">
        <f ca="1">SUMIF(总装!AZ$3:AZ$146,$B565,总装!AZ$6)+SUMIF(总装!BA$3:BA$146,$B565,总装!BA$6)+SUMIF(总装!BB$3:BB$146,$B565,总装!BB$6)</f>
        <v>0</v>
      </c>
      <c r="AA565" s="5">
        <f ca="1">SUMIF(总装!BC$3:BC$146,$B565,总装!BC$6)+SUMIF(总装!BD$3:BD$146,$B565,总装!BD$6)+SUMIF(总装!BE$3:BE$146,$B565,总装!BE$6)</f>
        <v>0</v>
      </c>
      <c r="AB565" s="5">
        <f ca="1">SUMIF(总装!BF$3:BF$146,$B565,总装!BF$6)+SUMIF(总装!BG$3:BG$146,$B565,总装!BG$6)+SUMIF(总装!BH$3:BH$146,$B565,总装!BH$6)</f>
        <v>0</v>
      </c>
      <c r="AC565" s="5">
        <f ca="1">SUMIF(总装!BI$3:BI$146,$B565,总装!BI$6)+SUMIF(总装!BJ$3:BJ$146,$B565,总装!BJ$6)+SUMIF(总装!BK$3:BK$146,$B565,总装!BK$6)</f>
        <v>0</v>
      </c>
      <c r="AD565" s="5">
        <f ca="1">SUMIF(总装!BL$3:BL$146,$B565,总装!BL$6)+SUMIF(总装!BM$3:BM$146,$B565,总装!BM$6)+SUMIF(总装!BN$3:BN$146,$B565,总装!BN$6)</f>
        <v>0</v>
      </c>
      <c r="AE565" s="5">
        <f ca="1">SUMIF(总装!BO$3:BO$146,$B565,总装!BO$6)+SUMIF(总装!BP$3:BP$146,$B565,总装!BP$6)+SUMIF(总装!BQ$3:BQ$146,$B565,总装!BQ$6)</f>
        <v>0</v>
      </c>
      <c r="AF565" s="5">
        <f ca="1">SUMIF(总装!BR$3:BR$146,$B565,总装!BR$6)+SUMIF(总装!BS$3:BS$146,$B565,总装!BS$6)+SUMIF(总装!BT$3:BT$146,$B565,总装!BT$6)</f>
        <v>0</v>
      </c>
      <c r="AG565" s="5">
        <f ca="1">SUMIF(总装!BU$3:BU$146,$B565,总装!BU$6)+SUMIF(总装!BV$3:BV$146,$B565,总装!BV$6)+SUMIF(总装!BW$3:BW$146,$B565,总装!BW$6)</f>
        <v>0</v>
      </c>
      <c r="AH565" s="5">
        <f ca="1">SUMIF(总装!BX$3:BX$146,$B565,总装!BX$6)+SUMIF(总装!BY$3:BY$146,$B565,总装!BY$6)+SUMIF(总装!BZ$3:BZ$146,$B565,总装!BZ$6)</f>
        <v>0</v>
      </c>
      <c r="AI565" s="5">
        <f ca="1">SUMIF(总装!CA$3:CA$146,$B565,总装!CA$6)+SUMIF(总装!CB$3:CB$146,$B565,总装!CB$6)+SUMIF(总装!CC$3:CC$146,$B565,总装!CC$6)</f>
        <v>0</v>
      </c>
      <c r="AJ565" s="5">
        <f ca="1">SUMIF(总装!CD$3:CD$146,$B565,总装!CD$6)+SUMIF(总装!CE$3:CE$146,$B565,总装!CE$6)+SUMIF(总装!CF$3:CF$146,$B565,总装!CF$6)</f>
        <v>0</v>
      </c>
      <c r="AK565" s="5">
        <f ca="1">SUMIF(总装!CG$3:CG$146,$B565,总装!CG$6)+SUMIF(总装!CH$3:CH$146,$B565,总装!CH$6)+SUMIF(总装!CI$3:CI$146,$B565,总装!CI$6)</f>
        <v>0</v>
      </c>
      <c r="AL565" s="5">
        <f ca="1">SUMIF(总装!CJ$3:CJ$146,$B565,总装!CJ$6)+SUMIF(总装!CK$3:CK$146,$B565,总装!CK$6)+SUMIF(总装!CL$3:CL$146,$B565,总装!CL$6)</f>
        <v>0</v>
      </c>
      <c r="AM565" s="5">
        <f ca="1">SUMIF(总装!CM$3:CM$146,$B565,总装!CM$6)+SUMIF(总装!CN$3:CN$146,$B565,总装!CN$6)+SUMIF(总装!CO$3:CO$146,$B565,总装!CO$6)</f>
        <v>0</v>
      </c>
      <c r="AN565" s="5">
        <f ca="1">SUMIF(总装!CP$3:CP$146,$B565,总装!CP$6)+SUMIF(总装!CQ$3:CQ$146,$B565,总装!CQ$6)+SUMIF(总装!CR$3:CR$146,$B565,总装!CR$6)</f>
        <v>0</v>
      </c>
      <c r="AO565" s="5">
        <f ca="1" t="shared" si="22"/>
        <v>3000</v>
      </c>
      <c r="AP565" s="5">
        <f>SUMIF(工单拆分!G:G,B565,工单拆分!I:I)</f>
        <v>3000</v>
      </c>
      <c r="AQ565" s="5">
        <f ca="1" t="shared" si="23"/>
        <v>0</v>
      </c>
      <c r="AS565" s="7"/>
      <c r="AT565" s="5"/>
      <c r="AU565" s="5"/>
      <c r="AV565" s="5"/>
      <c r="AW565" s="5"/>
    </row>
    <row r="566" s="1" customFormat="1" spans="1:49">
      <c r="A566" s="5">
        <f>工单拆分!F566</f>
        <v>7210002748</v>
      </c>
      <c r="B566" s="5" t="str">
        <f>工单拆分!G566</f>
        <v>7210002748-1</v>
      </c>
      <c r="C566" s="5" t="str">
        <f>工单拆分!H566</f>
        <v>DG50YC8-1</v>
      </c>
      <c r="D566" s="5">
        <f>VLOOKUP(B566,工单拆分!G:I,3,0)</f>
        <v>1000</v>
      </c>
      <c r="E566" s="5">
        <f ca="1">SUMIFS(OFFSET(工单拆分!$I$2,,,2000),OFFSET(工单拆分!$F$2,,,2000),A566)</f>
        <v>3000</v>
      </c>
      <c r="F566" s="5"/>
      <c r="G566" s="10">
        <f ca="1" t="array" ref="G566">MATCH(TRUE,J566:AN566&gt;10,0)+$J$2-1</f>
        <v>43552</v>
      </c>
      <c r="H566" s="11"/>
      <c r="I566" s="11"/>
      <c r="J566" s="5">
        <f ca="1">SUMIF(总装!D$3:D$146,$B566,总装!D$6)+SUMIF(总装!E$3:E$146,$B566,总装!E$6)+SUMIF(总装!F$3:F$146,$B566,总装!F$6)</f>
        <v>0</v>
      </c>
      <c r="K566" s="12">
        <f ca="1">SUMIF(总装!G$3:G$146,$B566,总装!G$6)+SUMIF(总装!H$3:H$146,$B566,总装!H$6)+SUMIF(总装!I$3:I$146,$B566,总装!I$6)</f>
        <v>0</v>
      </c>
      <c r="L566" s="12">
        <f ca="1">SUMIF(总装!J$3:J$146,$B566,总装!J$6)+SUMIF(总装!K$3:K$146,$B566,总装!K$6)+SUMIF(总装!L$3:L$146,$B566,总装!L$6)</f>
        <v>0</v>
      </c>
      <c r="M566" s="12">
        <f ca="1">SUMIF(总装!M$3:M$146,$B566,总装!M$6)+SUMIF(总装!N$3:N$146,$B566,总装!N$6)+SUMIF(总装!O$3:O$146,$B566,总装!O$6)</f>
        <v>0</v>
      </c>
      <c r="N566" s="12">
        <f ca="1">SUMIF(总装!P$3:P$146,$B566,总装!P$6)+SUMIF(总装!Q$3:Q$146,$B566,总装!Q$6)+SUMIF(总装!R$3:R$146,$B566,总装!R$6)</f>
        <v>0</v>
      </c>
      <c r="O566" s="12">
        <f ca="1">SUMIF(总装!S$3:S$146,$B566,总装!S$6)+SUMIF(总装!T$3:T$146,$B566,总装!T$6)+SUMIF(总装!U$3:U$146,$B566,总装!U$6)</f>
        <v>0</v>
      </c>
      <c r="P566" s="12">
        <f ca="1">SUMIF(总装!V$3:V$146,$B566,总装!V$6)+SUMIF(总装!W$3:W$146,$B566,总装!W$6)+SUMIF(总装!X$3:X$146,$B566,总装!X$6)</f>
        <v>0</v>
      </c>
      <c r="Q566" s="12">
        <f ca="1">SUMIF(总装!Y$3:Y$146,$B566,总装!Y$6)+SUMIF(总装!Z$3:Z$146,$B566,总装!Z$6)+SUMIF(总装!AA$3:AA$146,$B566,总装!AA$6)</f>
        <v>0</v>
      </c>
      <c r="R566" s="5">
        <f ca="1">SUMIF(总装!AB$3:AB$146,$B566,总装!AB$6)+SUMIF(总装!AC$3:AC$146,$B566,总装!AC$6)+SUMIF(总装!AD$3:AD$146,$B566,总装!AD$6)</f>
        <v>0</v>
      </c>
      <c r="S566" s="5">
        <f ca="1">SUMIF(总装!AE$3:AE$146,$B566,总装!AE$6)+SUMIF(总装!AF$3:AF$146,$B566,总装!AF$6)+SUMIF(总装!AG$3:AG$146,$B566,总装!AG$6)</f>
        <v>0</v>
      </c>
      <c r="T566" s="5">
        <f ca="1">SUMIF(总装!AH$3:AH$146,$B566,总装!AH$6)+SUMIF(总装!AI$3:AI$146,$B566,总装!AI$6)+SUMIF(总装!AJ$3:AJ$146,$B566,总装!AJ$6)</f>
        <v>0</v>
      </c>
      <c r="U566" s="5">
        <f ca="1">SUMIF(总装!AK$3:AK$146,$B566,总装!AK$6)+SUMIF(总装!AL$3:AL$146,$B566,总装!AL$6)+SUMIF(总装!AM$3:AM$146,$B566,总装!AM$6)</f>
        <v>0</v>
      </c>
      <c r="V566" s="5">
        <f ca="1">SUMIF(总装!AN$3:AN$146,$B566,总装!AN$6)+SUMIF(总装!AO$3:AO$146,$B566,总装!AO$6)+SUMIF(总装!AP$3:AP$146,$B566,总装!AP$6)</f>
        <v>0</v>
      </c>
      <c r="W566" s="5">
        <f ca="1">SUMIF(总装!AQ$3:AQ$146,$B566,总装!AQ$6)+SUMIF(总装!AR$3:AR$146,$B566,总装!AR$6)+SUMIF(总装!AS$3:AS$146,$B566,总装!AS$6)</f>
        <v>0</v>
      </c>
      <c r="X566" s="5">
        <f ca="1">SUMIF(总装!AT$3:AT$146,$B566,总装!AT$6)+SUMIF(总装!AU$3:AU$146,$B566,总装!AU$6)+SUMIF(总装!AV$3:AV$146,$B566,总装!AV$6)</f>
        <v>0</v>
      </c>
      <c r="Y566" s="5">
        <f ca="1">SUMIF(总装!AW$3:AW$146,$B566,总装!AW$6)+SUMIF(总装!AX$3:AX$146,$B566,总装!AX$6)+SUMIF(总装!AY$3:AY$146,$B566,总装!AY$6)</f>
        <v>0</v>
      </c>
      <c r="Z566" s="5">
        <f ca="1">SUMIF(总装!AZ$3:AZ$146,$B566,总装!AZ$6)+SUMIF(总装!BA$3:BA$146,$B566,总装!BA$6)+SUMIF(总装!BB$3:BB$146,$B566,总装!BB$6)</f>
        <v>0</v>
      </c>
      <c r="AA566" s="5">
        <f ca="1">SUMIF(总装!BC$3:BC$146,$B566,总装!BC$6)+SUMIF(总装!BD$3:BD$146,$B566,总装!BD$6)+SUMIF(总装!BE$3:BE$146,$B566,总装!BE$6)</f>
        <v>0</v>
      </c>
      <c r="AB566" s="5">
        <f ca="1">SUMIF(总装!BF$3:BF$146,$B566,总装!BF$6)+SUMIF(总装!BG$3:BG$146,$B566,总装!BG$6)+SUMIF(总装!BH$3:BH$146,$B566,总装!BH$6)</f>
        <v>0</v>
      </c>
      <c r="AC566" s="5">
        <f ca="1">SUMIF(总装!BI$3:BI$146,$B566,总装!BI$6)+SUMIF(总装!BJ$3:BJ$146,$B566,总装!BJ$6)+SUMIF(总装!BK$3:BK$146,$B566,总装!BK$6)</f>
        <v>0</v>
      </c>
      <c r="AD566" s="5">
        <f ca="1">SUMIF(总装!BL$3:BL$146,$B566,总装!BL$6)+SUMIF(总装!BM$3:BM$146,$B566,总装!BM$6)+SUMIF(总装!BN$3:BN$146,$B566,总装!BN$6)</f>
        <v>0</v>
      </c>
      <c r="AE566" s="5">
        <f ca="1">SUMIF(总装!BO$3:BO$146,$B566,总装!BO$6)+SUMIF(总装!BP$3:BP$146,$B566,总装!BP$6)+SUMIF(总装!BQ$3:BQ$146,$B566,总装!BQ$6)</f>
        <v>0</v>
      </c>
      <c r="AF566" s="5">
        <f ca="1">SUMIF(总装!BR$3:BR$146,$B566,总装!BR$6)+SUMIF(总装!BS$3:BS$146,$B566,总装!BS$6)+SUMIF(总装!BT$3:BT$146,$B566,总装!BT$6)</f>
        <v>0</v>
      </c>
      <c r="AG566" s="5">
        <f ca="1">SUMIF(总装!BU$3:BU$146,$B566,总装!BU$6)+SUMIF(总装!BV$3:BV$146,$B566,总装!BV$6)+SUMIF(总装!BW$3:BW$146,$B566,总装!BW$6)</f>
        <v>0</v>
      </c>
      <c r="AH566" s="5">
        <f ca="1">SUMIF(总装!BX$3:BX$146,$B566,总装!BX$6)+SUMIF(总装!BY$3:BY$146,$B566,总装!BY$6)+SUMIF(总装!BZ$3:BZ$146,$B566,总装!BZ$6)</f>
        <v>0</v>
      </c>
      <c r="AI566" s="5">
        <f ca="1">SUMIF(总装!CA$3:CA$146,$B566,总装!CA$6)+SUMIF(总装!CB$3:CB$146,$B566,总装!CB$6)+SUMIF(总装!CC$3:CC$146,$B566,总装!CC$6)</f>
        <v>0</v>
      </c>
      <c r="AJ566" s="5">
        <f ca="1">SUMIF(总装!CD$3:CD$146,$B566,总装!CD$6)+SUMIF(总装!CE$3:CE$146,$B566,总装!CE$6)+SUMIF(总装!CF$3:CF$146,$B566,总装!CF$6)</f>
        <v>0</v>
      </c>
      <c r="AK566" s="5">
        <f ca="1">SUMIF(总装!CG$3:CG$146,$B566,总装!CG$6)+SUMIF(总装!CH$3:CH$146,$B566,总装!CH$6)+SUMIF(总装!CI$3:CI$146,$B566,总装!CI$6)</f>
        <v>1000</v>
      </c>
      <c r="AL566" s="5">
        <f ca="1">SUMIF(总装!CJ$3:CJ$146,$B566,总装!CJ$6)+SUMIF(总装!CK$3:CK$146,$B566,总装!CK$6)+SUMIF(总装!CL$3:CL$146,$B566,总装!CL$6)</f>
        <v>0</v>
      </c>
      <c r="AM566" s="5">
        <f ca="1">SUMIF(总装!CM$3:CM$146,$B566,总装!CM$6)+SUMIF(总装!CN$3:CN$146,$B566,总装!CN$6)+SUMIF(总装!CO$3:CO$146,$B566,总装!CO$6)</f>
        <v>0</v>
      </c>
      <c r="AN566" s="5">
        <f ca="1">SUMIF(总装!CP$3:CP$146,$B566,总装!CP$6)+SUMIF(总装!CQ$3:CQ$146,$B566,总装!CQ$6)+SUMIF(总装!CR$3:CR$146,$B566,总装!CR$6)</f>
        <v>0</v>
      </c>
      <c r="AO566" s="5">
        <f ca="1" t="shared" si="22"/>
        <v>1000</v>
      </c>
      <c r="AP566" s="5">
        <f>SUMIF(工单拆分!G:G,B566,工单拆分!I:I)</f>
        <v>1000</v>
      </c>
      <c r="AQ566" s="5">
        <f ca="1" t="shared" si="23"/>
        <v>0</v>
      </c>
      <c r="AS566" s="7"/>
      <c r="AT566" s="5"/>
      <c r="AU566" s="5"/>
      <c r="AV566" s="5"/>
      <c r="AW566" s="5"/>
    </row>
    <row r="567" s="1" customFormat="1" spans="1:49">
      <c r="A567" s="5">
        <f>工单拆分!F567</f>
        <v>7210002748</v>
      </c>
      <c r="B567" s="5" t="str">
        <f>工单拆分!G567</f>
        <v>7210002748-2</v>
      </c>
      <c r="C567" s="5" t="str">
        <f>工单拆分!H567</f>
        <v>DG50YC8-2</v>
      </c>
      <c r="D567" s="5">
        <f>VLOOKUP(B567,工单拆分!G:I,3,0)</f>
        <v>2000</v>
      </c>
      <c r="E567" s="5">
        <f ca="1">SUMIFS(OFFSET(工单拆分!$I$2,,,2000),OFFSET(工单拆分!$F$2,,,2000),A567)</f>
        <v>3000</v>
      </c>
      <c r="F567" s="5"/>
      <c r="G567" s="10" t="e">
        <f ca="1" t="array" ref="G567">MATCH(TRUE,J567:AN567&gt;10,0)+$J$2-1</f>
        <v>#N/A</v>
      </c>
      <c r="H567" s="11"/>
      <c r="I567" s="11"/>
      <c r="J567" s="5">
        <f ca="1">SUMIF(总装!D$3:D$146,$B567,总装!D$6)+SUMIF(总装!E$3:E$146,$B567,总装!E$6)+SUMIF(总装!F$3:F$146,$B567,总装!F$6)</f>
        <v>0</v>
      </c>
      <c r="K567" s="12">
        <f ca="1">SUMIF(总装!G$3:G$146,$B567,总装!G$6)+SUMIF(总装!H$3:H$146,$B567,总装!H$6)+SUMIF(总装!I$3:I$146,$B567,总装!I$6)</f>
        <v>0</v>
      </c>
      <c r="L567" s="12">
        <f ca="1">SUMIF(总装!J$3:J$146,$B567,总装!J$6)+SUMIF(总装!K$3:K$146,$B567,总装!K$6)+SUMIF(总装!L$3:L$146,$B567,总装!L$6)</f>
        <v>0</v>
      </c>
      <c r="M567" s="12">
        <f ca="1">SUMIF(总装!M$3:M$146,$B567,总装!M$6)+SUMIF(总装!N$3:N$146,$B567,总装!N$6)+SUMIF(总装!O$3:O$146,$B567,总装!O$6)</f>
        <v>0</v>
      </c>
      <c r="N567" s="12">
        <f ca="1">SUMIF(总装!P$3:P$146,$B567,总装!P$6)+SUMIF(总装!Q$3:Q$146,$B567,总装!Q$6)+SUMIF(总装!R$3:R$146,$B567,总装!R$6)</f>
        <v>0</v>
      </c>
      <c r="O567" s="12">
        <f ca="1">SUMIF(总装!S$3:S$146,$B567,总装!S$6)+SUMIF(总装!T$3:T$146,$B567,总装!T$6)+SUMIF(总装!U$3:U$146,$B567,总装!U$6)</f>
        <v>0</v>
      </c>
      <c r="P567" s="12">
        <f ca="1">SUMIF(总装!V$3:V$146,$B567,总装!V$6)+SUMIF(总装!W$3:W$146,$B567,总装!W$6)+SUMIF(总装!X$3:X$146,$B567,总装!X$6)</f>
        <v>0</v>
      </c>
      <c r="Q567" s="12">
        <f ca="1">SUMIF(总装!Y$3:Y$146,$B567,总装!Y$6)+SUMIF(总装!Z$3:Z$146,$B567,总装!Z$6)+SUMIF(总装!AA$3:AA$146,$B567,总装!AA$6)</f>
        <v>0</v>
      </c>
      <c r="R567" s="5">
        <f ca="1">SUMIF(总装!AB$3:AB$146,$B567,总装!AB$6)+SUMIF(总装!AC$3:AC$146,$B567,总装!AC$6)+SUMIF(总装!AD$3:AD$146,$B567,总装!AD$6)</f>
        <v>0</v>
      </c>
      <c r="S567" s="5">
        <f ca="1">SUMIF(总装!AE$3:AE$146,$B567,总装!AE$6)+SUMIF(总装!AF$3:AF$146,$B567,总装!AF$6)+SUMIF(总装!AG$3:AG$146,$B567,总装!AG$6)</f>
        <v>0</v>
      </c>
      <c r="T567" s="5">
        <f ca="1">SUMIF(总装!AH$3:AH$146,$B567,总装!AH$6)+SUMIF(总装!AI$3:AI$146,$B567,总装!AI$6)+SUMIF(总装!AJ$3:AJ$146,$B567,总装!AJ$6)</f>
        <v>0</v>
      </c>
      <c r="U567" s="5">
        <f ca="1">SUMIF(总装!AK$3:AK$146,$B567,总装!AK$6)+SUMIF(总装!AL$3:AL$146,$B567,总装!AL$6)+SUMIF(总装!AM$3:AM$146,$B567,总装!AM$6)</f>
        <v>0</v>
      </c>
      <c r="V567" s="5">
        <f ca="1">SUMIF(总装!AN$3:AN$146,$B567,总装!AN$6)+SUMIF(总装!AO$3:AO$146,$B567,总装!AO$6)+SUMIF(总装!AP$3:AP$146,$B567,总装!AP$6)</f>
        <v>0</v>
      </c>
      <c r="W567" s="5">
        <f ca="1">SUMIF(总装!AQ$3:AQ$146,$B567,总装!AQ$6)+SUMIF(总装!AR$3:AR$146,$B567,总装!AR$6)+SUMIF(总装!AS$3:AS$146,$B567,总装!AS$6)</f>
        <v>0</v>
      </c>
      <c r="X567" s="5">
        <f ca="1">SUMIF(总装!AT$3:AT$146,$B567,总装!AT$6)+SUMIF(总装!AU$3:AU$146,$B567,总装!AU$6)+SUMIF(总装!AV$3:AV$146,$B567,总装!AV$6)</f>
        <v>0</v>
      </c>
      <c r="Y567" s="5">
        <f ca="1">SUMIF(总装!AW$3:AW$146,$B567,总装!AW$6)+SUMIF(总装!AX$3:AX$146,$B567,总装!AX$6)+SUMIF(总装!AY$3:AY$146,$B567,总装!AY$6)</f>
        <v>0</v>
      </c>
      <c r="Z567" s="5">
        <f ca="1">SUMIF(总装!AZ$3:AZ$146,$B567,总装!AZ$6)+SUMIF(总装!BA$3:BA$146,$B567,总装!BA$6)+SUMIF(总装!BB$3:BB$146,$B567,总装!BB$6)</f>
        <v>0</v>
      </c>
      <c r="AA567" s="5">
        <f ca="1">SUMIF(总装!BC$3:BC$146,$B567,总装!BC$6)+SUMIF(总装!BD$3:BD$146,$B567,总装!BD$6)+SUMIF(总装!BE$3:BE$146,$B567,总装!BE$6)</f>
        <v>0</v>
      </c>
      <c r="AB567" s="5">
        <f ca="1">SUMIF(总装!BF$3:BF$146,$B567,总装!BF$6)+SUMIF(总装!BG$3:BG$146,$B567,总装!BG$6)+SUMIF(总装!BH$3:BH$146,$B567,总装!BH$6)</f>
        <v>0</v>
      </c>
      <c r="AC567" s="5">
        <f ca="1">SUMIF(总装!BI$3:BI$146,$B567,总装!BI$6)+SUMIF(总装!BJ$3:BJ$146,$B567,总装!BJ$6)+SUMIF(总装!BK$3:BK$146,$B567,总装!BK$6)</f>
        <v>0</v>
      </c>
      <c r="AD567" s="5">
        <f ca="1">SUMIF(总装!BL$3:BL$146,$B567,总装!BL$6)+SUMIF(总装!BM$3:BM$146,$B567,总装!BM$6)+SUMIF(总装!BN$3:BN$146,$B567,总装!BN$6)</f>
        <v>0</v>
      </c>
      <c r="AE567" s="5">
        <f ca="1">SUMIF(总装!BO$3:BO$146,$B567,总装!BO$6)+SUMIF(总装!BP$3:BP$146,$B567,总装!BP$6)+SUMIF(总装!BQ$3:BQ$146,$B567,总装!BQ$6)</f>
        <v>0</v>
      </c>
      <c r="AF567" s="5">
        <f ca="1">SUMIF(总装!BR$3:BR$146,$B567,总装!BR$6)+SUMIF(总装!BS$3:BS$146,$B567,总装!BS$6)+SUMIF(总装!BT$3:BT$146,$B567,总装!BT$6)</f>
        <v>0</v>
      </c>
      <c r="AG567" s="5">
        <f ca="1">SUMIF(总装!BU$3:BU$146,$B567,总装!BU$6)+SUMIF(总装!BV$3:BV$146,$B567,总装!BV$6)+SUMIF(总装!BW$3:BW$146,$B567,总装!BW$6)</f>
        <v>0</v>
      </c>
      <c r="AH567" s="5">
        <f ca="1">SUMIF(总装!BX$3:BX$146,$B567,总装!BX$6)+SUMIF(总装!BY$3:BY$146,$B567,总装!BY$6)+SUMIF(总装!BZ$3:BZ$146,$B567,总装!BZ$6)</f>
        <v>0</v>
      </c>
      <c r="AI567" s="5">
        <f ca="1">SUMIF(总装!CA$3:CA$146,$B567,总装!CA$6)+SUMIF(总装!CB$3:CB$146,$B567,总装!CB$6)+SUMIF(总装!CC$3:CC$146,$B567,总装!CC$6)</f>
        <v>0</v>
      </c>
      <c r="AJ567" s="5">
        <f ca="1">SUMIF(总装!CD$3:CD$146,$B567,总装!CD$6)+SUMIF(总装!CE$3:CE$146,$B567,总装!CE$6)+SUMIF(总装!CF$3:CF$146,$B567,总装!CF$6)</f>
        <v>0</v>
      </c>
      <c r="AK567" s="5">
        <f ca="1">SUMIF(总装!CG$3:CG$146,$B567,总装!CG$6)+SUMIF(总装!CH$3:CH$146,$B567,总装!CH$6)+SUMIF(总装!CI$3:CI$146,$B567,总装!CI$6)</f>
        <v>0</v>
      </c>
      <c r="AL567" s="5">
        <f ca="1">SUMIF(总装!CJ$3:CJ$146,$B567,总装!CJ$6)+SUMIF(总装!CK$3:CK$146,$B567,总装!CK$6)+SUMIF(总装!CL$3:CL$146,$B567,总装!CL$6)</f>
        <v>0</v>
      </c>
      <c r="AM567" s="5">
        <f ca="1">SUMIF(总装!CM$3:CM$146,$B567,总装!CM$6)+SUMIF(总装!CN$3:CN$146,$B567,总装!CN$6)+SUMIF(总装!CO$3:CO$146,$B567,总装!CO$6)</f>
        <v>0</v>
      </c>
      <c r="AN567" s="5">
        <f ca="1">SUMIF(总装!CP$3:CP$146,$B567,总装!CP$6)+SUMIF(总装!CQ$3:CQ$146,$B567,总装!CQ$6)+SUMIF(总装!CR$3:CR$146,$B567,总装!CR$6)</f>
        <v>0</v>
      </c>
      <c r="AO567" s="5">
        <f ca="1" t="shared" si="22"/>
        <v>0</v>
      </c>
      <c r="AP567" s="5">
        <f>SUMIF(工单拆分!G:G,B567,工单拆分!I:I)</f>
        <v>2000</v>
      </c>
      <c r="AQ567" s="5">
        <f ca="1" t="shared" si="23"/>
        <v>-2000</v>
      </c>
      <c r="AS567" s="7"/>
      <c r="AT567" s="5"/>
      <c r="AU567" s="5"/>
      <c r="AV567" s="5"/>
      <c r="AW567" s="5"/>
    </row>
    <row r="568" s="1" customFormat="1" spans="1:49">
      <c r="A568" s="5">
        <f>工单拆分!F568</f>
        <v>7210003821</v>
      </c>
      <c r="B568" s="5" t="str">
        <f>工单拆分!G568</f>
        <v>7210003821-1</v>
      </c>
      <c r="C568" s="5" t="str">
        <f>工单拆分!H568</f>
        <v>DG60YK11-1</v>
      </c>
      <c r="D568" s="5">
        <f>VLOOKUP(B568,工单拆分!G:I,3,0)</f>
        <v>600</v>
      </c>
      <c r="E568" s="5">
        <f ca="1">SUMIFS(OFFSET(工单拆分!$I$2,,,2000),OFFSET(工单拆分!$F$2,,,2000),A568)</f>
        <v>600</v>
      </c>
      <c r="F568" s="5"/>
      <c r="G568" s="10">
        <f ca="1" t="array" ref="G568">MATCH(TRUE,J568:AN568&gt;10,0)+$J$2-1</f>
        <v>43543</v>
      </c>
      <c r="H568" s="11"/>
      <c r="I568" s="11"/>
      <c r="J568" s="5">
        <f ca="1">SUMIF(总装!D$3:D$146,$B568,总装!D$6)+SUMIF(总装!E$3:E$146,$B568,总装!E$6)+SUMIF(总装!F$3:F$146,$B568,总装!F$6)</f>
        <v>0</v>
      </c>
      <c r="K568" s="12">
        <f ca="1">SUMIF(总装!G$3:G$146,$B568,总装!G$6)+SUMIF(总装!H$3:H$146,$B568,总装!H$6)+SUMIF(总装!I$3:I$146,$B568,总装!I$6)</f>
        <v>0</v>
      </c>
      <c r="L568" s="12">
        <f ca="1">SUMIF(总装!J$3:J$146,$B568,总装!J$6)+SUMIF(总装!K$3:K$146,$B568,总装!K$6)+SUMIF(总装!L$3:L$146,$B568,总装!L$6)</f>
        <v>0</v>
      </c>
      <c r="M568" s="12">
        <f ca="1">SUMIF(总装!M$3:M$146,$B568,总装!M$6)+SUMIF(总装!N$3:N$146,$B568,总装!N$6)+SUMIF(总装!O$3:O$146,$B568,总装!O$6)</f>
        <v>0</v>
      </c>
      <c r="N568" s="12">
        <f ca="1">SUMIF(总装!P$3:P$146,$B568,总装!P$6)+SUMIF(总装!Q$3:Q$146,$B568,总装!Q$6)+SUMIF(总装!R$3:R$146,$B568,总装!R$6)</f>
        <v>0</v>
      </c>
      <c r="O568" s="12">
        <f ca="1">SUMIF(总装!S$3:S$146,$B568,总装!S$6)+SUMIF(总装!T$3:T$146,$B568,总装!T$6)+SUMIF(总装!U$3:U$146,$B568,总装!U$6)</f>
        <v>0</v>
      </c>
      <c r="P568" s="12">
        <f ca="1">SUMIF(总装!V$3:V$146,$B568,总装!V$6)+SUMIF(总装!W$3:W$146,$B568,总装!W$6)+SUMIF(总装!X$3:X$146,$B568,总装!X$6)</f>
        <v>0</v>
      </c>
      <c r="Q568" s="12">
        <f ca="1">SUMIF(总装!Y$3:Y$146,$B568,总装!Y$6)+SUMIF(总装!Z$3:Z$146,$B568,总装!Z$6)+SUMIF(总装!AA$3:AA$146,$B568,总装!AA$6)</f>
        <v>0</v>
      </c>
      <c r="R568" s="5">
        <f ca="1">SUMIF(总装!AB$3:AB$146,$B568,总装!AB$6)+SUMIF(总装!AC$3:AC$146,$B568,总装!AC$6)+SUMIF(总装!AD$3:AD$146,$B568,总装!AD$6)</f>
        <v>0</v>
      </c>
      <c r="S568" s="5">
        <f ca="1">SUMIF(总装!AE$3:AE$146,$B568,总装!AE$6)+SUMIF(总装!AF$3:AF$146,$B568,总装!AF$6)+SUMIF(总装!AG$3:AG$146,$B568,总装!AG$6)</f>
        <v>0</v>
      </c>
      <c r="T568" s="5">
        <f ca="1">SUMIF(总装!AH$3:AH$146,$B568,总装!AH$6)+SUMIF(总装!AI$3:AI$146,$B568,总装!AI$6)+SUMIF(总装!AJ$3:AJ$146,$B568,总装!AJ$6)</f>
        <v>0</v>
      </c>
      <c r="U568" s="5">
        <f ca="1">SUMIF(总装!AK$3:AK$146,$B568,总装!AK$6)+SUMIF(总装!AL$3:AL$146,$B568,总装!AL$6)+SUMIF(总装!AM$3:AM$146,$B568,总装!AM$6)</f>
        <v>0</v>
      </c>
      <c r="V568" s="5">
        <f ca="1">SUMIF(总装!AN$3:AN$146,$B568,总装!AN$6)+SUMIF(总装!AO$3:AO$146,$B568,总装!AO$6)+SUMIF(总装!AP$3:AP$146,$B568,总装!AP$6)</f>
        <v>0</v>
      </c>
      <c r="W568" s="5">
        <f ca="1">SUMIF(总装!AQ$3:AQ$146,$B568,总装!AQ$6)+SUMIF(总装!AR$3:AR$146,$B568,总装!AR$6)+SUMIF(总装!AS$3:AS$146,$B568,总装!AS$6)</f>
        <v>0</v>
      </c>
      <c r="X568" s="5">
        <f ca="1">SUMIF(总装!AT$3:AT$146,$B568,总装!AT$6)+SUMIF(总装!AU$3:AU$146,$B568,总装!AU$6)+SUMIF(总装!AV$3:AV$146,$B568,总装!AV$6)</f>
        <v>0</v>
      </c>
      <c r="Y568" s="5">
        <f ca="1">SUMIF(总装!AW$3:AW$146,$B568,总装!AW$6)+SUMIF(总装!AX$3:AX$146,$B568,总装!AX$6)+SUMIF(总装!AY$3:AY$146,$B568,总装!AY$6)</f>
        <v>0</v>
      </c>
      <c r="Z568" s="5">
        <f ca="1">SUMIF(总装!AZ$3:AZ$146,$B568,总装!AZ$6)+SUMIF(总装!BA$3:BA$146,$B568,总装!BA$6)+SUMIF(总装!BB$3:BB$146,$B568,总装!BB$6)</f>
        <v>0</v>
      </c>
      <c r="AA568" s="5">
        <f ca="1">SUMIF(总装!BC$3:BC$146,$B568,总装!BC$6)+SUMIF(总装!BD$3:BD$146,$B568,总装!BD$6)+SUMIF(总装!BE$3:BE$146,$B568,总装!BE$6)</f>
        <v>0</v>
      </c>
      <c r="AB568" s="5">
        <f ca="1">SUMIF(总装!BF$3:BF$146,$B568,总装!BF$6)+SUMIF(总装!BG$3:BG$146,$B568,总装!BG$6)+SUMIF(总装!BH$3:BH$146,$B568,总装!BH$6)</f>
        <v>260</v>
      </c>
      <c r="AC568" s="5">
        <f ca="1">SUMIF(总装!BI$3:BI$146,$B568,总装!BI$6)+SUMIF(总装!BJ$3:BJ$146,$B568,总装!BJ$6)+SUMIF(总装!BK$3:BK$146,$B568,总装!BK$6)</f>
        <v>340</v>
      </c>
      <c r="AD568" s="5">
        <f ca="1">SUMIF(总装!BL$3:BL$146,$B568,总装!BL$6)+SUMIF(总装!BM$3:BM$146,$B568,总装!BM$6)+SUMIF(总装!BN$3:BN$146,$B568,总装!BN$6)</f>
        <v>0</v>
      </c>
      <c r="AE568" s="5">
        <f ca="1">SUMIF(总装!BO$3:BO$146,$B568,总装!BO$6)+SUMIF(总装!BP$3:BP$146,$B568,总装!BP$6)+SUMIF(总装!BQ$3:BQ$146,$B568,总装!BQ$6)</f>
        <v>0</v>
      </c>
      <c r="AF568" s="5">
        <f ca="1">SUMIF(总装!BR$3:BR$146,$B568,总装!BR$6)+SUMIF(总装!BS$3:BS$146,$B568,总装!BS$6)+SUMIF(总装!BT$3:BT$146,$B568,总装!BT$6)</f>
        <v>0</v>
      </c>
      <c r="AG568" s="5">
        <f ca="1">SUMIF(总装!BU$3:BU$146,$B568,总装!BU$6)+SUMIF(总装!BV$3:BV$146,$B568,总装!BV$6)+SUMIF(总装!BW$3:BW$146,$B568,总装!BW$6)</f>
        <v>0</v>
      </c>
      <c r="AH568" s="5">
        <f ca="1">SUMIF(总装!BX$3:BX$146,$B568,总装!BX$6)+SUMIF(总装!BY$3:BY$146,$B568,总装!BY$6)+SUMIF(总装!BZ$3:BZ$146,$B568,总装!BZ$6)</f>
        <v>0</v>
      </c>
      <c r="AI568" s="5">
        <f ca="1">SUMIF(总装!CA$3:CA$146,$B568,总装!CA$6)+SUMIF(总装!CB$3:CB$146,$B568,总装!CB$6)+SUMIF(总装!CC$3:CC$146,$B568,总装!CC$6)</f>
        <v>0</v>
      </c>
      <c r="AJ568" s="5">
        <f ca="1">SUMIF(总装!CD$3:CD$146,$B568,总装!CD$6)+SUMIF(总装!CE$3:CE$146,$B568,总装!CE$6)+SUMIF(总装!CF$3:CF$146,$B568,总装!CF$6)</f>
        <v>0</v>
      </c>
      <c r="AK568" s="5">
        <f ca="1">SUMIF(总装!CG$3:CG$146,$B568,总装!CG$6)+SUMIF(总装!CH$3:CH$146,$B568,总装!CH$6)+SUMIF(总装!CI$3:CI$146,$B568,总装!CI$6)</f>
        <v>0</v>
      </c>
      <c r="AL568" s="5">
        <f ca="1">SUMIF(总装!CJ$3:CJ$146,$B568,总装!CJ$6)+SUMIF(总装!CK$3:CK$146,$B568,总装!CK$6)+SUMIF(总装!CL$3:CL$146,$B568,总装!CL$6)</f>
        <v>0</v>
      </c>
      <c r="AM568" s="5">
        <f ca="1">SUMIF(总装!CM$3:CM$146,$B568,总装!CM$6)+SUMIF(总装!CN$3:CN$146,$B568,总装!CN$6)+SUMIF(总装!CO$3:CO$146,$B568,总装!CO$6)</f>
        <v>0</v>
      </c>
      <c r="AN568" s="5">
        <f ca="1">SUMIF(总装!CP$3:CP$146,$B568,总装!CP$6)+SUMIF(总装!CQ$3:CQ$146,$B568,总装!CQ$6)+SUMIF(总装!CR$3:CR$146,$B568,总装!CR$6)</f>
        <v>0</v>
      </c>
      <c r="AO568" s="5">
        <f ca="1" t="shared" si="22"/>
        <v>600</v>
      </c>
      <c r="AP568" s="5">
        <f>SUMIF(工单拆分!G:G,B568,工单拆分!I:I)</f>
        <v>600</v>
      </c>
      <c r="AQ568" s="5">
        <f ca="1" t="shared" si="23"/>
        <v>0</v>
      </c>
      <c r="AS568" s="7"/>
      <c r="AT568" s="5"/>
      <c r="AU568" s="5"/>
      <c r="AV568" s="5"/>
      <c r="AW568" s="5"/>
    </row>
    <row r="569" s="1" customFormat="1" spans="1:49">
      <c r="A569" s="5">
        <f>工单拆分!F569</f>
        <v>7210004078</v>
      </c>
      <c r="B569" s="5" t="str">
        <f>工单拆分!G569</f>
        <v>7210004078-1</v>
      </c>
      <c r="C569" s="5" t="str">
        <f>工单拆分!H569</f>
        <v>DG40YC12-1</v>
      </c>
      <c r="D569" s="5">
        <f>VLOOKUP(B569,工单拆分!G:I,3,0)</f>
        <v>1000</v>
      </c>
      <c r="E569" s="5">
        <f ca="1">SUMIFS(OFFSET(工单拆分!$I$2,,,2000),OFFSET(工单拆分!$F$2,,,2000),A569)</f>
        <v>2000</v>
      </c>
      <c r="F569" s="5"/>
      <c r="G569" s="10">
        <f ca="1" t="array" ref="G569">MATCH(TRUE,J569:AN569&gt;10,0)+$J$2-1</f>
        <v>43529</v>
      </c>
      <c r="H569" s="11"/>
      <c r="I569" s="11"/>
      <c r="J569" s="5">
        <f ca="1">SUMIF(总装!D$3:D$146,$B569,总装!D$6)+SUMIF(总装!E$3:E$146,$B569,总装!E$6)+SUMIF(总装!F$3:F$146,$B569,总装!F$6)</f>
        <v>0</v>
      </c>
      <c r="K569" s="12">
        <f ca="1">SUMIF(总装!G$3:G$146,$B569,总装!G$6)+SUMIF(总装!H$3:H$146,$B569,总装!H$6)+SUMIF(总装!I$3:I$146,$B569,总装!I$6)</f>
        <v>0</v>
      </c>
      <c r="L569" s="12">
        <f ca="1">SUMIF(总装!J$3:J$146,$B569,总装!J$6)+SUMIF(总装!K$3:K$146,$B569,总装!K$6)+SUMIF(总装!L$3:L$146,$B569,总装!L$6)</f>
        <v>0</v>
      </c>
      <c r="M569" s="12">
        <f ca="1">SUMIF(总装!M$3:M$146,$B569,总装!M$6)+SUMIF(总装!N$3:N$146,$B569,总装!N$6)+SUMIF(总装!O$3:O$146,$B569,总装!O$6)</f>
        <v>0</v>
      </c>
      <c r="N569" s="12">
        <f ca="1">SUMIF(总装!P$3:P$146,$B569,总装!P$6)+SUMIF(总装!Q$3:Q$146,$B569,总装!Q$6)+SUMIF(总装!R$3:R$146,$B569,总装!R$6)</f>
        <v>700</v>
      </c>
      <c r="O569" s="12">
        <f ca="1">SUMIF(总装!S$3:S$146,$B569,总装!S$6)+SUMIF(总装!T$3:T$146,$B569,总装!T$6)+SUMIF(总装!U$3:U$146,$B569,总装!U$6)</f>
        <v>300</v>
      </c>
      <c r="P569" s="12">
        <f ca="1">SUMIF(总装!V$3:V$146,$B569,总装!V$6)+SUMIF(总装!W$3:W$146,$B569,总装!W$6)+SUMIF(总装!X$3:X$146,$B569,总装!X$6)</f>
        <v>0</v>
      </c>
      <c r="Q569" s="12">
        <f ca="1">SUMIF(总装!Y$3:Y$146,$B569,总装!Y$6)+SUMIF(总装!Z$3:Z$146,$B569,总装!Z$6)+SUMIF(总装!AA$3:AA$146,$B569,总装!AA$6)</f>
        <v>0</v>
      </c>
      <c r="R569" s="5">
        <f ca="1">SUMIF(总装!AB$3:AB$146,$B569,总装!AB$6)+SUMIF(总装!AC$3:AC$146,$B569,总装!AC$6)+SUMIF(总装!AD$3:AD$146,$B569,总装!AD$6)</f>
        <v>0</v>
      </c>
      <c r="S569" s="5">
        <f ca="1">SUMIF(总装!AE$3:AE$146,$B569,总装!AE$6)+SUMIF(总装!AF$3:AF$146,$B569,总装!AF$6)+SUMIF(总装!AG$3:AG$146,$B569,总装!AG$6)</f>
        <v>0</v>
      </c>
      <c r="T569" s="5">
        <f ca="1">SUMIF(总装!AH$3:AH$146,$B569,总装!AH$6)+SUMIF(总装!AI$3:AI$146,$B569,总装!AI$6)+SUMIF(总装!AJ$3:AJ$146,$B569,总装!AJ$6)</f>
        <v>0</v>
      </c>
      <c r="U569" s="5">
        <f ca="1">SUMIF(总装!AK$3:AK$146,$B569,总装!AK$6)+SUMIF(总装!AL$3:AL$146,$B569,总装!AL$6)+SUMIF(总装!AM$3:AM$146,$B569,总装!AM$6)</f>
        <v>0</v>
      </c>
      <c r="V569" s="5">
        <f ca="1">SUMIF(总装!AN$3:AN$146,$B569,总装!AN$6)+SUMIF(总装!AO$3:AO$146,$B569,总装!AO$6)+SUMIF(总装!AP$3:AP$146,$B569,总装!AP$6)</f>
        <v>0</v>
      </c>
      <c r="W569" s="5">
        <f ca="1">SUMIF(总装!AQ$3:AQ$146,$B569,总装!AQ$6)+SUMIF(总装!AR$3:AR$146,$B569,总装!AR$6)+SUMIF(总装!AS$3:AS$146,$B569,总装!AS$6)</f>
        <v>0</v>
      </c>
      <c r="X569" s="5">
        <f ca="1">SUMIF(总装!AT$3:AT$146,$B569,总装!AT$6)+SUMIF(总装!AU$3:AU$146,$B569,总装!AU$6)+SUMIF(总装!AV$3:AV$146,$B569,总装!AV$6)</f>
        <v>0</v>
      </c>
      <c r="Y569" s="5">
        <f ca="1">SUMIF(总装!AW$3:AW$146,$B569,总装!AW$6)+SUMIF(总装!AX$3:AX$146,$B569,总装!AX$6)+SUMIF(总装!AY$3:AY$146,$B569,总装!AY$6)</f>
        <v>0</v>
      </c>
      <c r="Z569" s="5">
        <f ca="1">SUMIF(总装!AZ$3:AZ$146,$B569,总装!AZ$6)+SUMIF(总装!BA$3:BA$146,$B569,总装!BA$6)+SUMIF(总装!BB$3:BB$146,$B569,总装!BB$6)</f>
        <v>0</v>
      </c>
      <c r="AA569" s="5">
        <f ca="1">SUMIF(总装!BC$3:BC$146,$B569,总装!BC$6)+SUMIF(总装!BD$3:BD$146,$B569,总装!BD$6)+SUMIF(总装!BE$3:BE$146,$B569,总装!BE$6)</f>
        <v>0</v>
      </c>
      <c r="AB569" s="5">
        <f ca="1">SUMIF(总装!BF$3:BF$146,$B569,总装!BF$6)+SUMIF(总装!BG$3:BG$146,$B569,总装!BG$6)+SUMIF(总装!BH$3:BH$146,$B569,总装!BH$6)</f>
        <v>0</v>
      </c>
      <c r="AC569" s="5">
        <f ca="1">SUMIF(总装!BI$3:BI$146,$B569,总装!BI$6)+SUMIF(总装!BJ$3:BJ$146,$B569,总装!BJ$6)+SUMIF(总装!BK$3:BK$146,$B569,总装!BK$6)</f>
        <v>0</v>
      </c>
      <c r="AD569" s="5">
        <f ca="1">SUMIF(总装!BL$3:BL$146,$B569,总装!BL$6)+SUMIF(总装!BM$3:BM$146,$B569,总装!BM$6)+SUMIF(总装!BN$3:BN$146,$B569,总装!BN$6)</f>
        <v>0</v>
      </c>
      <c r="AE569" s="5">
        <f ca="1">SUMIF(总装!BO$3:BO$146,$B569,总装!BO$6)+SUMIF(总装!BP$3:BP$146,$B569,总装!BP$6)+SUMIF(总装!BQ$3:BQ$146,$B569,总装!BQ$6)</f>
        <v>0</v>
      </c>
      <c r="AF569" s="5">
        <f ca="1">SUMIF(总装!BR$3:BR$146,$B569,总装!BR$6)+SUMIF(总装!BS$3:BS$146,$B569,总装!BS$6)+SUMIF(总装!BT$3:BT$146,$B569,总装!BT$6)</f>
        <v>0</v>
      </c>
      <c r="AG569" s="5">
        <f ca="1">SUMIF(总装!BU$3:BU$146,$B569,总装!BU$6)+SUMIF(总装!BV$3:BV$146,$B569,总装!BV$6)+SUMIF(总装!BW$3:BW$146,$B569,总装!BW$6)</f>
        <v>0</v>
      </c>
      <c r="AH569" s="5">
        <f ca="1">SUMIF(总装!BX$3:BX$146,$B569,总装!BX$6)+SUMIF(总装!BY$3:BY$146,$B569,总装!BY$6)+SUMIF(总装!BZ$3:BZ$146,$B569,总装!BZ$6)</f>
        <v>0</v>
      </c>
      <c r="AI569" s="5">
        <f ca="1">SUMIF(总装!CA$3:CA$146,$B569,总装!CA$6)+SUMIF(总装!CB$3:CB$146,$B569,总装!CB$6)+SUMIF(总装!CC$3:CC$146,$B569,总装!CC$6)</f>
        <v>0</v>
      </c>
      <c r="AJ569" s="5">
        <f ca="1">SUMIF(总装!CD$3:CD$146,$B569,总装!CD$6)+SUMIF(总装!CE$3:CE$146,$B569,总装!CE$6)+SUMIF(总装!CF$3:CF$146,$B569,总装!CF$6)</f>
        <v>0</v>
      </c>
      <c r="AK569" s="5">
        <f ca="1">SUMIF(总装!CG$3:CG$146,$B569,总装!CG$6)+SUMIF(总装!CH$3:CH$146,$B569,总装!CH$6)+SUMIF(总装!CI$3:CI$146,$B569,总装!CI$6)</f>
        <v>0</v>
      </c>
      <c r="AL569" s="5">
        <f ca="1">SUMIF(总装!CJ$3:CJ$146,$B569,总装!CJ$6)+SUMIF(总装!CK$3:CK$146,$B569,总装!CK$6)+SUMIF(总装!CL$3:CL$146,$B569,总装!CL$6)</f>
        <v>0</v>
      </c>
      <c r="AM569" s="5">
        <f ca="1">SUMIF(总装!CM$3:CM$146,$B569,总装!CM$6)+SUMIF(总装!CN$3:CN$146,$B569,总装!CN$6)+SUMIF(总装!CO$3:CO$146,$B569,总装!CO$6)</f>
        <v>0</v>
      </c>
      <c r="AN569" s="5">
        <f ca="1">SUMIF(总装!CP$3:CP$146,$B569,总装!CP$6)+SUMIF(总装!CQ$3:CQ$146,$B569,总装!CQ$6)+SUMIF(总装!CR$3:CR$146,$B569,总装!CR$6)</f>
        <v>0</v>
      </c>
      <c r="AO569" s="5">
        <f ca="1" t="shared" si="22"/>
        <v>1000</v>
      </c>
      <c r="AP569" s="5">
        <f>SUMIF(工单拆分!G:G,B569,工单拆分!I:I)</f>
        <v>1000</v>
      </c>
      <c r="AQ569" s="5">
        <f ca="1" t="shared" si="23"/>
        <v>0</v>
      </c>
      <c r="AS569" s="7"/>
      <c r="AT569" s="5"/>
      <c r="AU569" s="5"/>
      <c r="AV569" s="5"/>
      <c r="AW569" s="5"/>
    </row>
    <row r="570" s="1" customFormat="1" spans="1:49">
      <c r="A570" s="5">
        <f>工单拆分!F570</f>
        <v>7210004078</v>
      </c>
      <c r="B570" s="5" t="str">
        <f>工单拆分!G570</f>
        <v>7210004078-2</v>
      </c>
      <c r="C570" s="5" t="str">
        <f>工单拆分!H570</f>
        <v>DG40YC12-2</v>
      </c>
      <c r="D570" s="5">
        <f>VLOOKUP(B570,工单拆分!G:I,3,0)</f>
        <v>1000</v>
      </c>
      <c r="E570" s="5">
        <f ca="1">SUMIFS(OFFSET(工单拆分!$I$2,,,2000),OFFSET(工单拆分!$F$2,,,2000),A570)</f>
        <v>2000</v>
      </c>
      <c r="F570" s="5"/>
      <c r="G570" s="10">
        <f ca="1" t="array" ref="G570">MATCH(TRUE,J570:AN570&gt;10,0)+$J$2-1</f>
        <v>43552</v>
      </c>
      <c r="H570" s="11"/>
      <c r="I570" s="11"/>
      <c r="J570" s="5">
        <f ca="1">SUMIF(总装!D$3:D$146,$B570,总装!D$6)+SUMIF(总装!E$3:E$146,$B570,总装!E$6)+SUMIF(总装!F$3:F$146,$B570,总装!F$6)</f>
        <v>0</v>
      </c>
      <c r="K570" s="12">
        <f ca="1">SUMIF(总装!G$3:G$146,$B570,总装!G$6)+SUMIF(总装!H$3:H$146,$B570,总装!H$6)+SUMIF(总装!I$3:I$146,$B570,总装!I$6)</f>
        <v>0</v>
      </c>
      <c r="L570" s="12">
        <f ca="1">SUMIF(总装!J$3:J$146,$B570,总装!J$6)+SUMIF(总装!K$3:K$146,$B570,总装!K$6)+SUMIF(总装!L$3:L$146,$B570,总装!L$6)</f>
        <v>0</v>
      </c>
      <c r="M570" s="12">
        <f ca="1">SUMIF(总装!M$3:M$146,$B570,总装!M$6)+SUMIF(总装!N$3:N$146,$B570,总装!N$6)+SUMIF(总装!O$3:O$146,$B570,总装!O$6)</f>
        <v>0</v>
      </c>
      <c r="N570" s="12">
        <f ca="1">SUMIF(总装!P$3:P$146,$B570,总装!P$6)+SUMIF(总装!Q$3:Q$146,$B570,总装!Q$6)+SUMIF(总装!R$3:R$146,$B570,总装!R$6)</f>
        <v>0</v>
      </c>
      <c r="O570" s="12">
        <f ca="1">SUMIF(总装!S$3:S$146,$B570,总装!S$6)+SUMIF(总装!T$3:T$146,$B570,总装!T$6)+SUMIF(总装!U$3:U$146,$B570,总装!U$6)</f>
        <v>0</v>
      </c>
      <c r="P570" s="12">
        <f ca="1">SUMIF(总装!V$3:V$146,$B570,总装!V$6)+SUMIF(总装!W$3:W$146,$B570,总装!W$6)+SUMIF(总装!X$3:X$146,$B570,总装!X$6)</f>
        <v>0</v>
      </c>
      <c r="Q570" s="12">
        <f ca="1">SUMIF(总装!Y$3:Y$146,$B570,总装!Y$6)+SUMIF(总装!Z$3:Z$146,$B570,总装!Z$6)+SUMIF(总装!AA$3:AA$146,$B570,总装!AA$6)</f>
        <v>0</v>
      </c>
      <c r="R570" s="5">
        <f ca="1">SUMIF(总装!AB$3:AB$146,$B570,总装!AB$6)+SUMIF(总装!AC$3:AC$146,$B570,总装!AC$6)+SUMIF(总装!AD$3:AD$146,$B570,总装!AD$6)</f>
        <v>0</v>
      </c>
      <c r="S570" s="5">
        <f ca="1">SUMIF(总装!AE$3:AE$146,$B570,总装!AE$6)+SUMIF(总装!AF$3:AF$146,$B570,总装!AF$6)+SUMIF(总装!AG$3:AG$146,$B570,总装!AG$6)</f>
        <v>0</v>
      </c>
      <c r="T570" s="5">
        <f ca="1">SUMIF(总装!AH$3:AH$146,$B570,总装!AH$6)+SUMIF(总装!AI$3:AI$146,$B570,总装!AI$6)+SUMIF(总装!AJ$3:AJ$146,$B570,总装!AJ$6)</f>
        <v>0</v>
      </c>
      <c r="U570" s="5">
        <f ca="1">SUMIF(总装!AK$3:AK$146,$B570,总装!AK$6)+SUMIF(总装!AL$3:AL$146,$B570,总装!AL$6)+SUMIF(总装!AM$3:AM$146,$B570,总装!AM$6)</f>
        <v>0</v>
      </c>
      <c r="V570" s="5">
        <f ca="1">SUMIF(总装!AN$3:AN$146,$B570,总装!AN$6)+SUMIF(总装!AO$3:AO$146,$B570,总装!AO$6)+SUMIF(总装!AP$3:AP$146,$B570,总装!AP$6)</f>
        <v>0</v>
      </c>
      <c r="W570" s="5">
        <f ca="1">SUMIF(总装!AQ$3:AQ$146,$B570,总装!AQ$6)+SUMIF(总装!AR$3:AR$146,$B570,总装!AR$6)+SUMIF(总装!AS$3:AS$146,$B570,总装!AS$6)</f>
        <v>0</v>
      </c>
      <c r="X570" s="5">
        <f ca="1">SUMIF(总装!AT$3:AT$146,$B570,总装!AT$6)+SUMIF(总装!AU$3:AU$146,$B570,总装!AU$6)+SUMIF(总装!AV$3:AV$146,$B570,总装!AV$6)</f>
        <v>0</v>
      </c>
      <c r="Y570" s="5">
        <f ca="1">SUMIF(总装!AW$3:AW$146,$B570,总装!AW$6)+SUMIF(总装!AX$3:AX$146,$B570,总装!AX$6)+SUMIF(总装!AY$3:AY$146,$B570,总装!AY$6)</f>
        <v>0</v>
      </c>
      <c r="Z570" s="5">
        <f ca="1">SUMIF(总装!AZ$3:AZ$146,$B570,总装!AZ$6)+SUMIF(总装!BA$3:BA$146,$B570,总装!BA$6)+SUMIF(总装!BB$3:BB$146,$B570,总装!BB$6)</f>
        <v>0</v>
      </c>
      <c r="AA570" s="5">
        <f ca="1">SUMIF(总装!BC$3:BC$146,$B570,总装!BC$6)+SUMIF(总装!BD$3:BD$146,$B570,总装!BD$6)+SUMIF(总装!BE$3:BE$146,$B570,总装!BE$6)</f>
        <v>0</v>
      </c>
      <c r="AB570" s="5">
        <f ca="1">SUMIF(总装!BF$3:BF$146,$B570,总装!BF$6)+SUMIF(总装!BG$3:BG$146,$B570,总装!BG$6)+SUMIF(总装!BH$3:BH$146,$B570,总装!BH$6)</f>
        <v>0</v>
      </c>
      <c r="AC570" s="5">
        <f ca="1">SUMIF(总装!BI$3:BI$146,$B570,总装!BI$6)+SUMIF(总装!BJ$3:BJ$146,$B570,总装!BJ$6)+SUMIF(总装!BK$3:BK$146,$B570,总装!BK$6)</f>
        <v>0</v>
      </c>
      <c r="AD570" s="5">
        <f ca="1">SUMIF(总装!BL$3:BL$146,$B570,总装!BL$6)+SUMIF(总装!BM$3:BM$146,$B570,总装!BM$6)+SUMIF(总装!BN$3:BN$146,$B570,总装!BN$6)</f>
        <v>0</v>
      </c>
      <c r="AE570" s="5">
        <f ca="1">SUMIF(总装!BO$3:BO$146,$B570,总装!BO$6)+SUMIF(总装!BP$3:BP$146,$B570,总装!BP$6)+SUMIF(总装!BQ$3:BQ$146,$B570,总装!BQ$6)</f>
        <v>0</v>
      </c>
      <c r="AF570" s="5">
        <f ca="1">SUMIF(总装!BR$3:BR$146,$B570,总装!BR$6)+SUMIF(总装!BS$3:BS$146,$B570,总装!BS$6)+SUMIF(总装!BT$3:BT$146,$B570,总装!BT$6)</f>
        <v>0</v>
      </c>
      <c r="AG570" s="5">
        <f ca="1">SUMIF(总装!BU$3:BU$146,$B570,总装!BU$6)+SUMIF(总装!BV$3:BV$146,$B570,总装!BV$6)+SUMIF(总装!BW$3:BW$146,$B570,总装!BW$6)</f>
        <v>0</v>
      </c>
      <c r="AH570" s="5">
        <f ca="1">SUMIF(总装!BX$3:BX$146,$B570,总装!BX$6)+SUMIF(总装!BY$3:BY$146,$B570,总装!BY$6)+SUMIF(总装!BZ$3:BZ$146,$B570,总装!BZ$6)</f>
        <v>0</v>
      </c>
      <c r="AI570" s="5">
        <f ca="1">SUMIF(总装!CA$3:CA$146,$B570,总装!CA$6)+SUMIF(总装!CB$3:CB$146,$B570,总装!CB$6)+SUMIF(总装!CC$3:CC$146,$B570,总装!CC$6)</f>
        <v>0</v>
      </c>
      <c r="AJ570" s="5">
        <f ca="1">SUMIF(总装!CD$3:CD$146,$B570,总装!CD$6)+SUMIF(总装!CE$3:CE$146,$B570,总装!CE$6)+SUMIF(总装!CF$3:CF$146,$B570,总装!CF$6)</f>
        <v>0</v>
      </c>
      <c r="AK570" s="5">
        <f ca="1">SUMIF(总装!CG$3:CG$146,$B570,总装!CG$6)+SUMIF(总装!CH$3:CH$146,$B570,总装!CH$6)+SUMIF(总装!CI$3:CI$146,$B570,总装!CI$6)</f>
        <v>400</v>
      </c>
      <c r="AL570" s="5">
        <f ca="1">SUMIF(总装!CJ$3:CJ$146,$B570,总装!CJ$6)+SUMIF(总装!CK$3:CK$146,$B570,总装!CK$6)+SUMIF(总装!CL$3:CL$146,$B570,总装!CL$6)</f>
        <v>600</v>
      </c>
      <c r="AM570" s="5">
        <f ca="1">SUMIF(总装!CM$3:CM$146,$B570,总装!CM$6)+SUMIF(总装!CN$3:CN$146,$B570,总装!CN$6)+SUMIF(总装!CO$3:CO$146,$B570,总装!CO$6)</f>
        <v>0</v>
      </c>
      <c r="AN570" s="5">
        <f ca="1">SUMIF(总装!CP$3:CP$146,$B570,总装!CP$6)+SUMIF(总装!CQ$3:CQ$146,$B570,总装!CQ$6)+SUMIF(总装!CR$3:CR$146,$B570,总装!CR$6)</f>
        <v>0</v>
      </c>
      <c r="AO570" s="5">
        <f ca="1" t="shared" si="22"/>
        <v>1000</v>
      </c>
      <c r="AP570" s="5">
        <f>SUMIF(工单拆分!G:G,B570,工单拆分!I:I)</f>
        <v>1000</v>
      </c>
      <c r="AQ570" s="5">
        <f ca="1" t="shared" si="23"/>
        <v>0</v>
      </c>
      <c r="AS570" s="7"/>
      <c r="AT570" s="5"/>
      <c r="AU570" s="5"/>
      <c r="AV570" s="5"/>
      <c r="AW570" s="5"/>
    </row>
    <row r="571" s="1" customFormat="1" spans="1:49">
      <c r="A571" s="5">
        <f>工单拆分!F571</f>
        <v>7210003894</v>
      </c>
      <c r="B571" s="5" t="str">
        <f>工单拆分!G571</f>
        <v>7210002748-4</v>
      </c>
      <c r="C571" s="5" t="str">
        <f>工单拆分!H571</f>
        <v>DZ25YC5-1</v>
      </c>
      <c r="D571" s="5">
        <f>VLOOKUP(B571,工单拆分!G:I,3,0)</f>
        <v>0</v>
      </c>
      <c r="E571" s="5">
        <f ca="1">SUMIFS(OFFSET(工单拆分!$I$2,,,2000),OFFSET(工单拆分!$F$2,,,2000),A571)</f>
        <v>0</v>
      </c>
      <c r="F571" s="5"/>
      <c r="G571" s="10" t="e">
        <f ca="1" t="array" ref="G571">MATCH(TRUE,J571:AN571&gt;10,0)+$J$2-1</f>
        <v>#N/A</v>
      </c>
      <c r="H571" s="11"/>
      <c r="I571" s="11"/>
      <c r="J571" s="5">
        <f ca="1">SUMIF(总装!D$3:D$146,$B571,总装!D$6)+SUMIF(总装!E$3:E$146,$B571,总装!E$6)+SUMIF(总装!F$3:F$146,$B571,总装!F$6)</f>
        <v>0</v>
      </c>
      <c r="K571" s="12">
        <f ca="1">SUMIF(总装!G$3:G$146,$B571,总装!G$6)+SUMIF(总装!H$3:H$146,$B571,总装!H$6)+SUMIF(总装!I$3:I$146,$B571,总装!I$6)</f>
        <v>0</v>
      </c>
      <c r="L571" s="12">
        <f ca="1">SUMIF(总装!J$3:J$146,$B571,总装!J$6)+SUMIF(总装!K$3:K$146,$B571,总装!K$6)+SUMIF(总装!L$3:L$146,$B571,总装!L$6)</f>
        <v>0</v>
      </c>
      <c r="M571" s="12">
        <f ca="1">SUMIF(总装!M$3:M$146,$B571,总装!M$6)+SUMIF(总装!N$3:N$146,$B571,总装!N$6)+SUMIF(总装!O$3:O$146,$B571,总装!O$6)</f>
        <v>0</v>
      </c>
      <c r="N571" s="12">
        <f ca="1">SUMIF(总装!P$3:P$146,$B571,总装!P$6)+SUMIF(总装!Q$3:Q$146,$B571,总装!Q$6)+SUMIF(总装!R$3:R$146,$B571,总装!R$6)</f>
        <v>0</v>
      </c>
      <c r="O571" s="12">
        <f ca="1">SUMIF(总装!S$3:S$146,$B571,总装!S$6)+SUMIF(总装!T$3:T$146,$B571,总装!T$6)+SUMIF(总装!U$3:U$146,$B571,总装!U$6)</f>
        <v>0</v>
      </c>
      <c r="P571" s="12">
        <f ca="1">SUMIF(总装!V$3:V$146,$B571,总装!V$6)+SUMIF(总装!W$3:W$146,$B571,总装!W$6)+SUMIF(总装!X$3:X$146,$B571,总装!X$6)</f>
        <v>0</v>
      </c>
      <c r="Q571" s="12">
        <f ca="1">SUMIF(总装!Y$3:Y$146,$B571,总装!Y$6)+SUMIF(总装!Z$3:Z$146,$B571,总装!Z$6)+SUMIF(总装!AA$3:AA$146,$B571,总装!AA$6)</f>
        <v>0</v>
      </c>
      <c r="R571" s="5">
        <f ca="1">SUMIF(总装!AB$3:AB$146,$B571,总装!AB$6)+SUMIF(总装!AC$3:AC$146,$B571,总装!AC$6)+SUMIF(总装!AD$3:AD$146,$B571,总装!AD$6)</f>
        <v>0</v>
      </c>
      <c r="S571" s="5">
        <f ca="1">SUMIF(总装!AE$3:AE$146,$B571,总装!AE$6)+SUMIF(总装!AF$3:AF$146,$B571,总装!AF$6)+SUMIF(总装!AG$3:AG$146,$B571,总装!AG$6)</f>
        <v>0</v>
      </c>
      <c r="T571" s="5">
        <f ca="1">SUMIF(总装!AH$3:AH$146,$B571,总装!AH$6)+SUMIF(总装!AI$3:AI$146,$B571,总装!AI$6)+SUMIF(总装!AJ$3:AJ$146,$B571,总装!AJ$6)</f>
        <v>0</v>
      </c>
      <c r="U571" s="5">
        <f ca="1">SUMIF(总装!AK$3:AK$146,$B571,总装!AK$6)+SUMIF(总装!AL$3:AL$146,$B571,总装!AL$6)+SUMIF(总装!AM$3:AM$146,$B571,总装!AM$6)</f>
        <v>0</v>
      </c>
      <c r="V571" s="5">
        <f ca="1">SUMIF(总装!AN$3:AN$146,$B571,总装!AN$6)+SUMIF(总装!AO$3:AO$146,$B571,总装!AO$6)+SUMIF(总装!AP$3:AP$146,$B571,总装!AP$6)</f>
        <v>0</v>
      </c>
      <c r="W571" s="5">
        <f ca="1">SUMIF(总装!AQ$3:AQ$146,$B571,总装!AQ$6)+SUMIF(总装!AR$3:AR$146,$B571,总装!AR$6)+SUMIF(总装!AS$3:AS$146,$B571,总装!AS$6)</f>
        <v>0</v>
      </c>
      <c r="X571" s="5">
        <f ca="1">SUMIF(总装!AT$3:AT$146,$B571,总装!AT$6)+SUMIF(总装!AU$3:AU$146,$B571,总装!AU$6)+SUMIF(总装!AV$3:AV$146,$B571,总装!AV$6)</f>
        <v>0</v>
      </c>
      <c r="Y571" s="5">
        <f ca="1">SUMIF(总装!AW$3:AW$146,$B571,总装!AW$6)+SUMIF(总装!AX$3:AX$146,$B571,总装!AX$6)+SUMIF(总装!AY$3:AY$146,$B571,总装!AY$6)</f>
        <v>0</v>
      </c>
      <c r="Z571" s="5">
        <f ca="1">SUMIF(总装!AZ$3:AZ$146,$B571,总装!AZ$6)+SUMIF(总装!BA$3:BA$146,$B571,总装!BA$6)+SUMIF(总装!BB$3:BB$146,$B571,总装!BB$6)</f>
        <v>0</v>
      </c>
      <c r="AA571" s="5">
        <f ca="1">SUMIF(总装!BC$3:BC$146,$B571,总装!BC$6)+SUMIF(总装!BD$3:BD$146,$B571,总装!BD$6)+SUMIF(总装!BE$3:BE$146,$B571,总装!BE$6)</f>
        <v>0</v>
      </c>
      <c r="AB571" s="5">
        <f ca="1">SUMIF(总装!BF$3:BF$146,$B571,总装!BF$6)+SUMIF(总装!BG$3:BG$146,$B571,总装!BG$6)+SUMIF(总装!BH$3:BH$146,$B571,总装!BH$6)</f>
        <v>0</v>
      </c>
      <c r="AC571" s="5">
        <f ca="1">SUMIF(总装!BI$3:BI$146,$B571,总装!BI$6)+SUMIF(总装!BJ$3:BJ$146,$B571,总装!BJ$6)+SUMIF(总装!BK$3:BK$146,$B571,总装!BK$6)</f>
        <v>0</v>
      </c>
      <c r="AD571" s="5">
        <f ca="1">SUMIF(总装!BL$3:BL$146,$B571,总装!BL$6)+SUMIF(总装!BM$3:BM$146,$B571,总装!BM$6)+SUMIF(总装!BN$3:BN$146,$B571,总装!BN$6)</f>
        <v>0</v>
      </c>
      <c r="AE571" s="5">
        <f ca="1">SUMIF(总装!BO$3:BO$146,$B571,总装!BO$6)+SUMIF(总装!BP$3:BP$146,$B571,总装!BP$6)+SUMIF(总装!BQ$3:BQ$146,$B571,总装!BQ$6)</f>
        <v>0</v>
      </c>
      <c r="AF571" s="5">
        <f ca="1">SUMIF(总装!BR$3:BR$146,$B571,总装!BR$6)+SUMIF(总装!BS$3:BS$146,$B571,总装!BS$6)+SUMIF(总装!BT$3:BT$146,$B571,总装!BT$6)</f>
        <v>0</v>
      </c>
      <c r="AG571" s="5">
        <f ca="1">SUMIF(总装!BU$3:BU$146,$B571,总装!BU$6)+SUMIF(总装!BV$3:BV$146,$B571,总装!BV$6)+SUMIF(总装!BW$3:BW$146,$B571,总装!BW$6)</f>
        <v>0</v>
      </c>
      <c r="AH571" s="5">
        <f ca="1">SUMIF(总装!BX$3:BX$146,$B571,总装!BX$6)+SUMIF(总装!BY$3:BY$146,$B571,总装!BY$6)+SUMIF(总装!BZ$3:BZ$146,$B571,总装!BZ$6)</f>
        <v>0</v>
      </c>
      <c r="AI571" s="5">
        <f ca="1">SUMIF(总装!CA$3:CA$146,$B571,总装!CA$6)+SUMIF(总装!CB$3:CB$146,$B571,总装!CB$6)+SUMIF(总装!CC$3:CC$146,$B571,总装!CC$6)</f>
        <v>0</v>
      </c>
      <c r="AJ571" s="5">
        <f ca="1">SUMIF(总装!CD$3:CD$146,$B571,总装!CD$6)+SUMIF(总装!CE$3:CE$146,$B571,总装!CE$6)+SUMIF(总装!CF$3:CF$146,$B571,总装!CF$6)</f>
        <v>0</v>
      </c>
      <c r="AK571" s="5">
        <f ca="1">SUMIF(总装!CG$3:CG$146,$B571,总装!CG$6)+SUMIF(总装!CH$3:CH$146,$B571,总装!CH$6)+SUMIF(总装!CI$3:CI$146,$B571,总装!CI$6)</f>
        <v>0</v>
      </c>
      <c r="AL571" s="5">
        <f ca="1">SUMIF(总装!CJ$3:CJ$146,$B571,总装!CJ$6)+SUMIF(总装!CK$3:CK$146,$B571,总装!CK$6)+SUMIF(总装!CL$3:CL$146,$B571,总装!CL$6)</f>
        <v>0</v>
      </c>
      <c r="AM571" s="5">
        <f ca="1">SUMIF(总装!CM$3:CM$146,$B571,总装!CM$6)+SUMIF(总装!CN$3:CN$146,$B571,总装!CN$6)+SUMIF(总装!CO$3:CO$146,$B571,总装!CO$6)</f>
        <v>0</v>
      </c>
      <c r="AN571" s="5">
        <f ca="1">SUMIF(总装!CP$3:CP$146,$B571,总装!CP$6)+SUMIF(总装!CQ$3:CQ$146,$B571,总装!CQ$6)+SUMIF(总装!CR$3:CR$146,$B571,总装!CR$6)</f>
        <v>0</v>
      </c>
      <c r="AO571" s="5">
        <f ca="1" t="shared" si="22"/>
        <v>0</v>
      </c>
      <c r="AP571" s="5">
        <f>SUMIF(工单拆分!G:G,B571,工单拆分!I:I)</f>
        <v>0</v>
      </c>
      <c r="AQ571" s="5">
        <f ca="1" t="shared" si="23"/>
        <v>0</v>
      </c>
      <c r="AS571" s="7"/>
      <c r="AT571" s="5"/>
      <c r="AU571" s="5"/>
      <c r="AV571" s="5"/>
      <c r="AW571" s="5"/>
    </row>
    <row r="572" s="1" customFormat="1" spans="1:49">
      <c r="A572" s="5">
        <f>工单拆分!F572</f>
        <v>7210002756</v>
      </c>
      <c r="B572" s="5" t="str">
        <f>工单拆分!G572</f>
        <v>7210002756-1</v>
      </c>
      <c r="C572" s="5" t="str">
        <f>工单拆分!H572</f>
        <v>TG30YC1</v>
      </c>
      <c r="D572" s="5">
        <f>VLOOKUP(B572,工单拆分!G:I,3,0)</f>
        <v>1500</v>
      </c>
      <c r="E572" s="5">
        <f ca="1">SUMIFS(OFFSET(工单拆分!$I$2,,,2000),OFFSET(工单拆分!$F$2,,,2000),A572)</f>
        <v>1500</v>
      </c>
      <c r="F572" s="5"/>
      <c r="G572" s="10">
        <f ca="1" t="array" ref="G572">MATCH(TRUE,J572:AN572&gt;10,0)+$J$2-1</f>
        <v>43539</v>
      </c>
      <c r="H572" s="11"/>
      <c r="I572" s="11"/>
      <c r="J572" s="5">
        <f ca="1">SUMIF(总装!D$3:D$146,$B572,总装!D$6)+SUMIF(总装!E$3:E$146,$B572,总装!E$6)+SUMIF(总装!F$3:F$146,$B572,总装!F$6)</f>
        <v>0</v>
      </c>
      <c r="K572" s="12">
        <f ca="1">SUMIF(总装!G$3:G$146,$B572,总装!G$6)+SUMIF(总装!H$3:H$146,$B572,总装!H$6)+SUMIF(总装!I$3:I$146,$B572,总装!I$6)</f>
        <v>0</v>
      </c>
      <c r="L572" s="12">
        <f ca="1">SUMIF(总装!J$3:J$146,$B572,总装!J$6)+SUMIF(总装!K$3:K$146,$B572,总装!K$6)+SUMIF(总装!L$3:L$146,$B572,总装!L$6)</f>
        <v>0</v>
      </c>
      <c r="M572" s="12">
        <f ca="1">SUMIF(总装!M$3:M$146,$B572,总装!M$6)+SUMIF(总装!N$3:N$146,$B572,总装!N$6)+SUMIF(总装!O$3:O$146,$B572,总装!O$6)</f>
        <v>0</v>
      </c>
      <c r="N572" s="12">
        <f ca="1">SUMIF(总装!P$3:P$146,$B572,总装!P$6)+SUMIF(总装!Q$3:Q$146,$B572,总装!Q$6)+SUMIF(总装!R$3:R$146,$B572,总装!R$6)</f>
        <v>0</v>
      </c>
      <c r="O572" s="12">
        <f ca="1">SUMIF(总装!S$3:S$146,$B572,总装!S$6)+SUMIF(总装!T$3:T$146,$B572,总装!T$6)+SUMIF(总装!U$3:U$146,$B572,总装!U$6)</f>
        <v>0</v>
      </c>
      <c r="P572" s="12">
        <f ca="1">SUMIF(总装!V$3:V$146,$B572,总装!V$6)+SUMIF(总装!W$3:W$146,$B572,总装!W$6)+SUMIF(总装!X$3:X$146,$B572,总装!X$6)</f>
        <v>0</v>
      </c>
      <c r="Q572" s="12">
        <f ca="1">SUMIF(总装!Y$3:Y$146,$B572,总装!Y$6)+SUMIF(总装!Z$3:Z$146,$B572,总装!Z$6)+SUMIF(总装!AA$3:AA$146,$B572,总装!AA$6)</f>
        <v>0</v>
      </c>
      <c r="R572" s="5">
        <f ca="1">SUMIF(总装!AB$3:AB$146,$B572,总装!AB$6)+SUMIF(总装!AC$3:AC$146,$B572,总装!AC$6)+SUMIF(总装!AD$3:AD$146,$B572,总装!AD$6)</f>
        <v>0</v>
      </c>
      <c r="S572" s="5">
        <f ca="1">SUMIF(总装!AE$3:AE$146,$B572,总装!AE$6)+SUMIF(总装!AF$3:AF$146,$B572,总装!AF$6)+SUMIF(总装!AG$3:AG$146,$B572,总装!AG$6)</f>
        <v>0</v>
      </c>
      <c r="T572" s="5">
        <f ca="1">SUMIF(总装!AH$3:AH$146,$B572,总装!AH$6)+SUMIF(总装!AI$3:AI$146,$B572,总装!AI$6)+SUMIF(总装!AJ$3:AJ$146,$B572,总装!AJ$6)</f>
        <v>0</v>
      </c>
      <c r="U572" s="5">
        <f ca="1">SUMIF(总装!AK$3:AK$146,$B572,总装!AK$6)+SUMIF(总装!AL$3:AL$146,$B572,总装!AL$6)+SUMIF(总装!AM$3:AM$146,$B572,总装!AM$6)</f>
        <v>0</v>
      </c>
      <c r="V572" s="5">
        <f ca="1">SUMIF(总装!AN$3:AN$146,$B572,总装!AN$6)+SUMIF(总装!AO$3:AO$146,$B572,总装!AO$6)+SUMIF(总装!AP$3:AP$146,$B572,总装!AP$6)</f>
        <v>0</v>
      </c>
      <c r="W572" s="5">
        <f ca="1">SUMIF(总装!AQ$3:AQ$146,$B572,总装!AQ$6)+SUMIF(总装!AR$3:AR$146,$B572,总装!AR$6)+SUMIF(总装!AS$3:AS$146,$B572,总装!AS$6)</f>
        <v>0</v>
      </c>
      <c r="X572" s="5">
        <f ca="1">SUMIF(总装!AT$3:AT$146,$B572,总装!AT$6)+SUMIF(总装!AU$3:AU$146,$B572,总装!AU$6)+SUMIF(总装!AV$3:AV$146,$B572,总装!AV$6)</f>
        <v>1500</v>
      </c>
      <c r="Y572" s="5">
        <f ca="1">SUMIF(总装!AW$3:AW$146,$B572,总装!AW$6)+SUMIF(总装!AX$3:AX$146,$B572,总装!AX$6)+SUMIF(总装!AY$3:AY$146,$B572,总装!AY$6)</f>
        <v>0</v>
      </c>
      <c r="Z572" s="5">
        <f ca="1">SUMIF(总装!AZ$3:AZ$146,$B572,总装!AZ$6)+SUMIF(总装!BA$3:BA$146,$B572,总装!BA$6)+SUMIF(总装!BB$3:BB$146,$B572,总装!BB$6)</f>
        <v>0</v>
      </c>
      <c r="AA572" s="5">
        <f ca="1">SUMIF(总装!BC$3:BC$146,$B572,总装!BC$6)+SUMIF(总装!BD$3:BD$146,$B572,总装!BD$6)+SUMIF(总装!BE$3:BE$146,$B572,总装!BE$6)</f>
        <v>0</v>
      </c>
      <c r="AB572" s="5">
        <f ca="1">SUMIF(总装!BF$3:BF$146,$B572,总装!BF$6)+SUMIF(总装!BG$3:BG$146,$B572,总装!BG$6)+SUMIF(总装!BH$3:BH$146,$B572,总装!BH$6)</f>
        <v>0</v>
      </c>
      <c r="AC572" s="5">
        <f ca="1">SUMIF(总装!BI$3:BI$146,$B572,总装!BI$6)+SUMIF(总装!BJ$3:BJ$146,$B572,总装!BJ$6)+SUMIF(总装!BK$3:BK$146,$B572,总装!BK$6)</f>
        <v>0</v>
      </c>
      <c r="AD572" s="5">
        <f ca="1">SUMIF(总装!BL$3:BL$146,$B572,总装!BL$6)+SUMIF(总装!BM$3:BM$146,$B572,总装!BM$6)+SUMIF(总装!BN$3:BN$146,$B572,总装!BN$6)</f>
        <v>0</v>
      </c>
      <c r="AE572" s="5">
        <f ca="1">SUMIF(总装!BO$3:BO$146,$B572,总装!BO$6)+SUMIF(总装!BP$3:BP$146,$B572,总装!BP$6)+SUMIF(总装!BQ$3:BQ$146,$B572,总装!BQ$6)</f>
        <v>0</v>
      </c>
      <c r="AF572" s="5">
        <f ca="1">SUMIF(总装!BR$3:BR$146,$B572,总装!BR$6)+SUMIF(总装!BS$3:BS$146,$B572,总装!BS$6)+SUMIF(总装!BT$3:BT$146,$B572,总装!BT$6)</f>
        <v>0</v>
      </c>
      <c r="AG572" s="5">
        <f ca="1">SUMIF(总装!BU$3:BU$146,$B572,总装!BU$6)+SUMIF(总装!BV$3:BV$146,$B572,总装!BV$6)+SUMIF(总装!BW$3:BW$146,$B572,总装!BW$6)</f>
        <v>0</v>
      </c>
      <c r="AH572" s="5">
        <f ca="1">SUMIF(总装!BX$3:BX$146,$B572,总装!BX$6)+SUMIF(总装!BY$3:BY$146,$B572,总装!BY$6)+SUMIF(总装!BZ$3:BZ$146,$B572,总装!BZ$6)</f>
        <v>0</v>
      </c>
      <c r="AI572" s="5">
        <f ca="1">SUMIF(总装!CA$3:CA$146,$B572,总装!CA$6)+SUMIF(总装!CB$3:CB$146,$B572,总装!CB$6)+SUMIF(总装!CC$3:CC$146,$B572,总装!CC$6)</f>
        <v>0</v>
      </c>
      <c r="AJ572" s="5">
        <f ca="1">SUMIF(总装!CD$3:CD$146,$B572,总装!CD$6)+SUMIF(总装!CE$3:CE$146,$B572,总装!CE$6)+SUMIF(总装!CF$3:CF$146,$B572,总装!CF$6)</f>
        <v>0</v>
      </c>
      <c r="AK572" s="5">
        <f ca="1">SUMIF(总装!CG$3:CG$146,$B572,总装!CG$6)+SUMIF(总装!CH$3:CH$146,$B572,总装!CH$6)+SUMIF(总装!CI$3:CI$146,$B572,总装!CI$6)</f>
        <v>0</v>
      </c>
      <c r="AL572" s="5">
        <f ca="1">SUMIF(总装!CJ$3:CJ$146,$B572,总装!CJ$6)+SUMIF(总装!CK$3:CK$146,$B572,总装!CK$6)+SUMIF(总装!CL$3:CL$146,$B572,总装!CL$6)</f>
        <v>0</v>
      </c>
      <c r="AM572" s="5">
        <f ca="1">SUMIF(总装!CM$3:CM$146,$B572,总装!CM$6)+SUMIF(总装!CN$3:CN$146,$B572,总装!CN$6)+SUMIF(总装!CO$3:CO$146,$B572,总装!CO$6)</f>
        <v>0</v>
      </c>
      <c r="AN572" s="5">
        <f ca="1">SUMIF(总装!CP$3:CP$146,$B572,总装!CP$6)+SUMIF(总装!CQ$3:CQ$146,$B572,总装!CQ$6)+SUMIF(总装!CR$3:CR$146,$B572,总装!CR$6)</f>
        <v>0</v>
      </c>
      <c r="AO572" s="5">
        <f ca="1" t="shared" si="22"/>
        <v>1500</v>
      </c>
      <c r="AP572" s="5">
        <f>SUMIF(工单拆分!G:G,B572,工单拆分!I:I)</f>
        <v>1500</v>
      </c>
      <c r="AQ572" s="5">
        <f ca="1" t="shared" si="23"/>
        <v>0</v>
      </c>
      <c r="AS572" s="7"/>
      <c r="AT572" s="5"/>
      <c r="AU572" s="5"/>
      <c r="AV572" s="5"/>
      <c r="AW572" s="5"/>
    </row>
    <row r="573" s="1" customFormat="1" spans="1:49">
      <c r="A573" s="5">
        <f>工单拆分!F573</f>
        <v>7210003940</v>
      </c>
      <c r="B573" s="5" t="str">
        <f>工单拆分!G573</f>
        <v>7210003940-1</v>
      </c>
      <c r="C573" s="5" t="str">
        <f>工单拆分!H573</f>
        <v>50FC56-1</v>
      </c>
      <c r="D573" s="5">
        <f>VLOOKUP(B573,工单拆分!G:I,3,0)</f>
        <v>2000</v>
      </c>
      <c r="E573" s="5">
        <f ca="1">SUMIFS(OFFSET(工单拆分!$I$2,,,2000),OFFSET(工单拆分!$F$2,,,2000),A573)</f>
        <v>2000</v>
      </c>
      <c r="F573" s="5"/>
      <c r="G573" s="10">
        <f ca="1" t="array" ref="G573">MATCH(TRUE,J573:AN573&gt;10,0)+$J$2-1</f>
        <v>43547</v>
      </c>
      <c r="H573" s="11"/>
      <c r="I573" s="11"/>
      <c r="J573" s="5">
        <f ca="1">SUMIF(总装!D$3:D$146,$B573,总装!D$6)+SUMIF(总装!E$3:E$146,$B573,总装!E$6)+SUMIF(总装!F$3:F$146,$B573,总装!F$6)</f>
        <v>0</v>
      </c>
      <c r="K573" s="12">
        <f ca="1">SUMIF(总装!G$3:G$146,$B573,总装!G$6)+SUMIF(总装!H$3:H$146,$B573,总装!H$6)+SUMIF(总装!I$3:I$146,$B573,总装!I$6)</f>
        <v>0</v>
      </c>
      <c r="L573" s="12">
        <f ca="1">SUMIF(总装!J$3:J$146,$B573,总装!J$6)+SUMIF(总装!K$3:K$146,$B573,总装!K$6)+SUMIF(总装!L$3:L$146,$B573,总装!L$6)</f>
        <v>0</v>
      </c>
      <c r="M573" s="12">
        <f ca="1">SUMIF(总装!M$3:M$146,$B573,总装!M$6)+SUMIF(总装!N$3:N$146,$B573,总装!N$6)+SUMIF(总装!O$3:O$146,$B573,总装!O$6)</f>
        <v>0</v>
      </c>
      <c r="N573" s="12">
        <f ca="1">SUMIF(总装!P$3:P$146,$B573,总装!P$6)+SUMIF(总装!Q$3:Q$146,$B573,总装!Q$6)+SUMIF(总装!R$3:R$146,$B573,总装!R$6)</f>
        <v>0</v>
      </c>
      <c r="O573" s="12">
        <f ca="1">SUMIF(总装!S$3:S$146,$B573,总装!S$6)+SUMIF(总装!T$3:T$146,$B573,总装!T$6)+SUMIF(总装!U$3:U$146,$B573,总装!U$6)</f>
        <v>0</v>
      </c>
      <c r="P573" s="12">
        <f ca="1">SUMIF(总装!V$3:V$146,$B573,总装!V$6)+SUMIF(总装!W$3:W$146,$B573,总装!W$6)+SUMIF(总装!X$3:X$146,$B573,总装!X$6)</f>
        <v>0</v>
      </c>
      <c r="Q573" s="12">
        <f ca="1">SUMIF(总装!Y$3:Y$146,$B573,总装!Y$6)+SUMIF(总装!Z$3:Z$146,$B573,总装!Z$6)+SUMIF(总装!AA$3:AA$146,$B573,总装!AA$6)</f>
        <v>0</v>
      </c>
      <c r="R573" s="5">
        <f ca="1">SUMIF(总装!AB$3:AB$146,$B573,总装!AB$6)+SUMIF(总装!AC$3:AC$146,$B573,总装!AC$6)+SUMIF(总装!AD$3:AD$146,$B573,总装!AD$6)</f>
        <v>0</v>
      </c>
      <c r="S573" s="5">
        <f ca="1">SUMIF(总装!AE$3:AE$146,$B573,总装!AE$6)+SUMIF(总装!AF$3:AF$146,$B573,总装!AF$6)+SUMIF(总装!AG$3:AG$146,$B573,总装!AG$6)</f>
        <v>0</v>
      </c>
      <c r="T573" s="5">
        <f ca="1">SUMIF(总装!AH$3:AH$146,$B573,总装!AH$6)+SUMIF(总装!AI$3:AI$146,$B573,总装!AI$6)+SUMIF(总装!AJ$3:AJ$146,$B573,总装!AJ$6)</f>
        <v>0</v>
      </c>
      <c r="U573" s="5">
        <f ca="1">SUMIF(总装!AK$3:AK$146,$B573,总装!AK$6)+SUMIF(总装!AL$3:AL$146,$B573,总装!AL$6)+SUMIF(总装!AM$3:AM$146,$B573,总装!AM$6)</f>
        <v>0</v>
      </c>
      <c r="V573" s="5">
        <f ca="1">SUMIF(总装!AN$3:AN$146,$B573,总装!AN$6)+SUMIF(总装!AO$3:AO$146,$B573,总装!AO$6)+SUMIF(总装!AP$3:AP$146,$B573,总装!AP$6)</f>
        <v>0</v>
      </c>
      <c r="W573" s="5">
        <f ca="1">SUMIF(总装!AQ$3:AQ$146,$B573,总装!AQ$6)+SUMIF(总装!AR$3:AR$146,$B573,总装!AR$6)+SUMIF(总装!AS$3:AS$146,$B573,总装!AS$6)</f>
        <v>0</v>
      </c>
      <c r="X573" s="5">
        <f ca="1">SUMIF(总装!AT$3:AT$146,$B573,总装!AT$6)+SUMIF(总装!AU$3:AU$146,$B573,总装!AU$6)+SUMIF(总装!AV$3:AV$146,$B573,总装!AV$6)</f>
        <v>0</v>
      </c>
      <c r="Y573" s="5">
        <f ca="1">SUMIF(总装!AW$3:AW$146,$B573,总装!AW$6)+SUMIF(总装!AX$3:AX$146,$B573,总装!AX$6)+SUMIF(总装!AY$3:AY$146,$B573,总装!AY$6)</f>
        <v>0</v>
      </c>
      <c r="Z573" s="5">
        <f ca="1">SUMIF(总装!AZ$3:AZ$146,$B573,总装!AZ$6)+SUMIF(总装!BA$3:BA$146,$B573,总装!BA$6)+SUMIF(总装!BB$3:BB$146,$B573,总装!BB$6)</f>
        <v>0</v>
      </c>
      <c r="AA573" s="5">
        <f ca="1">SUMIF(总装!BC$3:BC$146,$B573,总装!BC$6)+SUMIF(总装!BD$3:BD$146,$B573,总装!BD$6)+SUMIF(总装!BE$3:BE$146,$B573,总装!BE$6)</f>
        <v>0</v>
      </c>
      <c r="AB573" s="5">
        <f ca="1">SUMIF(总装!BF$3:BF$146,$B573,总装!BF$6)+SUMIF(总装!BG$3:BG$146,$B573,总装!BG$6)+SUMIF(总装!BH$3:BH$146,$B573,总装!BH$6)</f>
        <v>0</v>
      </c>
      <c r="AC573" s="5">
        <f ca="1">SUMIF(总装!BI$3:BI$146,$B573,总装!BI$6)+SUMIF(总装!BJ$3:BJ$146,$B573,总装!BJ$6)+SUMIF(总装!BK$3:BK$146,$B573,总装!BK$6)</f>
        <v>0</v>
      </c>
      <c r="AD573" s="5">
        <f ca="1">SUMIF(总装!BL$3:BL$146,$B573,总装!BL$6)+SUMIF(总装!BM$3:BM$146,$B573,总装!BM$6)+SUMIF(总装!BN$3:BN$146,$B573,总装!BN$6)</f>
        <v>0</v>
      </c>
      <c r="AE573" s="5">
        <f ca="1">SUMIF(总装!BO$3:BO$146,$B573,总装!BO$6)+SUMIF(总装!BP$3:BP$146,$B573,总装!BP$6)+SUMIF(总装!BQ$3:BQ$146,$B573,总装!BQ$6)</f>
        <v>0</v>
      </c>
      <c r="AF573" s="5">
        <f ca="1">SUMIF(总装!BR$3:BR$146,$B573,总装!BR$6)+SUMIF(总装!BS$3:BS$146,$B573,总装!BS$6)+SUMIF(总装!BT$3:BT$146,$B573,总装!BT$6)</f>
        <v>50</v>
      </c>
      <c r="AG573" s="5">
        <f ca="1">SUMIF(总装!BU$3:BU$146,$B573,总装!BU$6)+SUMIF(总装!BV$3:BV$146,$B573,总装!BV$6)+SUMIF(总装!BW$3:BW$146,$B573,总装!BW$6)</f>
        <v>1800</v>
      </c>
      <c r="AH573" s="5">
        <f ca="1">SUMIF(总装!BX$3:BX$146,$B573,总装!BX$6)+SUMIF(总装!BY$3:BY$146,$B573,总装!BY$6)+SUMIF(总装!BZ$3:BZ$146,$B573,总装!BZ$6)</f>
        <v>150</v>
      </c>
      <c r="AI573" s="5">
        <f ca="1">SUMIF(总装!CA$3:CA$146,$B573,总装!CA$6)+SUMIF(总装!CB$3:CB$146,$B573,总装!CB$6)+SUMIF(总装!CC$3:CC$146,$B573,总装!CC$6)</f>
        <v>0</v>
      </c>
      <c r="AJ573" s="5">
        <f ca="1">SUMIF(总装!CD$3:CD$146,$B573,总装!CD$6)+SUMIF(总装!CE$3:CE$146,$B573,总装!CE$6)+SUMIF(总装!CF$3:CF$146,$B573,总装!CF$6)</f>
        <v>0</v>
      </c>
      <c r="AK573" s="5">
        <f ca="1">SUMIF(总装!CG$3:CG$146,$B573,总装!CG$6)+SUMIF(总装!CH$3:CH$146,$B573,总装!CH$6)+SUMIF(总装!CI$3:CI$146,$B573,总装!CI$6)</f>
        <v>0</v>
      </c>
      <c r="AL573" s="5">
        <f ca="1">SUMIF(总装!CJ$3:CJ$146,$B573,总装!CJ$6)+SUMIF(总装!CK$3:CK$146,$B573,总装!CK$6)+SUMIF(总装!CL$3:CL$146,$B573,总装!CL$6)</f>
        <v>0</v>
      </c>
      <c r="AM573" s="5">
        <f ca="1">SUMIF(总装!CM$3:CM$146,$B573,总装!CM$6)+SUMIF(总装!CN$3:CN$146,$B573,总装!CN$6)+SUMIF(总装!CO$3:CO$146,$B573,总装!CO$6)</f>
        <v>0</v>
      </c>
      <c r="AN573" s="5">
        <f ca="1">SUMIF(总装!CP$3:CP$146,$B573,总装!CP$6)+SUMIF(总装!CQ$3:CQ$146,$B573,总装!CQ$6)+SUMIF(总装!CR$3:CR$146,$B573,总装!CR$6)</f>
        <v>0</v>
      </c>
      <c r="AO573" s="5">
        <f ca="1" t="shared" si="22"/>
        <v>2000</v>
      </c>
      <c r="AP573" s="5">
        <f>SUMIF(工单拆分!G:G,B573,工单拆分!I:I)</f>
        <v>2000</v>
      </c>
      <c r="AQ573" s="5">
        <f ca="1" t="shared" si="23"/>
        <v>0</v>
      </c>
      <c r="AS573" s="7"/>
      <c r="AT573" s="5"/>
      <c r="AU573" s="5"/>
      <c r="AV573" s="5"/>
      <c r="AW573" s="5"/>
    </row>
    <row r="574" s="1" customFormat="1" spans="1:49">
      <c r="A574" s="5">
        <f>工单拆分!F574</f>
        <v>7210004121</v>
      </c>
      <c r="B574" s="5" t="str">
        <f>工单拆分!G574</f>
        <v>7210004121-1</v>
      </c>
      <c r="C574" s="5" t="str">
        <f>工单拆分!H574</f>
        <v>20FC610-1</v>
      </c>
      <c r="D574" s="5">
        <f>VLOOKUP(B574,工单拆分!G:I,3,0)</f>
        <v>2500</v>
      </c>
      <c r="E574" s="5">
        <f ca="1">SUMIFS(OFFSET(工单拆分!$I$2,,,2000),OFFSET(工单拆分!$F$2,,,2000),A574)</f>
        <v>2500</v>
      </c>
      <c r="F574" s="5"/>
      <c r="G574" s="10">
        <f ca="1" t="array" ref="G574">MATCH(TRUE,J574:AN574&gt;10,0)+$J$2-1</f>
        <v>43551</v>
      </c>
      <c r="H574" s="11"/>
      <c r="I574" s="11"/>
      <c r="J574" s="5">
        <f ca="1">SUMIF(总装!D$3:D$146,$B574,总装!D$6)+SUMIF(总装!E$3:E$146,$B574,总装!E$6)+SUMIF(总装!F$3:F$146,$B574,总装!F$6)</f>
        <v>0</v>
      </c>
      <c r="K574" s="12">
        <f ca="1">SUMIF(总装!G$3:G$146,$B574,总装!G$6)+SUMIF(总装!H$3:H$146,$B574,总装!H$6)+SUMIF(总装!I$3:I$146,$B574,总装!I$6)</f>
        <v>0</v>
      </c>
      <c r="L574" s="12">
        <f ca="1">SUMIF(总装!J$3:J$146,$B574,总装!J$6)+SUMIF(总装!K$3:K$146,$B574,总装!K$6)+SUMIF(总装!L$3:L$146,$B574,总装!L$6)</f>
        <v>0</v>
      </c>
      <c r="M574" s="12">
        <f ca="1">SUMIF(总装!M$3:M$146,$B574,总装!M$6)+SUMIF(总装!N$3:N$146,$B574,总装!N$6)+SUMIF(总装!O$3:O$146,$B574,总装!O$6)</f>
        <v>0</v>
      </c>
      <c r="N574" s="12">
        <f ca="1">SUMIF(总装!P$3:P$146,$B574,总装!P$6)+SUMIF(总装!Q$3:Q$146,$B574,总装!Q$6)+SUMIF(总装!R$3:R$146,$B574,总装!R$6)</f>
        <v>0</v>
      </c>
      <c r="O574" s="12">
        <f ca="1">SUMIF(总装!S$3:S$146,$B574,总装!S$6)+SUMIF(总装!T$3:T$146,$B574,总装!T$6)+SUMIF(总装!U$3:U$146,$B574,总装!U$6)</f>
        <v>0</v>
      </c>
      <c r="P574" s="12">
        <f ca="1">SUMIF(总装!V$3:V$146,$B574,总装!V$6)+SUMIF(总装!W$3:W$146,$B574,总装!W$6)+SUMIF(总装!X$3:X$146,$B574,总装!X$6)</f>
        <v>0</v>
      </c>
      <c r="Q574" s="12">
        <f ca="1">SUMIF(总装!Y$3:Y$146,$B574,总装!Y$6)+SUMIF(总装!Z$3:Z$146,$B574,总装!Z$6)+SUMIF(总装!AA$3:AA$146,$B574,总装!AA$6)</f>
        <v>0</v>
      </c>
      <c r="R574" s="5">
        <f ca="1">SUMIF(总装!AB$3:AB$146,$B574,总装!AB$6)+SUMIF(总装!AC$3:AC$146,$B574,总装!AC$6)+SUMIF(总装!AD$3:AD$146,$B574,总装!AD$6)</f>
        <v>0</v>
      </c>
      <c r="S574" s="5">
        <f ca="1">SUMIF(总装!AE$3:AE$146,$B574,总装!AE$6)+SUMIF(总装!AF$3:AF$146,$B574,总装!AF$6)+SUMIF(总装!AG$3:AG$146,$B574,总装!AG$6)</f>
        <v>0</v>
      </c>
      <c r="T574" s="5">
        <f ca="1">SUMIF(总装!AH$3:AH$146,$B574,总装!AH$6)+SUMIF(总装!AI$3:AI$146,$B574,总装!AI$6)+SUMIF(总装!AJ$3:AJ$146,$B574,总装!AJ$6)</f>
        <v>0</v>
      </c>
      <c r="U574" s="5">
        <f ca="1">SUMIF(总装!AK$3:AK$146,$B574,总装!AK$6)+SUMIF(总装!AL$3:AL$146,$B574,总装!AL$6)+SUMIF(总装!AM$3:AM$146,$B574,总装!AM$6)</f>
        <v>0</v>
      </c>
      <c r="V574" s="5">
        <f ca="1">SUMIF(总装!AN$3:AN$146,$B574,总装!AN$6)+SUMIF(总装!AO$3:AO$146,$B574,总装!AO$6)+SUMIF(总装!AP$3:AP$146,$B574,总装!AP$6)</f>
        <v>0</v>
      </c>
      <c r="W574" s="5">
        <f ca="1">SUMIF(总装!AQ$3:AQ$146,$B574,总装!AQ$6)+SUMIF(总装!AR$3:AR$146,$B574,总装!AR$6)+SUMIF(总装!AS$3:AS$146,$B574,总装!AS$6)</f>
        <v>0</v>
      </c>
      <c r="X574" s="5">
        <f ca="1">SUMIF(总装!AT$3:AT$146,$B574,总装!AT$6)+SUMIF(总装!AU$3:AU$146,$B574,总装!AU$6)+SUMIF(总装!AV$3:AV$146,$B574,总装!AV$6)</f>
        <v>0</v>
      </c>
      <c r="Y574" s="5">
        <f ca="1">SUMIF(总装!AW$3:AW$146,$B574,总装!AW$6)+SUMIF(总装!AX$3:AX$146,$B574,总装!AX$6)+SUMIF(总装!AY$3:AY$146,$B574,总装!AY$6)</f>
        <v>0</v>
      </c>
      <c r="Z574" s="5">
        <f ca="1">SUMIF(总装!AZ$3:AZ$146,$B574,总装!AZ$6)+SUMIF(总装!BA$3:BA$146,$B574,总装!BA$6)+SUMIF(总装!BB$3:BB$146,$B574,总装!BB$6)</f>
        <v>0</v>
      </c>
      <c r="AA574" s="5">
        <f ca="1">SUMIF(总装!BC$3:BC$146,$B574,总装!BC$6)+SUMIF(总装!BD$3:BD$146,$B574,总装!BD$6)+SUMIF(总装!BE$3:BE$146,$B574,总装!BE$6)</f>
        <v>0</v>
      </c>
      <c r="AB574" s="5">
        <f ca="1">SUMIF(总装!BF$3:BF$146,$B574,总装!BF$6)+SUMIF(总装!BG$3:BG$146,$B574,总装!BG$6)+SUMIF(总装!BH$3:BH$146,$B574,总装!BH$6)</f>
        <v>0</v>
      </c>
      <c r="AC574" s="5">
        <f ca="1">SUMIF(总装!BI$3:BI$146,$B574,总装!BI$6)+SUMIF(总装!BJ$3:BJ$146,$B574,总装!BJ$6)+SUMIF(总装!BK$3:BK$146,$B574,总装!BK$6)</f>
        <v>0</v>
      </c>
      <c r="AD574" s="5">
        <f ca="1">SUMIF(总装!BL$3:BL$146,$B574,总装!BL$6)+SUMIF(总装!BM$3:BM$146,$B574,总装!BM$6)+SUMIF(总装!BN$3:BN$146,$B574,总装!BN$6)</f>
        <v>0</v>
      </c>
      <c r="AE574" s="5">
        <f ca="1">SUMIF(总装!BO$3:BO$146,$B574,总装!BO$6)+SUMIF(总装!BP$3:BP$146,$B574,总装!BP$6)+SUMIF(总装!BQ$3:BQ$146,$B574,总装!BQ$6)</f>
        <v>0</v>
      </c>
      <c r="AF574" s="5">
        <f ca="1">SUMIF(总装!BR$3:BR$146,$B574,总装!BR$6)+SUMIF(总装!BS$3:BS$146,$B574,总装!BS$6)+SUMIF(总装!BT$3:BT$146,$B574,总装!BT$6)</f>
        <v>0</v>
      </c>
      <c r="AG574" s="5">
        <f ca="1">SUMIF(总装!BU$3:BU$146,$B574,总装!BU$6)+SUMIF(总装!BV$3:BV$146,$B574,总装!BV$6)+SUMIF(总装!BW$3:BW$146,$B574,总装!BW$6)</f>
        <v>0</v>
      </c>
      <c r="AH574" s="5">
        <f ca="1">SUMIF(总装!BX$3:BX$146,$B574,总装!BX$6)+SUMIF(总装!BY$3:BY$146,$B574,总装!BY$6)+SUMIF(总装!BZ$3:BZ$146,$B574,总装!BZ$6)</f>
        <v>0</v>
      </c>
      <c r="AI574" s="5">
        <f ca="1">SUMIF(总装!CA$3:CA$146,$B574,总装!CA$6)+SUMIF(总装!CB$3:CB$146,$B574,总装!CB$6)+SUMIF(总装!CC$3:CC$146,$B574,总装!CC$6)</f>
        <v>0</v>
      </c>
      <c r="AJ574" s="5">
        <f ca="1">SUMIF(总装!CD$3:CD$146,$B574,总装!CD$6)+SUMIF(总装!CE$3:CE$146,$B574,总装!CE$6)+SUMIF(总装!CF$3:CF$146,$B574,总装!CF$6)</f>
        <v>1000</v>
      </c>
      <c r="AK574" s="5">
        <f ca="1">SUMIF(总装!CG$3:CG$146,$B574,总装!CG$6)+SUMIF(总装!CH$3:CH$146,$B574,总装!CH$6)+SUMIF(总装!CI$3:CI$146,$B574,总装!CI$6)</f>
        <v>1500</v>
      </c>
      <c r="AL574" s="5">
        <f ca="1">SUMIF(总装!CJ$3:CJ$146,$B574,总装!CJ$6)+SUMIF(总装!CK$3:CK$146,$B574,总装!CK$6)+SUMIF(总装!CL$3:CL$146,$B574,总装!CL$6)</f>
        <v>0</v>
      </c>
      <c r="AM574" s="5">
        <f ca="1">SUMIF(总装!CM$3:CM$146,$B574,总装!CM$6)+SUMIF(总装!CN$3:CN$146,$B574,总装!CN$6)+SUMIF(总装!CO$3:CO$146,$B574,总装!CO$6)</f>
        <v>0</v>
      </c>
      <c r="AN574" s="5">
        <f ca="1">SUMIF(总装!CP$3:CP$146,$B574,总装!CP$6)+SUMIF(总装!CQ$3:CQ$146,$B574,总装!CQ$6)+SUMIF(总装!CR$3:CR$146,$B574,总装!CR$6)</f>
        <v>0</v>
      </c>
      <c r="AO574" s="5">
        <f ca="1" t="shared" si="22"/>
        <v>2500</v>
      </c>
      <c r="AP574" s="5">
        <f>SUMIF(工单拆分!G:G,B574,工单拆分!I:I)</f>
        <v>2500</v>
      </c>
      <c r="AQ574" s="5">
        <f ca="1" t="shared" si="23"/>
        <v>0</v>
      </c>
      <c r="AS574" s="7"/>
      <c r="AT574" s="5"/>
      <c r="AU574" s="5"/>
      <c r="AV574" s="5"/>
      <c r="AW574" s="5"/>
    </row>
    <row r="575" s="1" customFormat="1" spans="1:49">
      <c r="A575" s="5">
        <f>工单拆分!F575</f>
        <v>7210004640</v>
      </c>
      <c r="B575" s="5" t="str">
        <f>工单拆分!G575</f>
        <v>7210004640-1</v>
      </c>
      <c r="C575" s="5" t="str">
        <f>工单拆分!H575</f>
        <v>40HC312-1</v>
      </c>
      <c r="D575" s="5">
        <f>VLOOKUP(B575,工单拆分!G:I,3,0)</f>
        <v>2000</v>
      </c>
      <c r="E575" s="5">
        <f ca="1">SUMIFS(OFFSET(工单拆分!$I$2,,,2000),OFFSET(工单拆分!$F$2,,,2000),A575)</f>
        <v>10000</v>
      </c>
      <c r="F575" s="5"/>
      <c r="G575" s="10">
        <f ca="1" t="array" ref="G575">MATCH(TRUE,J575:AN575&gt;10,0)+$J$2-1</f>
        <v>43542</v>
      </c>
      <c r="H575" s="11"/>
      <c r="I575" s="11"/>
      <c r="J575" s="5">
        <f ca="1">SUMIF(总装!D$3:D$146,$B575,总装!D$6)+SUMIF(总装!E$3:E$146,$B575,总装!E$6)+SUMIF(总装!F$3:F$146,$B575,总装!F$6)</f>
        <v>0</v>
      </c>
      <c r="K575" s="12">
        <f ca="1">SUMIF(总装!G$3:G$146,$B575,总装!G$6)+SUMIF(总装!H$3:H$146,$B575,总装!H$6)+SUMIF(总装!I$3:I$146,$B575,总装!I$6)</f>
        <v>0</v>
      </c>
      <c r="L575" s="12">
        <f ca="1">SUMIF(总装!J$3:J$146,$B575,总装!J$6)+SUMIF(总装!K$3:K$146,$B575,总装!K$6)+SUMIF(总装!L$3:L$146,$B575,总装!L$6)</f>
        <v>0</v>
      </c>
      <c r="M575" s="12">
        <f ca="1">SUMIF(总装!M$3:M$146,$B575,总装!M$6)+SUMIF(总装!N$3:N$146,$B575,总装!N$6)+SUMIF(总装!O$3:O$146,$B575,总装!O$6)</f>
        <v>0</v>
      </c>
      <c r="N575" s="12">
        <f ca="1">SUMIF(总装!P$3:P$146,$B575,总装!P$6)+SUMIF(总装!Q$3:Q$146,$B575,总装!Q$6)+SUMIF(总装!R$3:R$146,$B575,总装!R$6)</f>
        <v>0</v>
      </c>
      <c r="O575" s="12">
        <f ca="1">SUMIF(总装!S$3:S$146,$B575,总装!S$6)+SUMIF(总装!T$3:T$146,$B575,总装!T$6)+SUMIF(总装!U$3:U$146,$B575,总装!U$6)</f>
        <v>0</v>
      </c>
      <c r="P575" s="12">
        <f ca="1">SUMIF(总装!V$3:V$146,$B575,总装!V$6)+SUMIF(总装!W$3:W$146,$B575,总装!W$6)+SUMIF(总装!X$3:X$146,$B575,总装!X$6)</f>
        <v>0</v>
      </c>
      <c r="Q575" s="12">
        <f ca="1">SUMIF(总装!Y$3:Y$146,$B575,总装!Y$6)+SUMIF(总装!Z$3:Z$146,$B575,总装!Z$6)+SUMIF(总装!AA$3:AA$146,$B575,总装!AA$6)</f>
        <v>0</v>
      </c>
      <c r="R575" s="5">
        <f ca="1">SUMIF(总装!AB$3:AB$146,$B575,总装!AB$6)+SUMIF(总装!AC$3:AC$146,$B575,总装!AC$6)+SUMIF(总装!AD$3:AD$146,$B575,总装!AD$6)</f>
        <v>0</v>
      </c>
      <c r="S575" s="5">
        <f ca="1">SUMIF(总装!AE$3:AE$146,$B575,总装!AE$6)+SUMIF(总装!AF$3:AF$146,$B575,总装!AF$6)+SUMIF(总装!AG$3:AG$146,$B575,总装!AG$6)</f>
        <v>0</v>
      </c>
      <c r="T575" s="5">
        <f ca="1">SUMIF(总装!AH$3:AH$146,$B575,总装!AH$6)+SUMIF(总装!AI$3:AI$146,$B575,总装!AI$6)+SUMIF(总装!AJ$3:AJ$146,$B575,总装!AJ$6)</f>
        <v>0</v>
      </c>
      <c r="U575" s="5">
        <f ca="1">SUMIF(总装!AK$3:AK$146,$B575,总装!AK$6)+SUMIF(总装!AL$3:AL$146,$B575,总装!AL$6)+SUMIF(总装!AM$3:AM$146,$B575,总装!AM$6)</f>
        <v>0</v>
      </c>
      <c r="V575" s="5">
        <f ca="1">SUMIF(总装!AN$3:AN$146,$B575,总装!AN$6)+SUMIF(总装!AO$3:AO$146,$B575,总装!AO$6)+SUMIF(总装!AP$3:AP$146,$B575,总装!AP$6)</f>
        <v>0</v>
      </c>
      <c r="W575" s="5">
        <f ca="1">SUMIF(总装!AQ$3:AQ$146,$B575,总装!AQ$6)+SUMIF(总装!AR$3:AR$146,$B575,总装!AR$6)+SUMIF(总装!AS$3:AS$146,$B575,总装!AS$6)</f>
        <v>0</v>
      </c>
      <c r="X575" s="5">
        <f ca="1">SUMIF(总装!AT$3:AT$146,$B575,总装!AT$6)+SUMIF(总装!AU$3:AU$146,$B575,总装!AU$6)+SUMIF(总装!AV$3:AV$146,$B575,总装!AV$6)</f>
        <v>0</v>
      </c>
      <c r="Y575" s="5">
        <f ca="1">SUMIF(总装!AW$3:AW$146,$B575,总装!AW$6)+SUMIF(总装!AX$3:AX$146,$B575,总装!AX$6)+SUMIF(总装!AY$3:AY$146,$B575,总装!AY$6)</f>
        <v>0</v>
      </c>
      <c r="Z575" s="5">
        <f ca="1">SUMIF(总装!AZ$3:AZ$146,$B575,总装!AZ$6)+SUMIF(总装!BA$3:BA$146,$B575,总装!BA$6)+SUMIF(总装!BB$3:BB$146,$B575,总装!BB$6)</f>
        <v>0</v>
      </c>
      <c r="AA575" s="5">
        <f ca="1">SUMIF(总装!BC$3:BC$146,$B575,总装!BC$6)+SUMIF(总装!BD$3:BD$146,$B575,总装!BD$6)+SUMIF(总装!BE$3:BE$146,$B575,总装!BE$6)</f>
        <v>500</v>
      </c>
      <c r="AB575" s="5">
        <f ca="1">SUMIF(总装!BF$3:BF$146,$B575,总装!BF$6)+SUMIF(总装!BG$3:BG$146,$B575,总装!BG$6)+SUMIF(总装!BH$3:BH$146,$B575,总装!BH$6)</f>
        <v>1000</v>
      </c>
      <c r="AC575" s="5">
        <f ca="1">SUMIF(总装!BI$3:BI$146,$B575,总装!BI$6)+SUMIF(总装!BJ$3:BJ$146,$B575,总装!BJ$6)+SUMIF(总装!BK$3:BK$146,$B575,总装!BK$6)</f>
        <v>500</v>
      </c>
      <c r="AD575" s="5">
        <f ca="1">SUMIF(总装!BL$3:BL$146,$B575,总装!BL$6)+SUMIF(总装!BM$3:BM$146,$B575,总装!BM$6)+SUMIF(总装!BN$3:BN$146,$B575,总装!BN$6)</f>
        <v>0</v>
      </c>
      <c r="AE575" s="5">
        <f ca="1">SUMIF(总装!BO$3:BO$146,$B575,总装!BO$6)+SUMIF(总装!BP$3:BP$146,$B575,总装!BP$6)+SUMIF(总装!BQ$3:BQ$146,$B575,总装!BQ$6)</f>
        <v>0</v>
      </c>
      <c r="AF575" s="5">
        <f ca="1">SUMIF(总装!BR$3:BR$146,$B575,总装!BR$6)+SUMIF(总装!BS$3:BS$146,$B575,总装!BS$6)+SUMIF(总装!BT$3:BT$146,$B575,总装!BT$6)</f>
        <v>0</v>
      </c>
      <c r="AG575" s="5">
        <f ca="1">SUMIF(总装!BU$3:BU$146,$B575,总装!BU$6)+SUMIF(总装!BV$3:BV$146,$B575,总装!BV$6)+SUMIF(总装!BW$3:BW$146,$B575,总装!BW$6)</f>
        <v>0</v>
      </c>
      <c r="AH575" s="5">
        <f ca="1">SUMIF(总装!BX$3:BX$146,$B575,总装!BX$6)+SUMIF(总装!BY$3:BY$146,$B575,总装!BY$6)+SUMIF(总装!BZ$3:BZ$146,$B575,总装!BZ$6)</f>
        <v>0</v>
      </c>
      <c r="AI575" s="5">
        <f ca="1">SUMIF(总装!CA$3:CA$146,$B575,总装!CA$6)+SUMIF(总装!CB$3:CB$146,$B575,总装!CB$6)+SUMIF(总装!CC$3:CC$146,$B575,总装!CC$6)</f>
        <v>0</v>
      </c>
      <c r="AJ575" s="5">
        <f ca="1">SUMIF(总装!CD$3:CD$146,$B575,总装!CD$6)+SUMIF(总装!CE$3:CE$146,$B575,总装!CE$6)+SUMIF(总装!CF$3:CF$146,$B575,总装!CF$6)</f>
        <v>0</v>
      </c>
      <c r="AK575" s="5">
        <f ca="1">SUMIF(总装!CG$3:CG$146,$B575,总装!CG$6)+SUMIF(总装!CH$3:CH$146,$B575,总装!CH$6)+SUMIF(总装!CI$3:CI$146,$B575,总装!CI$6)</f>
        <v>0</v>
      </c>
      <c r="AL575" s="5">
        <f ca="1">SUMIF(总装!CJ$3:CJ$146,$B575,总装!CJ$6)+SUMIF(总装!CK$3:CK$146,$B575,总装!CK$6)+SUMIF(总装!CL$3:CL$146,$B575,总装!CL$6)</f>
        <v>0</v>
      </c>
      <c r="AM575" s="5">
        <f ca="1">SUMIF(总装!CM$3:CM$146,$B575,总装!CM$6)+SUMIF(总装!CN$3:CN$146,$B575,总装!CN$6)+SUMIF(总装!CO$3:CO$146,$B575,总装!CO$6)</f>
        <v>0</v>
      </c>
      <c r="AN575" s="5">
        <f ca="1">SUMIF(总装!CP$3:CP$146,$B575,总装!CP$6)+SUMIF(总装!CQ$3:CQ$146,$B575,总装!CQ$6)+SUMIF(总装!CR$3:CR$146,$B575,总装!CR$6)</f>
        <v>0</v>
      </c>
      <c r="AO575" s="5">
        <f ca="1" t="shared" si="22"/>
        <v>2000</v>
      </c>
      <c r="AP575" s="5">
        <f>SUMIF(工单拆分!G:G,B575,工单拆分!I:I)</f>
        <v>2000</v>
      </c>
      <c r="AQ575" s="5">
        <f ca="1" t="shared" si="23"/>
        <v>0</v>
      </c>
      <c r="AS575" s="7"/>
      <c r="AT575" s="5"/>
      <c r="AU575" s="5"/>
      <c r="AV575" s="5"/>
      <c r="AW575" s="5"/>
    </row>
    <row r="576" s="1" customFormat="1" spans="1:49">
      <c r="A576" s="5">
        <f>工单拆分!F576</f>
        <v>7210004640</v>
      </c>
      <c r="B576" s="5" t="str">
        <f>工单拆分!G576</f>
        <v>7210004640-2</v>
      </c>
      <c r="C576" s="5" t="str">
        <f>工单拆分!H576</f>
        <v>40HC312-2</v>
      </c>
      <c r="D576" s="5">
        <f>VLOOKUP(B576,工单拆分!G:I,3,0)</f>
        <v>2000</v>
      </c>
      <c r="E576" s="5">
        <f ca="1">SUMIFS(OFFSET(工单拆分!$I$2,,,2000),OFFSET(工单拆分!$F$2,,,2000),A576)</f>
        <v>10000</v>
      </c>
      <c r="F576" s="5"/>
      <c r="G576" s="10">
        <f ca="1" t="array" ref="G576">MATCH(TRUE,J576:AN576&gt;10,0)+$J$2-1</f>
        <v>43544</v>
      </c>
      <c r="H576" s="11"/>
      <c r="I576" s="11"/>
      <c r="J576" s="5">
        <f ca="1">SUMIF(总装!D$3:D$146,$B576,总装!D$6)+SUMIF(总装!E$3:E$146,$B576,总装!E$6)+SUMIF(总装!F$3:F$146,$B576,总装!F$6)</f>
        <v>0</v>
      </c>
      <c r="K576" s="12">
        <f ca="1">SUMIF(总装!G$3:G$146,$B576,总装!G$6)+SUMIF(总装!H$3:H$146,$B576,总装!H$6)+SUMIF(总装!I$3:I$146,$B576,总装!I$6)</f>
        <v>0</v>
      </c>
      <c r="L576" s="12">
        <f ca="1">SUMIF(总装!J$3:J$146,$B576,总装!J$6)+SUMIF(总装!K$3:K$146,$B576,总装!K$6)+SUMIF(总装!L$3:L$146,$B576,总装!L$6)</f>
        <v>0</v>
      </c>
      <c r="M576" s="12">
        <f ca="1">SUMIF(总装!M$3:M$146,$B576,总装!M$6)+SUMIF(总装!N$3:N$146,$B576,总装!N$6)+SUMIF(总装!O$3:O$146,$B576,总装!O$6)</f>
        <v>0</v>
      </c>
      <c r="N576" s="12">
        <f ca="1">SUMIF(总装!P$3:P$146,$B576,总装!P$6)+SUMIF(总装!Q$3:Q$146,$B576,总装!Q$6)+SUMIF(总装!R$3:R$146,$B576,总装!R$6)</f>
        <v>0</v>
      </c>
      <c r="O576" s="12">
        <f ca="1">SUMIF(总装!S$3:S$146,$B576,总装!S$6)+SUMIF(总装!T$3:T$146,$B576,总装!T$6)+SUMIF(总装!U$3:U$146,$B576,总装!U$6)</f>
        <v>0</v>
      </c>
      <c r="P576" s="12">
        <f ca="1">SUMIF(总装!V$3:V$146,$B576,总装!V$6)+SUMIF(总装!W$3:W$146,$B576,总装!W$6)+SUMIF(总装!X$3:X$146,$B576,总装!X$6)</f>
        <v>0</v>
      </c>
      <c r="Q576" s="12">
        <f ca="1">SUMIF(总装!Y$3:Y$146,$B576,总装!Y$6)+SUMIF(总装!Z$3:Z$146,$B576,总装!Z$6)+SUMIF(总装!AA$3:AA$146,$B576,总装!AA$6)</f>
        <v>0</v>
      </c>
      <c r="R576" s="5">
        <f ca="1">SUMIF(总装!AB$3:AB$146,$B576,总装!AB$6)+SUMIF(总装!AC$3:AC$146,$B576,总装!AC$6)+SUMIF(总装!AD$3:AD$146,$B576,总装!AD$6)</f>
        <v>0</v>
      </c>
      <c r="S576" s="5">
        <f ca="1">SUMIF(总装!AE$3:AE$146,$B576,总装!AE$6)+SUMIF(总装!AF$3:AF$146,$B576,总装!AF$6)+SUMIF(总装!AG$3:AG$146,$B576,总装!AG$6)</f>
        <v>0</v>
      </c>
      <c r="T576" s="5">
        <f ca="1">SUMIF(总装!AH$3:AH$146,$B576,总装!AH$6)+SUMIF(总装!AI$3:AI$146,$B576,总装!AI$6)+SUMIF(总装!AJ$3:AJ$146,$B576,总装!AJ$6)</f>
        <v>0</v>
      </c>
      <c r="U576" s="5">
        <f ca="1">SUMIF(总装!AK$3:AK$146,$B576,总装!AK$6)+SUMIF(总装!AL$3:AL$146,$B576,总装!AL$6)+SUMIF(总装!AM$3:AM$146,$B576,总装!AM$6)</f>
        <v>0</v>
      </c>
      <c r="V576" s="5">
        <f ca="1">SUMIF(总装!AN$3:AN$146,$B576,总装!AN$6)+SUMIF(总装!AO$3:AO$146,$B576,总装!AO$6)+SUMIF(总装!AP$3:AP$146,$B576,总装!AP$6)</f>
        <v>0</v>
      </c>
      <c r="W576" s="5">
        <f ca="1">SUMIF(总装!AQ$3:AQ$146,$B576,总装!AQ$6)+SUMIF(总装!AR$3:AR$146,$B576,总装!AR$6)+SUMIF(总装!AS$3:AS$146,$B576,总装!AS$6)</f>
        <v>0</v>
      </c>
      <c r="X576" s="5">
        <f ca="1">SUMIF(总装!AT$3:AT$146,$B576,总装!AT$6)+SUMIF(总装!AU$3:AU$146,$B576,总装!AU$6)+SUMIF(总装!AV$3:AV$146,$B576,总装!AV$6)</f>
        <v>0</v>
      </c>
      <c r="Y576" s="5">
        <f ca="1">SUMIF(总装!AW$3:AW$146,$B576,总装!AW$6)+SUMIF(总装!AX$3:AX$146,$B576,总装!AX$6)+SUMIF(总装!AY$3:AY$146,$B576,总装!AY$6)</f>
        <v>0</v>
      </c>
      <c r="Z576" s="5">
        <f ca="1">SUMIF(总装!AZ$3:AZ$146,$B576,总装!AZ$6)+SUMIF(总装!BA$3:BA$146,$B576,总装!BA$6)+SUMIF(总装!BB$3:BB$146,$B576,总装!BB$6)</f>
        <v>0</v>
      </c>
      <c r="AA576" s="5">
        <f ca="1">SUMIF(总装!BC$3:BC$146,$B576,总装!BC$6)+SUMIF(总装!BD$3:BD$146,$B576,总装!BD$6)+SUMIF(总装!BE$3:BE$146,$B576,总装!BE$6)</f>
        <v>0</v>
      </c>
      <c r="AB576" s="5">
        <f ca="1">SUMIF(总装!BF$3:BF$146,$B576,总装!BF$6)+SUMIF(总装!BG$3:BG$146,$B576,总装!BG$6)+SUMIF(总装!BH$3:BH$146,$B576,总装!BH$6)</f>
        <v>0</v>
      </c>
      <c r="AC576" s="5">
        <f ca="1">SUMIF(总装!BI$3:BI$146,$B576,总装!BI$6)+SUMIF(总装!BJ$3:BJ$146,$B576,总装!BJ$6)+SUMIF(总装!BK$3:BK$146,$B576,总装!BK$6)</f>
        <v>350</v>
      </c>
      <c r="AD576" s="5">
        <f ca="1">SUMIF(总装!BL$3:BL$146,$B576,总装!BL$6)+SUMIF(总装!BM$3:BM$146,$B576,总装!BM$6)+SUMIF(总装!BN$3:BN$146,$B576,总装!BN$6)</f>
        <v>1000</v>
      </c>
      <c r="AE576" s="5">
        <f ca="1">SUMIF(总装!BO$3:BO$146,$B576,总装!BO$6)+SUMIF(总装!BP$3:BP$146,$B576,总装!BP$6)+SUMIF(总装!BQ$3:BQ$146,$B576,总装!BQ$6)</f>
        <v>650</v>
      </c>
      <c r="AF576" s="5">
        <f ca="1">SUMIF(总装!BR$3:BR$146,$B576,总装!BR$6)+SUMIF(总装!BS$3:BS$146,$B576,总装!BS$6)+SUMIF(总装!BT$3:BT$146,$B576,总装!BT$6)</f>
        <v>0</v>
      </c>
      <c r="AG576" s="5">
        <f ca="1">SUMIF(总装!BU$3:BU$146,$B576,总装!BU$6)+SUMIF(总装!BV$3:BV$146,$B576,总装!BV$6)+SUMIF(总装!BW$3:BW$146,$B576,总装!BW$6)</f>
        <v>0</v>
      </c>
      <c r="AH576" s="5">
        <f ca="1">SUMIF(总装!BX$3:BX$146,$B576,总装!BX$6)+SUMIF(总装!BY$3:BY$146,$B576,总装!BY$6)+SUMIF(总装!BZ$3:BZ$146,$B576,总装!BZ$6)</f>
        <v>0</v>
      </c>
      <c r="AI576" s="5">
        <f ca="1">SUMIF(总装!CA$3:CA$146,$B576,总装!CA$6)+SUMIF(总装!CB$3:CB$146,$B576,总装!CB$6)+SUMIF(总装!CC$3:CC$146,$B576,总装!CC$6)</f>
        <v>0</v>
      </c>
      <c r="AJ576" s="5">
        <f ca="1">SUMIF(总装!CD$3:CD$146,$B576,总装!CD$6)+SUMIF(总装!CE$3:CE$146,$B576,总装!CE$6)+SUMIF(总装!CF$3:CF$146,$B576,总装!CF$6)</f>
        <v>0</v>
      </c>
      <c r="AK576" s="5">
        <f ca="1">SUMIF(总装!CG$3:CG$146,$B576,总装!CG$6)+SUMIF(总装!CH$3:CH$146,$B576,总装!CH$6)+SUMIF(总装!CI$3:CI$146,$B576,总装!CI$6)</f>
        <v>0</v>
      </c>
      <c r="AL576" s="5">
        <f ca="1">SUMIF(总装!CJ$3:CJ$146,$B576,总装!CJ$6)+SUMIF(总装!CK$3:CK$146,$B576,总装!CK$6)+SUMIF(总装!CL$3:CL$146,$B576,总装!CL$6)</f>
        <v>0</v>
      </c>
      <c r="AM576" s="5">
        <f ca="1">SUMIF(总装!CM$3:CM$146,$B576,总装!CM$6)+SUMIF(总装!CN$3:CN$146,$B576,总装!CN$6)+SUMIF(总装!CO$3:CO$146,$B576,总装!CO$6)</f>
        <v>0</v>
      </c>
      <c r="AN576" s="5">
        <f ca="1">SUMIF(总装!CP$3:CP$146,$B576,总装!CP$6)+SUMIF(总装!CQ$3:CQ$146,$B576,总装!CQ$6)+SUMIF(总装!CR$3:CR$146,$B576,总装!CR$6)</f>
        <v>0</v>
      </c>
      <c r="AO576" s="5">
        <f ca="1" t="shared" si="22"/>
        <v>2000</v>
      </c>
      <c r="AP576" s="5">
        <f>SUMIF(工单拆分!G:G,B576,工单拆分!I:I)</f>
        <v>2000</v>
      </c>
      <c r="AQ576" s="5">
        <f ca="1" t="shared" si="23"/>
        <v>0</v>
      </c>
      <c r="AS576" s="7"/>
      <c r="AT576" s="5"/>
      <c r="AU576" s="5"/>
      <c r="AV576" s="5"/>
      <c r="AW576" s="5"/>
    </row>
    <row r="577" s="1" customFormat="1" spans="1:49">
      <c r="A577" s="5">
        <f>工单拆分!F577</f>
        <v>7210004640</v>
      </c>
      <c r="B577" s="5" t="str">
        <f>工单拆分!G577</f>
        <v>7210004640-3</v>
      </c>
      <c r="C577" s="5" t="str">
        <f>工单拆分!H577</f>
        <v>40HC312-3</v>
      </c>
      <c r="D577" s="5">
        <f>VLOOKUP(B577,工单拆分!G:I,3,0)</f>
        <v>2000</v>
      </c>
      <c r="E577" s="5">
        <f ca="1">SUMIFS(OFFSET(工单拆分!$I$2,,,2000),OFFSET(工单拆分!$F$2,,,2000),A577)</f>
        <v>10000</v>
      </c>
      <c r="F577" s="5"/>
      <c r="G577" s="10">
        <f ca="1" t="array" ref="G577">MATCH(TRUE,J577:AN577&gt;10,0)+$J$2-1</f>
        <v>43546</v>
      </c>
      <c r="H577" s="11"/>
      <c r="I577" s="11"/>
      <c r="J577" s="5">
        <f ca="1">SUMIF(总装!D$3:D$146,$B577,总装!D$6)+SUMIF(总装!E$3:E$146,$B577,总装!E$6)+SUMIF(总装!F$3:F$146,$B577,总装!F$6)</f>
        <v>0</v>
      </c>
      <c r="K577" s="12">
        <f ca="1">SUMIF(总装!G$3:G$146,$B577,总装!G$6)+SUMIF(总装!H$3:H$146,$B577,总装!H$6)+SUMIF(总装!I$3:I$146,$B577,总装!I$6)</f>
        <v>0</v>
      </c>
      <c r="L577" s="12">
        <f ca="1">SUMIF(总装!J$3:J$146,$B577,总装!J$6)+SUMIF(总装!K$3:K$146,$B577,总装!K$6)+SUMIF(总装!L$3:L$146,$B577,总装!L$6)</f>
        <v>0</v>
      </c>
      <c r="M577" s="12">
        <f ca="1">SUMIF(总装!M$3:M$146,$B577,总装!M$6)+SUMIF(总装!N$3:N$146,$B577,总装!N$6)+SUMIF(总装!O$3:O$146,$B577,总装!O$6)</f>
        <v>0</v>
      </c>
      <c r="N577" s="12">
        <f ca="1">SUMIF(总装!P$3:P$146,$B577,总装!P$6)+SUMIF(总装!Q$3:Q$146,$B577,总装!Q$6)+SUMIF(总装!R$3:R$146,$B577,总装!R$6)</f>
        <v>0</v>
      </c>
      <c r="O577" s="12">
        <f ca="1">SUMIF(总装!S$3:S$146,$B577,总装!S$6)+SUMIF(总装!T$3:T$146,$B577,总装!T$6)+SUMIF(总装!U$3:U$146,$B577,总装!U$6)</f>
        <v>0</v>
      </c>
      <c r="P577" s="12">
        <f ca="1">SUMIF(总装!V$3:V$146,$B577,总装!V$6)+SUMIF(总装!W$3:W$146,$B577,总装!W$6)+SUMIF(总装!X$3:X$146,$B577,总装!X$6)</f>
        <v>0</v>
      </c>
      <c r="Q577" s="12">
        <f ca="1">SUMIF(总装!Y$3:Y$146,$B577,总装!Y$6)+SUMIF(总装!Z$3:Z$146,$B577,总装!Z$6)+SUMIF(总装!AA$3:AA$146,$B577,总装!AA$6)</f>
        <v>0</v>
      </c>
      <c r="R577" s="5">
        <f ca="1">SUMIF(总装!AB$3:AB$146,$B577,总装!AB$6)+SUMIF(总装!AC$3:AC$146,$B577,总装!AC$6)+SUMIF(总装!AD$3:AD$146,$B577,总装!AD$6)</f>
        <v>0</v>
      </c>
      <c r="S577" s="5">
        <f ca="1">SUMIF(总装!AE$3:AE$146,$B577,总装!AE$6)+SUMIF(总装!AF$3:AF$146,$B577,总装!AF$6)+SUMIF(总装!AG$3:AG$146,$B577,总装!AG$6)</f>
        <v>0</v>
      </c>
      <c r="T577" s="5">
        <f ca="1">SUMIF(总装!AH$3:AH$146,$B577,总装!AH$6)+SUMIF(总装!AI$3:AI$146,$B577,总装!AI$6)+SUMIF(总装!AJ$3:AJ$146,$B577,总装!AJ$6)</f>
        <v>0</v>
      </c>
      <c r="U577" s="5">
        <f ca="1">SUMIF(总装!AK$3:AK$146,$B577,总装!AK$6)+SUMIF(总装!AL$3:AL$146,$B577,总装!AL$6)+SUMIF(总装!AM$3:AM$146,$B577,总装!AM$6)</f>
        <v>0</v>
      </c>
      <c r="V577" s="5">
        <f ca="1">SUMIF(总装!AN$3:AN$146,$B577,总装!AN$6)+SUMIF(总装!AO$3:AO$146,$B577,总装!AO$6)+SUMIF(总装!AP$3:AP$146,$B577,总装!AP$6)</f>
        <v>0</v>
      </c>
      <c r="W577" s="5">
        <f ca="1">SUMIF(总装!AQ$3:AQ$146,$B577,总装!AQ$6)+SUMIF(总装!AR$3:AR$146,$B577,总装!AR$6)+SUMIF(总装!AS$3:AS$146,$B577,总装!AS$6)</f>
        <v>0</v>
      </c>
      <c r="X577" s="5">
        <f ca="1">SUMIF(总装!AT$3:AT$146,$B577,总装!AT$6)+SUMIF(总装!AU$3:AU$146,$B577,总装!AU$6)+SUMIF(总装!AV$3:AV$146,$B577,总装!AV$6)</f>
        <v>0</v>
      </c>
      <c r="Y577" s="5">
        <f ca="1">SUMIF(总装!AW$3:AW$146,$B577,总装!AW$6)+SUMIF(总装!AX$3:AX$146,$B577,总装!AX$6)+SUMIF(总装!AY$3:AY$146,$B577,总装!AY$6)</f>
        <v>0</v>
      </c>
      <c r="Z577" s="5">
        <f ca="1">SUMIF(总装!AZ$3:AZ$146,$B577,总装!AZ$6)+SUMIF(总装!BA$3:BA$146,$B577,总装!BA$6)+SUMIF(总装!BB$3:BB$146,$B577,总装!BB$6)</f>
        <v>0</v>
      </c>
      <c r="AA577" s="5">
        <f ca="1">SUMIF(总装!BC$3:BC$146,$B577,总装!BC$6)+SUMIF(总装!BD$3:BD$146,$B577,总装!BD$6)+SUMIF(总装!BE$3:BE$146,$B577,总装!BE$6)</f>
        <v>0</v>
      </c>
      <c r="AB577" s="5">
        <f ca="1">SUMIF(总装!BF$3:BF$146,$B577,总装!BF$6)+SUMIF(总装!BG$3:BG$146,$B577,总装!BG$6)+SUMIF(总装!BH$3:BH$146,$B577,总装!BH$6)</f>
        <v>0</v>
      </c>
      <c r="AC577" s="5">
        <f ca="1">SUMIF(总装!BI$3:BI$146,$B577,总装!BI$6)+SUMIF(总装!BJ$3:BJ$146,$B577,总装!BJ$6)+SUMIF(总装!BK$3:BK$146,$B577,总装!BK$6)</f>
        <v>0</v>
      </c>
      <c r="AD577" s="5">
        <f ca="1">SUMIF(总装!BL$3:BL$146,$B577,总装!BL$6)+SUMIF(总装!BM$3:BM$146,$B577,总装!BM$6)+SUMIF(总装!BN$3:BN$146,$B577,总装!BN$6)</f>
        <v>0</v>
      </c>
      <c r="AE577" s="5">
        <f ca="1">SUMIF(总装!BO$3:BO$146,$B577,总装!BO$6)+SUMIF(总装!BP$3:BP$146,$B577,总装!BP$6)+SUMIF(总装!BQ$3:BQ$146,$B577,总装!BQ$6)</f>
        <v>400</v>
      </c>
      <c r="AF577" s="5">
        <f ca="1">SUMIF(总装!BR$3:BR$146,$B577,总装!BR$6)+SUMIF(总装!BS$3:BS$146,$B577,总装!BS$6)+SUMIF(总装!BT$3:BT$146,$B577,总装!BT$6)</f>
        <v>1000</v>
      </c>
      <c r="AG577" s="5">
        <f ca="1">SUMIF(总装!BU$3:BU$146,$B577,总装!BU$6)+SUMIF(总装!BV$3:BV$146,$B577,总装!BV$6)+SUMIF(总装!BW$3:BW$146,$B577,总装!BW$6)</f>
        <v>600</v>
      </c>
      <c r="AH577" s="5">
        <f ca="1">SUMIF(总装!BX$3:BX$146,$B577,总装!BX$6)+SUMIF(总装!BY$3:BY$146,$B577,总装!BY$6)+SUMIF(总装!BZ$3:BZ$146,$B577,总装!BZ$6)</f>
        <v>0</v>
      </c>
      <c r="AI577" s="5">
        <f ca="1">SUMIF(总装!CA$3:CA$146,$B577,总装!CA$6)+SUMIF(总装!CB$3:CB$146,$B577,总装!CB$6)+SUMIF(总装!CC$3:CC$146,$B577,总装!CC$6)</f>
        <v>0</v>
      </c>
      <c r="AJ577" s="5">
        <f ca="1">SUMIF(总装!CD$3:CD$146,$B577,总装!CD$6)+SUMIF(总装!CE$3:CE$146,$B577,总装!CE$6)+SUMIF(总装!CF$3:CF$146,$B577,总装!CF$6)</f>
        <v>0</v>
      </c>
      <c r="AK577" s="5">
        <f ca="1">SUMIF(总装!CG$3:CG$146,$B577,总装!CG$6)+SUMIF(总装!CH$3:CH$146,$B577,总装!CH$6)+SUMIF(总装!CI$3:CI$146,$B577,总装!CI$6)</f>
        <v>0</v>
      </c>
      <c r="AL577" s="5">
        <f ca="1">SUMIF(总装!CJ$3:CJ$146,$B577,总装!CJ$6)+SUMIF(总装!CK$3:CK$146,$B577,总装!CK$6)+SUMIF(总装!CL$3:CL$146,$B577,总装!CL$6)</f>
        <v>0</v>
      </c>
      <c r="AM577" s="5">
        <f ca="1">SUMIF(总装!CM$3:CM$146,$B577,总装!CM$6)+SUMIF(总装!CN$3:CN$146,$B577,总装!CN$6)+SUMIF(总装!CO$3:CO$146,$B577,总装!CO$6)</f>
        <v>0</v>
      </c>
      <c r="AN577" s="5">
        <f ca="1">SUMIF(总装!CP$3:CP$146,$B577,总装!CP$6)+SUMIF(总装!CQ$3:CQ$146,$B577,总装!CQ$6)+SUMIF(总装!CR$3:CR$146,$B577,总装!CR$6)</f>
        <v>0</v>
      </c>
      <c r="AO577" s="5">
        <f ca="1" t="shared" si="22"/>
        <v>2000</v>
      </c>
      <c r="AP577" s="5">
        <f>SUMIF(工单拆分!G:G,B577,工单拆分!I:I)</f>
        <v>2000</v>
      </c>
      <c r="AQ577" s="5">
        <f ca="1" t="shared" si="23"/>
        <v>0</v>
      </c>
      <c r="AS577" s="7"/>
      <c r="AT577" s="5"/>
      <c r="AU577" s="5"/>
      <c r="AV577" s="5"/>
      <c r="AW577" s="5"/>
    </row>
    <row r="578" s="1" customFormat="1" spans="1:49">
      <c r="A578" s="5">
        <f>工单拆分!F578</f>
        <v>7210004640</v>
      </c>
      <c r="B578" s="5" t="str">
        <f>工单拆分!G578</f>
        <v>7210004640-4</v>
      </c>
      <c r="C578" s="5" t="str">
        <f>工单拆分!H578</f>
        <v>40HC312-4</v>
      </c>
      <c r="D578" s="5">
        <f>VLOOKUP(B578,工单拆分!G:I,3,0)</f>
        <v>2000</v>
      </c>
      <c r="E578" s="5">
        <f ca="1">SUMIFS(OFFSET(工单拆分!$I$2,,,2000),OFFSET(工单拆分!$F$2,,,2000),A578)</f>
        <v>10000</v>
      </c>
      <c r="F578" s="5"/>
      <c r="G578" s="10">
        <f ca="1" t="array" ref="G578">MATCH(TRUE,J578:AN578&gt;10,0)+$J$2-1</f>
        <v>43548</v>
      </c>
      <c r="H578" s="11"/>
      <c r="I578" s="11"/>
      <c r="J578" s="5">
        <f ca="1">SUMIF(总装!D$3:D$146,$B578,总装!D$6)+SUMIF(总装!E$3:E$146,$B578,总装!E$6)+SUMIF(总装!F$3:F$146,$B578,总装!F$6)</f>
        <v>0</v>
      </c>
      <c r="K578" s="12">
        <f ca="1">SUMIF(总装!G$3:G$146,$B578,总装!G$6)+SUMIF(总装!H$3:H$146,$B578,总装!H$6)+SUMIF(总装!I$3:I$146,$B578,总装!I$6)</f>
        <v>0</v>
      </c>
      <c r="L578" s="12">
        <f ca="1">SUMIF(总装!J$3:J$146,$B578,总装!J$6)+SUMIF(总装!K$3:K$146,$B578,总装!K$6)+SUMIF(总装!L$3:L$146,$B578,总装!L$6)</f>
        <v>0</v>
      </c>
      <c r="M578" s="12">
        <f ca="1">SUMIF(总装!M$3:M$146,$B578,总装!M$6)+SUMIF(总装!N$3:N$146,$B578,总装!N$6)+SUMIF(总装!O$3:O$146,$B578,总装!O$6)</f>
        <v>0</v>
      </c>
      <c r="N578" s="12">
        <f ca="1">SUMIF(总装!P$3:P$146,$B578,总装!P$6)+SUMIF(总装!Q$3:Q$146,$B578,总装!Q$6)+SUMIF(总装!R$3:R$146,$B578,总装!R$6)</f>
        <v>0</v>
      </c>
      <c r="O578" s="12">
        <f ca="1">SUMIF(总装!S$3:S$146,$B578,总装!S$6)+SUMIF(总装!T$3:T$146,$B578,总装!T$6)+SUMIF(总装!U$3:U$146,$B578,总装!U$6)</f>
        <v>0</v>
      </c>
      <c r="P578" s="12">
        <f ca="1">SUMIF(总装!V$3:V$146,$B578,总装!V$6)+SUMIF(总装!W$3:W$146,$B578,总装!W$6)+SUMIF(总装!X$3:X$146,$B578,总装!X$6)</f>
        <v>0</v>
      </c>
      <c r="Q578" s="12">
        <f ca="1">SUMIF(总装!Y$3:Y$146,$B578,总装!Y$6)+SUMIF(总装!Z$3:Z$146,$B578,总装!Z$6)+SUMIF(总装!AA$3:AA$146,$B578,总装!AA$6)</f>
        <v>0</v>
      </c>
      <c r="R578" s="5">
        <f ca="1">SUMIF(总装!AB$3:AB$146,$B578,总装!AB$6)+SUMIF(总装!AC$3:AC$146,$B578,总装!AC$6)+SUMIF(总装!AD$3:AD$146,$B578,总装!AD$6)</f>
        <v>0</v>
      </c>
      <c r="S578" s="5">
        <f ca="1">SUMIF(总装!AE$3:AE$146,$B578,总装!AE$6)+SUMIF(总装!AF$3:AF$146,$B578,总装!AF$6)+SUMIF(总装!AG$3:AG$146,$B578,总装!AG$6)</f>
        <v>0</v>
      </c>
      <c r="T578" s="5">
        <f ca="1">SUMIF(总装!AH$3:AH$146,$B578,总装!AH$6)+SUMIF(总装!AI$3:AI$146,$B578,总装!AI$6)+SUMIF(总装!AJ$3:AJ$146,$B578,总装!AJ$6)</f>
        <v>0</v>
      </c>
      <c r="U578" s="5">
        <f ca="1">SUMIF(总装!AK$3:AK$146,$B578,总装!AK$6)+SUMIF(总装!AL$3:AL$146,$B578,总装!AL$6)+SUMIF(总装!AM$3:AM$146,$B578,总装!AM$6)</f>
        <v>0</v>
      </c>
      <c r="V578" s="5">
        <f ca="1">SUMIF(总装!AN$3:AN$146,$B578,总装!AN$6)+SUMIF(总装!AO$3:AO$146,$B578,总装!AO$6)+SUMIF(总装!AP$3:AP$146,$B578,总装!AP$6)</f>
        <v>0</v>
      </c>
      <c r="W578" s="5">
        <f ca="1">SUMIF(总装!AQ$3:AQ$146,$B578,总装!AQ$6)+SUMIF(总装!AR$3:AR$146,$B578,总装!AR$6)+SUMIF(总装!AS$3:AS$146,$B578,总装!AS$6)</f>
        <v>0</v>
      </c>
      <c r="X578" s="5">
        <f ca="1">SUMIF(总装!AT$3:AT$146,$B578,总装!AT$6)+SUMIF(总装!AU$3:AU$146,$B578,总装!AU$6)+SUMIF(总装!AV$3:AV$146,$B578,总装!AV$6)</f>
        <v>0</v>
      </c>
      <c r="Y578" s="5">
        <f ca="1">SUMIF(总装!AW$3:AW$146,$B578,总装!AW$6)+SUMIF(总装!AX$3:AX$146,$B578,总装!AX$6)+SUMIF(总装!AY$3:AY$146,$B578,总装!AY$6)</f>
        <v>0</v>
      </c>
      <c r="Z578" s="5">
        <f ca="1">SUMIF(总装!AZ$3:AZ$146,$B578,总装!AZ$6)+SUMIF(总装!BA$3:BA$146,$B578,总装!BA$6)+SUMIF(总装!BB$3:BB$146,$B578,总装!BB$6)</f>
        <v>0</v>
      </c>
      <c r="AA578" s="5">
        <f ca="1">SUMIF(总装!BC$3:BC$146,$B578,总装!BC$6)+SUMIF(总装!BD$3:BD$146,$B578,总装!BD$6)+SUMIF(总装!BE$3:BE$146,$B578,总装!BE$6)</f>
        <v>0</v>
      </c>
      <c r="AB578" s="5">
        <f ca="1">SUMIF(总装!BF$3:BF$146,$B578,总装!BF$6)+SUMIF(总装!BG$3:BG$146,$B578,总装!BG$6)+SUMIF(总装!BH$3:BH$146,$B578,总装!BH$6)</f>
        <v>0</v>
      </c>
      <c r="AC578" s="5">
        <f ca="1">SUMIF(总装!BI$3:BI$146,$B578,总装!BI$6)+SUMIF(总装!BJ$3:BJ$146,$B578,总装!BJ$6)+SUMIF(总装!BK$3:BK$146,$B578,总装!BK$6)</f>
        <v>0</v>
      </c>
      <c r="AD578" s="5">
        <f ca="1">SUMIF(总装!BL$3:BL$146,$B578,总装!BL$6)+SUMIF(总装!BM$3:BM$146,$B578,总装!BM$6)+SUMIF(总装!BN$3:BN$146,$B578,总装!BN$6)</f>
        <v>0</v>
      </c>
      <c r="AE578" s="5">
        <f ca="1">SUMIF(总装!BO$3:BO$146,$B578,总装!BO$6)+SUMIF(总装!BP$3:BP$146,$B578,总装!BP$6)+SUMIF(总装!BQ$3:BQ$146,$B578,总装!BQ$6)</f>
        <v>0</v>
      </c>
      <c r="AF578" s="5">
        <f ca="1">SUMIF(总装!BR$3:BR$146,$B578,总装!BR$6)+SUMIF(总装!BS$3:BS$146,$B578,总装!BS$6)+SUMIF(总装!BT$3:BT$146,$B578,总装!BT$6)</f>
        <v>0</v>
      </c>
      <c r="AG578" s="5">
        <f ca="1">SUMIF(总装!BU$3:BU$146,$B578,总装!BU$6)+SUMIF(总装!BV$3:BV$146,$B578,总装!BV$6)+SUMIF(总装!BW$3:BW$146,$B578,总装!BW$6)</f>
        <v>430</v>
      </c>
      <c r="AH578" s="5">
        <f ca="1">SUMIF(总装!BX$3:BX$146,$B578,总装!BX$6)+SUMIF(总装!BY$3:BY$146,$B578,总装!BY$6)+SUMIF(总装!BZ$3:BZ$146,$B578,总装!BZ$6)</f>
        <v>1100</v>
      </c>
      <c r="AI578" s="5">
        <f ca="1">SUMIF(总装!CA$3:CA$146,$B578,总装!CA$6)+SUMIF(总装!CB$3:CB$146,$B578,总装!CB$6)+SUMIF(总装!CC$3:CC$146,$B578,总装!CC$6)</f>
        <v>470</v>
      </c>
      <c r="AJ578" s="5">
        <f ca="1">SUMIF(总装!CD$3:CD$146,$B578,总装!CD$6)+SUMIF(总装!CE$3:CE$146,$B578,总装!CE$6)+SUMIF(总装!CF$3:CF$146,$B578,总装!CF$6)</f>
        <v>0</v>
      </c>
      <c r="AK578" s="5">
        <f ca="1">SUMIF(总装!CG$3:CG$146,$B578,总装!CG$6)+SUMIF(总装!CH$3:CH$146,$B578,总装!CH$6)+SUMIF(总装!CI$3:CI$146,$B578,总装!CI$6)</f>
        <v>0</v>
      </c>
      <c r="AL578" s="5">
        <f ca="1">SUMIF(总装!CJ$3:CJ$146,$B578,总装!CJ$6)+SUMIF(总装!CK$3:CK$146,$B578,总装!CK$6)+SUMIF(总装!CL$3:CL$146,$B578,总装!CL$6)</f>
        <v>0</v>
      </c>
      <c r="AM578" s="5">
        <f ca="1">SUMIF(总装!CM$3:CM$146,$B578,总装!CM$6)+SUMIF(总装!CN$3:CN$146,$B578,总装!CN$6)+SUMIF(总装!CO$3:CO$146,$B578,总装!CO$6)</f>
        <v>0</v>
      </c>
      <c r="AN578" s="5">
        <f ca="1">SUMIF(总装!CP$3:CP$146,$B578,总装!CP$6)+SUMIF(总装!CQ$3:CQ$146,$B578,总装!CQ$6)+SUMIF(总装!CR$3:CR$146,$B578,总装!CR$6)</f>
        <v>0</v>
      </c>
      <c r="AO578" s="5">
        <f ca="1" t="shared" si="22"/>
        <v>2000</v>
      </c>
      <c r="AP578" s="5">
        <f>SUMIF(工单拆分!G:G,B578,工单拆分!I:I)</f>
        <v>2000</v>
      </c>
      <c r="AQ578" s="5">
        <f ca="1" t="shared" si="23"/>
        <v>0</v>
      </c>
      <c r="AS578" s="7"/>
      <c r="AT578" s="5"/>
      <c r="AU578" s="5"/>
      <c r="AV578" s="5"/>
      <c r="AW578" s="5"/>
    </row>
    <row r="579" s="1" customFormat="1" spans="1:49">
      <c r="A579" s="5">
        <f>工单拆分!F579</f>
        <v>7210004640</v>
      </c>
      <c r="B579" s="5" t="str">
        <f>工单拆分!G579</f>
        <v>7210004640-5</v>
      </c>
      <c r="C579" s="5" t="str">
        <f>工单拆分!H579</f>
        <v>40HC312-5</v>
      </c>
      <c r="D579" s="5">
        <f>VLOOKUP(B579,工单拆分!G:I,3,0)</f>
        <v>2000</v>
      </c>
      <c r="E579" s="5">
        <f ca="1">SUMIFS(OFFSET(工单拆分!$I$2,,,2000),OFFSET(工单拆分!$F$2,,,2000),A579)</f>
        <v>10000</v>
      </c>
      <c r="F579" s="5"/>
      <c r="G579" s="10">
        <f ca="1" t="array" ref="G579">MATCH(TRUE,J579:AN579&gt;10,0)+$J$2-1</f>
        <v>43550</v>
      </c>
      <c r="H579" s="11"/>
      <c r="I579" s="11"/>
      <c r="J579" s="5">
        <f ca="1">SUMIF(总装!D$3:D$146,$B579,总装!D$6)+SUMIF(总装!E$3:E$146,$B579,总装!E$6)+SUMIF(总装!F$3:F$146,$B579,总装!F$6)</f>
        <v>0</v>
      </c>
      <c r="K579" s="12">
        <f ca="1">SUMIF(总装!G$3:G$146,$B579,总装!G$6)+SUMIF(总装!H$3:H$146,$B579,总装!H$6)+SUMIF(总装!I$3:I$146,$B579,总装!I$6)</f>
        <v>0</v>
      </c>
      <c r="L579" s="12">
        <f ca="1">SUMIF(总装!J$3:J$146,$B579,总装!J$6)+SUMIF(总装!K$3:K$146,$B579,总装!K$6)+SUMIF(总装!L$3:L$146,$B579,总装!L$6)</f>
        <v>0</v>
      </c>
      <c r="M579" s="12">
        <f ca="1">SUMIF(总装!M$3:M$146,$B579,总装!M$6)+SUMIF(总装!N$3:N$146,$B579,总装!N$6)+SUMIF(总装!O$3:O$146,$B579,总装!O$6)</f>
        <v>0</v>
      </c>
      <c r="N579" s="12">
        <f ca="1">SUMIF(总装!P$3:P$146,$B579,总装!P$6)+SUMIF(总装!Q$3:Q$146,$B579,总装!Q$6)+SUMIF(总装!R$3:R$146,$B579,总装!R$6)</f>
        <v>0</v>
      </c>
      <c r="O579" s="12">
        <f ca="1">SUMIF(总装!S$3:S$146,$B579,总装!S$6)+SUMIF(总装!T$3:T$146,$B579,总装!T$6)+SUMIF(总装!U$3:U$146,$B579,总装!U$6)</f>
        <v>0</v>
      </c>
      <c r="P579" s="12">
        <f ca="1">SUMIF(总装!V$3:V$146,$B579,总装!V$6)+SUMIF(总装!W$3:W$146,$B579,总装!W$6)+SUMIF(总装!X$3:X$146,$B579,总装!X$6)</f>
        <v>0</v>
      </c>
      <c r="Q579" s="12">
        <f ca="1">SUMIF(总装!Y$3:Y$146,$B579,总装!Y$6)+SUMIF(总装!Z$3:Z$146,$B579,总装!Z$6)+SUMIF(总装!AA$3:AA$146,$B579,总装!AA$6)</f>
        <v>0</v>
      </c>
      <c r="R579" s="5">
        <f ca="1">SUMIF(总装!AB$3:AB$146,$B579,总装!AB$6)+SUMIF(总装!AC$3:AC$146,$B579,总装!AC$6)+SUMIF(总装!AD$3:AD$146,$B579,总装!AD$6)</f>
        <v>0</v>
      </c>
      <c r="S579" s="5">
        <f ca="1">SUMIF(总装!AE$3:AE$146,$B579,总装!AE$6)+SUMIF(总装!AF$3:AF$146,$B579,总装!AF$6)+SUMIF(总装!AG$3:AG$146,$B579,总装!AG$6)</f>
        <v>0</v>
      </c>
      <c r="T579" s="5">
        <f ca="1">SUMIF(总装!AH$3:AH$146,$B579,总装!AH$6)+SUMIF(总装!AI$3:AI$146,$B579,总装!AI$6)+SUMIF(总装!AJ$3:AJ$146,$B579,总装!AJ$6)</f>
        <v>0</v>
      </c>
      <c r="U579" s="5">
        <f ca="1">SUMIF(总装!AK$3:AK$146,$B579,总装!AK$6)+SUMIF(总装!AL$3:AL$146,$B579,总装!AL$6)+SUMIF(总装!AM$3:AM$146,$B579,总装!AM$6)</f>
        <v>0</v>
      </c>
      <c r="V579" s="5">
        <f ca="1">SUMIF(总装!AN$3:AN$146,$B579,总装!AN$6)+SUMIF(总装!AO$3:AO$146,$B579,总装!AO$6)+SUMIF(总装!AP$3:AP$146,$B579,总装!AP$6)</f>
        <v>0</v>
      </c>
      <c r="W579" s="5">
        <f ca="1">SUMIF(总装!AQ$3:AQ$146,$B579,总装!AQ$6)+SUMIF(总装!AR$3:AR$146,$B579,总装!AR$6)+SUMIF(总装!AS$3:AS$146,$B579,总装!AS$6)</f>
        <v>0</v>
      </c>
      <c r="X579" s="5">
        <f ca="1">SUMIF(总装!AT$3:AT$146,$B579,总装!AT$6)+SUMIF(总装!AU$3:AU$146,$B579,总装!AU$6)+SUMIF(总装!AV$3:AV$146,$B579,总装!AV$6)</f>
        <v>0</v>
      </c>
      <c r="Y579" s="5">
        <f ca="1">SUMIF(总装!AW$3:AW$146,$B579,总装!AW$6)+SUMIF(总装!AX$3:AX$146,$B579,总装!AX$6)+SUMIF(总装!AY$3:AY$146,$B579,总装!AY$6)</f>
        <v>0</v>
      </c>
      <c r="Z579" s="5">
        <f ca="1">SUMIF(总装!AZ$3:AZ$146,$B579,总装!AZ$6)+SUMIF(总装!BA$3:BA$146,$B579,总装!BA$6)+SUMIF(总装!BB$3:BB$146,$B579,总装!BB$6)</f>
        <v>0</v>
      </c>
      <c r="AA579" s="5">
        <f ca="1">SUMIF(总装!BC$3:BC$146,$B579,总装!BC$6)+SUMIF(总装!BD$3:BD$146,$B579,总装!BD$6)+SUMIF(总装!BE$3:BE$146,$B579,总装!BE$6)</f>
        <v>0</v>
      </c>
      <c r="AB579" s="5">
        <f ca="1">SUMIF(总装!BF$3:BF$146,$B579,总装!BF$6)+SUMIF(总装!BG$3:BG$146,$B579,总装!BG$6)+SUMIF(总装!BH$3:BH$146,$B579,总装!BH$6)</f>
        <v>0</v>
      </c>
      <c r="AC579" s="5">
        <f ca="1">SUMIF(总装!BI$3:BI$146,$B579,总装!BI$6)+SUMIF(总装!BJ$3:BJ$146,$B579,总装!BJ$6)+SUMIF(总装!BK$3:BK$146,$B579,总装!BK$6)</f>
        <v>0</v>
      </c>
      <c r="AD579" s="5">
        <f ca="1">SUMIF(总装!BL$3:BL$146,$B579,总装!BL$6)+SUMIF(总装!BM$3:BM$146,$B579,总装!BM$6)+SUMIF(总装!BN$3:BN$146,$B579,总装!BN$6)</f>
        <v>0</v>
      </c>
      <c r="AE579" s="5">
        <f ca="1">SUMIF(总装!BO$3:BO$146,$B579,总装!BO$6)+SUMIF(总装!BP$3:BP$146,$B579,总装!BP$6)+SUMIF(总装!BQ$3:BQ$146,$B579,总装!BQ$6)</f>
        <v>0</v>
      </c>
      <c r="AF579" s="5">
        <f ca="1">SUMIF(总装!BR$3:BR$146,$B579,总装!BR$6)+SUMIF(总装!BS$3:BS$146,$B579,总装!BS$6)+SUMIF(总装!BT$3:BT$146,$B579,总装!BT$6)</f>
        <v>0</v>
      </c>
      <c r="AG579" s="5">
        <f ca="1">SUMIF(总装!BU$3:BU$146,$B579,总装!BU$6)+SUMIF(总装!BV$3:BV$146,$B579,总装!BV$6)+SUMIF(总装!BW$3:BW$146,$B579,总装!BW$6)</f>
        <v>0</v>
      </c>
      <c r="AH579" s="5">
        <f ca="1">SUMIF(总装!BX$3:BX$146,$B579,总装!BX$6)+SUMIF(总装!BY$3:BY$146,$B579,总装!BY$6)+SUMIF(总装!BZ$3:BZ$146,$B579,总装!BZ$6)</f>
        <v>0</v>
      </c>
      <c r="AI579" s="5">
        <f ca="1">SUMIF(总装!CA$3:CA$146,$B579,总装!CA$6)+SUMIF(总装!CB$3:CB$146,$B579,总装!CB$6)+SUMIF(总装!CC$3:CC$146,$B579,总装!CC$6)</f>
        <v>630</v>
      </c>
      <c r="AJ579" s="5">
        <f ca="1">SUMIF(总装!CD$3:CD$146,$B579,总装!CD$6)+SUMIF(总装!CE$3:CE$146,$B579,总装!CE$6)+SUMIF(总装!CF$3:CF$146,$B579,总装!CF$6)</f>
        <v>1170</v>
      </c>
      <c r="AK579" s="5">
        <f ca="1">SUMIF(总装!CG$3:CG$146,$B579,总装!CG$6)+SUMIF(总装!CH$3:CH$146,$B579,总装!CH$6)+SUMIF(总装!CI$3:CI$146,$B579,总装!CI$6)</f>
        <v>200</v>
      </c>
      <c r="AL579" s="5">
        <f ca="1">SUMIF(总装!CJ$3:CJ$146,$B579,总装!CJ$6)+SUMIF(总装!CK$3:CK$146,$B579,总装!CK$6)+SUMIF(总装!CL$3:CL$146,$B579,总装!CL$6)</f>
        <v>0</v>
      </c>
      <c r="AM579" s="5">
        <f ca="1">SUMIF(总装!CM$3:CM$146,$B579,总装!CM$6)+SUMIF(总装!CN$3:CN$146,$B579,总装!CN$6)+SUMIF(总装!CO$3:CO$146,$B579,总装!CO$6)</f>
        <v>0</v>
      </c>
      <c r="AN579" s="5">
        <f ca="1">SUMIF(总装!CP$3:CP$146,$B579,总装!CP$6)+SUMIF(总装!CQ$3:CQ$146,$B579,总装!CQ$6)+SUMIF(总装!CR$3:CR$146,$B579,总装!CR$6)</f>
        <v>0</v>
      </c>
      <c r="AO579" s="5">
        <f ca="1" t="shared" si="22"/>
        <v>2000</v>
      </c>
      <c r="AP579" s="5">
        <f>SUMIF(工单拆分!G:G,B579,工单拆分!I:I)</f>
        <v>2000</v>
      </c>
      <c r="AQ579" s="5">
        <f ca="1" t="shared" si="23"/>
        <v>0</v>
      </c>
      <c r="AS579" s="7"/>
      <c r="AT579" s="5"/>
      <c r="AU579" s="5"/>
      <c r="AV579" s="5"/>
      <c r="AW579" s="5"/>
    </row>
    <row r="580" s="1" customFormat="1" spans="1:49">
      <c r="A580" s="5">
        <f>工单拆分!F580</f>
        <v>7210004641</v>
      </c>
      <c r="B580" s="5" t="str">
        <f>工单拆分!G580</f>
        <v>7210004641-1</v>
      </c>
      <c r="C580" s="5" t="str">
        <f>工单拆分!H580</f>
        <v>50HC312-1</v>
      </c>
      <c r="D580" s="5">
        <f>VLOOKUP(B580,工单拆分!G:I,3,0)</f>
        <v>2000</v>
      </c>
      <c r="E580" s="5">
        <f ca="1">SUMIFS(OFFSET(工单拆分!$I$2,,,2000),OFFSET(工单拆分!$F$2,,,2000),A580)</f>
        <v>10000</v>
      </c>
      <c r="F580" s="5"/>
      <c r="G580" s="10">
        <f ca="1" t="array" ref="G580">MATCH(TRUE,J580:AN580&gt;10,0)+$J$2-1</f>
        <v>43552</v>
      </c>
      <c r="H580" s="11"/>
      <c r="I580" s="11"/>
      <c r="J580" s="5">
        <f ca="1">SUMIF(总装!D$3:D$146,$B580,总装!D$6)+SUMIF(总装!E$3:E$146,$B580,总装!E$6)+SUMIF(总装!F$3:F$146,$B580,总装!F$6)</f>
        <v>0</v>
      </c>
      <c r="K580" s="12">
        <f ca="1">SUMIF(总装!G$3:G$146,$B580,总装!G$6)+SUMIF(总装!H$3:H$146,$B580,总装!H$6)+SUMIF(总装!I$3:I$146,$B580,总装!I$6)</f>
        <v>0</v>
      </c>
      <c r="L580" s="12">
        <f ca="1">SUMIF(总装!J$3:J$146,$B580,总装!J$6)+SUMIF(总装!K$3:K$146,$B580,总装!K$6)+SUMIF(总装!L$3:L$146,$B580,总装!L$6)</f>
        <v>0</v>
      </c>
      <c r="M580" s="12">
        <f ca="1">SUMIF(总装!M$3:M$146,$B580,总装!M$6)+SUMIF(总装!N$3:N$146,$B580,总装!N$6)+SUMIF(总装!O$3:O$146,$B580,总装!O$6)</f>
        <v>0</v>
      </c>
      <c r="N580" s="12">
        <f ca="1">SUMIF(总装!P$3:P$146,$B580,总装!P$6)+SUMIF(总装!Q$3:Q$146,$B580,总装!Q$6)+SUMIF(总装!R$3:R$146,$B580,总装!R$6)</f>
        <v>0</v>
      </c>
      <c r="O580" s="12">
        <f ca="1">SUMIF(总装!S$3:S$146,$B580,总装!S$6)+SUMIF(总装!T$3:T$146,$B580,总装!T$6)+SUMIF(总装!U$3:U$146,$B580,总装!U$6)</f>
        <v>0</v>
      </c>
      <c r="P580" s="12">
        <f ca="1">SUMIF(总装!V$3:V$146,$B580,总装!V$6)+SUMIF(总装!W$3:W$146,$B580,总装!W$6)+SUMIF(总装!X$3:X$146,$B580,总装!X$6)</f>
        <v>0</v>
      </c>
      <c r="Q580" s="12">
        <f ca="1">SUMIF(总装!Y$3:Y$146,$B580,总装!Y$6)+SUMIF(总装!Z$3:Z$146,$B580,总装!Z$6)+SUMIF(总装!AA$3:AA$146,$B580,总装!AA$6)</f>
        <v>0</v>
      </c>
      <c r="R580" s="5">
        <f ca="1">SUMIF(总装!AB$3:AB$146,$B580,总装!AB$6)+SUMIF(总装!AC$3:AC$146,$B580,总装!AC$6)+SUMIF(总装!AD$3:AD$146,$B580,总装!AD$6)</f>
        <v>0</v>
      </c>
      <c r="S580" s="5">
        <f ca="1">SUMIF(总装!AE$3:AE$146,$B580,总装!AE$6)+SUMIF(总装!AF$3:AF$146,$B580,总装!AF$6)+SUMIF(总装!AG$3:AG$146,$B580,总装!AG$6)</f>
        <v>0</v>
      </c>
      <c r="T580" s="5">
        <f ca="1">SUMIF(总装!AH$3:AH$146,$B580,总装!AH$6)+SUMIF(总装!AI$3:AI$146,$B580,总装!AI$6)+SUMIF(总装!AJ$3:AJ$146,$B580,总装!AJ$6)</f>
        <v>0</v>
      </c>
      <c r="U580" s="5">
        <f ca="1">SUMIF(总装!AK$3:AK$146,$B580,总装!AK$6)+SUMIF(总装!AL$3:AL$146,$B580,总装!AL$6)+SUMIF(总装!AM$3:AM$146,$B580,总装!AM$6)</f>
        <v>0</v>
      </c>
      <c r="V580" s="5">
        <f ca="1">SUMIF(总装!AN$3:AN$146,$B580,总装!AN$6)+SUMIF(总装!AO$3:AO$146,$B580,总装!AO$6)+SUMIF(总装!AP$3:AP$146,$B580,总装!AP$6)</f>
        <v>0</v>
      </c>
      <c r="W580" s="5">
        <f ca="1">SUMIF(总装!AQ$3:AQ$146,$B580,总装!AQ$6)+SUMIF(总装!AR$3:AR$146,$B580,总装!AR$6)+SUMIF(总装!AS$3:AS$146,$B580,总装!AS$6)</f>
        <v>0</v>
      </c>
      <c r="X580" s="5">
        <f ca="1">SUMIF(总装!AT$3:AT$146,$B580,总装!AT$6)+SUMIF(总装!AU$3:AU$146,$B580,总装!AU$6)+SUMIF(总装!AV$3:AV$146,$B580,总装!AV$6)</f>
        <v>0</v>
      </c>
      <c r="Y580" s="5">
        <f ca="1">SUMIF(总装!AW$3:AW$146,$B580,总装!AW$6)+SUMIF(总装!AX$3:AX$146,$B580,总装!AX$6)+SUMIF(总装!AY$3:AY$146,$B580,总装!AY$6)</f>
        <v>0</v>
      </c>
      <c r="Z580" s="5">
        <f ca="1">SUMIF(总装!AZ$3:AZ$146,$B580,总装!AZ$6)+SUMIF(总装!BA$3:BA$146,$B580,总装!BA$6)+SUMIF(总装!BB$3:BB$146,$B580,总装!BB$6)</f>
        <v>0</v>
      </c>
      <c r="AA580" s="5">
        <f ca="1">SUMIF(总装!BC$3:BC$146,$B580,总装!BC$6)+SUMIF(总装!BD$3:BD$146,$B580,总装!BD$6)+SUMIF(总装!BE$3:BE$146,$B580,总装!BE$6)</f>
        <v>0</v>
      </c>
      <c r="AB580" s="5">
        <f ca="1">SUMIF(总装!BF$3:BF$146,$B580,总装!BF$6)+SUMIF(总装!BG$3:BG$146,$B580,总装!BG$6)+SUMIF(总装!BH$3:BH$146,$B580,总装!BH$6)</f>
        <v>0</v>
      </c>
      <c r="AC580" s="5">
        <f ca="1">SUMIF(总装!BI$3:BI$146,$B580,总装!BI$6)+SUMIF(总装!BJ$3:BJ$146,$B580,总装!BJ$6)+SUMIF(总装!BK$3:BK$146,$B580,总装!BK$6)</f>
        <v>0</v>
      </c>
      <c r="AD580" s="5">
        <f ca="1">SUMIF(总装!BL$3:BL$146,$B580,总装!BL$6)+SUMIF(总装!BM$3:BM$146,$B580,总装!BM$6)+SUMIF(总装!BN$3:BN$146,$B580,总装!BN$6)</f>
        <v>0</v>
      </c>
      <c r="AE580" s="5">
        <f ca="1">SUMIF(总装!BO$3:BO$146,$B580,总装!BO$6)+SUMIF(总装!BP$3:BP$146,$B580,总装!BP$6)+SUMIF(总装!BQ$3:BQ$146,$B580,总装!BQ$6)</f>
        <v>0</v>
      </c>
      <c r="AF580" s="5">
        <f ca="1">SUMIF(总装!BR$3:BR$146,$B580,总装!BR$6)+SUMIF(总装!BS$3:BS$146,$B580,总装!BS$6)+SUMIF(总装!BT$3:BT$146,$B580,总装!BT$6)</f>
        <v>0</v>
      </c>
      <c r="AG580" s="5">
        <f ca="1">SUMIF(总装!BU$3:BU$146,$B580,总装!BU$6)+SUMIF(总装!BV$3:BV$146,$B580,总装!BV$6)+SUMIF(总装!BW$3:BW$146,$B580,总装!BW$6)</f>
        <v>0</v>
      </c>
      <c r="AH580" s="5">
        <f ca="1">SUMIF(总装!BX$3:BX$146,$B580,总装!BX$6)+SUMIF(总装!BY$3:BY$146,$B580,总装!BY$6)+SUMIF(总装!BZ$3:BZ$146,$B580,总装!BZ$6)</f>
        <v>0</v>
      </c>
      <c r="AI580" s="5">
        <f ca="1">SUMIF(总装!CA$3:CA$146,$B580,总装!CA$6)+SUMIF(总装!CB$3:CB$146,$B580,总装!CB$6)+SUMIF(总装!CC$3:CC$146,$B580,总装!CC$6)</f>
        <v>0</v>
      </c>
      <c r="AJ580" s="5">
        <f ca="1">SUMIF(总装!CD$3:CD$146,$B580,总装!CD$6)+SUMIF(总装!CE$3:CE$146,$B580,总装!CE$6)+SUMIF(总装!CF$3:CF$146,$B580,总装!CF$6)</f>
        <v>0</v>
      </c>
      <c r="AK580" s="5">
        <f ca="1">SUMIF(总装!CG$3:CG$146,$B580,总装!CG$6)+SUMIF(总装!CH$3:CH$146,$B580,总装!CH$6)+SUMIF(总装!CI$3:CI$146,$B580,总装!CI$6)</f>
        <v>1000</v>
      </c>
      <c r="AL580" s="5">
        <f ca="1">SUMIF(总装!CJ$3:CJ$146,$B580,总装!CJ$6)+SUMIF(总装!CK$3:CK$146,$B580,总装!CK$6)+SUMIF(总装!CL$3:CL$146,$B580,总装!CL$6)</f>
        <v>1000</v>
      </c>
      <c r="AM580" s="5">
        <f ca="1">SUMIF(总装!CM$3:CM$146,$B580,总装!CM$6)+SUMIF(总装!CN$3:CN$146,$B580,总装!CN$6)+SUMIF(总装!CO$3:CO$146,$B580,总装!CO$6)</f>
        <v>0</v>
      </c>
      <c r="AN580" s="5">
        <f ca="1">SUMIF(总装!CP$3:CP$146,$B580,总装!CP$6)+SUMIF(总装!CQ$3:CQ$146,$B580,总装!CQ$6)+SUMIF(总装!CR$3:CR$146,$B580,总装!CR$6)</f>
        <v>0</v>
      </c>
      <c r="AO580" s="5">
        <f ca="1" t="shared" ref="AO580:AO643" si="24">SUM(J580:AN580)</f>
        <v>2000</v>
      </c>
      <c r="AP580" s="5">
        <f>SUMIF(工单拆分!G:G,B580,工单拆分!I:I)</f>
        <v>2000</v>
      </c>
      <c r="AQ580" s="5">
        <f ca="1" t="shared" ref="AQ580:AQ643" si="25">AO580-AP580</f>
        <v>0</v>
      </c>
      <c r="AS580" s="7"/>
      <c r="AT580" s="5"/>
      <c r="AU580" s="5"/>
      <c r="AV580" s="5"/>
      <c r="AW580" s="5"/>
    </row>
    <row r="581" s="1" customFormat="1" spans="1:49">
      <c r="A581" s="5">
        <f>工单拆分!F581</f>
        <v>7210004641</v>
      </c>
      <c r="B581" s="5" t="str">
        <f>工单拆分!G581</f>
        <v>7210004641-2</v>
      </c>
      <c r="C581" s="5" t="str">
        <f>工单拆分!H581</f>
        <v>50HC312-2</v>
      </c>
      <c r="D581" s="5">
        <f>VLOOKUP(B581,工单拆分!G:I,3,0)</f>
        <v>2000</v>
      </c>
      <c r="E581" s="5">
        <f ca="1">SUMIFS(OFFSET(工单拆分!$I$2,,,2000),OFFSET(工单拆分!$F$2,,,2000),A581)</f>
        <v>10000</v>
      </c>
      <c r="F581" s="5"/>
      <c r="G581" s="10">
        <f ca="1" t="array" ref="G581">MATCH(TRUE,J581:AN581&gt;10,0)+$J$2-1</f>
        <v>43551</v>
      </c>
      <c r="H581" s="11"/>
      <c r="I581" s="11"/>
      <c r="J581" s="5">
        <f ca="1">SUMIF(总装!D$3:D$146,$B581,总装!D$6)+SUMIF(总装!E$3:E$146,$B581,总装!E$6)+SUMIF(总装!F$3:F$146,$B581,总装!F$6)</f>
        <v>0</v>
      </c>
      <c r="K581" s="12">
        <f ca="1">SUMIF(总装!G$3:G$146,$B581,总装!G$6)+SUMIF(总装!H$3:H$146,$B581,总装!H$6)+SUMIF(总装!I$3:I$146,$B581,总装!I$6)</f>
        <v>0</v>
      </c>
      <c r="L581" s="12">
        <f ca="1">SUMIF(总装!J$3:J$146,$B581,总装!J$6)+SUMIF(总装!K$3:K$146,$B581,总装!K$6)+SUMIF(总装!L$3:L$146,$B581,总装!L$6)</f>
        <v>0</v>
      </c>
      <c r="M581" s="12">
        <f ca="1">SUMIF(总装!M$3:M$146,$B581,总装!M$6)+SUMIF(总装!N$3:N$146,$B581,总装!N$6)+SUMIF(总装!O$3:O$146,$B581,总装!O$6)</f>
        <v>0</v>
      </c>
      <c r="N581" s="12">
        <f ca="1">SUMIF(总装!P$3:P$146,$B581,总装!P$6)+SUMIF(总装!Q$3:Q$146,$B581,总装!Q$6)+SUMIF(总装!R$3:R$146,$B581,总装!R$6)</f>
        <v>0</v>
      </c>
      <c r="O581" s="12">
        <f ca="1">SUMIF(总装!S$3:S$146,$B581,总装!S$6)+SUMIF(总装!T$3:T$146,$B581,总装!T$6)+SUMIF(总装!U$3:U$146,$B581,总装!U$6)</f>
        <v>0</v>
      </c>
      <c r="P581" s="12">
        <f ca="1">SUMIF(总装!V$3:V$146,$B581,总装!V$6)+SUMIF(总装!W$3:W$146,$B581,总装!W$6)+SUMIF(总装!X$3:X$146,$B581,总装!X$6)</f>
        <v>0</v>
      </c>
      <c r="Q581" s="12">
        <f ca="1">SUMIF(总装!Y$3:Y$146,$B581,总装!Y$6)+SUMIF(总装!Z$3:Z$146,$B581,总装!Z$6)+SUMIF(总装!AA$3:AA$146,$B581,总装!AA$6)</f>
        <v>0</v>
      </c>
      <c r="R581" s="5">
        <f ca="1">SUMIF(总装!AB$3:AB$146,$B581,总装!AB$6)+SUMIF(总装!AC$3:AC$146,$B581,总装!AC$6)+SUMIF(总装!AD$3:AD$146,$B581,总装!AD$6)</f>
        <v>0</v>
      </c>
      <c r="S581" s="5">
        <f ca="1">SUMIF(总装!AE$3:AE$146,$B581,总装!AE$6)+SUMIF(总装!AF$3:AF$146,$B581,总装!AF$6)+SUMIF(总装!AG$3:AG$146,$B581,总装!AG$6)</f>
        <v>0</v>
      </c>
      <c r="T581" s="5">
        <f ca="1">SUMIF(总装!AH$3:AH$146,$B581,总装!AH$6)+SUMIF(总装!AI$3:AI$146,$B581,总装!AI$6)+SUMIF(总装!AJ$3:AJ$146,$B581,总装!AJ$6)</f>
        <v>0</v>
      </c>
      <c r="U581" s="5">
        <f ca="1">SUMIF(总装!AK$3:AK$146,$B581,总装!AK$6)+SUMIF(总装!AL$3:AL$146,$B581,总装!AL$6)+SUMIF(总装!AM$3:AM$146,$B581,总装!AM$6)</f>
        <v>0</v>
      </c>
      <c r="V581" s="5">
        <f ca="1">SUMIF(总装!AN$3:AN$146,$B581,总装!AN$6)+SUMIF(总装!AO$3:AO$146,$B581,总装!AO$6)+SUMIF(总装!AP$3:AP$146,$B581,总装!AP$6)</f>
        <v>0</v>
      </c>
      <c r="W581" s="5">
        <f ca="1">SUMIF(总装!AQ$3:AQ$146,$B581,总装!AQ$6)+SUMIF(总装!AR$3:AR$146,$B581,总装!AR$6)+SUMIF(总装!AS$3:AS$146,$B581,总装!AS$6)</f>
        <v>0</v>
      </c>
      <c r="X581" s="5">
        <f ca="1">SUMIF(总装!AT$3:AT$146,$B581,总装!AT$6)+SUMIF(总装!AU$3:AU$146,$B581,总装!AU$6)+SUMIF(总装!AV$3:AV$146,$B581,总装!AV$6)</f>
        <v>0</v>
      </c>
      <c r="Y581" s="5">
        <f ca="1">SUMIF(总装!AW$3:AW$146,$B581,总装!AW$6)+SUMIF(总装!AX$3:AX$146,$B581,总装!AX$6)+SUMIF(总装!AY$3:AY$146,$B581,总装!AY$6)</f>
        <v>0</v>
      </c>
      <c r="Z581" s="5">
        <f ca="1">SUMIF(总装!AZ$3:AZ$146,$B581,总装!AZ$6)+SUMIF(总装!BA$3:BA$146,$B581,总装!BA$6)+SUMIF(总装!BB$3:BB$146,$B581,总装!BB$6)</f>
        <v>0</v>
      </c>
      <c r="AA581" s="5">
        <f ca="1">SUMIF(总装!BC$3:BC$146,$B581,总装!BC$6)+SUMIF(总装!BD$3:BD$146,$B581,总装!BD$6)+SUMIF(总装!BE$3:BE$146,$B581,总装!BE$6)</f>
        <v>0</v>
      </c>
      <c r="AB581" s="5">
        <f ca="1">SUMIF(总装!BF$3:BF$146,$B581,总装!BF$6)+SUMIF(总装!BG$3:BG$146,$B581,总装!BG$6)+SUMIF(总装!BH$3:BH$146,$B581,总装!BH$6)</f>
        <v>0</v>
      </c>
      <c r="AC581" s="5">
        <f ca="1">SUMIF(总装!BI$3:BI$146,$B581,总装!BI$6)+SUMIF(总装!BJ$3:BJ$146,$B581,总装!BJ$6)+SUMIF(总装!BK$3:BK$146,$B581,总装!BK$6)</f>
        <v>0</v>
      </c>
      <c r="AD581" s="5">
        <f ca="1">SUMIF(总装!BL$3:BL$146,$B581,总装!BL$6)+SUMIF(总装!BM$3:BM$146,$B581,总装!BM$6)+SUMIF(总装!BN$3:BN$146,$B581,总装!BN$6)</f>
        <v>0</v>
      </c>
      <c r="AE581" s="5">
        <f ca="1">SUMIF(总装!BO$3:BO$146,$B581,总装!BO$6)+SUMIF(总装!BP$3:BP$146,$B581,总装!BP$6)+SUMIF(总装!BQ$3:BQ$146,$B581,总装!BQ$6)</f>
        <v>0</v>
      </c>
      <c r="AF581" s="5">
        <f ca="1">SUMIF(总装!BR$3:BR$146,$B581,总装!BR$6)+SUMIF(总装!BS$3:BS$146,$B581,总装!BS$6)+SUMIF(总装!BT$3:BT$146,$B581,总装!BT$6)</f>
        <v>0</v>
      </c>
      <c r="AG581" s="5">
        <f ca="1">SUMIF(总装!BU$3:BU$146,$B581,总装!BU$6)+SUMIF(总装!BV$3:BV$146,$B581,总装!BV$6)+SUMIF(总装!BW$3:BW$146,$B581,总装!BW$6)</f>
        <v>0</v>
      </c>
      <c r="AH581" s="5">
        <f ca="1">SUMIF(总装!BX$3:BX$146,$B581,总装!BX$6)+SUMIF(总装!BY$3:BY$146,$B581,总装!BY$6)+SUMIF(总装!BZ$3:BZ$146,$B581,总装!BZ$6)</f>
        <v>0</v>
      </c>
      <c r="AI581" s="5">
        <f ca="1">SUMIF(总装!CA$3:CA$146,$B581,总装!CA$6)+SUMIF(总装!CB$3:CB$146,$B581,总装!CB$6)+SUMIF(总装!CC$3:CC$146,$B581,总装!CC$6)</f>
        <v>0</v>
      </c>
      <c r="AJ581" s="5">
        <f ca="1">SUMIF(总装!CD$3:CD$146,$B581,总装!CD$6)+SUMIF(总装!CE$3:CE$146,$B581,总装!CE$6)+SUMIF(总装!CF$3:CF$146,$B581,总装!CF$6)</f>
        <v>300</v>
      </c>
      <c r="AK581" s="5">
        <f ca="1">SUMIF(总装!CG$3:CG$146,$B581,总装!CG$6)+SUMIF(总装!CH$3:CH$146,$B581,总装!CH$6)+SUMIF(总装!CI$3:CI$146,$B581,总装!CI$6)</f>
        <v>1700</v>
      </c>
      <c r="AL581" s="5">
        <f ca="1">SUMIF(总装!CJ$3:CJ$146,$B581,总装!CJ$6)+SUMIF(总装!CK$3:CK$146,$B581,总装!CK$6)+SUMIF(总装!CL$3:CL$146,$B581,总装!CL$6)</f>
        <v>0</v>
      </c>
      <c r="AM581" s="5">
        <f ca="1">SUMIF(总装!CM$3:CM$146,$B581,总装!CM$6)+SUMIF(总装!CN$3:CN$146,$B581,总装!CN$6)+SUMIF(总装!CO$3:CO$146,$B581,总装!CO$6)</f>
        <v>0</v>
      </c>
      <c r="AN581" s="5">
        <f ca="1">SUMIF(总装!CP$3:CP$146,$B581,总装!CP$6)+SUMIF(总装!CQ$3:CQ$146,$B581,总装!CQ$6)+SUMIF(总装!CR$3:CR$146,$B581,总装!CR$6)</f>
        <v>0</v>
      </c>
      <c r="AO581" s="5">
        <f ca="1" t="shared" si="24"/>
        <v>2000</v>
      </c>
      <c r="AP581" s="5">
        <f>SUMIF(工单拆分!G:G,B581,工单拆分!I:I)</f>
        <v>2000</v>
      </c>
      <c r="AQ581" s="5">
        <f ca="1" t="shared" si="25"/>
        <v>0</v>
      </c>
      <c r="AS581" s="7"/>
      <c r="AT581" s="5"/>
      <c r="AU581" s="5"/>
      <c r="AV581" s="5"/>
      <c r="AW581" s="5"/>
    </row>
    <row r="582" s="1" customFormat="1" spans="1:49">
      <c r="A582" s="5">
        <f>工单拆分!F582</f>
        <v>7210004641</v>
      </c>
      <c r="B582" s="5" t="str">
        <f>工单拆分!G582</f>
        <v>7210004641-3</v>
      </c>
      <c r="C582" s="5" t="str">
        <f>工单拆分!H582</f>
        <v>50HC312-3</v>
      </c>
      <c r="D582" s="5">
        <f>VLOOKUP(B582,工单拆分!G:I,3,0)</f>
        <v>2000</v>
      </c>
      <c r="E582" s="5">
        <f ca="1">SUMIFS(OFFSET(工单拆分!$I$2,,,2000),OFFSET(工单拆分!$F$2,,,2000),A582)</f>
        <v>10000</v>
      </c>
      <c r="F582" s="5"/>
      <c r="G582" s="10">
        <f ca="1" t="array" ref="G582">MATCH(TRUE,J582:AN582&gt;10,0)+$J$2-1</f>
        <v>43552</v>
      </c>
      <c r="H582" s="11"/>
      <c r="I582" s="11"/>
      <c r="J582" s="5">
        <f ca="1">SUMIF(总装!D$3:D$146,$B582,总装!D$6)+SUMIF(总装!E$3:E$146,$B582,总装!E$6)+SUMIF(总装!F$3:F$146,$B582,总装!F$6)</f>
        <v>0</v>
      </c>
      <c r="K582" s="12">
        <f ca="1">SUMIF(总装!G$3:G$146,$B582,总装!G$6)+SUMIF(总装!H$3:H$146,$B582,总装!H$6)+SUMIF(总装!I$3:I$146,$B582,总装!I$6)</f>
        <v>0</v>
      </c>
      <c r="L582" s="12">
        <f ca="1">SUMIF(总装!J$3:J$146,$B582,总装!J$6)+SUMIF(总装!K$3:K$146,$B582,总装!K$6)+SUMIF(总装!L$3:L$146,$B582,总装!L$6)</f>
        <v>0</v>
      </c>
      <c r="M582" s="12">
        <f ca="1">SUMIF(总装!M$3:M$146,$B582,总装!M$6)+SUMIF(总装!N$3:N$146,$B582,总装!N$6)+SUMIF(总装!O$3:O$146,$B582,总装!O$6)</f>
        <v>0</v>
      </c>
      <c r="N582" s="12">
        <f ca="1">SUMIF(总装!P$3:P$146,$B582,总装!P$6)+SUMIF(总装!Q$3:Q$146,$B582,总装!Q$6)+SUMIF(总装!R$3:R$146,$B582,总装!R$6)</f>
        <v>0</v>
      </c>
      <c r="O582" s="12">
        <f ca="1">SUMIF(总装!S$3:S$146,$B582,总装!S$6)+SUMIF(总装!T$3:T$146,$B582,总装!T$6)+SUMIF(总装!U$3:U$146,$B582,总装!U$6)</f>
        <v>0</v>
      </c>
      <c r="P582" s="12">
        <f ca="1">SUMIF(总装!V$3:V$146,$B582,总装!V$6)+SUMIF(总装!W$3:W$146,$B582,总装!W$6)+SUMIF(总装!X$3:X$146,$B582,总装!X$6)</f>
        <v>0</v>
      </c>
      <c r="Q582" s="12">
        <f ca="1">SUMIF(总装!Y$3:Y$146,$B582,总装!Y$6)+SUMIF(总装!Z$3:Z$146,$B582,总装!Z$6)+SUMIF(总装!AA$3:AA$146,$B582,总装!AA$6)</f>
        <v>0</v>
      </c>
      <c r="R582" s="5">
        <f ca="1">SUMIF(总装!AB$3:AB$146,$B582,总装!AB$6)+SUMIF(总装!AC$3:AC$146,$B582,总装!AC$6)+SUMIF(总装!AD$3:AD$146,$B582,总装!AD$6)</f>
        <v>0</v>
      </c>
      <c r="S582" s="5">
        <f ca="1">SUMIF(总装!AE$3:AE$146,$B582,总装!AE$6)+SUMIF(总装!AF$3:AF$146,$B582,总装!AF$6)+SUMIF(总装!AG$3:AG$146,$B582,总装!AG$6)</f>
        <v>0</v>
      </c>
      <c r="T582" s="5">
        <f ca="1">SUMIF(总装!AH$3:AH$146,$B582,总装!AH$6)+SUMIF(总装!AI$3:AI$146,$B582,总装!AI$6)+SUMIF(总装!AJ$3:AJ$146,$B582,总装!AJ$6)</f>
        <v>0</v>
      </c>
      <c r="U582" s="5">
        <f ca="1">SUMIF(总装!AK$3:AK$146,$B582,总装!AK$6)+SUMIF(总装!AL$3:AL$146,$B582,总装!AL$6)+SUMIF(总装!AM$3:AM$146,$B582,总装!AM$6)</f>
        <v>0</v>
      </c>
      <c r="V582" s="5">
        <f ca="1">SUMIF(总装!AN$3:AN$146,$B582,总装!AN$6)+SUMIF(总装!AO$3:AO$146,$B582,总装!AO$6)+SUMIF(总装!AP$3:AP$146,$B582,总装!AP$6)</f>
        <v>0</v>
      </c>
      <c r="W582" s="5">
        <f ca="1">SUMIF(总装!AQ$3:AQ$146,$B582,总装!AQ$6)+SUMIF(总装!AR$3:AR$146,$B582,总装!AR$6)+SUMIF(总装!AS$3:AS$146,$B582,总装!AS$6)</f>
        <v>0</v>
      </c>
      <c r="X582" s="5">
        <f ca="1">SUMIF(总装!AT$3:AT$146,$B582,总装!AT$6)+SUMIF(总装!AU$3:AU$146,$B582,总装!AU$6)+SUMIF(总装!AV$3:AV$146,$B582,总装!AV$6)</f>
        <v>0</v>
      </c>
      <c r="Y582" s="5">
        <f ca="1">SUMIF(总装!AW$3:AW$146,$B582,总装!AW$6)+SUMIF(总装!AX$3:AX$146,$B582,总装!AX$6)+SUMIF(总装!AY$3:AY$146,$B582,总装!AY$6)</f>
        <v>0</v>
      </c>
      <c r="Z582" s="5">
        <f ca="1">SUMIF(总装!AZ$3:AZ$146,$B582,总装!AZ$6)+SUMIF(总装!BA$3:BA$146,$B582,总装!BA$6)+SUMIF(总装!BB$3:BB$146,$B582,总装!BB$6)</f>
        <v>0</v>
      </c>
      <c r="AA582" s="5">
        <f ca="1">SUMIF(总装!BC$3:BC$146,$B582,总装!BC$6)+SUMIF(总装!BD$3:BD$146,$B582,总装!BD$6)+SUMIF(总装!BE$3:BE$146,$B582,总装!BE$6)</f>
        <v>0</v>
      </c>
      <c r="AB582" s="5">
        <f ca="1">SUMIF(总装!BF$3:BF$146,$B582,总装!BF$6)+SUMIF(总装!BG$3:BG$146,$B582,总装!BG$6)+SUMIF(总装!BH$3:BH$146,$B582,总装!BH$6)</f>
        <v>0</v>
      </c>
      <c r="AC582" s="5">
        <f ca="1">SUMIF(总装!BI$3:BI$146,$B582,总装!BI$6)+SUMIF(总装!BJ$3:BJ$146,$B582,总装!BJ$6)+SUMIF(总装!BK$3:BK$146,$B582,总装!BK$6)</f>
        <v>0</v>
      </c>
      <c r="AD582" s="5">
        <f ca="1">SUMIF(总装!BL$3:BL$146,$B582,总装!BL$6)+SUMIF(总装!BM$3:BM$146,$B582,总装!BM$6)+SUMIF(总装!BN$3:BN$146,$B582,总装!BN$6)</f>
        <v>0</v>
      </c>
      <c r="AE582" s="5">
        <f ca="1">SUMIF(总装!BO$3:BO$146,$B582,总装!BO$6)+SUMIF(总装!BP$3:BP$146,$B582,总装!BP$6)+SUMIF(总装!BQ$3:BQ$146,$B582,总装!BQ$6)</f>
        <v>0</v>
      </c>
      <c r="AF582" s="5">
        <f ca="1">SUMIF(总装!BR$3:BR$146,$B582,总装!BR$6)+SUMIF(总装!BS$3:BS$146,$B582,总装!BS$6)+SUMIF(总装!BT$3:BT$146,$B582,总装!BT$6)</f>
        <v>0</v>
      </c>
      <c r="AG582" s="5">
        <f ca="1">SUMIF(总装!BU$3:BU$146,$B582,总装!BU$6)+SUMIF(总装!BV$3:BV$146,$B582,总装!BV$6)+SUMIF(总装!BW$3:BW$146,$B582,总装!BW$6)</f>
        <v>0</v>
      </c>
      <c r="AH582" s="5">
        <f ca="1">SUMIF(总装!BX$3:BX$146,$B582,总装!BX$6)+SUMIF(总装!BY$3:BY$146,$B582,总装!BY$6)+SUMIF(总装!BZ$3:BZ$146,$B582,总装!BZ$6)</f>
        <v>0</v>
      </c>
      <c r="AI582" s="5">
        <f ca="1">SUMIF(总装!CA$3:CA$146,$B582,总装!CA$6)+SUMIF(总装!CB$3:CB$146,$B582,总装!CB$6)+SUMIF(总装!CC$3:CC$146,$B582,总装!CC$6)</f>
        <v>0</v>
      </c>
      <c r="AJ582" s="5">
        <f ca="1">SUMIF(总装!CD$3:CD$146,$B582,总装!CD$6)+SUMIF(总装!CE$3:CE$146,$B582,总装!CE$6)+SUMIF(总装!CF$3:CF$146,$B582,总装!CF$6)</f>
        <v>0</v>
      </c>
      <c r="AK582" s="5">
        <f ca="1">SUMIF(总装!CG$3:CG$146,$B582,总装!CG$6)+SUMIF(总装!CH$3:CH$146,$B582,总装!CH$6)+SUMIF(总装!CI$3:CI$146,$B582,总装!CI$6)</f>
        <v>100</v>
      </c>
      <c r="AL582" s="5">
        <f ca="1">SUMIF(总装!CJ$3:CJ$146,$B582,总装!CJ$6)+SUMIF(总装!CK$3:CK$146,$B582,总装!CK$6)+SUMIF(总装!CL$3:CL$146,$B582,总装!CL$6)</f>
        <v>1900</v>
      </c>
      <c r="AM582" s="5">
        <f ca="1">SUMIF(总装!CM$3:CM$146,$B582,总装!CM$6)+SUMIF(总装!CN$3:CN$146,$B582,总装!CN$6)+SUMIF(总装!CO$3:CO$146,$B582,总装!CO$6)</f>
        <v>0</v>
      </c>
      <c r="AN582" s="5">
        <f ca="1">SUMIF(总装!CP$3:CP$146,$B582,总装!CP$6)+SUMIF(总装!CQ$3:CQ$146,$B582,总装!CQ$6)+SUMIF(总装!CR$3:CR$146,$B582,总装!CR$6)</f>
        <v>0</v>
      </c>
      <c r="AO582" s="5">
        <f ca="1" t="shared" si="24"/>
        <v>2000</v>
      </c>
      <c r="AP582" s="5">
        <f>SUMIF(工单拆分!G:G,B582,工单拆分!I:I)</f>
        <v>2000</v>
      </c>
      <c r="AQ582" s="5">
        <f ca="1" t="shared" si="25"/>
        <v>0</v>
      </c>
      <c r="AS582" s="7"/>
      <c r="AT582" s="5"/>
      <c r="AU582" s="5"/>
      <c r="AV582" s="5"/>
      <c r="AW582" s="5"/>
    </row>
    <row r="583" s="1" customFormat="1" spans="1:49">
      <c r="A583" s="5">
        <f>工单拆分!F583</f>
        <v>7210004641</v>
      </c>
      <c r="B583" s="5" t="str">
        <f>工单拆分!G583</f>
        <v>7210004641-4</v>
      </c>
      <c r="C583" s="5" t="str">
        <f>工单拆分!H583</f>
        <v>50HC312-4</v>
      </c>
      <c r="D583" s="5">
        <f>VLOOKUP(B583,工单拆分!G:I,3,0)</f>
        <v>2000</v>
      </c>
      <c r="E583" s="5">
        <f ca="1">SUMIFS(OFFSET(工单拆分!$I$2,,,2000),OFFSET(工单拆分!$F$2,,,2000),A583)</f>
        <v>10000</v>
      </c>
      <c r="F583" s="5"/>
      <c r="G583" s="10">
        <f ca="1" t="array" ref="G583">MATCH(TRUE,J583:AN583&gt;10,0)+$J$2-1</f>
        <v>43553</v>
      </c>
      <c r="H583" s="11"/>
      <c r="I583" s="11"/>
      <c r="J583" s="5">
        <f ca="1">SUMIF(总装!D$3:D$146,$B583,总装!D$6)+SUMIF(总装!E$3:E$146,$B583,总装!E$6)+SUMIF(总装!F$3:F$146,$B583,总装!F$6)</f>
        <v>0</v>
      </c>
      <c r="K583" s="12">
        <f ca="1">SUMIF(总装!G$3:G$146,$B583,总装!G$6)+SUMIF(总装!H$3:H$146,$B583,总装!H$6)+SUMIF(总装!I$3:I$146,$B583,总装!I$6)</f>
        <v>0</v>
      </c>
      <c r="L583" s="12">
        <f ca="1">SUMIF(总装!J$3:J$146,$B583,总装!J$6)+SUMIF(总装!K$3:K$146,$B583,总装!K$6)+SUMIF(总装!L$3:L$146,$B583,总装!L$6)</f>
        <v>0</v>
      </c>
      <c r="M583" s="12">
        <f ca="1">SUMIF(总装!M$3:M$146,$B583,总装!M$6)+SUMIF(总装!N$3:N$146,$B583,总装!N$6)+SUMIF(总装!O$3:O$146,$B583,总装!O$6)</f>
        <v>0</v>
      </c>
      <c r="N583" s="12">
        <f ca="1">SUMIF(总装!P$3:P$146,$B583,总装!P$6)+SUMIF(总装!Q$3:Q$146,$B583,总装!Q$6)+SUMIF(总装!R$3:R$146,$B583,总装!R$6)</f>
        <v>0</v>
      </c>
      <c r="O583" s="12">
        <f ca="1">SUMIF(总装!S$3:S$146,$B583,总装!S$6)+SUMIF(总装!T$3:T$146,$B583,总装!T$6)+SUMIF(总装!U$3:U$146,$B583,总装!U$6)</f>
        <v>0</v>
      </c>
      <c r="P583" s="12">
        <f ca="1">SUMIF(总装!V$3:V$146,$B583,总装!V$6)+SUMIF(总装!W$3:W$146,$B583,总装!W$6)+SUMIF(总装!X$3:X$146,$B583,总装!X$6)</f>
        <v>0</v>
      </c>
      <c r="Q583" s="12">
        <f ca="1">SUMIF(总装!Y$3:Y$146,$B583,总装!Y$6)+SUMIF(总装!Z$3:Z$146,$B583,总装!Z$6)+SUMIF(总装!AA$3:AA$146,$B583,总装!AA$6)</f>
        <v>0</v>
      </c>
      <c r="R583" s="5">
        <f ca="1">SUMIF(总装!AB$3:AB$146,$B583,总装!AB$6)+SUMIF(总装!AC$3:AC$146,$B583,总装!AC$6)+SUMIF(总装!AD$3:AD$146,$B583,总装!AD$6)</f>
        <v>0</v>
      </c>
      <c r="S583" s="5">
        <f ca="1">SUMIF(总装!AE$3:AE$146,$B583,总装!AE$6)+SUMIF(总装!AF$3:AF$146,$B583,总装!AF$6)+SUMIF(总装!AG$3:AG$146,$B583,总装!AG$6)</f>
        <v>0</v>
      </c>
      <c r="T583" s="5">
        <f ca="1">SUMIF(总装!AH$3:AH$146,$B583,总装!AH$6)+SUMIF(总装!AI$3:AI$146,$B583,总装!AI$6)+SUMIF(总装!AJ$3:AJ$146,$B583,总装!AJ$6)</f>
        <v>0</v>
      </c>
      <c r="U583" s="5">
        <f ca="1">SUMIF(总装!AK$3:AK$146,$B583,总装!AK$6)+SUMIF(总装!AL$3:AL$146,$B583,总装!AL$6)+SUMIF(总装!AM$3:AM$146,$B583,总装!AM$6)</f>
        <v>0</v>
      </c>
      <c r="V583" s="5">
        <f ca="1">SUMIF(总装!AN$3:AN$146,$B583,总装!AN$6)+SUMIF(总装!AO$3:AO$146,$B583,总装!AO$6)+SUMIF(总装!AP$3:AP$146,$B583,总装!AP$6)</f>
        <v>0</v>
      </c>
      <c r="W583" s="5">
        <f ca="1">SUMIF(总装!AQ$3:AQ$146,$B583,总装!AQ$6)+SUMIF(总装!AR$3:AR$146,$B583,总装!AR$6)+SUMIF(总装!AS$3:AS$146,$B583,总装!AS$6)</f>
        <v>0</v>
      </c>
      <c r="X583" s="5">
        <f ca="1">SUMIF(总装!AT$3:AT$146,$B583,总装!AT$6)+SUMIF(总装!AU$3:AU$146,$B583,总装!AU$6)+SUMIF(总装!AV$3:AV$146,$B583,总装!AV$6)</f>
        <v>0</v>
      </c>
      <c r="Y583" s="5">
        <f ca="1">SUMIF(总装!AW$3:AW$146,$B583,总装!AW$6)+SUMIF(总装!AX$3:AX$146,$B583,总装!AX$6)+SUMIF(总装!AY$3:AY$146,$B583,总装!AY$6)</f>
        <v>0</v>
      </c>
      <c r="Z583" s="5">
        <f ca="1">SUMIF(总装!AZ$3:AZ$146,$B583,总装!AZ$6)+SUMIF(总装!BA$3:BA$146,$B583,总装!BA$6)+SUMIF(总装!BB$3:BB$146,$B583,总装!BB$6)</f>
        <v>0</v>
      </c>
      <c r="AA583" s="5">
        <f ca="1">SUMIF(总装!BC$3:BC$146,$B583,总装!BC$6)+SUMIF(总装!BD$3:BD$146,$B583,总装!BD$6)+SUMIF(总装!BE$3:BE$146,$B583,总装!BE$6)</f>
        <v>0</v>
      </c>
      <c r="AB583" s="5">
        <f ca="1">SUMIF(总装!BF$3:BF$146,$B583,总装!BF$6)+SUMIF(总装!BG$3:BG$146,$B583,总装!BG$6)+SUMIF(总装!BH$3:BH$146,$B583,总装!BH$6)</f>
        <v>0</v>
      </c>
      <c r="AC583" s="5">
        <f ca="1">SUMIF(总装!BI$3:BI$146,$B583,总装!BI$6)+SUMIF(总装!BJ$3:BJ$146,$B583,总装!BJ$6)+SUMIF(总装!BK$3:BK$146,$B583,总装!BK$6)</f>
        <v>0</v>
      </c>
      <c r="AD583" s="5">
        <f ca="1">SUMIF(总装!BL$3:BL$146,$B583,总装!BL$6)+SUMIF(总装!BM$3:BM$146,$B583,总装!BM$6)+SUMIF(总装!BN$3:BN$146,$B583,总装!BN$6)</f>
        <v>0</v>
      </c>
      <c r="AE583" s="5">
        <f ca="1">SUMIF(总装!BO$3:BO$146,$B583,总装!BO$6)+SUMIF(总装!BP$3:BP$146,$B583,总装!BP$6)+SUMIF(总装!BQ$3:BQ$146,$B583,总装!BQ$6)</f>
        <v>0</v>
      </c>
      <c r="AF583" s="5">
        <f ca="1">SUMIF(总装!BR$3:BR$146,$B583,总装!BR$6)+SUMIF(总装!BS$3:BS$146,$B583,总装!BS$6)+SUMIF(总装!BT$3:BT$146,$B583,总装!BT$6)</f>
        <v>0</v>
      </c>
      <c r="AG583" s="5">
        <f ca="1">SUMIF(总装!BU$3:BU$146,$B583,总装!BU$6)+SUMIF(总装!BV$3:BV$146,$B583,总装!BV$6)+SUMIF(总装!BW$3:BW$146,$B583,总装!BW$6)</f>
        <v>0</v>
      </c>
      <c r="AH583" s="5">
        <f ca="1">SUMIF(总装!BX$3:BX$146,$B583,总装!BX$6)+SUMIF(总装!BY$3:BY$146,$B583,总装!BY$6)+SUMIF(总装!BZ$3:BZ$146,$B583,总装!BZ$6)</f>
        <v>0</v>
      </c>
      <c r="AI583" s="5">
        <f ca="1">SUMIF(总装!CA$3:CA$146,$B583,总装!CA$6)+SUMIF(总装!CB$3:CB$146,$B583,总装!CB$6)+SUMIF(总装!CC$3:CC$146,$B583,总装!CC$6)</f>
        <v>0</v>
      </c>
      <c r="AJ583" s="5">
        <f ca="1">SUMIF(总装!CD$3:CD$146,$B583,总装!CD$6)+SUMIF(总装!CE$3:CE$146,$B583,总装!CE$6)+SUMIF(总装!CF$3:CF$146,$B583,总装!CF$6)</f>
        <v>0</v>
      </c>
      <c r="AK583" s="5">
        <f ca="1">SUMIF(总装!CG$3:CG$146,$B583,总装!CG$6)+SUMIF(总装!CH$3:CH$146,$B583,总装!CH$6)+SUMIF(总装!CI$3:CI$146,$B583,总装!CI$6)</f>
        <v>0</v>
      </c>
      <c r="AL583" s="5">
        <f ca="1">SUMIF(总装!CJ$3:CJ$146,$B583,总装!CJ$6)+SUMIF(总装!CK$3:CK$146,$B583,总装!CK$6)+SUMIF(总装!CL$3:CL$146,$B583,总装!CL$6)</f>
        <v>200</v>
      </c>
      <c r="AM583" s="5">
        <f ca="1">SUMIF(总装!CM$3:CM$146,$B583,总装!CM$6)+SUMIF(总装!CN$3:CN$146,$B583,总装!CN$6)+SUMIF(总装!CO$3:CO$146,$B583,总装!CO$6)</f>
        <v>1800</v>
      </c>
      <c r="AN583" s="5">
        <f ca="1">SUMIF(总装!CP$3:CP$146,$B583,总装!CP$6)+SUMIF(总装!CQ$3:CQ$146,$B583,总装!CQ$6)+SUMIF(总装!CR$3:CR$146,$B583,总装!CR$6)</f>
        <v>0</v>
      </c>
      <c r="AO583" s="5">
        <f ca="1" t="shared" si="24"/>
        <v>2000</v>
      </c>
      <c r="AP583" s="5">
        <f>SUMIF(工单拆分!G:G,B583,工单拆分!I:I)</f>
        <v>2000</v>
      </c>
      <c r="AQ583" s="5">
        <f ca="1" t="shared" si="25"/>
        <v>0</v>
      </c>
      <c r="AS583" s="7"/>
      <c r="AT583" s="5"/>
      <c r="AU583" s="5"/>
      <c r="AV583" s="5"/>
      <c r="AW583" s="5"/>
    </row>
    <row r="584" s="1" customFormat="1" spans="1:49">
      <c r="A584" s="5">
        <f>工单拆分!F584</f>
        <v>7210004641</v>
      </c>
      <c r="B584" s="5" t="str">
        <f>工单拆分!G584</f>
        <v>7210004641-5</v>
      </c>
      <c r="C584" s="5" t="str">
        <f>工单拆分!H584</f>
        <v>50HC312-5</v>
      </c>
      <c r="D584" s="5">
        <f>VLOOKUP(B584,工单拆分!G:I,3,0)</f>
        <v>2000</v>
      </c>
      <c r="E584" s="5">
        <f ca="1">SUMIFS(OFFSET(工单拆分!$I$2,,,2000),OFFSET(工单拆分!$F$2,,,2000),A584)</f>
        <v>10000</v>
      </c>
      <c r="F584" s="5"/>
      <c r="G584" s="10">
        <f ca="1" t="array" ref="G584">MATCH(TRUE,J584:AN584&gt;10,0)+$J$2-1</f>
        <v>43554</v>
      </c>
      <c r="H584" s="11"/>
      <c r="I584" s="11"/>
      <c r="J584" s="5">
        <f ca="1">SUMIF(总装!D$3:D$146,$B584,总装!D$6)+SUMIF(总装!E$3:E$146,$B584,总装!E$6)+SUMIF(总装!F$3:F$146,$B584,总装!F$6)</f>
        <v>0</v>
      </c>
      <c r="K584" s="12">
        <f ca="1">SUMIF(总装!G$3:G$146,$B584,总装!G$6)+SUMIF(总装!H$3:H$146,$B584,总装!H$6)+SUMIF(总装!I$3:I$146,$B584,总装!I$6)</f>
        <v>0</v>
      </c>
      <c r="L584" s="12">
        <f ca="1">SUMIF(总装!J$3:J$146,$B584,总装!J$6)+SUMIF(总装!K$3:K$146,$B584,总装!K$6)+SUMIF(总装!L$3:L$146,$B584,总装!L$6)</f>
        <v>0</v>
      </c>
      <c r="M584" s="12">
        <f ca="1">SUMIF(总装!M$3:M$146,$B584,总装!M$6)+SUMIF(总装!N$3:N$146,$B584,总装!N$6)+SUMIF(总装!O$3:O$146,$B584,总装!O$6)</f>
        <v>0</v>
      </c>
      <c r="N584" s="12">
        <f ca="1">SUMIF(总装!P$3:P$146,$B584,总装!P$6)+SUMIF(总装!Q$3:Q$146,$B584,总装!Q$6)+SUMIF(总装!R$3:R$146,$B584,总装!R$6)</f>
        <v>0</v>
      </c>
      <c r="O584" s="12">
        <f ca="1">SUMIF(总装!S$3:S$146,$B584,总装!S$6)+SUMIF(总装!T$3:T$146,$B584,总装!T$6)+SUMIF(总装!U$3:U$146,$B584,总装!U$6)</f>
        <v>0</v>
      </c>
      <c r="P584" s="12">
        <f ca="1">SUMIF(总装!V$3:V$146,$B584,总装!V$6)+SUMIF(总装!W$3:W$146,$B584,总装!W$6)+SUMIF(总装!X$3:X$146,$B584,总装!X$6)</f>
        <v>0</v>
      </c>
      <c r="Q584" s="12">
        <f ca="1">SUMIF(总装!Y$3:Y$146,$B584,总装!Y$6)+SUMIF(总装!Z$3:Z$146,$B584,总装!Z$6)+SUMIF(总装!AA$3:AA$146,$B584,总装!AA$6)</f>
        <v>0</v>
      </c>
      <c r="R584" s="5">
        <f ca="1">SUMIF(总装!AB$3:AB$146,$B584,总装!AB$6)+SUMIF(总装!AC$3:AC$146,$B584,总装!AC$6)+SUMIF(总装!AD$3:AD$146,$B584,总装!AD$6)</f>
        <v>0</v>
      </c>
      <c r="S584" s="5">
        <f ca="1">SUMIF(总装!AE$3:AE$146,$B584,总装!AE$6)+SUMIF(总装!AF$3:AF$146,$B584,总装!AF$6)+SUMIF(总装!AG$3:AG$146,$B584,总装!AG$6)</f>
        <v>0</v>
      </c>
      <c r="T584" s="5">
        <f ca="1">SUMIF(总装!AH$3:AH$146,$B584,总装!AH$6)+SUMIF(总装!AI$3:AI$146,$B584,总装!AI$6)+SUMIF(总装!AJ$3:AJ$146,$B584,总装!AJ$6)</f>
        <v>0</v>
      </c>
      <c r="U584" s="5">
        <f ca="1">SUMIF(总装!AK$3:AK$146,$B584,总装!AK$6)+SUMIF(总装!AL$3:AL$146,$B584,总装!AL$6)+SUMIF(总装!AM$3:AM$146,$B584,总装!AM$6)</f>
        <v>0</v>
      </c>
      <c r="V584" s="5">
        <f ca="1">SUMIF(总装!AN$3:AN$146,$B584,总装!AN$6)+SUMIF(总装!AO$3:AO$146,$B584,总装!AO$6)+SUMIF(总装!AP$3:AP$146,$B584,总装!AP$6)</f>
        <v>0</v>
      </c>
      <c r="W584" s="5">
        <f ca="1">SUMIF(总装!AQ$3:AQ$146,$B584,总装!AQ$6)+SUMIF(总装!AR$3:AR$146,$B584,总装!AR$6)+SUMIF(总装!AS$3:AS$146,$B584,总装!AS$6)</f>
        <v>0</v>
      </c>
      <c r="X584" s="5">
        <f ca="1">SUMIF(总装!AT$3:AT$146,$B584,总装!AT$6)+SUMIF(总装!AU$3:AU$146,$B584,总装!AU$6)+SUMIF(总装!AV$3:AV$146,$B584,总装!AV$6)</f>
        <v>0</v>
      </c>
      <c r="Y584" s="5">
        <f ca="1">SUMIF(总装!AW$3:AW$146,$B584,总装!AW$6)+SUMIF(总装!AX$3:AX$146,$B584,总装!AX$6)+SUMIF(总装!AY$3:AY$146,$B584,总装!AY$6)</f>
        <v>0</v>
      </c>
      <c r="Z584" s="5">
        <f ca="1">SUMIF(总装!AZ$3:AZ$146,$B584,总装!AZ$6)+SUMIF(总装!BA$3:BA$146,$B584,总装!BA$6)+SUMIF(总装!BB$3:BB$146,$B584,总装!BB$6)</f>
        <v>0</v>
      </c>
      <c r="AA584" s="5">
        <f ca="1">SUMIF(总装!BC$3:BC$146,$B584,总装!BC$6)+SUMIF(总装!BD$3:BD$146,$B584,总装!BD$6)+SUMIF(总装!BE$3:BE$146,$B584,总装!BE$6)</f>
        <v>0</v>
      </c>
      <c r="AB584" s="5">
        <f ca="1">SUMIF(总装!BF$3:BF$146,$B584,总装!BF$6)+SUMIF(总装!BG$3:BG$146,$B584,总装!BG$6)+SUMIF(总装!BH$3:BH$146,$B584,总装!BH$6)</f>
        <v>0</v>
      </c>
      <c r="AC584" s="5">
        <f ca="1">SUMIF(总装!BI$3:BI$146,$B584,总装!BI$6)+SUMIF(总装!BJ$3:BJ$146,$B584,总装!BJ$6)+SUMIF(总装!BK$3:BK$146,$B584,总装!BK$6)</f>
        <v>0</v>
      </c>
      <c r="AD584" s="5">
        <f ca="1">SUMIF(总装!BL$3:BL$146,$B584,总装!BL$6)+SUMIF(总装!BM$3:BM$146,$B584,总装!BM$6)+SUMIF(总装!BN$3:BN$146,$B584,总装!BN$6)</f>
        <v>0</v>
      </c>
      <c r="AE584" s="5">
        <f ca="1">SUMIF(总装!BO$3:BO$146,$B584,总装!BO$6)+SUMIF(总装!BP$3:BP$146,$B584,总装!BP$6)+SUMIF(总装!BQ$3:BQ$146,$B584,总装!BQ$6)</f>
        <v>0</v>
      </c>
      <c r="AF584" s="5">
        <f ca="1">SUMIF(总装!BR$3:BR$146,$B584,总装!BR$6)+SUMIF(总装!BS$3:BS$146,$B584,总装!BS$6)+SUMIF(总装!BT$3:BT$146,$B584,总装!BT$6)</f>
        <v>0</v>
      </c>
      <c r="AG584" s="5">
        <f ca="1">SUMIF(总装!BU$3:BU$146,$B584,总装!BU$6)+SUMIF(总装!BV$3:BV$146,$B584,总装!BV$6)+SUMIF(总装!BW$3:BW$146,$B584,总装!BW$6)</f>
        <v>0</v>
      </c>
      <c r="AH584" s="5">
        <f ca="1">SUMIF(总装!BX$3:BX$146,$B584,总装!BX$6)+SUMIF(总装!BY$3:BY$146,$B584,总装!BY$6)+SUMIF(总装!BZ$3:BZ$146,$B584,总装!BZ$6)</f>
        <v>0</v>
      </c>
      <c r="AI584" s="5">
        <f ca="1">SUMIF(总装!CA$3:CA$146,$B584,总装!CA$6)+SUMIF(总装!CB$3:CB$146,$B584,总装!CB$6)+SUMIF(总装!CC$3:CC$146,$B584,总装!CC$6)</f>
        <v>0</v>
      </c>
      <c r="AJ584" s="5">
        <f ca="1">SUMIF(总装!CD$3:CD$146,$B584,总装!CD$6)+SUMIF(总装!CE$3:CE$146,$B584,总装!CE$6)+SUMIF(总装!CF$3:CF$146,$B584,总装!CF$6)</f>
        <v>0</v>
      </c>
      <c r="AK584" s="5">
        <f ca="1">SUMIF(总装!CG$3:CG$146,$B584,总装!CG$6)+SUMIF(总装!CH$3:CH$146,$B584,总装!CH$6)+SUMIF(总装!CI$3:CI$146,$B584,总装!CI$6)</f>
        <v>0</v>
      </c>
      <c r="AL584" s="5">
        <f ca="1">SUMIF(总装!CJ$3:CJ$146,$B584,总装!CJ$6)+SUMIF(总装!CK$3:CK$146,$B584,总装!CK$6)+SUMIF(总装!CL$3:CL$146,$B584,总装!CL$6)</f>
        <v>0</v>
      </c>
      <c r="AM584" s="5">
        <f ca="1">SUMIF(总装!CM$3:CM$146,$B584,总装!CM$6)+SUMIF(总装!CN$3:CN$146,$B584,总装!CN$6)+SUMIF(总装!CO$3:CO$146,$B584,总装!CO$6)</f>
        <v>2000</v>
      </c>
      <c r="AN584" s="5">
        <f ca="1">SUMIF(总装!CP$3:CP$146,$B584,总装!CP$6)+SUMIF(总装!CQ$3:CQ$146,$B584,总装!CQ$6)+SUMIF(总装!CR$3:CR$146,$B584,总装!CR$6)</f>
        <v>0</v>
      </c>
      <c r="AO584" s="5">
        <f ca="1" t="shared" si="24"/>
        <v>2000</v>
      </c>
      <c r="AP584" s="5">
        <f>SUMIF(工单拆分!G:G,B584,工单拆分!I:I)</f>
        <v>2000</v>
      </c>
      <c r="AQ584" s="5">
        <f ca="1" t="shared" si="25"/>
        <v>0</v>
      </c>
      <c r="AS584" s="7"/>
      <c r="AT584" s="5"/>
      <c r="AU584" s="5"/>
      <c r="AV584" s="5"/>
      <c r="AW584" s="5"/>
    </row>
    <row r="585" s="1" customFormat="1" spans="1:49">
      <c r="A585" s="5">
        <f>工单拆分!F585</f>
        <v>7210003245</v>
      </c>
      <c r="B585" s="5" t="str">
        <f>工单拆分!G585</f>
        <v>7210003245-1</v>
      </c>
      <c r="C585" s="5" t="str">
        <f>工单拆分!H585</f>
        <v>40HC12-1</v>
      </c>
      <c r="D585" s="5">
        <f>VLOOKUP(B585,工单拆分!G:I,3,0)</f>
        <v>2000</v>
      </c>
      <c r="E585" s="5">
        <f ca="1">SUMIFS(OFFSET(工单拆分!$I$2,,,2000),OFFSET(工单拆分!$F$2,,,2000),A585)</f>
        <v>4000</v>
      </c>
      <c r="F585" s="5"/>
      <c r="G585" s="10">
        <f ca="1" t="array" ref="G585">MATCH(TRUE,J585:AN585&gt;10,0)+$J$2-1</f>
        <v>43549</v>
      </c>
      <c r="H585" s="11"/>
      <c r="I585" s="11"/>
      <c r="J585" s="5">
        <f ca="1">SUMIF(总装!D$3:D$146,$B585,总装!D$6)+SUMIF(总装!E$3:E$146,$B585,总装!E$6)+SUMIF(总装!F$3:F$146,$B585,总装!F$6)</f>
        <v>0</v>
      </c>
      <c r="K585" s="12">
        <f ca="1">SUMIF(总装!G$3:G$146,$B585,总装!G$6)+SUMIF(总装!H$3:H$146,$B585,总装!H$6)+SUMIF(总装!I$3:I$146,$B585,总装!I$6)</f>
        <v>0</v>
      </c>
      <c r="L585" s="12">
        <f ca="1">SUMIF(总装!J$3:J$146,$B585,总装!J$6)+SUMIF(总装!K$3:K$146,$B585,总装!K$6)+SUMIF(总装!L$3:L$146,$B585,总装!L$6)</f>
        <v>0</v>
      </c>
      <c r="M585" s="12">
        <f ca="1">SUMIF(总装!M$3:M$146,$B585,总装!M$6)+SUMIF(总装!N$3:N$146,$B585,总装!N$6)+SUMIF(总装!O$3:O$146,$B585,总装!O$6)</f>
        <v>0</v>
      </c>
      <c r="N585" s="12">
        <f ca="1">SUMIF(总装!P$3:P$146,$B585,总装!P$6)+SUMIF(总装!Q$3:Q$146,$B585,总装!Q$6)+SUMIF(总装!R$3:R$146,$B585,总装!R$6)</f>
        <v>0</v>
      </c>
      <c r="O585" s="12">
        <f ca="1">SUMIF(总装!S$3:S$146,$B585,总装!S$6)+SUMIF(总装!T$3:T$146,$B585,总装!T$6)+SUMIF(总装!U$3:U$146,$B585,总装!U$6)</f>
        <v>0</v>
      </c>
      <c r="P585" s="12">
        <f ca="1">SUMIF(总装!V$3:V$146,$B585,总装!V$6)+SUMIF(总装!W$3:W$146,$B585,总装!W$6)+SUMIF(总装!X$3:X$146,$B585,总装!X$6)</f>
        <v>0</v>
      </c>
      <c r="Q585" s="12">
        <f ca="1">SUMIF(总装!Y$3:Y$146,$B585,总装!Y$6)+SUMIF(总装!Z$3:Z$146,$B585,总装!Z$6)+SUMIF(总装!AA$3:AA$146,$B585,总装!AA$6)</f>
        <v>0</v>
      </c>
      <c r="R585" s="5">
        <f ca="1">SUMIF(总装!AB$3:AB$146,$B585,总装!AB$6)+SUMIF(总装!AC$3:AC$146,$B585,总装!AC$6)+SUMIF(总装!AD$3:AD$146,$B585,总装!AD$6)</f>
        <v>0</v>
      </c>
      <c r="S585" s="5">
        <f ca="1">SUMIF(总装!AE$3:AE$146,$B585,总装!AE$6)+SUMIF(总装!AF$3:AF$146,$B585,总装!AF$6)+SUMIF(总装!AG$3:AG$146,$B585,总装!AG$6)</f>
        <v>0</v>
      </c>
      <c r="T585" s="5">
        <f ca="1">SUMIF(总装!AH$3:AH$146,$B585,总装!AH$6)+SUMIF(总装!AI$3:AI$146,$B585,总装!AI$6)+SUMIF(总装!AJ$3:AJ$146,$B585,总装!AJ$6)</f>
        <v>0</v>
      </c>
      <c r="U585" s="5">
        <f ca="1">SUMIF(总装!AK$3:AK$146,$B585,总装!AK$6)+SUMIF(总装!AL$3:AL$146,$B585,总装!AL$6)+SUMIF(总装!AM$3:AM$146,$B585,总装!AM$6)</f>
        <v>0</v>
      </c>
      <c r="V585" s="5">
        <f ca="1">SUMIF(总装!AN$3:AN$146,$B585,总装!AN$6)+SUMIF(总装!AO$3:AO$146,$B585,总装!AO$6)+SUMIF(总装!AP$3:AP$146,$B585,总装!AP$6)</f>
        <v>0</v>
      </c>
      <c r="W585" s="5">
        <f ca="1">SUMIF(总装!AQ$3:AQ$146,$B585,总装!AQ$6)+SUMIF(总装!AR$3:AR$146,$B585,总装!AR$6)+SUMIF(总装!AS$3:AS$146,$B585,总装!AS$6)</f>
        <v>0</v>
      </c>
      <c r="X585" s="5">
        <f ca="1">SUMIF(总装!AT$3:AT$146,$B585,总装!AT$6)+SUMIF(总装!AU$3:AU$146,$B585,总装!AU$6)+SUMIF(总装!AV$3:AV$146,$B585,总装!AV$6)</f>
        <v>0</v>
      </c>
      <c r="Y585" s="5">
        <f ca="1">SUMIF(总装!AW$3:AW$146,$B585,总装!AW$6)+SUMIF(总装!AX$3:AX$146,$B585,总装!AX$6)+SUMIF(总装!AY$3:AY$146,$B585,总装!AY$6)</f>
        <v>0</v>
      </c>
      <c r="Z585" s="5">
        <f ca="1">SUMIF(总装!AZ$3:AZ$146,$B585,总装!AZ$6)+SUMIF(总装!BA$3:BA$146,$B585,总装!BA$6)+SUMIF(总装!BB$3:BB$146,$B585,总装!BB$6)</f>
        <v>0</v>
      </c>
      <c r="AA585" s="5">
        <f ca="1">SUMIF(总装!BC$3:BC$146,$B585,总装!BC$6)+SUMIF(总装!BD$3:BD$146,$B585,总装!BD$6)+SUMIF(总装!BE$3:BE$146,$B585,总装!BE$6)</f>
        <v>0</v>
      </c>
      <c r="AB585" s="5">
        <f ca="1">SUMIF(总装!BF$3:BF$146,$B585,总装!BF$6)+SUMIF(总装!BG$3:BG$146,$B585,总装!BG$6)+SUMIF(总装!BH$3:BH$146,$B585,总装!BH$6)</f>
        <v>0</v>
      </c>
      <c r="AC585" s="5">
        <f ca="1">SUMIF(总装!BI$3:BI$146,$B585,总装!BI$6)+SUMIF(总装!BJ$3:BJ$146,$B585,总装!BJ$6)+SUMIF(总装!BK$3:BK$146,$B585,总装!BK$6)</f>
        <v>0</v>
      </c>
      <c r="AD585" s="5">
        <f ca="1">SUMIF(总装!BL$3:BL$146,$B585,总装!BL$6)+SUMIF(总装!BM$3:BM$146,$B585,总装!BM$6)+SUMIF(总装!BN$3:BN$146,$B585,总装!BN$6)</f>
        <v>0</v>
      </c>
      <c r="AE585" s="5">
        <f ca="1">SUMIF(总装!BO$3:BO$146,$B585,总装!BO$6)+SUMIF(总装!BP$3:BP$146,$B585,总装!BP$6)+SUMIF(总装!BQ$3:BQ$146,$B585,总装!BQ$6)</f>
        <v>0</v>
      </c>
      <c r="AF585" s="5">
        <f ca="1">SUMIF(总装!BR$3:BR$146,$B585,总装!BR$6)+SUMIF(总装!BS$3:BS$146,$B585,总装!BS$6)+SUMIF(总装!BT$3:BT$146,$B585,总装!BT$6)</f>
        <v>0</v>
      </c>
      <c r="AG585" s="5">
        <f ca="1">SUMIF(总装!BU$3:BU$146,$B585,总装!BU$6)+SUMIF(总装!BV$3:BV$146,$B585,总装!BV$6)+SUMIF(总装!BW$3:BW$146,$B585,总装!BW$6)</f>
        <v>0</v>
      </c>
      <c r="AH585" s="5">
        <f ca="1">SUMIF(总装!BX$3:BX$146,$B585,总装!BX$6)+SUMIF(总装!BY$3:BY$146,$B585,总装!BY$6)+SUMIF(总装!BZ$3:BZ$146,$B585,总装!BZ$6)</f>
        <v>850</v>
      </c>
      <c r="AI585" s="5">
        <f ca="1">SUMIF(总装!CA$3:CA$146,$B585,总装!CA$6)+SUMIF(总装!CB$3:CB$146,$B585,总装!CB$6)+SUMIF(总装!CC$3:CC$146,$B585,总装!CC$6)</f>
        <v>1150</v>
      </c>
      <c r="AJ585" s="5">
        <f ca="1">SUMIF(总装!CD$3:CD$146,$B585,总装!CD$6)+SUMIF(总装!CE$3:CE$146,$B585,总装!CE$6)+SUMIF(总装!CF$3:CF$146,$B585,总装!CF$6)</f>
        <v>0</v>
      </c>
      <c r="AK585" s="5">
        <f ca="1">SUMIF(总装!CG$3:CG$146,$B585,总装!CG$6)+SUMIF(总装!CH$3:CH$146,$B585,总装!CH$6)+SUMIF(总装!CI$3:CI$146,$B585,总装!CI$6)</f>
        <v>0</v>
      </c>
      <c r="AL585" s="5">
        <f ca="1">SUMIF(总装!CJ$3:CJ$146,$B585,总装!CJ$6)+SUMIF(总装!CK$3:CK$146,$B585,总装!CK$6)+SUMIF(总装!CL$3:CL$146,$B585,总装!CL$6)</f>
        <v>0</v>
      </c>
      <c r="AM585" s="5">
        <f ca="1">SUMIF(总装!CM$3:CM$146,$B585,总装!CM$6)+SUMIF(总装!CN$3:CN$146,$B585,总装!CN$6)+SUMIF(总装!CO$3:CO$146,$B585,总装!CO$6)</f>
        <v>0</v>
      </c>
      <c r="AN585" s="5">
        <f ca="1">SUMIF(总装!CP$3:CP$146,$B585,总装!CP$6)+SUMIF(总装!CQ$3:CQ$146,$B585,总装!CQ$6)+SUMIF(总装!CR$3:CR$146,$B585,总装!CR$6)</f>
        <v>0</v>
      </c>
      <c r="AO585" s="5">
        <f ca="1" t="shared" si="24"/>
        <v>2000</v>
      </c>
      <c r="AP585" s="5">
        <f>SUMIF(工单拆分!G:G,B585,工单拆分!I:I)</f>
        <v>2000</v>
      </c>
      <c r="AQ585" s="5">
        <f ca="1" t="shared" si="25"/>
        <v>0</v>
      </c>
      <c r="AS585" s="7"/>
      <c r="AT585" s="5"/>
      <c r="AU585" s="5"/>
      <c r="AV585" s="5"/>
      <c r="AW585" s="5"/>
    </row>
    <row r="586" s="1" customFormat="1" spans="1:49">
      <c r="A586" s="5">
        <f>工单拆分!F586</f>
        <v>7210003245</v>
      </c>
      <c r="B586" s="5" t="str">
        <f>工单拆分!G586</f>
        <v>7210003245-2</v>
      </c>
      <c r="C586" s="5" t="str">
        <f>工单拆分!H586</f>
        <v>40HC12-2</v>
      </c>
      <c r="D586" s="5">
        <f>VLOOKUP(B586,工单拆分!G:I,3,0)</f>
        <v>2000</v>
      </c>
      <c r="E586" s="5">
        <f ca="1">SUMIFS(OFFSET(工单拆分!$I$2,,,2000),OFFSET(工单拆分!$F$2,,,2000),A586)</f>
        <v>4000</v>
      </c>
      <c r="F586" s="5"/>
      <c r="G586" s="10">
        <f ca="1" t="array" ref="G586">MATCH(TRUE,J586:AN586&gt;10,0)+$J$2-1</f>
        <v>43550</v>
      </c>
      <c r="H586" s="11"/>
      <c r="I586" s="11"/>
      <c r="J586" s="5">
        <f ca="1">SUMIF(总装!D$3:D$146,$B586,总装!D$6)+SUMIF(总装!E$3:E$146,$B586,总装!E$6)+SUMIF(总装!F$3:F$146,$B586,总装!F$6)</f>
        <v>0</v>
      </c>
      <c r="K586" s="12">
        <f ca="1">SUMIF(总装!G$3:G$146,$B586,总装!G$6)+SUMIF(总装!H$3:H$146,$B586,总装!H$6)+SUMIF(总装!I$3:I$146,$B586,总装!I$6)</f>
        <v>0</v>
      </c>
      <c r="L586" s="12">
        <f ca="1">SUMIF(总装!J$3:J$146,$B586,总装!J$6)+SUMIF(总装!K$3:K$146,$B586,总装!K$6)+SUMIF(总装!L$3:L$146,$B586,总装!L$6)</f>
        <v>0</v>
      </c>
      <c r="M586" s="12">
        <f ca="1">SUMIF(总装!M$3:M$146,$B586,总装!M$6)+SUMIF(总装!N$3:N$146,$B586,总装!N$6)+SUMIF(总装!O$3:O$146,$B586,总装!O$6)</f>
        <v>0</v>
      </c>
      <c r="N586" s="12">
        <f ca="1">SUMIF(总装!P$3:P$146,$B586,总装!P$6)+SUMIF(总装!Q$3:Q$146,$B586,总装!Q$6)+SUMIF(总装!R$3:R$146,$B586,总装!R$6)</f>
        <v>0</v>
      </c>
      <c r="O586" s="12">
        <f ca="1">SUMIF(总装!S$3:S$146,$B586,总装!S$6)+SUMIF(总装!T$3:T$146,$B586,总装!T$6)+SUMIF(总装!U$3:U$146,$B586,总装!U$6)</f>
        <v>0</v>
      </c>
      <c r="P586" s="12">
        <f ca="1">SUMIF(总装!V$3:V$146,$B586,总装!V$6)+SUMIF(总装!W$3:W$146,$B586,总装!W$6)+SUMIF(总装!X$3:X$146,$B586,总装!X$6)</f>
        <v>0</v>
      </c>
      <c r="Q586" s="12">
        <f ca="1">SUMIF(总装!Y$3:Y$146,$B586,总装!Y$6)+SUMIF(总装!Z$3:Z$146,$B586,总装!Z$6)+SUMIF(总装!AA$3:AA$146,$B586,总装!AA$6)</f>
        <v>0</v>
      </c>
      <c r="R586" s="5">
        <f ca="1">SUMIF(总装!AB$3:AB$146,$B586,总装!AB$6)+SUMIF(总装!AC$3:AC$146,$B586,总装!AC$6)+SUMIF(总装!AD$3:AD$146,$B586,总装!AD$6)</f>
        <v>0</v>
      </c>
      <c r="S586" s="5">
        <f ca="1">SUMIF(总装!AE$3:AE$146,$B586,总装!AE$6)+SUMIF(总装!AF$3:AF$146,$B586,总装!AF$6)+SUMIF(总装!AG$3:AG$146,$B586,总装!AG$6)</f>
        <v>0</v>
      </c>
      <c r="T586" s="5">
        <f ca="1">SUMIF(总装!AH$3:AH$146,$B586,总装!AH$6)+SUMIF(总装!AI$3:AI$146,$B586,总装!AI$6)+SUMIF(总装!AJ$3:AJ$146,$B586,总装!AJ$6)</f>
        <v>0</v>
      </c>
      <c r="U586" s="5">
        <f ca="1">SUMIF(总装!AK$3:AK$146,$B586,总装!AK$6)+SUMIF(总装!AL$3:AL$146,$B586,总装!AL$6)+SUMIF(总装!AM$3:AM$146,$B586,总装!AM$6)</f>
        <v>0</v>
      </c>
      <c r="V586" s="5">
        <f ca="1">SUMIF(总装!AN$3:AN$146,$B586,总装!AN$6)+SUMIF(总装!AO$3:AO$146,$B586,总装!AO$6)+SUMIF(总装!AP$3:AP$146,$B586,总装!AP$6)</f>
        <v>0</v>
      </c>
      <c r="W586" s="5">
        <f ca="1">SUMIF(总装!AQ$3:AQ$146,$B586,总装!AQ$6)+SUMIF(总装!AR$3:AR$146,$B586,总装!AR$6)+SUMIF(总装!AS$3:AS$146,$B586,总装!AS$6)</f>
        <v>0</v>
      </c>
      <c r="X586" s="5">
        <f ca="1">SUMIF(总装!AT$3:AT$146,$B586,总装!AT$6)+SUMIF(总装!AU$3:AU$146,$B586,总装!AU$6)+SUMIF(总装!AV$3:AV$146,$B586,总装!AV$6)</f>
        <v>0</v>
      </c>
      <c r="Y586" s="5">
        <f ca="1">SUMIF(总装!AW$3:AW$146,$B586,总装!AW$6)+SUMIF(总装!AX$3:AX$146,$B586,总装!AX$6)+SUMIF(总装!AY$3:AY$146,$B586,总装!AY$6)</f>
        <v>0</v>
      </c>
      <c r="Z586" s="5">
        <f ca="1">SUMIF(总装!AZ$3:AZ$146,$B586,总装!AZ$6)+SUMIF(总装!BA$3:BA$146,$B586,总装!BA$6)+SUMIF(总装!BB$3:BB$146,$B586,总装!BB$6)</f>
        <v>0</v>
      </c>
      <c r="AA586" s="5">
        <f ca="1">SUMIF(总装!BC$3:BC$146,$B586,总装!BC$6)+SUMIF(总装!BD$3:BD$146,$B586,总装!BD$6)+SUMIF(总装!BE$3:BE$146,$B586,总装!BE$6)</f>
        <v>0</v>
      </c>
      <c r="AB586" s="5">
        <f ca="1">SUMIF(总装!BF$3:BF$146,$B586,总装!BF$6)+SUMIF(总装!BG$3:BG$146,$B586,总装!BG$6)+SUMIF(总装!BH$3:BH$146,$B586,总装!BH$6)</f>
        <v>0</v>
      </c>
      <c r="AC586" s="5">
        <f ca="1">SUMIF(总装!BI$3:BI$146,$B586,总装!BI$6)+SUMIF(总装!BJ$3:BJ$146,$B586,总装!BJ$6)+SUMIF(总装!BK$3:BK$146,$B586,总装!BK$6)</f>
        <v>0</v>
      </c>
      <c r="AD586" s="5">
        <f ca="1">SUMIF(总装!BL$3:BL$146,$B586,总装!BL$6)+SUMIF(总装!BM$3:BM$146,$B586,总装!BM$6)+SUMIF(总装!BN$3:BN$146,$B586,总装!BN$6)</f>
        <v>0</v>
      </c>
      <c r="AE586" s="5">
        <f ca="1">SUMIF(总装!BO$3:BO$146,$B586,总装!BO$6)+SUMIF(总装!BP$3:BP$146,$B586,总装!BP$6)+SUMIF(总装!BQ$3:BQ$146,$B586,总装!BQ$6)</f>
        <v>0</v>
      </c>
      <c r="AF586" s="5">
        <f ca="1">SUMIF(总装!BR$3:BR$146,$B586,总装!BR$6)+SUMIF(总装!BS$3:BS$146,$B586,总装!BS$6)+SUMIF(总装!BT$3:BT$146,$B586,总装!BT$6)</f>
        <v>0</v>
      </c>
      <c r="AG586" s="5">
        <f ca="1">SUMIF(总装!BU$3:BU$146,$B586,总装!BU$6)+SUMIF(总装!BV$3:BV$146,$B586,总装!BV$6)+SUMIF(总装!BW$3:BW$146,$B586,总装!BW$6)</f>
        <v>0</v>
      </c>
      <c r="AH586" s="5">
        <f ca="1">SUMIF(总装!BX$3:BX$146,$B586,总装!BX$6)+SUMIF(总装!BY$3:BY$146,$B586,总装!BY$6)+SUMIF(总装!BZ$3:BZ$146,$B586,总装!BZ$6)</f>
        <v>0</v>
      </c>
      <c r="AI586" s="5">
        <f ca="1">SUMIF(总装!CA$3:CA$146,$B586,总装!CA$6)+SUMIF(总装!CB$3:CB$146,$B586,总装!CB$6)+SUMIF(总装!CC$3:CC$146,$B586,总装!CC$6)</f>
        <v>550</v>
      </c>
      <c r="AJ586" s="5">
        <f ca="1">SUMIF(总装!CD$3:CD$146,$B586,总装!CD$6)+SUMIF(总装!CE$3:CE$146,$B586,总装!CE$6)+SUMIF(总装!CF$3:CF$146,$B586,总装!CF$6)</f>
        <v>1450</v>
      </c>
      <c r="AK586" s="5">
        <f ca="1">SUMIF(总装!CG$3:CG$146,$B586,总装!CG$6)+SUMIF(总装!CH$3:CH$146,$B586,总装!CH$6)+SUMIF(总装!CI$3:CI$146,$B586,总装!CI$6)</f>
        <v>0</v>
      </c>
      <c r="AL586" s="5">
        <f ca="1">SUMIF(总装!CJ$3:CJ$146,$B586,总装!CJ$6)+SUMIF(总装!CK$3:CK$146,$B586,总装!CK$6)+SUMIF(总装!CL$3:CL$146,$B586,总装!CL$6)</f>
        <v>0</v>
      </c>
      <c r="AM586" s="5">
        <f ca="1">SUMIF(总装!CM$3:CM$146,$B586,总装!CM$6)+SUMIF(总装!CN$3:CN$146,$B586,总装!CN$6)+SUMIF(总装!CO$3:CO$146,$B586,总装!CO$6)</f>
        <v>0</v>
      </c>
      <c r="AN586" s="5">
        <f ca="1">SUMIF(总装!CP$3:CP$146,$B586,总装!CP$6)+SUMIF(总装!CQ$3:CQ$146,$B586,总装!CQ$6)+SUMIF(总装!CR$3:CR$146,$B586,总装!CR$6)</f>
        <v>0</v>
      </c>
      <c r="AO586" s="5">
        <f ca="1" t="shared" si="24"/>
        <v>2000</v>
      </c>
      <c r="AP586" s="5">
        <f>SUMIF(工单拆分!G:G,B586,工单拆分!I:I)</f>
        <v>2000</v>
      </c>
      <c r="AQ586" s="5">
        <f ca="1" t="shared" si="25"/>
        <v>0</v>
      </c>
      <c r="AS586" s="7"/>
      <c r="AT586" s="5"/>
      <c r="AU586" s="5"/>
      <c r="AV586" s="5"/>
      <c r="AW586" s="5"/>
    </row>
    <row r="587" s="1" customFormat="1" spans="1:49">
      <c r="A587" s="5">
        <f>工单拆分!F587</f>
        <v>7210003907</v>
      </c>
      <c r="B587" s="5" t="str">
        <f>工单拆分!G587</f>
        <v>7210003907-2</v>
      </c>
      <c r="C587" s="5" t="str">
        <f>工单拆分!H587</f>
        <v>40HC27-2</v>
      </c>
      <c r="D587" s="5">
        <f>VLOOKUP(B587,工单拆分!G:I,3,0)</f>
        <v>2000</v>
      </c>
      <c r="E587" s="5">
        <f ca="1">SUMIFS(OFFSET(工单拆分!$I$2,,,2000),OFFSET(工单拆分!$F$2,,,2000),A587)</f>
        <v>2000</v>
      </c>
      <c r="F587" s="5"/>
      <c r="G587" s="10">
        <f ca="1" t="array" ref="G587">MATCH(TRUE,J587:AN587&gt;10,0)+$J$2-1</f>
        <v>43552</v>
      </c>
      <c r="H587" s="11"/>
      <c r="I587" s="11"/>
      <c r="J587" s="5">
        <f ca="1">SUMIF(总装!D$3:D$146,$B587,总装!D$6)+SUMIF(总装!E$3:E$146,$B587,总装!E$6)+SUMIF(总装!F$3:F$146,$B587,总装!F$6)</f>
        <v>0</v>
      </c>
      <c r="K587" s="12">
        <f ca="1">SUMIF(总装!G$3:G$146,$B587,总装!G$6)+SUMIF(总装!H$3:H$146,$B587,总装!H$6)+SUMIF(总装!I$3:I$146,$B587,总装!I$6)</f>
        <v>0</v>
      </c>
      <c r="L587" s="12">
        <f ca="1">SUMIF(总装!J$3:J$146,$B587,总装!J$6)+SUMIF(总装!K$3:K$146,$B587,总装!K$6)+SUMIF(总装!L$3:L$146,$B587,总装!L$6)</f>
        <v>0</v>
      </c>
      <c r="M587" s="12">
        <f ca="1">SUMIF(总装!M$3:M$146,$B587,总装!M$6)+SUMIF(总装!N$3:N$146,$B587,总装!N$6)+SUMIF(总装!O$3:O$146,$B587,总装!O$6)</f>
        <v>0</v>
      </c>
      <c r="N587" s="12">
        <f ca="1">SUMIF(总装!P$3:P$146,$B587,总装!P$6)+SUMIF(总装!Q$3:Q$146,$B587,总装!Q$6)+SUMIF(总装!R$3:R$146,$B587,总装!R$6)</f>
        <v>0</v>
      </c>
      <c r="O587" s="12">
        <f ca="1">SUMIF(总装!S$3:S$146,$B587,总装!S$6)+SUMIF(总装!T$3:T$146,$B587,总装!T$6)+SUMIF(总装!U$3:U$146,$B587,总装!U$6)</f>
        <v>0</v>
      </c>
      <c r="P587" s="12">
        <f ca="1">SUMIF(总装!V$3:V$146,$B587,总装!V$6)+SUMIF(总装!W$3:W$146,$B587,总装!W$6)+SUMIF(总装!X$3:X$146,$B587,总装!X$6)</f>
        <v>0</v>
      </c>
      <c r="Q587" s="12">
        <f ca="1">SUMIF(总装!Y$3:Y$146,$B587,总装!Y$6)+SUMIF(总装!Z$3:Z$146,$B587,总装!Z$6)+SUMIF(总装!AA$3:AA$146,$B587,总装!AA$6)</f>
        <v>0</v>
      </c>
      <c r="R587" s="5">
        <f ca="1">SUMIF(总装!AB$3:AB$146,$B587,总装!AB$6)+SUMIF(总装!AC$3:AC$146,$B587,总装!AC$6)+SUMIF(总装!AD$3:AD$146,$B587,总装!AD$6)</f>
        <v>0</v>
      </c>
      <c r="S587" s="5">
        <f ca="1">SUMIF(总装!AE$3:AE$146,$B587,总装!AE$6)+SUMIF(总装!AF$3:AF$146,$B587,总装!AF$6)+SUMIF(总装!AG$3:AG$146,$B587,总装!AG$6)</f>
        <v>0</v>
      </c>
      <c r="T587" s="5">
        <f ca="1">SUMIF(总装!AH$3:AH$146,$B587,总装!AH$6)+SUMIF(总装!AI$3:AI$146,$B587,总装!AI$6)+SUMIF(总装!AJ$3:AJ$146,$B587,总装!AJ$6)</f>
        <v>0</v>
      </c>
      <c r="U587" s="5">
        <f ca="1">SUMIF(总装!AK$3:AK$146,$B587,总装!AK$6)+SUMIF(总装!AL$3:AL$146,$B587,总装!AL$6)+SUMIF(总装!AM$3:AM$146,$B587,总装!AM$6)</f>
        <v>0</v>
      </c>
      <c r="V587" s="5">
        <f ca="1">SUMIF(总装!AN$3:AN$146,$B587,总装!AN$6)+SUMIF(总装!AO$3:AO$146,$B587,总装!AO$6)+SUMIF(总装!AP$3:AP$146,$B587,总装!AP$6)</f>
        <v>0</v>
      </c>
      <c r="W587" s="5">
        <f ca="1">SUMIF(总装!AQ$3:AQ$146,$B587,总装!AQ$6)+SUMIF(总装!AR$3:AR$146,$B587,总装!AR$6)+SUMIF(总装!AS$3:AS$146,$B587,总装!AS$6)</f>
        <v>0</v>
      </c>
      <c r="X587" s="5">
        <f ca="1">SUMIF(总装!AT$3:AT$146,$B587,总装!AT$6)+SUMIF(总装!AU$3:AU$146,$B587,总装!AU$6)+SUMIF(总装!AV$3:AV$146,$B587,总装!AV$6)</f>
        <v>0</v>
      </c>
      <c r="Y587" s="5">
        <f ca="1">SUMIF(总装!AW$3:AW$146,$B587,总装!AW$6)+SUMIF(总装!AX$3:AX$146,$B587,总装!AX$6)+SUMIF(总装!AY$3:AY$146,$B587,总装!AY$6)</f>
        <v>0</v>
      </c>
      <c r="Z587" s="5">
        <f ca="1">SUMIF(总装!AZ$3:AZ$146,$B587,总装!AZ$6)+SUMIF(总装!BA$3:BA$146,$B587,总装!BA$6)+SUMIF(总装!BB$3:BB$146,$B587,总装!BB$6)</f>
        <v>0</v>
      </c>
      <c r="AA587" s="5">
        <f ca="1">SUMIF(总装!BC$3:BC$146,$B587,总装!BC$6)+SUMIF(总装!BD$3:BD$146,$B587,总装!BD$6)+SUMIF(总装!BE$3:BE$146,$B587,总装!BE$6)</f>
        <v>0</v>
      </c>
      <c r="AB587" s="5">
        <f ca="1">SUMIF(总装!BF$3:BF$146,$B587,总装!BF$6)+SUMIF(总装!BG$3:BG$146,$B587,总装!BG$6)+SUMIF(总装!BH$3:BH$146,$B587,总装!BH$6)</f>
        <v>0</v>
      </c>
      <c r="AC587" s="5">
        <f ca="1">SUMIF(总装!BI$3:BI$146,$B587,总装!BI$6)+SUMIF(总装!BJ$3:BJ$146,$B587,总装!BJ$6)+SUMIF(总装!BK$3:BK$146,$B587,总装!BK$6)</f>
        <v>0</v>
      </c>
      <c r="AD587" s="5">
        <f ca="1">SUMIF(总装!BL$3:BL$146,$B587,总装!BL$6)+SUMIF(总装!BM$3:BM$146,$B587,总装!BM$6)+SUMIF(总装!BN$3:BN$146,$B587,总装!BN$6)</f>
        <v>0</v>
      </c>
      <c r="AE587" s="5">
        <f ca="1">SUMIF(总装!BO$3:BO$146,$B587,总装!BO$6)+SUMIF(总装!BP$3:BP$146,$B587,总装!BP$6)+SUMIF(总装!BQ$3:BQ$146,$B587,总装!BQ$6)</f>
        <v>0</v>
      </c>
      <c r="AF587" s="5">
        <f ca="1">SUMIF(总装!BR$3:BR$146,$B587,总装!BR$6)+SUMIF(总装!BS$3:BS$146,$B587,总装!BS$6)+SUMIF(总装!BT$3:BT$146,$B587,总装!BT$6)</f>
        <v>0</v>
      </c>
      <c r="AG587" s="5">
        <f ca="1">SUMIF(总装!BU$3:BU$146,$B587,总装!BU$6)+SUMIF(总装!BV$3:BV$146,$B587,总装!BV$6)+SUMIF(总装!BW$3:BW$146,$B587,总装!BW$6)</f>
        <v>0</v>
      </c>
      <c r="AH587" s="5">
        <f ca="1">SUMIF(总装!BX$3:BX$146,$B587,总装!BX$6)+SUMIF(总装!BY$3:BY$146,$B587,总装!BY$6)+SUMIF(总装!BZ$3:BZ$146,$B587,总装!BZ$6)</f>
        <v>0</v>
      </c>
      <c r="AI587" s="5">
        <f ca="1">SUMIF(总装!CA$3:CA$146,$B587,总装!CA$6)+SUMIF(总装!CB$3:CB$146,$B587,总装!CB$6)+SUMIF(总装!CC$3:CC$146,$B587,总装!CC$6)</f>
        <v>0</v>
      </c>
      <c r="AJ587" s="5">
        <f ca="1">SUMIF(总装!CD$3:CD$146,$B587,总装!CD$6)+SUMIF(总装!CE$3:CE$146,$B587,总装!CE$6)+SUMIF(总装!CF$3:CF$146,$B587,总装!CF$6)</f>
        <v>0</v>
      </c>
      <c r="AK587" s="5">
        <f ca="1">SUMIF(总装!CG$3:CG$146,$B587,总装!CG$6)+SUMIF(总装!CH$3:CH$146,$B587,总装!CH$6)+SUMIF(总装!CI$3:CI$146,$B587,总装!CI$6)</f>
        <v>500</v>
      </c>
      <c r="AL587" s="5">
        <f ca="1">SUMIF(总装!CJ$3:CJ$146,$B587,总装!CJ$6)+SUMIF(总装!CK$3:CK$146,$B587,总装!CK$6)+SUMIF(总装!CL$3:CL$146,$B587,总装!CL$6)</f>
        <v>700</v>
      </c>
      <c r="AM587" s="5">
        <f ca="1">SUMIF(总装!CM$3:CM$146,$B587,总装!CM$6)+SUMIF(总装!CN$3:CN$146,$B587,总装!CN$6)+SUMIF(总装!CO$3:CO$146,$B587,总装!CO$6)</f>
        <v>800</v>
      </c>
      <c r="AN587" s="5">
        <f ca="1">SUMIF(总装!CP$3:CP$146,$B587,总装!CP$6)+SUMIF(总装!CQ$3:CQ$146,$B587,总装!CQ$6)+SUMIF(总装!CR$3:CR$146,$B587,总装!CR$6)</f>
        <v>0</v>
      </c>
      <c r="AO587" s="5">
        <f ca="1" t="shared" si="24"/>
        <v>2000</v>
      </c>
      <c r="AP587" s="5">
        <f>SUMIF(工单拆分!G:G,B587,工单拆分!I:I)</f>
        <v>2000</v>
      </c>
      <c r="AQ587" s="5">
        <f ca="1" t="shared" si="25"/>
        <v>0</v>
      </c>
      <c r="AS587" s="7"/>
      <c r="AT587" s="5"/>
      <c r="AU587" s="5"/>
      <c r="AV587" s="5"/>
      <c r="AW587" s="5"/>
    </row>
    <row r="588" s="1" customFormat="1" spans="1:49">
      <c r="A588" s="5">
        <f>工单拆分!F588</f>
        <v>7211000413</v>
      </c>
      <c r="B588" s="5" t="str">
        <f>工单拆分!G588</f>
        <v>1100066351-20</v>
      </c>
      <c r="C588" s="5" t="str">
        <f>工单拆分!H588</f>
        <v>16YB3B-3.8</v>
      </c>
      <c r="D588" s="5">
        <f>VLOOKUP(B588,工单拆分!G:I,3,0)</f>
        <v>1800</v>
      </c>
      <c r="E588" s="5">
        <f ca="1">SUMIFS(OFFSET(工单拆分!$I$2,,,2000),OFFSET(工单拆分!$F$2,,,2000),A588)</f>
        <v>1800</v>
      </c>
      <c r="F588" s="5"/>
      <c r="G588" s="10">
        <f ca="1" t="array" ref="G588">MATCH(TRUE,J588:AN588&gt;10,0)+$J$2-1</f>
        <v>43529</v>
      </c>
      <c r="H588" s="11"/>
      <c r="I588" s="11"/>
      <c r="J588" s="5">
        <f ca="1">SUMIF(总装!D$3:D$146,$B588,总装!D$6)+SUMIF(总装!E$3:E$146,$B588,总装!E$6)+SUMIF(总装!F$3:F$146,$B588,总装!F$6)</f>
        <v>0</v>
      </c>
      <c r="K588" s="12">
        <f ca="1">SUMIF(总装!G$3:G$146,$B588,总装!G$6)+SUMIF(总装!H$3:H$146,$B588,总装!H$6)+SUMIF(总装!I$3:I$146,$B588,总装!I$6)</f>
        <v>0</v>
      </c>
      <c r="L588" s="12">
        <f ca="1">SUMIF(总装!J$3:J$146,$B588,总装!J$6)+SUMIF(总装!K$3:K$146,$B588,总装!K$6)+SUMIF(总装!L$3:L$146,$B588,总装!L$6)</f>
        <v>0</v>
      </c>
      <c r="M588" s="12">
        <f ca="1">SUMIF(总装!M$3:M$146,$B588,总装!M$6)+SUMIF(总装!N$3:N$146,$B588,总装!N$6)+SUMIF(总装!O$3:O$146,$B588,总装!O$6)</f>
        <v>0</v>
      </c>
      <c r="N588" s="12">
        <f ca="1">SUMIF(总装!P$3:P$146,$B588,总装!P$6)+SUMIF(总装!Q$3:Q$146,$B588,总装!Q$6)+SUMIF(总装!R$3:R$146,$B588,总装!R$6)</f>
        <v>320</v>
      </c>
      <c r="O588" s="12">
        <f ca="1">SUMIF(总装!S$3:S$146,$B588,总装!S$6)+SUMIF(总装!T$3:T$146,$B588,总装!T$6)+SUMIF(总装!U$3:U$146,$B588,总装!U$6)</f>
        <v>1000</v>
      </c>
      <c r="P588" s="12">
        <f ca="1">SUMIF(总装!V$3:V$146,$B588,总装!V$6)+SUMIF(总装!W$3:W$146,$B588,总装!W$6)+SUMIF(总装!X$3:X$146,$B588,总装!X$6)</f>
        <v>480</v>
      </c>
      <c r="Q588" s="12">
        <f ca="1">SUMIF(总装!Y$3:Y$146,$B588,总装!Y$6)+SUMIF(总装!Z$3:Z$146,$B588,总装!Z$6)+SUMIF(总装!AA$3:AA$146,$B588,总装!AA$6)</f>
        <v>0</v>
      </c>
      <c r="R588" s="5">
        <f ca="1">SUMIF(总装!AB$3:AB$146,$B588,总装!AB$6)+SUMIF(总装!AC$3:AC$146,$B588,总装!AC$6)+SUMIF(总装!AD$3:AD$146,$B588,总装!AD$6)</f>
        <v>0</v>
      </c>
      <c r="S588" s="5">
        <f ca="1">SUMIF(总装!AE$3:AE$146,$B588,总装!AE$6)+SUMIF(总装!AF$3:AF$146,$B588,总装!AF$6)+SUMIF(总装!AG$3:AG$146,$B588,总装!AG$6)</f>
        <v>0</v>
      </c>
      <c r="T588" s="5">
        <f ca="1">SUMIF(总装!AH$3:AH$146,$B588,总装!AH$6)+SUMIF(总装!AI$3:AI$146,$B588,总装!AI$6)+SUMIF(总装!AJ$3:AJ$146,$B588,总装!AJ$6)</f>
        <v>0</v>
      </c>
      <c r="U588" s="5">
        <f ca="1">SUMIF(总装!AK$3:AK$146,$B588,总装!AK$6)+SUMIF(总装!AL$3:AL$146,$B588,总装!AL$6)+SUMIF(总装!AM$3:AM$146,$B588,总装!AM$6)</f>
        <v>0</v>
      </c>
      <c r="V588" s="5">
        <f ca="1">SUMIF(总装!AN$3:AN$146,$B588,总装!AN$6)+SUMIF(总装!AO$3:AO$146,$B588,总装!AO$6)+SUMIF(总装!AP$3:AP$146,$B588,总装!AP$6)</f>
        <v>0</v>
      </c>
      <c r="W588" s="5">
        <f ca="1">SUMIF(总装!AQ$3:AQ$146,$B588,总装!AQ$6)+SUMIF(总装!AR$3:AR$146,$B588,总装!AR$6)+SUMIF(总装!AS$3:AS$146,$B588,总装!AS$6)</f>
        <v>0</v>
      </c>
      <c r="X588" s="5">
        <f ca="1">SUMIF(总装!AT$3:AT$146,$B588,总装!AT$6)+SUMIF(总装!AU$3:AU$146,$B588,总装!AU$6)+SUMIF(总装!AV$3:AV$146,$B588,总装!AV$6)</f>
        <v>0</v>
      </c>
      <c r="Y588" s="5">
        <f ca="1">SUMIF(总装!AW$3:AW$146,$B588,总装!AW$6)+SUMIF(总装!AX$3:AX$146,$B588,总装!AX$6)+SUMIF(总装!AY$3:AY$146,$B588,总装!AY$6)</f>
        <v>0</v>
      </c>
      <c r="Z588" s="5">
        <f ca="1">SUMIF(总装!AZ$3:AZ$146,$B588,总装!AZ$6)+SUMIF(总装!BA$3:BA$146,$B588,总装!BA$6)+SUMIF(总装!BB$3:BB$146,$B588,总装!BB$6)</f>
        <v>0</v>
      </c>
      <c r="AA588" s="5">
        <f ca="1">SUMIF(总装!BC$3:BC$146,$B588,总装!BC$6)+SUMIF(总装!BD$3:BD$146,$B588,总装!BD$6)+SUMIF(总装!BE$3:BE$146,$B588,总装!BE$6)</f>
        <v>0</v>
      </c>
      <c r="AB588" s="5">
        <f ca="1">SUMIF(总装!BF$3:BF$146,$B588,总装!BF$6)+SUMIF(总装!BG$3:BG$146,$B588,总装!BG$6)+SUMIF(总装!BH$3:BH$146,$B588,总装!BH$6)</f>
        <v>0</v>
      </c>
      <c r="AC588" s="5">
        <f ca="1">SUMIF(总装!BI$3:BI$146,$B588,总装!BI$6)+SUMIF(总装!BJ$3:BJ$146,$B588,总装!BJ$6)+SUMIF(总装!BK$3:BK$146,$B588,总装!BK$6)</f>
        <v>0</v>
      </c>
      <c r="AD588" s="5">
        <f ca="1">SUMIF(总装!BL$3:BL$146,$B588,总装!BL$6)+SUMIF(总装!BM$3:BM$146,$B588,总装!BM$6)+SUMIF(总装!BN$3:BN$146,$B588,总装!BN$6)</f>
        <v>0</v>
      </c>
      <c r="AE588" s="5">
        <f ca="1">SUMIF(总装!BO$3:BO$146,$B588,总装!BO$6)+SUMIF(总装!BP$3:BP$146,$B588,总装!BP$6)+SUMIF(总装!BQ$3:BQ$146,$B588,总装!BQ$6)</f>
        <v>0</v>
      </c>
      <c r="AF588" s="5">
        <f ca="1">SUMIF(总装!BR$3:BR$146,$B588,总装!BR$6)+SUMIF(总装!BS$3:BS$146,$B588,总装!BS$6)+SUMIF(总装!BT$3:BT$146,$B588,总装!BT$6)</f>
        <v>0</v>
      </c>
      <c r="AG588" s="5">
        <f ca="1">SUMIF(总装!BU$3:BU$146,$B588,总装!BU$6)+SUMIF(总装!BV$3:BV$146,$B588,总装!BV$6)+SUMIF(总装!BW$3:BW$146,$B588,总装!BW$6)</f>
        <v>0</v>
      </c>
      <c r="AH588" s="5">
        <f ca="1">SUMIF(总装!BX$3:BX$146,$B588,总装!BX$6)+SUMIF(总装!BY$3:BY$146,$B588,总装!BY$6)+SUMIF(总装!BZ$3:BZ$146,$B588,总装!BZ$6)</f>
        <v>0</v>
      </c>
      <c r="AI588" s="5">
        <f ca="1">SUMIF(总装!CA$3:CA$146,$B588,总装!CA$6)+SUMIF(总装!CB$3:CB$146,$B588,总装!CB$6)+SUMIF(总装!CC$3:CC$146,$B588,总装!CC$6)</f>
        <v>0</v>
      </c>
      <c r="AJ588" s="5">
        <f ca="1">SUMIF(总装!CD$3:CD$146,$B588,总装!CD$6)+SUMIF(总装!CE$3:CE$146,$B588,总装!CE$6)+SUMIF(总装!CF$3:CF$146,$B588,总装!CF$6)</f>
        <v>0</v>
      </c>
      <c r="AK588" s="5">
        <f ca="1">SUMIF(总装!CG$3:CG$146,$B588,总装!CG$6)+SUMIF(总装!CH$3:CH$146,$B588,总装!CH$6)+SUMIF(总装!CI$3:CI$146,$B588,总装!CI$6)</f>
        <v>0</v>
      </c>
      <c r="AL588" s="5">
        <f ca="1">SUMIF(总装!CJ$3:CJ$146,$B588,总装!CJ$6)+SUMIF(总装!CK$3:CK$146,$B588,总装!CK$6)+SUMIF(总装!CL$3:CL$146,$B588,总装!CL$6)</f>
        <v>0</v>
      </c>
      <c r="AM588" s="5">
        <f ca="1">SUMIF(总装!CM$3:CM$146,$B588,总装!CM$6)+SUMIF(总装!CN$3:CN$146,$B588,总装!CN$6)+SUMIF(总装!CO$3:CO$146,$B588,总装!CO$6)</f>
        <v>0</v>
      </c>
      <c r="AN588" s="5">
        <f ca="1">SUMIF(总装!CP$3:CP$146,$B588,总装!CP$6)+SUMIF(总装!CQ$3:CQ$146,$B588,总装!CQ$6)+SUMIF(总装!CR$3:CR$146,$B588,总装!CR$6)</f>
        <v>0</v>
      </c>
      <c r="AO588" s="5">
        <f ca="1" t="shared" si="24"/>
        <v>1800</v>
      </c>
      <c r="AP588" s="5">
        <f>SUMIF(工单拆分!G:G,B588,工单拆分!I:I)</f>
        <v>1800</v>
      </c>
      <c r="AQ588" s="5">
        <f ca="1" t="shared" si="25"/>
        <v>0</v>
      </c>
      <c r="AS588" s="7"/>
      <c r="AT588" s="5"/>
      <c r="AU588" s="5"/>
      <c r="AV588" s="5"/>
      <c r="AW588" s="5"/>
    </row>
    <row r="589" s="1" customFormat="1" spans="1:49">
      <c r="A589" s="5">
        <f>工单拆分!F589</f>
        <v>7211002745</v>
      </c>
      <c r="B589" s="5" t="str">
        <f>工单拆分!G589</f>
        <v>1100066540-10/30</v>
      </c>
      <c r="C589" s="5" t="str">
        <f>工单拆分!H589</f>
        <v>50YC5H-3.1</v>
      </c>
      <c r="D589" s="5">
        <f>VLOOKUP(B589,工单拆分!G:I,3,0)</f>
        <v>2274</v>
      </c>
      <c r="E589" s="5">
        <f ca="1">SUMIFS(OFFSET(工单拆分!$I$2,,,2000),OFFSET(工单拆分!$F$2,,,2000),A589)</f>
        <v>3030</v>
      </c>
      <c r="F589" s="5"/>
      <c r="G589" s="10">
        <f ca="1" t="array" ref="G589">MATCH(TRUE,J589:AN589&gt;10,0)+$J$2-1</f>
        <v>43525</v>
      </c>
      <c r="H589" s="11"/>
      <c r="I589" s="11"/>
      <c r="J589" s="5">
        <f ca="1">SUMIF(总装!D$3:D$146,$B589,总装!D$6)+SUMIF(总装!E$3:E$146,$B589,总装!E$6)+SUMIF(总装!F$3:F$146,$B589,总装!F$6)</f>
        <v>700</v>
      </c>
      <c r="K589" s="12">
        <f ca="1">SUMIF(总装!G$3:G$146,$B589,总装!G$6)+SUMIF(总装!H$3:H$146,$B589,总装!H$6)+SUMIF(总装!I$3:I$146,$B589,总装!I$6)</f>
        <v>805</v>
      </c>
      <c r="L589" s="12">
        <f ca="1">SUMIF(总装!J$3:J$146,$B589,总装!J$6)+SUMIF(总装!K$3:K$146,$B589,总装!K$6)+SUMIF(总装!L$3:L$146,$B589,总装!L$6)</f>
        <v>0</v>
      </c>
      <c r="M589" s="12">
        <f ca="1">SUMIF(总装!M$3:M$146,$B589,总装!M$6)+SUMIF(总装!N$3:N$146,$B589,总装!N$6)+SUMIF(总装!O$3:O$146,$B589,总装!O$6)</f>
        <v>729</v>
      </c>
      <c r="N589" s="12">
        <f ca="1">SUMIF(总装!P$3:P$146,$B589,总装!P$6)+SUMIF(总装!Q$3:Q$146,$B589,总装!Q$6)+SUMIF(总装!R$3:R$146,$B589,总装!R$6)</f>
        <v>40</v>
      </c>
      <c r="O589" s="12">
        <f ca="1">SUMIF(总装!S$3:S$146,$B589,总装!S$6)+SUMIF(总装!T$3:T$146,$B589,总装!T$6)+SUMIF(总装!U$3:U$146,$B589,总装!U$6)</f>
        <v>0</v>
      </c>
      <c r="P589" s="12">
        <f ca="1">SUMIF(总装!V$3:V$146,$B589,总装!V$6)+SUMIF(总装!W$3:W$146,$B589,总装!W$6)+SUMIF(总装!X$3:X$146,$B589,总装!X$6)</f>
        <v>0</v>
      </c>
      <c r="Q589" s="12">
        <f ca="1">SUMIF(总装!Y$3:Y$146,$B589,总装!Y$6)+SUMIF(总装!Z$3:Z$146,$B589,总装!Z$6)+SUMIF(总装!AA$3:AA$146,$B589,总装!AA$6)</f>
        <v>0</v>
      </c>
      <c r="R589" s="5">
        <f ca="1">SUMIF(总装!AB$3:AB$146,$B589,总装!AB$6)+SUMIF(总装!AC$3:AC$146,$B589,总装!AC$6)+SUMIF(总装!AD$3:AD$146,$B589,总装!AD$6)</f>
        <v>0</v>
      </c>
      <c r="S589" s="5">
        <f ca="1">SUMIF(总装!AE$3:AE$146,$B589,总装!AE$6)+SUMIF(总装!AF$3:AF$146,$B589,总装!AF$6)+SUMIF(总装!AG$3:AG$146,$B589,总装!AG$6)</f>
        <v>0</v>
      </c>
      <c r="T589" s="5">
        <f ca="1">SUMIF(总装!AH$3:AH$146,$B589,总装!AH$6)+SUMIF(总装!AI$3:AI$146,$B589,总装!AI$6)+SUMIF(总装!AJ$3:AJ$146,$B589,总装!AJ$6)</f>
        <v>0</v>
      </c>
      <c r="U589" s="5">
        <f ca="1">SUMIF(总装!AK$3:AK$146,$B589,总装!AK$6)+SUMIF(总装!AL$3:AL$146,$B589,总装!AL$6)+SUMIF(总装!AM$3:AM$146,$B589,总装!AM$6)</f>
        <v>0</v>
      </c>
      <c r="V589" s="5">
        <f ca="1">SUMIF(总装!AN$3:AN$146,$B589,总装!AN$6)+SUMIF(总装!AO$3:AO$146,$B589,总装!AO$6)+SUMIF(总装!AP$3:AP$146,$B589,总装!AP$6)</f>
        <v>0</v>
      </c>
      <c r="W589" s="5">
        <f ca="1">SUMIF(总装!AQ$3:AQ$146,$B589,总装!AQ$6)+SUMIF(总装!AR$3:AR$146,$B589,总装!AR$6)+SUMIF(总装!AS$3:AS$146,$B589,总装!AS$6)</f>
        <v>0</v>
      </c>
      <c r="X589" s="5">
        <f ca="1">SUMIF(总装!AT$3:AT$146,$B589,总装!AT$6)+SUMIF(总装!AU$3:AU$146,$B589,总装!AU$6)+SUMIF(总装!AV$3:AV$146,$B589,总装!AV$6)</f>
        <v>0</v>
      </c>
      <c r="Y589" s="5">
        <f ca="1">SUMIF(总装!AW$3:AW$146,$B589,总装!AW$6)+SUMIF(总装!AX$3:AX$146,$B589,总装!AX$6)+SUMIF(总装!AY$3:AY$146,$B589,总装!AY$6)</f>
        <v>0</v>
      </c>
      <c r="Z589" s="5">
        <f ca="1">SUMIF(总装!AZ$3:AZ$146,$B589,总装!AZ$6)+SUMIF(总装!BA$3:BA$146,$B589,总装!BA$6)+SUMIF(总装!BB$3:BB$146,$B589,总装!BB$6)</f>
        <v>0</v>
      </c>
      <c r="AA589" s="5">
        <f ca="1">SUMIF(总装!BC$3:BC$146,$B589,总装!BC$6)+SUMIF(总装!BD$3:BD$146,$B589,总装!BD$6)+SUMIF(总装!BE$3:BE$146,$B589,总装!BE$6)</f>
        <v>0</v>
      </c>
      <c r="AB589" s="5">
        <f ca="1">SUMIF(总装!BF$3:BF$146,$B589,总装!BF$6)+SUMIF(总装!BG$3:BG$146,$B589,总装!BG$6)+SUMIF(总装!BH$3:BH$146,$B589,总装!BH$6)</f>
        <v>0</v>
      </c>
      <c r="AC589" s="5">
        <f ca="1">SUMIF(总装!BI$3:BI$146,$B589,总装!BI$6)+SUMIF(总装!BJ$3:BJ$146,$B589,总装!BJ$6)+SUMIF(总装!BK$3:BK$146,$B589,总装!BK$6)</f>
        <v>0</v>
      </c>
      <c r="AD589" s="5">
        <f ca="1">SUMIF(总装!BL$3:BL$146,$B589,总装!BL$6)+SUMIF(总装!BM$3:BM$146,$B589,总装!BM$6)+SUMIF(总装!BN$3:BN$146,$B589,总装!BN$6)</f>
        <v>0</v>
      </c>
      <c r="AE589" s="5">
        <f ca="1">SUMIF(总装!BO$3:BO$146,$B589,总装!BO$6)+SUMIF(总装!BP$3:BP$146,$B589,总装!BP$6)+SUMIF(总装!BQ$3:BQ$146,$B589,总装!BQ$6)</f>
        <v>0</v>
      </c>
      <c r="AF589" s="5">
        <f ca="1">SUMIF(总装!BR$3:BR$146,$B589,总装!BR$6)+SUMIF(总装!BS$3:BS$146,$B589,总装!BS$6)+SUMIF(总装!BT$3:BT$146,$B589,总装!BT$6)</f>
        <v>0</v>
      </c>
      <c r="AG589" s="5">
        <f ca="1">SUMIF(总装!BU$3:BU$146,$B589,总装!BU$6)+SUMIF(总装!BV$3:BV$146,$B589,总装!BV$6)+SUMIF(总装!BW$3:BW$146,$B589,总装!BW$6)</f>
        <v>0</v>
      </c>
      <c r="AH589" s="5">
        <f ca="1">SUMIF(总装!BX$3:BX$146,$B589,总装!BX$6)+SUMIF(总装!BY$3:BY$146,$B589,总装!BY$6)+SUMIF(总装!BZ$3:BZ$146,$B589,总装!BZ$6)</f>
        <v>0</v>
      </c>
      <c r="AI589" s="5">
        <f ca="1">SUMIF(总装!CA$3:CA$146,$B589,总装!CA$6)+SUMIF(总装!CB$3:CB$146,$B589,总装!CB$6)+SUMIF(总装!CC$3:CC$146,$B589,总装!CC$6)</f>
        <v>0</v>
      </c>
      <c r="AJ589" s="5">
        <f ca="1">SUMIF(总装!CD$3:CD$146,$B589,总装!CD$6)+SUMIF(总装!CE$3:CE$146,$B589,总装!CE$6)+SUMIF(总装!CF$3:CF$146,$B589,总装!CF$6)</f>
        <v>0</v>
      </c>
      <c r="AK589" s="5">
        <f ca="1">SUMIF(总装!CG$3:CG$146,$B589,总装!CG$6)+SUMIF(总装!CH$3:CH$146,$B589,总装!CH$6)+SUMIF(总装!CI$3:CI$146,$B589,总装!CI$6)</f>
        <v>0</v>
      </c>
      <c r="AL589" s="5">
        <f ca="1">SUMIF(总装!CJ$3:CJ$146,$B589,总装!CJ$6)+SUMIF(总装!CK$3:CK$146,$B589,总装!CK$6)+SUMIF(总装!CL$3:CL$146,$B589,总装!CL$6)</f>
        <v>0</v>
      </c>
      <c r="AM589" s="5">
        <f ca="1">SUMIF(总装!CM$3:CM$146,$B589,总装!CM$6)+SUMIF(总装!CN$3:CN$146,$B589,总装!CN$6)+SUMIF(总装!CO$3:CO$146,$B589,总装!CO$6)</f>
        <v>0</v>
      </c>
      <c r="AN589" s="5">
        <f ca="1">SUMIF(总装!CP$3:CP$146,$B589,总装!CP$6)+SUMIF(总装!CQ$3:CQ$146,$B589,总装!CQ$6)+SUMIF(总装!CR$3:CR$146,$B589,总装!CR$6)</f>
        <v>0</v>
      </c>
      <c r="AO589" s="5">
        <f ca="1" t="shared" si="24"/>
        <v>2274</v>
      </c>
      <c r="AP589" s="5">
        <f>SUMIF(工单拆分!G:G,B589,工单拆分!I:I)</f>
        <v>2274</v>
      </c>
      <c r="AQ589" s="5">
        <f ca="1" t="shared" si="25"/>
        <v>0</v>
      </c>
      <c r="AS589" s="7"/>
      <c r="AT589" s="5"/>
      <c r="AU589" s="5"/>
      <c r="AV589" s="5"/>
      <c r="AW589" s="5"/>
    </row>
    <row r="590" s="1" customFormat="1" spans="1:49">
      <c r="A590" s="5">
        <f>工单拆分!F590</f>
        <v>7211003058</v>
      </c>
      <c r="B590" s="5" t="str">
        <f>工单拆分!G590</f>
        <v>1100066541-20</v>
      </c>
      <c r="C590" s="5" t="str">
        <f>工单拆分!H590</f>
        <v>20FC8050A-3.1</v>
      </c>
      <c r="D590" s="5">
        <f>VLOOKUP(B590,工单拆分!G:I,3,0)</f>
        <v>720</v>
      </c>
      <c r="E590" s="5">
        <f ca="1">SUMIFS(OFFSET(工单拆分!$I$2,,,2000),OFFSET(工单拆分!$F$2,,,2000),A590)</f>
        <v>1440</v>
      </c>
      <c r="F590" s="5"/>
      <c r="G590" s="10">
        <f ca="1" t="array" ref="G590">MATCH(TRUE,J590:AN590&gt;10,0)+$J$2-1</f>
        <v>43526</v>
      </c>
      <c r="H590" s="11"/>
      <c r="I590" s="11"/>
      <c r="J590" s="5">
        <f ca="1">SUMIF(总装!D$3:D$146,$B590,总装!D$6)+SUMIF(总装!E$3:E$146,$B590,总装!E$6)+SUMIF(总装!F$3:F$146,$B590,总装!F$6)</f>
        <v>0</v>
      </c>
      <c r="K590" s="12">
        <f ca="1">SUMIF(总装!G$3:G$146,$B590,总装!G$6)+SUMIF(总装!H$3:H$146,$B590,总装!H$6)+SUMIF(总装!I$3:I$146,$B590,总装!I$6)</f>
        <v>400</v>
      </c>
      <c r="L590" s="12">
        <f ca="1">SUMIF(总装!J$3:J$146,$B590,总装!J$6)+SUMIF(总装!K$3:K$146,$B590,总装!K$6)+SUMIF(总装!L$3:L$146,$B590,总装!L$6)</f>
        <v>0</v>
      </c>
      <c r="M590" s="12">
        <f ca="1">SUMIF(总装!M$3:M$146,$B590,总装!M$6)+SUMIF(总装!N$3:N$146,$B590,总装!N$6)+SUMIF(总装!O$3:O$146,$B590,总装!O$6)</f>
        <v>320</v>
      </c>
      <c r="N590" s="12">
        <f ca="1">SUMIF(总装!P$3:P$146,$B590,总装!P$6)+SUMIF(总装!Q$3:Q$146,$B590,总装!Q$6)+SUMIF(总装!R$3:R$146,$B590,总装!R$6)</f>
        <v>0</v>
      </c>
      <c r="O590" s="12">
        <f ca="1">SUMIF(总装!S$3:S$146,$B590,总装!S$6)+SUMIF(总装!T$3:T$146,$B590,总装!T$6)+SUMIF(总装!U$3:U$146,$B590,总装!U$6)</f>
        <v>0</v>
      </c>
      <c r="P590" s="12">
        <f ca="1">SUMIF(总装!V$3:V$146,$B590,总装!V$6)+SUMIF(总装!W$3:W$146,$B590,总装!W$6)+SUMIF(总装!X$3:X$146,$B590,总装!X$6)</f>
        <v>0</v>
      </c>
      <c r="Q590" s="12">
        <f ca="1">SUMIF(总装!Y$3:Y$146,$B590,总装!Y$6)+SUMIF(总装!Z$3:Z$146,$B590,总装!Z$6)+SUMIF(总装!AA$3:AA$146,$B590,总装!AA$6)</f>
        <v>0</v>
      </c>
      <c r="R590" s="5">
        <f ca="1">SUMIF(总装!AB$3:AB$146,$B590,总装!AB$6)+SUMIF(总装!AC$3:AC$146,$B590,总装!AC$6)+SUMIF(总装!AD$3:AD$146,$B590,总装!AD$6)</f>
        <v>0</v>
      </c>
      <c r="S590" s="5">
        <f ca="1">SUMIF(总装!AE$3:AE$146,$B590,总装!AE$6)+SUMIF(总装!AF$3:AF$146,$B590,总装!AF$6)+SUMIF(总装!AG$3:AG$146,$B590,总装!AG$6)</f>
        <v>0</v>
      </c>
      <c r="T590" s="5">
        <f ca="1">SUMIF(总装!AH$3:AH$146,$B590,总装!AH$6)+SUMIF(总装!AI$3:AI$146,$B590,总装!AI$6)+SUMIF(总装!AJ$3:AJ$146,$B590,总装!AJ$6)</f>
        <v>0</v>
      </c>
      <c r="U590" s="5">
        <f ca="1">SUMIF(总装!AK$3:AK$146,$B590,总装!AK$6)+SUMIF(总装!AL$3:AL$146,$B590,总装!AL$6)+SUMIF(总装!AM$3:AM$146,$B590,总装!AM$6)</f>
        <v>0</v>
      </c>
      <c r="V590" s="5">
        <f ca="1">SUMIF(总装!AN$3:AN$146,$B590,总装!AN$6)+SUMIF(总装!AO$3:AO$146,$B590,总装!AO$6)+SUMIF(总装!AP$3:AP$146,$B590,总装!AP$6)</f>
        <v>0</v>
      </c>
      <c r="W590" s="5">
        <f ca="1">SUMIF(总装!AQ$3:AQ$146,$B590,总装!AQ$6)+SUMIF(总装!AR$3:AR$146,$B590,总装!AR$6)+SUMIF(总装!AS$3:AS$146,$B590,总装!AS$6)</f>
        <v>0</v>
      </c>
      <c r="X590" s="5">
        <f ca="1">SUMIF(总装!AT$3:AT$146,$B590,总装!AT$6)+SUMIF(总装!AU$3:AU$146,$B590,总装!AU$6)+SUMIF(总装!AV$3:AV$146,$B590,总装!AV$6)</f>
        <v>0</v>
      </c>
      <c r="Y590" s="5">
        <f ca="1">SUMIF(总装!AW$3:AW$146,$B590,总装!AW$6)+SUMIF(总装!AX$3:AX$146,$B590,总装!AX$6)+SUMIF(总装!AY$3:AY$146,$B590,总装!AY$6)</f>
        <v>0</v>
      </c>
      <c r="Z590" s="5">
        <f ca="1">SUMIF(总装!AZ$3:AZ$146,$B590,总装!AZ$6)+SUMIF(总装!BA$3:BA$146,$B590,总装!BA$6)+SUMIF(总装!BB$3:BB$146,$B590,总装!BB$6)</f>
        <v>0</v>
      </c>
      <c r="AA590" s="5">
        <f ca="1">SUMIF(总装!BC$3:BC$146,$B590,总装!BC$6)+SUMIF(总装!BD$3:BD$146,$B590,总装!BD$6)+SUMIF(总装!BE$3:BE$146,$B590,总装!BE$6)</f>
        <v>0</v>
      </c>
      <c r="AB590" s="5">
        <f ca="1">SUMIF(总装!BF$3:BF$146,$B590,总装!BF$6)+SUMIF(总装!BG$3:BG$146,$B590,总装!BG$6)+SUMIF(总装!BH$3:BH$146,$B590,总装!BH$6)</f>
        <v>0</v>
      </c>
      <c r="AC590" s="5">
        <f ca="1">SUMIF(总装!BI$3:BI$146,$B590,总装!BI$6)+SUMIF(总装!BJ$3:BJ$146,$B590,总装!BJ$6)+SUMIF(总装!BK$3:BK$146,$B590,总装!BK$6)</f>
        <v>0</v>
      </c>
      <c r="AD590" s="5">
        <f ca="1">SUMIF(总装!BL$3:BL$146,$B590,总装!BL$6)+SUMIF(总装!BM$3:BM$146,$B590,总装!BM$6)+SUMIF(总装!BN$3:BN$146,$B590,总装!BN$6)</f>
        <v>0</v>
      </c>
      <c r="AE590" s="5">
        <f ca="1">SUMIF(总装!BO$3:BO$146,$B590,总装!BO$6)+SUMIF(总装!BP$3:BP$146,$B590,总装!BP$6)+SUMIF(总装!BQ$3:BQ$146,$B590,总装!BQ$6)</f>
        <v>0</v>
      </c>
      <c r="AF590" s="5">
        <f ca="1">SUMIF(总装!BR$3:BR$146,$B590,总装!BR$6)+SUMIF(总装!BS$3:BS$146,$B590,总装!BS$6)+SUMIF(总装!BT$3:BT$146,$B590,总装!BT$6)</f>
        <v>0</v>
      </c>
      <c r="AG590" s="5">
        <f ca="1">SUMIF(总装!BU$3:BU$146,$B590,总装!BU$6)+SUMIF(总装!BV$3:BV$146,$B590,总装!BV$6)+SUMIF(总装!BW$3:BW$146,$B590,总装!BW$6)</f>
        <v>0</v>
      </c>
      <c r="AH590" s="5">
        <f ca="1">SUMIF(总装!BX$3:BX$146,$B590,总装!BX$6)+SUMIF(总装!BY$3:BY$146,$B590,总装!BY$6)+SUMIF(总装!BZ$3:BZ$146,$B590,总装!BZ$6)</f>
        <v>0</v>
      </c>
      <c r="AI590" s="5">
        <f ca="1">SUMIF(总装!CA$3:CA$146,$B590,总装!CA$6)+SUMIF(总装!CB$3:CB$146,$B590,总装!CB$6)+SUMIF(总装!CC$3:CC$146,$B590,总装!CC$6)</f>
        <v>0</v>
      </c>
      <c r="AJ590" s="5">
        <f ca="1">SUMIF(总装!CD$3:CD$146,$B590,总装!CD$6)+SUMIF(总装!CE$3:CE$146,$B590,总装!CE$6)+SUMIF(总装!CF$3:CF$146,$B590,总装!CF$6)</f>
        <v>0</v>
      </c>
      <c r="AK590" s="5">
        <f ca="1">SUMIF(总装!CG$3:CG$146,$B590,总装!CG$6)+SUMIF(总装!CH$3:CH$146,$B590,总装!CH$6)+SUMIF(总装!CI$3:CI$146,$B590,总装!CI$6)</f>
        <v>0</v>
      </c>
      <c r="AL590" s="5">
        <f ca="1">SUMIF(总装!CJ$3:CJ$146,$B590,总装!CJ$6)+SUMIF(总装!CK$3:CK$146,$B590,总装!CK$6)+SUMIF(总装!CL$3:CL$146,$B590,总装!CL$6)</f>
        <v>0</v>
      </c>
      <c r="AM590" s="5">
        <f ca="1">SUMIF(总装!CM$3:CM$146,$B590,总装!CM$6)+SUMIF(总装!CN$3:CN$146,$B590,总装!CN$6)+SUMIF(总装!CO$3:CO$146,$B590,总装!CO$6)</f>
        <v>0</v>
      </c>
      <c r="AN590" s="5">
        <f ca="1">SUMIF(总装!CP$3:CP$146,$B590,总装!CP$6)+SUMIF(总装!CQ$3:CQ$146,$B590,总装!CQ$6)+SUMIF(总装!CR$3:CR$146,$B590,总装!CR$6)</f>
        <v>0</v>
      </c>
      <c r="AO590" s="5">
        <f ca="1" t="shared" si="24"/>
        <v>720</v>
      </c>
      <c r="AP590" s="5">
        <f>SUMIF(工单拆分!G:G,B590,工单拆分!I:I)</f>
        <v>720</v>
      </c>
      <c r="AQ590" s="5">
        <f ca="1" t="shared" si="25"/>
        <v>0</v>
      </c>
      <c r="AS590" s="7"/>
      <c r="AT590" s="5"/>
      <c r="AU590" s="5"/>
      <c r="AV590" s="5"/>
      <c r="AW590" s="5"/>
    </row>
    <row r="591" s="1" customFormat="1" spans="1:49">
      <c r="A591" s="5">
        <f>工单拆分!F591</f>
        <v>7211002441</v>
      </c>
      <c r="B591" s="5" t="str">
        <f>工单拆分!G591</f>
        <v>1100066712-20/40</v>
      </c>
      <c r="C591" s="5" t="str">
        <f>工单拆分!H591</f>
        <v>CG1101AI-3.2</v>
      </c>
      <c r="D591" s="5">
        <f>VLOOKUP(B591,工单拆分!G:I,3,0)</f>
        <v>1351</v>
      </c>
      <c r="E591" s="5">
        <f ca="1">SUMIFS(OFFSET(工单拆分!$I$2,,,2000),OFFSET(工单拆分!$F$2,,,2000),A591)</f>
        <v>5408</v>
      </c>
      <c r="F591" s="5"/>
      <c r="G591" s="10">
        <f ca="1" t="array" ref="G591">MATCH(TRUE,J591:AN591&gt;10,0)+$J$2-1</f>
        <v>43528</v>
      </c>
      <c r="H591" s="11"/>
      <c r="I591" s="11"/>
      <c r="J591" s="5">
        <f ca="1">SUMIF(总装!D$3:D$146,$B591,总装!D$6)+SUMIF(总装!E$3:E$146,$B591,总装!E$6)+SUMIF(总装!F$3:F$146,$B591,总装!F$6)</f>
        <v>0</v>
      </c>
      <c r="K591" s="12">
        <f ca="1">SUMIF(总装!G$3:G$146,$B591,总装!G$6)+SUMIF(总装!H$3:H$146,$B591,总装!H$6)+SUMIF(总装!I$3:I$146,$B591,总装!I$6)</f>
        <v>0</v>
      </c>
      <c r="L591" s="12">
        <f ca="1">SUMIF(总装!J$3:J$146,$B591,总装!J$6)+SUMIF(总装!K$3:K$146,$B591,总装!K$6)+SUMIF(总装!L$3:L$146,$B591,总装!L$6)</f>
        <v>0</v>
      </c>
      <c r="M591" s="12">
        <f ca="1">SUMIF(总装!M$3:M$146,$B591,总装!M$6)+SUMIF(总装!N$3:N$146,$B591,总装!N$6)+SUMIF(总装!O$3:O$146,$B591,总装!O$6)</f>
        <v>1351</v>
      </c>
      <c r="N591" s="12">
        <f ca="1">SUMIF(总装!P$3:P$146,$B591,总装!P$6)+SUMIF(总装!Q$3:Q$146,$B591,总装!Q$6)+SUMIF(总装!R$3:R$146,$B591,总装!R$6)</f>
        <v>0</v>
      </c>
      <c r="O591" s="12">
        <f ca="1">SUMIF(总装!S$3:S$146,$B591,总装!S$6)+SUMIF(总装!T$3:T$146,$B591,总装!T$6)+SUMIF(总装!U$3:U$146,$B591,总装!U$6)</f>
        <v>0</v>
      </c>
      <c r="P591" s="12">
        <f ca="1">SUMIF(总装!V$3:V$146,$B591,总装!V$6)+SUMIF(总装!W$3:W$146,$B591,总装!W$6)+SUMIF(总装!X$3:X$146,$B591,总装!X$6)</f>
        <v>0</v>
      </c>
      <c r="Q591" s="12">
        <f ca="1">SUMIF(总装!Y$3:Y$146,$B591,总装!Y$6)+SUMIF(总装!Z$3:Z$146,$B591,总装!Z$6)+SUMIF(总装!AA$3:AA$146,$B591,总装!AA$6)</f>
        <v>0</v>
      </c>
      <c r="R591" s="5">
        <f ca="1">SUMIF(总装!AB$3:AB$146,$B591,总装!AB$6)+SUMIF(总装!AC$3:AC$146,$B591,总装!AC$6)+SUMIF(总装!AD$3:AD$146,$B591,总装!AD$6)</f>
        <v>0</v>
      </c>
      <c r="S591" s="5">
        <f ca="1">SUMIF(总装!AE$3:AE$146,$B591,总装!AE$6)+SUMIF(总装!AF$3:AF$146,$B591,总装!AF$6)+SUMIF(总装!AG$3:AG$146,$B591,总装!AG$6)</f>
        <v>0</v>
      </c>
      <c r="T591" s="5">
        <f ca="1">SUMIF(总装!AH$3:AH$146,$B591,总装!AH$6)+SUMIF(总装!AI$3:AI$146,$B591,总装!AI$6)+SUMIF(总装!AJ$3:AJ$146,$B591,总装!AJ$6)</f>
        <v>0</v>
      </c>
      <c r="U591" s="5">
        <f ca="1">SUMIF(总装!AK$3:AK$146,$B591,总装!AK$6)+SUMIF(总装!AL$3:AL$146,$B591,总装!AL$6)+SUMIF(总装!AM$3:AM$146,$B591,总装!AM$6)</f>
        <v>0</v>
      </c>
      <c r="V591" s="5">
        <f ca="1">SUMIF(总装!AN$3:AN$146,$B591,总装!AN$6)+SUMIF(总装!AO$3:AO$146,$B591,总装!AO$6)+SUMIF(总装!AP$3:AP$146,$B591,总装!AP$6)</f>
        <v>0</v>
      </c>
      <c r="W591" s="5">
        <f ca="1">SUMIF(总装!AQ$3:AQ$146,$B591,总装!AQ$6)+SUMIF(总装!AR$3:AR$146,$B591,总装!AR$6)+SUMIF(总装!AS$3:AS$146,$B591,总装!AS$6)</f>
        <v>0</v>
      </c>
      <c r="X591" s="5">
        <f ca="1">SUMIF(总装!AT$3:AT$146,$B591,总装!AT$6)+SUMIF(总装!AU$3:AU$146,$B591,总装!AU$6)+SUMIF(总装!AV$3:AV$146,$B591,总装!AV$6)</f>
        <v>0</v>
      </c>
      <c r="Y591" s="5">
        <f ca="1">SUMIF(总装!AW$3:AW$146,$B591,总装!AW$6)+SUMIF(总装!AX$3:AX$146,$B591,总装!AX$6)+SUMIF(总装!AY$3:AY$146,$B591,总装!AY$6)</f>
        <v>0</v>
      </c>
      <c r="Z591" s="5">
        <f ca="1">SUMIF(总装!AZ$3:AZ$146,$B591,总装!AZ$6)+SUMIF(总装!BA$3:BA$146,$B591,总装!BA$6)+SUMIF(总装!BB$3:BB$146,$B591,总装!BB$6)</f>
        <v>0</v>
      </c>
      <c r="AA591" s="5">
        <f ca="1">SUMIF(总装!BC$3:BC$146,$B591,总装!BC$6)+SUMIF(总装!BD$3:BD$146,$B591,总装!BD$6)+SUMIF(总装!BE$3:BE$146,$B591,总装!BE$6)</f>
        <v>0</v>
      </c>
      <c r="AB591" s="5">
        <f ca="1">SUMIF(总装!BF$3:BF$146,$B591,总装!BF$6)+SUMIF(总装!BG$3:BG$146,$B591,总装!BG$6)+SUMIF(总装!BH$3:BH$146,$B591,总装!BH$6)</f>
        <v>0</v>
      </c>
      <c r="AC591" s="5">
        <f ca="1">SUMIF(总装!BI$3:BI$146,$B591,总装!BI$6)+SUMIF(总装!BJ$3:BJ$146,$B591,总装!BJ$6)+SUMIF(总装!BK$3:BK$146,$B591,总装!BK$6)</f>
        <v>0</v>
      </c>
      <c r="AD591" s="5">
        <f ca="1">SUMIF(总装!BL$3:BL$146,$B591,总装!BL$6)+SUMIF(总装!BM$3:BM$146,$B591,总装!BM$6)+SUMIF(总装!BN$3:BN$146,$B591,总装!BN$6)</f>
        <v>0</v>
      </c>
      <c r="AE591" s="5">
        <f ca="1">SUMIF(总装!BO$3:BO$146,$B591,总装!BO$6)+SUMIF(总装!BP$3:BP$146,$B591,总装!BP$6)+SUMIF(总装!BQ$3:BQ$146,$B591,总装!BQ$6)</f>
        <v>0</v>
      </c>
      <c r="AF591" s="5">
        <f ca="1">SUMIF(总装!BR$3:BR$146,$B591,总装!BR$6)+SUMIF(总装!BS$3:BS$146,$B591,总装!BS$6)+SUMIF(总装!BT$3:BT$146,$B591,总装!BT$6)</f>
        <v>0</v>
      </c>
      <c r="AG591" s="5">
        <f ca="1">SUMIF(总装!BU$3:BU$146,$B591,总装!BU$6)+SUMIF(总装!BV$3:BV$146,$B591,总装!BV$6)+SUMIF(总装!BW$3:BW$146,$B591,总装!BW$6)</f>
        <v>0</v>
      </c>
      <c r="AH591" s="5">
        <f ca="1">SUMIF(总装!BX$3:BX$146,$B591,总装!BX$6)+SUMIF(总装!BY$3:BY$146,$B591,总装!BY$6)+SUMIF(总装!BZ$3:BZ$146,$B591,总装!BZ$6)</f>
        <v>0</v>
      </c>
      <c r="AI591" s="5">
        <f ca="1">SUMIF(总装!CA$3:CA$146,$B591,总装!CA$6)+SUMIF(总装!CB$3:CB$146,$B591,总装!CB$6)+SUMIF(总装!CC$3:CC$146,$B591,总装!CC$6)</f>
        <v>0</v>
      </c>
      <c r="AJ591" s="5">
        <f ca="1">SUMIF(总装!CD$3:CD$146,$B591,总装!CD$6)+SUMIF(总装!CE$3:CE$146,$B591,总装!CE$6)+SUMIF(总装!CF$3:CF$146,$B591,总装!CF$6)</f>
        <v>0</v>
      </c>
      <c r="AK591" s="5">
        <f ca="1">SUMIF(总装!CG$3:CG$146,$B591,总装!CG$6)+SUMIF(总装!CH$3:CH$146,$B591,总装!CH$6)+SUMIF(总装!CI$3:CI$146,$B591,总装!CI$6)</f>
        <v>0</v>
      </c>
      <c r="AL591" s="5">
        <f ca="1">SUMIF(总装!CJ$3:CJ$146,$B591,总装!CJ$6)+SUMIF(总装!CK$3:CK$146,$B591,总装!CK$6)+SUMIF(总装!CL$3:CL$146,$B591,总装!CL$6)</f>
        <v>0</v>
      </c>
      <c r="AM591" s="5">
        <f ca="1">SUMIF(总装!CM$3:CM$146,$B591,总装!CM$6)+SUMIF(总装!CN$3:CN$146,$B591,总装!CN$6)+SUMIF(总装!CO$3:CO$146,$B591,总装!CO$6)</f>
        <v>0</v>
      </c>
      <c r="AN591" s="5">
        <f ca="1">SUMIF(总装!CP$3:CP$146,$B591,总装!CP$6)+SUMIF(总装!CQ$3:CQ$146,$B591,总装!CQ$6)+SUMIF(总装!CR$3:CR$146,$B591,总装!CR$6)</f>
        <v>0</v>
      </c>
      <c r="AO591" s="5">
        <f ca="1" t="shared" si="24"/>
        <v>1351</v>
      </c>
      <c r="AP591" s="5">
        <f>SUMIF(工单拆分!G:G,B591,工单拆分!I:I)</f>
        <v>1351</v>
      </c>
      <c r="AQ591" s="5">
        <f ca="1" t="shared" si="25"/>
        <v>0</v>
      </c>
      <c r="AS591" s="7"/>
      <c r="AT591" s="5"/>
      <c r="AU591" s="5"/>
      <c r="AV591" s="5"/>
      <c r="AW591" s="5"/>
    </row>
    <row r="592" s="1" customFormat="1" spans="1:49">
      <c r="A592" s="5">
        <f>工单拆分!F592</f>
        <v>7211002992</v>
      </c>
      <c r="B592" s="5" t="str">
        <f>工单拆分!G592</f>
        <v>1100066712-10/30</v>
      </c>
      <c r="C592" s="5" t="str">
        <f>工单拆分!H592</f>
        <v>CG1301H-3.2</v>
      </c>
      <c r="D592" s="5">
        <f>VLOOKUP(B592,工单拆分!G:I,3,0)</f>
        <v>1141</v>
      </c>
      <c r="E592" s="5">
        <f ca="1">SUMIFS(OFFSET(工单拆分!$I$2,,,2000),OFFSET(工单拆分!$F$2,,,2000),A592)</f>
        <v>1712</v>
      </c>
      <c r="F592" s="5"/>
      <c r="G592" s="10">
        <f ca="1" t="array" ref="G592">MATCH(TRUE,J592:AN592&gt;10,0)+$J$2-1</f>
        <v>43526</v>
      </c>
      <c r="H592" s="11"/>
      <c r="I592" s="11"/>
      <c r="J592" s="5">
        <f ca="1">SUMIF(总装!D$3:D$146,$B592,总装!D$6)+SUMIF(总装!E$3:E$146,$B592,总装!E$6)+SUMIF(总装!F$3:F$146,$B592,总装!F$6)</f>
        <v>0</v>
      </c>
      <c r="K592" s="12">
        <f ca="1">SUMIF(总装!G$3:G$146,$B592,总装!G$6)+SUMIF(总装!H$3:H$146,$B592,总装!H$6)+SUMIF(总装!I$3:I$146,$B592,总装!I$6)</f>
        <v>541</v>
      </c>
      <c r="L592" s="12">
        <f ca="1">SUMIF(总装!J$3:J$146,$B592,总装!J$6)+SUMIF(总装!K$3:K$146,$B592,总装!K$6)+SUMIF(总装!L$3:L$146,$B592,总装!L$6)</f>
        <v>0</v>
      </c>
      <c r="M592" s="12">
        <f ca="1">SUMIF(总装!M$3:M$146,$B592,总装!M$6)+SUMIF(总装!N$3:N$146,$B592,总装!N$6)+SUMIF(总装!O$3:O$146,$B592,总装!O$6)</f>
        <v>600</v>
      </c>
      <c r="N592" s="12">
        <f ca="1">SUMIF(总装!P$3:P$146,$B592,总装!P$6)+SUMIF(总装!Q$3:Q$146,$B592,总装!Q$6)+SUMIF(总装!R$3:R$146,$B592,总装!R$6)</f>
        <v>0</v>
      </c>
      <c r="O592" s="12">
        <f ca="1">SUMIF(总装!S$3:S$146,$B592,总装!S$6)+SUMIF(总装!T$3:T$146,$B592,总装!T$6)+SUMIF(总装!U$3:U$146,$B592,总装!U$6)</f>
        <v>0</v>
      </c>
      <c r="P592" s="12">
        <f ca="1">SUMIF(总装!V$3:V$146,$B592,总装!V$6)+SUMIF(总装!W$3:W$146,$B592,总装!W$6)+SUMIF(总装!X$3:X$146,$B592,总装!X$6)</f>
        <v>0</v>
      </c>
      <c r="Q592" s="12">
        <f ca="1">SUMIF(总装!Y$3:Y$146,$B592,总装!Y$6)+SUMIF(总装!Z$3:Z$146,$B592,总装!Z$6)+SUMIF(总装!AA$3:AA$146,$B592,总装!AA$6)</f>
        <v>0</v>
      </c>
      <c r="R592" s="5">
        <f ca="1">SUMIF(总装!AB$3:AB$146,$B592,总装!AB$6)+SUMIF(总装!AC$3:AC$146,$B592,总装!AC$6)+SUMIF(总装!AD$3:AD$146,$B592,总装!AD$6)</f>
        <v>0</v>
      </c>
      <c r="S592" s="5">
        <f ca="1">SUMIF(总装!AE$3:AE$146,$B592,总装!AE$6)+SUMIF(总装!AF$3:AF$146,$B592,总装!AF$6)+SUMIF(总装!AG$3:AG$146,$B592,总装!AG$6)</f>
        <v>0</v>
      </c>
      <c r="T592" s="5">
        <f ca="1">SUMIF(总装!AH$3:AH$146,$B592,总装!AH$6)+SUMIF(总装!AI$3:AI$146,$B592,总装!AI$6)+SUMIF(总装!AJ$3:AJ$146,$B592,总装!AJ$6)</f>
        <v>0</v>
      </c>
      <c r="U592" s="5">
        <f ca="1">SUMIF(总装!AK$3:AK$146,$B592,总装!AK$6)+SUMIF(总装!AL$3:AL$146,$B592,总装!AL$6)+SUMIF(总装!AM$3:AM$146,$B592,总装!AM$6)</f>
        <v>0</v>
      </c>
      <c r="V592" s="5">
        <f ca="1">SUMIF(总装!AN$3:AN$146,$B592,总装!AN$6)+SUMIF(总装!AO$3:AO$146,$B592,总装!AO$6)+SUMIF(总装!AP$3:AP$146,$B592,总装!AP$6)</f>
        <v>0</v>
      </c>
      <c r="W592" s="5">
        <f ca="1">SUMIF(总装!AQ$3:AQ$146,$B592,总装!AQ$6)+SUMIF(总装!AR$3:AR$146,$B592,总装!AR$6)+SUMIF(总装!AS$3:AS$146,$B592,总装!AS$6)</f>
        <v>0</v>
      </c>
      <c r="X592" s="5">
        <f ca="1">SUMIF(总装!AT$3:AT$146,$B592,总装!AT$6)+SUMIF(总装!AU$3:AU$146,$B592,总装!AU$6)+SUMIF(总装!AV$3:AV$146,$B592,总装!AV$6)</f>
        <v>0</v>
      </c>
      <c r="Y592" s="5">
        <f ca="1">SUMIF(总装!AW$3:AW$146,$B592,总装!AW$6)+SUMIF(总装!AX$3:AX$146,$B592,总装!AX$6)+SUMIF(总装!AY$3:AY$146,$B592,总装!AY$6)</f>
        <v>0</v>
      </c>
      <c r="Z592" s="5">
        <f ca="1">SUMIF(总装!AZ$3:AZ$146,$B592,总装!AZ$6)+SUMIF(总装!BA$3:BA$146,$B592,总装!BA$6)+SUMIF(总装!BB$3:BB$146,$B592,总装!BB$6)</f>
        <v>0</v>
      </c>
      <c r="AA592" s="5">
        <f ca="1">SUMIF(总装!BC$3:BC$146,$B592,总装!BC$6)+SUMIF(总装!BD$3:BD$146,$B592,总装!BD$6)+SUMIF(总装!BE$3:BE$146,$B592,总装!BE$6)</f>
        <v>0</v>
      </c>
      <c r="AB592" s="5">
        <f ca="1">SUMIF(总装!BF$3:BF$146,$B592,总装!BF$6)+SUMIF(总装!BG$3:BG$146,$B592,总装!BG$6)+SUMIF(总装!BH$3:BH$146,$B592,总装!BH$6)</f>
        <v>0</v>
      </c>
      <c r="AC592" s="5">
        <f ca="1">SUMIF(总装!BI$3:BI$146,$B592,总装!BI$6)+SUMIF(总装!BJ$3:BJ$146,$B592,总装!BJ$6)+SUMIF(总装!BK$3:BK$146,$B592,总装!BK$6)</f>
        <v>0</v>
      </c>
      <c r="AD592" s="5">
        <f ca="1">SUMIF(总装!BL$3:BL$146,$B592,总装!BL$6)+SUMIF(总装!BM$3:BM$146,$B592,总装!BM$6)+SUMIF(总装!BN$3:BN$146,$B592,总装!BN$6)</f>
        <v>0</v>
      </c>
      <c r="AE592" s="5">
        <f ca="1">SUMIF(总装!BO$3:BO$146,$B592,总装!BO$6)+SUMIF(总装!BP$3:BP$146,$B592,总装!BP$6)+SUMIF(总装!BQ$3:BQ$146,$B592,总装!BQ$6)</f>
        <v>0</v>
      </c>
      <c r="AF592" s="5">
        <f ca="1">SUMIF(总装!BR$3:BR$146,$B592,总装!BR$6)+SUMIF(总装!BS$3:BS$146,$B592,总装!BS$6)+SUMIF(总装!BT$3:BT$146,$B592,总装!BT$6)</f>
        <v>0</v>
      </c>
      <c r="AG592" s="5">
        <f ca="1">SUMIF(总装!BU$3:BU$146,$B592,总装!BU$6)+SUMIF(总装!BV$3:BV$146,$B592,总装!BV$6)+SUMIF(总装!BW$3:BW$146,$B592,总装!BW$6)</f>
        <v>0</v>
      </c>
      <c r="AH592" s="5">
        <f ca="1">SUMIF(总装!BX$3:BX$146,$B592,总装!BX$6)+SUMIF(总装!BY$3:BY$146,$B592,总装!BY$6)+SUMIF(总装!BZ$3:BZ$146,$B592,总装!BZ$6)</f>
        <v>0</v>
      </c>
      <c r="AI592" s="5">
        <f ca="1">SUMIF(总装!CA$3:CA$146,$B592,总装!CA$6)+SUMIF(总装!CB$3:CB$146,$B592,总装!CB$6)+SUMIF(总装!CC$3:CC$146,$B592,总装!CC$6)</f>
        <v>0</v>
      </c>
      <c r="AJ592" s="5">
        <f ca="1">SUMIF(总装!CD$3:CD$146,$B592,总装!CD$6)+SUMIF(总装!CE$3:CE$146,$B592,总装!CE$6)+SUMIF(总装!CF$3:CF$146,$B592,总装!CF$6)</f>
        <v>0</v>
      </c>
      <c r="AK592" s="5">
        <f ca="1">SUMIF(总装!CG$3:CG$146,$B592,总装!CG$6)+SUMIF(总装!CH$3:CH$146,$B592,总装!CH$6)+SUMIF(总装!CI$3:CI$146,$B592,总装!CI$6)</f>
        <v>0</v>
      </c>
      <c r="AL592" s="5">
        <f ca="1">SUMIF(总装!CJ$3:CJ$146,$B592,总装!CJ$6)+SUMIF(总装!CK$3:CK$146,$B592,总装!CK$6)+SUMIF(总装!CL$3:CL$146,$B592,总装!CL$6)</f>
        <v>0</v>
      </c>
      <c r="AM592" s="5">
        <f ca="1">SUMIF(总装!CM$3:CM$146,$B592,总装!CM$6)+SUMIF(总装!CN$3:CN$146,$B592,总装!CN$6)+SUMIF(总装!CO$3:CO$146,$B592,总装!CO$6)</f>
        <v>0</v>
      </c>
      <c r="AN592" s="5">
        <f ca="1">SUMIF(总装!CP$3:CP$146,$B592,总装!CP$6)+SUMIF(总装!CQ$3:CQ$146,$B592,总装!CQ$6)+SUMIF(总装!CR$3:CR$146,$B592,总装!CR$6)</f>
        <v>0</v>
      </c>
      <c r="AO592" s="5">
        <f ca="1" t="shared" si="24"/>
        <v>1141</v>
      </c>
      <c r="AP592" s="5">
        <f>SUMIF(工单拆分!G:G,B592,工单拆分!I:I)</f>
        <v>1141</v>
      </c>
      <c r="AQ592" s="5">
        <f ca="1" t="shared" si="25"/>
        <v>0</v>
      </c>
      <c r="AS592" s="7"/>
      <c r="AT592" s="5"/>
      <c r="AU592" s="5"/>
      <c r="AV592" s="5"/>
      <c r="AW592" s="5"/>
    </row>
    <row r="593" s="1" customFormat="1" spans="1:49">
      <c r="A593" s="5">
        <f>工单拆分!F593</f>
        <v>7211001719</v>
      </c>
      <c r="B593" s="5" t="str">
        <f>工单拆分!G593</f>
        <v>1100066718-10/20</v>
      </c>
      <c r="C593" s="5" t="str">
        <f>工单拆分!H593</f>
        <v>CG1101K-3.5</v>
      </c>
      <c r="D593" s="5">
        <f>VLOOKUP(B593,工单拆分!G:I,3,0)</f>
        <v>7202</v>
      </c>
      <c r="E593" s="5">
        <f ca="1">SUMIFS(OFFSET(工单拆分!$I$2,,,2000),OFFSET(工单拆分!$F$2,,,2000),A593)</f>
        <v>56980</v>
      </c>
      <c r="F593" s="5"/>
      <c r="G593" s="10">
        <f ca="1" t="array" ref="G593">MATCH(TRUE,J593:AN593&gt;10,0)+$J$2-1</f>
        <v>43529</v>
      </c>
      <c r="H593" s="11"/>
      <c r="I593" s="11"/>
      <c r="J593" s="5">
        <f ca="1">SUMIF(总装!D$3:D$146,$B593,总装!D$6)+SUMIF(总装!E$3:E$146,$B593,总装!E$6)+SUMIF(总装!F$3:F$146,$B593,总装!F$6)</f>
        <v>0</v>
      </c>
      <c r="K593" s="12">
        <f ca="1">SUMIF(总装!G$3:G$146,$B593,总装!G$6)+SUMIF(总装!H$3:H$146,$B593,总装!H$6)+SUMIF(总装!I$3:I$146,$B593,总装!I$6)</f>
        <v>0</v>
      </c>
      <c r="L593" s="12">
        <f ca="1">SUMIF(总装!J$3:J$146,$B593,总装!J$6)+SUMIF(总装!K$3:K$146,$B593,总装!K$6)+SUMIF(总装!L$3:L$146,$B593,总装!L$6)</f>
        <v>0</v>
      </c>
      <c r="M593" s="12">
        <f ca="1">SUMIF(总装!M$3:M$146,$B593,总装!M$6)+SUMIF(总装!N$3:N$146,$B593,总装!N$6)+SUMIF(总装!O$3:O$146,$B593,总装!O$6)</f>
        <v>0</v>
      </c>
      <c r="N593" s="12">
        <f ca="1">SUMIF(总装!P$3:P$146,$B593,总装!P$6)+SUMIF(总装!Q$3:Q$146,$B593,总装!Q$6)+SUMIF(总装!R$3:R$146,$B593,总装!R$6)</f>
        <v>1720</v>
      </c>
      <c r="O593" s="12">
        <f ca="1">SUMIF(总装!S$3:S$146,$B593,总装!S$6)+SUMIF(总装!T$3:T$146,$B593,总装!T$6)+SUMIF(总装!U$3:U$146,$B593,总装!U$6)</f>
        <v>1720</v>
      </c>
      <c r="P593" s="12">
        <f ca="1">SUMIF(总装!V$3:V$146,$B593,总装!V$6)+SUMIF(总装!W$3:W$146,$B593,总装!W$6)+SUMIF(总装!X$3:X$146,$B593,总装!X$6)</f>
        <v>1640</v>
      </c>
      <c r="Q593" s="12">
        <f ca="1">SUMIF(总装!Y$3:Y$146,$B593,总装!Y$6)+SUMIF(总装!Z$3:Z$146,$B593,总装!Z$6)+SUMIF(总装!AA$3:AA$146,$B593,总装!AA$6)</f>
        <v>1850</v>
      </c>
      <c r="R593" s="5">
        <f ca="1">SUMIF(总装!AB$3:AB$146,$B593,总装!AB$6)+SUMIF(总装!AC$3:AC$146,$B593,总装!AC$6)+SUMIF(总装!AD$3:AD$146,$B593,总装!AD$6)</f>
        <v>272</v>
      </c>
      <c r="S593" s="5">
        <f ca="1">SUMIF(总装!AE$3:AE$146,$B593,总装!AE$6)+SUMIF(总装!AF$3:AF$146,$B593,总装!AF$6)+SUMIF(总装!AG$3:AG$146,$B593,总装!AG$6)</f>
        <v>0</v>
      </c>
      <c r="T593" s="5">
        <f ca="1">SUMIF(总装!AH$3:AH$146,$B593,总装!AH$6)+SUMIF(总装!AI$3:AI$146,$B593,总装!AI$6)+SUMIF(总装!AJ$3:AJ$146,$B593,总装!AJ$6)</f>
        <v>0</v>
      </c>
      <c r="U593" s="5">
        <f ca="1">SUMIF(总装!AK$3:AK$146,$B593,总装!AK$6)+SUMIF(总装!AL$3:AL$146,$B593,总装!AL$6)+SUMIF(总装!AM$3:AM$146,$B593,总装!AM$6)</f>
        <v>0</v>
      </c>
      <c r="V593" s="5">
        <f ca="1">SUMIF(总装!AN$3:AN$146,$B593,总装!AN$6)+SUMIF(总装!AO$3:AO$146,$B593,总装!AO$6)+SUMIF(总装!AP$3:AP$146,$B593,总装!AP$6)</f>
        <v>0</v>
      </c>
      <c r="W593" s="5">
        <f ca="1">SUMIF(总装!AQ$3:AQ$146,$B593,总装!AQ$6)+SUMIF(总装!AR$3:AR$146,$B593,总装!AR$6)+SUMIF(总装!AS$3:AS$146,$B593,总装!AS$6)</f>
        <v>0</v>
      </c>
      <c r="X593" s="5">
        <f ca="1">SUMIF(总装!AT$3:AT$146,$B593,总装!AT$6)+SUMIF(总装!AU$3:AU$146,$B593,总装!AU$6)+SUMIF(总装!AV$3:AV$146,$B593,总装!AV$6)</f>
        <v>0</v>
      </c>
      <c r="Y593" s="5">
        <f ca="1">SUMIF(总装!AW$3:AW$146,$B593,总装!AW$6)+SUMIF(总装!AX$3:AX$146,$B593,总装!AX$6)+SUMIF(总装!AY$3:AY$146,$B593,总装!AY$6)</f>
        <v>0</v>
      </c>
      <c r="Z593" s="5">
        <f ca="1">SUMIF(总装!AZ$3:AZ$146,$B593,总装!AZ$6)+SUMIF(总装!BA$3:BA$146,$B593,总装!BA$6)+SUMIF(总装!BB$3:BB$146,$B593,总装!BB$6)</f>
        <v>0</v>
      </c>
      <c r="AA593" s="5">
        <f ca="1">SUMIF(总装!BC$3:BC$146,$B593,总装!BC$6)+SUMIF(总装!BD$3:BD$146,$B593,总装!BD$6)+SUMIF(总装!BE$3:BE$146,$B593,总装!BE$6)</f>
        <v>0</v>
      </c>
      <c r="AB593" s="5">
        <f ca="1">SUMIF(总装!BF$3:BF$146,$B593,总装!BF$6)+SUMIF(总装!BG$3:BG$146,$B593,总装!BG$6)+SUMIF(总装!BH$3:BH$146,$B593,总装!BH$6)</f>
        <v>0</v>
      </c>
      <c r="AC593" s="5">
        <f ca="1">SUMIF(总装!BI$3:BI$146,$B593,总装!BI$6)+SUMIF(总装!BJ$3:BJ$146,$B593,总装!BJ$6)+SUMIF(总装!BK$3:BK$146,$B593,总装!BK$6)</f>
        <v>0</v>
      </c>
      <c r="AD593" s="5">
        <f ca="1">SUMIF(总装!BL$3:BL$146,$B593,总装!BL$6)+SUMIF(总装!BM$3:BM$146,$B593,总装!BM$6)+SUMIF(总装!BN$3:BN$146,$B593,总装!BN$6)</f>
        <v>0</v>
      </c>
      <c r="AE593" s="5">
        <f ca="1">SUMIF(总装!BO$3:BO$146,$B593,总装!BO$6)+SUMIF(总装!BP$3:BP$146,$B593,总装!BP$6)+SUMIF(总装!BQ$3:BQ$146,$B593,总装!BQ$6)</f>
        <v>0</v>
      </c>
      <c r="AF593" s="5">
        <f ca="1">SUMIF(总装!BR$3:BR$146,$B593,总装!BR$6)+SUMIF(总装!BS$3:BS$146,$B593,总装!BS$6)+SUMIF(总装!BT$3:BT$146,$B593,总装!BT$6)</f>
        <v>0</v>
      </c>
      <c r="AG593" s="5">
        <f ca="1">SUMIF(总装!BU$3:BU$146,$B593,总装!BU$6)+SUMIF(总装!BV$3:BV$146,$B593,总装!BV$6)+SUMIF(总装!BW$3:BW$146,$B593,总装!BW$6)</f>
        <v>0</v>
      </c>
      <c r="AH593" s="5">
        <f ca="1">SUMIF(总装!BX$3:BX$146,$B593,总装!BX$6)+SUMIF(总装!BY$3:BY$146,$B593,总装!BY$6)+SUMIF(总装!BZ$3:BZ$146,$B593,总装!BZ$6)</f>
        <v>0</v>
      </c>
      <c r="AI593" s="5">
        <f ca="1">SUMIF(总装!CA$3:CA$146,$B593,总装!CA$6)+SUMIF(总装!CB$3:CB$146,$B593,总装!CB$6)+SUMIF(总装!CC$3:CC$146,$B593,总装!CC$6)</f>
        <v>0</v>
      </c>
      <c r="AJ593" s="5">
        <f ca="1">SUMIF(总装!CD$3:CD$146,$B593,总装!CD$6)+SUMIF(总装!CE$3:CE$146,$B593,总装!CE$6)+SUMIF(总装!CF$3:CF$146,$B593,总装!CF$6)</f>
        <v>0</v>
      </c>
      <c r="AK593" s="5">
        <f ca="1">SUMIF(总装!CG$3:CG$146,$B593,总装!CG$6)+SUMIF(总装!CH$3:CH$146,$B593,总装!CH$6)+SUMIF(总装!CI$3:CI$146,$B593,总装!CI$6)</f>
        <v>0</v>
      </c>
      <c r="AL593" s="5">
        <f ca="1">SUMIF(总装!CJ$3:CJ$146,$B593,总装!CJ$6)+SUMIF(总装!CK$3:CK$146,$B593,总装!CK$6)+SUMIF(总装!CL$3:CL$146,$B593,总装!CL$6)</f>
        <v>0</v>
      </c>
      <c r="AM593" s="5">
        <f ca="1">SUMIF(总装!CM$3:CM$146,$B593,总装!CM$6)+SUMIF(总装!CN$3:CN$146,$B593,总装!CN$6)+SUMIF(总装!CO$3:CO$146,$B593,总装!CO$6)</f>
        <v>0</v>
      </c>
      <c r="AN593" s="5">
        <f ca="1">SUMIF(总装!CP$3:CP$146,$B593,总装!CP$6)+SUMIF(总装!CQ$3:CQ$146,$B593,总装!CQ$6)+SUMIF(总装!CR$3:CR$146,$B593,总装!CR$6)</f>
        <v>0</v>
      </c>
      <c r="AO593" s="5">
        <f ca="1" t="shared" si="24"/>
        <v>7202</v>
      </c>
      <c r="AP593" s="5">
        <f>SUMIF(工单拆分!G:G,B593,工单拆分!I:I)</f>
        <v>7202</v>
      </c>
      <c r="AQ593" s="5">
        <f ca="1" t="shared" si="25"/>
        <v>0</v>
      </c>
      <c r="AS593" s="7"/>
      <c r="AT593" s="5"/>
      <c r="AU593" s="5"/>
      <c r="AV593" s="5"/>
      <c r="AW593" s="5"/>
    </row>
    <row r="594" s="1" customFormat="1" spans="1:49">
      <c r="A594" s="5">
        <f>工单拆分!F594</f>
        <v>7211001927</v>
      </c>
      <c r="B594" s="5" t="str">
        <f>工单拆分!G594</f>
        <v>1100066719-40/70</v>
      </c>
      <c r="C594" s="5" t="str">
        <f>工单拆分!H594</f>
        <v>JF08AG-3.6</v>
      </c>
      <c r="D594" s="5">
        <f>VLOOKUP(B594,工单拆分!G:I,3,0)</f>
        <v>973</v>
      </c>
      <c r="E594" s="5">
        <f ca="1">SUMIFS(OFFSET(工单拆分!$I$2,,,2000),OFFSET(工单拆分!$F$2,,,2000),A594)</f>
        <v>5842</v>
      </c>
      <c r="F594" s="5"/>
      <c r="G594" s="10">
        <f ca="1" t="array" ref="G594">MATCH(TRUE,J594:AN594&gt;10,0)+$J$2-1</f>
        <v>43528</v>
      </c>
      <c r="H594" s="11"/>
      <c r="I594" s="11"/>
      <c r="J594" s="5">
        <f ca="1">SUMIF(总装!D$3:D$146,$B594,总装!D$6)+SUMIF(总装!E$3:E$146,$B594,总装!E$6)+SUMIF(总装!F$3:F$146,$B594,总装!F$6)</f>
        <v>0</v>
      </c>
      <c r="K594" s="12">
        <f ca="1">SUMIF(总装!G$3:G$146,$B594,总装!G$6)+SUMIF(总装!H$3:H$146,$B594,总装!H$6)+SUMIF(总装!I$3:I$146,$B594,总装!I$6)</f>
        <v>0</v>
      </c>
      <c r="L594" s="12">
        <f ca="1">SUMIF(总装!J$3:J$146,$B594,总装!J$6)+SUMIF(总装!K$3:K$146,$B594,总装!K$6)+SUMIF(总装!L$3:L$146,$B594,总装!L$6)</f>
        <v>0</v>
      </c>
      <c r="M594" s="12">
        <f ca="1">SUMIF(总装!M$3:M$146,$B594,总装!M$6)+SUMIF(总装!N$3:N$146,$B594,总装!N$6)+SUMIF(总装!O$3:O$146,$B594,总装!O$6)</f>
        <v>973</v>
      </c>
      <c r="N594" s="12">
        <f ca="1">SUMIF(总装!P$3:P$146,$B594,总装!P$6)+SUMIF(总装!Q$3:Q$146,$B594,总装!Q$6)+SUMIF(总装!R$3:R$146,$B594,总装!R$6)</f>
        <v>0</v>
      </c>
      <c r="O594" s="12">
        <f ca="1">SUMIF(总装!S$3:S$146,$B594,总装!S$6)+SUMIF(总装!T$3:T$146,$B594,总装!T$6)+SUMIF(总装!U$3:U$146,$B594,总装!U$6)</f>
        <v>0</v>
      </c>
      <c r="P594" s="12">
        <f ca="1">SUMIF(总装!V$3:V$146,$B594,总装!V$6)+SUMIF(总装!W$3:W$146,$B594,总装!W$6)+SUMIF(总装!X$3:X$146,$B594,总装!X$6)</f>
        <v>0</v>
      </c>
      <c r="Q594" s="12">
        <f ca="1">SUMIF(总装!Y$3:Y$146,$B594,总装!Y$6)+SUMIF(总装!Z$3:Z$146,$B594,总装!Z$6)+SUMIF(总装!AA$3:AA$146,$B594,总装!AA$6)</f>
        <v>0</v>
      </c>
      <c r="R594" s="5">
        <f ca="1">SUMIF(总装!AB$3:AB$146,$B594,总装!AB$6)+SUMIF(总装!AC$3:AC$146,$B594,总装!AC$6)+SUMIF(总装!AD$3:AD$146,$B594,总装!AD$6)</f>
        <v>0</v>
      </c>
      <c r="S594" s="5">
        <f ca="1">SUMIF(总装!AE$3:AE$146,$B594,总装!AE$6)+SUMIF(总装!AF$3:AF$146,$B594,总装!AF$6)+SUMIF(总装!AG$3:AG$146,$B594,总装!AG$6)</f>
        <v>0</v>
      </c>
      <c r="T594" s="5">
        <f ca="1">SUMIF(总装!AH$3:AH$146,$B594,总装!AH$6)+SUMIF(总装!AI$3:AI$146,$B594,总装!AI$6)+SUMIF(总装!AJ$3:AJ$146,$B594,总装!AJ$6)</f>
        <v>0</v>
      </c>
      <c r="U594" s="5">
        <f ca="1">SUMIF(总装!AK$3:AK$146,$B594,总装!AK$6)+SUMIF(总装!AL$3:AL$146,$B594,总装!AL$6)+SUMIF(总装!AM$3:AM$146,$B594,总装!AM$6)</f>
        <v>0</v>
      </c>
      <c r="V594" s="5">
        <f ca="1">SUMIF(总装!AN$3:AN$146,$B594,总装!AN$6)+SUMIF(总装!AO$3:AO$146,$B594,总装!AO$6)+SUMIF(总装!AP$3:AP$146,$B594,总装!AP$6)</f>
        <v>0</v>
      </c>
      <c r="W594" s="5">
        <f ca="1">SUMIF(总装!AQ$3:AQ$146,$B594,总装!AQ$6)+SUMIF(总装!AR$3:AR$146,$B594,总装!AR$6)+SUMIF(总装!AS$3:AS$146,$B594,总装!AS$6)</f>
        <v>0</v>
      </c>
      <c r="X594" s="5">
        <f ca="1">SUMIF(总装!AT$3:AT$146,$B594,总装!AT$6)+SUMIF(总装!AU$3:AU$146,$B594,总装!AU$6)+SUMIF(总装!AV$3:AV$146,$B594,总装!AV$6)</f>
        <v>0</v>
      </c>
      <c r="Y594" s="5">
        <f ca="1">SUMIF(总装!AW$3:AW$146,$B594,总装!AW$6)+SUMIF(总装!AX$3:AX$146,$B594,总装!AX$6)+SUMIF(总装!AY$3:AY$146,$B594,总装!AY$6)</f>
        <v>0</v>
      </c>
      <c r="Z594" s="5">
        <f ca="1">SUMIF(总装!AZ$3:AZ$146,$B594,总装!AZ$6)+SUMIF(总装!BA$3:BA$146,$B594,总装!BA$6)+SUMIF(总装!BB$3:BB$146,$B594,总装!BB$6)</f>
        <v>0</v>
      </c>
      <c r="AA594" s="5">
        <f ca="1">SUMIF(总装!BC$3:BC$146,$B594,总装!BC$6)+SUMIF(总装!BD$3:BD$146,$B594,总装!BD$6)+SUMIF(总装!BE$3:BE$146,$B594,总装!BE$6)</f>
        <v>0</v>
      </c>
      <c r="AB594" s="5">
        <f ca="1">SUMIF(总装!BF$3:BF$146,$B594,总装!BF$6)+SUMIF(总装!BG$3:BG$146,$B594,总装!BG$6)+SUMIF(总装!BH$3:BH$146,$B594,总装!BH$6)</f>
        <v>0</v>
      </c>
      <c r="AC594" s="5">
        <f ca="1">SUMIF(总装!BI$3:BI$146,$B594,总装!BI$6)+SUMIF(总装!BJ$3:BJ$146,$B594,总装!BJ$6)+SUMIF(总装!BK$3:BK$146,$B594,总装!BK$6)</f>
        <v>0</v>
      </c>
      <c r="AD594" s="5">
        <f ca="1">SUMIF(总装!BL$3:BL$146,$B594,总装!BL$6)+SUMIF(总装!BM$3:BM$146,$B594,总装!BM$6)+SUMIF(总装!BN$3:BN$146,$B594,总装!BN$6)</f>
        <v>0</v>
      </c>
      <c r="AE594" s="5">
        <f ca="1">SUMIF(总装!BO$3:BO$146,$B594,总装!BO$6)+SUMIF(总装!BP$3:BP$146,$B594,总装!BP$6)+SUMIF(总装!BQ$3:BQ$146,$B594,总装!BQ$6)</f>
        <v>0</v>
      </c>
      <c r="AF594" s="5">
        <f ca="1">SUMIF(总装!BR$3:BR$146,$B594,总装!BR$6)+SUMIF(总装!BS$3:BS$146,$B594,总装!BS$6)+SUMIF(总装!BT$3:BT$146,$B594,总装!BT$6)</f>
        <v>0</v>
      </c>
      <c r="AG594" s="5">
        <f ca="1">SUMIF(总装!BU$3:BU$146,$B594,总装!BU$6)+SUMIF(总装!BV$3:BV$146,$B594,总装!BV$6)+SUMIF(总装!BW$3:BW$146,$B594,总装!BW$6)</f>
        <v>0</v>
      </c>
      <c r="AH594" s="5">
        <f ca="1">SUMIF(总装!BX$3:BX$146,$B594,总装!BX$6)+SUMIF(总装!BY$3:BY$146,$B594,总装!BY$6)+SUMIF(总装!BZ$3:BZ$146,$B594,总装!BZ$6)</f>
        <v>0</v>
      </c>
      <c r="AI594" s="5">
        <f ca="1">SUMIF(总装!CA$3:CA$146,$B594,总装!CA$6)+SUMIF(总装!CB$3:CB$146,$B594,总装!CB$6)+SUMIF(总装!CC$3:CC$146,$B594,总装!CC$6)</f>
        <v>0</v>
      </c>
      <c r="AJ594" s="5">
        <f ca="1">SUMIF(总装!CD$3:CD$146,$B594,总装!CD$6)+SUMIF(总装!CE$3:CE$146,$B594,总装!CE$6)+SUMIF(总装!CF$3:CF$146,$B594,总装!CF$6)</f>
        <v>0</v>
      </c>
      <c r="AK594" s="5">
        <f ca="1">SUMIF(总装!CG$3:CG$146,$B594,总装!CG$6)+SUMIF(总装!CH$3:CH$146,$B594,总装!CH$6)+SUMIF(总装!CI$3:CI$146,$B594,总装!CI$6)</f>
        <v>0</v>
      </c>
      <c r="AL594" s="5">
        <f ca="1">SUMIF(总装!CJ$3:CJ$146,$B594,总装!CJ$6)+SUMIF(总装!CK$3:CK$146,$B594,总装!CK$6)+SUMIF(总装!CL$3:CL$146,$B594,总装!CL$6)</f>
        <v>0</v>
      </c>
      <c r="AM594" s="5">
        <f ca="1">SUMIF(总装!CM$3:CM$146,$B594,总装!CM$6)+SUMIF(总装!CN$3:CN$146,$B594,总装!CN$6)+SUMIF(总装!CO$3:CO$146,$B594,总装!CO$6)</f>
        <v>0</v>
      </c>
      <c r="AN594" s="5">
        <f ca="1">SUMIF(总装!CP$3:CP$146,$B594,总装!CP$6)+SUMIF(总装!CQ$3:CQ$146,$B594,总装!CQ$6)+SUMIF(总装!CR$3:CR$146,$B594,总装!CR$6)</f>
        <v>0</v>
      </c>
      <c r="AO594" s="5">
        <f ca="1" t="shared" si="24"/>
        <v>973</v>
      </c>
      <c r="AP594" s="5">
        <f>SUMIF(工单拆分!G:G,B594,工单拆分!I:I)</f>
        <v>973</v>
      </c>
      <c r="AQ594" s="5">
        <f ca="1" t="shared" si="25"/>
        <v>0</v>
      </c>
      <c r="AS594" s="7"/>
      <c r="AT594" s="5"/>
      <c r="AU594" s="5"/>
      <c r="AV594" s="5"/>
      <c r="AW594" s="5"/>
    </row>
    <row r="595" s="1" customFormat="1" spans="1:49">
      <c r="A595" s="5">
        <f>工单拆分!F595</f>
        <v>7211002207</v>
      </c>
      <c r="B595" s="5" t="str">
        <f>工单拆分!G595</f>
        <v>1100066719-20/50</v>
      </c>
      <c r="C595" s="5" t="str">
        <f>工单拆分!H595</f>
        <v>CG1101AF-3.6</v>
      </c>
      <c r="D595" s="5">
        <f>VLOOKUP(B595,工单拆分!G:I,3,0)</f>
        <v>673</v>
      </c>
      <c r="E595" s="5">
        <f ca="1">SUMIFS(OFFSET(工单拆分!$I$2,,,2000),OFFSET(工单拆分!$F$2,,,2000),A595)</f>
        <v>3366</v>
      </c>
      <c r="F595" s="5"/>
      <c r="G595" s="10">
        <f ca="1" t="array" ref="G595">MATCH(TRUE,J595:AN595&gt;10,0)+$J$2-1</f>
        <v>43532</v>
      </c>
      <c r="H595" s="11"/>
      <c r="I595" s="11"/>
      <c r="J595" s="5">
        <f ca="1">SUMIF(总装!D$3:D$146,$B595,总装!D$6)+SUMIF(总装!E$3:E$146,$B595,总装!E$6)+SUMIF(总装!F$3:F$146,$B595,总装!F$6)</f>
        <v>0</v>
      </c>
      <c r="K595" s="12">
        <f ca="1">SUMIF(总装!G$3:G$146,$B595,总装!G$6)+SUMIF(总装!H$3:H$146,$B595,总装!H$6)+SUMIF(总装!I$3:I$146,$B595,总装!I$6)</f>
        <v>0</v>
      </c>
      <c r="L595" s="12">
        <f ca="1">SUMIF(总装!J$3:J$146,$B595,总装!J$6)+SUMIF(总装!K$3:K$146,$B595,总装!K$6)+SUMIF(总装!L$3:L$146,$B595,总装!L$6)</f>
        <v>0</v>
      </c>
      <c r="M595" s="12">
        <f ca="1">SUMIF(总装!M$3:M$146,$B595,总装!M$6)+SUMIF(总装!N$3:N$146,$B595,总装!N$6)+SUMIF(总装!O$3:O$146,$B595,总装!O$6)</f>
        <v>0</v>
      </c>
      <c r="N595" s="12">
        <f ca="1">SUMIF(总装!P$3:P$146,$B595,总装!P$6)+SUMIF(总装!Q$3:Q$146,$B595,总装!Q$6)+SUMIF(总装!R$3:R$146,$B595,总装!R$6)</f>
        <v>0</v>
      </c>
      <c r="O595" s="12">
        <f ca="1">SUMIF(总装!S$3:S$146,$B595,总装!S$6)+SUMIF(总装!T$3:T$146,$B595,总装!T$6)+SUMIF(总装!U$3:U$146,$B595,总装!U$6)</f>
        <v>0</v>
      </c>
      <c r="P595" s="12">
        <f ca="1">SUMIF(总装!V$3:V$146,$B595,总装!V$6)+SUMIF(总装!W$3:W$146,$B595,总装!W$6)+SUMIF(总装!X$3:X$146,$B595,总装!X$6)</f>
        <v>0</v>
      </c>
      <c r="Q595" s="12">
        <f ca="1">SUMIF(总装!Y$3:Y$146,$B595,总装!Y$6)+SUMIF(总装!Z$3:Z$146,$B595,总装!Z$6)+SUMIF(总装!AA$3:AA$146,$B595,总装!AA$6)</f>
        <v>673</v>
      </c>
      <c r="R595" s="5">
        <f ca="1">SUMIF(总装!AB$3:AB$146,$B595,总装!AB$6)+SUMIF(总装!AC$3:AC$146,$B595,总装!AC$6)+SUMIF(总装!AD$3:AD$146,$B595,总装!AD$6)</f>
        <v>0</v>
      </c>
      <c r="S595" s="5">
        <f ca="1">SUMIF(总装!AE$3:AE$146,$B595,总装!AE$6)+SUMIF(总装!AF$3:AF$146,$B595,总装!AF$6)+SUMIF(总装!AG$3:AG$146,$B595,总装!AG$6)</f>
        <v>0</v>
      </c>
      <c r="T595" s="5">
        <f ca="1">SUMIF(总装!AH$3:AH$146,$B595,总装!AH$6)+SUMIF(总装!AI$3:AI$146,$B595,总装!AI$6)+SUMIF(总装!AJ$3:AJ$146,$B595,总装!AJ$6)</f>
        <v>0</v>
      </c>
      <c r="U595" s="5">
        <f ca="1">SUMIF(总装!AK$3:AK$146,$B595,总装!AK$6)+SUMIF(总装!AL$3:AL$146,$B595,总装!AL$6)+SUMIF(总装!AM$3:AM$146,$B595,总装!AM$6)</f>
        <v>0</v>
      </c>
      <c r="V595" s="5">
        <f ca="1">SUMIF(总装!AN$3:AN$146,$B595,总装!AN$6)+SUMIF(总装!AO$3:AO$146,$B595,总装!AO$6)+SUMIF(总装!AP$3:AP$146,$B595,总装!AP$6)</f>
        <v>0</v>
      </c>
      <c r="W595" s="5">
        <f ca="1">SUMIF(总装!AQ$3:AQ$146,$B595,总装!AQ$6)+SUMIF(总装!AR$3:AR$146,$B595,总装!AR$6)+SUMIF(总装!AS$3:AS$146,$B595,总装!AS$6)</f>
        <v>0</v>
      </c>
      <c r="X595" s="5">
        <f ca="1">SUMIF(总装!AT$3:AT$146,$B595,总装!AT$6)+SUMIF(总装!AU$3:AU$146,$B595,总装!AU$6)+SUMIF(总装!AV$3:AV$146,$B595,总装!AV$6)</f>
        <v>0</v>
      </c>
      <c r="Y595" s="5">
        <f ca="1">SUMIF(总装!AW$3:AW$146,$B595,总装!AW$6)+SUMIF(总装!AX$3:AX$146,$B595,总装!AX$6)+SUMIF(总装!AY$3:AY$146,$B595,总装!AY$6)</f>
        <v>0</v>
      </c>
      <c r="Z595" s="5">
        <f ca="1">SUMIF(总装!AZ$3:AZ$146,$B595,总装!AZ$6)+SUMIF(总装!BA$3:BA$146,$B595,总装!BA$6)+SUMIF(总装!BB$3:BB$146,$B595,总装!BB$6)</f>
        <v>0</v>
      </c>
      <c r="AA595" s="5">
        <f ca="1">SUMIF(总装!BC$3:BC$146,$B595,总装!BC$6)+SUMIF(总装!BD$3:BD$146,$B595,总装!BD$6)+SUMIF(总装!BE$3:BE$146,$B595,总装!BE$6)</f>
        <v>0</v>
      </c>
      <c r="AB595" s="5">
        <f ca="1">SUMIF(总装!BF$3:BF$146,$B595,总装!BF$6)+SUMIF(总装!BG$3:BG$146,$B595,总装!BG$6)+SUMIF(总装!BH$3:BH$146,$B595,总装!BH$6)</f>
        <v>0</v>
      </c>
      <c r="AC595" s="5">
        <f ca="1">SUMIF(总装!BI$3:BI$146,$B595,总装!BI$6)+SUMIF(总装!BJ$3:BJ$146,$B595,总装!BJ$6)+SUMIF(总装!BK$3:BK$146,$B595,总装!BK$6)</f>
        <v>0</v>
      </c>
      <c r="AD595" s="5">
        <f ca="1">SUMIF(总装!BL$3:BL$146,$B595,总装!BL$6)+SUMIF(总装!BM$3:BM$146,$B595,总装!BM$6)+SUMIF(总装!BN$3:BN$146,$B595,总装!BN$6)</f>
        <v>0</v>
      </c>
      <c r="AE595" s="5">
        <f ca="1">SUMIF(总装!BO$3:BO$146,$B595,总装!BO$6)+SUMIF(总装!BP$3:BP$146,$B595,总装!BP$6)+SUMIF(总装!BQ$3:BQ$146,$B595,总装!BQ$6)</f>
        <v>0</v>
      </c>
      <c r="AF595" s="5">
        <f ca="1">SUMIF(总装!BR$3:BR$146,$B595,总装!BR$6)+SUMIF(总装!BS$3:BS$146,$B595,总装!BS$6)+SUMIF(总装!BT$3:BT$146,$B595,总装!BT$6)</f>
        <v>0</v>
      </c>
      <c r="AG595" s="5">
        <f ca="1">SUMIF(总装!BU$3:BU$146,$B595,总装!BU$6)+SUMIF(总装!BV$3:BV$146,$B595,总装!BV$6)+SUMIF(总装!BW$3:BW$146,$B595,总装!BW$6)</f>
        <v>0</v>
      </c>
      <c r="AH595" s="5">
        <f ca="1">SUMIF(总装!BX$3:BX$146,$B595,总装!BX$6)+SUMIF(总装!BY$3:BY$146,$B595,总装!BY$6)+SUMIF(总装!BZ$3:BZ$146,$B595,总装!BZ$6)</f>
        <v>0</v>
      </c>
      <c r="AI595" s="5">
        <f ca="1">SUMIF(总装!CA$3:CA$146,$B595,总装!CA$6)+SUMIF(总装!CB$3:CB$146,$B595,总装!CB$6)+SUMIF(总装!CC$3:CC$146,$B595,总装!CC$6)</f>
        <v>0</v>
      </c>
      <c r="AJ595" s="5">
        <f ca="1">SUMIF(总装!CD$3:CD$146,$B595,总装!CD$6)+SUMIF(总装!CE$3:CE$146,$B595,总装!CE$6)+SUMIF(总装!CF$3:CF$146,$B595,总装!CF$6)</f>
        <v>0</v>
      </c>
      <c r="AK595" s="5">
        <f ca="1">SUMIF(总装!CG$3:CG$146,$B595,总装!CG$6)+SUMIF(总装!CH$3:CH$146,$B595,总装!CH$6)+SUMIF(总装!CI$3:CI$146,$B595,总装!CI$6)</f>
        <v>0</v>
      </c>
      <c r="AL595" s="5">
        <f ca="1">SUMIF(总装!CJ$3:CJ$146,$B595,总装!CJ$6)+SUMIF(总装!CK$3:CK$146,$B595,总装!CK$6)+SUMIF(总装!CL$3:CL$146,$B595,总装!CL$6)</f>
        <v>0</v>
      </c>
      <c r="AM595" s="5">
        <f ca="1">SUMIF(总装!CM$3:CM$146,$B595,总装!CM$6)+SUMIF(总装!CN$3:CN$146,$B595,总装!CN$6)+SUMIF(总装!CO$3:CO$146,$B595,总装!CO$6)</f>
        <v>0</v>
      </c>
      <c r="AN595" s="5">
        <f ca="1">SUMIF(总装!CP$3:CP$146,$B595,总装!CP$6)+SUMIF(总装!CQ$3:CQ$146,$B595,总装!CQ$6)+SUMIF(总装!CR$3:CR$146,$B595,总装!CR$6)</f>
        <v>0</v>
      </c>
      <c r="AO595" s="5">
        <f ca="1" t="shared" si="24"/>
        <v>673</v>
      </c>
      <c r="AP595" s="5">
        <f>SUMIF(工单拆分!G:G,B595,工单拆分!I:I)</f>
        <v>673</v>
      </c>
      <c r="AQ595" s="5">
        <f ca="1" t="shared" si="25"/>
        <v>0</v>
      </c>
      <c r="AS595" s="7"/>
      <c r="AT595" s="5"/>
      <c r="AU595" s="5"/>
      <c r="AV595" s="5"/>
      <c r="AW595" s="5"/>
    </row>
    <row r="596" s="1" customFormat="1" spans="1:49">
      <c r="A596" s="5">
        <f>工单拆分!F596</f>
        <v>7211002746</v>
      </c>
      <c r="B596" s="5" t="str">
        <f>工单拆分!G596</f>
        <v>1100066719-30/60</v>
      </c>
      <c r="C596" s="5" t="str">
        <f>工单拆分!H596</f>
        <v>CG1101AQ-3.6</v>
      </c>
      <c r="D596" s="5">
        <f>VLOOKUP(B596,工单拆分!G:I,3,0)</f>
        <v>673</v>
      </c>
      <c r="E596" s="5">
        <f ca="1">SUMIFS(OFFSET(工单拆分!$I$2,,,2000),OFFSET(工单拆分!$F$2,,,2000),A596)</f>
        <v>673</v>
      </c>
      <c r="F596" s="5"/>
      <c r="G596" s="10">
        <f ca="1" t="array" ref="G596">MATCH(TRUE,J596:AN596&gt;10,0)+$J$2-1</f>
        <v>43532</v>
      </c>
      <c r="H596" s="11"/>
      <c r="I596" s="11"/>
      <c r="J596" s="5">
        <f ca="1">SUMIF(总装!D$3:D$146,$B596,总装!D$6)+SUMIF(总装!E$3:E$146,$B596,总装!E$6)+SUMIF(总装!F$3:F$146,$B596,总装!F$6)</f>
        <v>0</v>
      </c>
      <c r="K596" s="12">
        <f ca="1">SUMIF(总装!G$3:G$146,$B596,总装!G$6)+SUMIF(总装!H$3:H$146,$B596,总装!H$6)+SUMIF(总装!I$3:I$146,$B596,总装!I$6)</f>
        <v>0</v>
      </c>
      <c r="L596" s="12">
        <f ca="1">SUMIF(总装!J$3:J$146,$B596,总装!J$6)+SUMIF(总装!K$3:K$146,$B596,总装!K$6)+SUMIF(总装!L$3:L$146,$B596,总装!L$6)</f>
        <v>0</v>
      </c>
      <c r="M596" s="12">
        <f ca="1">SUMIF(总装!M$3:M$146,$B596,总装!M$6)+SUMIF(总装!N$3:N$146,$B596,总装!N$6)+SUMIF(总装!O$3:O$146,$B596,总装!O$6)</f>
        <v>0</v>
      </c>
      <c r="N596" s="12">
        <f ca="1">SUMIF(总装!P$3:P$146,$B596,总装!P$6)+SUMIF(总装!Q$3:Q$146,$B596,总装!Q$6)+SUMIF(总装!R$3:R$146,$B596,总装!R$6)</f>
        <v>0</v>
      </c>
      <c r="O596" s="12">
        <f ca="1">SUMIF(总装!S$3:S$146,$B596,总装!S$6)+SUMIF(总装!T$3:T$146,$B596,总装!T$6)+SUMIF(总装!U$3:U$146,$B596,总装!U$6)</f>
        <v>0</v>
      </c>
      <c r="P596" s="12">
        <f ca="1">SUMIF(总装!V$3:V$146,$B596,总装!V$6)+SUMIF(总装!W$3:W$146,$B596,总装!W$6)+SUMIF(总装!X$3:X$146,$B596,总装!X$6)</f>
        <v>0</v>
      </c>
      <c r="Q596" s="12">
        <f ca="1">SUMIF(总装!Y$3:Y$146,$B596,总装!Y$6)+SUMIF(总装!Z$3:Z$146,$B596,总装!Z$6)+SUMIF(总装!AA$3:AA$146,$B596,总装!AA$6)</f>
        <v>673</v>
      </c>
      <c r="R596" s="5">
        <f ca="1">SUMIF(总装!AB$3:AB$146,$B596,总装!AB$6)+SUMIF(总装!AC$3:AC$146,$B596,总装!AC$6)+SUMIF(总装!AD$3:AD$146,$B596,总装!AD$6)</f>
        <v>0</v>
      </c>
      <c r="S596" s="5">
        <f ca="1">SUMIF(总装!AE$3:AE$146,$B596,总装!AE$6)+SUMIF(总装!AF$3:AF$146,$B596,总装!AF$6)+SUMIF(总装!AG$3:AG$146,$B596,总装!AG$6)</f>
        <v>0</v>
      </c>
      <c r="T596" s="5">
        <f ca="1">SUMIF(总装!AH$3:AH$146,$B596,总装!AH$6)+SUMIF(总装!AI$3:AI$146,$B596,总装!AI$6)+SUMIF(总装!AJ$3:AJ$146,$B596,总装!AJ$6)</f>
        <v>0</v>
      </c>
      <c r="U596" s="5">
        <f ca="1">SUMIF(总装!AK$3:AK$146,$B596,总装!AK$6)+SUMIF(总装!AL$3:AL$146,$B596,总装!AL$6)+SUMIF(总装!AM$3:AM$146,$B596,总装!AM$6)</f>
        <v>0</v>
      </c>
      <c r="V596" s="5">
        <f ca="1">SUMIF(总装!AN$3:AN$146,$B596,总装!AN$6)+SUMIF(总装!AO$3:AO$146,$B596,总装!AO$6)+SUMIF(总装!AP$3:AP$146,$B596,总装!AP$6)</f>
        <v>0</v>
      </c>
      <c r="W596" s="5">
        <f ca="1">SUMIF(总装!AQ$3:AQ$146,$B596,总装!AQ$6)+SUMIF(总装!AR$3:AR$146,$B596,总装!AR$6)+SUMIF(总装!AS$3:AS$146,$B596,总装!AS$6)</f>
        <v>0</v>
      </c>
      <c r="X596" s="5">
        <f ca="1">SUMIF(总装!AT$3:AT$146,$B596,总装!AT$6)+SUMIF(总装!AU$3:AU$146,$B596,总装!AU$6)+SUMIF(总装!AV$3:AV$146,$B596,总装!AV$6)</f>
        <v>0</v>
      </c>
      <c r="Y596" s="5">
        <f ca="1">SUMIF(总装!AW$3:AW$146,$B596,总装!AW$6)+SUMIF(总装!AX$3:AX$146,$B596,总装!AX$6)+SUMIF(总装!AY$3:AY$146,$B596,总装!AY$6)</f>
        <v>0</v>
      </c>
      <c r="Z596" s="5">
        <f ca="1">SUMIF(总装!AZ$3:AZ$146,$B596,总装!AZ$6)+SUMIF(总装!BA$3:BA$146,$B596,总装!BA$6)+SUMIF(总装!BB$3:BB$146,$B596,总装!BB$6)</f>
        <v>0</v>
      </c>
      <c r="AA596" s="5">
        <f ca="1">SUMIF(总装!BC$3:BC$146,$B596,总装!BC$6)+SUMIF(总装!BD$3:BD$146,$B596,总装!BD$6)+SUMIF(总装!BE$3:BE$146,$B596,总装!BE$6)</f>
        <v>0</v>
      </c>
      <c r="AB596" s="5">
        <f ca="1">SUMIF(总装!BF$3:BF$146,$B596,总装!BF$6)+SUMIF(总装!BG$3:BG$146,$B596,总装!BG$6)+SUMIF(总装!BH$3:BH$146,$B596,总装!BH$6)</f>
        <v>0</v>
      </c>
      <c r="AC596" s="5">
        <f ca="1">SUMIF(总装!BI$3:BI$146,$B596,总装!BI$6)+SUMIF(总装!BJ$3:BJ$146,$B596,总装!BJ$6)+SUMIF(总装!BK$3:BK$146,$B596,总装!BK$6)</f>
        <v>0</v>
      </c>
      <c r="AD596" s="5">
        <f ca="1">SUMIF(总装!BL$3:BL$146,$B596,总装!BL$6)+SUMIF(总装!BM$3:BM$146,$B596,总装!BM$6)+SUMIF(总装!BN$3:BN$146,$B596,总装!BN$6)</f>
        <v>0</v>
      </c>
      <c r="AE596" s="5">
        <f ca="1">SUMIF(总装!BO$3:BO$146,$B596,总装!BO$6)+SUMIF(总装!BP$3:BP$146,$B596,总装!BP$6)+SUMIF(总装!BQ$3:BQ$146,$B596,总装!BQ$6)</f>
        <v>0</v>
      </c>
      <c r="AF596" s="5">
        <f ca="1">SUMIF(总装!BR$3:BR$146,$B596,总装!BR$6)+SUMIF(总装!BS$3:BS$146,$B596,总装!BS$6)+SUMIF(总装!BT$3:BT$146,$B596,总装!BT$6)</f>
        <v>0</v>
      </c>
      <c r="AG596" s="5">
        <f ca="1">SUMIF(总装!BU$3:BU$146,$B596,总装!BU$6)+SUMIF(总装!BV$3:BV$146,$B596,总装!BV$6)+SUMIF(总装!BW$3:BW$146,$B596,总装!BW$6)</f>
        <v>0</v>
      </c>
      <c r="AH596" s="5">
        <f ca="1">SUMIF(总装!BX$3:BX$146,$B596,总装!BX$6)+SUMIF(总装!BY$3:BY$146,$B596,总装!BY$6)+SUMIF(总装!BZ$3:BZ$146,$B596,总装!BZ$6)</f>
        <v>0</v>
      </c>
      <c r="AI596" s="5">
        <f ca="1">SUMIF(总装!CA$3:CA$146,$B596,总装!CA$6)+SUMIF(总装!CB$3:CB$146,$B596,总装!CB$6)+SUMIF(总装!CC$3:CC$146,$B596,总装!CC$6)</f>
        <v>0</v>
      </c>
      <c r="AJ596" s="5">
        <f ca="1">SUMIF(总装!CD$3:CD$146,$B596,总装!CD$6)+SUMIF(总装!CE$3:CE$146,$B596,总装!CE$6)+SUMIF(总装!CF$3:CF$146,$B596,总装!CF$6)</f>
        <v>0</v>
      </c>
      <c r="AK596" s="5">
        <f ca="1">SUMIF(总装!CG$3:CG$146,$B596,总装!CG$6)+SUMIF(总装!CH$3:CH$146,$B596,总装!CH$6)+SUMIF(总装!CI$3:CI$146,$B596,总装!CI$6)</f>
        <v>0</v>
      </c>
      <c r="AL596" s="5">
        <f ca="1">SUMIF(总装!CJ$3:CJ$146,$B596,总装!CJ$6)+SUMIF(总装!CK$3:CK$146,$B596,总装!CK$6)+SUMIF(总装!CL$3:CL$146,$B596,总装!CL$6)</f>
        <v>0</v>
      </c>
      <c r="AM596" s="5">
        <f ca="1">SUMIF(总装!CM$3:CM$146,$B596,总装!CM$6)+SUMIF(总装!CN$3:CN$146,$B596,总装!CN$6)+SUMIF(总装!CO$3:CO$146,$B596,总装!CO$6)</f>
        <v>0</v>
      </c>
      <c r="AN596" s="5">
        <f ca="1">SUMIF(总装!CP$3:CP$146,$B596,总装!CP$6)+SUMIF(总装!CQ$3:CQ$146,$B596,总装!CQ$6)+SUMIF(总装!CR$3:CR$146,$B596,总装!CR$6)</f>
        <v>0</v>
      </c>
      <c r="AO596" s="5">
        <f ca="1" t="shared" si="24"/>
        <v>673</v>
      </c>
      <c r="AP596" s="5">
        <f>SUMIF(工单拆分!G:G,B596,工单拆分!I:I)</f>
        <v>673</v>
      </c>
      <c r="AQ596" s="5">
        <f ca="1" t="shared" si="25"/>
        <v>0</v>
      </c>
      <c r="AS596" s="7"/>
      <c r="AT596" s="5"/>
      <c r="AU596" s="5"/>
      <c r="AV596" s="5"/>
      <c r="AW596" s="5"/>
    </row>
    <row r="597" s="1" customFormat="1" spans="1:49">
      <c r="A597" s="5">
        <f>工单拆分!F597</f>
        <v>7211002397</v>
      </c>
      <c r="B597" s="5" t="str">
        <f>工单拆分!G597</f>
        <v>1100066720-10/30</v>
      </c>
      <c r="C597" s="5" t="str">
        <f>工单拆分!H597</f>
        <v>CG1102D-3.8</v>
      </c>
      <c r="D597" s="5">
        <f>VLOOKUP(B597,工单拆分!G:I,3,0)</f>
        <v>452</v>
      </c>
      <c r="E597" s="5">
        <f ca="1">SUMIFS(OFFSET(工单拆分!$I$2,,,2000),OFFSET(工单拆分!$F$2,,,2000),A597)</f>
        <v>1452</v>
      </c>
      <c r="F597" s="5"/>
      <c r="G597" s="10">
        <f ca="1" t="array" ref="G597">MATCH(TRUE,J597:AN597&gt;10,0)+$J$2-1</f>
        <v>43533</v>
      </c>
      <c r="H597" s="11"/>
      <c r="I597" s="11"/>
      <c r="J597" s="5">
        <f ca="1">SUMIF(总装!D$3:D$146,$B597,总装!D$6)+SUMIF(总装!E$3:E$146,$B597,总装!E$6)+SUMIF(总装!F$3:F$146,$B597,总装!F$6)</f>
        <v>0</v>
      </c>
      <c r="K597" s="12">
        <f ca="1">SUMIF(总装!G$3:G$146,$B597,总装!G$6)+SUMIF(总装!H$3:H$146,$B597,总装!H$6)+SUMIF(总装!I$3:I$146,$B597,总装!I$6)</f>
        <v>0</v>
      </c>
      <c r="L597" s="12">
        <f ca="1">SUMIF(总装!J$3:J$146,$B597,总装!J$6)+SUMIF(总装!K$3:K$146,$B597,总装!K$6)+SUMIF(总装!L$3:L$146,$B597,总装!L$6)</f>
        <v>0</v>
      </c>
      <c r="M597" s="12">
        <f ca="1">SUMIF(总装!M$3:M$146,$B597,总装!M$6)+SUMIF(总装!N$3:N$146,$B597,总装!N$6)+SUMIF(总装!O$3:O$146,$B597,总装!O$6)</f>
        <v>0</v>
      </c>
      <c r="N597" s="12">
        <f ca="1">SUMIF(总装!P$3:P$146,$B597,总装!P$6)+SUMIF(总装!Q$3:Q$146,$B597,总装!Q$6)+SUMIF(总装!R$3:R$146,$B597,总装!R$6)</f>
        <v>0</v>
      </c>
      <c r="O597" s="12">
        <f ca="1">SUMIF(总装!S$3:S$146,$B597,总装!S$6)+SUMIF(总装!T$3:T$146,$B597,总装!T$6)+SUMIF(总装!U$3:U$146,$B597,总装!U$6)</f>
        <v>0</v>
      </c>
      <c r="P597" s="12">
        <f ca="1">SUMIF(总装!V$3:V$146,$B597,总装!V$6)+SUMIF(总装!W$3:W$146,$B597,总装!W$6)+SUMIF(总装!X$3:X$146,$B597,总装!X$6)</f>
        <v>0</v>
      </c>
      <c r="Q597" s="12">
        <f ca="1">SUMIF(总装!Y$3:Y$146,$B597,总装!Y$6)+SUMIF(总装!Z$3:Z$146,$B597,总装!Z$6)+SUMIF(总装!AA$3:AA$146,$B597,总装!AA$6)</f>
        <v>0</v>
      </c>
      <c r="R597" s="5">
        <f ca="1">SUMIF(总装!AB$3:AB$146,$B597,总装!AB$6)+SUMIF(总装!AC$3:AC$146,$B597,总装!AC$6)+SUMIF(总装!AD$3:AD$146,$B597,总装!AD$6)</f>
        <v>452</v>
      </c>
      <c r="S597" s="5">
        <f ca="1">SUMIF(总装!AE$3:AE$146,$B597,总装!AE$6)+SUMIF(总装!AF$3:AF$146,$B597,总装!AF$6)+SUMIF(总装!AG$3:AG$146,$B597,总装!AG$6)</f>
        <v>0</v>
      </c>
      <c r="T597" s="5">
        <f ca="1">SUMIF(总装!AH$3:AH$146,$B597,总装!AH$6)+SUMIF(总装!AI$3:AI$146,$B597,总装!AI$6)+SUMIF(总装!AJ$3:AJ$146,$B597,总装!AJ$6)</f>
        <v>0</v>
      </c>
      <c r="U597" s="5">
        <f ca="1">SUMIF(总装!AK$3:AK$146,$B597,总装!AK$6)+SUMIF(总装!AL$3:AL$146,$B597,总装!AL$6)+SUMIF(总装!AM$3:AM$146,$B597,总装!AM$6)</f>
        <v>0</v>
      </c>
      <c r="V597" s="5">
        <f ca="1">SUMIF(总装!AN$3:AN$146,$B597,总装!AN$6)+SUMIF(总装!AO$3:AO$146,$B597,总装!AO$6)+SUMIF(总装!AP$3:AP$146,$B597,总装!AP$6)</f>
        <v>0</v>
      </c>
      <c r="W597" s="5">
        <f ca="1">SUMIF(总装!AQ$3:AQ$146,$B597,总装!AQ$6)+SUMIF(总装!AR$3:AR$146,$B597,总装!AR$6)+SUMIF(总装!AS$3:AS$146,$B597,总装!AS$6)</f>
        <v>0</v>
      </c>
      <c r="X597" s="5">
        <f ca="1">SUMIF(总装!AT$3:AT$146,$B597,总装!AT$6)+SUMIF(总装!AU$3:AU$146,$B597,总装!AU$6)+SUMIF(总装!AV$3:AV$146,$B597,总装!AV$6)</f>
        <v>0</v>
      </c>
      <c r="Y597" s="5">
        <f ca="1">SUMIF(总装!AW$3:AW$146,$B597,总装!AW$6)+SUMIF(总装!AX$3:AX$146,$B597,总装!AX$6)+SUMIF(总装!AY$3:AY$146,$B597,总装!AY$6)</f>
        <v>0</v>
      </c>
      <c r="Z597" s="5">
        <f ca="1">SUMIF(总装!AZ$3:AZ$146,$B597,总装!AZ$6)+SUMIF(总装!BA$3:BA$146,$B597,总装!BA$6)+SUMIF(总装!BB$3:BB$146,$B597,总装!BB$6)</f>
        <v>0</v>
      </c>
      <c r="AA597" s="5">
        <f ca="1">SUMIF(总装!BC$3:BC$146,$B597,总装!BC$6)+SUMIF(总装!BD$3:BD$146,$B597,总装!BD$6)+SUMIF(总装!BE$3:BE$146,$B597,总装!BE$6)</f>
        <v>0</v>
      </c>
      <c r="AB597" s="5">
        <f ca="1">SUMIF(总装!BF$3:BF$146,$B597,总装!BF$6)+SUMIF(总装!BG$3:BG$146,$B597,总装!BG$6)+SUMIF(总装!BH$3:BH$146,$B597,总装!BH$6)</f>
        <v>0</v>
      </c>
      <c r="AC597" s="5">
        <f ca="1">SUMIF(总装!BI$3:BI$146,$B597,总装!BI$6)+SUMIF(总装!BJ$3:BJ$146,$B597,总装!BJ$6)+SUMIF(总装!BK$3:BK$146,$B597,总装!BK$6)</f>
        <v>0</v>
      </c>
      <c r="AD597" s="5">
        <f ca="1">SUMIF(总装!BL$3:BL$146,$B597,总装!BL$6)+SUMIF(总装!BM$3:BM$146,$B597,总装!BM$6)+SUMIF(总装!BN$3:BN$146,$B597,总装!BN$6)</f>
        <v>0</v>
      </c>
      <c r="AE597" s="5">
        <f ca="1">SUMIF(总装!BO$3:BO$146,$B597,总装!BO$6)+SUMIF(总装!BP$3:BP$146,$B597,总装!BP$6)+SUMIF(总装!BQ$3:BQ$146,$B597,总装!BQ$6)</f>
        <v>0</v>
      </c>
      <c r="AF597" s="5">
        <f ca="1">SUMIF(总装!BR$3:BR$146,$B597,总装!BR$6)+SUMIF(总装!BS$3:BS$146,$B597,总装!BS$6)+SUMIF(总装!BT$3:BT$146,$B597,总装!BT$6)</f>
        <v>0</v>
      </c>
      <c r="AG597" s="5">
        <f ca="1">SUMIF(总装!BU$3:BU$146,$B597,总装!BU$6)+SUMIF(总装!BV$3:BV$146,$B597,总装!BV$6)+SUMIF(总装!BW$3:BW$146,$B597,总装!BW$6)</f>
        <v>0</v>
      </c>
      <c r="AH597" s="5">
        <f ca="1">SUMIF(总装!BX$3:BX$146,$B597,总装!BX$6)+SUMIF(总装!BY$3:BY$146,$B597,总装!BY$6)+SUMIF(总装!BZ$3:BZ$146,$B597,总装!BZ$6)</f>
        <v>0</v>
      </c>
      <c r="AI597" s="5">
        <f ca="1">SUMIF(总装!CA$3:CA$146,$B597,总装!CA$6)+SUMIF(总装!CB$3:CB$146,$B597,总装!CB$6)+SUMIF(总装!CC$3:CC$146,$B597,总装!CC$6)</f>
        <v>0</v>
      </c>
      <c r="AJ597" s="5">
        <f ca="1">SUMIF(总装!CD$3:CD$146,$B597,总装!CD$6)+SUMIF(总装!CE$3:CE$146,$B597,总装!CE$6)+SUMIF(总装!CF$3:CF$146,$B597,总装!CF$6)</f>
        <v>0</v>
      </c>
      <c r="AK597" s="5">
        <f ca="1">SUMIF(总装!CG$3:CG$146,$B597,总装!CG$6)+SUMIF(总装!CH$3:CH$146,$B597,总装!CH$6)+SUMIF(总装!CI$3:CI$146,$B597,总装!CI$6)</f>
        <v>0</v>
      </c>
      <c r="AL597" s="5">
        <f ca="1">SUMIF(总装!CJ$3:CJ$146,$B597,总装!CJ$6)+SUMIF(总装!CK$3:CK$146,$B597,总装!CK$6)+SUMIF(总装!CL$3:CL$146,$B597,总装!CL$6)</f>
        <v>0</v>
      </c>
      <c r="AM597" s="5">
        <f ca="1">SUMIF(总装!CM$3:CM$146,$B597,总装!CM$6)+SUMIF(总装!CN$3:CN$146,$B597,总装!CN$6)+SUMIF(总装!CO$3:CO$146,$B597,总装!CO$6)</f>
        <v>0</v>
      </c>
      <c r="AN597" s="5">
        <f ca="1">SUMIF(总装!CP$3:CP$146,$B597,总装!CP$6)+SUMIF(总装!CQ$3:CQ$146,$B597,总装!CQ$6)+SUMIF(总装!CR$3:CR$146,$B597,总装!CR$6)</f>
        <v>0</v>
      </c>
      <c r="AO597" s="5">
        <f ca="1" t="shared" si="24"/>
        <v>452</v>
      </c>
      <c r="AP597" s="5">
        <f>SUMIF(工单拆分!G:G,B597,工单拆分!I:I)</f>
        <v>452</v>
      </c>
      <c r="AQ597" s="5">
        <f ca="1" t="shared" si="25"/>
        <v>0</v>
      </c>
      <c r="AS597" s="7"/>
      <c r="AT597" s="5"/>
      <c r="AU597" s="5"/>
      <c r="AV597" s="5"/>
      <c r="AW597" s="5"/>
    </row>
    <row r="598" s="1" customFormat="1" spans="1:49">
      <c r="A598" s="5">
        <f>工单拆分!F598</f>
        <v>7211002932</v>
      </c>
      <c r="B598" s="5" t="str">
        <f>工单拆分!G598</f>
        <v>1100066720-20/40</v>
      </c>
      <c r="C598" s="5" t="str">
        <f>工单拆分!H598</f>
        <v>CG1302A-3.8</v>
      </c>
      <c r="D598" s="5">
        <f>VLOOKUP(B598,工单拆分!G:I,3,0)</f>
        <v>386</v>
      </c>
      <c r="E598" s="5">
        <f ca="1">SUMIFS(OFFSET(工单拆分!$I$2,,,2000),OFFSET(工单拆分!$F$2,,,2000),A598)</f>
        <v>1158</v>
      </c>
      <c r="F598" s="5"/>
      <c r="G598" s="10">
        <f ca="1" t="array" ref="G598">MATCH(TRUE,J598:AN598&gt;10,0)+$J$2-1</f>
        <v>43533</v>
      </c>
      <c r="H598" s="11"/>
      <c r="I598" s="11"/>
      <c r="J598" s="5">
        <f ca="1">SUMIF(总装!D$3:D$146,$B598,总装!D$6)+SUMIF(总装!E$3:E$146,$B598,总装!E$6)+SUMIF(总装!F$3:F$146,$B598,总装!F$6)</f>
        <v>0</v>
      </c>
      <c r="K598" s="12">
        <f ca="1">SUMIF(总装!G$3:G$146,$B598,总装!G$6)+SUMIF(总装!H$3:H$146,$B598,总装!H$6)+SUMIF(总装!I$3:I$146,$B598,总装!I$6)</f>
        <v>0</v>
      </c>
      <c r="L598" s="12">
        <f ca="1">SUMIF(总装!J$3:J$146,$B598,总装!J$6)+SUMIF(总装!K$3:K$146,$B598,总装!K$6)+SUMIF(总装!L$3:L$146,$B598,总装!L$6)</f>
        <v>0</v>
      </c>
      <c r="M598" s="12">
        <f ca="1">SUMIF(总装!M$3:M$146,$B598,总装!M$6)+SUMIF(总装!N$3:N$146,$B598,总装!N$6)+SUMIF(总装!O$3:O$146,$B598,总装!O$6)</f>
        <v>0</v>
      </c>
      <c r="N598" s="12">
        <f ca="1">SUMIF(总装!P$3:P$146,$B598,总装!P$6)+SUMIF(总装!Q$3:Q$146,$B598,总装!Q$6)+SUMIF(总装!R$3:R$146,$B598,总装!R$6)</f>
        <v>0</v>
      </c>
      <c r="O598" s="12">
        <f ca="1">SUMIF(总装!S$3:S$146,$B598,总装!S$6)+SUMIF(总装!T$3:T$146,$B598,总装!T$6)+SUMIF(总装!U$3:U$146,$B598,总装!U$6)</f>
        <v>0</v>
      </c>
      <c r="P598" s="12">
        <f ca="1">SUMIF(总装!V$3:V$146,$B598,总装!V$6)+SUMIF(总装!W$3:W$146,$B598,总装!W$6)+SUMIF(总装!X$3:X$146,$B598,总装!X$6)</f>
        <v>0</v>
      </c>
      <c r="Q598" s="12">
        <f ca="1">SUMIF(总装!Y$3:Y$146,$B598,总装!Y$6)+SUMIF(总装!Z$3:Z$146,$B598,总装!Z$6)+SUMIF(总装!AA$3:AA$146,$B598,总装!AA$6)</f>
        <v>0</v>
      </c>
      <c r="R598" s="5">
        <f ca="1">SUMIF(总装!AB$3:AB$146,$B598,总装!AB$6)+SUMIF(总装!AC$3:AC$146,$B598,总装!AC$6)+SUMIF(总装!AD$3:AD$146,$B598,总装!AD$6)</f>
        <v>386</v>
      </c>
      <c r="S598" s="5">
        <f ca="1">SUMIF(总装!AE$3:AE$146,$B598,总装!AE$6)+SUMIF(总装!AF$3:AF$146,$B598,总装!AF$6)+SUMIF(总装!AG$3:AG$146,$B598,总装!AG$6)</f>
        <v>0</v>
      </c>
      <c r="T598" s="5">
        <f ca="1">SUMIF(总装!AH$3:AH$146,$B598,总装!AH$6)+SUMIF(总装!AI$3:AI$146,$B598,总装!AI$6)+SUMIF(总装!AJ$3:AJ$146,$B598,总装!AJ$6)</f>
        <v>0</v>
      </c>
      <c r="U598" s="5">
        <f ca="1">SUMIF(总装!AK$3:AK$146,$B598,总装!AK$6)+SUMIF(总装!AL$3:AL$146,$B598,总装!AL$6)+SUMIF(总装!AM$3:AM$146,$B598,总装!AM$6)</f>
        <v>0</v>
      </c>
      <c r="V598" s="5">
        <f ca="1">SUMIF(总装!AN$3:AN$146,$B598,总装!AN$6)+SUMIF(总装!AO$3:AO$146,$B598,总装!AO$6)+SUMIF(总装!AP$3:AP$146,$B598,总装!AP$6)</f>
        <v>0</v>
      </c>
      <c r="W598" s="5">
        <f ca="1">SUMIF(总装!AQ$3:AQ$146,$B598,总装!AQ$6)+SUMIF(总装!AR$3:AR$146,$B598,总装!AR$6)+SUMIF(总装!AS$3:AS$146,$B598,总装!AS$6)</f>
        <v>0</v>
      </c>
      <c r="X598" s="5">
        <f ca="1">SUMIF(总装!AT$3:AT$146,$B598,总装!AT$6)+SUMIF(总装!AU$3:AU$146,$B598,总装!AU$6)+SUMIF(总装!AV$3:AV$146,$B598,总装!AV$6)</f>
        <v>0</v>
      </c>
      <c r="Y598" s="5">
        <f ca="1">SUMIF(总装!AW$3:AW$146,$B598,总装!AW$6)+SUMIF(总装!AX$3:AX$146,$B598,总装!AX$6)+SUMIF(总装!AY$3:AY$146,$B598,总装!AY$6)</f>
        <v>0</v>
      </c>
      <c r="Z598" s="5">
        <f ca="1">SUMIF(总装!AZ$3:AZ$146,$B598,总装!AZ$6)+SUMIF(总装!BA$3:BA$146,$B598,总装!BA$6)+SUMIF(总装!BB$3:BB$146,$B598,总装!BB$6)</f>
        <v>0</v>
      </c>
      <c r="AA598" s="5">
        <f ca="1">SUMIF(总装!BC$3:BC$146,$B598,总装!BC$6)+SUMIF(总装!BD$3:BD$146,$B598,总装!BD$6)+SUMIF(总装!BE$3:BE$146,$B598,总装!BE$6)</f>
        <v>0</v>
      </c>
      <c r="AB598" s="5">
        <f ca="1">SUMIF(总装!BF$3:BF$146,$B598,总装!BF$6)+SUMIF(总装!BG$3:BG$146,$B598,总装!BG$6)+SUMIF(总装!BH$3:BH$146,$B598,总装!BH$6)</f>
        <v>0</v>
      </c>
      <c r="AC598" s="5">
        <f ca="1">SUMIF(总装!BI$3:BI$146,$B598,总装!BI$6)+SUMIF(总装!BJ$3:BJ$146,$B598,总装!BJ$6)+SUMIF(总装!BK$3:BK$146,$B598,总装!BK$6)</f>
        <v>0</v>
      </c>
      <c r="AD598" s="5">
        <f ca="1">SUMIF(总装!BL$3:BL$146,$B598,总装!BL$6)+SUMIF(总装!BM$3:BM$146,$B598,总装!BM$6)+SUMIF(总装!BN$3:BN$146,$B598,总装!BN$6)</f>
        <v>0</v>
      </c>
      <c r="AE598" s="5">
        <f ca="1">SUMIF(总装!BO$3:BO$146,$B598,总装!BO$6)+SUMIF(总装!BP$3:BP$146,$B598,总装!BP$6)+SUMIF(总装!BQ$3:BQ$146,$B598,总装!BQ$6)</f>
        <v>0</v>
      </c>
      <c r="AF598" s="5">
        <f ca="1">SUMIF(总装!BR$3:BR$146,$B598,总装!BR$6)+SUMIF(总装!BS$3:BS$146,$B598,总装!BS$6)+SUMIF(总装!BT$3:BT$146,$B598,总装!BT$6)</f>
        <v>0</v>
      </c>
      <c r="AG598" s="5">
        <f ca="1">SUMIF(总装!BU$3:BU$146,$B598,总装!BU$6)+SUMIF(总装!BV$3:BV$146,$B598,总装!BV$6)+SUMIF(总装!BW$3:BW$146,$B598,总装!BW$6)</f>
        <v>0</v>
      </c>
      <c r="AH598" s="5">
        <f ca="1">SUMIF(总装!BX$3:BX$146,$B598,总装!BX$6)+SUMIF(总装!BY$3:BY$146,$B598,总装!BY$6)+SUMIF(总装!BZ$3:BZ$146,$B598,总装!BZ$6)</f>
        <v>0</v>
      </c>
      <c r="AI598" s="5">
        <f ca="1">SUMIF(总装!CA$3:CA$146,$B598,总装!CA$6)+SUMIF(总装!CB$3:CB$146,$B598,总装!CB$6)+SUMIF(总装!CC$3:CC$146,$B598,总装!CC$6)</f>
        <v>0</v>
      </c>
      <c r="AJ598" s="5">
        <f ca="1">SUMIF(总装!CD$3:CD$146,$B598,总装!CD$6)+SUMIF(总装!CE$3:CE$146,$B598,总装!CE$6)+SUMIF(总装!CF$3:CF$146,$B598,总装!CF$6)</f>
        <v>0</v>
      </c>
      <c r="AK598" s="5">
        <f ca="1">SUMIF(总装!CG$3:CG$146,$B598,总装!CG$6)+SUMIF(总装!CH$3:CH$146,$B598,总装!CH$6)+SUMIF(总装!CI$3:CI$146,$B598,总装!CI$6)</f>
        <v>0</v>
      </c>
      <c r="AL598" s="5">
        <f ca="1">SUMIF(总装!CJ$3:CJ$146,$B598,总装!CJ$6)+SUMIF(总装!CK$3:CK$146,$B598,总装!CK$6)+SUMIF(总装!CL$3:CL$146,$B598,总装!CL$6)</f>
        <v>0</v>
      </c>
      <c r="AM598" s="5">
        <f ca="1">SUMIF(总装!CM$3:CM$146,$B598,总装!CM$6)+SUMIF(总装!CN$3:CN$146,$B598,总装!CN$6)+SUMIF(总装!CO$3:CO$146,$B598,总装!CO$6)</f>
        <v>0</v>
      </c>
      <c r="AN598" s="5">
        <f ca="1">SUMIF(总装!CP$3:CP$146,$B598,总装!CP$6)+SUMIF(总装!CQ$3:CQ$146,$B598,总装!CQ$6)+SUMIF(总装!CR$3:CR$146,$B598,总装!CR$6)</f>
        <v>0</v>
      </c>
      <c r="AO598" s="5">
        <f ca="1" t="shared" si="24"/>
        <v>386</v>
      </c>
      <c r="AP598" s="5">
        <f>SUMIF(工单拆分!G:G,B598,工单拆分!I:I)</f>
        <v>386</v>
      </c>
      <c r="AQ598" s="5">
        <f ca="1" t="shared" si="25"/>
        <v>0</v>
      </c>
      <c r="AS598" s="7"/>
      <c r="AT598" s="5"/>
      <c r="AU598" s="5"/>
      <c r="AV598" s="5"/>
      <c r="AW598" s="5"/>
    </row>
    <row r="599" s="1" customFormat="1" spans="1:49">
      <c r="A599" s="5">
        <f>工单拆分!F599</f>
        <v>7211002467</v>
      </c>
      <c r="B599" s="5" t="str">
        <f>工单拆分!G599</f>
        <v>1100066721-10/10</v>
      </c>
      <c r="C599" s="5" t="str">
        <f>工单拆分!H599</f>
        <v>CG1101AL-3.7</v>
      </c>
      <c r="D599" s="5">
        <f>VLOOKUP(B599,工单拆分!G:I,3,0)</f>
        <v>673</v>
      </c>
      <c r="E599" s="5">
        <f ca="1">SUMIFS(OFFSET(工单拆分!$I$2,,,2000),OFFSET(工单拆分!$F$2,,,2000),A599)</f>
        <v>673</v>
      </c>
      <c r="F599" s="5"/>
      <c r="G599" s="10">
        <f ca="1" t="array" ref="G599">MATCH(TRUE,J599:AN599&gt;10,0)+$J$2-1</f>
        <v>43533</v>
      </c>
      <c r="H599" s="11"/>
      <c r="I599" s="11"/>
      <c r="J599" s="5">
        <f ca="1">SUMIF(总装!D$3:D$146,$B599,总装!D$6)+SUMIF(总装!E$3:E$146,$B599,总装!E$6)+SUMIF(总装!F$3:F$146,$B599,总装!F$6)</f>
        <v>0</v>
      </c>
      <c r="K599" s="12">
        <f ca="1">SUMIF(总装!G$3:G$146,$B599,总装!G$6)+SUMIF(总装!H$3:H$146,$B599,总装!H$6)+SUMIF(总装!I$3:I$146,$B599,总装!I$6)</f>
        <v>0</v>
      </c>
      <c r="L599" s="12">
        <f ca="1">SUMIF(总装!J$3:J$146,$B599,总装!J$6)+SUMIF(总装!K$3:K$146,$B599,总装!K$6)+SUMIF(总装!L$3:L$146,$B599,总装!L$6)</f>
        <v>0</v>
      </c>
      <c r="M599" s="12">
        <f ca="1">SUMIF(总装!M$3:M$146,$B599,总装!M$6)+SUMIF(总装!N$3:N$146,$B599,总装!N$6)+SUMIF(总装!O$3:O$146,$B599,总装!O$6)</f>
        <v>0</v>
      </c>
      <c r="N599" s="12">
        <f ca="1">SUMIF(总装!P$3:P$146,$B599,总装!P$6)+SUMIF(总装!Q$3:Q$146,$B599,总装!Q$6)+SUMIF(总装!R$3:R$146,$B599,总装!R$6)</f>
        <v>0</v>
      </c>
      <c r="O599" s="12">
        <f ca="1">SUMIF(总装!S$3:S$146,$B599,总装!S$6)+SUMIF(总装!T$3:T$146,$B599,总装!T$6)+SUMIF(总装!U$3:U$146,$B599,总装!U$6)</f>
        <v>0</v>
      </c>
      <c r="P599" s="12">
        <f ca="1">SUMIF(总装!V$3:V$146,$B599,总装!V$6)+SUMIF(总装!W$3:W$146,$B599,总装!W$6)+SUMIF(总装!X$3:X$146,$B599,总装!X$6)</f>
        <v>0</v>
      </c>
      <c r="Q599" s="12">
        <f ca="1">SUMIF(总装!Y$3:Y$146,$B599,总装!Y$6)+SUMIF(总装!Z$3:Z$146,$B599,总装!Z$6)+SUMIF(总装!AA$3:AA$146,$B599,总装!AA$6)</f>
        <v>0</v>
      </c>
      <c r="R599" s="5">
        <f ca="1">SUMIF(总装!AB$3:AB$146,$B599,总装!AB$6)+SUMIF(总装!AC$3:AC$146,$B599,总装!AC$6)+SUMIF(总装!AD$3:AD$146,$B599,总装!AD$6)</f>
        <v>673</v>
      </c>
      <c r="S599" s="5">
        <f ca="1">SUMIF(总装!AE$3:AE$146,$B599,总装!AE$6)+SUMIF(总装!AF$3:AF$146,$B599,总装!AF$6)+SUMIF(总装!AG$3:AG$146,$B599,总装!AG$6)</f>
        <v>0</v>
      </c>
      <c r="T599" s="5">
        <f ca="1">SUMIF(总装!AH$3:AH$146,$B599,总装!AH$6)+SUMIF(总装!AI$3:AI$146,$B599,总装!AI$6)+SUMIF(总装!AJ$3:AJ$146,$B599,总装!AJ$6)</f>
        <v>0</v>
      </c>
      <c r="U599" s="5">
        <f ca="1">SUMIF(总装!AK$3:AK$146,$B599,总装!AK$6)+SUMIF(总装!AL$3:AL$146,$B599,总装!AL$6)+SUMIF(总装!AM$3:AM$146,$B599,总装!AM$6)</f>
        <v>0</v>
      </c>
      <c r="V599" s="5">
        <f ca="1">SUMIF(总装!AN$3:AN$146,$B599,总装!AN$6)+SUMIF(总装!AO$3:AO$146,$B599,总装!AO$6)+SUMIF(总装!AP$3:AP$146,$B599,总装!AP$6)</f>
        <v>0</v>
      </c>
      <c r="W599" s="5">
        <f ca="1">SUMIF(总装!AQ$3:AQ$146,$B599,总装!AQ$6)+SUMIF(总装!AR$3:AR$146,$B599,总装!AR$6)+SUMIF(总装!AS$3:AS$146,$B599,总装!AS$6)</f>
        <v>0</v>
      </c>
      <c r="X599" s="5">
        <f ca="1">SUMIF(总装!AT$3:AT$146,$B599,总装!AT$6)+SUMIF(总装!AU$3:AU$146,$B599,总装!AU$6)+SUMIF(总装!AV$3:AV$146,$B599,总装!AV$6)</f>
        <v>0</v>
      </c>
      <c r="Y599" s="5">
        <f ca="1">SUMIF(总装!AW$3:AW$146,$B599,总装!AW$6)+SUMIF(总装!AX$3:AX$146,$B599,总装!AX$6)+SUMIF(总装!AY$3:AY$146,$B599,总装!AY$6)</f>
        <v>0</v>
      </c>
      <c r="Z599" s="5">
        <f ca="1">SUMIF(总装!AZ$3:AZ$146,$B599,总装!AZ$6)+SUMIF(总装!BA$3:BA$146,$B599,总装!BA$6)+SUMIF(总装!BB$3:BB$146,$B599,总装!BB$6)</f>
        <v>0</v>
      </c>
      <c r="AA599" s="5">
        <f ca="1">SUMIF(总装!BC$3:BC$146,$B599,总装!BC$6)+SUMIF(总装!BD$3:BD$146,$B599,总装!BD$6)+SUMIF(总装!BE$3:BE$146,$B599,总装!BE$6)</f>
        <v>0</v>
      </c>
      <c r="AB599" s="5">
        <f ca="1">SUMIF(总装!BF$3:BF$146,$B599,总装!BF$6)+SUMIF(总装!BG$3:BG$146,$B599,总装!BG$6)+SUMIF(总装!BH$3:BH$146,$B599,总装!BH$6)</f>
        <v>0</v>
      </c>
      <c r="AC599" s="5">
        <f ca="1">SUMIF(总装!BI$3:BI$146,$B599,总装!BI$6)+SUMIF(总装!BJ$3:BJ$146,$B599,总装!BJ$6)+SUMIF(总装!BK$3:BK$146,$B599,总装!BK$6)</f>
        <v>0</v>
      </c>
      <c r="AD599" s="5">
        <f ca="1">SUMIF(总装!BL$3:BL$146,$B599,总装!BL$6)+SUMIF(总装!BM$3:BM$146,$B599,总装!BM$6)+SUMIF(总装!BN$3:BN$146,$B599,总装!BN$6)</f>
        <v>0</v>
      </c>
      <c r="AE599" s="5">
        <f ca="1">SUMIF(总装!BO$3:BO$146,$B599,总装!BO$6)+SUMIF(总装!BP$3:BP$146,$B599,总装!BP$6)+SUMIF(总装!BQ$3:BQ$146,$B599,总装!BQ$6)</f>
        <v>0</v>
      </c>
      <c r="AF599" s="5">
        <f ca="1">SUMIF(总装!BR$3:BR$146,$B599,总装!BR$6)+SUMIF(总装!BS$3:BS$146,$B599,总装!BS$6)+SUMIF(总装!BT$3:BT$146,$B599,总装!BT$6)</f>
        <v>0</v>
      </c>
      <c r="AG599" s="5">
        <f ca="1">SUMIF(总装!BU$3:BU$146,$B599,总装!BU$6)+SUMIF(总装!BV$3:BV$146,$B599,总装!BV$6)+SUMIF(总装!BW$3:BW$146,$B599,总装!BW$6)</f>
        <v>0</v>
      </c>
      <c r="AH599" s="5">
        <f ca="1">SUMIF(总装!BX$3:BX$146,$B599,总装!BX$6)+SUMIF(总装!BY$3:BY$146,$B599,总装!BY$6)+SUMIF(总装!BZ$3:BZ$146,$B599,总装!BZ$6)</f>
        <v>0</v>
      </c>
      <c r="AI599" s="5">
        <f ca="1">SUMIF(总装!CA$3:CA$146,$B599,总装!CA$6)+SUMIF(总装!CB$3:CB$146,$B599,总装!CB$6)+SUMIF(总装!CC$3:CC$146,$B599,总装!CC$6)</f>
        <v>0</v>
      </c>
      <c r="AJ599" s="5">
        <f ca="1">SUMIF(总装!CD$3:CD$146,$B599,总装!CD$6)+SUMIF(总装!CE$3:CE$146,$B599,总装!CE$6)+SUMIF(总装!CF$3:CF$146,$B599,总装!CF$6)</f>
        <v>0</v>
      </c>
      <c r="AK599" s="5">
        <f ca="1">SUMIF(总装!CG$3:CG$146,$B599,总装!CG$6)+SUMIF(总装!CH$3:CH$146,$B599,总装!CH$6)+SUMIF(总装!CI$3:CI$146,$B599,总装!CI$6)</f>
        <v>0</v>
      </c>
      <c r="AL599" s="5">
        <f ca="1">SUMIF(总装!CJ$3:CJ$146,$B599,总装!CJ$6)+SUMIF(总装!CK$3:CK$146,$B599,总装!CK$6)+SUMIF(总装!CL$3:CL$146,$B599,总装!CL$6)</f>
        <v>0</v>
      </c>
      <c r="AM599" s="5">
        <f ca="1">SUMIF(总装!CM$3:CM$146,$B599,总装!CM$6)+SUMIF(总装!CN$3:CN$146,$B599,总装!CN$6)+SUMIF(总装!CO$3:CO$146,$B599,总装!CO$6)</f>
        <v>0</v>
      </c>
      <c r="AN599" s="5">
        <f ca="1">SUMIF(总装!CP$3:CP$146,$B599,总装!CP$6)+SUMIF(总装!CQ$3:CQ$146,$B599,总装!CQ$6)+SUMIF(总装!CR$3:CR$146,$B599,总装!CR$6)</f>
        <v>0</v>
      </c>
      <c r="AO599" s="5">
        <f ca="1" t="shared" si="24"/>
        <v>673</v>
      </c>
      <c r="AP599" s="5">
        <f>SUMIF(工单拆分!G:G,B599,工单拆分!I:I)</f>
        <v>673</v>
      </c>
      <c r="AQ599" s="5">
        <f ca="1" t="shared" si="25"/>
        <v>0</v>
      </c>
      <c r="AS599" s="7"/>
      <c r="AT599" s="5"/>
      <c r="AU599" s="5"/>
      <c r="AV599" s="5"/>
      <c r="AW599" s="5"/>
    </row>
    <row r="600" s="1" customFormat="1" spans="1:49">
      <c r="A600" s="5">
        <f>工单拆分!F600</f>
        <v>7211002459</v>
      </c>
      <c r="B600" s="5" t="str">
        <f>工单拆分!G600</f>
        <v>1100066722-10/20</v>
      </c>
      <c r="C600" s="5" t="str">
        <f>工单拆分!H600</f>
        <v>CG1301E-3.8</v>
      </c>
      <c r="D600" s="5">
        <f>VLOOKUP(B600,工单拆分!G:I,3,0)</f>
        <v>571</v>
      </c>
      <c r="E600" s="5">
        <f ca="1">SUMIFS(OFFSET(工单拆分!$I$2,,,2000),OFFSET(工单拆分!$F$2,,,2000),A600)</f>
        <v>3424</v>
      </c>
      <c r="F600" s="5"/>
      <c r="G600" s="10">
        <f ca="1" t="array" ref="G600">MATCH(TRUE,J600:AN600&gt;10,0)+$J$2-1</f>
        <v>43530</v>
      </c>
      <c r="H600" s="11"/>
      <c r="I600" s="11"/>
      <c r="J600" s="5">
        <f ca="1">SUMIF(总装!D$3:D$146,$B600,总装!D$6)+SUMIF(总装!E$3:E$146,$B600,总装!E$6)+SUMIF(总装!F$3:F$146,$B600,总装!F$6)</f>
        <v>0</v>
      </c>
      <c r="K600" s="12">
        <f ca="1">SUMIF(总装!G$3:G$146,$B600,总装!G$6)+SUMIF(总装!H$3:H$146,$B600,总装!H$6)+SUMIF(总装!I$3:I$146,$B600,总装!I$6)</f>
        <v>0</v>
      </c>
      <c r="L600" s="12">
        <f ca="1">SUMIF(总装!J$3:J$146,$B600,总装!J$6)+SUMIF(总装!K$3:K$146,$B600,总装!K$6)+SUMIF(总装!L$3:L$146,$B600,总装!L$6)</f>
        <v>0</v>
      </c>
      <c r="M600" s="12">
        <f ca="1">SUMIF(总装!M$3:M$146,$B600,总装!M$6)+SUMIF(总装!N$3:N$146,$B600,总装!N$6)+SUMIF(总装!O$3:O$146,$B600,总装!O$6)</f>
        <v>0</v>
      </c>
      <c r="N600" s="12">
        <f ca="1">SUMIF(总装!P$3:P$146,$B600,总装!P$6)+SUMIF(总装!Q$3:Q$146,$B600,总装!Q$6)+SUMIF(总装!R$3:R$146,$B600,总装!R$6)</f>
        <v>0</v>
      </c>
      <c r="O600" s="12">
        <f ca="1">SUMIF(总装!S$3:S$146,$B600,总装!S$6)+SUMIF(总装!T$3:T$146,$B600,总装!T$6)+SUMIF(总装!U$3:U$146,$B600,总装!U$6)</f>
        <v>571</v>
      </c>
      <c r="P600" s="12">
        <f ca="1">SUMIF(总装!V$3:V$146,$B600,总装!V$6)+SUMIF(总装!W$3:W$146,$B600,总装!W$6)+SUMIF(总装!X$3:X$146,$B600,总装!X$6)</f>
        <v>0</v>
      </c>
      <c r="Q600" s="12">
        <f ca="1">SUMIF(总装!Y$3:Y$146,$B600,总装!Y$6)+SUMIF(总装!Z$3:Z$146,$B600,总装!Z$6)+SUMIF(总装!AA$3:AA$146,$B600,总装!AA$6)</f>
        <v>0</v>
      </c>
      <c r="R600" s="5">
        <f ca="1">SUMIF(总装!AB$3:AB$146,$B600,总装!AB$6)+SUMIF(总装!AC$3:AC$146,$B600,总装!AC$6)+SUMIF(总装!AD$3:AD$146,$B600,总装!AD$6)</f>
        <v>0</v>
      </c>
      <c r="S600" s="5">
        <f ca="1">SUMIF(总装!AE$3:AE$146,$B600,总装!AE$6)+SUMIF(总装!AF$3:AF$146,$B600,总装!AF$6)+SUMIF(总装!AG$3:AG$146,$B600,总装!AG$6)</f>
        <v>0</v>
      </c>
      <c r="T600" s="5">
        <f ca="1">SUMIF(总装!AH$3:AH$146,$B600,总装!AH$6)+SUMIF(总装!AI$3:AI$146,$B600,总装!AI$6)+SUMIF(总装!AJ$3:AJ$146,$B600,总装!AJ$6)</f>
        <v>0</v>
      </c>
      <c r="U600" s="5">
        <f ca="1">SUMIF(总装!AK$3:AK$146,$B600,总装!AK$6)+SUMIF(总装!AL$3:AL$146,$B600,总装!AL$6)+SUMIF(总装!AM$3:AM$146,$B600,总装!AM$6)</f>
        <v>0</v>
      </c>
      <c r="V600" s="5">
        <f ca="1">SUMIF(总装!AN$3:AN$146,$B600,总装!AN$6)+SUMIF(总装!AO$3:AO$146,$B600,总装!AO$6)+SUMIF(总装!AP$3:AP$146,$B600,总装!AP$6)</f>
        <v>0</v>
      </c>
      <c r="W600" s="5">
        <f ca="1">SUMIF(总装!AQ$3:AQ$146,$B600,总装!AQ$6)+SUMIF(总装!AR$3:AR$146,$B600,总装!AR$6)+SUMIF(总装!AS$3:AS$146,$B600,总装!AS$6)</f>
        <v>0</v>
      </c>
      <c r="X600" s="5">
        <f ca="1">SUMIF(总装!AT$3:AT$146,$B600,总装!AT$6)+SUMIF(总装!AU$3:AU$146,$B600,总装!AU$6)+SUMIF(总装!AV$3:AV$146,$B600,总装!AV$6)</f>
        <v>0</v>
      </c>
      <c r="Y600" s="5">
        <f ca="1">SUMIF(总装!AW$3:AW$146,$B600,总装!AW$6)+SUMIF(总装!AX$3:AX$146,$B600,总装!AX$6)+SUMIF(总装!AY$3:AY$146,$B600,总装!AY$6)</f>
        <v>0</v>
      </c>
      <c r="Z600" s="5">
        <f ca="1">SUMIF(总装!AZ$3:AZ$146,$B600,总装!AZ$6)+SUMIF(总装!BA$3:BA$146,$B600,总装!BA$6)+SUMIF(总装!BB$3:BB$146,$B600,总装!BB$6)</f>
        <v>0</v>
      </c>
      <c r="AA600" s="5">
        <f ca="1">SUMIF(总装!BC$3:BC$146,$B600,总装!BC$6)+SUMIF(总装!BD$3:BD$146,$B600,总装!BD$6)+SUMIF(总装!BE$3:BE$146,$B600,总装!BE$6)</f>
        <v>0</v>
      </c>
      <c r="AB600" s="5">
        <f ca="1">SUMIF(总装!BF$3:BF$146,$B600,总装!BF$6)+SUMIF(总装!BG$3:BG$146,$B600,总装!BG$6)+SUMIF(总装!BH$3:BH$146,$B600,总装!BH$6)</f>
        <v>0</v>
      </c>
      <c r="AC600" s="5">
        <f ca="1">SUMIF(总装!BI$3:BI$146,$B600,总装!BI$6)+SUMIF(总装!BJ$3:BJ$146,$B600,总装!BJ$6)+SUMIF(总装!BK$3:BK$146,$B600,总装!BK$6)</f>
        <v>0</v>
      </c>
      <c r="AD600" s="5">
        <f ca="1">SUMIF(总装!BL$3:BL$146,$B600,总装!BL$6)+SUMIF(总装!BM$3:BM$146,$B600,总装!BM$6)+SUMIF(总装!BN$3:BN$146,$B600,总装!BN$6)</f>
        <v>0</v>
      </c>
      <c r="AE600" s="5">
        <f ca="1">SUMIF(总装!BO$3:BO$146,$B600,总装!BO$6)+SUMIF(总装!BP$3:BP$146,$B600,总装!BP$6)+SUMIF(总装!BQ$3:BQ$146,$B600,总装!BQ$6)</f>
        <v>0</v>
      </c>
      <c r="AF600" s="5">
        <f ca="1">SUMIF(总装!BR$3:BR$146,$B600,总装!BR$6)+SUMIF(总装!BS$3:BS$146,$B600,总装!BS$6)+SUMIF(总装!BT$3:BT$146,$B600,总装!BT$6)</f>
        <v>0</v>
      </c>
      <c r="AG600" s="5">
        <f ca="1">SUMIF(总装!BU$3:BU$146,$B600,总装!BU$6)+SUMIF(总装!BV$3:BV$146,$B600,总装!BV$6)+SUMIF(总装!BW$3:BW$146,$B600,总装!BW$6)</f>
        <v>0</v>
      </c>
      <c r="AH600" s="5">
        <f ca="1">SUMIF(总装!BX$3:BX$146,$B600,总装!BX$6)+SUMIF(总装!BY$3:BY$146,$B600,总装!BY$6)+SUMIF(总装!BZ$3:BZ$146,$B600,总装!BZ$6)</f>
        <v>0</v>
      </c>
      <c r="AI600" s="5">
        <f ca="1">SUMIF(总装!CA$3:CA$146,$B600,总装!CA$6)+SUMIF(总装!CB$3:CB$146,$B600,总装!CB$6)+SUMIF(总装!CC$3:CC$146,$B600,总装!CC$6)</f>
        <v>0</v>
      </c>
      <c r="AJ600" s="5">
        <f ca="1">SUMIF(总装!CD$3:CD$146,$B600,总装!CD$6)+SUMIF(总装!CE$3:CE$146,$B600,总装!CE$6)+SUMIF(总装!CF$3:CF$146,$B600,总装!CF$6)</f>
        <v>0</v>
      </c>
      <c r="AK600" s="5">
        <f ca="1">SUMIF(总装!CG$3:CG$146,$B600,总装!CG$6)+SUMIF(总装!CH$3:CH$146,$B600,总装!CH$6)+SUMIF(总装!CI$3:CI$146,$B600,总装!CI$6)</f>
        <v>0</v>
      </c>
      <c r="AL600" s="5">
        <f ca="1">SUMIF(总装!CJ$3:CJ$146,$B600,总装!CJ$6)+SUMIF(总装!CK$3:CK$146,$B600,总装!CK$6)+SUMIF(总装!CL$3:CL$146,$B600,总装!CL$6)</f>
        <v>0</v>
      </c>
      <c r="AM600" s="5">
        <f ca="1">SUMIF(总装!CM$3:CM$146,$B600,总装!CM$6)+SUMIF(总装!CN$3:CN$146,$B600,总装!CN$6)+SUMIF(总装!CO$3:CO$146,$B600,总装!CO$6)</f>
        <v>0</v>
      </c>
      <c r="AN600" s="5">
        <f ca="1">SUMIF(总装!CP$3:CP$146,$B600,总装!CP$6)+SUMIF(总装!CQ$3:CQ$146,$B600,总装!CQ$6)+SUMIF(总装!CR$3:CR$146,$B600,总装!CR$6)</f>
        <v>0</v>
      </c>
      <c r="AO600" s="5">
        <f ca="1" t="shared" si="24"/>
        <v>571</v>
      </c>
      <c r="AP600" s="5">
        <f>SUMIF(工单拆分!G:G,B600,工单拆分!I:I)</f>
        <v>571</v>
      </c>
      <c r="AQ600" s="5">
        <f ca="1" t="shared" si="25"/>
        <v>0</v>
      </c>
      <c r="AS600" s="7"/>
      <c r="AT600" s="5"/>
      <c r="AU600" s="5"/>
      <c r="AV600" s="5"/>
      <c r="AW600" s="5"/>
    </row>
    <row r="601" s="1" customFormat="1" spans="1:49">
      <c r="A601" s="5">
        <f>工单拆分!F601</f>
        <v>7211002459</v>
      </c>
      <c r="B601" s="5" t="str">
        <f>工单拆分!G601</f>
        <v>1100066723-10</v>
      </c>
      <c r="C601" s="5" t="str">
        <f>工单拆分!H601</f>
        <v>CG1301E-3.5</v>
      </c>
      <c r="D601" s="5">
        <f>VLOOKUP(B601,工单拆分!G:I,3,0)</f>
        <v>570</v>
      </c>
      <c r="E601" s="5">
        <f ca="1">SUMIFS(OFFSET(工单拆分!$I$2,,,2000),OFFSET(工单拆分!$F$2,,,2000),A601)</f>
        <v>3424</v>
      </c>
      <c r="F601" s="5"/>
      <c r="G601" s="10">
        <f ca="1" t="array" ref="G601">MATCH(TRUE,J601:AN601&gt;10,0)+$J$2-1</f>
        <v>43529</v>
      </c>
      <c r="H601" s="11"/>
      <c r="I601" s="11"/>
      <c r="J601" s="5">
        <f ca="1">SUMIF(总装!D$3:D$146,$B601,总装!D$6)+SUMIF(总装!E$3:E$146,$B601,总装!E$6)+SUMIF(总装!F$3:F$146,$B601,总装!F$6)</f>
        <v>0</v>
      </c>
      <c r="K601" s="12">
        <f ca="1">SUMIF(总装!G$3:G$146,$B601,总装!G$6)+SUMIF(总装!H$3:H$146,$B601,总装!H$6)+SUMIF(总装!I$3:I$146,$B601,总装!I$6)</f>
        <v>0</v>
      </c>
      <c r="L601" s="12">
        <f ca="1">SUMIF(总装!J$3:J$146,$B601,总装!J$6)+SUMIF(总装!K$3:K$146,$B601,总装!K$6)+SUMIF(总装!L$3:L$146,$B601,总装!L$6)</f>
        <v>0</v>
      </c>
      <c r="M601" s="12">
        <f ca="1">SUMIF(总装!M$3:M$146,$B601,总装!M$6)+SUMIF(总装!N$3:N$146,$B601,总装!N$6)+SUMIF(总装!O$3:O$146,$B601,总装!O$6)</f>
        <v>0</v>
      </c>
      <c r="N601" s="12">
        <f ca="1">SUMIF(总装!P$3:P$146,$B601,总装!P$6)+SUMIF(总装!Q$3:Q$146,$B601,总装!Q$6)+SUMIF(总装!R$3:R$146,$B601,总装!R$6)</f>
        <v>470</v>
      </c>
      <c r="O601" s="12">
        <f ca="1">SUMIF(总装!S$3:S$146,$B601,总装!S$6)+SUMIF(总装!T$3:T$146,$B601,总装!T$6)+SUMIF(总装!U$3:U$146,$B601,总装!U$6)</f>
        <v>100</v>
      </c>
      <c r="P601" s="12">
        <f ca="1">SUMIF(总装!V$3:V$146,$B601,总装!V$6)+SUMIF(总装!W$3:W$146,$B601,总装!W$6)+SUMIF(总装!X$3:X$146,$B601,总装!X$6)</f>
        <v>0</v>
      </c>
      <c r="Q601" s="12">
        <f ca="1">SUMIF(总装!Y$3:Y$146,$B601,总装!Y$6)+SUMIF(总装!Z$3:Z$146,$B601,总装!Z$6)+SUMIF(总装!AA$3:AA$146,$B601,总装!AA$6)</f>
        <v>0</v>
      </c>
      <c r="R601" s="5">
        <f ca="1">SUMIF(总装!AB$3:AB$146,$B601,总装!AB$6)+SUMIF(总装!AC$3:AC$146,$B601,总装!AC$6)+SUMIF(总装!AD$3:AD$146,$B601,总装!AD$6)</f>
        <v>0</v>
      </c>
      <c r="S601" s="5">
        <f ca="1">SUMIF(总装!AE$3:AE$146,$B601,总装!AE$6)+SUMIF(总装!AF$3:AF$146,$B601,总装!AF$6)+SUMIF(总装!AG$3:AG$146,$B601,总装!AG$6)</f>
        <v>0</v>
      </c>
      <c r="T601" s="5">
        <f ca="1">SUMIF(总装!AH$3:AH$146,$B601,总装!AH$6)+SUMIF(总装!AI$3:AI$146,$B601,总装!AI$6)+SUMIF(总装!AJ$3:AJ$146,$B601,总装!AJ$6)</f>
        <v>0</v>
      </c>
      <c r="U601" s="5">
        <f ca="1">SUMIF(总装!AK$3:AK$146,$B601,总装!AK$6)+SUMIF(总装!AL$3:AL$146,$B601,总装!AL$6)+SUMIF(总装!AM$3:AM$146,$B601,总装!AM$6)</f>
        <v>0</v>
      </c>
      <c r="V601" s="5">
        <f ca="1">SUMIF(总装!AN$3:AN$146,$B601,总装!AN$6)+SUMIF(总装!AO$3:AO$146,$B601,总装!AO$6)+SUMIF(总装!AP$3:AP$146,$B601,总装!AP$6)</f>
        <v>0</v>
      </c>
      <c r="W601" s="5">
        <f ca="1">SUMIF(总装!AQ$3:AQ$146,$B601,总装!AQ$6)+SUMIF(总装!AR$3:AR$146,$B601,总装!AR$6)+SUMIF(总装!AS$3:AS$146,$B601,总装!AS$6)</f>
        <v>0</v>
      </c>
      <c r="X601" s="5">
        <f ca="1">SUMIF(总装!AT$3:AT$146,$B601,总装!AT$6)+SUMIF(总装!AU$3:AU$146,$B601,总装!AU$6)+SUMIF(总装!AV$3:AV$146,$B601,总装!AV$6)</f>
        <v>0</v>
      </c>
      <c r="Y601" s="5">
        <f ca="1">SUMIF(总装!AW$3:AW$146,$B601,总装!AW$6)+SUMIF(总装!AX$3:AX$146,$B601,总装!AX$6)+SUMIF(总装!AY$3:AY$146,$B601,总装!AY$6)</f>
        <v>0</v>
      </c>
      <c r="Z601" s="5">
        <f ca="1">SUMIF(总装!AZ$3:AZ$146,$B601,总装!AZ$6)+SUMIF(总装!BA$3:BA$146,$B601,总装!BA$6)+SUMIF(总装!BB$3:BB$146,$B601,总装!BB$6)</f>
        <v>0</v>
      </c>
      <c r="AA601" s="5">
        <f ca="1">SUMIF(总装!BC$3:BC$146,$B601,总装!BC$6)+SUMIF(总装!BD$3:BD$146,$B601,总装!BD$6)+SUMIF(总装!BE$3:BE$146,$B601,总装!BE$6)</f>
        <v>0</v>
      </c>
      <c r="AB601" s="5">
        <f ca="1">SUMIF(总装!BF$3:BF$146,$B601,总装!BF$6)+SUMIF(总装!BG$3:BG$146,$B601,总装!BG$6)+SUMIF(总装!BH$3:BH$146,$B601,总装!BH$6)</f>
        <v>0</v>
      </c>
      <c r="AC601" s="5">
        <f ca="1">SUMIF(总装!BI$3:BI$146,$B601,总装!BI$6)+SUMIF(总装!BJ$3:BJ$146,$B601,总装!BJ$6)+SUMIF(总装!BK$3:BK$146,$B601,总装!BK$6)</f>
        <v>0</v>
      </c>
      <c r="AD601" s="5">
        <f ca="1">SUMIF(总装!BL$3:BL$146,$B601,总装!BL$6)+SUMIF(总装!BM$3:BM$146,$B601,总装!BM$6)+SUMIF(总装!BN$3:BN$146,$B601,总装!BN$6)</f>
        <v>0</v>
      </c>
      <c r="AE601" s="5">
        <f ca="1">SUMIF(总装!BO$3:BO$146,$B601,总装!BO$6)+SUMIF(总装!BP$3:BP$146,$B601,总装!BP$6)+SUMIF(总装!BQ$3:BQ$146,$B601,总装!BQ$6)</f>
        <v>0</v>
      </c>
      <c r="AF601" s="5">
        <f ca="1">SUMIF(总装!BR$3:BR$146,$B601,总装!BR$6)+SUMIF(总装!BS$3:BS$146,$B601,总装!BS$6)+SUMIF(总装!BT$3:BT$146,$B601,总装!BT$6)</f>
        <v>0</v>
      </c>
      <c r="AG601" s="5">
        <f ca="1">SUMIF(总装!BU$3:BU$146,$B601,总装!BU$6)+SUMIF(总装!BV$3:BV$146,$B601,总装!BV$6)+SUMIF(总装!BW$3:BW$146,$B601,总装!BW$6)</f>
        <v>0</v>
      </c>
      <c r="AH601" s="5">
        <f ca="1">SUMIF(总装!BX$3:BX$146,$B601,总装!BX$6)+SUMIF(总装!BY$3:BY$146,$B601,总装!BY$6)+SUMIF(总装!BZ$3:BZ$146,$B601,总装!BZ$6)</f>
        <v>0</v>
      </c>
      <c r="AI601" s="5">
        <f ca="1">SUMIF(总装!CA$3:CA$146,$B601,总装!CA$6)+SUMIF(总装!CB$3:CB$146,$B601,总装!CB$6)+SUMIF(总装!CC$3:CC$146,$B601,总装!CC$6)</f>
        <v>0</v>
      </c>
      <c r="AJ601" s="5">
        <f ca="1">SUMIF(总装!CD$3:CD$146,$B601,总装!CD$6)+SUMIF(总装!CE$3:CE$146,$B601,总装!CE$6)+SUMIF(总装!CF$3:CF$146,$B601,总装!CF$6)</f>
        <v>0</v>
      </c>
      <c r="AK601" s="5">
        <f ca="1">SUMIF(总装!CG$3:CG$146,$B601,总装!CG$6)+SUMIF(总装!CH$3:CH$146,$B601,总装!CH$6)+SUMIF(总装!CI$3:CI$146,$B601,总装!CI$6)</f>
        <v>0</v>
      </c>
      <c r="AL601" s="5">
        <f ca="1">SUMIF(总装!CJ$3:CJ$146,$B601,总装!CJ$6)+SUMIF(总装!CK$3:CK$146,$B601,总装!CK$6)+SUMIF(总装!CL$3:CL$146,$B601,总装!CL$6)</f>
        <v>0</v>
      </c>
      <c r="AM601" s="5">
        <f ca="1">SUMIF(总装!CM$3:CM$146,$B601,总装!CM$6)+SUMIF(总装!CN$3:CN$146,$B601,总装!CN$6)+SUMIF(总装!CO$3:CO$146,$B601,总装!CO$6)</f>
        <v>0</v>
      </c>
      <c r="AN601" s="5">
        <f ca="1">SUMIF(总装!CP$3:CP$146,$B601,总装!CP$6)+SUMIF(总装!CQ$3:CQ$146,$B601,总装!CQ$6)+SUMIF(总装!CR$3:CR$146,$B601,总装!CR$6)</f>
        <v>0</v>
      </c>
      <c r="AO601" s="5">
        <f ca="1" t="shared" si="24"/>
        <v>570</v>
      </c>
      <c r="AP601" s="5">
        <f>SUMIF(工单拆分!G:G,B601,工单拆分!I:I)</f>
        <v>570</v>
      </c>
      <c r="AQ601" s="5">
        <f ca="1" t="shared" si="25"/>
        <v>0</v>
      </c>
      <c r="AS601" s="7">
        <f>VLOOKUP(日计划量!C:C,工单拆分!H:N,7,0)</f>
        <v>100843327</v>
      </c>
      <c r="AT601" s="5">
        <f ca="1">VLOOKUP(C:C,工单拆分!H:R,11,0)</f>
        <v>0</v>
      </c>
      <c r="AU601" s="5">
        <f ca="1">VLOOKUP(C:C,工单拆分!H:S,12,0)</f>
        <v>0</v>
      </c>
      <c r="AV601" s="5"/>
      <c r="AW601" s="5"/>
    </row>
    <row r="602" s="1" customFormat="1" spans="1:49">
      <c r="A602" s="5">
        <f>工单拆分!F602</f>
        <v>7211002749</v>
      </c>
      <c r="B602" s="5" t="str">
        <f>工单拆分!G602</f>
        <v>1100066723-20/30</v>
      </c>
      <c r="C602" s="5" t="str">
        <f>工单拆分!H602</f>
        <v>CG1102E-3.5</v>
      </c>
      <c r="D602" s="5">
        <f>VLOOKUP(B602,工单拆分!G:I,3,0)</f>
        <v>452</v>
      </c>
      <c r="E602" s="5">
        <f ca="1">SUMIFS(OFFSET(工单拆分!$I$2,,,2000),OFFSET(工单拆分!$F$2,,,2000),A602)</f>
        <v>452</v>
      </c>
      <c r="F602" s="5"/>
      <c r="G602" s="10">
        <f ca="1" t="array" ref="G602">MATCH(TRUE,J602:AN602&gt;10,0)+$J$2-1</f>
        <v>43528</v>
      </c>
      <c r="H602" s="11"/>
      <c r="I602" s="11"/>
      <c r="J602" s="5">
        <f ca="1">SUMIF(总装!D$3:D$146,$B602,总装!D$6)+SUMIF(总装!E$3:E$146,$B602,总装!E$6)+SUMIF(总装!F$3:F$146,$B602,总装!F$6)</f>
        <v>0</v>
      </c>
      <c r="K602" s="12">
        <f ca="1">SUMIF(总装!G$3:G$146,$B602,总装!G$6)+SUMIF(总装!H$3:H$146,$B602,总装!H$6)+SUMIF(总装!I$3:I$146,$B602,总装!I$6)</f>
        <v>0</v>
      </c>
      <c r="L602" s="12">
        <f ca="1">SUMIF(总装!J$3:J$146,$B602,总装!J$6)+SUMIF(总装!K$3:K$146,$B602,总装!K$6)+SUMIF(总装!L$3:L$146,$B602,总装!L$6)</f>
        <v>0</v>
      </c>
      <c r="M602" s="12">
        <f ca="1">SUMIF(总装!M$3:M$146,$B602,总装!M$6)+SUMIF(总装!N$3:N$146,$B602,总装!N$6)+SUMIF(总装!O$3:O$146,$B602,总装!O$6)</f>
        <v>352</v>
      </c>
      <c r="N602" s="12">
        <f ca="1">SUMIF(总装!P$3:P$146,$B602,总装!P$6)+SUMIF(总装!Q$3:Q$146,$B602,总装!Q$6)+SUMIF(总装!R$3:R$146,$B602,总装!R$6)</f>
        <v>100</v>
      </c>
      <c r="O602" s="12">
        <f ca="1">SUMIF(总装!S$3:S$146,$B602,总装!S$6)+SUMIF(总装!T$3:T$146,$B602,总装!T$6)+SUMIF(总装!U$3:U$146,$B602,总装!U$6)</f>
        <v>0</v>
      </c>
      <c r="P602" s="12">
        <f ca="1">SUMIF(总装!V$3:V$146,$B602,总装!V$6)+SUMIF(总装!W$3:W$146,$B602,总装!W$6)+SUMIF(总装!X$3:X$146,$B602,总装!X$6)</f>
        <v>0</v>
      </c>
      <c r="Q602" s="12">
        <f ca="1">SUMIF(总装!Y$3:Y$146,$B602,总装!Y$6)+SUMIF(总装!Z$3:Z$146,$B602,总装!Z$6)+SUMIF(总装!AA$3:AA$146,$B602,总装!AA$6)</f>
        <v>0</v>
      </c>
      <c r="R602" s="5">
        <f ca="1">SUMIF(总装!AB$3:AB$146,$B602,总装!AB$6)+SUMIF(总装!AC$3:AC$146,$B602,总装!AC$6)+SUMIF(总装!AD$3:AD$146,$B602,总装!AD$6)</f>
        <v>0</v>
      </c>
      <c r="S602" s="5">
        <f ca="1">SUMIF(总装!AE$3:AE$146,$B602,总装!AE$6)+SUMIF(总装!AF$3:AF$146,$B602,总装!AF$6)+SUMIF(总装!AG$3:AG$146,$B602,总装!AG$6)</f>
        <v>0</v>
      </c>
      <c r="T602" s="5">
        <f ca="1">SUMIF(总装!AH$3:AH$146,$B602,总装!AH$6)+SUMIF(总装!AI$3:AI$146,$B602,总装!AI$6)+SUMIF(总装!AJ$3:AJ$146,$B602,总装!AJ$6)</f>
        <v>0</v>
      </c>
      <c r="U602" s="5">
        <f ca="1">SUMIF(总装!AK$3:AK$146,$B602,总装!AK$6)+SUMIF(总装!AL$3:AL$146,$B602,总装!AL$6)+SUMIF(总装!AM$3:AM$146,$B602,总装!AM$6)</f>
        <v>0</v>
      </c>
      <c r="V602" s="5">
        <f ca="1">SUMIF(总装!AN$3:AN$146,$B602,总装!AN$6)+SUMIF(总装!AO$3:AO$146,$B602,总装!AO$6)+SUMIF(总装!AP$3:AP$146,$B602,总装!AP$6)</f>
        <v>0</v>
      </c>
      <c r="W602" s="5">
        <f ca="1">SUMIF(总装!AQ$3:AQ$146,$B602,总装!AQ$6)+SUMIF(总装!AR$3:AR$146,$B602,总装!AR$6)+SUMIF(总装!AS$3:AS$146,$B602,总装!AS$6)</f>
        <v>0</v>
      </c>
      <c r="X602" s="5">
        <f ca="1">SUMIF(总装!AT$3:AT$146,$B602,总装!AT$6)+SUMIF(总装!AU$3:AU$146,$B602,总装!AU$6)+SUMIF(总装!AV$3:AV$146,$B602,总装!AV$6)</f>
        <v>0</v>
      </c>
      <c r="Y602" s="5">
        <f ca="1">SUMIF(总装!AW$3:AW$146,$B602,总装!AW$6)+SUMIF(总装!AX$3:AX$146,$B602,总装!AX$6)+SUMIF(总装!AY$3:AY$146,$B602,总装!AY$6)</f>
        <v>0</v>
      </c>
      <c r="Z602" s="5">
        <f ca="1">SUMIF(总装!AZ$3:AZ$146,$B602,总装!AZ$6)+SUMIF(总装!BA$3:BA$146,$B602,总装!BA$6)+SUMIF(总装!BB$3:BB$146,$B602,总装!BB$6)</f>
        <v>0</v>
      </c>
      <c r="AA602" s="5">
        <f ca="1">SUMIF(总装!BC$3:BC$146,$B602,总装!BC$6)+SUMIF(总装!BD$3:BD$146,$B602,总装!BD$6)+SUMIF(总装!BE$3:BE$146,$B602,总装!BE$6)</f>
        <v>0</v>
      </c>
      <c r="AB602" s="5">
        <f ca="1">SUMIF(总装!BF$3:BF$146,$B602,总装!BF$6)+SUMIF(总装!BG$3:BG$146,$B602,总装!BG$6)+SUMIF(总装!BH$3:BH$146,$B602,总装!BH$6)</f>
        <v>0</v>
      </c>
      <c r="AC602" s="5">
        <f ca="1">SUMIF(总装!BI$3:BI$146,$B602,总装!BI$6)+SUMIF(总装!BJ$3:BJ$146,$B602,总装!BJ$6)+SUMIF(总装!BK$3:BK$146,$B602,总装!BK$6)</f>
        <v>0</v>
      </c>
      <c r="AD602" s="5">
        <f ca="1">SUMIF(总装!BL$3:BL$146,$B602,总装!BL$6)+SUMIF(总装!BM$3:BM$146,$B602,总装!BM$6)+SUMIF(总装!BN$3:BN$146,$B602,总装!BN$6)</f>
        <v>0</v>
      </c>
      <c r="AE602" s="5">
        <f ca="1">SUMIF(总装!BO$3:BO$146,$B602,总装!BO$6)+SUMIF(总装!BP$3:BP$146,$B602,总装!BP$6)+SUMIF(总装!BQ$3:BQ$146,$B602,总装!BQ$6)</f>
        <v>0</v>
      </c>
      <c r="AF602" s="5">
        <f ca="1">SUMIF(总装!BR$3:BR$146,$B602,总装!BR$6)+SUMIF(总装!BS$3:BS$146,$B602,总装!BS$6)+SUMIF(总装!BT$3:BT$146,$B602,总装!BT$6)</f>
        <v>0</v>
      </c>
      <c r="AG602" s="5">
        <f ca="1">SUMIF(总装!BU$3:BU$146,$B602,总装!BU$6)+SUMIF(总装!BV$3:BV$146,$B602,总装!BV$6)+SUMIF(总装!BW$3:BW$146,$B602,总装!BW$6)</f>
        <v>0</v>
      </c>
      <c r="AH602" s="5">
        <f ca="1">SUMIF(总装!BX$3:BX$146,$B602,总装!BX$6)+SUMIF(总装!BY$3:BY$146,$B602,总装!BY$6)+SUMIF(总装!BZ$3:BZ$146,$B602,总装!BZ$6)</f>
        <v>0</v>
      </c>
      <c r="AI602" s="5">
        <f ca="1">SUMIF(总装!CA$3:CA$146,$B602,总装!CA$6)+SUMIF(总装!CB$3:CB$146,$B602,总装!CB$6)+SUMIF(总装!CC$3:CC$146,$B602,总装!CC$6)</f>
        <v>0</v>
      </c>
      <c r="AJ602" s="5">
        <f ca="1">SUMIF(总装!CD$3:CD$146,$B602,总装!CD$6)+SUMIF(总装!CE$3:CE$146,$B602,总装!CE$6)+SUMIF(总装!CF$3:CF$146,$B602,总装!CF$6)</f>
        <v>0</v>
      </c>
      <c r="AK602" s="5">
        <f ca="1">SUMIF(总装!CG$3:CG$146,$B602,总装!CG$6)+SUMIF(总装!CH$3:CH$146,$B602,总装!CH$6)+SUMIF(总装!CI$3:CI$146,$B602,总装!CI$6)</f>
        <v>0</v>
      </c>
      <c r="AL602" s="5">
        <f ca="1">SUMIF(总装!CJ$3:CJ$146,$B602,总装!CJ$6)+SUMIF(总装!CK$3:CK$146,$B602,总装!CK$6)+SUMIF(总装!CL$3:CL$146,$B602,总装!CL$6)</f>
        <v>0</v>
      </c>
      <c r="AM602" s="5">
        <f ca="1">SUMIF(总装!CM$3:CM$146,$B602,总装!CM$6)+SUMIF(总装!CN$3:CN$146,$B602,总装!CN$6)+SUMIF(总装!CO$3:CO$146,$B602,总装!CO$6)</f>
        <v>0</v>
      </c>
      <c r="AN602" s="5">
        <f ca="1">SUMIF(总装!CP$3:CP$146,$B602,总装!CP$6)+SUMIF(总装!CQ$3:CQ$146,$B602,总装!CQ$6)+SUMIF(总装!CR$3:CR$146,$B602,总装!CR$6)</f>
        <v>0</v>
      </c>
      <c r="AO602" s="5">
        <f ca="1" t="shared" si="24"/>
        <v>452</v>
      </c>
      <c r="AP602" s="5">
        <f>SUMIF(工单拆分!G:G,B602,工单拆分!I:I)</f>
        <v>452</v>
      </c>
      <c r="AQ602" s="5">
        <f ca="1" t="shared" si="25"/>
        <v>0</v>
      </c>
      <c r="AS602" s="7" t="str">
        <f>VLOOKUP(日计划量!C:C,工单拆分!H:N,7,0)</f>
        <v>100843314/100843316</v>
      </c>
      <c r="AT602" s="5">
        <f ca="1">VLOOKUP(C:C,工单拆分!H:R,11,0)</f>
        <v>0</v>
      </c>
      <c r="AU602" s="5">
        <f ca="1">VLOOKUP(C:C,工单拆分!H:S,12,0)</f>
        <v>0</v>
      </c>
      <c r="AV602" s="5"/>
      <c r="AW602" s="5"/>
    </row>
    <row r="603" s="1" customFormat="1" spans="1:49">
      <c r="A603" s="5">
        <f>工单拆分!F603</f>
        <v>7211002780</v>
      </c>
      <c r="B603" s="5" t="str">
        <f>工单拆分!G603</f>
        <v>1100066724-10/20</v>
      </c>
      <c r="C603" s="5" t="str">
        <f>工单拆分!H603</f>
        <v>CG1102F-3.6</v>
      </c>
      <c r="D603" s="5">
        <f>VLOOKUP(B603,工单拆分!G:I,3,0)</f>
        <v>452</v>
      </c>
      <c r="E603" s="5">
        <f ca="1">SUMIFS(OFFSET(工单拆分!$I$2,,,2000),OFFSET(工单拆分!$F$2,,,2000),A603)</f>
        <v>452</v>
      </c>
      <c r="F603" s="5"/>
      <c r="G603" s="10">
        <f ca="1" t="array" ref="G603">MATCH(TRUE,J603:AN603&gt;10,0)+$J$2-1</f>
        <v>43529</v>
      </c>
      <c r="H603" s="11"/>
      <c r="I603" s="11"/>
      <c r="J603" s="5">
        <f ca="1">SUMIF(总装!D$3:D$146,$B603,总装!D$6)+SUMIF(总装!E$3:E$146,$B603,总装!E$6)+SUMIF(总装!F$3:F$146,$B603,总装!F$6)</f>
        <v>0</v>
      </c>
      <c r="K603" s="12">
        <f ca="1">SUMIF(总装!G$3:G$146,$B603,总装!G$6)+SUMIF(总装!H$3:H$146,$B603,总装!H$6)+SUMIF(总装!I$3:I$146,$B603,总装!I$6)</f>
        <v>0</v>
      </c>
      <c r="L603" s="12">
        <f ca="1">SUMIF(总装!J$3:J$146,$B603,总装!J$6)+SUMIF(总装!K$3:K$146,$B603,总装!K$6)+SUMIF(总装!L$3:L$146,$B603,总装!L$6)</f>
        <v>0</v>
      </c>
      <c r="M603" s="12">
        <f ca="1">SUMIF(总装!M$3:M$146,$B603,总装!M$6)+SUMIF(总装!N$3:N$146,$B603,总装!N$6)+SUMIF(总装!O$3:O$146,$B603,总装!O$6)</f>
        <v>0</v>
      </c>
      <c r="N603" s="12">
        <f ca="1">SUMIF(总装!P$3:P$146,$B603,总装!P$6)+SUMIF(总装!Q$3:Q$146,$B603,总装!Q$6)+SUMIF(总装!R$3:R$146,$B603,总装!R$6)</f>
        <v>452</v>
      </c>
      <c r="O603" s="12">
        <f ca="1">SUMIF(总装!S$3:S$146,$B603,总装!S$6)+SUMIF(总装!T$3:T$146,$B603,总装!T$6)+SUMIF(总装!U$3:U$146,$B603,总装!U$6)</f>
        <v>0</v>
      </c>
      <c r="P603" s="12">
        <f ca="1">SUMIF(总装!V$3:V$146,$B603,总装!V$6)+SUMIF(总装!W$3:W$146,$B603,总装!W$6)+SUMIF(总装!X$3:X$146,$B603,总装!X$6)</f>
        <v>0</v>
      </c>
      <c r="Q603" s="12">
        <f ca="1">SUMIF(总装!Y$3:Y$146,$B603,总装!Y$6)+SUMIF(总装!Z$3:Z$146,$B603,总装!Z$6)+SUMIF(总装!AA$3:AA$146,$B603,总装!AA$6)</f>
        <v>0</v>
      </c>
      <c r="R603" s="5">
        <f ca="1">SUMIF(总装!AB$3:AB$146,$B603,总装!AB$6)+SUMIF(总装!AC$3:AC$146,$B603,总装!AC$6)+SUMIF(总装!AD$3:AD$146,$B603,总装!AD$6)</f>
        <v>0</v>
      </c>
      <c r="S603" s="5">
        <f ca="1">SUMIF(总装!AE$3:AE$146,$B603,总装!AE$6)+SUMIF(总装!AF$3:AF$146,$B603,总装!AF$6)+SUMIF(总装!AG$3:AG$146,$B603,总装!AG$6)</f>
        <v>0</v>
      </c>
      <c r="T603" s="5">
        <f ca="1">SUMIF(总装!AH$3:AH$146,$B603,总装!AH$6)+SUMIF(总装!AI$3:AI$146,$B603,总装!AI$6)+SUMIF(总装!AJ$3:AJ$146,$B603,总装!AJ$6)</f>
        <v>0</v>
      </c>
      <c r="U603" s="5">
        <f ca="1">SUMIF(总装!AK$3:AK$146,$B603,总装!AK$6)+SUMIF(总装!AL$3:AL$146,$B603,总装!AL$6)+SUMIF(总装!AM$3:AM$146,$B603,总装!AM$6)</f>
        <v>0</v>
      </c>
      <c r="V603" s="5">
        <f ca="1">SUMIF(总装!AN$3:AN$146,$B603,总装!AN$6)+SUMIF(总装!AO$3:AO$146,$B603,总装!AO$6)+SUMIF(总装!AP$3:AP$146,$B603,总装!AP$6)</f>
        <v>0</v>
      </c>
      <c r="W603" s="5">
        <f ca="1">SUMIF(总装!AQ$3:AQ$146,$B603,总装!AQ$6)+SUMIF(总装!AR$3:AR$146,$B603,总装!AR$6)+SUMIF(总装!AS$3:AS$146,$B603,总装!AS$6)</f>
        <v>0</v>
      </c>
      <c r="X603" s="5">
        <f ca="1">SUMIF(总装!AT$3:AT$146,$B603,总装!AT$6)+SUMIF(总装!AU$3:AU$146,$B603,总装!AU$6)+SUMIF(总装!AV$3:AV$146,$B603,总装!AV$6)</f>
        <v>0</v>
      </c>
      <c r="Y603" s="5">
        <f ca="1">SUMIF(总装!AW$3:AW$146,$B603,总装!AW$6)+SUMIF(总装!AX$3:AX$146,$B603,总装!AX$6)+SUMIF(总装!AY$3:AY$146,$B603,总装!AY$6)</f>
        <v>0</v>
      </c>
      <c r="Z603" s="5">
        <f ca="1">SUMIF(总装!AZ$3:AZ$146,$B603,总装!AZ$6)+SUMIF(总装!BA$3:BA$146,$B603,总装!BA$6)+SUMIF(总装!BB$3:BB$146,$B603,总装!BB$6)</f>
        <v>0</v>
      </c>
      <c r="AA603" s="5">
        <f ca="1">SUMIF(总装!BC$3:BC$146,$B603,总装!BC$6)+SUMIF(总装!BD$3:BD$146,$B603,总装!BD$6)+SUMIF(总装!BE$3:BE$146,$B603,总装!BE$6)</f>
        <v>0</v>
      </c>
      <c r="AB603" s="5">
        <f ca="1">SUMIF(总装!BF$3:BF$146,$B603,总装!BF$6)+SUMIF(总装!BG$3:BG$146,$B603,总装!BG$6)+SUMIF(总装!BH$3:BH$146,$B603,总装!BH$6)</f>
        <v>0</v>
      </c>
      <c r="AC603" s="5">
        <f ca="1">SUMIF(总装!BI$3:BI$146,$B603,总装!BI$6)+SUMIF(总装!BJ$3:BJ$146,$B603,总装!BJ$6)+SUMIF(总装!BK$3:BK$146,$B603,总装!BK$6)</f>
        <v>0</v>
      </c>
      <c r="AD603" s="5">
        <f ca="1">SUMIF(总装!BL$3:BL$146,$B603,总装!BL$6)+SUMIF(总装!BM$3:BM$146,$B603,总装!BM$6)+SUMIF(总装!BN$3:BN$146,$B603,总装!BN$6)</f>
        <v>0</v>
      </c>
      <c r="AE603" s="5">
        <f ca="1">SUMIF(总装!BO$3:BO$146,$B603,总装!BO$6)+SUMIF(总装!BP$3:BP$146,$B603,总装!BP$6)+SUMIF(总装!BQ$3:BQ$146,$B603,总装!BQ$6)</f>
        <v>0</v>
      </c>
      <c r="AF603" s="5">
        <f ca="1">SUMIF(总装!BR$3:BR$146,$B603,总装!BR$6)+SUMIF(总装!BS$3:BS$146,$B603,总装!BS$6)+SUMIF(总装!BT$3:BT$146,$B603,总装!BT$6)</f>
        <v>0</v>
      </c>
      <c r="AG603" s="5">
        <f ca="1">SUMIF(总装!BU$3:BU$146,$B603,总装!BU$6)+SUMIF(总装!BV$3:BV$146,$B603,总装!BV$6)+SUMIF(总装!BW$3:BW$146,$B603,总装!BW$6)</f>
        <v>0</v>
      </c>
      <c r="AH603" s="5">
        <f ca="1">SUMIF(总装!BX$3:BX$146,$B603,总装!BX$6)+SUMIF(总装!BY$3:BY$146,$B603,总装!BY$6)+SUMIF(总装!BZ$3:BZ$146,$B603,总装!BZ$6)</f>
        <v>0</v>
      </c>
      <c r="AI603" s="5">
        <f ca="1">SUMIF(总装!CA$3:CA$146,$B603,总装!CA$6)+SUMIF(总装!CB$3:CB$146,$B603,总装!CB$6)+SUMIF(总装!CC$3:CC$146,$B603,总装!CC$6)</f>
        <v>0</v>
      </c>
      <c r="AJ603" s="5">
        <f ca="1">SUMIF(总装!CD$3:CD$146,$B603,总装!CD$6)+SUMIF(总装!CE$3:CE$146,$B603,总装!CE$6)+SUMIF(总装!CF$3:CF$146,$B603,总装!CF$6)</f>
        <v>0</v>
      </c>
      <c r="AK603" s="5">
        <f ca="1">SUMIF(总装!CG$3:CG$146,$B603,总装!CG$6)+SUMIF(总装!CH$3:CH$146,$B603,总装!CH$6)+SUMIF(总装!CI$3:CI$146,$B603,总装!CI$6)</f>
        <v>0</v>
      </c>
      <c r="AL603" s="5">
        <f ca="1">SUMIF(总装!CJ$3:CJ$146,$B603,总装!CJ$6)+SUMIF(总装!CK$3:CK$146,$B603,总装!CK$6)+SUMIF(总装!CL$3:CL$146,$B603,总装!CL$6)</f>
        <v>0</v>
      </c>
      <c r="AM603" s="5">
        <f ca="1">SUMIF(总装!CM$3:CM$146,$B603,总装!CM$6)+SUMIF(总装!CN$3:CN$146,$B603,总装!CN$6)+SUMIF(总装!CO$3:CO$146,$B603,总装!CO$6)</f>
        <v>0</v>
      </c>
      <c r="AN603" s="5">
        <f ca="1">SUMIF(总装!CP$3:CP$146,$B603,总装!CP$6)+SUMIF(总装!CQ$3:CQ$146,$B603,总装!CQ$6)+SUMIF(总装!CR$3:CR$146,$B603,总装!CR$6)</f>
        <v>0</v>
      </c>
      <c r="AO603" s="5">
        <f ca="1" t="shared" si="24"/>
        <v>452</v>
      </c>
      <c r="AP603" s="5">
        <f>SUMIF(工单拆分!G:G,B603,工单拆分!I:I)</f>
        <v>452</v>
      </c>
      <c r="AQ603" s="5">
        <f ca="1" t="shared" si="25"/>
        <v>0</v>
      </c>
      <c r="AS603" s="7" t="str">
        <f>VLOOKUP(日计划量!C:C,工单拆分!H:N,7,0)</f>
        <v>100843321/100843322</v>
      </c>
      <c r="AT603" s="5">
        <f ca="1">VLOOKUP(C:C,工单拆分!H:R,11,0)</f>
        <v>0</v>
      </c>
      <c r="AU603" s="5">
        <f ca="1">VLOOKUP(C:C,工单拆分!H:S,12,0)</f>
        <v>0</v>
      </c>
      <c r="AV603" s="5"/>
      <c r="AW603" s="5"/>
    </row>
    <row r="604" s="1" customFormat="1" spans="1:49">
      <c r="A604" s="5">
        <f>工单拆分!F604</f>
        <v>7211002314</v>
      </c>
      <c r="B604" s="5" t="str">
        <f>工单拆分!G604</f>
        <v>1100066725-10</v>
      </c>
      <c r="C604" s="5" t="str">
        <f>工单拆分!H604</f>
        <v>JF07DG-3.6</v>
      </c>
      <c r="D604" s="5">
        <f>VLOOKUP(B604,工单拆分!G:I,3,0)</f>
        <v>660</v>
      </c>
      <c r="E604" s="5">
        <f ca="1">SUMIFS(OFFSET(工单拆分!$I$2,,,2000),OFFSET(工单拆分!$F$2,,,2000),A604)</f>
        <v>660</v>
      </c>
      <c r="F604" s="5"/>
      <c r="G604" s="10">
        <f ca="1" t="array" ref="G604">MATCH(TRUE,J604:AN604&gt;10,0)+$J$2-1</f>
        <v>43528</v>
      </c>
      <c r="H604" s="11"/>
      <c r="I604" s="11"/>
      <c r="J604" s="5">
        <f ca="1">SUMIF(总装!D$3:D$146,$B604,总装!D$6)+SUMIF(总装!E$3:E$146,$B604,总装!E$6)+SUMIF(总装!F$3:F$146,$B604,总装!F$6)</f>
        <v>0</v>
      </c>
      <c r="K604" s="12">
        <f ca="1">SUMIF(总装!G$3:G$146,$B604,总装!G$6)+SUMIF(总装!H$3:H$146,$B604,总装!H$6)+SUMIF(总装!I$3:I$146,$B604,总装!I$6)</f>
        <v>0</v>
      </c>
      <c r="L604" s="12">
        <f ca="1">SUMIF(总装!J$3:J$146,$B604,总装!J$6)+SUMIF(总装!K$3:K$146,$B604,总装!K$6)+SUMIF(总装!L$3:L$146,$B604,总装!L$6)</f>
        <v>0</v>
      </c>
      <c r="M604" s="12">
        <f ca="1">SUMIF(总装!M$3:M$146,$B604,总装!M$6)+SUMIF(总装!N$3:N$146,$B604,总装!N$6)+SUMIF(总装!O$3:O$146,$B604,总装!O$6)</f>
        <v>300</v>
      </c>
      <c r="N604" s="12">
        <f ca="1">SUMIF(总装!P$3:P$146,$B604,总装!P$6)+SUMIF(总装!Q$3:Q$146,$B604,总装!Q$6)+SUMIF(总装!R$3:R$146,$B604,总装!R$6)</f>
        <v>360</v>
      </c>
      <c r="O604" s="12">
        <f ca="1">SUMIF(总装!S$3:S$146,$B604,总装!S$6)+SUMIF(总装!T$3:T$146,$B604,总装!T$6)+SUMIF(总装!U$3:U$146,$B604,总装!U$6)</f>
        <v>0</v>
      </c>
      <c r="P604" s="12">
        <f ca="1">SUMIF(总装!V$3:V$146,$B604,总装!V$6)+SUMIF(总装!W$3:W$146,$B604,总装!W$6)+SUMIF(总装!X$3:X$146,$B604,总装!X$6)</f>
        <v>0</v>
      </c>
      <c r="Q604" s="12">
        <f ca="1">SUMIF(总装!Y$3:Y$146,$B604,总装!Y$6)+SUMIF(总装!Z$3:Z$146,$B604,总装!Z$6)+SUMIF(总装!AA$3:AA$146,$B604,总装!AA$6)</f>
        <v>0</v>
      </c>
      <c r="R604" s="5">
        <f ca="1">SUMIF(总装!AB$3:AB$146,$B604,总装!AB$6)+SUMIF(总装!AC$3:AC$146,$B604,总装!AC$6)+SUMIF(总装!AD$3:AD$146,$B604,总装!AD$6)</f>
        <v>0</v>
      </c>
      <c r="S604" s="5">
        <f ca="1">SUMIF(总装!AE$3:AE$146,$B604,总装!AE$6)+SUMIF(总装!AF$3:AF$146,$B604,总装!AF$6)+SUMIF(总装!AG$3:AG$146,$B604,总装!AG$6)</f>
        <v>0</v>
      </c>
      <c r="T604" s="5">
        <f ca="1">SUMIF(总装!AH$3:AH$146,$B604,总装!AH$6)+SUMIF(总装!AI$3:AI$146,$B604,总装!AI$6)+SUMIF(总装!AJ$3:AJ$146,$B604,总装!AJ$6)</f>
        <v>0</v>
      </c>
      <c r="U604" s="5">
        <f ca="1">SUMIF(总装!AK$3:AK$146,$B604,总装!AK$6)+SUMIF(总装!AL$3:AL$146,$B604,总装!AL$6)+SUMIF(总装!AM$3:AM$146,$B604,总装!AM$6)</f>
        <v>0</v>
      </c>
      <c r="V604" s="5">
        <f ca="1">SUMIF(总装!AN$3:AN$146,$B604,总装!AN$6)+SUMIF(总装!AO$3:AO$146,$B604,总装!AO$6)+SUMIF(总装!AP$3:AP$146,$B604,总装!AP$6)</f>
        <v>0</v>
      </c>
      <c r="W604" s="5">
        <f ca="1">SUMIF(总装!AQ$3:AQ$146,$B604,总装!AQ$6)+SUMIF(总装!AR$3:AR$146,$B604,总装!AR$6)+SUMIF(总装!AS$3:AS$146,$B604,总装!AS$6)</f>
        <v>0</v>
      </c>
      <c r="X604" s="5">
        <f ca="1">SUMIF(总装!AT$3:AT$146,$B604,总装!AT$6)+SUMIF(总装!AU$3:AU$146,$B604,总装!AU$6)+SUMIF(总装!AV$3:AV$146,$B604,总装!AV$6)</f>
        <v>0</v>
      </c>
      <c r="Y604" s="5">
        <f ca="1">SUMIF(总装!AW$3:AW$146,$B604,总装!AW$6)+SUMIF(总装!AX$3:AX$146,$B604,总装!AX$6)+SUMIF(总装!AY$3:AY$146,$B604,总装!AY$6)</f>
        <v>0</v>
      </c>
      <c r="Z604" s="5">
        <f ca="1">SUMIF(总装!AZ$3:AZ$146,$B604,总装!AZ$6)+SUMIF(总装!BA$3:BA$146,$B604,总装!BA$6)+SUMIF(总装!BB$3:BB$146,$B604,总装!BB$6)</f>
        <v>0</v>
      </c>
      <c r="AA604" s="5">
        <f ca="1">SUMIF(总装!BC$3:BC$146,$B604,总装!BC$6)+SUMIF(总装!BD$3:BD$146,$B604,总装!BD$6)+SUMIF(总装!BE$3:BE$146,$B604,总装!BE$6)</f>
        <v>0</v>
      </c>
      <c r="AB604" s="5">
        <f ca="1">SUMIF(总装!BF$3:BF$146,$B604,总装!BF$6)+SUMIF(总装!BG$3:BG$146,$B604,总装!BG$6)+SUMIF(总装!BH$3:BH$146,$B604,总装!BH$6)</f>
        <v>0</v>
      </c>
      <c r="AC604" s="5">
        <f ca="1">SUMIF(总装!BI$3:BI$146,$B604,总装!BI$6)+SUMIF(总装!BJ$3:BJ$146,$B604,总装!BJ$6)+SUMIF(总装!BK$3:BK$146,$B604,总装!BK$6)</f>
        <v>0</v>
      </c>
      <c r="AD604" s="5">
        <f ca="1">SUMIF(总装!BL$3:BL$146,$B604,总装!BL$6)+SUMIF(总装!BM$3:BM$146,$B604,总装!BM$6)+SUMIF(总装!BN$3:BN$146,$B604,总装!BN$6)</f>
        <v>0</v>
      </c>
      <c r="AE604" s="5">
        <f ca="1">SUMIF(总装!BO$3:BO$146,$B604,总装!BO$6)+SUMIF(总装!BP$3:BP$146,$B604,总装!BP$6)+SUMIF(总装!BQ$3:BQ$146,$B604,总装!BQ$6)</f>
        <v>0</v>
      </c>
      <c r="AF604" s="5">
        <f ca="1">SUMIF(总装!BR$3:BR$146,$B604,总装!BR$6)+SUMIF(总装!BS$3:BS$146,$B604,总装!BS$6)+SUMIF(总装!BT$3:BT$146,$B604,总装!BT$6)</f>
        <v>0</v>
      </c>
      <c r="AG604" s="5">
        <f ca="1">SUMIF(总装!BU$3:BU$146,$B604,总装!BU$6)+SUMIF(总装!BV$3:BV$146,$B604,总装!BV$6)+SUMIF(总装!BW$3:BW$146,$B604,总装!BW$6)</f>
        <v>0</v>
      </c>
      <c r="AH604" s="5">
        <f ca="1">SUMIF(总装!BX$3:BX$146,$B604,总装!BX$6)+SUMIF(总装!BY$3:BY$146,$B604,总装!BY$6)+SUMIF(总装!BZ$3:BZ$146,$B604,总装!BZ$6)</f>
        <v>0</v>
      </c>
      <c r="AI604" s="5">
        <f ca="1">SUMIF(总装!CA$3:CA$146,$B604,总装!CA$6)+SUMIF(总装!CB$3:CB$146,$B604,总装!CB$6)+SUMIF(总装!CC$3:CC$146,$B604,总装!CC$6)</f>
        <v>0</v>
      </c>
      <c r="AJ604" s="5">
        <f ca="1">SUMIF(总装!CD$3:CD$146,$B604,总装!CD$6)+SUMIF(总装!CE$3:CE$146,$B604,总装!CE$6)+SUMIF(总装!CF$3:CF$146,$B604,总装!CF$6)</f>
        <v>0</v>
      </c>
      <c r="AK604" s="5">
        <f ca="1">SUMIF(总装!CG$3:CG$146,$B604,总装!CG$6)+SUMIF(总装!CH$3:CH$146,$B604,总装!CH$6)+SUMIF(总装!CI$3:CI$146,$B604,总装!CI$6)</f>
        <v>0</v>
      </c>
      <c r="AL604" s="5">
        <f ca="1">SUMIF(总装!CJ$3:CJ$146,$B604,总装!CJ$6)+SUMIF(总装!CK$3:CK$146,$B604,总装!CK$6)+SUMIF(总装!CL$3:CL$146,$B604,总装!CL$6)</f>
        <v>0</v>
      </c>
      <c r="AM604" s="5">
        <f ca="1">SUMIF(总装!CM$3:CM$146,$B604,总装!CM$6)+SUMIF(总装!CN$3:CN$146,$B604,总装!CN$6)+SUMIF(总装!CO$3:CO$146,$B604,总装!CO$6)</f>
        <v>0</v>
      </c>
      <c r="AN604" s="5">
        <f ca="1">SUMIF(总装!CP$3:CP$146,$B604,总装!CP$6)+SUMIF(总装!CQ$3:CQ$146,$B604,总装!CQ$6)+SUMIF(总装!CR$3:CR$146,$B604,总装!CR$6)</f>
        <v>0</v>
      </c>
      <c r="AO604" s="5">
        <f ca="1" t="shared" si="24"/>
        <v>660</v>
      </c>
      <c r="AP604" s="5">
        <f>SUMIF(工单拆分!G:G,B604,工单拆分!I:I)</f>
        <v>660</v>
      </c>
      <c r="AQ604" s="5">
        <f ca="1" t="shared" si="25"/>
        <v>0</v>
      </c>
      <c r="AS604" s="7">
        <f>VLOOKUP(日计划量!C:C,工单拆分!H:N,7,0)</f>
        <v>100843267</v>
      </c>
      <c r="AT604" s="5">
        <f ca="1">VLOOKUP(C:C,工单拆分!H:R,11,0)</f>
        <v>0</v>
      </c>
      <c r="AU604" s="5">
        <f ca="1">VLOOKUP(C:C,工单拆分!H:S,12,0)</f>
        <v>0</v>
      </c>
      <c r="AV604" s="5"/>
      <c r="AW604" s="5"/>
    </row>
    <row r="605" s="1" customFormat="1" spans="1:49">
      <c r="A605" s="5">
        <f>工单拆分!F605</f>
        <v>7211001174</v>
      </c>
      <c r="B605" s="5" t="str">
        <f>工单拆分!G605</f>
        <v>1100066726-10</v>
      </c>
      <c r="C605" s="5" t="str">
        <f>工单拆分!H605</f>
        <v>JF06G-3.7</v>
      </c>
      <c r="D605" s="5">
        <f>VLOOKUP(B605,工单拆分!G:I,3,0)</f>
        <v>1836</v>
      </c>
      <c r="E605" s="5">
        <f ca="1">SUMIFS(OFFSET(工单拆分!$I$2,,,2000),OFFSET(工单拆分!$F$2,,,2000),A605)</f>
        <v>1836</v>
      </c>
      <c r="F605" s="5"/>
      <c r="G605" s="10">
        <f ca="1" t="array" ref="G605">MATCH(TRUE,J605:AN605&gt;10,0)+$J$2-1</f>
        <v>43529</v>
      </c>
      <c r="H605" s="11"/>
      <c r="I605" s="11"/>
      <c r="J605" s="5">
        <f ca="1">SUMIF(总装!D$3:D$146,$B605,总装!D$6)+SUMIF(总装!E$3:E$146,$B605,总装!E$6)+SUMIF(总装!F$3:F$146,$B605,总装!F$6)</f>
        <v>0</v>
      </c>
      <c r="K605" s="12">
        <f ca="1">SUMIF(总装!G$3:G$146,$B605,总装!G$6)+SUMIF(总装!H$3:H$146,$B605,总装!H$6)+SUMIF(总装!I$3:I$146,$B605,总装!I$6)</f>
        <v>0</v>
      </c>
      <c r="L605" s="12">
        <f ca="1">SUMIF(总装!J$3:J$146,$B605,总装!J$6)+SUMIF(总装!K$3:K$146,$B605,总装!K$6)+SUMIF(总装!L$3:L$146,$B605,总装!L$6)</f>
        <v>0</v>
      </c>
      <c r="M605" s="12">
        <f ca="1">SUMIF(总装!M$3:M$146,$B605,总装!M$6)+SUMIF(总装!N$3:N$146,$B605,总装!N$6)+SUMIF(总装!O$3:O$146,$B605,总装!O$6)</f>
        <v>0</v>
      </c>
      <c r="N605" s="12">
        <f ca="1">SUMIF(总装!P$3:P$146,$B605,总装!P$6)+SUMIF(总装!Q$3:Q$146,$B605,总装!Q$6)+SUMIF(总装!R$3:R$146,$B605,总装!R$6)</f>
        <v>1500</v>
      </c>
      <c r="O605" s="12">
        <f ca="1">SUMIF(总装!S$3:S$146,$B605,总装!S$6)+SUMIF(总装!T$3:T$146,$B605,总装!T$6)+SUMIF(总装!U$3:U$146,$B605,总装!U$6)</f>
        <v>336</v>
      </c>
      <c r="P605" s="12">
        <f ca="1">SUMIF(总装!V$3:V$146,$B605,总装!V$6)+SUMIF(总装!W$3:W$146,$B605,总装!W$6)+SUMIF(总装!X$3:X$146,$B605,总装!X$6)</f>
        <v>0</v>
      </c>
      <c r="Q605" s="12">
        <f ca="1">SUMIF(总装!Y$3:Y$146,$B605,总装!Y$6)+SUMIF(总装!Z$3:Z$146,$B605,总装!Z$6)+SUMIF(总装!AA$3:AA$146,$B605,总装!AA$6)</f>
        <v>0</v>
      </c>
      <c r="R605" s="5">
        <f ca="1">SUMIF(总装!AB$3:AB$146,$B605,总装!AB$6)+SUMIF(总装!AC$3:AC$146,$B605,总装!AC$6)+SUMIF(总装!AD$3:AD$146,$B605,总装!AD$6)</f>
        <v>0</v>
      </c>
      <c r="S605" s="5">
        <f ca="1">SUMIF(总装!AE$3:AE$146,$B605,总装!AE$6)+SUMIF(总装!AF$3:AF$146,$B605,总装!AF$6)+SUMIF(总装!AG$3:AG$146,$B605,总装!AG$6)</f>
        <v>0</v>
      </c>
      <c r="T605" s="5">
        <f ca="1">SUMIF(总装!AH$3:AH$146,$B605,总装!AH$6)+SUMIF(总装!AI$3:AI$146,$B605,总装!AI$6)+SUMIF(总装!AJ$3:AJ$146,$B605,总装!AJ$6)</f>
        <v>0</v>
      </c>
      <c r="U605" s="5">
        <f ca="1">SUMIF(总装!AK$3:AK$146,$B605,总装!AK$6)+SUMIF(总装!AL$3:AL$146,$B605,总装!AL$6)+SUMIF(总装!AM$3:AM$146,$B605,总装!AM$6)</f>
        <v>0</v>
      </c>
      <c r="V605" s="5">
        <f ca="1">SUMIF(总装!AN$3:AN$146,$B605,总装!AN$6)+SUMIF(总装!AO$3:AO$146,$B605,总装!AO$6)+SUMIF(总装!AP$3:AP$146,$B605,总装!AP$6)</f>
        <v>0</v>
      </c>
      <c r="W605" s="5">
        <f ca="1">SUMIF(总装!AQ$3:AQ$146,$B605,总装!AQ$6)+SUMIF(总装!AR$3:AR$146,$B605,总装!AR$6)+SUMIF(总装!AS$3:AS$146,$B605,总装!AS$6)</f>
        <v>0</v>
      </c>
      <c r="X605" s="5">
        <f ca="1">SUMIF(总装!AT$3:AT$146,$B605,总装!AT$6)+SUMIF(总装!AU$3:AU$146,$B605,总装!AU$6)+SUMIF(总装!AV$3:AV$146,$B605,总装!AV$6)</f>
        <v>0</v>
      </c>
      <c r="Y605" s="5">
        <f ca="1">SUMIF(总装!AW$3:AW$146,$B605,总装!AW$6)+SUMIF(总装!AX$3:AX$146,$B605,总装!AX$6)+SUMIF(总装!AY$3:AY$146,$B605,总装!AY$6)</f>
        <v>0</v>
      </c>
      <c r="Z605" s="5">
        <f ca="1">SUMIF(总装!AZ$3:AZ$146,$B605,总装!AZ$6)+SUMIF(总装!BA$3:BA$146,$B605,总装!BA$6)+SUMIF(总装!BB$3:BB$146,$B605,总装!BB$6)</f>
        <v>0</v>
      </c>
      <c r="AA605" s="5">
        <f ca="1">SUMIF(总装!BC$3:BC$146,$B605,总装!BC$6)+SUMIF(总装!BD$3:BD$146,$B605,总装!BD$6)+SUMIF(总装!BE$3:BE$146,$B605,总装!BE$6)</f>
        <v>0</v>
      </c>
      <c r="AB605" s="5">
        <f ca="1">SUMIF(总装!BF$3:BF$146,$B605,总装!BF$6)+SUMIF(总装!BG$3:BG$146,$B605,总装!BG$6)+SUMIF(总装!BH$3:BH$146,$B605,总装!BH$6)</f>
        <v>0</v>
      </c>
      <c r="AC605" s="5">
        <f ca="1">SUMIF(总装!BI$3:BI$146,$B605,总装!BI$6)+SUMIF(总装!BJ$3:BJ$146,$B605,总装!BJ$6)+SUMIF(总装!BK$3:BK$146,$B605,总装!BK$6)</f>
        <v>0</v>
      </c>
      <c r="AD605" s="5">
        <f ca="1">SUMIF(总装!BL$3:BL$146,$B605,总装!BL$6)+SUMIF(总装!BM$3:BM$146,$B605,总装!BM$6)+SUMIF(总装!BN$3:BN$146,$B605,总装!BN$6)</f>
        <v>0</v>
      </c>
      <c r="AE605" s="5">
        <f ca="1">SUMIF(总装!BO$3:BO$146,$B605,总装!BO$6)+SUMIF(总装!BP$3:BP$146,$B605,总装!BP$6)+SUMIF(总装!BQ$3:BQ$146,$B605,总装!BQ$6)</f>
        <v>0</v>
      </c>
      <c r="AF605" s="5">
        <f ca="1">SUMIF(总装!BR$3:BR$146,$B605,总装!BR$6)+SUMIF(总装!BS$3:BS$146,$B605,总装!BS$6)+SUMIF(总装!BT$3:BT$146,$B605,总装!BT$6)</f>
        <v>0</v>
      </c>
      <c r="AG605" s="5">
        <f ca="1">SUMIF(总装!BU$3:BU$146,$B605,总装!BU$6)+SUMIF(总装!BV$3:BV$146,$B605,总装!BV$6)+SUMIF(总装!BW$3:BW$146,$B605,总装!BW$6)</f>
        <v>0</v>
      </c>
      <c r="AH605" s="5">
        <f ca="1">SUMIF(总装!BX$3:BX$146,$B605,总装!BX$6)+SUMIF(总装!BY$3:BY$146,$B605,总装!BY$6)+SUMIF(总装!BZ$3:BZ$146,$B605,总装!BZ$6)</f>
        <v>0</v>
      </c>
      <c r="AI605" s="5">
        <f ca="1">SUMIF(总装!CA$3:CA$146,$B605,总装!CA$6)+SUMIF(总装!CB$3:CB$146,$B605,总装!CB$6)+SUMIF(总装!CC$3:CC$146,$B605,总装!CC$6)</f>
        <v>0</v>
      </c>
      <c r="AJ605" s="5">
        <f ca="1">SUMIF(总装!CD$3:CD$146,$B605,总装!CD$6)+SUMIF(总装!CE$3:CE$146,$B605,总装!CE$6)+SUMIF(总装!CF$3:CF$146,$B605,总装!CF$6)</f>
        <v>0</v>
      </c>
      <c r="AK605" s="5">
        <f ca="1">SUMIF(总装!CG$3:CG$146,$B605,总装!CG$6)+SUMIF(总装!CH$3:CH$146,$B605,总装!CH$6)+SUMIF(总装!CI$3:CI$146,$B605,总装!CI$6)</f>
        <v>0</v>
      </c>
      <c r="AL605" s="5">
        <f ca="1">SUMIF(总装!CJ$3:CJ$146,$B605,总装!CJ$6)+SUMIF(总装!CK$3:CK$146,$B605,总装!CK$6)+SUMIF(总装!CL$3:CL$146,$B605,总装!CL$6)</f>
        <v>0</v>
      </c>
      <c r="AM605" s="5">
        <f ca="1">SUMIF(总装!CM$3:CM$146,$B605,总装!CM$6)+SUMIF(总装!CN$3:CN$146,$B605,总装!CN$6)+SUMIF(总装!CO$3:CO$146,$B605,总装!CO$6)</f>
        <v>0</v>
      </c>
      <c r="AN605" s="5">
        <f ca="1">SUMIF(总装!CP$3:CP$146,$B605,总装!CP$6)+SUMIF(总装!CQ$3:CQ$146,$B605,总装!CQ$6)+SUMIF(总装!CR$3:CR$146,$B605,总装!CR$6)</f>
        <v>0</v>
      </c>
      <c r="AO605" s="5">
        <f ca="1" t="shared" si="24"/>
        <v>1836</v>
      </c>
      <c r="AP605" s="5">
        <f>SUMIF(工单拆分!G:G,B605,工单拆分!I:I)</f>
        <v>1836</v>
      </c>
      <c r="AQ605" s="5">
        <f ca="1" t="shared" si="25"/>
        <v>0</v>
      </c>
      <c r="AS605" s="7" t="str">
        <f>VLOOKUP(日计划量!C:C,工单拆分!H:N,7,0)</f>
        <v>100844302/</v>
      </c>
      <c r="AT605" s="5">
        <f ca="1">VLOOKUP(C:C,工单拆分!H:R,11,0)</f>
        <v>0</v>
      </c>
      <c r="AU605" s="5">
        <f ca="1">VLOOKUP(C:C,工单拆分!H:S,12,0)</f>
        <v>0</v>
      </c>
      <c r="AV605" s="5"/>
      <c r="AW605" s="5"/>
    </row>
    <row r="606" s="1" customFormat="1" spans="1:49">
      <c r="A606" s="5">
        <f>工单拆分!F606</f>
        <v>7211001750</v>
      </c>
      <c r="B606" s="5" t="str">
        <f>工单拆分!G606</f>
        <v>1100066727-20</v>
      </c>
      <c r="C606" s="5" t="str">
        <f>工单拆分!H606</f>
        <v>JF07BG-3.7</v>
      </c>
      <c r="D606" s="5">
        <f>VLOOKUP(B606,工单拆分!G:I,3,0)</f>
        <v>1098</v>
      </c>
      <c r="E606" s="5">
        <f ca="1">SUMIFS(OFFSET(工单拆分!$I$2,,,2000),OFFSET(工单拆分!$F$2,,,2000),A606)</f>
        <v>2199</v>
      </c>
      <c r="F606" s="5"/>
      <c r="G606" s="10">
        <f ca="1" t="array" ref="G606">MATCH(TRUE,J606:AN606&gt;10,0)+$J$2-1</f>
        <v>43530</v>
      </c>
      <c r="H606" s="11"/>
      <c r="I606" s="11"/>
      <c r="J606" s="5">
        <f ca="1">SUMIF(总装!D$3:D$146,$B606,总装!D$6)+SUMIF(总装!E$3:E$146,$B606,总装!E$6)+SUMIF(总装!F$3:F$146,$B606,总装!F$6)</f>
        <v>0</v>
      </c>
      <c r="K606" s="12">
        <f ca="1">SUMIF(总装!G$3:G$146,$B606,总装!G$6)+SUMIF(总装!H$3:H$146,$B606,总装!H$6)+SUMIF(总装!I$3:I$146,$B606,总装!I$6)</f>
        <v>0</v>
      </c>
      <c r="L606" s="12">
        <f ca="1">SUMIF(总装!J$3:J$146,$B606,总装!J$6)+SUMIF(总装!K$3:K$146,$B606,总装!K$6)+SUMIF(总装!L$3:L$146,$B606,总装!L$6)</f>
        <v>0</v>
      </c>
      <c r="M606" s="12">
        <f ca="1">SUMIF(总装!M$3:M$146,$B606,总装!M$6)+SUMIF(总装!N$3:N$146,$B606,总装!N$6)+SUMIF(总装!O$3:O$146,$B606,总装!O$6)</f>
        <v>0</v>
      </c>
      <c r="N606" s="12">
        <f ca="1">SUMIF(总装!P$3:P$146,$B606,总装!P$6)+SUMIF(总装!Q$3:Q$146,$B606,总装!Q$6)+SUMIF(总装!R$3:R$146,$B606,总装!R$6)</f>
        <v>0</v>
      </c>
      <c r="O606" s="12">
        <f ca="1">SUMIF(总装!S$3:S$146,$B606,总装!S$6)+SUMIF(总装!T$3:T$146,$B606,总装!T$6)+SUMIF(总装!U$3:U$146,$B606,总装!U$6)</f>
        <v>1098</v>
      </c>
      <c r="P606" s="12">
        <f ca="1">SUMIF(总装!V$3:V$146,$B606,总装!V$6)+SUMIF(总装!W$3:W$146,$B606,总装!W$6)+SUMIF(总装!X$3:X$146,$B606,总装!X$6)</f>
        <v>0</v>
      </c>
      <c r="Q606" s="12">
        <f ca="1">SUMIF(总装!Y$3:Y$146,$B606,总装!Y$6)+SUMIF(总装!Z$3:Z$146,$B606,总装!Z$6)+SUMIF(总装!AA$3:AA$146,$B606,总装!AA$6)</f>
        <v>0</v>
      </c>
      <c r="R606" s="5">
        <f ca="1">SUMIF(总装!AB$3:AB$146,$B606,总装!AB$6)+SUMIF(总装!AC$3:AC$146,$B606,总装!AC$6)+SUMIF(总装!AD$3:AD$146,$B606,总装!AD$6)</f>
        <v>0</v>
      </c>
      <c r="S606" s="5">
        <f ca="1">SUMIF(总装!AE$3:AE$146,$B606,总装!AE$6)+SUMIF(总装!AF$3:AF$146,$B606,总装!AF$6)+SUMIF(总装!AG$3:AG$146,$B606,总装!AG$6)</f>
        <v>0</v>
      </c>
      <c r="T606" s="5">
        <f ca="1">SUMIF(总装!AH$3:AH$146,$B606,总装!AH$6)+SUMIF(总装!AI$3:AI$146,$B606,总装!AI$6)+SUMIF(总装!AJ$3:AJ$146,$B606,总装!AJ$6)</f>
        <v>0</v>
      </c>
      <c r="U606" s="5">
        <f ca="1">SUMIF(总装!AK$3:AK$146,$B606,总装!AK$6)+SUMIF(总装!AL$3:AL$146,$B606,总装!AL$6)+SUMIF(总装!AM$3:AM$146,$B606,总装!AM$6)</f>
        <v>0</v>
      </c>
      <c r="V606" s="5">
        <f ca="1">SUMIF(总装!AN$3:AN$146,$B606,总装!AN$6)+SUMIF(总装!AO$3:AO$146,$B606,总装!AO$6)+SUMIF(总装!AP$3:AP$146,$B606,总装!AP$6)</f>
        <v>0</v>
      </c>
      <c r="W606" s="5">
        <f ca="1">SUMIF(总装!AQ$3:AQ$146,$B606,总装!AQ$6)+SUMIF(总装!AR$3:AR$146,$B606,总装!AR$6)+SUMIF(总装!AS$3:AS$146,$B606,总装!AS$6)</f>
        <v>0</v>
      </c>
      <c r="X606" s="5">
        <f ca="1">SUMIF(总装!AT$3:AT$146,$B606,总装!AT$6)+SUMIF(总装!AU$3:AU$146,$B606,总装!AU$6)+SUMIF(总装!AV$3:AV$146,$B606,总装!AV$6)</f>
        <v>0</v>
      </c>
      <c r="Y606" s="5">
        <f ca="1">SUMIF(总装!AW$3:AW$146,$B606,总装!AW$6)+SUMIF(总装!AX$3:AX$146,$B606,总装!AX$6)+SUMIF(总装!AY$3:AY$146,$B606,总装!AY$6)</f>
        <v>0</v>
      </c>
      <c r="Z606" s="5">
        <f ca="1">SUMIF(总装!AZ$3:AZ$146,$B606,总装!AZ$6)+SUMIF(总装!BA$3:BA$146,$B606,总装!BA$6)+SUMIF(总装!BB$3:BB$146,$B606,总装!BB$6)</f>
        <v>0</v>
      </c>
      <c r="AA606" s="5">
        <f ca="1">SUMIF(总装!BC$3:BC$146,$B606,总装!BC$6)+SUMIF(总装!BD$3:BD$146,$B606,总装!BD$6)+SUMIF(总装!BE$3:BE$146,$B606,总装!BE$6)</f>
        <v>0</v>
      </c>
      <c r="AB606" s="5">
        <f ca="1">SUMIF(总装!BF$3:BF$146,$B606,总装!BF$6)+SUMIF(总装!BG$3:BG$146,$B606,总装!BG$6)+SUMIF(总装!BH$3:BH$146,$B606,总装!BH$6)</f>
        <v>0</v>
      </c>
      <c r="AC606" s="5">
        <f ca="1">SUMIF(总装!BI$3:BI$146,$B606,总装!BI$6)+SUMIF(总装!BJ$3:BJ$146,$B606,总装!BJ$6)+SUMIF(总装!BK$3:BK$146,$B606,总装!BK$6)</f>
        <v>0</v>
      </c>
      <c r="AD606" s="5">
        <f ca="1">SUMIF(总装!BL$3:BL$146,$B606,总装!BL$6)+SUMIF(总装!BM$3:BM$146,$B606,总装!BM$6)+SUMIF(总装!BN$3:BN$146,$B606,总装!BN$6)</f>
        <v>0</v>
      </c>
      <c r="AE606" s="5">
        <f ca="1">SUMIF(总装!BO$3:BO$146,$B606,总装!BO$6)+SUMIF(总装!BP$3:BP$146,$B606,总装!BP$6)+SUMIF(总装!BQ$3:BQ$146,$B606,总装!BQ$6)</f>
        <v>0</v>
      </c>
      <c r="AF606" s="5">
        <f ca="1">SUMIF(总装!BR$3:BR$146,$B606,总装!BR$6)+SUMIF(总装!BS$3:BS$146,$B606,总装!BS$6)+SUMIF(总装!BT$3:BT$146,$B606,总装!BT$6)</f>
        <v>0</v>
      </c>
      <c r="AG606" s="5">
        <f ca="1">SUMIF(总装!BU$3:BU$146,$B606,总装!BU$6)+SUMIF(总装!BV$3:BV$146,$B606,总装!BV$6)+SUMIF(总装!BW$3:BW$146,$B606,总装!BW$6)</f>
        <v>0</v>
      </c>
      <c r="AH606" s="5">
        <f ca="1">SUMIF(总装!BX$3:BX$146,$B606,总装!BX$6)+SUMIF(总装!BY$3:BY$146,$B606,总装!BY$6)+SUMIF(总装!BZ$3:BZ$146,$B606,总装!BZ$6)</f>
        <v>0</v>
      </c>
      <c r="AI606" s="5">
        <f ca="1">SUMIF(总装!CA$3:CA$146,$B606,总装!CA$6)+SUMIF(总装!CB$3:CB$146,$B606,总装!CB$6)+SUMIF(总装!CC$3:CC$146,$B606,总装!CC$6)</f>
        <v>0</v>
      </c>
      <c r="AJ606" s="5">
        <f ca="1">SUMIF(总装!CD$3:CD$146,$B606,总装!CD$6)+SUMIF(总装!CE$3:CE$146,$B606,总装!CE$6)+SUMIF(总装!CF$3:CF$146,$B606,总装!CF$6)</f>
        <v>0</v>
      </c>
      <c r="AK606" s="5">
        <f ca="1">SUMIF(总装!CG$3:CG$146,$B606,总装!CG$6)+SUMIF(总装!CH$3:CH$146,$B606,总装!CH$6)+SUMIF(总装!CI$3:CI$146,$B606,总装!CI$6)</f>
        <v>0</v>
      </c>
      <c r="AL606" s="5">
        <f ca="1">SUMIF(总装!CJ$3:CJ$146,$B606,总装!CJ$6)+SUMIF(总装!CK$3:CK$146,$B606,总装!CK$6)+SUMIF(总装!CL$3:CL$146,$B606,总装!CL$6)</f>
        <v>0</v>
      </c>
      <c r="AM606" s="5">
        <f ca="1">SUMIF(总装!CM$3:CM$146,$B606,总装!CM$6)+SUMIF(总装!CN$3:CN$146,$B606,总装!CN$6)+SUMIF(总装!CO$3:CO$146,$B606,总装!CO$6)</f>
        <v>0</v>
      </c>
      <c r="AN606" s="5">
        <f ca="1">SUMIF(总装!CP$3:CP$146,$B606,总装!CP$6)+SUMIF(总装!CQ$3:CQ$146,$B606,总装!CQ$6)+SUMIF(总装!CR$3:CR$146,$B606,总装!CR$6)</f>
        <v>0</v>
      </c>
      <c r="AO606" s="5">
        <f ca="1" t="shared" si="24"/>
        <v>1098</v>
      </c>
      <c r="AP606" s="5">
        <f>SUMIF(工单拆分!G:G,B606,工单拆分!I:I)</f>
        <v>1098</v>
      </c>
      <c r="AQ606" s="5">
        <f ca="1" t="shared" si="25"/>
        <v>0</v>
      </c>
      <c r="AS606" s="7">
        <f>VLOOKUP(日计划量!C:C,工单拆分!H:N,7,0)</f>
        <v>100844303</v>
      </c>
      <c r="AT606" s="5">
        <f ca="1">VLOOKUP(C:C,工单拆分!H:R,11,0)</f>
        <v>0</v>
      </c>
      <c r="AU606" s="5">
        <f ca="1">VLOOKUP(C:C,工单拆分!H:S,12,0)</f>
        <v>0</v>
      </c>
      <c r="AV606" s="5"/>
      <c r="AW606" s="5"/>
    </row>
    <row r="607" s="1" customFormat="1" spans="1:49">
      <c r="A607" s="5">
        <f>工单拆分!F607</f>
        <v>7211002684</v>
      </c>
      <c r="B607" s="5" t="str">
        <f>工单拆分!G607</f>
        <v>1100066727-10</v>
      </c>
      <c r="C607" s="5" t="str">
        <f>工单拆分!H607</f>
        <v>JF08CG-3.7</v>
      </c>
      <c r="D607" s="5">
        <f>VLOOKUP(B607,工单拆分!G:I,3,0)</f>
        <v>972</v>
      </c>
      <c r="E607" s="5">
        <f ca="1">SUMIFS(OFFSET(工单拆分!$I$2,,,2000),OFFSET(工单拆分!$F$2,,,2000),A607)</f>
        <v>2922</v>
      </c>
      <c r="F607" s="5"/>
      <c r="G607" s="10">
        <f ca="1" t="array" ref="G607">MATCH(TRUE,J607:AN607&gt;10,0)+$J$2-1</f>
        <v>43530</v>
      </c>
      <c r="H607" s="11"/>
      <c r="I607" s="11"/>
      <c r="J607" s="5">
        <f ca="1">SUMIF(总装!D$3:D$146,$B607,总装!D$6)+SUMIF(总装!E$3:E$146,$B607,总装!E$6)+SUMIF(总装!F$3:F$146,$B607,总装!F$6)</f>
        <v>0</v>
      </c>
      <c r="K607" s="12">
        <f ca="1">SUMIF(总装!G$3:G$146,$B607,总装!G$6)+SUMIF(总装!H$3:H$146,$B607,总装!H$6)+SUMIF(总装!I$3:I$146,$B607,总装!I$6)</f>
        <v>0</v>
      </c>
      <c r="L607" s="12">
        <f ca="1">SUMIF(总装!J$3:J$146,$B607,总装!J$6)+SUMIF(总装!K$3:K$146,$B607,总装!K$6)+SUMIF(总装!L$3:L$146,$B607,总装!L$6)</f>
        <v>0</v>
      </c>
      <c r="M607" s="12">
        <f ca="1">SUMIF(总装!M$3:M$146,$B607,总装!M$6)+SUMIF(总装!N$3:N$146,$B607,总装!N$6)+SUMIF(总装!O$3:O$146,$B607,总装!O$6)</f>
        <v>0</v>
      </c>
      <c r="N607" s="12">
        <f ca="1">SUMIF(总装!P$3:P$146,$B607,总装!P$6)+SUMIF(总装!Q$3:Q$146,$B607,总装!Q$6)+SUMIF(总装!R$3:R$146,$B607,总装!R$6)</f>
        <v>0</v>
      </c>
      <c r="O607" s="12">
        <f ca="1">SUMIF(总装!S$3:S$146,$B607,总装!S$6)+SUMIF(总装!T$3:T$146,$B607,总装!T$6)+SUMIF(总装!U$3:U$146,$B607,总装!U$6)</f>
        <v>372</v>
      </c>
      <c r="P607" s="12">
        <f ca="1">SUMIF(总装!V$3:V$146,$B607,总装!V$6)+SUMIF(总装!W$3:W$146,$B607,总装!W$6)+SUMIF(总装!X$3:X$146,$B607,总装!X$6)</f>
        <v>600</v>
      </c>
      <c r="Q607" s="12">
        <f ca="1">SUMIF(总装!Y$3:Y$146,$B607,总装!Y$6)+SUMIF(总装!Z$3:Z$146,$B607,总装!Z$6)+SUMIF(总装!AA$3:AA$146,$B607,总装!AA$6)</f>
        <v>0</v>
      </c>
      <c r="R607" s="5">
        <f ca="1">SUMIF(总装!AB$3:AB$146,$B607,总装!AB$6)+SUMIF(总装!AC$3:AC$146,$B607,总装!AC$6)+SUMIF(总装!AD$3:AD$146,$B607,总装!AD$6)</f>
        <v>0</v>
      </c>
      <c r="S607" s="5">
        <f ca="1">SUMIF(总装!AE$3:AE$146,$B607,总装!AE$6)+SUMIF(总装!AF$3:AF$146,$B607,总装!AF$6)+SUMIF(总装!AG$3:AG$146,$B607,总装!AG$6)</f>
        <v>0</v>
      </c>
      <c r="T607" s="5">
        <f ca="1">SUMIF(总装!AH$3:AH$146,$B607,总装!AH$6)+SUMIF(总装!AI$3:AI$146,$B607,总装!AI$6)+SUMIF(总装!AJ$3:AJ$146,$B607,总装!AJ$6)</f>
        <v>0</v>
      </c>
      <c r="U607" s="5">
        <f ca="1">SUMIF(总装!AK$3:AK$146,$B607,总装!AK$6)+SUMIF(总装!AL$3:AL$146,$B607,总装!AL$6)+SUMIF(总装!AM$3:AM$146,$B607,总装!AM$6)</f>
        <v>0</v>
      </c>
      <c r="V607" s="5">
        <f ca="1">SUMIF(总装!AN$3:AN$146,$B607,总装!AN$6)+SUMIF(总装!AO$3:AO$146,$B607,总装!AO$6)+SUMIF(总装!AP$3:AP$146,$B607,总装!AP$6)</f>
        <v>0</v>
      </c>
      <c r="W607" s="5">
        <f ca="1">SUMIF(总装!AQ$3:AQ$146,$B607,总装!AQ$6)+SUMIF(总装!AR$3:AR$146,$B607,总装!AR$6)+SUMIF(总装!AS$3:AS$146,$B607,总装!AS$6)</f>
        <v>0</v>
      </c>
      <c r="X607" s="5">
        <f ca="1">SUMIF(总装!AT$3:AT$146,$B607,总装!AT$6)+SUMIF(总装!AU$3:AU$146,$B607,总装!AU$6)+SUMIF(总装!AV$3:AV$146,$B607,总装!AV$6)</f>
        <v>0</v>
      </c>
      <c r="Y607" s="5">
        <f ca="1">SUMIF(总装!AW$3:AW$146,$B607,总装!AW$6)+SUMIF(总装!AX$3:AX$146,$B607,总装!AX$6)+SUMIF(总装!AY$3:AY$146,$B607,总装!AY$6)</f>
        <v>0</v>
      </c>
      <c r="Z607" s="5">
        <f ca="1">SUMIF(总装!AZ$3:AZ$146,$B607,总装!AZ$6)+SUMIF(总装!BA$3:BA$146,$B607,总装!BA$6)+SUMIF(总装!BB$3:BB$146,$B607,总装!BB$6)</f>
        <v>0</v>
      </c>
      <c r="AA607" s="5">
        <f ca="1">SUMIF(总装!BC$3:BC$146,$B607,总装!BC$6)+SUMIF(总装!BD$3:BD$146,$B607,总装!BD$6)+SUMIF(总装!BE$3:BE$146,$B607,总装!BE$6)</f>
        <v>0</v>
      </c>
      <c r="AB607" s="5">
        <f ca="1">SUMIF(总装!BF$3:BF$146,$B607,总装!BF$6)+SUMIF(总装!BG$3:BG$146,$B607,总装!BG$6)+SUMIF(总装!BH$3:BH$146,$B607,总装!BH$6)</f>
        <v>0</v>
      </c>
      <c r="AC607" s="5">
        <f ca="1">SUMIF(总装!BI$3:BI$146,$B607,总装!BI$6)+SUMIF(总装!BJ$3:BJ$146,$B607,总装!BJ$6)+SUMIF(总装!BK$3:BK$146,$B607,总装!BK$6)</f>
        <v>0</v>
      </c>
      <c r="AD607" s="5">
        <f ca="1">SUMIF(总装!BL$3:BL$146,$B607,总装!BL$6)+SUMIF(总装!BM$3:BM$146,$B607,总装!BM$6)+SUMIF(总装!BN$3:BN$146,$B607,总装!BN$6)</f>
        <v>0</v>
      </c>
      <c r="AE607" s="5">
        <f ca="1">SUMIF(总装!BO$3:BO$146,$B607,总装!BO$6)+SUMIF(总装!BP$3:BP$146,$B607,总装!BP$6)+SUMIF(总装!BQ$3:BQ$146,$B607,总装!BQ$6)</f>
        <v>0</v>
      </c>
      <c r="AF607" s="5">
        <f ca="1">SUMIF(总装!BR$3:BR$146,$B607,总装!BR$6)+SUMIF(总装!BS$3:BS$146,$B607,总装!BS$6)+SUMIF(总装!BT$3:BT$146,$B607,总装!BT$6)</f>
        <v>0</v>
      </c>
      <c r="AG607" s="5">
        <f ca="1">SUMIF(总装!BU$3:BU$146,$B607,总装!BU$6)+SUMIF(总装!BV$3:BV$146,$B607,总装!BV$6)+SUMIF(总装!BW$3:BW$146,$B607,总装!BW$6)</f>
        <v>0</v>
      </c>
      <c r="AH607" s="5">
        <f ca="1">SUMIF(总装!BX$3:BX$146,$B607,总装!BX$6)+SUMIF(总装!BY$3:BY$146,$B607,总装!BY$6)+SUMIF(总装!BZ$3:BZ$146,$B607,总装!BZ$6)</f>
        <v>0</v>
      </c>
      <c r="AI607" s="5">
        <f ca="1">SUMIF(总装!CA$3:CA$146,$B607,总装!CA$6)+SUMIF(总装!CB$3:CB$146,$B607,总装!CB$6)+SUMIF(总装!CC$3:CC$146,$B607,总装!CC$6)</f>
        <v>0</v>
      </c>
      <c r="AJ607" s="5">
        <f ca="1">SUMIF(总装!CD$3:CD$146,$B607,总装!CD$6)+SUMIF(总装!CE$3:CE$146,$B607,总装!CE$6)+SUMIF(总装!CF$3:CF$146,$B607,总装!CF$6)</f>
        <v>0</v>
      </c>
      <c r="AK607" s="5">
        <f ca="1">SUMIF(总装!CG$3:CG$146,$B607,总装!CG$6)+SUMIF(总装!CH$3:CH$146,$B607,总装!CH$6)+SUMIF(总装!CI$3:CI$146,$B607,总装!CI$6)</f>
        <v>0</v>
      </c>
      <c r="AL607" s="5">
        <f ca="1">SUMIF(总装!CJ$3:CJ$146,$B607,总装!CJ$6)+SUMIF(总装!CK$3:CK$146,$B607,总装!CK$6)+SUMIF(总装!CL$3:CL$146,$B607,总装!CL$6)</f>
        <v>0</v>
      </c>
      <c r="AM607" s="5">
        <f ca="1">SUMIF(总装!CM$3:CM$146,$B607,总装!CM$6)+SUMIF(总装!CN$3:CN$146,$B607,总装!CN$6)+SUMIF(总装!CO$3:CO$146,$B607,总装!CO$6)</f>
        <v>0</v>
      </c>
      <c r="AN607" s="5">
        <f ca="1">SUMIF(总装!CP$3:CP$146,$B607,总装!CP$6)+SUMIF(总装!CQ$3:CQ$146,$B607,总装!CQ$6)+SUMIF(总装!CR$3:CR$146,$B607,总装!CR$6)</f>
        <v>0</v>
      </c>
      <c r="AO607" s="5">
        <f ca="1" t="shared" si="24"/>
        <v>972</v>
      </c>
      <c r="AP607" s="5">
        <f>SUMIF(工单拆分!G:G,B607,工单拆分!I:I)</f>
        <v>972</v>
      </c>
      <c r="AQ607" s="5">
        <f ca="1" t="shared" si="25"/>
        <v>0</v>
      </c>
      <c r="AS607" s="7">
        <f>VLOOKUP(日计划量!C:C,工单拆分!H:N,7,0)</f>
        <v>100844307</v>
      </c>
      <c r="AT607" s="5">
        <f ca="1">VLOOKUP(C:C,工单拆分!H:R,11,0)</f>
        <v>0</v>
      </c>
      <c r="AU607" s="5">
        <f ca="1">VLOOKUP(C:C,工单拆分!H:S,12,0)</f>
        <v>0</v>
      </c>
      <c r="AV607" s="5"/>
      <c r="AW607" s="5"/>
    </row>
    <row r="608" s="1" customFormat="1" spans="1:49">
      <c r="A608" s="5">
        <f>工单拆分!F608</f>
        <v>7211002434</v>
      </c>
      <c r="B608" s="5" t="str">
        <f>工单拆分!G608</f>
        <v>1100066728-20/40</v>
      </c>
      <c r="C608" s="5" t="str">
        <f>工单拆分!H608</f>
        <v>CG1101AH-3.6</v>
      </c>
      <c r="D608" s="5">
        <f>VLOOKUP(B608,工单拆分!G:I,3,0)</f>
        <v>673</v>
      </c>
      <c r="E608" s="5">
        <f ca="1">SUMIFS(OFFSET(工单拆分!$I$2,,,2000),OFFSET(工单拆分!$F$2,,,2000),A608)</f>
        <v>673</v>
      </c>
      <c r="F608" s="5"/>
      <c r="G608" s="10">
        <f ca="1" t="array" ref="G608">MATCH(TRUE,J608:AN608&gt;10,0)+$J$2-1</f>
        <v>43530</v>
      </c>
      <c r="H608" s="11"/>
      <c r="I608" s="11"/>
      <c r="J608" s="5">
        <f ca="1">SUMIF(总装!D$3:D$146,$B608,总装!D$6)+SUMIF(总装!E$3:E$146,$B608,总装!E$6)+SUMIF(总装!F$3:F$146,$B608,总装!F$6)</f>
        <v>0</v>
      </c>
      <c r="K608" s="12">
        <f ca="1">SUMIF(总装!G$3:G$146,$B608,总装!G$6)+SUMIF(总装!H$3:H$146,$B608,总装!H$6)+SUMIF(总装!I$3:I$146,$B608,总装!I$6)</f>
        <v>0</v>
      </c>
      <c r="L608" s="12">
        <f ca="1">SUMIF(总装!J$3:J$146,$B608,总装!J$6)+SUMIF(总装!K$3:K$146,$B608,总装!K$6)+SUMIF(总装!L$3:L$146,$B608,总装!L$6)</f>
        <v>0</v>
      </c>
      <c r="M608" s="12">
        <f ca="1">SUMIF(总装!M$3:M$146,$B608,总装!M$6)+SUMIF(总装!N$3:N$146,$B608,总装!N$6)+SUMIF(总装!O$3:O$146,$B608,总装!O$6)</f>
        <v>0</v>
      </c>
      <c r="N608" s="12">
        <f ca="1">SUMIF(总装!P$3:P$146,$B608,总装!P$6)+SUMIF(总装!Q$3:Q$146,$B608,总装!Q$6)+SUMIF(总装!R$3:R$146,$B608,总装!R$6)</f>
        <v>0</v>
      </c>
      <c r="O608" s="12">
        <f ca="1">SUMIF(总装!S$3:S$146,$B608,总装!S$6)+SUMIF(总装!T$3:T$146,$B608,总装!T$6)+SUMIF(总装!U$3:U$146,$B608,总装!U$6)</f>
        <v>401</v>
      </c>
      <c r="P608" s="12">
        <f ca="1">SUMIF(总装!V$3:V$146,$B608,总装!V$6)+SUMIF(总装!W$3:W$146,$B608,总装!W$6)+SUMIF(总装!X$3:X$146,$B608,总装!X$6)</f>
        <v>272</v>
      </c>
      <c r="Q608" s="12">
        <f ca="1">SUMIF(总装!Y$3:Y$146,$B608,总装!Y$6)+SUMIF(总装!Z$3:Z$146,$B608,总装!Z$6)+SUMIF(总装!AA$3:AA$146,$B608,总装!AA$6)</f>
        <v>0</v>
      </c>
      <c r="R608" s="5">
        <f ca="1">SUMIF(总装!AB$3:AB$146,$B608,总装!AB$6)+SUMIF(总装!AC$3:AC$146,$B608,总装!AC$6)+SUMIF(总装!AD$3:AD$146,$B608,总装!AD$6)</f>
        <v>0</v>
      </c>
      <c r="S608" s="5">
        <f ca="1">SUMIF(总装!AE$3:AE$146,$B608,总装!AE$6)+SUMIF(总装!AF$3:AF$146,$B608,总装!AF$6)+SUMIF(总装!AG$3:AG$146,$B608,总装!AG$6)</f>
        <v>0</v>
      </c>
      <c r="T608" s="5">
        <f ca="1">SUMIF(总装!AH$3:AH$146,$B608,总装!AH$6)+SUMIF(总装!AI$3:AI$146,$B608,总装!AI$6)+SUMIF(总装!AJ$3:AJ$146,$B608,总装!AJ$6)</f>
        <v>0</v>
      </c>
      <c r="U608" s="5">
        <f ca="1">SUMIF(总装!AK$3:AK$146,$B608,总装!AK$6)+SUMIF(总装!AL$3:AL$146,$B608,总装!AL$6)+SUMIF(总装!AM$3:AM$146,$B608,总装!AM$6)</f>
        <v>0</v>
      </c>
      <c r="V608" s="5">
        <f ca="1">SUMIF(总装!AN$3:AN$146,$B608,总装!AN$6)+SUMIF(总装!AO$3:AO$146,$B608,总装!AO$6)+SUMIF(总装!AP$3:AP$146,$B608,总装!AP$6)</f>
        <v>0</v>
      </c>
      <c r="W608" s="5">
        <f ca="1">SUMIF(总装!AQ$3:AQ$146,$B608,总装!AQ$6)+SUMIF(总装!AR$3:AR$146,$B608,总装!AR$6)+SUMIF(总装!AS$3:AS$146,$B608,总装!AS$6)</f>
        <v>0</v>
      </c>
      <c r="X608" s="5">
        <f ca="1">SUMIF(总装!AT$3:AT$146,$B608,总装!AT$6)+SUMIF(总装!AU$3:AU$146,$B608,总装!AU$6)+SUMIF(总装!AV$3:AV$146,$B608,总装!AV$6)</f>
        <v>0</v>
      </c>
      <c r="Y608" s="5">
        <f ca="1">SUMIF(总装!AW$3:AW$146,$B608,总装!AW$6)+SUMIF(总装!AX$3:AX$146,$B608,总装!AX$6)+SUMIF(总装!AY$3:AY$146,$B608,总装!AY$6)</f>
        <v>0</v>
      </c>
      <c r="Z608" s="5">
        <f ca="1">SUMIF(总装!AZ$3:AZ$146,$B608,总装!AZ$6)+SUMIF(总装!BA$3:BA$146,$B608,总装!BA$6)+SUMIF(总装!BB$3:BB$146,$B608,总装!BB$6)</f>
        <v>0</v>
      </c>
      <c r="AA608" s="5">
        <f ca="1">SUMIF(总装!BC$3:BC$146,$B608,总装!BC$6)+SUMIF(总装!BD$3:BD$146,$B608,总装!BD$6)+SUMIF(总装!BE$3:BE$146,$B608,总装!BE$6)</f>
        <v>0</v>
      </c>
      <c r="AB608" s="5">
        <f ca="1">SUMIF(总装!BF$3:BF$146,$B608,总装!BF$6)+SUMIF(总装!BG$3:BG$146,$B608,总装!BG$6)+SUMIF(总装!BH$3:BH$146,$B608,总装!BH$6)</f>
        <v>0</v>
      </c>
      <c r="AC608" s="5">
        <f ca="1">SUMIF(总装!BI$3:BI$146,$B608,总装!BI$6)+SUMIF(总装!BJ$3:BJ$146,$B608,总装!BJ$6)+SUMIF(总装!BK$3:BK$146,$B608,总装!BK$6)</f>
        <v>0</v>
      </c>
      <c r="AD608" s="5">
        <f ca="1">SUMIF(总装!BL$3:BL$146,$B608,总装!BL$6)+SUMIF(总装!BM$3:BM$146,$B608,总装!BM$6)+SUMIF(总装!BN$3:BN$146,$B608,总装!BN$6)</f>
        <v>0</v>
      </c>
      <c r="AE608" s="5">
        <f ca="1">SUMIF(总装!BO$3:BO$146,$B608,总装!BO$6)+SUMIF(总装!BP$3:BP$146,$B608,总装!BP$6)+SUMIF(总装!BQ$3:BQ$146,$B608,总装!BQ$6)</f>
        <v>0</v>
      </c>
      <c r="AF608" s="5">
        <f ca="1">SUMIF(总装!BR$3:BR$146,$B608,总装!BR$6)+SUMIF(总装!BS$3:BS$146,$B608,总装!BS$6)+SUMIF(总装!BT$3:BT$146,$B608,总装!BT$6)</f>
        <v>0</v>
      </c>
      <c r="AG608" s="5">
        <f ca="1">SUMIF(总装!BU$3:BU$146,$B608,总装!BU$6)+SUMIF(总装!BV$3:BV$146,$B608,总装!BV$6)+SUMIF(总装!BW$3:BW$146,$B608,总装!BW$6)</f>
        <v>0</v>
      </c>
      <c r="AH608" s="5">
        <f ca="1">SUMIF(总装!BX$3:BX$146,$B608,总装!BX$6)+SUMIF(总装!BY$3:BY$146,$B608,总装!BY$6)+SUMIF(总装!BZ$3:BZ$146,$B608,总装!BZ$6)</f>
        <v>0</v>
      </c>
      <c r="AI608" s="5">
        <f ca="1">SUMIF(总装!CA$3:CA$146,$B608,总装!CA$6)+SUMIF(总装!CB$3:CB$146,$B608,总装!CB$6)+SUMIF(总装!CC$3:CC$146,$B608,总装!CC$6)</f>
        <v>0</v>
      </c>
      <c r="AJ608" s="5">
        <f ca="1">SUMIF(总装!CD$3:CD$146,$B608,总装!CD$6)+SUMIF(总装!CE$3:CE$146,$B608,总装!CE$6)+SUMIF(总装!CF$3:CF$146,$B608,总装!CF$6)</f>
        <v>0</v>
      </c>
      <c r="AK608" s="5">
        <f ca="1">SUMIF(总装!CG$3:CG$146,$B608,总装!CG$6)+SUMIF(总装!CH$3:CH$146,$B608,总装!CH$6)+SUMIF(总装!CI$3:CI$146,$B608,总装!CI$6)</f>
        <v>0</v>
      </c>
      <c r="AL608" s="5">
        <f ca="1">SUMIF(总装!CJ$3:CJ$146,$B608,总装!CJ$6)+SUMIF(总装!CK$3:CK$146,$B608,总装!CK$6)+SUMIF(总装!CL$3:CL$146,$B608,总装!CL$6)</f>
        <v>0</v>
      </c>
      <c r="AM608" s="5">
        <f ca="1">SUMIF(总装!CM$3:CM$146,$B608,总装!CM$6)+SUMIF(总装!CN$3:CN$146,$B608,总装!CN$6)+SUMIF(总装!CO$3:CO$146,$B608,总装!CO$6)</f>
        <v>0</v>
      </c>
      <c r="AN608" s="5">
        <f ca="1">SUMIF(总装!CP$3:CP$146,$B608,总装!CP$6)+SUMIF(总装!CQ$3:CQ$146,$B608,总装!CQ$6)+SUMIF(总装!CR$3:CR$146,$B608,总装!CR$6)</f>
        <v>0</v>
      </c>
      <c r="AO608" s="5">
        <f ca="1" t="shared" si="24"/>
        <v>673</v>
      </c>
      <c r="AP608" s="5">
        <f>SUMIF(工单拆分!G:G,B608,工单拆分!I:I)</f>
        <v>673</v>
      </c>
      <c r="AQ608" s="5">
        <f ca="1" t="shared" si="25"/>
        <v>0</v>
      </c>
      <c r="AS608" s="7" t="str">
        <f>VLOOKUP(日计划量!C:C,工单拆分!H:N,7,0)</f>
        <v>100844266/100844267</v>
      </c>
      <c r="AT608" s="5">
        <f ca="1">VLOOKUP(C:C,工单拆分!H:R,11,0)</f>
        <v>0</v>
      </c>
      <c r="AU608" s="5">
        <f ca="1">VLOOKUP(C:C,工单拆分!H:S,12,0)</f>
        <v>0</v>
      </c>
      <c r="AV608" s="5"/>
      <c r="AW608" s="5"/>
    </row>
    <row r="609" s="1" customFormat="1" spans="1:49">
      <c r="A609" s="5">
        <f>工单拆分!F609</f>
        <v>7211002435</v>
      </c>
      <c r="B609" s="5" t="str">
        <f>工单拆分!G609</f>
        <v>1100066728-10/30</v>
      </c>
      <c r="C609" s="5" t="str">
        <f>工单拆分!H609</f>
        <v>CG1301D-3.6</v>
      </c>
      <c r="D609" s="5">
        <f>VLOOKUP(B609,工单拆分!G:I,3,0)</f>
        <v>571</v>
      </c>
      <c r="E609" s="5">
        <f ca="1">SUMIFS(OFFSET(工单拆分!$I$2,,,2000),OFFSET(工单拆分!$F$2,,,2000),A609)</f>
        <v>571</v>
      </c>
      <c r="F609" s="5"/>
      <c r="G609" s="10">
        <f ca="1" t="array" ref="G609">MATCH(TRUE,J609:AN609&gt;10,0)+$J$2-1</f>
        <v>43531</v>
      </c>
      <c r="H609" s="11"/>
      <c r="I609" s="11"/>
      <c r="J609" s="5">
        <f ca="1">SUMIF(总装!D$3:D$146,$B609,总装!D$6)+SUMIF(总装!E$3:E$146,$B609,总装!E$6)+SUMIF(总装!F$3:F$146,$B609,总装!F$6)</f>
        <v>0</v>
      </c>
      <c r="K609" s="12">
        <f ca="1">SUMIF(总装!G$3:G$146,$B609,总装!G$6)+SUMIF(总装!H$3:H$146,$B609,总装!H$6)+SUMIF(总装!I$3:I$146,$B609,总装!I$6)</f>
        <v>0</v>
      </c>
      <c r="L609" s="12">
        <f ca="1">SUMIF(总装!J$3:J$146,$B609,总装!J$6)+SUMIF(总装!K$3:K$146,$B609,总装!K$6)+SUMIF(总装!L$3:L$146,$B609,总装!L$6)</f>
        <v>0</v>
      </c>
      <c r="M609" s="12">
        <f ca="1">SUMIF(总装!M$3:M$146,$B609,总装!M$6)+SUMIF(总装!N$3:N$146,$B609,总装!N$6)+SUMIF(总装!O$3:O$146,$B609,总装!O$6)</f>
        <v>0</v>
      </c>
      <c r="N609" s="12">
        <f ca="1">SUMIF(总装!P$3:P$146,$B609,总装!P$6)+SUMIF(总装!Q$3:Q$146,$B609,总装!Q$6)+SUMIF(总装!R$3:R$146,$B609,总装!R$6)</f>
        <v>0</v>
      </c>
      <c r="O609" s="12">
        <f ca="1">SUMIF(总装!S$3:S$146,$B609,总装!S$6)+SUMIF(总装!T$3:T$146,$B609,总装!T$6)+SUMIF(总装!U$3:U$146,$B609,总装!U$6)</f>
        <v>0</v>
      </c>
      <c r="P609" s="12">
        <f ca="1">SUMIF(总装!V$3:V$146,$B609,总装!V$6)+SUMIF(总装!W$3:W$146,$B609,总装!W$6)+SUMIF(总装!X$3:X$146,$B609,总装!X$6)</f>
        <v>301</v>
      </c>
      <c r="Q609" s="12">
        <f ca="1">SUMIF(总装!Y$3:Y$146,$B609,总装!Y$6)+SUMIF(总装!Z$3:Z$146,$B609,总装!Z$6)+SUMIF(总装!AA$3:AA$146,$B609,总装!AA$6)</f>
        <v>270</v>
      </c>
      <c r="R609" s="5">
        <f ca="1">SUMIF(总装!AB$3:AB$146,$B609,总装!AB$6)+SUMIF(总装!AC$3:AC$146,$B609,总装!AC$6)+SUMIF(总装!AD$3:AD$146,$B609,总装!AD$6)</f>
        <v>0</v>
      </c>
      <c r="S609" s="5">
        <f ca="1">SUMIF(总装!AE$3:AE$146,$B609,总装!AE$6)+SUMIF(总装!AF$3:AF$146,$B609,总装!AF$6)+SUMIF(总装!AG$3:AG$146,$B609,总装!AG$6)</f>
        <v>0</v>
      </c>
      <c r="T609" s="5">
        <f ca="1">SUMIF(总装!AH$3:AH$146,$B609,总装!AH$6)+SUMIF(总装!AI$3:AI$146,$B609,总装!AI$6)+SUMIF(总装!AJ$3:AJ$146,$B609,总装!AJ$6)</f>
        <v>0</v>
      </c>
      <c r="U609" s="5">
        <f ca="1">SUMIF(总装!AK$3:AK$146,$B609,总装!AK$6)+SUMIF(总装!AL$3:AL$146,$B609,总装!AL$6)+SUMIF(总装!AM$3:AM$146,$B609,总装!AM$6)</f>
        <v>0</v>
      </c>
      <c r="V609" s="5">
        <f ca="1">SUMIF(总装!AN$3:AN$146,$B609,总装!AN$6)+SUMIF(总装!AO$3:AO$146,$B609,总装!AO$6)+SUMIF(总装!AP$3:AP$146,$B609,总装!AP$6)</f>
        <v>0</v>
      </c>
      <c r="W609" s="5">
        <f ca="1">SUMIF(总装!AQ$3:AQ$146,$B609,总装!AQ$6)+SUMIF(总装!AR$3:AR$146,$B609,总装!AR$6)+SUMIF(总装!AS$3:AS$146,$B609,总装!AS$6)</f>
        <v>0</v>
      </c>
      <c r="X609" s="5">
        <f ca="1">SUMIF(总装!AT$3:AT$146,$B609,总装!AT$6)+SUMIF(总装!AU$3:AU$146,$B609,总装!AU$6)+SUMIF(总装!AV$3:AV$146,$B609,总装!AV$6)</f>
        <v>0</v>
      </c>
      <c r="Y609" s="5">
        <f ca="1">SUMIF(总装!AW$3:AW$146,$B609,总装!AW$6)+SUMIF(总装!AX$3:AX$146,$B609,总装!AX$6)+SUMIF(总装!AY$3:AY$146,$B609,总装!AY$6)</f>
        <v>0</v>
      </c>
      <c r="Z609" s="5">
        <f ca="1">SUMIF(总装!AZ$3:AZ$146,$B609,总装!AZ$6)+SUMIF(总装!BA$3:BA$146,$B609,总装!BA$6)+SUMIF(总装!BB$3:BB$146,$B609,总装!BB$6)</f>
        <v>0</v>
      </c>
      <c r="AA609" s="5">
        <f ca="1">SUMIF(总装!BC$3:BC$146,$B609,总装!BC$6)+SUMIF(总装!BD$3:BD$146,$B609,总装!BD$6)+SUMIF(总装!BE$3:BE$146,$B609,总装!BE$6)</f>
        <v>0</v>
      </c>
      <c r="AB609" s="5">
        <f ca="1">SUMIF(总装!BF$3:BF$146,$B609,总装!BF$6)+SUMIF(总装!BG$3:BG$146,$B609,总装!BG$6)+SUMIF(总装!BH$3:BH$146,$B609,总装!BH$6)</f>
        <v>0</v>
      </c>
      <c r="AC609" s="5">
        <f ca="1">SUMIF(总装!BI$3:BI$146,$B609,总装!BI$6)+SUMIF(总装!BJ$3:BJ$146,$B609,总装!BJ$6)+SUMIF(总装!BK$3:BK$146,$B609,总装!BK$6)</f>
        <v>0</v>
      </c>
      <c r="AD609" s="5">
        <f ca="1">SUMIF(总装!BL$3:BL$146,$B609,总装!BL$6)+SUMIF(总装!BM$3:BM$146,$B609,总装!BM$6)+SUMIF(总装!BN$3:BN$146,$B609,总装!BN$6)</f>
        <v>0</v>
      </c>
      <c r="AE609" s="5">
        <f ca="1">SUMIF(总装!BO$3:BO$146,$B609,总装!BO$6)+SUMIF(总装!BP$3:BP$146,$B609,总装!BP$6)+SUMIF(总装!BQ$3:BQ$146,$B609,总装!BQ$6)</f>
        <v>0</v>
      </c>
      <c r="AF609" s="5">
        <f ca="1">SUMIF(总装!BR$3:BR$146,$B609,总装!BR$6)+SUMIF(总装!BS$3:BS$146,$B609,总装!BS$6)+SUMIF(总装!BT$3:BT$146,$B609,总装!BT$6)</f>
        <v>0</v>
      </c>
      <c r="AG609" s="5">
        <f ca="1">SUMIF(总装!BU$3:BU$146,$B609,总装!BU$6)+SUMIF(总装!BV$3:BV$146,$B609,总装!BV$6)+SUMIF(总装!BW$3:BW$146,$B609,总装!BW$6)</f>
        <v>0</v>
      </c>
      <c r="AH609" s="5">
        <f ca="1">SUMIF(总装!BX$3:BX$146,$B609,总装!BX$6)+SUMIF(总装!BY$3:BY$146,$B609,总装!BY$6)+SUMIF(总装!BZ$3:BZ$146,$B609,总装!BZ$6)</f>
        <v>0</v>
      </c>
      <c r="AI609" s="5">
        <f ca="1">SUMIF(总装!CA$3:CA$146,$B609,总装!CA$6)+SUMIF(总装!CB$3:CB$146,$B609,总装!CB$6)+SUMIF(总装!CC$3:CC$146,$B609,总装!CC$6)</f>
        <v>0</v>
      </c>
      <c r="AJ609" s="5">
        <f ca="1">SUMIF(总装!CD$3:CD$146,$B609,总装!CD$6)+SUMIF(总装!CE$3:CE$146,$B609,总装!CE$6)+SUMIF(总装!CF$3:CF$146,$B609,总装!CF$6)</f>
        <v>0</v>
      </c>
      <c r="AK609" s="5">
        <f ca="1">SUMIF(总装!CG$3:CG$146,$B609,总装!CG$6)+SUMIF(总装!CH$3:CH$146,$B609,总装!CH$6)+SUMIF(总装!CI$3:CI$146,$B609,总装!CI$6)</f>
        <v>0</v>
      </c>
      <c r="AL609" s="5">
        <f ca="1">SUMIF(总装!CJ$3:CJ$146,$B609,总装!CJ$6)+SUMIF(总装!CK$3:CK$146,$B609,总装!CK$6)+SUMIF(总装!CL$3:CL$146,$B609,总装!CL$6)</f>
        <v>0</v>
      </c>
      <c r="AM609" s="5">
        <f ca="1">SUMIF(总装!CM$3:CM$146,$B609,总装!CM$6)+SUMIF(总装!CN$3:CN$146,$B609,总装!CN$6)+SUMIF(总装!CO$3:CO$146,$B609,总装!CO$6)</f>
        <v>0</v>
      </c>
      <c r="AN609" s="5">
        <f ca="1">SUMIF(总装!CP$3:CP$146,$B609,总装!CP$6)+SUMIF(总装!CQ$3:CQ$146,$B609,总装!CQ$6)+SUMIF(总装!CR$3:CR$146,$B609,总装!CR$6)</f>
        <v>0</v>
      </c>
      <c r="AO609" s="5">
        <f ca="1" t="shared" si="24"/>
        <v>571</v>
      </c>
      <c r="AP609" s="5">
        <f>SUMIF(工单拆分!G:G,B609,工单拆分!I:I)</f>
        <v>571</v>
      </c>
      <c r="AQ609" s="5">
        <f ca="1" t="shared" si="25"/>
        <v>0</v>
      </c>
      <c r="AS609" s="7" t="str">
        <f>VLOOKUP(日计划量!C:C,工单拆分!H:N,7,0)</f>
        <v>100844870/100844871</v>
      </c>
      <c r="AT609" s="5">
        <f ca="1">VLOOKUP(C:C,工单拆分!H:R,11,0)</f>
        <v>0</v>
      </c>
      <c r="AU609" s="5">
        <f ca="1">VLOOKUP(C:C,工单拆分!H:S,12,0)</f>
        <v>0</v>
      </c>
      <c r="AV609" s="5"/>
      <c r="AW609" s="5"/>
    </row>
    <row r="610" s="1" customFormat="1" spans="1:49">
      <c r="A610" s="5">
        <f>工单拆分!F610</f>
        <v>7211002479</v>
      </c>
      <c r="B610" s="5" t="str">
        <f>工单拆分!G610</f>
        <v>1100066729-10/30</v>
      </c>
      <c r="C610" s="5" t="str">
        <f>工单拆分!H610</f>
        <v>CG1101AK-3.6</v>
      </c>
      <c r="D610" s="5">
        <f>VLOOKUP(B610,工单拆分!G:I,3,0)</f>
        <v>673</v>
      </c>
      <c r="E610" s="5">
        <f ca="1">SUMIFS(OFFSET(工单拆分!$I$2,,,2000),OFFSET(工单拆分!$F$2,,,2000),A610)</f>
        <v>673</v>
      </c>
      <c r="F610" s="5"/>
      <c r="G610" s="10">
        <f ca="1" t="array" ref="G610">MATCH(TRUE,J610:AN610&gt;10,0)+$J$2-1</f>
        <v>43533</v>
      </c>
      <c r="H610" s="11"/>
      <c r="I610" s="11"/>
      <c r="J610" s="5">
        <f ca="1">SUMIF(总装!D$3:D$146,$B610,总装!D$6)+SUMIF(总装!E$3:E$146,$B610,总装!E$6)+SUMIF(总装!F$3:F$146,$B610,总装!F$6)</f>
        <v>0</v>
      </c>
      <c r="K610" s="12">
        <f ca="1">SUMIF(总装!G$3:G$146,$B610,总装!G$6)+SUMIF(总装!H$3:H$146,$B610,总装!H$6)+SUMIF(总装!I$3:I$146,$B610,总装!I$6)</f>
        <v>0</v>
      </c>
      <c r="L610" s="12">
        <f ca="1">SUMIF(总装!J$3:J$146,$B610,总装!J$6)+SUMIF(总装!K$3:K$146,$B610,总装!K$6)+SUMIF(总装!L$3:L$146,$B610,总装!L$6)</f>
        <v>0</v>
      </c>
      <c r="M610" s="12">
        <f ca="1">SUMIF(总装!M$3:M$146,$B610,总装!M$6)+SUMIF(总装!N$3:N$146,$B610,总装!N$6)+SUMIF(总装!O$3:O$146,$B610,总装!O$6)</f>
        <v>0</v>
      </c>
      <c r="N610" s="12">
        <f ca="1">SUMIF(总装!P$3:P$146,$B610,总装!P$6)+SUMIF(总装!Q$3:Q$146,$B610,总装!Q$6)+SUMIF(总装!R$3:R$146,$B610,总装!R$6)</f>
        <v>0</v>
      </c>
      <c r="O610" s="12">
        <f ca="1">SUMIF(总装!S$3:S$146,$B610,总装!S$6)+SUMIF(总装!T$3:T$146,$B610,总装!T$6)+SUMIF(总装!U$3:U$146,$B610,总装!U$6)</f>
        <v>0</v>
      </c>
      <c r="P610" s="12">
        <f ca="1">SUMIF(总装!V$3:V$146,$B610,总装!V$6)+SUMIF(总装!W$3:W$146,$B610,总装!W$6)+SUMIF(总装!X$3:X$146,$B610,总装!X$6)</f>
        <v>0</v>
      </c>
      <c r="Q610" s="12">
        <f ca="1">SUMIF(总装!Y$3:Y$146,$B610,总装!Y$6)+SUMIF(总装!Z$3:Z$146,$B610,总装!Z$6)+SUMIF(总装!AA$3:AA$146,$B610,总装!AA$6)</f>
        <v>0</v>
      </c>
      <c r="R610" s="5">
        <f ca="1">SUMIF(总装!AB$3:AB$146,$B610,总装!AB$6)+SUMIF(总装!AC$3:AC$146,$B610,总装!AC$6)+SUMIF(总装!AD$3:AD$146,$B610,总装!AD$6)</f>
        <v>673</v>
      </c>
      <c r="S610" s="5">
        <f ca="1">SUMIF(总装!AE$3:AE$146,$B610,总装!AE$6)+SUMIF(总装!AF$3:AF$146,$B610,总装!AF$6)+SUMIF(总装!AG$3:AG$146,$B610,总装!AG$6)</f>
        <v>0</v>
      </c>
      <c r="T610" s="5">
        <f ca="1">SUMIF(总装!AH$3:AH$146,$B610,总装!AH$6)+SUMIF(总装!AI$3:AI$146,$B610,总装!AI$6)+SUMIF(总装!AJ$3:AJ$146,$B610,总装!AJ$6)</f>
        <v>0</v>
      </c>
      <c r="U610" s="5">
        <f ca="1">SUMIF(总装!AK$3:AK$146,$B610,总装!AK$6)+SUMIF(总装!AL$3:AL$146,$B610,总装!AL$6)+SUMIF(总装!AM$3:AM$146,$B610,总装!AM$6)</f>
        <v>0</v>
      </c>
      <c r="V610" s="5">
        <f ca="1">SUMIF(总装!AN$3:AN$146,$B610,总装!AN$6)+SUMIF(总装!AO$3:AO$146,$B610,总装!AO$6)+SUMIF(总装!AP$3:AP$146,$B610,总装!AP$6)</f>
        <v>0</v>
      </c>
      <c r="W610" s="5">
        <f ca="1">SUMIF(总装!AQ$3:AQ$146,$B610,总装!AQ$6)+SUMIF(总装!AR$3:AR$146,$B610,总装!AR$6)+SUMIF(总装!AS$3:AS$146,$B610,总装!AS$6)</f>
        <v>0</v>
      </c>
      <c r="X610" s="5">
        <f ca="1">SUMIF(总装!AT$3:AT$146,$B610,总装!AT$6)+SUMIF(总装!AU$3:AU$146,$B610,总装!AU$6)+SUMIF(总装!AV$3:AV$146,$B610,总装!AV$6)</f>
        <v>0</v>
      </c>
      <c r="Y610" s="5">
        <f ca="1">SUMIF(总装!AW$3:AW$146,$B610,总装!AW$6)+SUMIF(总装!AX$3:AX$146,$B610,总装!AX$6)+SUMIF(总装!AY$3:AY$146,$B610,总装!AY$6)</f>
        <v>0</v>
      </c>
      <c r="Z610" s="5">
        <f ca="1">SUMIF(总装!AZ$3:AZ$146,$B610,总装!AZ$6)+SUMIF(总装!BA$3:BA$146,$B610,总装!BA$6)+SUMIF(总装!BB$3:BB$146,$B610,总装!BB$6)</f>
        <v>0</v>
      </c>
      <c r="AA610" s="5">
        <f ca="1">SUMIF(总装!BC$3:BC$146,$B610,总装!BC$6)+SUMIF(总装!BD$3:BD$146,$B610,总装!BD$6)+SUMIF(总装!BE$3:BE$146,$B610,总装!BE$6)</f>
        <v>0</v>
      </c>
      <c r="AB610" s="5">
        <f ca="1">SUMIF(总装!BF$3:BF$146,$B610,总装!BF$6)+SUMIF(总装!BG$3:BG$146,$B610,总装!BG$6)+SUMIF(总装!BH$3:BH$146,$B610,总装!BH$6)</f>
        <v>0</v>
      </c>
      <c r="AC610" s="5">
        <f ca="1">SUMIF(总装!BI$3:BI$146,$B610,总装!BI$6)+SUMIF(总装!BJ$3:BJ$146,$B610,总装!BJ$6)+SUMIF(总装!BK$3:BK$146,$B610,总装!BK$6)</f>
        <v>0</v>
      </c>
      <c r="AD610" s="5">
        <f ca="1">SUMIF(总装!BL$3:BL$146,$B610,总装!BL$6)+SUMIF(总装!BM$3:BM$146,$B610,总装!BM$6)+SUMIF(总装!BN$3:BN$146,$B610,总装!BN$6)</f>
        <v>0</v>
      </c>
      <c r="AE610" s="5">
        <f ca="1">SUMIF(总装!BO$3:BO$146,$B610,总装!BO$6)+SUMIF(总装!BP$3:BP$146,$B610,总装!BP$6)+SUMIF(总装!BQ$3:BQ$146,$B610,总装!BQ$6)</f>
        <v>0</v>
      </c>
      <c r="AF610" s="5">
        <f ca="1">SUMIF(总装!BR$3:BR$146,$B610,总装!BR$6)+SUMIF(总装!BS$3:BS$146,$B610,总装!BS$6)+SUMIF(总装!BT$3:BT$146,$B610,总装!BT$6)</f>
        <v>0</v>
      </c>
      <c r="AG610" s="5">
        <f ca="1">SUMIF(总装!BU$3:BU$146,$B610,总装!BU$6)+SUMIF(总装!BV$3:BV$146,$B610,总装!BV$6)+SUMIF(总装!BW$3:BW$146,$B610,总装!BW$6)</f>
        <v>0</v>
      </c>
      <c r="AH610" s="5">
        <f ca="1">SUMIF(总装!BX$3:BX$146,$B610,总装!BX$6)+SUMIF(总装!BY$3:BY$146,$B610,总装!BY$6)+SUMIF(总装!BZ$3:BZ$146,$B610,总装!BZ$6)</f>
        <v>0</v>
      </c>
      <c r="AI610" s="5">
        <f ca="1">SUMIF(总装!CA$3:CA$146,$B610,总装!CA$6)+SUMIF(总装!CB$3:CB$146,$B610,总装!CB$6)+SUMIF(总装!CC$3:CC$146,$B610,总装!CC$6)</f>
        <v>0</v>
      </c>
      <c r="AJ610" s="5">
        <f ca="1">SUMIF(总装!CD$3:CD$146,$B610,总装!CD$6)+SUMIF(总装!CE$3:CE$146,$B610,总装!CE$6)+SUMIF(总装!CF$3:CF$146,$B610,总装!CF$6)</f>
        <v>0</v>
      </c>
      <c r="AK610" s="5">
        <f ca="1">SUMIF(总装!CG$3:CG$146,$B610,总装!CG$6)+SUMIF(总装!CH$3:CH$146,$B610,总装!CH$6)+SUMIF(总装!CI$3:CI$146,$B610,总装!CI$6)</f>
        <v>0</v>
      </c>
      <c r="AL610" s="5">
        <f ca="1">SUMIF(总装!CJ$3:CJ$146,$B610,总装!CJ$6)+SUMIF(总装!CK$3:CK$146,$B610,总装!CK$6)+SUMIF(总装!CL$3:CL$146,$B610,总装!CL$6)</f>
        <v>0</v>
      </c>
      <c r="AM610" s="5">
        <f ca="1">SUMIF(总装!CM$3:CM$146,$B610,总装!CM$6)+SUMIF(总装!CN$3:CN$146,$B610,总装!CN$6)+SUMIF(总装!CO$3:CO$146,$B610,总装!CO$6)</f>
        <v>0</v>
      </c>
      <c r="AN610" s="5">
        <f ca="1">SUMIF(总装!CP$3:CP$146,$B610,总装!CP$6)+SUMIF(总装!CQ$3:CQ$146,$B610,总装!CQ$6)+SUMIF(总装!CR$3:CR$146,$B610,总装!CR$6)</f>
        <v>0</v>
      </c>
      <c r="AO610" s="5">
        <f ca="1" t="shared" si="24"/>
        <v>673</v>
      </c>
      <c r="AP610" s="5">
        <f>SUMIF(工单拆分!G:G,B610,工单拆分!I:I)</f>
        <v>673</v>
      </c>
      <c r="AQ610" s="5">
        <f ca="1" t="shared" si="25"/>
        <v>0</v>
      </c>
      <c r="AS610" s="7" t="str">
        <f>VLOOKUP(日计划量!C:C,工单拆分!H:N,7,0)</f>
        <v>100845343/100845344</v>
      </c>
      <c r="AT610" s="5">
        <f ca="1">VLOOKUP(C:C,工单拆分!H:R,11,0)</f>
        <v>0</v>
      </c>
      <c r="AU610" s="5">
        <f ca="1">VLOOKUP(C:C,工单拆分!H:S,12,0)</f>
        <v>0</v>
      </c>
      <c r="AV610" s="5"/>
      <c r="AW610" s="5"/>
    </row>
    <row r="611" s="1" customFormat="1" spans="1:49">
      <c r="A611" s="5">
        <f>工单拆分!F611</f>
        <v>7211002906</v>
      </c>
      <c r="B611" s="5" t="str">
        <f>工单拆分!G611</f>
        <v>1100066729-20/40</v>
      </c>
      <c r="C611" s="5" t="str">
        <f>工单拆分!H611</f>
        <v>CG1102H-3.6</v>
      </c>
      <c r="D611" s="5">
        <f>VLOOKUP(B611,工单拆分!G:I,3,0)</f>
        <v>452</v>
      </c>
      <c r="E611" s="5">
        <f ca="1">SUMIFS(OFFSET(工单拆分!$I$2,,,2000),OFFSET(工单拆分!$F$2,,,2000),A611)</f>
        <v>452</v>
      </c>
      <c r="F611" s="5"/>
      <c r="G611" s="10">
        <f ca="1" t="array" ref="G611">MATCH(TRUE,J611:AN611&gt;10,0)+$J$2-1</f>
        <v>43531</v>
      </c>
      <c r="H611" s="11"/>
      <c r="I611" s="11"/>
      <c r="J611" s="5">
        <f ca="1">SUMIF(总装!D$3:D$146,$B611,总装!D$6)+SUMIF(总装!E$3:E$146,$B611,总装!E$6)+SUMIF(总装!F$3:F$146,$B611,总装!F$6)</f>
        <v>0</v>
      </c>
      <c r="K611" s="12">
        <f ca="1">SUMIF(总装!G$3:G$146,$B611,总装!G$6)+SUMIF(总装!H$3:H$146,$B611,总装!H$6)+SUMIF(总装!I$3:I$146,$B611,总装!I$6)</f>
        <v>0</v>
      </c>
      <c r="L611" s="12">
        <f ca="1">SUMIF(总装!J$3:J$146,$B611,总装!J$6)+SUMIF(总装!K$3:K$146,$B611,总装!K$6)+SUMIF(总装!L$3:L$146,$B611,总装!L$6)</f>
        <v>0</v>
      </c>
      <c r="M611" s="12">
        <f ca="1">SUMIF(总装!M$3:M$146,$B611,总装!M$6)+SUMIF(总装!N$3:N$146,$B611,总装!N$6)+SUMIF(总装!O$3:O$146,$B611,总装!O$6)</f>
        <v>0</v>
      </c>
      <c r="N611" s="12">
        <f ca="1">SUMIF(总装!P$3:P$146,$B611,总装!P$6)+SUMIF(总装!Q$3:Q$146,$B611,总装!Q$6)+SUMIF(总装!R$3:R$146,$B611,总装!R$6)</f>
        <v>0</v>
      </c>
      <c r="O611" s="12">
        <f ca="1">SUMIF(总装!S$3:S$146,$B611,总装!S$6)+SUMIF(总装!T$3:T$146,$B611,总装!T$6)+SUMIF(总装!U$3:U$146,$B611,总装!U$6)</f>
        <v>0</v>
      </c>
      <c r="P611" s="12">
        <f ca="1">SUMIF(总装!V$3:V$146,$B611,总装!V$6)+SUMIF(总装!W$3:W$146,$B611,总装!W$6)+SUMIF(总装!X$3:X$146,$B611,总装!X$6)</f>
        <v>452</v>
      </c>
      <c r="Q611" s="12">
        <f ca="1">SUMIF(总装!Y$3:Y$146,$B611,总装!Y$6)+SUMIF(总装!Z$3:Z$146,$B611,总装!Z$6)+SUMIF(总装!AA$3:AA$146,$B611,总装!AA$6)</f>
        <v>0</v>
      </c>
      <c r="R611" s="5">
        <f ca="1">SUMIF(总装!AB$3:AB$146,$B611,总装!AB$6)+SUMIF(总装!AC$3:AC$146,$B611,总装!AC$6)+SUMIF(总装!AD$3:AD$146,$B611,总装!AD$6)</f>
        <v>0</v>
      </c>
      <c r="S611" s="5">
        <f ca="1">SUMIF(总装!AE$3:AE$146,$B611,总装!AE$6)+SUMIF(总装!AF$3:AF$146,$B611,总装!AF$6)+SUMIF(总装!AG$3:AG$146,$B611,总装!AG$6)</f>
        <v>0</v>
      </c>
      <c r="T611" s="5">
        <f ca="1">SUMIF(总装!AH$3:AH$146,$B611,总装!AH$6)+SUMIF(总装!AI$3:AI$146,$B611,总装!AI$6)+SUMIF(总装!AJ$3:AJ$146,$B611,总装!AJ$6)</f>
        <v>0</v>
      </c>
      <c r="U611" s="5">
        <f ca="1">SUMIF(总装!AK$3:AK$146,$B611,总装!AK$6)+SUMIF(总装!AL$3:AL$146,$B611,总装!AL$6)+SUMIF(总装!AM$3:AM$146,$B611,总装!AM$6)</f>
        <v>0</v>
      </c>
      <c r="V611" s="5">
        <f ca="1">SUMIF(总装!AN$3:AN$146,$B611,总装!AN$6)+SUMIF(总装!AO$3:AO$146,$B611,总装!AO$6)+SUMIF(总装!AP$3:AP$146,$B611,总装!AP$6)</f>
        <v>0</v>
      </c>
      <c r="W611" s="5">
        <f ca="1">SUMIF(总装!AQ$3:AQ$146,$B611,总装!AQ$6)+SUMIF(总装!AR$3:AR$146,$B611,总装!AR$6)+SUMIF(总装!AS$3:AS$146,$B611,总装!AS$6)</f>
        <v>0</v>
      </c>
      <c r="X611" s="5">
        <f ca="1">SUMIF(总装!AT$3:AT$146,$B611,总装!AT$6)+SUMIF(总装!AU$3:AU$146,$B611,总装!AU$6)+SUMIF(总装!AV$3:AV$146,$B611,总装!AV$6)</f>
        <v>0</v>
      </c>
      <c r="Y611" s="5">
        <f ca="1">SUMIF(总装!AW$3:AW$146,$B611,总装!AW$6)+SUMIF(总装!AX$3:AX$146,$B611,总装!AX$6)+SUMIF(总装!AY$3:AY$146,$B611,总装!AY$6)</f>
        <v>0</v>
      </c>
      <c r="Z611" s="5">
        <f ca="1">SUMIF(总装!AZ$3:AZ$146,$B611,总装!AZ$6)+SUMIF(总装!BA$3:BA$146,$B611,总装!BA$6)+SUMIF(总装!BB$3:BB$146,$B611,总装!BB$6)</f>
        <v>0</v>
      </c>
      <c r="AA611" s="5">
        <f ca="1">SUMIF(总装!BC$3:BC$146,$B611,总装!BC$6)+SUMIF(总装!BD$3:BD$146,$B611,总装!BD$6)+SUMIF(总装!BE$3:BE$146,$B611,总装!BE$6)</f>
        <v>0</v>
      </c>
      <c r="AB611" s="5">
        <f ca="1">SUMIF(总装!BF$3:BF$146,$B611,总装!BF$6)+SUMIF(总装!BG$3:BG$146,$B611,总装!BG$6)+SUMIF(总装!BH$3:BH$146,$B611,总装!BH$6)</f>
        <v>0</v>
      </c>
      <c r="AC611" s="5">
        <f ca="1">SUMIF(总装!BI$3:BI$146,$B611,总装!BI$6)+SUMIF(总装!BJ$3:BJ$146,$B611,总装!BJ$6)+SUMIF(总装!BK$3:BK$146,$B611,总装!BK$6)</f>
        <v>0</v>
      </c>
      <c r="AD611" s="5">
        <f ca="1">SUMIF(总装!BL$3:BL$146,$B611,总装!BL$6)+SUMIF(总装!BM$3:BM$146,$B611,总装!BM$6)+SUMIF(总装!BN$3:BN$146,$B611,总装!BN$6)</f>
        <v>0</v>
      </c>
      <c r="AE611" s="5">
        <f ca="1">SUMIF(总装!BO$3:BO$146,$B611,总装!BO$6)+SUMIF(总装!BP$3:BP$146,$B611,总装!BP$6)+SUMIF(总装!BQ$3:BQ$146,$B611,总装!BQ$6)</f>
        <v>0</v>
      </c>
      <c r="AF611" s="5">
        <f ca="1">SUMIF(总装!BR$3:BR$146,$B611,总装!BR$6)+SUMIF(总装!BS$3:BS$146,$B611,总装!BS$6)+SUMIF(总装!BT$3:BT$146,$B611,总装!BT$6)</f>
        <v>0</v>
      </c>
      <c r="AG611" s="5">
        <f ca="1">SUMIF(总装!BU$3:BU$146,$B611,总装!BU$6)+SUMIF(总装!BV$3:BV$146,$B611,总装!BV$6)+SUMIF(总装!BW$3:BW$146,$B611,总装!BW$6)</f>
        <v>0</v>
      </c>
      <c r="AH611" s="5">
        <f ca="1">SUMIF(总装!BX$3:BX$146,$B611,总装!BX$6)+SUMIF(总装!BY$3:BY$146,$B611,总装!BY$6)+SUMIF(总装!BZ$3:BZ$146,$B611,总装!BZ$6)</f>
        <v>0</v>
      </c>
      <c r="AI611" s="5">
        <f ca="1">SUMIF(总装!CA$3:CA$146,$B611,总装!CA$6)+SUMIF(总装!CB$3:CB$146,$B611,总装!CB$6)+SUMIF(总装!CC$3:CC$146,$B611,总装!CC$6)</f>
        <v>0</v>
      </c>
      <c r="AJ611" s="5">
        <f ca="1">SUMIF(总装!CD$3:CD$146,$B611,总装!CD$6)+SUMIF(总装!CE$3:CE$146,$B611,总装!CE$6)+SUMIF(总装!CF$3:CF$146,$B611,总装!CF$6)</f>
        <v>0</v>
      </c>
      <c r="AK611" s="5">
        <f ca="1">SUMIF(总装!CG$3:CG$146,$B611,总装!CG$6)+SUMIF(总装!CH$3:CH$146,$B611,总装!CH$6)+SUMIF(总装!CI$3:CI$146,$B611,总装!CI$6)</f>
        <v>0</v>
      </c>
      <c r="AL611" s="5">
        <f ca="1">SUMIF(总装!CJ$3:CJ$146,$B611,总装!CJ$6)+SUMIF(总装!CK$3:CK$146,$B611,总装!CK$6)+SUMIF(总装!CL$3:CL$146,$B611,总装!CL$6)</f>
        <v>0</v>
      </c>
      <c r="AM611" s="5">
        <f ca="1">SUMIF(总装!CM$3:CM$146,$B611,总装!CM$6)+SUMIF(总装!CN$3:CN$146,$B611,总装!CN$6)+SUMIF(总装!CO$3:CO$146,$B611,总装!CO$6)</f>
        <v>0</v>
      </c>
      <c r="AN611" s="5">
        <f ca="1">SUMIF(总装!CP$3:CP$146,$B611,总装!CP$6)+SUMIF(总装!CQ$3:CQ$146,$B611,总装!CQ$6)+SUMIF(总装!CR$3:CR$146,$B611,总装!CR$6)</f>
        <v>0</v>
      </c>
      <c r="AO611" s="5">
        <f ca="1" t="shared" si="24"/>
        <v>452</v>
      </c>
      <c r="AP611" s="5">
        <f>SUMIF(工单拆分!G:G,B611,工单拆分!I:I)</f>
        <v>452</v>
      </c>
      <c r="AQ611" s="5">
        <f ca="1" t="shared" si="25"/>
        <v>0</v>
      </c>
      <c r="AS611" s="7" t="str">
        <f>VLOOKUP(日计划量!C:C,工单拆分!H:N,7,0)</f>
        <v>100844868/100844869</v>
      </c>
      <c r="AT611" s="5">
        <f ca="1">VLOOKUP(C:C,工单拆分!H:R,11,0)</f>
        <v>0</v>
      </c>
      <c r="AU611" s="5">
        <f ca="1">VLOOKUP(C:C,工单拆分!H:S,12,0)</f>
        <v>0</v>
      </c>
      <c r="AV611" s="5"/>
      <c r="AW611" s="5"/>
    </row>
    <row r="612" s="1" customFormat="1" spans="1:49">
      <c r="A612" s="5">
        <f>工单拆分!F612</f>
        <v>7211001719</v>
      </c>
      <c r="B612" s="5" t="str">
        <f>工单拆分!G612</f>
        <v>1100066730-10/20</v>
      </c>
      <c r="C612" s="5" t="str">
        <f>工单拆分!H612</f>
        <v>CG1101K-3.12</v>
      </c>
      <c r="D612" s="5">
        <f>VLOOKUP(B612,工单拆分!G:I,3,0)</f>
        <v>8641</v>
      </c>
      <c r="E612" s="5">
        <f ca="1">SUMIFS(OFFSET(工单拆分!$I$2,,,2000),OFFSET(工单拆分!$F$2,,,2000),A612)</f>
        <v>56980</v>
      </c>
      <c r="F612" s="5"/>
      <c r="G612" s="10">
        <f ca="1" t="array" ref="G612">MATCH(TRUE,J612:AN612&gt;10,0)+$J$2-1</f>
        <v>43533</v>
      </c>
      <c r="H612" s="11"/>
      <c r="I612" s="11"/>
      <c r="J612" s="5">
        <f ca="1">SUMIF(总装!D$3:D$146,$B612,总装!D$6)+SUMIF(总装!E$3:E$146,$B612,总装!E$6)+SUMIF(总装!F$3:F$146,$B612,总装!F$6)</f>
        <v>0</v>
      </c>
      <c r="K612" s="12">
        <f ca="1">SUMIF(总装!G$3:G$146,$B612,总装!G$6)+SUMIF(总装!H$3:H$146,$B612,总装!H$6)+SUMIF(总装!I$3:I$146,$B612,总装!I$6)</f>
        <v>0</v>
      </c>
      <c r="L612" s="12">
        <f ca="1">SUMIF(总装!J$3:J$146,$B612,总装!J$6)+SUMIF(总装!K$3:K$146,$B612,总装!K$6)+SUMIF(总装!L$3:L$146,$B612,总装!L$6)</f>
        <v>0</v>
      </c>
      <c r="M612" s="12">
        <f ca="1">SUMIF(总装!M$3:M$146,$B612,总装!M$6)+SUMIF(总装!N$3:N$146,$B612,总装!N$6)+SUMIF(总装!O$3:O$146,$B612,总装!O$6)</f>
        <v>0</v>
      </c>
      <c r="N612" s="12">
        <f ca="1">SUMIF(总装!P$3:P$146,$B612,总装!P$6)+SUMIF(总装!Q$3:Q$146,$B612,总装!Q$6)+SUMIF(总装!R$3:R$146,$B612,总装!R$6)</f>
        <v>0</v>
      </c>
      <c r="O612" s="12">
        <f ca="1">SUMIF(总装!S$3:S$146,$B612,总装!S$6)+SUMIF(总装!T$3:T$146,$B612,总装!T$6)+SUMIF(总装!U$3:U$146,$B612,总装!U$6)</f>
        <v>0</v>
      </c>
      <c r="P612" s="12">
        <f ca="1">SUMIF(总装!V$3:V$146,$B612,总装!V$6)+SUMIF(总装!W$3:W$146,$B612,总装!W$6)+SUMIF(总装!X$3:X$146,$B612,总装!X$6)</f>
        <v>0</v>
      </c>
      <c r="Q612" s="12">
        <f ca="1">SUMIF(总装!Y$3:Y$146,$B612,总装!Y$6)+SUMIF(总装!Z$3:Z$146,$B612,总装!Z$6)+SUMIF(总装!AA$3:AA$146,$B612,总装!AA$6)</f>
        <v>0</v>
      </c>
      <c r="R612" s="5">
        <f ca="1">SUMIF(总装!AB$3:AB$146,$B612,总装!AB$6)+SUMIF(总装!AC$3:AC$146,$B612,总装!AC$6)+SUMIF(总装!AD$3:AD$146,$B612,总装!AD$6)</f>
        <v>958</v>
      </c>
      <c r="S612" s="5">
        <f ca="1">SUMIF(总装!AE$3:AE$146,$B612,总装!AE$6)+SUMIF(总装!AF$3:AF$146,$B612,总装!AF$6)+SUMIF(总装!AG$3:AG$146,$B612,总装!AG$6)</f>
        <v>0</v>
      </c>
      <c r="T612" s="5">
        <f ca="1">SUMIF(总装!AH$3:AH$146,$B612,总装!AH$6)+SUMIF(总装!AI$3:AI$146,$B612,总装!AI$6)+SUMIF(总装!AJ$3:AJ$146,$B612,总装!AJ$6)</f>
        <v>1970</v>
      </c>
      <c r="U612" s="5">
        <f ca="1">SUMIF(总装!AK$3:AK$146,$B612,总装!AK$6)+SUMIF(总装!AL$3:AL$146,$B612,总装!AL$6)+SUMIF(总装!AM$3:AM$146,$B612,总装!AM$6)</f>
        <v>2000</v>
      </c>
      <c r="V612" s="5">
        <f ca="1">SUMIF(总装!AN$3:AN$146,$B612,总装!AN$6)+SUMIF(总装!AO$3:AO$146,$B612,总装!AO$6)+SUMIF(总装!AP$3:AP$146,$B612,总装!AP$6)</f>
        <v>2000</v>
      </c>
      <c r="W612" s="5">
        <f ca="1">SUMIF(总装!AQ$3:AQ$146,$B612,总装!AQ$6)+SUMIF(总装!AR$3:AR$146,$B612,总装!AR$6)+SUMIF(总装!AS$3:AS$146,$B612,总装!AS$6)</f>
        <v>1713</v>
      </c>
      <c r="X612" s="5">
        <f ca="1">SUMIF(总装!AT$3:AT$146,$B612,总装!AT$6)+SUMIF(总装!AU$3:AU$146,$B612,总装!AU$6)+SUMIF(总装!AV$3:AV$146,$B612,总装!AV$6)</f>
        <v>0</v>
      </c>
      <c r="Y612" s="5">
        <f ca="1">SUMIF(总装!AW$3:AW$146,$B612,总装!AW$6)+SUMIF(总装!AX$3:AX$146,$B612,总装!AX$6)+SUMIF(总装!AY$3:AY$146,$B612,总装!AY$6)</f>
        <v>0</v>
      </c>
      <c r="Z612" s="5">
        <f ca="1">SUMIF(总装!AZ$3:AZ$146,$B612,总装!AZ$6)+SUMIF(总装!BA$3:BA$146,$B612,总装!BA$6)+SUMIF(总装!BB$3:BB$146,$B612,总装!BB$6)</f>
        <v>0</v>
      </c>
      <c r="AA612" s="5">
        <f ca="1">SUMIF(总装!BC$3:BC$146,$B612,总装!BC$6)+SUMIF(总装!BD$3:BD$146,$B612,总装!BD$6)+SUMIF(总装!BE$3:BE$146,$B612,总装!BE$6)</f>
        <v>0</v>
      </c>
      <c r="AB612" s="5">
        <f ca="1">SUMIF(总装!BF$3:BF$146,$B612,总装!BF$6)+SUMIF(总装!BG$3:BG$146,$B612,总装!BG$6)+SUMIF(总装!BH$3:BH$146,$B612,总装!BH$6)</f>
        <v>0</v>
      </c>
      <c r="AC612" s="5">
        <f ca="1">SUMIF(总装!BI$3:BI$146,$B612,总装!BI$6)+SUMIF(总装!BJ$3:BJ$146,$B612,总装!BJ$6)+SUMIF(总装!BK$3:BK$146,$B612,总装!BK$6)</f>
        <v>0</v>
      </c>
      <c r="AD612" s="5">
        <f ca="1">SUMIF(总装!BL$3:BL$146,$B612,总装!BL$6)+SUMIF(总装!BM$3:BM$146,$B612,总装!BM$6)+SUMIF(总装!BN$3:BN$146,$B612,总装!BN$6)</f>
        <v>0</v>
      </c>
      <c r="AE612" s="5">
        <f ca="1">SUMIF(总装!BO$3:BO$146,$B612,总装!BO$6)+SUMIF(总装!BP$3:BP$146,$B612,总装!BP$6)+SUMIF(总装!BQ$3:BQ$146,$B612,总装!BQ$6)</f>
        <v>0</v>
      </c>
      <c r="AF612" s="5">
        <f ca="1">SUMIF(总装!BR$3:BR$146,$B612,总装!BR$6)+SUMIF(总装!BS$3:BS$146,$B612,总装!BS$6)+SUMIF(总装!BT$3:BT$146,$B612,总装!BT$6)</f>
        <v>0</v>
      </c>
      <c r="AG612" s="5">
        <f ca="1">SUMIF(总装!BU$3:BU$146,$B612,总装!BU$6)+SUMIF(总装!BV$3:BV$146,$B612,总装!BV$6)+SUMIF(总装!BW$3:BW$146,$B612,总装!BW$6)</f>
        <v>0</v>
      </c>
      <c r="AH612" s="5">
        <f ca="1">SUMIF(总装!BX$3:BX$146,$B612,总装!BX$6)+SUMIF(总装!BY$3:BY$146,$B612,总装!BY$6)+SUMIF(总装!BZ$3:BZ$146,$B612,总装!BZ$6)</f>
        <v>0</v>
      </c>
      <c r="AI612" s="5">
        <f ca="1">SUMIF(总装!CA$3:CA$146,$B612,总装!CA$6)+SUMIF(总装!CB$3:CB$146,$B612,总装!CB$6)+SUMIF(总装!CC$3:CC$146,$B612,总装!CC$6)</f>
        <v>0</v>
      </c>
      <c r="AJ612" s="5">
        <f ca="1">SUMIF(总装!CD$3:CD$146,$B612,总装!CD$6)+SUMIF(总装!CE$3:CE$146,$B612,总装!CE$6)+SUMIF(总装!CF$3:CF$146,$B612,总装!CF$6)</f>
        <v>0</v>
      </c>
      <c r="AK612" s="5">
        <f ca="1">SUMIF(总装!CG$3:CG$146,$B612,总装!CG$6)+SUMIF(总装!CH$3:CH$146,$B612,总装!CH$6)+SUMIF(总装!CI$3:CI$146,$B612,总装!CI$6)</f>
        <v>0</v>
      </c>
      <c r="AL612" s="5">
        <f ca="1">SUMIF(总装!CJ$3:CJ$146,$B612,总装!CJ$6)+SUMIF(总装!CK$3:CK$146,$B612,总装!CK$6)+SUMIF(总装!CL$3:CL$146,$B612,总装!CL$6)</f>
        <v>0</v>
      </c>
      <c r="AM612" s="5">
        <f ca="1">SUMIF(总装!CM$3:CM$146,$B612,总装!CM$6)+SUMIF(总装!CN$3:CN$146,$B612,总装!CN$6)+SUMIF(总装!CO$3:CO$146,$B612,总装!CO$6)</f>
        <v>0</v>
      </c>
      <c r="AN612" s="5">
        <f ca="1">SUMIF(总装!CP$3:CP$146,$B612,总装!CP$6)+SUMIF(总装!CQ$3:CQ$146,$B612,总装!CQ$6)+SUMIF(总装!CR$3:CR$146,$B612,总装!CR$6)</f>
        <v>0</v>
      </c>
      <c r="AO612" s="5">
        <f ca="1" t="shared" si="24"/>
        <v>8641</v>
      </c>
      <c r="AP612" s="5">
        <f>SUMIF(工单拆分!G:G,B612,工单拆分!I:I)</f>
        <v>8641</v>
      </c>
      <c r="AQ612" s="5">
        <f ca="1" t="shared" si="25"/>
        <v>0</v>
      </c>
      <c r="AS612" s="7" t="str">
        <f>VLOOKUP(日计划量!C:C,工单拆分!H:N,7,0)</f>
        <v>100845337/100845336/100847572</v>
      </c>
      <c r="AT612" s="5">
        <f ca="1">VLOOKUP(C:C,工单拆分!H:R,11,0)</f>
        <v>0</v>
      </c>
      <c r="AU612" s="5">
        <f ca="1">VLOOKUP(C:C,工单拆分!H:S,12,0)</f>
        <v>0</v>
      </c>
      <c r="AV612" s="5"/>
      <c r="AW612" s="5"/>
    </row>
    <row r="613" s="1" customFormat="1" spans="1:49">
      <c r="A613" s="5">
        <f>工单拆分!F613</f>
        <v>7211001719</v>
      </c>
      <c r="B613" s="5" t="str">
        <f>工单拆分!G613</f>
        <v>1100066732-10/70</v>
      </c>
      <c r="C613" s="5" t="str">
        <f>工单拆分!H613</f>
        <v>CG1101K-3.14</v>
      </c>
      <c r="D613" s="5">
        <f>VLOOKUP(B613,工单拆分!G:I,3,0)</f>
        <v>4134</v>
      </c>
      <c r="E613" s="5">
        <f ca="1">SUMIFS(OFFSET(工单拆分!$I$2,,,2000),OFFSET(工单拆分!$F$2,,,2000),A613)</f>
        <v>56980</v>
      </c>
      <c r="F613" s="5"/>
      <c r="G613" s="10">
        <f ca="1" t="array" ref="G613">MATCH(TRUE,J613:AN613&gt;10,0)+$J$2-1</f>
        <v>43538</v>
      </c>
      <c r="H613" s="11"/>
      <c r="I613" s="11"/>
      <c r="J613" s="5">
        <f ca="1">SUMIF(总装!D$3:D$146,$B613,总装!D$6)+SUMIF(总装!E$3:E$146,$B613,总装!E$6)+SUMIF(总装!F$3:F$146,$B613,总装!F$6)</f>
        <v>0</v>
      </c>
      <c r="K613" s="12">
        <f ca="1">SUMIF(总装!G$3:G$146,$B613,总装!G$6)+SUMIF(总装!H$3:H$146,$B613,总装!H$6)+SUMIF(总装!I$3:I$146,$B613,总装!I$6)</f>
        <v>0</v>
      </c>
      <c r="L613" s="12">
        <f ca="1">SUMIF(总装!J$3:J$146,$B613,总装!J$6)+SUMIF(总装!K$3:K$146,$B613,总装!K$6)+SUMIF(总装!L$3:L$146,$B613,总装!L$6)</f>
        <v>0</v>
      </c>
      <c r="M613" s="12">
        <f ca="1">SUMIF(总装!M$3:M$146,$B613,总装!M$6)+SUMIF(总装!N$3:N$146,$B613,总装!N$6)+SUMIF(总装!O$3:O$146,$B613,总装!O$6)</f>
        <v>0</v>
      </c>
      <c r="N613" s="12">
        <f ca="1">SUMIF(总装!P$3:P$146,$B613,总装!P$6)+SUMIF(总装!Q$3:Q$146,$B613,总装!Q$6)+SUMIF(总装!R$3:R$146,$B613,总装!R$6)</f>
        <v>0</v>
      </c>
      <c r="O613" s="12">
        <f ca="1">SUMIF(总装!S$3:S$146,$B613,总装!S$6)+SUMIF(总装!T$3:T$146,$B613,总装!T$6)+SUMIF(总装!U$3:U$146,$B613,总装!U$6)</f>
        <v>0</v>
      </c>
      <c r="P613" s="12">
        <f ca="1">SUMIF(总装!V$3:V$146,$B613,总装!V$6)+SUMIF(总装!W$3:W$146,$B613,总装!W$6)+SUMIF(总装!X$3:X$146,$B613,总装!X$6)</f>
        <v>0</v>
      </c>
      <c r="Q613" s="12">
        <f ca="1">SUMIF(总装!Y$3:Y$146,$B613,总装!Y$6)+SUMIF(总装!Z$3:Z$146,$B613,总装!Z$6)+SUMIF(总装!AA$3:AA$146,$B613,总装!AA$6)</f>
        <v>0</v>
      </c>
      <c r="R613" s="5">
        <f ca="1">SUMIF(总装!AB$3:AB$146,$B613,总装!AB$6)+SUMIF(总装!AC$3:AC$146,$B613,总装!AC$6)+SUMIF(总装!AD$3:AD$146,$B613,总装!AD$6)</f>
        <v>0</v>
      </c>
      <c r="S613" s="5">
        <f ca="1">SUMIF(总装!AE$3:AE$146,$B613,总装!AE$6)+SUMIF(总装!AF$3:AF$146,$B613,总装!AF$6)+SUMIF(总装!AG$3:AG$146,$B613,总装!AG$6)</f>
        <v>0</v>
      </c>
      <c r="T613" s="5">
        <f ca="1">SUMIF(总装!AH$3:AH$146,$B613,总装!AH$6)+SUMIF(总装!AI$3:AI$146,$B613,总装!AI$6)+SUMIF(总装!AJ$3:AJ$146,$B613,总装!AJ$6)</f>
        <v>0</v>
      </c>
      <c r="U613" s="5">
        <f ca="1">SUMIF(总装!AK$3:AK$146,$B613,总装!AK$6)+SUMIF(总装!AL$3:AL$146,$B613,总装!AL$6)+SUMIF(总装!AM$3:AM$146,$B613,总装!AM$6)</f>
        <v>0</v>
      </c>
      <c r="V613" s="5">
        <f ca="1">SUMIF(总装!AN$3:AN$146,$B613,总装!AN$6)+SUMIF(总装!AO$3:AO$146,$B613,总装!AO$6)+SUMIF(总装!AP$3:AP$146,$B613,总装!AP$6)</f>
        <v>0</v>
      </c>
      <c r="W613" s="5">
        <f ca="1">SUMIF(总装!AQ$3:AQ$146,$B613,总装!AQ$6)+SUMIF(总装!AR$3:AR$146,$B613,总装!AR$6)+SUMIF(总装!AS$3:AS$146,$B613,总装!AS$6)</f>
        <v>294</v>
      </c>
      <c r="X613" s="5">
        <f ca="1">SUMIF(总装!AT$3:AT$146,$B613,总装!AT$6)+SUMIF(总装!AU$3:AU$146,$B613,总装!AU$6)+SUMIF(总装!AV$3:AV$146,$B613,总装!AV$6)</f>
        <v>2102</v>
      </c>
      <c r="Y613" s="5">
        <f ca="1">SUMIF(总装!AW$3:AW$146,$B613,总装!AW$6)+SUMIF(总装!AX$3:AX$146,$B613,总装!AX$6)+SUMIF(总装!AY$3:AY$146,$B613,总装!AY$6)</f>
        <v>0</v>
      </c>
      <c r="Z613" s="5">
        <f ca="1">SUMIF(总装!AZ$3:AZ$146,$B613,总装!AZ$6)+SUMIF(总装!BA$3:BA$146,$B613,总装!BA$6)+SUMIF(总装!BB$3:BB$146,$B613,总装!BB$6)</f>
        <v>0</v>
      </c>
      <c r="AA613" s="5">
        <f ca="1">SUMIF(总装!BC$3:BC$146,$B613,总装!BC$6)+SUMIF(总装!BD$3:BD$146,$B613,总装!BD$6)+SUMIF(总装!BE$3:BE$146,$B613,总装!BE$6)</f>
        <v>1738</v>
      </c>
      <c r="AB613" s="5">
        <f ca="1">SUMIF(总装!BF$3:BF$146,$B613,总装!BF$6)+SUMIF(总装!BG$3:BG$146,$B613,总装!BG$6)+SUMIF(总装!BH$3:BH$146,$B613,总装!BH$6)</f>
        <v>0</v>
      </c>
      <c r="AC613" s="5">
        <f ca="1">SUMIF(总装!BI$3:BI$146,$B613,总装!BI$6)+SUMIF(总装!BJ$3:BJ$146,$B613,总装!BJ$6)+SUMIF(总装!BK$3:BK$146,$B613,总装!BK$6)</f>
        <v>0</v>
      </c>
      <c r="AD613" s="5">
        <f ca="1">SUMIF(总装!BL$3:BL$146,$B613,总装!BL$6)+SUMIF(总装!BM$3:BM$146,$B613,总装!BM$6)+SUMIF(总装!BN$3:BN$146,$B613,总装!BN$6)</f>
        <v>0</v>
      </c>
      <c r="AE613" s="5">
        <f ca="1">SUMIF(总装!BO$3:BO$146,$B613,总装!BO$6)+SUMIF(总装!BP$3:BP$146,$B613,总装!BP$6)+SUMIF(总装!BQ$3:BQ$146,$B613,总装!BQ$6)</f>
        <v>0</v>
      </c>
      <c r="AF613" s="5">
        <f ca="1">SUMIF(总装!BR$3:BR$146,$B613,总装!BR$6)+SUMIF(总装!BS$3:BS$146,$B613,总装!BS$6)+SUMIF(总装!BT$3:BT$146,$B613,总装!BT$6)</f>
        <v>0</v>
      </c>
      <c r="AG613" s="5">
        <f ca="1">SUMIF(总装!BU$3:BU$146,$B613,总装!BU$6)+SUMIF(总装!BV$3:BV$146,$B613,总装!BV$6)+SUMIF(总装!BW$3:BW$146,$B613,总装!BW$6)</f>
        <v>0</v>
      </c>
      <c r="AH613" s="5">
        <f ca="1">SUMIF(总装!BX$3:BX$146,$B613,总装!BX$6)+SUMIF(总装!BY$3:BY$146,$B613,总装!BY$6)+SUMIF(总装!BZ$3:BZ$146,$B613,总装!BZ$6)</f>
        <v>0</v>
      </c>
      <c r="AI613" s="5">
        <f ca="1">SUMIF(总装!CA$3:CA$146,$B613,总装!CA$6)+SUMIF(总装!CB$3:CB$146,$B613,总装!CB$6)+SUMIF(总装!CC$3:CC$146,$B613,总装!CC$6)</f>
        <v>0</v>
      </c>
      <c r="AJ613" s="5">
        <f ca="1">SUMIF(总装!CD$3:CD$146,$B613,总装!CD$6)+SUMIF(总装!CE$3:CE$146,$B613,总装!CE$6)+SUMIF(总装!CF$3:CF$146,$B613,总装!CF$6)</f>
        <v>0</v>
      </c>
      <c r="AK613" s="5">
        <f ca="1">SUMIF(总装!CG$3:CG$146,$B613,总装!CG$6)+SUMIF(总装!CH$3:CH$146,$B613,总装!CH$6)+SUMIF(总装!CI$3:CI$146,$B613,总装!CI$6)</f>
        <v>0</v>
      </c>
      <c r="AL613" s="5">
        <f ca="1">SUMIF(总装!CJ$3:CJ$146,$B613,总装!CJ$6)+SUMIF(总装!CK$3:CK$146,$B613,总装!CK$6)+SUMIF(总装!CL$3:CL$146,$B613,总装!CL$6)</f>
        <v>0</v>
      </c>
      <c r="AM613" s="5">
        <f ca="1">SUMIF(总装!CM$3:CM$146,$B613,总装!CM$6)+SUMIF(总装!CN$3:CN$146,$B613,总装!CN$6)+SUMIF(总装!CO$3:CO$146,$B613,总装!CO$6)</f>
        <v>0</v>
      </c>
      <c r="AN613" s="5">
        <f ca="1">SUMIF(总装!CP$3:CP$146,$B613,总装!CP$6)+SUMIF(总装!CQ$3:CQ$146,$B613,总装!CQ$6)+SUMIF(总装!CR$3:CR$146,$B613,总装!CR$6)</f>
        <v>0</v>
      </c>
      <c r="AO613" s="5">
        <f ca="1" t="shared" si="24"/>
        <v>4134</v>
      </c>
      <c r="AP613" s="5">
        <f>SUMIF(工单拆分!G:G,B613,工单拆分!I:I)</f>
        <v>4134</v>
      </c>
      <c r="AQ613" s="5">
        <f ca="1" t="shared" si="25"/>
        <v>0</v>
      </c>
      <c r="AS613" s="7" t="str">
        <f>VLOOKUP(日计划量!C:C,工单拆分!H:N,7,0)</f>
        <v>100847570/100847571</v>
      </c>
      <c r="AT613" s="5">
        <f ca="1">VLOOKUP(C:C,工单拆分!H:R,11,0)</f>
        <v>0</v>
      </c>
      <c r="AU613" s="5">
        <f ca="1">VLOOKUP(C:C,工单拆分!H:S,12,0)</f>
        <v>0</v>
      </c>
      <c r="AV613" s="5"/>
      <c r="AW613" s="5"/>
    </row>
    <row r="614" s="1" customFormat="1" spans="1:49">
      <c r="A614" s="5">
        <f>工单拆分!F614</f>
        <v>7211002207</v>
      </c>
      <c r="B614" s="5" t="str">
        <f>工单拆分!G614</f>
        <v>1100066732-20/50</v>
      </c>
      <c r="C614" s="5" t="str">
        <f>工单拆分!H614</f>
        <v>CG1101AF-3.14</v>
      </c>
      <c r="D614" s="5">
        <f>VLOOKUP(B614,工单拆分!G:I,3,0)</f>
        <v>673</v>
      </c>
      <c r="E614" s="5">
        <f ca="1">SUMIFS(OFFSET(工单拆分!$I$2,,,2000),OFFSET(工单拆分!$F$2,,,2000),A614)</f>
        <v>3366</v>
      </c>
      <c r="F614" s="5"/>
      <c r="G614" s="10">
        <f ca="1" t="array" ref="G614">MATCH(TRUE,J614:AN614&gt;10,0)+$J$2-1</f>
        <v>43538</v>
      </c>
      <c r="H614" s="11"/>
      <c r="I614" s="11"/>
      <c r="J614" s="5">
        <f ca="1">SUMIF(总装!D$3:D$146,$B614,总装!D$6)+SUMIF(总装!E$3:E$146,$B614,总装!E$6)+SUMIF(总装!F$3:F$146,$B614,总装!F$6)</f>
        <v>0</v>
      </c>
      <c r="K614" s="12">
        <f ca="1">SUMIF(总装!G$3:G$146,$B614,总装!G$6)+SUMIF(总装!H$3:H$146,$B614,总装!H$6)+SUMIF(总装!I$3:I$146,$B614,总装!I$6)</f>
        <v>0</v>
      </c>
      <c r="L614" s="12">
        <f ca="1">SUMIF(总装!J$3:J$146,$B614,总装!J$6)+SUMIF(总装!K$3:K$146,$B614,总装!K$6)+SUMIF(总装!L$3:L$146,$B614,总装!L$6)</f>
        <v>0</v>
      </c>
      <c r="M614" s="12">
        <f ca="1">SUMIF(总装!M$3:M$146,$B614,总装!M$6)+SUMIF(总装!N$3:N$146,$B614,总装!N$6)+SUMIF(总装!O$3:O$146,$B614,总装!O$6)</f>
        <v>0</v>
      </c>
      <c r="N614" s="12">
        <f ca="1">SUMIF(总装!P$3:P$146,$B614,总装!P$6)+SUMIF(总装!Q$3:Q$146,$B614,总装!Q$6)+SUMIF(总装!R$3:R$146,$B614,总装!R$6)</f>
        <v>0</v>
      </c>
      <c r="O614" s="12">
        <f ca="1">SUMIF(总装!S$3:S$146,$B614,总装!S$6)+SUMIF(总装!T$3:T$146,$B614,总装!T$6)+SUMIF(总装!U$3:U$146,$B614,总装!U$6)</f>
        <v>0</v>
      </c>
      <c r="P614" s="12">
        <f ca="1">SUMIF(总装!V$3:V$146,$B614,总装!V$6)+SUMIF(总装!W$3:W$146,$B614,总装!W$6)+SUMIF(总装!X$3:X$146,$B614,总装!X$6)</f>
        <v>0</v>
      </c>
      <c r="Q614" s="12">
        <f ca="1">SUMIF(总装!Y$3:Y$146,$B614,总装!Y$6)+SUMIF(总装!Z$3:Z$146,$B614,总装!Z$6)+SUMIF(总装!AA$3:AA$146,$B614,总装!AA$6)</f>
        <v>0</v>
      </c>
      <c r="R614" s="5">
        <f ca="1">SUMIF(总装!AB$3:AB$146,$B614,总装!AB$6)+SUMIF(总装!AC$3:AC$146,$B614,总装!AC$6)+SUMIF(总装!AD$3:AD$146,$B614,总装!AD$6)</f>
        <v>0</v>
      </c>
      <c r="S614" s="5">
        <f ca="1">SUMIF(总装!AE$3:AE$146,$B614,总装!AE$6)+SUMIF(总装!AF$3:AF$146,$B614,总装!AF$6)+SUMIF(总装!AG$3:AG$146,$B614,总装!AG$6)</f>
        <v>0</v>
      </c>
      <c r="T614" s="5">
        <f ca="1">SUMIF(总装!AH$3:AH$146,$B614,总装!AH$6)+SUMIF(总装!AI$3:AI$146,$B614,总装!AI$6)+SUMIF(总装!AJ$3:AJ$146,$B614,总装!AJ$6)</f>
        <v>0</v>
      </c>
      <c r="U614" s="5">
        <f ca="1">SUMIF(总装!AK$3:AK$146,$B614,总装!AK$6)+SUMIF(总装!AL$3:AL$146,$B614,总装!AL$6)+SUMIF(总装!AM$3:AM$146,$B614,总装!AM$6)</f>
        <v>0</v>
      </c>
      <c r="V614" s="5">
        <f ca="1">SUMIF(总装!AN$3:AN$146,$B614,总装!AN$6)+SUMIF(总装!AO$3:AO$146,$B614,总装!AO$6)+SUMIF(总装!AP$3:AP$146,$B614,总装!AP$6)</f>
        <v>0</v>
      </c>
      <c r="W614" s="5">
        <f ca="1">SUMIF(总装!AQ$3:AQ$146,$B614,总装!AQ$6)+SUMIF(总装!AR$3:AR$146,$B614,总装!AR$6)+SUMIF(总装!AS$3:AS$146,$B614,总装!AS$6)</f>
        <v>673</v>
      </c>
      <c r="X614" s="5">
        <f ca="1">SUMIF(总装!AT$3:AT$146,$B614,总装!AT$6)+SUMIF(总装!AU$3:AU$146,$B614,总装!AU$6)+SUMIF(总装!AV$3:AV$146,$B614,总装!AV$6)</f>
        <v>0</v>
      </c>
      <c r="Y614" s="5">
        <f ca="1">SUMIF(总装!AW$3:AW$146,$B614,总装!AW$6)+SUMIF(总装!AX$3:AX$146,$B614,总装!AX$6)+SUMIF(总装!AY$3:AY$146,$B614,总装!AY$6)</f>
        <v>0</v>
      </c>
      <c r="Z614" s="5">
        <f ca="1">SUMIF(总装!AZ$3:AZ$146,$B614,总装!AZ$6)+SUMIF(总装!BA$3:BA$146,$B614,总装!BA$6)+SUMIF(总装!BB$3:BB$146,$B614,总装!BB$6)</f>
        <v>0</v>
      </c>
      <c r="AA614" s="5">
        <f ca="1">SUMIF(总装!BC$3:BC$146,$B614,总装!BC$6)+SUMIF(总装!BD$3:BD$146,$B614,总装!BD$6)+SUMIF(总装!BE$3:BE$146,$B614,总装!BE$6)</f>
        <v>0</v>
      </c>
      <c r="AB614" s="5">
        <f ca="1">SUMIF(总装!BF$3:BF$146,$B614,总装!BF$6)+SUMIF(总装!BG$3:BG$146,$B614,总装!BG$6)+SUMIF(总装!BH$3:BH$146,$B614,总装!BH$6)</f>
        <v>0</v>
      </c>
      <c r="AC614" s="5">
        <f ca="1">SUMIF(总装!BI$3:BI$146,$B614,总装!BI$6)+SUMIF(总装!BJ$3:BJ$146,$B614,总装!BJ$6)+SUMIF(总装!BK$3:BK$146,$B614,总装!BK$6)</f>
        <v>0</v>
      </c>
      <c r="AD614" s="5">
        <f ca="1">SUMIF(总装!BL$3:BL$146,$B614,总装!BL$6)+SUMIF(总装!BM$3:BM$146,$B614,总装!BM$6)+SUMIF(总装!BN$3:BN$146,$B614,总装!BN$6)</f>
        <v>0</v>
      </c>
      <c r="AE614" s="5">
        <f ca="1">SUMIF(总装!BO$3:BO$146,$B614,总装!BO$6)+SUMIF(总装!BP$3:BP$146,$B614,总装!BP$6)+SUMIF(总装!BQ$3:BQ$146,$B614,总装!BQ$6)</f>
        <v>0</v>
      </c>
      <c r="AF614" s="5">
        <f ca="1">SUMIF(总装!BR$3:BR$146,$B614,总装!BR$6)+SUMIF(总装!BS$3:BS$146,$B614,总装!BS$6)+SUMIF(总装!BT$3:BT$146,$B614,总装!BT$6)</f>
        <v>0</v>
      </c>
      <c r="AG614" s="5">
        <f ca="1">SUMIF(总装!BU$3:BU$146,$B614,总装!BU$6)+SUMIF(总装!BV$3:BV$146,$B614,总装!BV$6)+SUMIF(总装!BW$3:BW$146,$B614,总装!BW$6)</f>
        <v>0</v>
      </c>
      <c r="AH614" s="5">
        <f ca="1">SUMIF(总装!BX$3:BX$146,$B614,总装!BX$6)+SUMIF(总装!BY$3:BY$146,$B614,总装!BY$6)+SUMIF(总装!BZ$3:BZ$146,$B614,总装!BZ$6)</f>
        <v>0</v>
      </c>
      <c r="AI614" s="5">
        <f ca="1">SUMIF(总装!CA$3:CA$146,$B614,总装!CA$6)+SUMIF(总装!CB$3:CB$146,$B614,总装!CB$6)+SUMIF(总装!CC$3:CC$146,$B614,总装!CC$6)</f>
        <v>0</v>
      </c>
      <c r="AJ614" s="5">
        <f ca="1">SUMIF(总装!CD$3:CD$146,$B614,总装!CD$6)+SUMIF(总装!CE$3:CE$146,$B614,总装!CE$6)+SUMIF(总装!CF$3:CF$146,$B614,总装!CF$6)</f>
        <v>0</v>
      </c>
      <c r="AK614" s="5">
        <f ca="1">SUMIF(总装!CG$3:CG$146,$B614,总装!CG$6)+SUMIF(总装!CH$3:CH$146,$B614,总装!CH$6)+SUMIF(总装!CI$3:CI$146,$B614,总装!CI$6)</f>
        <v>0</v>
      </c>
      <c r="AL614" s="5">
        <f ca="1">SUMIF(总装!CJ$3:CJ$146,$B614,总装!CJ$6)+SUMIF(总装!CK$3:CK$146,$B614,总装!CK$6)+SUMIF(总装!CL$3:CL$146,$B614,总装!CL$6)</f>
        <v>0</v>
      </c>
      <c r="AM614" s="5">
        <f ca="1">SUMIF(总装!CM$3:CM$146,$B614,总装!CM$6)+SUMIF(总装!CN$3:CN$146,$B614,总装!CN$6)+SUMIF(总装!CO$3:CO$146,$B614,总装!CO$6)</f>
        <v>0</v>
      </c>
      <c r="AN614" s="5">
        <f ca="1">SUMIF(总装!CP$3:CP$146,$B614,总装!CP$6)+SUMIF(总装!CQ$3:CQ$146,$B614,总装!CQ$6)+SUMIF(总装!CR$3:CR$146,$B614,总装!CR$6)</f>
        <v>0</v>
      </c>
      <c r="AO614" s="5">
        <f ca="1" t="shared" si="24"/>
        <v>673</v>
      </c>
      <c r="AP614" s="5">
        <f>SUMIF(工单拆分!G:G,B614,工单拆分!I:I)</f>
        <v>673</v>
      </c>
      <c r="AQ614" s="5">
        <f ca="1" t="shared" si="25"/>
        <v>0</v>
      </c>
      <c r="AS614" s="7"/>
      <c r="AT614" s="5"/>
      <c r="AU614" s="5"/>
      <c r="AV614" s="5"/>
      <c r="AW614" s="5"/>
    </row>
    <row r="615" s="1" customFormat="1" spans="1:49">
      <c r="A615" s="5">
        <f>工单拆分!F615</f>
        <v>7211002208</v>
      </c>
      <c r="B615" s="5" t="str">
        <f>工单拆分!G615</f>
        <v>1100066732-40</v>
      </c>
      <c r="C615" s="5" t="str">
        <f>工单拆分!H615</f>
        <v>CG1301C-3.14</v>
      </c>
      <c r="D615" s="5">
        <f>VLOOKUP(B615,工单拆分!G:I,3,0)</f>
        <v>1710</v>
      </c>
      <c r="E615" s="5">
        <f ca="1">SUMIFS(OFFSET(工单拆分!$I$2,,,2000),OFFSET(工单拆分!$F$2,,,2000),A615)</f>
        <v>6842</v>
      </c>
      <c r="F615" s="5"/>
      <c r="G615" s="10">
        <f ca="1" t="array" ref="G615">MATCH(TRUE,J615:AN615&gt;10,0)+$J$2-1</f>
        <v>43536</v>
      </c>
      <c r="H615" s="11"/>
      <c r="I615" s="11"/>
      <c r="J615" s="5">
        <f ca="1">SUMIF(总装!D$3:D$146,$B615,总装!D$6)+SUMIF(总装!E$3:E$146,$B615,总装!E$6)+SUMIF(总装!F$3:F$146,$B615,总装!F$6)</f>
        <v>0</v>
      </c>
      <c r="K615" s="12">
        <f ca="1">SUMIF(总装!G$3:G$146,$B615,总装!G$6)+SUMIF(总装!H$3:H$146,$B615,总装!H$6)+SUMIF(总装!I$3:I$146,$B615,总装!I$6)</f>
        <v>0</v>
      </c>
      <c r="L615" s="12">
        <f ca="1">SUMIF(总装!J$3:J$146,$B615,总装!J$6)+SUMIF(总装!K$3:K$146,$B615,总装!K$6)+SUMIF(总装!L$3:L$146,$B615,总装!L$6)</f>
        <v>0</v>
      </c>
      <c r="M615" s="12">
        <f ca="1">SUMIF(总装!M$3:M$146,$B615,总装!M$6)+SUMIF(总装!N$3:N$146,$B615,总装!N$6)+SUMIF(总装!O$3:O$146,$B615,总装!O$6)</f>
        <v>0</v>
      </c>
      <c r="N615" s="12">
        <f ca="1">SUMIF(总装!P$3:P$146,$B615,总装!P$6)+SUMIF(总装!Q$3:Q$146,$B615,总装!Q$6)+SUMIF(总装!R$3:R$146,$B615,总装!R$6)</f>
        <v>0</v>
      </c>
      <c r="O615" s="12">
        <f ca="1">SUMIF(总装!S$3:S$146,$B615,总装!S$6)+SUMIF(总装!T$3:T$146,$B615,总装!T$6)+SUMIF(总装!U$3:U$146,$B615,总装!U$6)</f>
        <v>0</v>
      </c>
      <c r="P615" s="12">
        <f ca="1">SUMIF(总装!V$3:V$146,$B615,总装!V$6)+SUMIF(总装!W$3:W$146,$B615,总装!W$6)+SUMIF(总装!X$3:X$146,$B615,总装!X$6)</f>
        <v>0</v>
      </c>
      <c r="Q615" s="12">
        <f ca="1">SUMIF(总装!Y$3:Y$146,$B615,总装!Y$6)+SUMIF(总装!Z$3:Z$146,$B615,总装!Z$6)+SUMIF(总装!AA$3:AA$146,$B615,总装!AA$6)</f>
        <v>0</v>
      </c>
      <c r="R615" s="5">
        <f ca="1">SUMIF(总装!AB$3:AB$146,$B615,总装!AB$6)+SUMIF(总装!AC$3:AC$146,$B615,总装!AC$6)+SUMIF(总装!AD$3:AD$146,$B615,总装!AD$6)</f>
        <v>0</v>
      </c>
      <c r="S615" s="5">
        <f ca="1">SUMIF(总装!AE$3:AE$146,$B615,总装!AE$6)+SUMIF(总装!AF$3:AF$146,$B615,总装!AF$6)+SUMIF(总装!AG$3:AG$146,$B615,总装!AG$6)</f>
        <v>0</v>
      </c>
      <c r="T615" s="5">
        <f ca="1">SUMIF(总装!AH$3:AH$146,$B615,总装!AH$6)+SUMIF(总装!AI$3:AI$146,$B615,总装!AI$6)+SUMIF(总装!AJ$3:AJ$146,$B615,总装!AJ$6)</f>
        <v>0</v>
      </c>
      <c r="U615" s="5">
        <f ca="1">SUMIF(总装!AK$3:AK$146,$B615,总装!AK$6)+SUMIF(总装!AL$3:AL$146,$B615,总装!AL$6)+SUMIF(总装!AM$3:AM$146,$B615,总装!AM$6)</f>
        <v>110</v>
      </c>
      <c r="V615" s="5">
        <f ca="1">SUMIF(总装!AN$3:AN$146,$B615,总装!AN$6)+SUMIF(总装!AO$3:AO$146,$B615,总装!AO$6)+SUMIF(总装!AP$3:AP$146,$B615,总装!AP$6)</f>
        <v>1600</v>
      </c>
      <c r="W615" s="5">
        <f ca="1">SUMIF(总装!AQ$3:AQ$146,$B615,总装!AQ$6)+SUMIF(总装!AR$3:AR$146,$B615,总装!AR$6)+SUMIF(总装!AS$3:AS$146,$B615,总装!AS$6)</f>
        <v>0</v>
      </c>
      <c r="X615" s="5">
        <f ca="1">SUMIF(总装!AT$3:AT$146,$B615,总装!AT$6)+SUMIF(总装!AU$3:AU$146,$B615,总装!AU$6)+SUMIF(总装!AV$3:AV$146,$B615,总装!AV$6)</f>
        <v>0</v>
      </c>
      <c r="Y615" s="5">
        <f ca="1">SUMIF(总装!AW$3:AW$146,$B615,总装!AW$6)+SUMIF(总装!AX$3:AX$146,$B615,总装!AX$6)+SUMIF(总装!AY$3:AY$146,$B615,总装!AY$6)</f>
        <v>0</v>
      </c>
      <c r="Z615" s="5">
        <f ca="1">SUMIF(总装!AZ$3:AZ$146,$B615,总装!AZ$6)+SUMIF(总装!BA$3:BA$146,$B615,总装!BA$6)+SUMIF(总装!BB$3:BB$146,$B615,总装!BB$6)</f>
        <v>0</v>
      </c>
      <c r="AA615" s="5">
        <f ca="1">SUMIF(总装!BC$3:BC$146,$B615,总装!BC$6)+SUMIF(总装!BD$3:BD$146,$B615,总装!BD$6)+SUMIF(总装!BE$3:BE$146,$B615,总装!BE$6)</f>
        <v>0</v>
      </c>
      <c r="AB615" s="5">
        <f ca="1">SUMIF(总装!BF$3:BF$146,$B615,总装!BF$6)+SUMIF(总装!BG$3:BG$146,$B615,总装!BG$6)+SUMIF(总装!BH$3:BH$146,$B615,总装!BH$6)</f>
        <v>0</v>
      </c>
      <c r="AC615" s="5">
        <f ca="1">SUMIF(总装!BI$3:BI$146,$B615,总装!BI$6)+SUMIF(总装!BJ$3:BJ$146,$B615,总装!BJ$6)+SUMIF(总装!BK$3:BK$146,$B615,总装!BK$6)</f>
        <v>0</v>
      </c>
      <c r="AD615" s="5">
        <f ca="1">SUMIF(总装!BL$3:BL$146,$B615,总装!BL$6)+SUMIF(总装!BM$3:BM$146,$B615,总装!BM$6)+SUMIF(总装!BN$3:BN$146,$B615,总装!BN$6)</f>
        <v>0</v>
      </c>
      <c r="AE615" s="5">
        <f ca="1">SUMIF(总装!BO$3:BO$146,$B615,总装!BO$6)+SUMIF(总装!BP$3:BP$146,$B615,总装!BP$6)+SUMIF(总装!BQ$3:BQ$146,$B615,总装!BQ$6)</f>
        <v>0</v>
      </c>
      <c r="AF615" s="5">
        <f ca="1">SUMIF(总装!BR$3:BR$146,$B615,总装!BR$6)+SUMIF(总装!BS$3:BS$146,$B615,总装!BS$6)+SUMIF(总装!BT$3:BT$146,$B615,总装!BT$6)</f>
        <v>0</v>
      </c>
      <c r="AG615" s="5">
        <f ca="1">SUMIF(总装!BU$3:BU$146,$B615,总装!BU$6)+SUMIF(总装!BV$3:BV$146,$B615,总装!BV$6)+SUMIF(总装!BW$3:BW$146,$B615,总装!BW$6)</f>
        <v>0</v>
      </c>
      <c r="AH615" s="5">
        <f ca="1">SUMIF(总装!BX$3:BX$146,$B615,总装!BX$6)+SUMIF(总装!BY$3:BY$146,$B615,总装!BY$6)+SUMIF(总装!BZ$3:BZ$146,$B615,总装!BZ$6)</f>
        <v>0</v>
      </c>
      <c r="AI615" s="5">
        <f ca="1">SUMIF(总装!CA$3:CA$146,$B615,总装!CA$6)+SUMIF(总装!CB$3:CB$146,$B615,总装!CB$6)+SUMIF(总装!CC$3:CC$146,$B615,总装!CC$6)</f>
        <v>0</v>
      </c>
      <c r="AJ615" s="5">
        <f ca="1">SUMIF(总装!CD$3:CD$146,$B615,总装!CD$6)+SUMIF(总装!CE$3:CE$146,$B615,总装!CE$6)+SUMIF(总装!CF$3:CF$146,$B615,总装!CF$6)</f>
        <v>0</v>
      </c>
      <c r="AK615" s="5">
        <f ca="1">SUMIF(总装!CG$3:CG$146,$B615,总装!CG$6)+SUMIF(总装!CH$3:CH$146,$B615,总装!CH$6)+SUMIF(总装!CI$3:CI$146,$B615,总装!CI$6)</f>
        <v>0</v>
      </c>
      <c r="AL615" s="5">
        <f ca="1">SUMIF(总装!CJ$3:CJ$146,$B615,总装!CJ$6)+SUMIF(总装!CK$3:CK$146,$B615,总装!CK$6)+SUMIF(总装!CL$3:CL$146,$B615,总装!CL$6)</f>
        <v>0</v>
      </c>
      <c r="AM615" s="5">
        <f ca="1">SUMIF(总装!CM$3:CM$146,$B615,总装!CM$6)+SUMIF(总装!CN$3:CN$146,$B615,总装!CN$6)+SUMIF(总装!CO$3:CO$146,$B615,总装!CO$6)</f>
        <v>0</v>
      </c>
      <c r="AN615" s="5">
        <f ca="1">SUMIF(总装!CP$3:CP$146,$B615,总装!CP$6)+SUMIF(总装!CQ$3:CQ$146,$B615,总装!CQ$6)+SUMIF(总装!CR$3:CR$146,$B615,总装!CR$6)</f>
        <v>0</v>
      </c>
      <c r="AO615" s="5">
        <f ca="1" t="shared" si="24"/>
        <v>1710</v>
      </c>
      <c r="AP615" s="5">
        <f>SUMIF(工单拆分!G:G,B615,工单拆分!I:I)</f>
        <v>1710</v>
      </c>
      <c r="AQ615" s="5">
        <f ca="1" t="shared" si="25"/>
        <v>0</v>
      </c>
      <c r="AS615" s="7"/>
      <c r="AT615" s="5"/>
      <c r="AU615" s="5"/>
      <c r="AV615" s="5"/>
      <c r="AW615" s="5"/>
    </row>
    <row r="616" s="1" customFormat="1" spans="1:49">
      <c r="A616" s="5">
        <f>工单拆分!F616</f>
        <v>7211002605</v>
      </c>
      <c r="B616" s="5" t="str">
        <f>工单拆分!G616</f>
        <v>1100066732-30/60</v>
      </c>
      <c r="C616" s="5" t="str">
        <f>工单拆分!H616</f>
        <v>CG1104B-3.14</v>
      </c>
      <c r="D616" s="5">
        <f>VLOOKUP(B616,工单拆分!G:I,3,0)</f>
        <v>673</v>
      </c>
      <c r="E616" s="5">
        <f ca="1">SUMIFS(OFFSET(工单拆分!$I$2,,,2000),OFFSET(工单拆分!$F$2,,,2000),A616)</f>
        <v>673</v>
      </c>
      <c r="F616" s="5"/>
      <c r="G616" s="10">
        <f ca="1" t="array" ref="G616">MATCH(TRUE,J616:AN616&gt;10,0)+$J$2-1</f>
        <v>43538</v>
      </c>
      <c r="H616" s="11"/>
      <c r="I616" s="11"/>
      <c r="J616" s="5">
        <f ca="1">SUMIF(总装!D$3:D$146,$B616,总装!D$6)+SUMIF(总装!E$3:E$146,$B616,总装!E$6)+SUMIF(总装!F$3:F$146,$B616,总装!F$6)</f>
        <v>0</v>
      </c>
      <c r="K616" s="12">
        <f ca="1">SUMIF(总装!G$3:G$146,$B616,总装!G$6)+SUMIF(总装!H$3:H$146,$B616,总装!H$6)+SUMIF(总装!I$3:I$146,$B616,总装!I$6)</f>
        <v>0</v>
      </c>
      <c r="L616" s="12">
        <f ca="1">SUMIF(总装!J$3:J$146,$B616,总装!J$6)+SUMIF(总装!K$3:K$146,$B616,总装!K$6)+SUMIF(总装!L$3:L$146,$B616,总装!L$6)</f>
        <v>0</v>
      </c>
      <c r="M616" s="12">
        <f ca="1">SUMIF(总装!M$3:M$146,$B616,总装!M$6)+SUMIF(总装!N$3:N$146,$B616,总装!N$6)+SUMIF(总装!O$3:O$146,$B616,总装!O$6)</f>
        <v>0</v>
      </c>
      <c r="N616" s="12">
        <f ca="1">SUMIF(总装!P$3:P$146,$B616,总装!P$6)+SUMIF(总装!Q$3:Q$146,$B616,总装!Q$6)+SUMIF(总装!R$3:R$146,$B616,总装!R$6)</f>
        <v>0</v>
      </c>
      <c r="O616" s="12">
        <f ca="1">SUMIF(总装!S$3:S$146,$B616,总装!S$6)+SUMIF(总装!T$3:T$146,$B616,总装!T$6)+SUMIF(总装!U$3:U$146,$B616,总装!U$6)</f>
        <v>0</v>
      </c>
      <c r="P616" s="12">
        <f ca="1">SUMIF(总装!V$3:V$146,$B616,总装!V$6)+SUMIF(总装!W$3:W$146,$B616,总装!W$6)+SUMIF(总装!X$3:X$146,$B616,总装!X$6)</f>
        <v>0</v>
      </c>
      <c r="Q616" s="12">
        <f ca="1">SUMIF(总装!Y$3:Y$146,$B616,总装!Y$6)+SUMIF(总装!Z$3:Z$146,$B616,总装!Z$6)+SUMIF(总装!AA$3:AA$146,$B616,总装!AA$6)</f>
        <v>0</v>
      </c>
      <c r="R616" s="5">
        <f ca="1">SUMIF(总装!AB$3:AB$146,$B616,总装!AB$6)+SUMIF(总装!AC$3:AC$146,$B616,总装!AC$6)+SUMIF(总装!AD$3:AD$146,$B616,总装!AD$6)</f>
        <v>0</v>
      </c>
      <c r="S616" s="5">
        <f ca="1">SUMIF(总装!AE$3:AE$146,$B616,总装!AE$6)+SUMIF(总装!AF$3:AF$146,$B616,总装!AF$6)+SUMIF(总装!AG$3:AG$146,$B616,总装!AG$6)</f>
        <v>0</v>
      </c>
      <c r="T616" s="5">
        <f ca="1">SUMIF(总装!AH$3:AH$146,$B616,总装!AH$6)+SUMIF(总装!AI$3:AI$146,$B616,总装!AI$6)+SUMIF(总装!AJ$3:AJ$146,$B616,总装!AJ$6)</f>
        <v>0</v>
      </c>
      <c r="U616" s="5">
        <f ca="1">SUMIF(总装!AK$3:AK$146,$B616,总装!AK$6)+SUMIF(总装!AL$3:AL$146,$B616,总装!AL$6)+SUMIF(总装!AM$3:AM$146,$B616,总装!AM$6)</f>
        <v>0</v>
      </c>
      <c r="V616" s="5">
        <f ca="1">SUMIF(总装!AN$3:AN$146,$B616,总装!AN$6)+SUMIF(总装!AO$3:AO$146,$B616,总装!AO$6)+SUMIF(总装!AP$3:AP$146,$B616,总装!AP$6)</f>
        <v>0</v>
      </c>
      <c r="W616" s="5">
        <f ca="1">SUMIF(总装!AQ$3:AQ$146,$B616,总装!AQ$6)+SUMIF(总装!AR$3:AR$146,$B616,总装!AR$6)+SUMIF(总装!AS$3:AS$146,$B616,总装!AS$6)</f>
        <v>673</v>
      </c>
      <c r="X616" s="5">
        <f ca="1">SUMIF(总装!AT$3:AT$146,$B616,总装!AT$6)+SUMIF(总装!AU$3:AU$146,$B616,总装!AU$6)+SUMIF(总装!AV$3:AV$146,$B616,总装!AV$6)</f>
        <v>0</v>
      </c>
      <c r="Y616" s="5">
        <f ca="1">SUMIF(总装!AW$3:AW$146,$B616,总装!AW$6)+SUMIF(总装!AX$3:AX$146,$B616,总装!AX$6)+SUMIF(总装!AY$3:AY$146,$B616,总装!AY$6)</f>
        <v>0</v>
      </c>
      <c r="Z616" s="5">
        <f ca="1">SUMIF(总装!AZ$3:AZ$146,$B616,总装!AZ$6)+SUMIF(总装!BA$3:BA$146,$B616,总装!BA$6)+SUMIF(总装!BB$3:BB$146,$B616,总装!BB$6)</f>
        <v>0</v>
      </c>
      <c r="AA616" s="5">
        <f ca="1">SUMIF(总装!BC$3:BC$146,$B616,总装!BC$6)+SUMIF(总装!BD$3:BD$146,$B616,总装!BD$6)+SUMIF(总装!BE$3:BE$146,$B616,总装!BE$6)</f>
        <v>0</v>
      </c>
      <c r="AB616" s="5">
        <f ca="1">SUMIF(总装!BF$3:BF$146,$B616,总装!BF$6)+SUMIF(总装!BG$3:BG$146,$B616,总装!BG$6)+SUMIF(总装!BH$3:BH$146,$B616,总装!BH$6)</f>
        <v>0</v>
      </c>
      <c r="AC616" s="5">
        <f ca="1">SUMIF(总装!BI$3:BI$146,$B616,总装!BI$6)+SUMIF(总装!BJ$3:BJ$146,$B616,总装!BJ$6)+SUMIF(总装!BK$3:BK$146,$B616,总装!BK$6)</f>
        <v>0</v>
      </c>
      <c r="AD616" s="5">
        <f ca="1">SUMIF(总装!BL$3:BL$146,$B616,总装!BL$6)+SUMIF(总装!BM$3:BM$146,$B616,总装!BM$6)+SUMIF(总装!BN$3:BN$146,$B616,总装!BN$6)</f>
        <v>0</v>
      </c>
      <c r="AE616" s="5">
        <f ca="1">SUMIF(总装!BO$3:BO$146,$B616,总装!BO$6)+SUMIF(总装!BP$3:BP$146,$B616,总装!BP$6)+SUMIF(总装!BQ$3:BQ$146,$B616,总装!BQ$6)</f>
        <v>0</v>
      </c>
      <c r="AF616" s="5">
        <f ca="1">SUMIF(总装!BR$3:BR$146,$B616,总装!BR$6)+SUMIF(总装!BS$3:BS$146,$B616,总装!BS$6)+SUMIF(总装!BT$3:BT$146,$B616,总装!BT$6)</f>
        <v>0</v>
      </c>
      <c r="AG616" s="5">
        <f ca="1">SUMIF(总装!BU$3:BU$146,$B616,总装!BU$6)+SUMIF(总装!BV$3:BV$146,$B616,总装!BV$6)+SUMIF(总装!BW$3:BW$146,$B616,总装!BW$6)</f>
        <v>0</v>
      </c>
      <c r="AH616" s="5">
        <f ca="1">SUMIF(总装!BX$3:BX$146,$B616,总装!BX$6)+SUMIF(总装!BY$3:BY$146,$B616,总装!BY$6)+SUMIF(总装!BZ$3:BZ$146,$B616,总装!BZ$6)</f>
        <v>0</v>
      </c>
      <c r="AI616" s="5">
        <f ca="1">SUMIF(总装!CA$3:CA$146,$B616,总装!CA$6)+SUMIF(总装!CB$3:CB$146,$B616,总装!CB$6)+SUMIF(总装!CC$3:CC$146,$B616,总装!CC$6)</f>
        <v>0</v>
      </c>
      <c r="AJ616" s="5">
        <f ca="1">SUMIF(总装!CD$3:CD$146,$B616,总装!CD$6)+SUMIF(总装!CE$3:CE$146,$B616,总装!CE$6)+SUMIF(总装!CF$3:CF$146,$B616,总装!CF$6)</f>
        <v>0</v>
      </c>
      <c r="AK616" s="5">
        <f ca="1">SUMIF(总装!CG$3:CG$146,$B616,总装!CG$6)+SUMIF(总装!CH$3:CH$146,$B616,总装!CH$6)+SUMIF(总装!CI$3:CI$146,$B616,总装!CI$6)</f>
        <v>0</v>
      </c>
      <c r="AL616" s="5">
        <f ca="1">SUMIF(总装!CJ$3:CJ$146,$B616,总装!CJ$6)+SUMIF(总装!CK$3:CK$146,$B616,总装!CK$6)+SUMIF(总装!CL$3:CL$146,$B616,总装!CL$6)</f>
        <v>0</v>
      </c>
      <c r="AM616" s="5">
        <f ca="1">SUMIF(总装!CM$3:CM$146,$B616,总装!CM$6)+SUMIF(总装!CN$3:CN$146,$B616,总装!CN$6)+SUMIF(总装!CO$3:CO$146,$B616,总装!CO$6)</f>
        <v>0</v>
      </c>
      <c r="AN616" s="5">
        <f ca="1">SUMIF(总装!CP$3:CP$146,$B616,总装!CP$6)+SUMIF(总装!CQ$3:CQ$146,$B616,总装!CQ$6)+SUMIF(总装!CR$3:CR$146,$B616,总装!CR$6)</f>
        <v>0</v>
      </c>
      <c r="AO616" s="5">
        <f ca="1" t="shared" si="24"/>
        <v>673</v>
      </c>
      <c r="AP616" s="5">
        <f>SUMIF(工单拆分!G:G,B616,工单拆分!I:I)</f>
        <v>673</v>
      </c>
      <c r="AQ616" s="5">
        <f ca="1" t="shared" si="25"/>
        <v>0</v>
      </c>
      <c r="AS616" s="7"/>
      <c r="AT616" s="5"/>
      <c r="AU616" s="5"/>
      <c r="AV616" s="5"/>
      <c r="AW616" s="5"/>
    </row>
    <row r="617" s="1" customFormat="1" spans="1:49">
      <c r="A617" s="5">
        <f>工单拆分!F617</f>
        <v>7211001927</v>
      </c>
      <c r="B617" s="5" t="str">
        <f>工单拆分!G617</f>
        <v>1100066733-10</v>
      </c>
      <c r="C617" s="5" t="str">
        <f>工单拆分!H617</f>
        <v>JF08AG-3.12</v>
      </c>
      <c r="D617" s="5">
        <f>VLOOKUP(B617,工单拆分!G:I,3,0)</f>
        <v>972</v>
      </c>
      <c r="E617" s="5">
        <f ca="1">SUMIFS(OFFSET(工单拆分!$I$2,,,2000),OFFSET(工单拆分!$F$2,,,2000),A617)</f>
        <v>5842</v>
      </c>
      <c r="F617" s="5"/>
      <c r="G617" s="10">
        <f ca="1" t="array" ref="G617">MATCH(TRUE,J617:AN617&gt;10,0)+$J$2-1</f>
        <v>43535</v>
      </c>
      <c r="H617" s="11"/>
      <c r="I617" s="11"/>
      <c r="J617" s="5">
        <f ca="1">SUMIF(总装!D$3:D$146,$B617,总装!D$6)+SUMIF(总装!E$3:E$146,$B617,总装!E$6)+SUMIF(总装!F$3:F$146,$B617,总装!F$6)</f>
        <v>0</v>
      </c>
      <c r="K617" s="12">
        <f ca="1">SUMIF(总装!G$3:G$146,$B617,总装!G$6)+SUMIF(总装!H$3:H$146,$B617,总装!H$6)+SUMIF(总装!I$3:I$146,$B617,总装!I$6)</f>
        <v>0</v>
      </c>
      <c r="L617" s="12">
        <f ca="1">SUMIF(总装!J$3:J$146,$B617,总装!J$6)+SUMIF(总装!K$3:K$146,$B617,总装!K$6)+SUMIF(总装!L$3:L$146,$B617,总装!L$6)</f>
        <v>0</v>
      </c>
      <c r="M617" s="12">
        <f ca="1">SUMIF(总装!M$3:M$146,$B617,总装!M$6)+SUMIF(总装!N$3:N$146,$B617,总装!N$6)+SUMIF(总装!O$3:O$146,$B617,总装!O$6)</f>
        <v>0</v>
      </c>
      <c r="N617" s="12">
        <f ca="1">SUMIF(总装!P$3:P$146,$B617,总装!P$6)+SUMIF(总装!Q$3:Q$146,$B617,总装!Q$6)+SUMIF(总装!R$3:R$146,$B617,总装!R$6)</f>
        <v>0</v>
      </c>
      <c r="O617" s="12">
        <f ca="1">SUMIF(总装!S$3:S$146,$B617,总装!S$6)+SUMIF(总装!T$3:T$146,$B617,总装!T$6)+SUMIF(总装!U$3:U$146,$B617,总装!U$6)</f>
        <v>0</v>
      </c>
      <c r="P617" s="12">
        <f ca="1">SUMIF(总装!V$3:V$146,$B617,总装!V$6)+SUMIF(总装!W$3:W$146,$B617,总装!W$6)+SUMIF(总装!X$3:X$146,$B617,总装!X$6)</f>
        <v>0</v>
      </c>
      <c r="Q617" s="12">
        <f ca="1">SUMIF(总装!Y$3:Y$146,$B617,总装!Y$6)+SUMIF(总装!Z$3:Z$146,$B617,总装!Z$6)+SUMIF(总装!AA$3:AA$146,$B617,总装!AA$6)</f>
        <v>0</v>
      </c>
      <c r="R617" s="5">
        <f ca="1">SUMIF(总装!AB$3:AB$146,$B617,总装!AB$6)+SUMIF(总装!AC$3:AC$146,$B617,总装!AC$6)+SUMIF(总装!AD$3:AD$146,$B617,总装!AD$6)</f>
        <v>0</v>
      </c>
      <c r="S617" s="5">
        <f ca="1">SUMIF(总装!AE$3:AE$146,$B617,总装!AE$6)+SUMIF(总装!AF$3:AF$146,$B617,总装!AF$6)+SUMIF(总装!AG$3:AG$146,$B617,总装!AG$6)</f>
        <v>0</v>
      </c>
      <c r="T617" s="5">
        <f ca="1">SUMIF(总装!AH$3:AH$146,$B617,总装!AH$6)+SUMIF(总装!AI$3:AI$146,$B617,总装!AI$6)+SUMIF(总装!AJ$3:AJ$146,$B617,总装!AJ$6)</f>
        <v>100</v>
      </c>
      <c r="U617" s="5">
        <f ca="1">SUMIF(总装!AK$3:AK$146,$B617,总装!AK$6)+SUMIF(总装!AL$3:AL$146,$B617,总装!AL$6)+SUMIF(总装!AM$3:AM$146,$B617,总装!AM$6)</f>
        <v>872</v>
      </c>
      <c r="V617" s="5">
        <f ca="1">SUMIF(总装!AN$3:AN$146,$B617,总装!AN$6)+SUMIF(总装!AO$3:AO$146,$B617,总装!AO$6)+SUMIF(总装!AP$3:AP$146,$B617,总装!AP$6)</f>
        <v>0</v>
      </c>
      <c r="W617" s="5">
        <f ca="1">SUMIF(总装!AQ$3:AQ$146,$B617,总装!AQ$6)+SUMIF(总装!AR$3:AR$146,$B617,总装!AR$6)+SUMIF(总装!AS$3:AS$146,$B617,总装!AS$6)</f>
        <v>0</v>
      </c>
      <c r="X617" s="5">
        <f ca="1">SUMIF(总装!AT$3:AT$146,$B617,总装!AT$6)+SUMIF(总装!AU$3:AU$146,$B617,总装!AU$6)+SUMIF(总装!AV$3:AV$146,$B617,总装!AV$6)</f>
        <v>0</v>
      </c>
      <c r="Y617" s="5">
        <f ca="1">SUMIF(总装!AW$3:AW$146,$B617,总装!AW$6)+SUMIF(总装!AX$3:AX$146,$B617,总装!AX$6)+SUMIF(总装!AY$3:AY$146,$B617,总装!AY$6)</f>
        <v>0</v>
      </c>
      <c r="Z617" s="5">
        <f ca="1">SUMIF(总装!AZ$3:AZ$146,$B617,总装!AZ$6)+SUMIF(总装!BA$3:BA$146,$B617,总装!BA$6)+SUMIF(总装!BB$3:BB$146,$B617,总装!BB$6)</f>
        <v>0</v>
      </c>
      <c r="AA617" s="5">
        <f ca="1">SUMIF(总装!BC$3:BC$146,$B617,总装!BC$6)+SUMIF(总装!BD$3:BD$146,$B617,总装!BD$6)+SUMIF(总装!BE$3:BE$146,$B617,总装!BE$6)</f>
        <v>0</v>
      </c>
      <c r="AB617" s="5">
        <f ca="1">SUMIF(总装!BF$3:BF$146,$B617,总装!BF$6)+SUMIF(总装!BG$3:BG$146,$B617,总装!BG$6)+SUMIF(总装!BH$3:BH$146,$B617,总装!BH$6)</f>
        <v>0</v>
      </c>
      <c r="AC617" s="5">
        <f ca="1">SUMIF(总装!BI$3:BI$146,$B617,总装!BI$6)+SUMIF(总装!BJ$3:BJ$146,$B617,总装!BJ$6)+SUMIF(总装!BK$3:BK$146,$B617,总装!BK$6)</f>
        <v>0</v>
      </c>
      <c r="AD617" s="5">
        <f ca="1">SUMIF(总装!BL$3:BL$146,$B617,总装!BL$6)+SUMIF(总装!BM$3:BM$146,$B617,总装!BM$6)+SUMIF(总装!BN$3:BN$146,$B617,总装!BN$6)</f>
        <v>0</v>
      </c>
      <c r="AE617" s="5">
        <f ca="1">SUMIF(总装!BO$3:BO$146,$B617,总装!BO$6)+SUMIF(总装!BP$3:BP$146,$B617,总装!BP$6)+SUMIF(总装!BQ$3:BQ$146,$B617,总装!BQ$6)</f>
        <v>0</v>
      </c>
      <c r="AF617" s="5">
        <f ca="1">SUMIF(总装!BR$3:BR$146,$B617,总装!BR$6)+SUMIF(总装!BS$3:BS$146,$B617,总装!BS$6)+SUMIF(总装!BT$3:BT$146,$B617,总装!BT$6)</f>
        <v>0</v>
      </c>
      <c r="AG617" s="5">
        <f ca="1">SUMIF(总装!BU$3:BU$146,$B617,总装!BU$6)+SUMIF(总装!BV$3:BV$146,$B617,总装!BV$6)+SUMIF(总装!BW$3:BW$146,$B617,总装!BW$6)</f>
        <v>0</v>
      </c>
      <c r="AH617" s="5">
        <f ca="1">SUMIF(总装!BX$3:BX$146,$B617,总装!BX$6)+SUMIF(总装!BY$3:BY$146,$B617,总装!BY$6)+SUMIF(总装!BZ$3:BZ$146,$B617,总装!BZ$6)</f>
        <v>0</v>
      </c>
      <c r="AI617" s="5">
        <f ca="1">SUMIF(总装!CA$3:CA$146,$B617,总装!CA$6)+SUMIF(总装!CB$3:CB$146,$B617,总装!CB$6)+SUMIF(总装!CC$3:CC$146,$B617,总装!CC$6)</f>
        <v>0</v>
      </c>
      <c r="AJ617" s="5">
        <f ca="1">SUMIF(总装!CD$3:CD$146,$B617,总装!CD$6)+SUMIF(总装!CE$3:CE$146,$B617,总装!CE$6)+SUMIF(总装!CF$3:CF$146,$B617,总装!CF$6)</f>
        <v>0</v>
      </c>
      <c r="AK617" s="5">
        <f ca="1">SUMIF(总装!CG$3:CG$146,$B617,总装!CG$6)+SUMIF(总装!CH$3:CH$146,$B617,总装!CH$6)+SUMIF(总装!CI$3:CI$146,$B617,总装!CI$6)</f>
        <v>0</v>
      </c>
      <c r="AL617" s="5">
        <f ca="1">SUMIF(总装!CJ$3:CJ$146,$B617,总装!CJ$6)+SUMIF(总装!CK$3:CK$146,$B617,总装!CK$6)+SUMIF(总装!CL$3:CL$146,$B617,总装!CL$6)</f>
        <v>0</v>
      </c>
      <c r="AM617" s="5">
        <f ca="1">SUMIF(总装!CM$3:CM$146,$B617,总装!CM$6)+SUMIF(总装!CN$3:CN$146,$B617,总装!CN$6)+SUMIF(总装!CO$3:CO$146,$B617,总装!CO$6)</f>
        <v>0</v>
      </c>
      <c r="AN617" s="5">
        <f ca="1">SUMIF(总装!CP$3:CP$146,$B617,总装!CP$6)+SUMIF(总装!CQ$3:CQ$146,$B617,总装!CQ$6)+SUMIF(总装!CR$3:CR$146,$B617,总装!CR$6)</f>
        <v>0</v>
      </c>
      <c r="AO617" s="5">
        <f ca="1" t="shared" si="24"/>
        <v>972</v>
      </c>
      <c r="AP617" s="5">
        <f>SUMIF(工单拆分!G:G,B617,工单拆分!I:I)</f>
        <v>972</v>
      </c>
      <c r="AQ617" s="5">
        <f ca="1" t="shared" si="25"/>
        <v>0</v>
      </c>
      <c r="AS617" s="7"/>
      <c r="AT617" s="5"/>
      <c r="AU617" s="5"/>
      <c r="AV617" s="5"/>
      <c r="AW617" s="5"/>
    </row>
    <row r="618" s="1" customFormat="1" spans="1:49">
      <c r="A618" s="5">
        <f>工单拆分!F618</f>
        <v>7211001129</v>
      </c>
      <c r="B618" s="5" t="str">
        <f>工单拆分!G618</f>
        <v>1100066734-10</v>
      </c>
      <c r="C618" s="5" t="str">
        <f>工单拆分!H618</f>
        <v>Z06YA3L-3.4</v>
      </c>
      <c r="D618" s="5">
        <f>VLOOKUP(B618,工单拆分!G:I,3,0)</f>
        <v>880</v>
      </c>
      <c r="E618" s="5">
        <f ca="1">SUMIFS(OFFSET(工单拆分!$I$2,,,2000),OFFSET(工单拆分!$F$2,,,2000),A618)</f>
        <v>4450</v>
      </c>
      <c r="F618" s="5"/>
      <c r="G618" s="10">
        <f ca="1" t="array" ref="G618">MATCH(TRUE,J618:AN618&gt;10,0)+$J$2-1</f>
        <v>43525</v>
      </c>
      <c r="H618" s="11"/>
      <c r="I618" s="11"/>
      <c r="J618" s="5">
        <f ca="1">SUMIF(总装!D$3:D$146,$B618,总装!D$6)+SUMIF(总装!E$3:E$146,$B618,总装!E$6)+SUMIF(总装!F$3:F$146,$B618,总装!F$6)</f>
        <v>880</v>
      </c>
      <c r="K618" s="12">
        <f ca="1">SUMIF(总装!G$3:G$146,$B618,总装!G$6)+SUMIF(总装!H$3:H$146,$B618,总装!H$6)+SUMIF(总装!I$3:I$146,$B618,总装!I$6)</f>
        <v>0</v>
      </c>
      <c r="L618" s="12">
        <f ca="1">SUMIF(总装!J$3:J$146,$B618,总装!J$6)+SUMIF(总装!K$3:K$146,$B618,总装!K$6)+SUMIF(总装!L$3:L$146,$B618,总装!L$6)</f>
        <v>0</v>
      </c>
      <c r="M618" s="12">
        <f ca="1">SUMIF(总装!M$3:M$146,$B618,总装!M$6)+SUMIF(总装!N$3:N$146,$B618,总装!N$6)+SUMIF(总装!O$3:O$146,$B618,总装!O$6)</f>
        <v>0</v>
      </c>
      <c r="N618" s="12">
        <f ca="1">SUMIF(总装!P$3:P$146,$B618,总装!P$6)+SUMIF(总装!Q$3:Q$146,$B618,总装!Q$6)+SUMIF(总装!R$3:R$146,$B618,总装!R$6)</f>
        <v>0</v>
      </c>
      <c r="O618" s="12">
        <f ca="1">SUMIF(总装!S$3:S$146,$B618,总装!S$6)+SUMIF(总装!T$3:T$146,$B618,总装!T$6)+SUMIF(总装!U$3:U$146,$B618,总装!U$6)</f>
        <v>0</v>
      </c>
      <c r="P618" s="12">
        <f ca="1">SUMIF(总装!V$3:V$146,$B618,总装!V$6)+SUMIF(总装!W$3:W$146,$B618,总装!W$6)+SUMIF(总装!X$3:X$146,$B618,总装!X$6)</f>
        <v>0</v>
      </c>
      <c r="Q618" s="12">
        <f ca="1">SUMIF(总装!Y$3:Y$146,$B618,总装!Y$6)+SUMIF(总装!Z$3:Z$146,$B618,总装!Z$6)+SUMIF(总装!AA$3:AA$146,$B618,总装!AA$6)</f>
        <v>0</v>
      </c>
      <c r="R618" s="5">
        <f ca="1">SUMIF(总装!AB$3:AB$146,$B618,总装!AB$6)+SUMIF(总装!AC$3:AC$146,$B618,总装!AC$6)+SUMIF(总装!AD$3:AD$146,$B618,总装!AD$6)</f>
        <v>0</v>
      </c>
      <c r="S618" s="5">
        <f ca="1">SUMIF(总装!AE$3:AE$146,$B618,总装!AE$6)+SUMIF(总装!AF$3:AF$146,$B618,总装!AF$6)+SUMIF(总装!AG$3:AG$146,$B618,总装!AG$6)</f>
        <v>0</v>
      </c>
      <c r="T618" s="5">
        <f ca="1">SUMIF(总装!AH$3:AH$146,$B618,总装!AH$6)+SUMIF(总装!AI$3:AI$146,$B618,总装!AI$6)+SUMIF(总装!AJ$3:AJ$146,$B618,总装!AJ$6)</f>
        <v>0</v>
      </c>
      <c r="U618" s="5">
        <f ca="1">SUMIF(总装!AK$3:AK$146,$B618,总装!AK$6)+SUMIF(总装!AL$3:AL$146,$B618,总装!AL$6)+SUMIF(总装!AM$3:AM$146,$B618,总装!AM$6)</f>
        <v>0</v>
      </c>
      <c r="V618" s="5">
        <f ca="1">SUMIF(总装!AN$3:AN$146,$B618,总装!AN$6)+SUMIF(总装!AO$3:AO$146,$B618,总装!AO$6)+SUMIF(总装!AP$3:AP$146,$B618,总装!AP$6)</f>
        <v>0</v>
      </c>
      <c r="W618" s="5">
        <f ca="1">SUMIF(总装!AQ$3:AQ$146,$B618,总装!AQ$6)+SUMIF(总装!AR$3:AR$146,$B618,总装!AR$6)+SUMIF(总装!AS$3:AS$146,$B618,总装!AS$6)</f>
        <v>0</v>
      </c>
      <c r="X618" s="5">
        <f ca="1">SUMIF(总装!AT$3:AT$146,$B618,总装!AT$6)+SUMIF(总装!AU$3:AU$146,$B618,总装!AU$6)+SUMIF(总装!AV$3:AV$146,$B618,总装!AV$6)</f>
        <v>0</v>
      </c>
      <c r="Y618" s="5">
        <f ca="1">SUMIF(总装!AW$3:AW$146,$B618,总装!AW$6)+SUMIF(总装!AX$3:AX$146,$B618,总装!AX$6)+SUMIF(总装!AY$3:AY$146,$B618,总装!AY$6)</f>
        <v>0</v>
      </c>
      <c r="Z618" s="5">
        <f ca="1">SUMIF(总装!AZ$3:AZ$146,$B618,总装!AZ$6)+SUMIF(总装!BA$3:BA$146,$B618,总装!BA$6)+SUMIF(总装!BB$3:BB$146,$B618,总装!BB$6)</f>
        <v>0</v>
      </c>
      <c r="AA618" s="5">
        <f ca="1">SUMIF(总装!BC$3:BC$146,$B618,总装!BC$6)+SUMIF(总装!BD$3:BD$146,$B618,总装!BD$6)+SUMIF(总装!BE$3:BE$146,$B618,总装!BE$6)</f>
        <v>0</v>
      </c>
      <c r="AB618" s="5">
        <f ca="1">SUMIF(总装!BF$3:BF$146,$B618,总装!BF$6)+SUMIF(总装!BG$3:BG$146,$B618,总装!BG$6)+SUMIF(总装!BH$3:BH$146,$B618,总装!BH$6)</f>
        <v>0</v>
      </c>
      <c r="AC618" s="5">
        <f ca="1">SUMIF(总装!BI$3:BI$146,$B618,总装!BI$6)+SUMIF(总装!BJ$3:BJ$146,$B618,总装!BJ$6)+SUMIF(总装!BK$3:BK$146,$B618,总装!BK$6)</f>
        <v>0</v>
      </c>
      <c r="AD618" s="5">
        <f ca="1">SUMIF(总装!BL$3:BL$146,$B618,总装!BL$6)+SUMIF(总装!BM$3:BM$146,$B618,总装!BM$6)+SUMIF(总装!BN$3:BN$146,$B618,总装!BN$6)</f>
        <v>0</v>
      </c>
      <c r="AE618" s="5">
        <f ca="1">SUMIF(总装!BO$3:BO$146,$B618,总装!BO$6)+SUMIF(总装!BP$3:BP$146,$B618,总装!BP$6)+SUMIF(总装!BQ$3:BQ$146,$B618,总装!BQ$6)</f>
        <v>0</v>
      </c>
      <c r="AF618" s="5">
        <f ca="1">SUMIF(总装!BR$3:BR$146,$B618,总装!BR$6)+SUMIF(总装!BS$3:BS$146,$B618,总装!BS$6)+SUMIF(总装!BT$3:BT$146,$B618,总装!BT$6)</f>
        <v>0</v>
      </c>
      <c r="AG618" s="5">
        <f ca="1">SUMIF(总装!BU$3:BU$146,$B618,总装!BU$6)+SUMIF(总装!BV$3:BV$146,$B618,总装!BV$6)+SUMIF(总装!BW$3:BW$146,$B618,总装!BW$6)</f>
        <v>0</v>
      </c>
      <c r="AH618" s="5">
        <f ca="1">SUMIF(总装!BX$3:BX$146,$B618,总装!BX$6)+SUMIF(总装!BY$3:BY$146,$B618,总装!BY$6)+SUMIF(总装!BZ$3:BZ$146,$B618,总装!BZ$6)</f>
        <v>0</v>
      </c>
      <c r="AI618" s="5">
        <f ca="1">SUMIF(总装!CA$3:CA$146,$B618,总装!CA$6)+SUMIF(总装!CB$3:CB$146,$B618,总装!CB$6)+SUMIF(总装!CC$3:CC$146,$B618,总装!CC$6)</f>
        <v>0</v>
      </c>
      <c r="AJ618" s="5">
        <f ca="1">SUMIF(总装!CD$3:CD$146,$B618,总装!CD$6)+SUMIF(总装!CE$3:CE$146,$B618,总装!CE$6)+SUMIF(总装!CF$3:CF$146,$B618,总装!CF$6)</f>
        <v>0</v>
      </c>
      <c r="AK618" s="5">
        <f ca="1">SUMIF(总装!CG$3:CG$146,$B618,总装!CG$6)+SUMIF(总装!CH$3:CH$146,$B618,总装!CH$6)+SUMIF(总装!CI$3:CI$146,$B618,总装!CI$6)</f>
        <v>0</v>
      </c>
      <c r="AL618" s="5">
        <f ca="1">SUMIF(总装!CJ$3:CJ$146,$B618,总装!CJ$6)+SUMIF(总装!CK$3:CK$146,$B618,总装!CK$6)+SUMIF(总装!CL$3:CL$146,$B618,总装!CL$6)</f>
        <v>0</v>
      </c>
      <c r="AM618" s="5">
        <f ca="1">SUMIF(总装!CM$3:CM$146,$B618,总装!CM$6)+SUMIF(总装!CN$3:CN$146,$B618,总装!CN$6)+SUMIF(总装!CO$3:CO$146,$B618,总装!CO$6)</f>
        <v>0</v>
      </c>
      <c r="AN618" s="5">
        <f ca="1">SUMIF(总装!CP$3:CP$146,$B618,总装!CP$6)+SUMIF(总装!CQ$3:CQ$146,$B618,总装!CQ$6)+SUMIF(总装!CR$3:CR$146,$B618,总装!CR$6)</f>
        <v>0</v>
      </c>
      <c r="AO618" s="5">
        <f ca="1" t="shared" si="24"/>
        <v>880</v>
      </c>
      <c r="AP618" s="5">
        <f>SUMIF(工单拆分!G:G,B618,工单拆分!I:I)</f>
        <v>880</v>
      </c>
      <c r="AQ618" s="5">
        <f ca="1" t="shared" si="25"/>
        <v>0</v>
      </c>
      <c r="AS618" s="7"/>
      <c r="AT618" s="5"/>
      <c r="AU618" s="5"/>
      <c r="AV618" s="5"/>
      <c r="AW618" s="5"/>
    </row>
    <row r="619" s="1" customFormat="1" spans="1:49">
      <c r="A619" s="5">
        <f>工单拆分!F619</f>
        <v>7211002675</v>
      </c>
      <c r="B619" s="5" t="str">
        <f>工单拆分!G619</f>
        <v>1100066735-10</v>
      </c>
      <c r="C619" s="5" t="str">
        <f>工单拆分!H619</f>
        <v>Z06YA3N-3.12</v>
      </c>
      <c r="D619" s="5">
        <f>VLOOKUP(B619,工单拆分!G:I,3,0)</f>
        <v>864</v>
      </c>
      <c r="E619" s="5">
        <f ca="1">SUMIFS(OFFSET(工单拆分!$I$2,,,2000),OFFSET(工单拆分!$F$2,,,2000),A619)</f>
        <v>3456</v>
      </c>
      <c r="F619" s="5"/>
      <c r="G619" s="10">
        <f ca="1" t="array" ref="G619">MATCH(TRUE,J619:AN619&gt;10,0)+$J$2-1</f>
        <v>43542</v>
      </c>
      <c r="H619" s="11"/>
      <c r="I619" s="11"/>
      <c r="J619" s="5">
        <f ca="1">SUMIF(总装!D$3:D$146,$B619,总装!D$6)+SUMIF(总装!E$3:E$146,$B619,总装!E$6)+SUMIF(总装!F$3:F$146,$B619,总装!F$6)</f>
        <v>0</v>
      </c>
      <c r="K619" s="12">
        <f ca="1">SUMIF(总装!G$3:G$146,$B619,总装!G$6)+SUMIF(总装!H$3:H$146,$B619,总装!H$6)+SUMIF(总装!I$3:I$146,$B619,总装!I$6)</f>
        <v>0</v>
      </c>
      <c r="L619" s="12">
        <f ca="1">SUMIF(总装!J$3:J$146,$B619,总装!J$6)+SUMIF(总装!K$3:K$146,$B619,总装!K$6)+SUMIF(总装!L$3:L$146,$B619,总装!L$6)</f>
        <v>0</v>
      </c>
      <c r="M619" s="12">
        <f ca="1">SUMIF(总装!M$3:M$146,$B619,总装!M$6)+SUMIF(总装!N$3:N$146,$B619,总装!N$6)+SUMIF(总装!O$3:O$146,$B619,总装!O$6)</f>
        <v>0</v>
      </c>
      <c r="N619" s="12">
        <f ca="1">SUMIF(总装!P$3:P$146,$B619,总装!P$6)+SUMIF(总装!Q$3:Q$146,$B619,总装!Q$6)+SUMIF(总装!R$3:R$146,$B619,总装!R$6)</f>
        <v>0</v>
      </c>
      <c r="O619" s="12">
        <f ca="1">SUMIF(总装!S$3:S$146,$B619,总装!S$6)+SUMIF(总装!T$3:T$146,$B619,总装!T$6)+SUMIF(总装!U$3:U$146,$B619,总装!U$6)</f>
        <v>0</v>
      </c>
      <c r="P619" s="12">
        <f ca="1">SUMIF(总装!V$3:V$146,$B619,总装!V$6)+SUMIF(总装!W$3:W$146,$B619,总装!W$6)+SUMIF(总装!X$3:X$146,$B619,总装!X$6)</f>
        <v>0</v>
      </c>
      <c r="Q619" s="12">
        <f ca="1">SUMIF(总装!Y$3:Y$146,$B619,总装!Y$6)+SUMIF(总装!Z$3:Z$146,$B619,总装!Z$6)+SUMIF(总装!AA$3:AA$146,$B619,总装!AA$6)</f>
        <v>0</v>
      </c>
      <c r="R619" s="5">
        <f ca="1">SUMIF(总装!AB$3:AB$146,$B619,总装!AB$6)+SUMIF(总装!AC$3:AC$146,$B619,总装!AC$6)+SUMIF(总装!AD$3:AD$146,$B619,总装!AD$6)</f>
        <v>0</v>
      </c>
      <c r="S619" s="5">
        <f ca="1">SUMIF(总装!AE$3:AE$146,$B619,总装!AE$6)+SUMIF(总装!AF$3:AF$146,$B619,总装!AF$6)+SUMIF(总装!AG$3:AG$146,$B619,总装!AG$6)</f>
        <v>0</v>
      </c>
      <c r="T619" s="5">
        <f ca="1">SUMIF(总装!AH$3:AH$146,$B619,总装!AH$6)+SUMIF(总装!AI$3:AI$146,$B619,总装!AI$6)+SUMIF(总装!AJ$3:AJ$146,$B619,总装!AJ$6)</f>
        <v>0</v>
      </c>
      <c r="U619" s="5">
        <f ca="1">SUMIF(总装!AK$3:AK$146,$B619,总装!AK$6)+SUMIF(总装!AL$3:AL$146,$B619,总装!AL$6)+SUMIF(总装!AM$3:AM$146,$B619,总装!AM$6)</f>
        <v>0</v>
      </c>
      <c r="V619" s="5">
        <f ca="1">SUMIF(总装!AN$3:AN$146,$B619,总装!AN$6)+SUMIF(总装!AO$3:AO$146,$B619,总装!AO$6)+SUMIF(总装!AP$3:AP$146,$B619,总装!AP$6)</f>
        <v>0</v>
      </c>
      <c r="W619" s="5">
        <f ca="1">SUMIF(总装!AQ$3:AQ$146,$B619,总装!AQ$6)+SUMIF(总装!AR$3:AR$146,$B619,总装!AR$6)+SUMIF(总装!AS$3:AS$146,$B619,总装!AS$6)</f>
        <v>0</v>
      </c>
      <c r="X619" s="5">
        <f ca="1">SUMIF(总装!AT$3:AT$146,$B619,总装!AT$6)+SUMIF(总装!AU$3:AU$146,$B619,总装!AU$6)+SUMIF(总装!AV$3:AV$146,$B619,总装!AV$6)</f>
        <v>0</v>
      </c>
      <c r="Y619" s="5">
        <f ca="1">SUMIF(总装!AW$3:AW$146,$B619,总装!AW$6)+SUMIF(总装!AX$3:AX$146,$B619,总装!AX$6)+SUMIF(总装!AY$3:AY$146,$B619,总装!AY$6)</f>
        <v>0</v>
      </c>
      <c r="Z619" s="5">
        <f ca="1">SUMIF(总装!AZ$3:AZ$146,$B619,总装!AZ$6)+SUMIF(总装!BA$3:BA$146,$B619,总装!BA$6)+SUMIF(总装!BB$3:BB$146,$B619,总装!BB$6)</f>
        <v>0</v>
      </c>
      <c r="AA619" s="5">
        <f ca="1">SUMIF(总装!BC$3:BC$146,$B619,总装!BC$6)+SUMIF(总装!BD$3:BD$146,$B619,总装!BD$6)+SUMIF(总装!BE$3:BE$146,$B619,总装!BE$6)</f>
        <v>864</v>
      </c>
      <c r="AB619" s="5">
        <f ca="1">SUMIF(总装!BF$3:BF$146,$B619,总装!BF$6)+SUMIF(总装!BG$3:BG$146,$B619,总装!BG$6)+SUMIF(总装!BH$3:BH$146,$B619,总装!BH$6)</f>
        <v>0</v>
      </c>
      <c r="AC619" s="5">
        <f ca="1">SUMIF(总装!BI$3:BI$146,$B619,总装!BI$6)+SUMIF(总装!BJ$3:BJ$146,$B619,总装!BJ$6)+SUMIF(总装!BK$3:BK$146,$B619,总装!BK$6)</f>
        <v>0</v>
      </c>
      <c r="AD619" s="5">
        <f ca="1">SUMIF(总装!BL$3:BL$146,$B619,总装!BL$6)+SUMIF(总装!BM$3:BM$146,$B619,总装!BM$6)+SUMIF(总装!BN$3:BN$146,$B619,总装!BN$6)</f>
        <v>0</v>
      </c>
      <c r="AE619" s="5">
        <f ca="1">SUMIF(总装!BO$3:BO$146,$B619,总装!BO$6)+SUMIF(总装!BP$3:BP$146,$B619,总装!BP$6)+SUMIF(总装!BQ$3:BQ$146,$B619,总装!BQ$6)</f>
        <v>0</v>
      </c>
      <c r="AF619" s="5">
        <f ca="1">SUMIF(总装!BR$3:BR$146,$B619,总装!BR$6)+SUMIF(总装!BS$3:BS$146,$B619,总装!BS$6)+SUMIF(总装!BT$3:BT$146,$B619,总装!BT$6)</f>
        <v>0</v>
      </c>
      <c r="AG619" s="5">
        <f ca="1">SUMIF(总装!BU$3:BU$146,$B619,总装!BU$6)+SUMIF(总装!BV$3:BV$146,$B619,总装!BV$6)+SUMIF(总装!BW$3:BW$146,$B619,总装!BW$6)</f>
        <v>0</v>
      </c>
      <c r="AH619" s="5">
        <f ca="1">SUMIF(总装!BX$3:BX$146,$B619,总装!BX$6)+SUMIF(总装!BY$3:BY$146,$B619,总装!BY$6)+SUMIF(总装!BZ$3:BZ$146,$B619,总装!BZ$6)</f>
        <v>0</v>
      </c>
      <c r="AI619" s="5">
        <f ca="1">SUMIF(总装!CA$3:CA$146,$B619,总装!CA$6)+SUMIF(总装!CB$3:CB$146,$B619,总装!CB$6)+SUMIF(总装!CC$3:CC$146,$B619,总装!CC$6)</f>
        <v>0</v>
      </c>
      <c r="AJ619" s="5">
        <f ca="1">SUMIF(总装!CD$3:CD$146,$B619,总装!CD$6)+SUMIF(总装!CE$3:CE$146,$B619,总装!CE$6)+SUMIF(总装!CF$3:CF$146,$B619,总装!CF$6)</f>
        <v>0</v>
      </c>
      <c r="AK619" s="5">
        <f ca="1">SUMIF(总装!CG$3:CG$146,$B619,总装!CG$6)+SUMIF(总装!CH$3:CH$146,$B619,总装!CH$6)+SUMIF(总装!CI$3:CI$146,$B619,总装!CI$6)</f>
        <v>0</v>
      </c>
      <c r="AL619" s="5">
        <f ca="1">SUMIF(总装!CJ$3:CJ$146,$B619,总装!CJ$6)+SUMIF(总装!CK$3:CK$146,$B619,总装!CK$6)+SUMIF(总装!CL$3:CL$146,$B619,总装!CL$6)</f>
        <v>0</v>
      </c>
      <c r="AM619" s="5">
        <f ca="1">SUMIF(总装!CM$3:CM$146,$B619,总装!CM$6)+SUMIF(总装!CN$3:CN$146,$B619,总装!CN$6)+SUMIF(总装!CO$3:CO$146,$B619,总装!CO$6)</f>
        <v>0</v>
      </c>
      <c r="AN619" s="5">
        <f ca="1">SUMIF(总装!CP$3:CP$146,$B619,总装!CP$6)+SUMIF(总装!CQ$3:CQ$146,$B619,总装!CQ$6)+SUMIF(总装!CR$3:CR$146,$B619,总装!CR$6)</f>
        <v>0</v>
      </c>
      <c r="AO619" s="5">
        <f ca="1" t="shared" si="24"/>
        <v>864</v>
      </c>
      <c r="AP619" s="5">
        <f>SUMIF(工单拆分!G:G,B619,工单拆分!I:I)</f>
        <v>864</v>
      </c>
      <c r="AQ619" s="5">
        <f ca="1" t="shared" si="25"/>
        <v>0</v>
      </c>
      <c r="AS619" s="7"/>
      <c r="AT619" s="5"/>
      <c r="AU619" s="5"/>
      <c r="AV619" s="5"/>
      <c r="AW619" s="5"/>
    </row>
    <row r="620" s="1" customFormat="1" spans="1:49">
      <c r="A620" s="5">
        <f>工单拆分!F620</f>
        <v>7211003109</v>
      </c>
      <c r="B620" s="5" t="str">
        <f>工单拆分!G620</f>
        <v>1100066736-20</v>
      </c>
      <c r="C620" s="5" t="str">
        <f>工单拆分!H620</f>
        <v>50FC52A-3.7</v>
      </c>
      <c r="D620" s="5">
        <f>VLOOKUP(B620,工单拆分!G:I,3,0)</f>
        <v>490</v>
      </c>
      <c r="E620" s="5">
        <f ca="1">SUMIFS(OFFSET(工单拆分!$I$2,,,2000),OFFSET(工单拆分!$F$2,,,2000),A620)</f>
        <v>1470</v>
      </c>
      <c r="F620" s="5"/>
      <c r="G620" s="10">
        <f ca="1" t="array" ref="G620">MATCH(TRUE,J620:AN620&gt;10,0)+$J$2-1</f>
        <v>43528</v>
      </c>
      <c r="H620" s="11"/>
      <c r="I620" s="11"/>
      <c r="J620" s="5">
        <f ca="1">SUMIF(总装!D$3:D$146,$B620,总装!D$6)+SUMIF(总装!E$3:E$146,$B620,总装!E$6)+SUMIF(总装!F$3:F$146,$B620,总装!F$6)</f>
        <v>0</v>
      </c>
      <c r="K620" s="12">
        <f ca="1">SUMIF(总装!G$3:G$146,$B620,总装!G$6)+SUMIF(总装!H$3:H$146,$B620,总装!H$6)+SUMIF(总装!I$3:I$146,$B620,总装!I$6)</f>
        <v>0</v>
      </c>
      <c r="L620" s="12">
        <f ca="1">SUMIF(总装!J$3:J$146,$B620,总装!J$6)+SUMIF(总装!K$3:K$146,$B620,总装!K$6)+SUMIF(总装!L$3:L$146,$B620,总装!L$6)</f>
        <v>0</v>
      </c>
      <c r="M620" s="12">
        <f ca="1">SUMIF(总装!M$3:M$146,$B620,总装!M$6)+SUMIF(总装!N$3:N$146,$B620,总装!N$6)+SUMIF(总装!O$3:O$146,$B620,总装!O$6)</f>
        <v>490</v>
      </c>
      <c r="N620" s="12">
        <f ca="1">SUMIF(总装!P$3:P$146,$B620,总装!P$6)+SUMIF(总装!Q$3:Q$146,$B620,总装!Q$6)+SUMIF(总装!R$3:R$146,$B620,总装!R$6)</f>
        <v>0</v>
      </c>
      <c r="O620" s="12">
        <f ca="1">SUMIF(总装!S$3:S$146,$B620,总装!S$6)+SUMIF(总装!T$3:T$146,$B620,总装!T$6)+SUMIF(总装!U$3:U$146,$B620,总装!U$6)</f>
        <v>0</v>
      </c>
      <c r="P620" s="12">
        <f ca="1">SUMIF(总装!V$3:V$146,$B620,总装!V$6)+SUMIF(总装!W$3:W$146,$B620,总装!W$6)+SUMIF(总装!X$3:X$146,$B620,总装!X$6)</f>
        <v>0</v>
      </c>
      <c r="Q620" s="12">
        <f ca="1">SUMIF(总装!Y$3:Y$146,$B620,总装!Y$6)+SUMIF(总装!Z$3:Z$146,$B620,总装!Z$6)+SUMIF(总装!AA$3:AA$146,$B620,总装!AA$6)</f>
        <v>0</v>
      </c>
      <c r="R620" s="5">
        <f ca="1">SUMIF(总装!AB$3:AB$146,$B620,总装!AB$6)+SUMIF(总装!AC$3:AC$146,$B620,总装!AC$6)+SUMIF(总装!AD$3:AD$146,$B620,总装!AD$6)</f>
        <v>0</v>
      </c>
      <c r="S620" s="5">
        <f ca="1">SUMIF(总装!AE$3:AE$146,$B620,总装!AE$6)+SUMIF(总装!AF$3:AF$146,$B620,总装!AF$6)+SUMIF(总装!AG$3:AG$146,$B620,总装!AG$6)</f>
        <v>0</v>
      </c>
      <c r="T620" s="5">
        <f ca="1">SUMIF(总装!AH$3:AH$146,$B620,总装!AH$6)+SUMIF(总装!AI$3:AI$146,$B620,总装!AI$6)+SUMIF(总装!AJ$3:AJ$146,$B620,总装!AJ$6)</f>
        <v>0</v>
      </c>
      <c r="U620" s="5">
        <f ca="1">SUMIF(总装!AK$3:AK$146,$B620,总装!AK$6)+SUMIF(总装!AL$3:AL$146,$B620,总装!AL$6)+SUMIF(总装!AM$3:AM$146,$B620,总装!AM$6)</f>
        <v>0</v>
      </c>
      <c r="V620" s="5">
        <f ca="1">SUMIF(总装!AN$3:AN$146,$B620,总装!AN$6)+SUMIF(总装!AO$3:AO$146,$B620,总装!AO$6)+SUMIF(总装!AP$3:AP$146,$B620,总装!AP$6)</f>
        <v>0</v>
      </c>
      <c r="W620" s="5">
        <f ca="1">SUMIF(总装!AQ$3:AQ$146,$B620,总装!AQ$6)+SUMIF(总装!AR$3:AR$146,$B620,总装!AR$6)+SUMIF(总装!AS$3:AS$146,$B620,总装!AS$6)</f>
        <v>0</v>
      </c>
      <c r="X620" s="5">
        <f ca="1">SUMIF(总装!AT$3:AT$146,$B620,总装!AT$6)+SUMIF(总装!AU$3:AU$146,$B620,总装!AU$6)+SUMIF(总装!AV$3:AV$146,$B620,总装!AV$6)</f>
        <v>0</v>
      </c>
      <c r="Y620" s="5">
        <f ca="1">SUMIF(总装!AW$3:AW$146,$B620,总装!AW$6)+SUMIF(总装!AX$3:AX$146,$B620,总装!AX$6)+SUMIF(总装!AY$3:AY$146,$B620,总装!AY$6)</f>
        <v>0</v>
      </c>
      <c r="Z620" s="5">
        <f ca="1">SUMIF(总装!AZ$3:AZ$146,$B620,总装!AZ$6)+SUMIF(总装!BA$3:BA$146,$B620,总装!BA$6)+SUMIF(总装!BB$3:BB$146,$B620,总装!BB$6)</f>
        <v>0</v>
      </c>
      <c r="AA620" s="5">
        <f ca="1">SUMIF(总装!BC$3:BC$146,$B620,总装!BC$6)+SUMIF(总装!BD$3:BD$146,$B620,总装!BD$6)+SUMIF(总装!BE$3:BE$146,$B620,总装!BE$6)</f>
        <v>0</v>
      </c>
      <c r="AB620" s="5">
        <f ca="1">SUMIF(总装!BF$3:BF$146,$B620,总装!BF$6)+SUMIF(总装!BG$3:BG$146,$B620,总装!BG$6)+SUMIF(总装!BH$3:BH$146,$B620,总装!BH$6)</f>
        <v>0</v>
      </c>
      <c r="AC620" s="5">
        <f ca="1">SUMIF(总装!BI$3:BI$146,$B620,总装!BI$6)+SUMIF(总装!BJ$3:BJ$146,$B620,总装!BJ$6)+SUMIF(总装!BK$3:BK$146,$B620,总装!BK$6)</f>
        <v>0</v>
      </c>
      <c r="AD620" s="5">
        <f ca="1">SUMIF(总装!BL$3:BL$146,$B620,总装!BL$6)+SUMIF(总装!BM$3:BM$146,$B620,总装!BM$6)+SUMIF(总装!BN$3:BN$146,$B620,总装!BN$6)</f>
        <v>0</v>
      </c>
      <c r="AE620" s="5">
        <f ca="1">SUMIF(总装!BO$3:BO$146,$B620,总装!BO$6)+SUMIF(总装!BP$3:BP$146,$B620,总装!BP$6)+SUMIF(总装!BQ$3:BQ$146,$B620,总装!BQ$6)</f>
        <v>0</v>
      </c>
      <c r="AF620" s="5">
        <f ca="1">SUMIF(总装!BR$3:BR$146,$B620,总装!BR$6)+SUMIF(总装!BS$3:BS$146,$B620,总装!BS$6)+SUMIF(总装!BT$3:BT$146,$B620,总装!BT$6)</f>
        <v>0</v>
      </c>
      <c r="AG620" s="5">
        <f ca="1">SUMIF(总装!BU$3:BU$146,$B620,总装!BU$6)+SUMIF(总装!BV$3:BV$146,$B620,总装!BV$6)+SUMIF(总装!BW$3:BW$146,$B620,总装!BW$6)</f>
        <v>0</v>
      </c>
      <c r="AH620" s="5">
        <f ca="1">SUMIF(总装!BX$3:BX$146,$B620,总装!BX$6)+SUMIF(总装!BY$3:BY$146,$B620,总装!BY$6)+SUMIF(总装!BZ$3:BZ$146,$B620,总装!BZ$6)</f>
        <v>0</v>
      </c>
      <c r="AI620" s="5">
        <f ca="1">SUMIF(总装!CA$3:CA$146,$B620,总装!CA$6)+SUMIF(总装!CB$3:CB$146,$B620,总装!CB$6)+SUMIF(总装!CC$3:CC$146,$B620,总装!CC$6)</f>
        <v>0</v>
      </c>
      <c r="AJ620" s="5">
        <f ca="1">SUMIF(总装!CD$3:CD$146,$B620,总装!CD$6)+SUMIF(总装!CE$3:CE$146,$B620,总装!CE$6)+SUMIF(总装!CF$3:CF$146,$B620,总装!CF$6)</f>
        <v>0</v>
      </c>
      <c r="AK620" s="5">
        <f ca="1">SUMIF(总装!CG$3:CG$146,$B620,总装!CG$6)+SUMIF(总装!CH$3:CH$146,$B620,总装!CH$6)+SUMIF(总装!CI$3:CI$146,$B620,总装!CI$6)</f>
        <v>0</v>
      </c>
      <c r="AL620" s="5">
        <f ca="1">SUMIF(总装!CJ$3:CJ$146,$B620,总装!CJ$6)+SUMIF(总装!CK$3:CK$146,$B620,总装!CK$6)+SUMIF(总装!CL$3:CL$146,$B620,总装!CL$6)</f>
        <v>0</v>
      </c>
      <c r="AM620" s="5">
        <f ca="1">SUMIF(总装!CM$3:CM$146,$B620,总装!CM$6)+SUMIF(总装!CN$3:CN$146,$B620,总装!CN$6)+SUMIF(总装!CO$3:CO$146,$B620,总装!CO$6)</f>
        <v>0</v>
      </c>
      <c r="AN620" s="5">
        <f ca="1">SUMIF(总装!CP$3:CP$146,$B620,总装!CP$6)+SUMIF(总装!CQ$3:CQ$146,$B620,总装!CQ$6)+SUMIF(总装!CR$3:CR$146,$B620,总装!CR$6)</f>
        <v>0</v>
      </c>
      <c r="AO620" s="5">
        <f ca="1" t="shared" si="24"/>
        <v>490</v>
      </c>
      <c r="AP620" s="5">
        <f>SUMIF(工单拆分!G:G,B620,工单拆分!I:I)</f>
        <v>490</v>
      </c>
      <c r="AQ620" s="5">
        <f ca="1" t="shared" si="25"/>
        <v>0</v>
      </c>
      <c r="AS620" s="7"/>
      <c r="AT620" s="5"/>
      <c r="AU620" s="5"/>
      <c r="AV620" s="5"/>
      <c r="AW620" s="5"/>
    </row>
    <row r="621" s="1" customFormat="1" spans="1:49">
      <c r="A621" s="5">
        <f>工单拆分!F621</f>
        <v>7211003141</v>
      </c>
      <c r="B621" s="5" t="str">
        <f>工单拆分!G621</f>
        <v>1100066736-10</v>
      </c>
      <c r="C621" s="5" t="str">
        <f>工单拆分!H621</f>
        <v>50FC51C-3.7</v>
      </c>
      <c r="D621" s="5">
        <f>VLOOKUP(B621,工单拆分!G:I,3,0)</f>
        <v>539</v>
      </c>
      <c r="E621" s="5">
        <f ca="1">SUMIFS(OFFSET(工单拆分!$I$2,,,2000),OFFSET(工单拆分!$F$2,,,2000),A621)</f>
        <v>1091</v>
      </c>
      <c r="F621" s="5"/>
      <c r="G621" s="10">
        <f ca="1" t="array" ref="G621">MATCH(TRUE,J621:AN621&gt;10,0)+$J$2-1</f>
        <v>43529</v>
      </c>
      <c r="H621" s="11"/>
      <c r="I621" s="11"/>
      <c r="J621" s="5">
        <f ca="1">SUMIF(总装!D$3:D$146,$B621,总装!D$6)+SUMIF(总装!E$3:E$146,$B621,总装!E$6)+SUMIF(总装!F$3:F$146,$B621,总装!F$6)</f>
        <v>0</v>
      </c>
      <c r="K621" s="12">
        <f ca="1">SUMIF(总装!G$3:G$146,$B621,总装!G$6)+SUMIF(总装!H$3:H$146,$B621,总装!H$6)+SUMIF(总装!I$3:I$146,$B621,总装!I$6)</f>
        <v>0</v>
      </c>
      <c r="L621" s="12">
        <f ca="1">SUMIF(总装!J$3:J$146,$B621,总装!J$6)+SUMIF(总装!K$3:K$146,$B621,总装!K$6)+SUMIF(总装!L$3:L$146,$B621,总装!L$6)</f>
        <v>0</v>
      </c>
      <c r="M621" s="12">
        <f ca="1">SUMIF(总装!M$3:M$146,$B621,总装!M$6)+SUMIF(总装!N$3:N$146,$B621,总装!N$6)+SUMIF(总装!O$3:O$146,$B621,总装!O$6)</f>
        <v>0</v>
      </c>
      <c r="N621" s="12">
        <f ca="1">SUMIF(总装!P$3:P$146,$B621,总装!P$6)+SUMIF(总装!Q$3:Q$146,$B621,总装!Q$6)+SUMIF(总装!R$3:R$146,$B621,总装!R$6)</f>
        <v>539</v>
      </c>
      <c r="O621" s="12">
        <f ca="1">SUMIF(总装!S$3:S$146,$B621,总装!S$6)+SUMIF(总装!T$3:T$146,$B621,总装!T$6)+SUMIF(总装!U$3:U$146,$B621,总装!U$6)</f>
        <v>0</v>
      </c>
      <c r="P621" s="12">
        <f ca="1">SUMIF(总装!V$3:V$146,$B621,总装!V$6)+SUMIF(总装!W$3:W$146,$B621,总装!W$6)+SUMIF(总装!X$3:X$146,$B621,总装!X$6)</f>
        <v>0</v>
      </c>
      <c r="Q621" s="12">
        <f ca="1">SUMIF(总装!Y$3:Y$146,$B621,总装!Y$6)+SUMIF(总装!Z$3:Z$146,$B621,总装!Z$6)+SUMIF(总装!AA$3:AA$146,$B621,总装!AA$6)</f>
        <v>0</v>
      </c>
      <c r="R621" s="5">
        <f ca="1">SUMIF(总装!AB$3:AB$146,$B621,总装!AB$6)+SUMIF(总装!AC$3:AC$146,$B621,总装!AC$6)+SUMIF(总装!AD$3:AD$146,$B621,总装!AD$6)</f>
        <v>0</v>
      </c>
      <c r="S621" s="5">
        <f ca="1">SUMIF(总装!AE$3:AE$146,$B621,总装!AE$6)+SUMIF(总装!AF$3:AF$146,$B621,总装!AF$6)+SUMIF(总装!AG$3:AG$146,$B621,总装!AG$6)</f>
        <v>0</v>
      </c>
      <c r="T621" s="5">
        <f ca="1">SUMIF(总装!AH$3:AH$146,$B621,总装!AH$6)+SUMIF(总装!AI$3:AI$146,$B621,总装!AI$6)+SUMIF(总装!AJ$3:AJ$146,$B621,总装!AJ$6)</f>
        <v>0</v>
      </c>
      <c r="U621" s="5">
        <f ca="1">SUMIF(总装!AK$3:AK$146,$B621,总装!AK$6)+SUMIF(总装!AL$3:AL$146,$B621,总装!AL$6)+SUMIF(总装!AM$3:AM$146,$B621,总装!AM$6)</f>
        <v>0</v>
      </c>
      <c r="V621" s="5">
        <f ca="1">SUMIF(总装!AN$3:AN$146,$B621,总装!AN$6)+SUMIF(总装!AO$3:AO$146,$B621,总装!AO$6)+SUMIF(总装!AP$3:AP$146,$B621,总装!AP$6)</f>
        <v>0</v>
      </c>
      <c r="W621" s="5">
        <f ca="1">SUMIF(总装!AQ$3:AQ$146,$B621,总装!AQ$6)+SUMIF(总装!AR$3:AR$146,$B621,总装!AR$6)+SUMIF(总装!AS$3:AS$146,$B621,总装!AS$6)</f>
        <v>0</v>
      </c>
      <c r="X621" s="5">
        <f ca="1">SUMIF(总装!AT$3:AT$146,$B621,总装!AT$6)+SUMIF(总装!AU$3:AU$146,$B621,总装!AU$6)+SUMIF(总装!AV$3:AV$146,$B621,总装!AV$6)</f>
        <v>0</v>
      </c>
      <c r="Y621" s="5">
        <f ca="1">SUMIF(总装!AW$3:AW$146,$B621,总装!AW$6)+SUMIF(总装!AX$3:AX$146,$B621,总装!AX$6)+SUMIF(总装!AY$3:AY$146,$B621,总装!AY$6)</f>
        <v>0</v>
      </c>
      <c r="Z621" s="5">
        <f ca="1">SUMIF(总装!AZ$3:AZ$146,$B621,总装!AZ$6)+SUMIF(总装!BA$3:BA$146,$B621,总装!BA$6)+SUMIF(总装!BB$3:BB$146,$B621,总装!BB$6)</f>
        <v>0</v>
      </c>
      <c r="AA621" s="5">
        <f ca="1">SUMIF(总装!BC$3:BC$146,$B621,总装!BC$6)+SUMIF(总装!BD$3:BD$146,$B621,总装!BD$6)+SUMIF(总装!BE$3:BE$146,$B621,总装!BE$6)</f>
        <v>0</v>
      </c>
      <c r="AB621" s="5">
        <f ca="1">SUMIF(总装!BF$3:BF$146,$B621,总装!BF$6)+SUMIF(总装!BG$3:BG$146,$B621,总装!BG$6)+SUMIF(总装!BH$3:BH$146,$B621,总装!BH$6)</f>
        <v>0</v>
      </c>
      <c r="AC621" s="5">
        <f ca="1">SUMIF(总装!BI$3:BI$146,$B621,总装!BI$6)+SUMIF(总装!BJ$3:BJ$146,$B621,总装!BJ$6)+SUMIF(总装!BK$3:BK$146,$B621,总装!BK$6)</f>
        <v>0</v>
      </c>
      <c r="AD621" s="5">
        <f ca="1">SUMIF(总装!BL$3:BL$146,$B621,总装!BL$6)+SUMIF(总装!BM$3:BM$146,$B621,总装!BM$6)+SUMIF(总装!BN$3:BN$146,$B621,总装!BN$6)</f>
        <v>0</v>
      </c>
      <c r="AE621" s="5">
        <f ca="1">SUMIF(总装!BO$3:BO$146,$B621,总装!BO$6)+SUMIF(总装!BP$3:BP$146,$B621,总装!BP$6)+SUMIF(总装!BQ$3:BQ$146,$B621,总装!BQ$6)</f>
        <v>0</v>
      </c>
      <c r="AF621" s="5">
        <f ca="1">SUMIF(总装!BR$3:BR$146,$B621,总装!BR$6)+SUMIF(总装!BS$3:BS$146,$B621,总装!BS$6)+SUMIF(总装!BT$3:BT$146,$B621,总装!BT$6)</f>
        <v>0</v>
      </c>
      <c r="AG621" s="5">
        <f ca="1">SUMIF(总装!BU$3:BU$146,$B621,总装!BU$6)+SUMIF(总装!BV$3:BV$146,$B621,总装!BV$6)+SUMIF(总装!BW$3:BW$146,$B621,总装!BW$6)</f>
        <v>0</v>
      </c>
      <c r="AH621" s="5">
        <f ca="1">SUMIF(总装!BX$3:BX$146,$B621,总装!BX$6)+SUMIF(总装!BY$3:BY$146,$B621,总装!BY$6)+SUMIF(总装!BZ$3:BZ$146,$B621,总装!BZ$6)</f>
        <v>0</v>
      </c>
      <c r="AI621" s="5">
        <f ca="1">SUMIF(总装!CA$3:CA$146,$B621,总装!CA$6)+SUMIF(总装!CB$3:CB$146,$B621,总装!CB$6)+SUMIF(总装!CC$3:CC$146,$B621,总装!CC$6)</f>
        <v>0</v>
      </c>
      <c r="AJ621" s="5">
        <f ca="1">SUMIF(总装!CD$3:CD$146,$B621,总装!CD$6)+SUMIF(总装!CE$3:CE$146,$B621,总装!CE$6)+SUMIF(总装!CF$3:CF$146,$B621,总装!CF$6)</f>
        <v>0</v>
      </c>
      <c r="AK621" s="5">
        <f ca="1">SUMIF(总装!CG$3:CG$146,$B621,总装!CG$6)+SUMIF(总装!CH$3:CH$146,$B621,总装!CH$6)+SUMIF(总装!CI$3:CI$146,$B621,总装!CI$6)</f>
        <v>0</v>
      </c>
      <c r="AL621" s="5">
        <f ca="1">SUMIF(总装!CJ$3:CJ$146,$B621,总装!CJ$6)+SUMIF(总装!CK$3:CK$146,$B621,总装!CK$6)+SUMIF(总装!CL$3:CL$146,$B621,总装!CL$6)</f>
        <v>0</v>
      </c>
      <c r="AM621" s="5">
        <f ca="1">SUMIF(总装!CM$3:CM$146,$B621,总装!CM$6)+SUMIF(总装!CN$3:CN$146,$B621,总装!CN$6)+SUMIF(总装!CO$3:CO$146,$B621,总装!CO$6)</f>
        <v>0</v>
      </c>
      <c r="AN621" s="5">
        <f ca="1">SUMIF(总装!CP$3:CP$146,$B621,总装!CP$6)+SUMIF(总装!CQ$3:CQ$146,$B621,总装!CQ$6)+SUMIF(总装!CR$3:CR$146,$B621,总装!CR$6)</f>
        <v>0</v>
      </c>
      <c r="AO621" s="5">
        <f ca="1" t="shared" si="24"/>
        <v>539</v>
      </c>
      <c r="AP621" s="5">
        <f>SUMIF(工单拆分!G:G,B621,工单拆分!I:I)</f>
        <v>539</v>
      </c>
      <c r="AQ621" s="5">
        <f ca="1" t="shared" si="25"/>
        <v>0</v>
      </c>
      <c r="AS621" s="7"/>
      <c r="AT621" s="5"/>
      <c r="AU621" s="5"/>
      <c r="AV621" s="5"/>
      <c r="AW621" s="5"/>
    </row>
    <row r="622" s="1" customFormat="1" spans="1:49">
      <c r="A622" s="5">
        <f>工单拆分!F622</f>
        <v>7211002206</v>
      </c>
      <c r="B622" s="5" t="str">
        <f>工单拆分!G622</f>
        <v>1100066737-10/10</v>
      </c>
      <c r="C622" s="5" t="str">
        <f>工单拆分!H622</f>
        <v>CG1101AE-3.12</v>
      </c>
      <c r="D622" s="5">
        <f>VLOOKUP(B622,工单拆分!G:I,3,0)</f>
        <v>673</v>
      </c>
      <c r="E622" s="5">
        <f ca="1">SUMIFS(OFFSET(工单拆分!$I$2,,,2000),OFFSET(工单拆分!$F$2,,,2000),A622)</f>
        <v>673</v>
      </c>
      <c r="F622" s="5"/>
      <c r="G622" s="10">
        <f ca="1" t="array" ref="G622">MATCH(TRUE,J622:AN622&gt;10,0)+$J$2-1</f>
        <v>43535</v>
      </c>
      <c r="H622" s="11"/>
      <c r="I622" s="11"/>
      <c r="J622" s="5">
        <f ca="1">SUMIF(总装!D$3:D$146,$B622,总装!D$6)+SUMIF(总装!E$3:E$146,$B622,总装!E$6)+SUMIF(总装!F$3:F$146,$B622,总装!F$6)</f>
        <v>0</v>
      </c>
      <c r="K622" s="12">
        <f ca="1">SUMIF(总装!G$3:G$146,$B622,总装!G$6)+SUMIF(总装!H$3:H$146,$B622,总装!H$6)+SUMIF(总装!I$3:I$146,$B622,总装!I$6)</f>
        <v>0</v>
      </c>
      <c r="L622" s="12">
        <f ca="1">SUMIF(总装!J$3:J$146,$B622,总装!J$6)+SUMIF(总装!K$3:K$146,$B622,总装!K$6)+SUMIF(总装!L$3:L$146,$B622,总装!L$6)</f>
        <v>0</v>
      </c>
      <c r="M622" s="12">
        <f ca="1">SUMIF(总装!M$3:M$146,$B622,总装!M$6)+SUMIF(总装!N$3:N$146,$B622,总装!N$6)+SUMIF(总装!O$3:O$146,$B622,总装!O$6)</f>
        <v>0</v>
      </c>
      <c r="N622" s="12">
        <f ca="1">SUMIF(总装!P$3:P$146,$B622,总装!P$6)+SUMIF(总装!Q$3:Q$146,$B622,总装!Q$6)+SUMIF(总装!R$3:R$146,$B622,总装!R$6)</f>
        <v>0</v>
      </c>
      <c r="O622" s="12">
        <f ca="1">SUMIF(总装!S$3:S$146,$B622,总装!S$6)+SUMIF(总装!T$3:T$146,$B622,总装!T$6)+SUMIF(总装!U$3:U$146,$B622,总装!U$6)</f>
        <v>0</v>
      </c>
      <c r="P622" s="12">
        <f ca="1">SUMIF(总装!V$3:V$146,$B622,总装!V$6)+SUMIF(总装!W$3:W$146,$B622,总装!W$6)+SUMIF(总装!X$3:X$146,$B622,总装!X$6)</f>
        <v>0</v>
      </c>
      <c r="Q622" s="12">
        <f ca="1">SUMIF(总装!Y$3:Y$146,$B622,总装!Y$6)+SUMIF(总装!Z$3:Z$146,$B622,总装!Z$6)+SUMIF(总装!AA$3:AA$146,$B622,总装!AA$6)</f>
        <v>0</v>
      </c>
      <c r="R622" s="5">
        <f ca="1">SUMIF(总装!AB$3:AB$146,$B622,总装!AB$6)+SUMIF(总装!AC$3:AC$146,$B622,总装!AC$6)+SUMIF(总装!AD$3:AD$146,$B622,总装!AD$6)</f>
        <v>0</v>
      </c>
      <c r="S622" s="5">
        <f ca="1">SUMIF(总装!AE$3:AE$146,$B622,总装!AE$6)+SUMIF(总装!AF$3:AF$146,$B622,总装!AF$6)+SUMIF(总装!AG$3:AG$146,$B622,总装!AG$6)</f>
        <v>0</v>
      </c>
      <c r="T622" s="5">
        <f ca="1">SUMIF(总装!AH$3:AH$146,$B622,总装!AH$6)+SUMIF(总装!AI$3:AI$146,$B622,总装!AI$6)+SUMIF(总装!AJ$3:AJ$146,$B622,总装!AJ$6)</f>
        <v>673</v>
      </c>
      <c r="U622" s="5">
        <f ca="1">SUMIF(总装!AK$3:AK$146,$B622,总装!AK$6)+SUMIF(总装!AL$3:AL$146,$B622,总装!AL$6)+SUMIF(总装!AM$3:AM$146,$B622,总装!AM$6)</f>
        <v>0</v>
      </c>
      <c r="V622" s="5">
        <f ca="1">SUMIF(总装!AN$3:AN$146,$B622,总装!AN$6)+SUMIF(总装!AO$3:AO$146,$B622,总装!AO$6)+SUMIF(总装!AP$3:AP$146,$B622,总装!AP$6)</f>
        <v>0</v>
      </c>
      <c r="W622" s="5">
        <f ca="1">SUMIF(总装!AQ$3:AQ$146,$B622,总装!AQ$6)+SUMIF(总装!AR$3:AR$146,$B622,总装!AR$6)+SUMIF(总装!AS$3:AS$146,$B622,总装!AS$6)</f>
        <v>0</v>
      </c>
      <c r="X622" s="5">
        <f ca="1">SUMIF(总装!AT$3:AT$146,$B622,总装!AT$6)+SUMIF(总装!AU$3:AU$146,$B622,总装!AU$6)+SUMIF(总装!AV$3:AV$146,$B622,总装!AV$6)</f>
        <v>0</v>
      </c>
      <c r="Y622" s="5">
        <f ca="1">SUMIF(总装!AW$3:AW$146,$B622,总装!AW$6)+SUMIF(总装!AX$3:AX$146,$B622,总装!AX$6)+SUMIF(总装!AY$3:AY$146,$B622,总装!AY$6)</f>
        <v>0</v>
      </c>
      <c r="Z622" s="5">
        <f ca="1">SUMIF(总装!AZ$3:AZ$146,$B622,总装!AZ$6)+SUMIF(总装!BA$3:BA$146,$B622,总装!BA$6)+SUMIF(总装!BB$3:BB$146,$B622,总装!BB$6)</f>
        <v>0</v>
      </c>
      <c r="AA622" s="5">
        <f ca="1">SUMIF(总装!BC$3:BC$146,$B622,总装!BC$6)+SUMIF(总装!BD$3:BD$146,$B622,总装!BD$6)+SUMIF(总装!BE$3:BE$146,$B622,总装!BE$6)</f>
        <v>0</v>
      </c>
      <c r="AB622" s="5">
        <f ca="1">SUMIF(总装!BF$3:BF$146,$B622,总装!BF$6)+SUMIF(总装!BG$3:BG$146,$B622,总装!BG$6)+SUMIF(总装!BH$3:BH$146,$B622,总装!BH$6)</f>
        <v>0</v>
      </c>
      <c r="AC622" s="5">
        <f ca="1">SUMIF(总装!BI$3:BI$146,$B622,总装!BI$6)+SUMIF(总装!BJ$3:BJ$146,$B622,总装!BJ$6)+SUMIF(总装!BK$3:BK$146,$B622,总装!BK$6)</f>
        <v>0</v>
      </c>
      <c r="AD622" s="5">
        <f ca="1">SUMIF(总装!BL$3:BL$146,$B622,总装!BL$6)+SUMIF(总装!BM$3:BM$146,$B622,总装!BM$6)+SUMIF(总装!BN$3:BN$146,$B622,总装!BN$6)</f>
        <v>0</v>
      </c>
      <c r="AE622" s="5">
        <f ca="1">SUMIF(总装!BO$3:BO$146,$B622,总装!BO$6)+SUMIF(总装!BP$3:BP$146,$B622,总装!BP$6)+SUMIF(总装!BQ$3:BQ$146,$B622,总装!BQ$6)</f>
        <v>0</v>
      </c>
      <c r="AF622" s="5">
        <f ca="1">SUMIF(总装!BR$3:BR$146,$B622,总装!BR$6)+SUMIF(总装!BS$3:BS$146,$B622,总装!BS$6)+SUMIF(总装!BT$3:BT$146,$B622,总装!BT$6)</f>
        <v>0</v>
      </c>
      <c r="AG622" s="5">
        <f ca="1">SUMIF(总装!BU$3:BU$146,$B622,总装!BU$6)+SUMIF(总装!BV$3:BV$146,$B622,总装!BV$6)+SUMIF(总装!BW$3:BW$146,$B622,总装!BW$6)</f>
        <v>0</v>
      </c>
      <c r="AH622" s="5">
        <f ca="1">SUMIF(总装!BX$3:BX$146,$B622,总装!BX$6)+SUMIF(总装!BY$3:BY$146,$B622,总装!BY$6)+SUMIF(总装!BZ$3:BZ$146,$B622,总装!BZ$6)</f>
        <v>0</v>
      </c>
      <c r="AI622" s="5">
        <f ca="1">SUMIF(总装!CA$3:CA$146,$B622,总装!CA$6)+SUMIF(总装!CB$3:CB$146,$B622,总装!CB$6)+SUMIF(总装!CC$3:CC$146,$B622,总装!CC$6)</f>
        <v>0</v>
      </c>
      <c r="AJ622" s="5">
        <f ca="1">SUMIF(总装!CD$3:CD$146,$B622,总装!CD$6)+SUMIF(总装!CE$3:CE$146,$B622,总装!CE$6)+SUMIF(总装!CF$3:CF$146,$B622,总装!CF$6)</f>
        <v>0</v>
      </c>
      <c r="AK622" s="5">
        <f ca="1">SUMIF(总装!CG$3:CG$146,$B622,总装!CG$6)+SUMIF(总装!CH$3:CH$146,$B622,总装!CH$6)+SUMIF(总装!CI$3:CI$146,$B622,总装!CI$6)</f>
        <v>0</v>
      </c>
      <c r="AL622" s="5">
        <f ca="1">SUMIF(总装!CJ$3:CJ$146,$B622,总装!CJ$6)+SUMIF(总装!CK$3:CK$146,$B622,总装!CK$6)+SUMIF(总装!CL$3:CL$146,$B622,总装!CL$6)</f>
        <v>0</v>
      </c>
      <c r="AM622" s="5">
        <f ca="1">SUMIF(总装!CM$3:CM$146,$B622,总装!CM$6)+SUMIF(总装!CN$3:CN$146,$B622,总装!CN$6)+SUMIF(总装!CO$3:CO$146,$B622,总装!CO$6)</f>
        <v>0</v>
      </c>
      <c r="AN622" s="5">
        <f ca="1">SUMIF(总装!CP$3:CP$146,$B622,总装!CP$6)+SUMIF(总装!CQ$3:CQ$146,$B622,总装!CQ$6)+SUMIF(总装!CR$3:CR$146,$B622,总装!CR$6)</f>
        <v>0</v>
      </c>
      <c r="AO622" s="5">
        <f ca="1" t="shared" si="24"/>
        <v>673</v>
      </c>
      <c r="AP622" s="5">
        <f>SUMIF(工单拆分!G:G,B622,工单拆分!I:I)</f>
        <v>673</v>
      </c>
      <c r="AQ622" s="5">
        <f ca="1" t="shared" si="25"/>
        <v>0</v>
      </c>
      <c r="AS622" s="7"/>
      <c r="AT622" s="5"/>
      <c r="AU622" s="5"/>
      <c r="AV622" s="5"/>
      <c r="AW622" s="5"/>
    </row>
    <row r="623" s="1" customFormat="1" spans="1:49">
      <c r="A623" s="5">
        <f>工单拆分!F623</f>
        <v>7211002441</v>
      </c>
      <c r="B623" s="5" t="str">
        <f>工单拆分!G623</f>
        <v>1100066738-10</v>
      </c>
      <c r="C623" s="5" t="str">
        <f>工单拆分!H623</f>
        <v>CG1101AI-3.14</v>
      </c>
      <c r="D623" s="5">
        <f>VLOOKUP(B623,工单拆分!G:I,3,0)</f>
        <v>675</v>
      </c>
      <c r="E623" s="5">
        <f ca="1">SUMIFS(OFFSET(工单拆分!$I$2,,,2000),OFFSET(工单拆分!$F$2,,,2000),A623)</f>
        <v>5408</v>
      </c>
      <c r="F623" s="5"/>
      <c r="G623" s="10">
        <f ca="1" t="array" ref="G623">MATCH(TRUE,J623:AN623&gt;10,0)+$J$2-1</f>
        <v>43539</v>
      </c>
      <c r="H623" s="11"/>
      <c r="I623" s="11"/>
      <c r="J623" s="5">
        <f ca="1">SUMIF(总装!D$3:D$146,$B623,总装!D$6)+SUMIF(总装!E$3:E$146,$B623,总装!E$6)+SUMIF(总装!F$3:F$146,$B623,总装!F$6)</f>
        <v>0</v>
      </c>
      <c r="K623" s="12">
        <f ca="1">SUMIF(总装!G$3:G$146,$B623,总装!G$6)+SUMIF(总装!H$3:H$146,$B623,总装!H$6)+SUMIF(总装!I$3:I$146,$B623,总装!I$6)</f>
        <v>0</v>
      </c>
      <c r="L623" s="12">
        <f ca="1">SUMIF(总装!J$3:J$146,$B623,总装!J$6)+SUMIF(总装!K$3:K$146,$B623,总装!K$6)+SUMIF(总装!L$3:L$146,$B623,总装!L$6)</f>
        <v>0</v>
      </c>
      <c r="M623" s="12">
        <f ca="1">SUMIF(总装!M$3:M$146,$B623,总装!M$6)+SUMIF(总装!N$3:N$146,$B623,总装!N$6)+SUMIF(总装!O$3:O$146,$B623,总装!O$6)</f>
        <v>0</v>
      </c>
      <c r="N623" s="12">
        <f ca="1">SUMIF(总装!P$3:P$146,$B623,总装!P$6)+SUMIF(总装!Q$3:Q$146,$B623,总装!Q$6)+SUMIF(总装!R$3:R$146,$B623,总装!R$6)</f>
        <v>0</v>
      </c>
      <c r="O623" s="12">
        <f ca="1">SUMIF(总装!S$3:S$146,$B623,总装!S$6)+SUMIF(总装!T$3:T$146,$B623,总装!T$6)+SUMIF(总装!U$3:U$146,$B623,总装!U$6)</f>
        <v>0</v>
      </c>
      <c r="P623" s="12">
        <f ca="1">SUMIF(总装!V$3:V$146,$B623,总装!V$6)+SUMIF(总装!W$3:W$146,$B623,总装!W$6)+SUMIF(总装!X$3:X$146,$B623,总装!X$6)</f>
        <v>0</v>
      </c>
      <c r="Q623" s="12">
        <f ca="1">SUMIF(总装!Y$3:Y$146,$B623,总装!Y$6)+SUMIF(总装!Z$3:Z$146,$B623,总装!Z$6)+SUMIF(总装!AA$3:AA$146,$B623,总装!AA$6)</f>
        <v>0</v>
      </c>
      <c r="R623" s="5">
        <f ca="1">SUMIF(总装!AB$3:AB$146,$B623,总装!AB$6)+SUMIF(总装!AC$3:AC$146,$B623,总装!AC$6)+SUMIF(总装!AD$3:AD$146,$B623,总装!AD$6)</f>
        <v>0</v>
      </c>
      <c r="S623" s="5">
        <f ca="1">SUMIF(总装!AE$3:AE$146,$B623,总装!AE$6)+SUMIF(总装!AF$3:AF$146,$B623,总装!AF$6)+SUMIF(总装!AG$3:AG$146,$B623,总装!AG$6)</f>
        <v>0</v>
      </c>
      <c r="T623" s="5">
        <f ca="1">SUMIF(总装!AH$3:AH$146,$B623,总装!AH$6)+SUMIF(总装!AI$3:AI$146,$B623,总装!AI$6)+SUMIF(总装!AJ$3:AJ$146,$B623,总装!AJ$6)</f>
        <v>0</v>
      </c>
      <c r="U623" s="5">
        <f ca="1">SUMIF(总装!AK$3:AK$146,$B623,总装!AK$6)+SUMIF(总装!AL$3:AL$146,$B623,总装!AL$6)+SUMIF(总装!AM$3:AM$146,$B623,总装!AM$6)</f>
        <v>0</v>
      </c>
      <c r="V623" s="5">
        <f ca="1">SUMIF(总装!AN$3:AN$146,$B623,总装!AN$6)+SUMIF(总装!AO$3:AO$146,$B623,总装!AO$6)+SUMIF(总装!AP$3:AP$146,$B623,总装!AP$6)</f>
        <v>0</v>
      </c>
      <c r="W623" s="5">
        <f ca="1">SUMIF(总装!AQ$3:AQ$146,$B623,总装!AQ$6)+SUMIF(总装!AR$3:AR$146,$B623,总装!AR$6)+SUMIF(总装!AS$3:AS$146,$B623,总装!AS$6)</f>
        <v>0</v>
      </c>
      <c r="X623" s="5">
        <f ca="1">SUMIF(总装!AT$3:AT$146,$B623,总装!AT$6)+SUMIF(总装!AU$3:AU$146,$B623,总装!AU$6)+SUMIF(总装!AV$3:AV$146,$B623,总装!AV$6)</f>
        <v>675</v>
      </c>
      <c r="Y623" s="5">
        <f ca="1">SUMIF(总装!AW$3:AW$146,$B623,总装!AW$6)+SUMIF(总装!AX$3:AX$146,$B623,总装!AX$6)+SUMIF(总装!AY$3:AY$146,$B623,总装!AY$6)</f>
        <v>0</v>
      </c>
      <c r="Z623" s="5">
        <f ca="1">SUMIF(总装!AZ$3:AZ$146,$B623,总装!AZ$6)+SUMIF(总装!BA$3:BA$146,$B623,总装!BA$6)+SUMIF(总装!BB$3:BB$146,$B623,总装!BB$6)</f>
        <v>0</v>
      </c>
      <c r="AA623" s="5">
        <f ca="1">SUMIF(总装!BC$3:BC$146,$B623,总装!BC$6)+SUMIF(总装!BD$3:BD$146,$B623,总装!BD$6)+SUMIF(总装!BE$3:BE$146,$B623,总装!BE$6)</f>
        <v>0</v>
      </c>
      <c r="AB623" s="5">
        <f ca="1">SUMIF(总装!BF$3:BF$146,$B623,总装!BF$6)+SUMIF(总装!BG$3:BG$146,$B623,总装!BG$6)+SUMIF(总装!BH$3:BH$146,$B623,总装!BH$6)</f>
        <v>0</v>
      </c>
      <c r="AC623" s="5">
        <f ca="1">SUMIF(总装!BI$3:BI$146,$B623,总装!BI$6)+SUMIF(总装!BJ$3:BJ$146,$B623,总装!BJ$6)+SUMIF(总装!BK$3:BK$146,$B623,总装!BK$6)</f>
        <v>0</v>
      </c>
      <c r="AD623" s="5">
        <f ca="1">SUMIF(总装!BL$3:BL$146,$B623,总装!BL$6)+SUMIF(总装!BM$3:BM$146,$B623,总装!BM$6)+SUMIF(总装!BN$3:BN$146,$B623,总装!BN$6)</f>
        <v>0</v>
      </c>
      <c r="AE623" s="5">
        <f ca="1">SUMIF(总装!BO$3:BO$146,$B623,总装!BO$6)+SUMIF(总装!BP$3:BP$146,$B623,总装!BP$6)+SUMIF(总装!BQ$3:BQ$146,$B623,总装!BQ$6)</f>
        <v>0</v>
      </c>
      <c r="AF623" s="5">
        <f ca="1">SUMIF(总装!BR$3:BR$146,$B623,总装!BR$6)+SUMIF(总装!BS$3:BS$146,$B623,总装!BS$6)+SUMIF(总装!BT$3:BT$146,$B623,总装!BT$6)</f>
        <v>0</v>
      </c>
      <c r="AG623" s="5">
        <f ca="1">SUMIF(总装!BU$3:BU$146,$B623,总装!BU$6)+SUMIF(总装!BV$3:BV$146,$B623,总装!BV$6)+SUMIF(总装!BW$3:BW$146,$B623,总装!BW$6)</f>
        <v>0</v>
      </c>
      <c r="AH623" s="5">
        <f ca="1">SUMIF(总装!BX$3:BX$146,$B623,总装!BX$6)+SUMIF(总装!BY$3:BY$146,$B623,总装!BY$6)+SUMIF(总装!BZ$3:BZ$146,$B623,总装!BZ$6)</f>
        <v>0</v>
      </c>
      <c r="AI623" s="5">
        <f ca="1">SUMIF(总装!CA$3:CA$146,$B623,总装!CA$6)+SUMIF(总装!CB$3:CB$146,$B623,总装!CB$6)+SUMIF(总装!CC$3:CC$146,$B623,总装!CC$6)</f>
        <v>0</v>
      </c>
      <c r="AJ623" s="5">
        <f ca="1">SUMIF(总装!CD$3:CD$146,$B623,总装!CD$6)+SUMIF(总装!CE$3:CE$146,$B623,总装!CE$6)+SUMIF(总装!CF$3:CF$146,$B623,总装!CF$6)</f>
        <v>0</v>
      </c>
      <c r="AK623" s="5">
        <f ca="1">SUMIF(总装!CG$3:CG$146,$B623,总装!CG$6)+SUMIF(总装!CH$3:CH$146,$B623,总装!CH$6)+SUMIF(总装!CI$3:CI$146,$B623,总装!CI$6)</f>
        <v>0</v>
      </c>
      <c r="AL623" s="5">
        <f ca="1">SUMIF(总装!CJ$3:CJ$146,$B623,总装!CJ$6)+SUMIF(总装!CK$3:CK$146,$B623,总装!CK$6)+SUMIF(总装!CL$3:CL$146,$B623,总装!CL$6)</f>
        <v>0</v>
      </c>
      <c r="AM623" s="5">
        <f ca="1">SUMIF(总装!CM$3:CM$146,$B623,总装!CM$6)+SUMIF(总装!CN$3:CN$146,$B623,总装!CN$6)+SUMIF(总装!CO$3:CO$146,$B623,总装!CO$6)</f>
        <v>0</v>
      </c>
      <c r="AN623" s="5">
        <f ca="1">SUMIF(总装!CP$3:CP$146,$B623,总装!CP$6)+SUMIF(总装!CQ$3:CQ$146,$B623,总装!CQ$6)+SUMIF(总装!CR$3:CR$146,$B623,总装!CR$6)</f>
        <v>0</v>
      </c>
      <c r="AO623" s="5">
        <f ca="1" t="shared" si="24"/>
        <v>675</v>
      </c>
      <c r="AP623" s="5">
        <f>SUMIF(工单拆分!G:G,B623,工单拆分!I:I)</f>
        <v>675</v>
      </c>
      <c r="AQ623" s="5">
        <f ca="1" t="shared" si="25"/>
        <v>0</v>
      </c>
      <c r="AS623" s="7"/>
      <c r="AT623" s="5"/>
      <c r="AU623" s="5"/>
      <c r="AV623" s="5"/>
      <c r="AW623" s="5"/>
    </row>
    <row r="624" s="1" customFormat="1" spans="1:49">
      <c r="A624" s="5">
        <f>工单拆分!F624</f>
        <v>7211002459</v>
      </c>
      <c r="B624" s="5" t="str">
        <f>工单拆分!G624</f>
        <v>1100066738-20/30</v>
      </c>
      <c r="C624" s="5" t="str">
        <f>工单拆分!H624</f>
        <v>CG1301E-3.14</v>
      </c>
      <c r="D624" s="5">
        <f>VLOOKUP(B624,工单拆分!G:I,3,0)</f>
        <v>571</v>
      </c>
      <c r="E624" s="5">
        <f ca="1">SUMIFS(OFFSET(工单拆分!$I$2,,,2000),OFFSET(工单拆分!$F$2,,,2000),A624)</f>
        <v>3424</v>
      </c>
      <c r="F624" s="5"/>
      <c r="G624" s="10">
        <f ca="1" t="array" ref="G624">MATCH(TRUE,J624:AN624&gt;10,0)+$J$2-1</f>
        <v>43538</v>
      </c>
      <c r="H624" s="11"/>
      <c r="I624" s="11"/>
      <c r="J624" s="5">
        <f ca="1">SUMIF(总装!D$3:D$146,$B624,总装!D$6)+SUMIF(总装!E$3:E$146,$B624,总装!E$6)+SUMIF(总装!F$3:F$146,$B624,总装!F$6)</f>
        <v>0</v>
      </c>
      <c r="K624" s="12">
        <f ca="1">SUMIF(总装!G$3:G$146,$B624,总装!G$6)+SUMIF(总装!H$3:H$146,$B624,总装!H$6)+SUMIF(总装!I$3:I$146,$B624,总装!I$6)</f>
        <v>0</v>
      </c>
      <c r="L624" s="12">
        <f ca="1">SUMIF(总装!J$3:J$146,$B624,总装!J$6)+SUMIF(总装!K$3:K$146,$B624,总装!K$6)+SUMIF(总装!L$3:L$146,$B624,总装!L$6)</f>
        <v>0</v>
      </c>
      <c r="M624" s="12">
        <f ca="1">SUMIF(总装!M$3:M$146,$B624,总装!M$6)+SUMIF(总装!N$3:N$146,$B624,总装!N$6)+SUMIF(总装!O$3:O$146,$B624,总装!O$6)</f>
        <v>0</v>
      </c>
      <c r="N624" s="12">
        <f ca="1">SUMIF(总装!P$3:P$146,$B624,总装!P$6)+SUMIF(总装!Q$3:Q$146,$B624,总装!Q$6)+SUMIF(总装!R$3:R$146,$B624,总装!R$6)</f>
        <v>0</v>
      </c>
      <c r="O624" s="12">
        <f ca="1">SUMIF(总装!S$3:S$146,$B624,总装!S$6)+SUMIF(总装!T$3:T$146,$B624,总装!T$6)+SUMIF(总装!U$3:U$146,$B624,总装!U$6)</f>
        <v>0</v>
      </c>
      <c r="P624" s="12">
        <f ca="1">SUMIF(总装!V$3:V$146,$B624,总装!V$6)+SUMIF(总装!W$3:W$146,$B624,总装!W$6)+SUMIF(总装!X$3:X$146,$B624,总装!X$6)</f>
        <v>0</v>
      </c>
      <c r="Q624" s="12">
        <f ca="1">SUMIF(总装!Y$3:Y$146,$B624,总装!Y$6)+SUMIF(总装!Z$3:Z$146,$B624,总装!Z$6)+SUMIF(总装!AA$3:AA$146,$B624,总装!AA$6)</f>
        <v>0</v>
      </c>
      <c r="R624" s="5">
        <f ca="1">SUMIF(总装!AB$3:AB$146,$B624,总装!AB$6)+SUMIF(总装!AC$3:AC$146,$B624,总装!AC$6)+SUMIF(总装!AD$3:AD$146,$B624,总装!AD$6)</f>
        <v>0</v>
      </c>
      <c r="S624" s="5">
        <f ca="1">SUMIF(总装!AE$3:AE$146,$B624,总装!AE$6)+SUMIF(总装!AF$3:AF$146,$B624,总装!AF$6)+SUMIF(总装!AG$3:AG$146,$B624,总装!AG$6)</f>
        <v>0</v>
      </c>
      <c r="T624" s="5">
        <f ca="1">SUMIF(总装!AH$3:AH$146,$B624,总装!AH$6)+SUMIF(总装!AI$3:AI$146,$B624,总装!AI$6)+SUMIF(总装!AJ$3:AJ$146,$B624,总装!AJ$6)</f>
        <v>0</v>
      </c>
      <c r="U624" s="5">
        <f ca="1">SUMIF(总装!AK$3:AK$146,$B624,总装!AK$6)+SUMIF(总装!AL$3:AL$146,$B624,总装!AL$6)+SUMIF(总装!AM$3:AM$146,$B624,总装!AM$6)</f>
        <v>0</v>
      </c>
      <c r="V624" s="5">
        <f ca="1">SUMIF(总装!AN$3:AN$146,$B624,总装!AN$6)+SUMIF(总装!AO$3:AO$146,$B624,总装!AO$6)+SUMIF(总装!AP$3:AP$146,$B624,总装!AP$6)</f>
        <v>0</v>
      </c>
      <c r="W624" s="5">
        <f ca="1">SUMIF(总装!AQ$3:AQ$146,$B624,总装!AQ$6)+SUMIF(总装!AR$3:AR$146,$B624,总装!AR$6)+SUMIF(总装!AS$3:AS$146,$B624,总装!AS$6)</f>
        <v>571</v>
      </c>
      <c r="X624" s="5">
        <f ca="1">SUMIF(总装!AT$3:AT$146,$B624,总装!AT$6)+SUMIF(总装!AU$3:AU$146,$B624,总装!AU$6)+SUMIF(总装!AV$3:AV$146,$B624,总装!AV$6)</f>
        <v>0</v>
      </c>
      <c r="Y624" s="5">
        <f ca="1">SUMIF(总装!AW$3:AW$146,$B624,总装!AW$6)+SUMIF(总装!AX$3:AX$146,$B624,总装!AX$6)+SUMIF(总装!AY$3:AY$146,$B624,总装!AY$6)</f>
        <v>0</v>
      </c>
      <c r="Z624" s="5">
        <f ca="1">SUMIF(总装!AZ$3:AZ$146,$B624,总装!AZ$6)+SUMIF(总装!BA$3:BA$146,$B624,总装!BA$6)+SUMIF(总装!BB$3:BB$146,$B624,总装!BB$6)</f>
        <v>0</v>
      </c>
      <c r="AA624" s="5">
        <f ca="1">SUMIF(总装!BC$3:BC$146,$B624,总装!BC$6)+SUMIF(总装!BD$3:BD$146,$B624,总装!BD$6)+SUMIF(总装!BE$3:BE$146,$B624,总装!BE$6)</f>
        <v>0</v>
      </c>
      <c r="AB624" s="5">
        <f ca="1">SUMIF(总装!BF$3:BF$146,$B624,总装!BF$6)+SUMIF(总装!BG$3:BG$146,$B624,总装!BG$6)+SUMIF(总装!BH$3:BH$146,$B624,总装!BH$6)</f>
        <v>0</v>
      </c>
      <c r="AC624" s="5">
        <f ca="1">SUMIF(总装!BI$3:BI$146,$B624,总装!BI$6)+SUMIF(总装!BJ$3:BJ$146,$B624,总装!BJ$6)+SUMIF(总装!BK$3:BK$146,$B624,总装!BK$6)</f>
        <v>0</v>
      </c>
      <c r="AD624" s="5">
        <f ca="1">SUMIF(总装!BL$3:BL$146,$B624,总装!BL$6)+SUMIF(总装!BM$3:BM$146,$B624,总装!BM$6)+SUMIF(总装!BN$3:BN$146,$B624,总装!BN$6)</f>
        <v>0</v>
      </c>
      <c r="AE624" s="5">
        <f ca="1">SUMIF(总装!BO$3:BO$146,$B624,总装!BO$6)+SUMIF(总装!BP$3:BP$146,$B624,总装!BP$6)+SUMIF(总装!BQ$3:BQ$146,$B624,总装!BQ$6)</f>
        <v>0</v>
      </c>
      <c r="AF624" s="5">
        <f ca="1">SUMIF(总装!BR$3:BR$146,$B624,总装!BR$6)+SUMIF(总装!BS$3:BS$146,$B624,总装!BS$6)+SUMIF(总装!BT$3:BT$146,$B624,总装!BT$6)</f>
        <v>0</v>
      </c>
      <c r="AG624" s="5">
        <f ca="1">SUMIF(总装!BU$3:BU$146,$B624,总装!BU$6)+SUMIF(总装!BV$3:BV$146,$B624,总装!BV$6)+SUMIF(总装!BW$3:BW$146,$B624,总装!BW$6)</f>
        <v>0</v>
      </c>
      <c r="AH624" s="5">
        <f ca="1">SUMIF(总装!BX$3:BX$146,$B624,总装!BX$6)+SUMIF(总装!BY$3:BY$146,$B624,总装!BY$6)+SUMIF(总装!BZ$3:BZ$146,$B624,总装!BZ$6)</f>
        <v>0</v>
      </c>
      <c r="AI624" s="5">
        <f ca="1">SUMIF(总装!CA$3:CA$146,$B624,总装!CA$6)+SUMIF(总装!CB$3:CB$146,$B624,总装!CB$6)+SUMIF(总装!CC$3:CC$146,$B624,总装!CC$6)</f>
        <v>0</v>
      </c>
      <c r="AJ624" s="5">
        <f ca="1">SUMIF(总装!CD$3:CD$146,$B624,总装!CD$6)+SUMIF(总装!CE$3:CE$146,$B624,总装!CE$6)+SUMIF(总装!CF$3:CF$146,$B624,总装!CF$6)</f>
        <v>0</v>
      </c>
      <c r="AK624" s="5">
        <f ca="1">SUMIF(总装!CG$3:CG$146,$B624,总装!CG$6)+SUMIF(总装!CH$3:CH$146,$B624,总装!CH$6)+SUMIF(总装!CI$3:CI$146,$B624,总装!CI$6)</f>
        <v>0</v>
      </c>
      <c r="AL624" s="5">
        <f ca="1">SUMIF(总装!CJ$3:CJ$146,$B624,总装!CJ$6)+SUMIF(总装!CK$3:CK$146,$B624,总装!CK$6)+SUMIF(总装!CL$3:CL$146,$B624,总装!CL$6)</f>
        <v>0</v>
      </c>
      <c r="AM624" s="5">
        <f ca="1">SUMIF(总装!CM$3:CM$146,$B624,总装!CM$6)+SUMIF(总装!CN$3:CN$146,$B624,总装!CN$6)+SUMIF(总装!CO$3:CO$146,$B624,总装!CO$6)</f>
        <v>0</v>
      </c>
      <c r="AN624" s="5">
        <f ca="1">SUMIF(总装!CP$3:CP$146,$B624,总装!CP$6)+SUMIF(总装!CQ$3:CQ$146,$B624,总装!CQ$6)+SUMIF(总装!CR$3:CR$146,$B624,总装!CR$6)</f>
        <v>0</v>
      </c>
      <c r="AO624" s="5">
        <f ca="1" t="shared" si="24"/>
        <v>571</v>
      </c>
      <c r="AP624" s="5">
        <f>SUMIF(工单拆分!G:G,B624,工单拆分!I:I)</f>
        <v>571</v>
      </c>
      <c r="AQ624" s="5">
        <f ca="1" t="shared" si="25"/>
        <v>0</v>
      </c>
      <c r="AS624" s="7"/>
      <c r="AT624" s="5"/>
      <c r="AU624" s="5"/>
      <c r="AV624" s="5"/>
      <c r="AW624" s="5"/>
    </row>
    <row r="625" s="1" customFormat="1" spans="1:49">
      <c r="A625" s="5">
        <f>工单拆分!F625</f>
        <v>7211002932</v>
      </c>
      <c r="B625" s="5" t="str">
        <f>工单拆分!G625</f>
        <v>1100066741-10/20</v>
      </c>
      <c r="C625" s="5" t="str">
        <f>工单拆分!H625</f>
        <v>CG1302A-3.12</v>
      </c>
      <c r="D625" s="5">
        <f>VLOOKUP(B625,工单拆分!G:I,3,0)</f>
        <v>385</v>
      </c>
      <c r="E625" s="5">
        <f ca="1">SUMIFS(OFFSET(工单拆分!$I$2,,,2000),OFFSET(工单拆分!$F$2,,,2000),A625)</f>
        <v>1158</v>
      </c>
      <c r="F625" s="5"/>
      <c r="G625" s="10">
        <f ca="1" t="array" ref="G625">MATCH(TRUE,J625:AN625&gt;10,0)+$J$2-1</f>
        <v>43535</v>
      </c>
      <c r="H625" s="11"/>
      <c r="I625" s="11"/>
      <c r="J625" s="5">
        <f ca="1">SUMIF(总装!D$3:D$146,$B625,总装!D$6)+SUMIF(总装!E$3:E$146,$B625,总装!E$6)+SUMIF(总装!F$3:F$146,$B625,总装!F$6)</f>
        <v>0</v>
      </c>
      <c r="K625" s="12">
        <f ca="1">SUMIF(总装!G$3:G$146,$B625,总装!G$6)+SUMIF(总装!H$3:H$146,$B625,总装!H$6)+SUMIF(总装!I$3:I$146,$B625,总装!I$6)</f>
        <v>0</v>
      </c>
      <c r="L625" s="12">
        <f ca="1">SUMIF(总装!J$3:J$146,$B625,总装!J$6)+SUMIF(总装!K$3:K$146,$B625,总装!K$6)+SUMIF(总装!L$3:L$146,$B625,总装!L$6)</f>
        <v>0</v>
      </c>
      <c r="M625" s="12">
        <f ca="1">SUMIF(总装!M$3:M$146,$B625,总装!M$6)+SUMIF(总装!N$3:N$146,$B625,总装!N$6)+SUMIF(总装!O$3:O$146,$B625,总装!O$6)</f>
        <v>0</v>
      </c>
      <c r="N625" s="12">
        <f ca="1">SUMIF(总装!P$3:P$146,$B625,总装!P$6)+SUMIF(总装!Q$3:Q$146,$B625,总装!Q$6)+SUMIF(总装!R$3:R$146,$B625,总装!R$6)</f>
        <v>0</v>
      </c>
      <c r="O625" s="12">
        <f ca="1">SUMIF(总装!S$3:S$146,$B625,总装!S$6)+SUMIF(总装!T$3:T$146,$B625,总装!T$6)+SUMIF(总装!U$3:U$146,$B625,总装!U$6)</f>
        <v>0</v>
      </c>
      <c r="P625" s="12">
        <f ca="1">SUMIF(总装!V$3:V$146,$B625,总装!V$6)+SUMIF(总装!W$3:W$146,$B625,总装!W$6)+SUMIF(总装!X$3:X$146,$B625,总装!X$6)</f>
        <v>0</v>
      </c>
      <c r="Q625" s="12">
        <f ca="1">SUMIF(总装!Y$3:Y$146,$B625,总装!Y$6)+SUMIF(总装!Z$3:Z$146,$B625,总装!Z$6)+SUMIF(总装!AA$3:AA$146,$B625,总装!AA$6)</f>
        <v>0</v>
      </c>
      <c r="R625" s="5">
        <f ca="1">SUMIF(总装!AB$3:AB$146,$B625,总装!AB$6)+SUMIF(总装!AC$3:AC$146,$B625,总装!AC$6)+SUMIF(总装!AD$3:AD$146,$B625,总装!AD$6)</f>
        <v>0</v>
      </c>
      <c r="S625" s="5">
        <f ca="1">SUMIF(总装!AE$3:AE$146,$B625,总装!AE$6)+SUMIF(总装!AF$3:AF$146,$B625,总装!AF$6)+SUMIF(总装!AG$3:AG$146,$B625,总装!AG$6)</f>
        <v>0</v>
      </c>
      <c r="T625" s="5">
        <f ca="1">SUMIF(总装!AH$3:AH$146,$B625,总装!AH$6)+SUMIF(总装!AI$3:AI$146,$B625,总装!AI$6)+SUMIF(总装!AJ$3:AJ$146,$B625,总装!AJ$6)</f>
        <v>385</v>
      </c>
      <c r="U625" s="5">
        <f ca="1">SUMIF(总装!AK$3:AK$146,$B625,总装!AK$6)+SUMIF(总装!AL$3:AL$146,$B625,总装!AL$6)+SUMIF(总装!AM$3:AM$146,$B625,总装!AM$6)</f>
        <v>0</v>
      </c>
      <c r="V625" s="5">
        <f ca="1">SUMIF(总装!AN$3:AN$146,$B625,总装!AN$6)+SUMIF(总装!AO$3:AO$146,$B625,总装!AO$6)+SUMIF(总装!AP$3:AP$146,$B625,总装!AP$6)</f>
        <v>0</v>
      </c>
      <c r="W625" s="5">
        <f ca="1">SUMIF(总装!AQ$3:AQ$146,$B625,总装!AQ$6)+SUMIF(总装!AR$3:AR$146,$B625,总装!AR$6)+SUMIF(总装!AS$3:AS$146,$B625,总装!AS$6)</f>
        <v>0</v>
      </c>
      <c r="X625" s="5">
        <f ca="1">SUMIF(总装!AT$3:AT$146,$B625,总装!AT$6)+SUMIF(总装!AU$3:AU$146,$B625,总装!AU$6)+SUMIF(总装!AV$3:AV$146,$B625,总装!AV$6)</f>
        <v>0</v>
      </c>
      <c r="Y625" s="5">
        <f ca="1">SUMIF(总装!AW$3:AW$146,$B625,总装!AW$6)+SUMIF(总装!AX$3:AX$146,$B625,总装!AX$6)+SUMIF(总装!AY$3:AY$146,$B625,总装!AY$6)</f>
        <v>0</v>
      </c>
      <c r="Z625" s="5">
        <f ca="1">SUMIF(总装!AZ$3:AZ$146,$B625,总装!AZ$6)+SUMIF(总装!BA$3:BA$146,$B625,总装!BA$6)+SUMIF(总装!BB$3:BB$146,$B625,总装!BB$6)</f>
        <v>0</v>
      </c>
      <c r="AA625" s="5">
        <f ca="1">SUMIF(总装!BC$3:BC$146,$B625,总装!BC$6)+SUMIF(总装!BD$3:BD$146,$B625,总装!BD$6)+SUMIF(总装!BE$3:BE$146,$B625,总装!BE$6)</f>
        <v>0</v>
      </c>
      <c r="AB625" s="5">
        <f ca="1">SUMIF(总装!BF$3:BF$146,$B625,总装!BF$6)+SUMIF(总装!BG$3:BG$146,$B625,总装!BG$6)+SUMIF(总装!BH$3:BH$146,$B625,总装!BH$6)</f>
        <v>0</v>
      </c>
      <c r="AC625" s="5">
        <f ca="1">SUMIF(总装!BI$3:BI$146,$B625,总装!BI$6)+SUMIF(总装!BJ$3:BJ$146,$B625,总装!BJ$6)+SUMIF(总装!BK$3:BK$146,$B625,总装!BK$6)</f>
        <v>0</v>
      </c>
      <c r="AD625" s="5">
        <f ca="1">SUMIF(总装!BL$3:BL$146,$B625,总装!BL$6)+SUMIF(总装!BM$3:BM$146,$B625,总装!BM$6)+SUMIF(总装!BN$3:BN$146,$B625,总装!BN$6)</f>
        <v>0</v>
      </c>
      <c r="AE625" s="5">
        <f ca="1">SUMIF(总装!BO$3:BO$146,$B625,总装!BO$6)+SUMIF(总装!BP$3:BP$146,$B625,总装!BP$6)+SUMIF(总装!BQ$3:BQ$146,$B625,总装!BQ$6)</f>
        <v>0</v>
      </c>
      <c r="AF625" s="5">
        <f ca="1">SUMIF(总装!BR$3:BR$146,$B625,总装!BR$6)+SUMIF(总装!BS$3:BS$146,$B625,总装!BS$6)+SUMIF(总装!BT$3:BT$146,$B625,总装!BT$6)</f>
        <v>0</v>
      </c>
      <c r="AG625" s="5">
        <f ca="1">SUMIF(总装!BU$3:BU$146,$B625,总装!BU$6)+SUMIF(总装!BV$3:BV$146,$B625,总装!BV$6)+SUMIF(总装!BW$3:BW$146,$B625,总装!BW$6)</f>
        <v>0</v>
      </c>
      <c r="AH625" s="5">
        <f ca="1">SUMIF(总装!BX$3:BX$146,$B625,总装!BX$6)+SUMIF(总装!BY$3:BY$146,$B625,总装!BY$6)+SUMIF(总装!BZ$3:BZ$146,$B625,总装!BZ$6)</f>
        <v>0</v>
      </c>
      <c r="AI625" s="5">
        <f ca="1">SUMIF(总装!CA$3:CA$146,$B625,总装!CA$6)+SUMIF(总装!CB$3:CB$146,$B625,总装!CB$6)+SUMIF(总装!CC$3:CC$146,$B625,总装!CC$6)</f>
        <v>0</v>
      </c>
      <c r="AJ625" s="5">
        <f ca="1">SUMIF(总装!CD$3:CD$146,$B625,总装!CD$6)+SUMIF(总装!CE$3:CE$146,$B625,总装!CE$6)+SUMIF(总装!CF$3:CF$146,$B625,总装!CF$6)</f>
        <v>0</v>
      </c>
      <c r="AK625" s="5">
        <f ca="1">SUMIF(总装!CG$3:CG$146,$B625,总装!CG$6)+SUMIF(总装!CH$3:CH$146,$B625,总装!CH$6)+SUMIF(总装!CI$3:CI$146,$B625,总装!CI$6)</f>
        <v>0</v>
      </c>
      <c r="AL625" s="5">
        <f ca="1">SUMIF(总装!CJ$3:CJ$146,$B625,总装!CJ$6)+SUMIF(总装!CK$3:CK$146,$B625,总装!CK$6)+SUMIF(总装!CL$3:CL$146,$B625,总装!CL$6)</f>
        <v>0</v>
      </c>
      <c r="AM625" s="5">
        <f ca="1">SUMIF(总装!CM$3:CM$146,$B625,总装!CM$6)+SUMIF(总装!CN$3:CN$146,$B625,总装!CN$6)+SUMIF(总装!CO$3:CO$146,$B625,总装!CO$6)</f>
        <v>0</v>
      </c>
      <c r="AN625" s="5">
        <f ca="1">SUMIF(总装!CP$3:CP$146,$B625,总装!CP$6)+SUMIF(总装!CQ$3:CQ$146,$B625,总装!CQ$6)+SUMIF(总装!CR$3:CR$146,$B625,总装!CR$6)</f>
        <v>0</v>
      </c>
      <c r="AO625" s="5">
        <f ca="1" t="shared" si="24"/>
        <v>385</v>
      </c>
      <c r="AP625" s="5">
        <f>SUMIF(工单拆分!G:G,B625,工单拆分!I:I)</f>
        <v>385</v>
      </c>
      <c r="AQ625" s="5">
        <f ca="1" t="shared" si="25"/>
        <v>0</v>
      </c>
      <c r="AS625" s="7"/>
      <c r="AT625" s="5"/>
      <c r="AU625" s="5"/>
      <c r="AV625" s="5"/>
      <c r="AW625" s="5"/>
    </row>
    <row r="626" s="1" customFormat="1" spans="1:49">
      <c r="A626" s="5">
        <f>工单拆分!F626</f>
        <v>7211002037</v>
      </c>
      <c r="B626" s="5" t="str">
        <f>工单拆分!G626</f>
        <v>1100066742-10</v>
      </c>
      <c r="C626" s="5" t="str">
        <f>工单拆分!H626</f>
        <v>50FC28C-3.14</v>
      </c>
      <c r="D626" s="5">
        <f>VLOOKUP(B626,工单拆分!G:I,3,0)</f>
        <v>546</v>
      </c>
      <c r="E626" s="5">
        <f ca="1">SUMIFS(OFFSET(工单拆分!$I$2,,,2000),OFFSET(工单拆分!$F$2,,,2000),A626)</f>
        <v>546</v>
      </c>
      <c r="F626" s="5"/>
      <c r="G626" s="10">
        <f ca="1" t="array" ref="G626">MATCH(TRUE,J626:AN626&gt;10,0)+$J$2-1</f>
        <v>43536</v>
      </c>
      <c r="H626" s="11"/>
      <c r="I626" s="11"/>
      <c r="J626" s="5">
        <f ca="1">SUMIF(总装!D$3:D$146,$B626,总装!D$6)+SUMIF(总装!E$3:E$146,$B626,总装!E$6)+SUMIF(总装!F$3:F$146,$B626,总装!F$6)</f>
        <v>0</v>
      </c>
      <c r="K626" s="12">
        <f ca="1">SUMIF(总装!G$3:G$146,$B626,总装!G$6)+SUMIF(总装!H$3:H$146,$B626,总装!H$6)+SUMIF(总装!I$3:I$146,$B626,总装!I$6)</f>
        <v>0</v>
      </c>
      <c r="L626" s="12">
        <f ca="1">SUMIF(总装!J$3:J$146,$B626,总装!J$6)+SUMIF(总装!K$3:K$146,$B626,总装!K$6)+SUMIF(总装!L$3:L$146,$B626,总装!L$6)</f>
        <v>0</v>
      </c>
      <c r="M626" s="12">
        <f ca="1">SUMIF(总装!M$3:M$146,$B626,总装!M$6)+SUMIF(总装!N$3:N$146,$B626,总装!N$6)+SUMIF(总装!O$3:O$146,$B626,总装!O$6)</f>
        <v>0</v>
      </c>
      <c r="N626" s="12">
        <f ca="1">SUMIF(总装!P$3:P$146,$B626,总装!P$6)+SUMIF(总装!Q$3:Q$146,$B626,总装!Q$6)+SUMIF(总装!R$3:R$146,$B626,总装!R$6)</f>
        <v>0</v>
      </c>
      <c r="O626" s="12">
        <f ca="1">SUMIF(总装!S$3:S$146,$B626,总装!S$6)+SUMIF(总装!T$3:T$146,$B626,总装!T$6)+SUMIF(总装!U$3:U$146,$B626,总装!U$6)</f>
        <v>0</v>
      </c>
      <c r="P626" s="12">
        <f ca="1">SUMIF(总装!V$3:V$146,$B626,总装!V$6)+SUMIF(总装!W$3:W$146,$B626,总装!W$6)+SUMIF(总装!X$3:X$146,$B626,总装!X$6)</f>
        <v>0</v>
      </c>
      <c r="Q626" s="12">
        <f ca="1">SUMIF(总装!Y$3:Y$146,$B626,总装!Y$6)+SUMIF(总装!Z$3:Z$146,$B626,总装!Z$6)+SUMIF(总装!AA$3:AA$146,$B626,总装!AA$6)</f>
        <v>0</v>
      </c>
      <c r="R626" s="5">
        <f ca="1">SUMIF(总装!AB$3:AB$146,$B626,总装!AB$6)+SUMIF(总装!AC$3:AC$146,$B626,总装!AC$6)+SUMIF(总装!AD$3:AD$146,$B626,总装!AD$6)</f>
        <v>0</v>
      </c>
      <c r="S626" s="5">
        <f ca="1">SUMIF(总装!AE$3:AE$146,$B626,总装!AE$6)+SUMIF(总装!AF$3:AF$146,$B626,总装!AF$6)+SUMIF(总装!AG$3:AG$146,$B626,总装!AG$6)</f>
        <v>0</v>
      </c>
      <c r="T626" s="5">
        <f ca="1">SUMIF(总装!AH$3:AH$146,$B626,总装!AH$6)+SUMIF(总装!AI$3:AI$146,$B626,总装!AI$6)+SUMIF(总装!AJ$3:AJ$146,$B626,总装!AJ$6)</f>
        <v>0</v>
      </c>
      <c r="U626" s="5">
        <f ca="1">SUMIF(总装!AK$3:AK$146,$B626,总装!AK$6)+SUMIF(总装!AL$3:AL$146,$B626,总装!AL$6)+SUMIF(总装!AM$3:AM$146,$B626,总装!AM$6)</f>
        <v>546</v>
      </c>
      <c r="V626" s="5">
        <f ca="1">SUMIF(总装!AN$3:AN$146,$B626,总装!AN$6)+SUMIF(总装!AO$3:AO$146,$B626,总装!AO$6)+SUMIF(总装!AP$3:AP$146,$B626,总装!AP$6)</f>
        <v>0</v>
      </c>
      <c r="W626" s="5">
        <f ca="1">SUMIF(总装!AQ$3:AQ$146,$B626,总装!AQ$6)+SUMIF(总装!AR$3:AR$146,$B626,总装!AR$6)+SUMIF(总装!AS$3:AS$146,$B626,总装!AS$6)</f>
        <v>0</v>
      </c>
      <c r="X626" s="5">
        <f ca="1">SUMIF(总装!AT$3:AT$146,$B626,总装!AT$6)+SUMIF(总装!AU$3:AU$146,$B626,总装!AU$6)+SUMIF(总装!AV$3:AV$146,$B626,总装!AV$6)</f>
        <v>0</v>
      </c>
      <c r="Y626" s="5">
        <f ca="1">SUMIF(总装!AW$3:AW$146,$B626,总装!AW$6)+SUMIF(总装!AX$3:AX$146,$B626,总装!AX$6)+SUMIF(总装!AY$3:AY$146,$B626,总装!AY$6)</f>
        <v>0</v>
      </c>
      <c r="Z626" s="5">
        <f ca="1">SUMIF(总装!AZ$3:AZ$146,$B626,总装!AZ$6)+SUMIF(总装!BA$3:BA$146,$B626,总装!BA$6)+SUMIF(总装!BB$3:BB$146,$B626,总装!BB$6)</f>
        <v>0</v>
      </c>
      <c r="AA626" s="5">
        <f ca="1">SUMIF(总装!BC$3:BC$146,$B626,总装!BC$6)+SUMIF(总装!BD$3:BD$146,$B626,总装!BD$6)+SUMIF(总装!BE$3:BE$146,$B626,总装!BE$6)</f>
        <v>0</v>
      </c>
      <c r="AB626" s="5">
        <f ca="1">SUMIF(总装!BF$3:BF$146,$B626,总装!BF$6)+SUMIF(总装!BG$3:BG$146,$B626,总装!BG$6)+SUMIF(总装!BH$3:BH$146,$B626,总装!BH$6)</f>
        <v>0</v>
      </c>
      <c r="AC626" s="5">
        <f ca="1">SUMIF(总装!BI$3:BI$146,$B626,总装!BI$6)+SUMIF(总装!BJ$3:BJ$146,$B626,总装!BJ$6)+SUMIF(总装!BK$3:BK$146,$B626,总装!BK$6)</f>
        <v>0</v>
      </c>
      <c r="AD626" s="5">
        <f ca="1">SUMIF(总装!BL$3:BL$146,$B626,总装!BL$6)+SUMIF(总装!BM$3:BM$146,$B626,总装!BM$6)+SUMIF(总装!BN$3:BN$146,$B626,总装!BN$6)</f>
        <v>0</v>
      </c>
      <c r="AE626" s="5">
        <f ca="1">SUMIF(总装!BO$3:BO$146,$B626,总装!BO$6)+SUMIF(总装!BP$3:BP$146,$B626,总装!BP$6)+SUMIF(总装!BQ$3:BQ$146,$B626,总装!BQ$6)</f>
        <v>0</v>
      </c>
      <c r="AF626" s="5">
        <f ca="1">SUMIF(总装!BR$3:BR$146,$B626,总装!BR$6)+SUMIF(总装!BS$3:BS$146,$B626,总装!BS$6)+SUMIF(总装!BT$3:BT$146,$B626,总装!BT$6)</f>
        <v>0</v>
      </c>
      <c r="AG626" s="5">
        <f ca="1">SUMIF(总装!BU$3:BU$146,$B626,总装!BU$6)+SUMIF(总装!BV$3:BV$146,$B626,总装!BV$6)+SUMIF(总装!BW$3:BW$146,$B626,总装!BW$6)</f>
        <v>0</v>
      </c>
      <c r="AH626" s="5">
        <f ca="1">SUMIF(总装!BX$3:BX$146,$B626,总装!BX$6)+SUMIF(总装!BY$3:BY$146,$B626,总装!BY$6)+SUMIF(总装!BZ$3:BZ$146,$B626,总装!BZ$6)</f>
        <v>0</v>
      </c>
      <c r="AI626" s="5">
        <f ca="1">SUMIF(总装!CA$3:CA$146,$B626,总装!CA$6)+SUMIF(总装!CB$3:CB$146,$B626,总装!CB$6)+SUMIF(总装!CC$3:CC$146,$B626,总装!CC$6)</f>
        <v>0</v>
      </c>
      <c r="AJ626" s="5">
        <f ca="1">SUMIF(总装!CD$3:CD$146,$B626,总装!CD$6)+SUMIF(总装!CE$3:CE$146,$B626,总装!CE$6)+SUMIF(总装!CF$3:CF$146,$B626,总装!CF$6)</f>
        <v>0</v>
      </c>
      <c r="AK626" s="5">
        <f ca="1">SUMIF(总装!CG$3:CG$146,$B626,总装!CG$6)+SUMIF(总装!CH$3:CH$146,$B626,总装!CH$6)+SUMIF(总装!CI$3:CI$146,$B626,总装!CI$6)</f>
        <v>0</v>
      </c>
      <c r="AL626" s="5">
        <f ca="1">SUMIF(总装!CJ$3:CJ$146,$B626,总装!CJ$6)+SUMIF(总装!CK$3:CK$146,$B626,总装!CK$6)+SUMIF(总装!CL$3:CL$146,$B626,总装!CL$6)</f>
        <v>0</v>
      </c>
      <c r="AM626" s="5">
        <f ca="1">SUMIF(总装!CM$3:CM$146,$B626,总装!CM$6)+SUMIF(总装!CN$3:CN$146,$B626,总装!CN$6)+SUMIF(总装!CO$3:CO$146,$B626,总装!CO$6)</f>
        <v>0</v>
      </c>
      <c r="AN626" s="5">
        <f ca="1">SUMIF(总装!CP$3:CP$146,$B626,总装!CP$6)+SUMIF(总装!CQ$3:CQ$146,$B626,总装!CQ$6)+SUMIF(总装!CR$3:CR$146,$B626,总装!CR$6)</f>
        <v>0</v>
      </c>
      <c r="AO626" s="5">
        <f ca="1" t="shared" si="24"/>
        <v>546</v>
      </c>
      <c r="AP626" s="5">
        <f>SUMIF(工单拆分!G:G,B626,工单拆分!I:I)</f>
        <v>546</v>
      </c>
      <c r="AQ626" s="5">
        <f ca="1" t="shared" si="25"/>
        <v>0</v>
      </c>
      <c r="AS626" s="7"/>
      <c r="AT626" s="5"/>
      <c r="AU626" s="5"/>
      <c r="AV626" s="5"/>
      <c r="AW626" s="5"/>
    </row>
    <row r="627" s="1" customFormat="1" spans="1:49">
      <c r="A627" s="5">
        <f>工单拆分!F627</f>
        <v>7211002354</v>
      </c>
      <c r="B627" s="5" t="str">
        <f>工单拆分!G627</f>
        <v>1100066742-20</v>
      </c>
      <c r="C627" s="5" t="str">
        <f>工单拆分!H627</f>
        <v>50FC22S-3.14</v>
      </c>
      <c r="D627" s="5">
        <f>VLOOKUP(B627,工单拆分!G:I,3,0)</f>
        <v>768</v>
      </c>
      <c r="E627" s="5">
        <f ca="1">SUMIFS(OFFSET(工单拆分!$I$2,,,2000),OFFSET(工单拆分!$F$2,,,2000),A627)</f>
        <v>2304</v>
      </c>
      <c r="F627" s="5"/>
      <c r="G627" s="10">
        <f ca="1" t="array" ref="G627">MATCH(TRUE,J627:AN627&gt;10,0)+$J$2-1</f>
        <v>43535</v>
      </c>
      <c r="H627" s="11"/>
      <c r="I627" s="11"/>
      <c r="J627" s="5">
        <f ca="1">SUMIF(总装!D$3:D$146,$B627,总装!D$6)+SUMIF(总装!E$3:E$146,$B627,总装!E$6)+SUMIF(总装!F$3:F$146,$B627,总装!F$6)</f>
        <v>0</v>
      </c>
      <c r="K627" s="12">
        <f ca="1">SUMIF(总装!G$3:G$146,$B627,总装!G$6)+SUMIF(总装!H$3:H$146,$B627,总装!H$6)+SUMIF(总装!I$3:I$146,$B627,总装!I$6)</f>
        <v>0</v>
      </c>
      <c r="L627" s="12">
        <f ca="1">SUMIF(总装!J$3:J$146,$B627,总装!J$6)+SUMIF(总装!K$3:K$146,$B627,总装!K$6)+SUMIF(总装!L$3:L$146,$B627,总装!L$6)</f>
        <v>0</v>
      </c>
      <c r="M627" s="12">
        <f ca="1">SUMIF(总装!M$3:M$146,$B627,总装!M$6)+SUMIF(总装!N$3:N$146,$B627,总装!N$6)+SUMIF(总装!O$3:O$146,$B627,总装!O$6)</f>
        <v>0</v>
      </c>
      <c r="N627" s="12">
        <f ca="1">SUMIF(总装!P$3:P$146,$B627,总装!P$6)+SUMIF(总装!Q$3:Q$146,$B627,总装!Q$6)+SUMIF(总装!R$3:R$146,$B627,总装!R$6)</f>
        <v>0</v>
      </c>
      <c r="O627" s="12">
        <f ca="1">SUMIF(总装!S$3:S$146,$B627,总装!S$6)+SUMIF(总装!T$3:T$146,$B627,总装!T$6)+SUMIF(总装!U$3:U$146,$B627,总装!U$6)</f>
        <v>0</v>
      </c>
      <c r="P627" s="12">
        <f ca="1">SUMIF(总装!V$3:V$146,$B627,总装!V$6)+SUMIF(总装!W$3:W$146,$B627,总装!W$6)+SUMIF(总装!X$3:X$146,$B627,总装!X$6)</f>
        <v>0</v>
      </c>
      <c r="Q627" s="12">
        <f ca="1">SUMIF(总装!Y$3:Y$146,$B627,总装!Y$6)+SUMIF(总装!Z$3:Z$146,$B627,总装!Z$6)+SUMIF(总装!AA$3:AA$146,$B627,总装!AA$6)</f>
        <v>0</v>
      </c>
      <c r="R627" s="5">
        <f ca="1">SUMIF(总装!AB$3:AB$146,$B627,总装!AB$6)+SUMIF(总装!AC$3:AC$146,$B627,总装!AC$6)+SUMIF(总装!AD$3:AD$146,$B627,总装!AD$6)</f>
        <v>0</v>
      </c>
      <c r="S627" s="5">
        <f ca="1">SUMIF(总装!AE$3:AE$146,$B627,总装!AE$6)+SUMIF(总装!AF$3:AF$146,$B627,总装!AF$6)+SUMIF(总装!AG$3:AG$146,$B627,总装!AG$6)</f>
        <v>0</v>
      </c>
      <c r="T627" s="5">
        <f ca="1">SUMIF(总装!AH$3:AH$146,$B627,总装!AH$6)+SUMIF(总装!AI$3:AI$146,$B627,总装!AI$6)+SUMIF(总装!AJ$3:AJ$146,$B627,总装!AJ$6)</f>
        <v>768</v>
      </c>
      <c r="U627" s="5">
        <f ca="1">SUMIF(总装!AK$3:AK$146,$B627,总装!AK$6)+SUMIF(总装!AL$3:AL$146,$B627,总装!AL$6)+SUMIF(总装!AM$3:AM$146,$B627,总装!AM$6)</f>
        <v>0</v>
      </c>
      <c r="V627" s="5">
        <f ca="1">SUMIF(总装!AN$3:AN$146,$B627,总装!AN$6)+SUMIF(总装!AO$3:AO$146,$B627,总装!AO$6)+SUMIF(总装!AP$3:AP$146,$B627,总装!AP$6)</f>
        <v>0</v>
      </c>
      <c r="W627" s="5">
        <f ca="1">SUMIF(总装!AQ$3:AQ$146,$B627,总装!AQ$6)+SUMIF(总装!AR$3:AR$146,$B627,总装!AR$6)+SUMIF(总装!AS$3:AS$146,$B627,总装!AS$6)</f>
        <v>0</v>
      </c>
      <c r="X627" s="5">
        <f ca="1">SUMIF(总装!AT$3:AT$146,$B627,总装!AT$6)+SUMIF(总装!AU$3:AU$146,$B627,总装!AU$6)+SUMIF(总装!AV$3:AV$146,$B627,总装!AV$6)</f>
        <v>0</v>
      </c>
      <c r="Y627" s="5">
        <f ca="1">SUMIF(总装!AW$3:AW$146,$B627,总装!AW$6)+SUMIF(总装!AX$3:AX$146,$B627,总装!AX$6)+SUMIF(总装!AY$3:AY$146,$B627,总装!AY$6)</f>
        <v>0</v>
      </c>
      <c r="Z627" s="5">
        <f ca="1">SUMIF(总装!AZ$3:AZ$146,$B627,总装!AZ$6)+SUMIF(总装!BA$3:BA$146,$B627,总装!BA$6)+SUMIF(总装!BB$3:BB$146,$B627,总装!BB$6)</f>
        <v>0</v>
      </c>
      <c r="AA627" s="5">
        <f ca="1">SUMIF(总装!BC$3:BC$146,$B627,总装!BC$6)+SUMIF(总装!BD$3:BD$146,$B627,总装!BD$6)+SUMIF(总装!BE$3:BE$146,$B627,总装!BE$6)</f>
        <v>0</v>
      </c>
      <c r="AB627" s="5">
        <f ca="1">SUMIF(总装!BF$3:BF$146,$B627,总装!BF$6)+SUMIF(总装!BG$3:BG$146,$B627,总装!BG$6)+SUMIF(总装!BH$3:BH$146,$B627,总装!BH$6)</f>
        <v>0</v>
      </c>
      <c r="AC627" s="5">
        <f ca="1">SUMIF(总装!BI$3:BI$146,$B627,总装!BI$6)+SUMIF(总装!BJ$3:BJ$146,$B627,总装!BJ$6)+SUMIF(总装!BK$3:BK$146,$B627,总装!BK$6)</f>
        <v>0</v>
      </c>
      <c r="AD627" s="5">
        <f ca="1">SUMIF(总装!BL$3:BL$146,$B627,总装!BL$6)+SUMIF(总装!BM$3:BM$146,$B627,总装!BM$6)+SUMIF(总装!BN$3:BN$146,$B627,总装!BN$6)</f>
        <v>0</v>
      </c>
      <c r="AE627" s="5">
        <f ca="1">SUMIF(总装!BO$3:BO$146,$B627,总装!BO$6)+SUMIF(总装!BP$3:BP$146,$B627,总装!BP$6)+SUMIF(总装!BQ$3:BQ$146,$B627,总装!BQ$6)</f>
        <v>0</v>
      </c>
      <c r="AF627" s="5">
        <f ca="1">SUMIF(总装!BR$3:BR$146,$B627,总装!BR$6)+SUMIF(总装!BS$3:BS$146,$B627,总装!BS$6)+SUMIF(总装!BT$3:BT$146,$B627,总装!BT$6)</f>
        <v>0</v>
      </c>
      <c r="AG627" s="5">
        <f ca="1">SUMIF(总装!BU$3:BU$146,$B627,总装!BU$6)+SUMIF(总装!BV$3:BV$146,$B627,总装!BV$6)+SUMIF(总装!BW$3:BW$146,$B627,总装!BW$6)</f>
        <v>0</v>
      </c>
      <c r="AH627" s="5">
        <f ca="1">SUMIF(总装!BX$3:BX$146,$B627,总装!BX$6)+SUMIF(总装!BY$3:BY$146,$B627,总装!BY$6)+SUMIF(总装!BZ$3:BZ$146,$B627,总装!BZ$6)</f>
        <v>0</v>
      </c>
      <c r="AI627" s="5">
        <f ca="1">SUMIF(总装!CA$3:CA$146,$B627,总装!CA$6)+SUMIF(总装!CB$3:CB$146,$B627,总装!CB$6)+SUMIF(总装!CC$3:CC$146,$B627,总装!CC$6)</f>
        <v>0</v>
      </c>
      <c r="AJ627" s="5">
        <f ca="1">SUMIF(总装!CD$3:CD$146,$B627,总装!CD$6)+SUMIF(总装!CE$3:CE$146,$B627,总装!CE$6)+SUMIF(总装!CF$3:CF$146,$B627,总装!CF$6)</f>
        <v>0</v>
      </c>
      <c r="AK627" s="5">
        <f ca="1">SUMIF(总装!CG$3:CG$146,$B627,总装!CG$6)+SUMIF(总装!CH$3:CH$146,$B627,总装!CH$6)+SUMIF(总装!CI$3:CI$146,$B627,总装!CI$6)</f>
        <v>0</v>
      </c>
      <c r="AL627" s="5">
        <f ca="1">SUMIF(总装!CJ$3:CJ$146,$B627,总装!CJ$6)+SUMIF(总装!CK$3:CK$146,$B627,总装!CK$6)+SUMIF(总装!CL$3:CL$146,$B627,总装!CL$6)</f>
        <v>0</v>
      </c>
      <c r="AM627" s="5">
        <f ca="1">SUMIF(总装!CM$3:CM$146,$B627,总装!CM$6)+SUMIF(总装!CN$3:CN$146,$B627,总装!CN$6)+SUMIF(总装!CO$3:CO$146,$B627,总装!CO$6)</f>
        <v>0</v>
      </c>
      <c r="AN627" s="5">
        <f ca="1">SUMIF(总装!CP$3:CP$146,$B627,总装!CP$6)+SUMIF(总装!CQ$3:CQ$146,$B627,总装!CQ$6)+SUMIF(总装!CR$3:CR$146,$B627,总装!CR$6)</f>
        <v>0</v>
      </c>
      <c r="AO627" s="5">
        <f ca="1" t="shared" si="24"/>
        <v>768</v>
      </c>
      <c r="AP627" s="5">
        <f>SUMIF(工单拆分!G:G,B627,工单拆分!I:I)</f>
        <v>768</v>
      </c>
      <c r="AQ627" s="5">
        <f ca="1" t="shared" si="25"/>
        <v>0</v>
      </c>
      <c r="AS627" s="7"/>
      <c r="AT627" s="5"/>
      <c r="AU627" s="5"/>
      <c r="AV627" s="5"/>
      <c r="AW627" s="5"/>
    </row>
    <row r="628" s="1" customFormat="1" spans="1:49">
      <c r="A628" s="5">
        <f>工单拆分!F628</f>
        <v>7211002459</v>
      </c>
      <c r="B628" s="5" t="str">
        <f>工单拆分!G628</f>
        <v>1100066743-10/20</v>
      </c>
      <c r="C628" s="5" t="str">
        <f>工单拆分!H628</f>
        <v>CG1301E-3.13</v>
      </c>
      <c r="D628" s="5">
        <f>VLOOKUP(B628,工单拆分!G:I,3,0)</f>
        <v>1141</v>
      </c>
      <c r="E628" s="5">
        <f ca="1">SUMIFS(OFFSET(工单拆分!$I$2,,,2000),OFFSET(工单拆分!$F$2,,,2000),A628)</f>
        <v>3424</v>
      </c>
      <c r="F628" s="5"/>
      <c r="G628" s="10">
        <f ca="1" t="array" ref="G628">MATCH(TRUE,J628:AN628&gt;10,0)+$J$2-1</f>
        <v>43535</v>
      </c>
      <c r="H628" s="11"/>
      <c r="I628" s="11"/>
      <c r="J628" s="5">
        <f ca="1">SUMIF(总装!D$3:D$146,$B628,总装!D$6)+SUMIF(总装!E$3:E$146,$B628,总装!E$6)+SUMIF(总装!F$3:F$146,$B628,总装!F$6)</f>
        <v>0</v>
      </c>
      <c r="K628" s="12">
        <f ca="1">SUMIF(总装!G$3:G$146,$B628,总装!G$6)+SUMIF(总装!H$3:H$146,$B628,总装!H$6)+SUMIF(总装!I$3:I$146,$B628,总装!I$6)</f>
        <v>0</v>
      </c>
      <c r="L628" s="12">
        <f ca="1">SUMIF(总装!J$3:J$146,$B628,总装!J$6)+SUMIF(总装!K$3:K$146,$B628,总装!K$6)+SUMIF(总装!L$3:L$146,$B628,总装!L$6)</f>
        <v>0</v>
      </c>
      <c r="M628" s="12">
        <f ca="1">SUMIF(总装!M$3:M$146,$B628,总装!M$6)+SUMIF(总装!N$3:N$146,$B628,总装!N$6)+SUMIF(总装!O$3:O$146,$B628,总装!O$6)</f>
        <v>0</v>
      </c>
      <c r="N628" s="12">
        <f ca="1">SUMIF(总装!P$3:P$146,$B628,总装!P$6)+SUMIF(总装!Q$3:Q$146,$B628,总装!Q$6)+SUMIF(总装!R$3:R$146,$B628,总装!R$6)</f>
        <v>0</v>
      </c>
      <c r="O628" s="12">
        <f ca="1">SUMIF(总装!S$3:S$146,$B628,总装!S$6)+SUMIF(总装!T$3:T$146,$B628,总装!T$6)+SUMIF(总装!U$3:U$146,$B628,总装!U$6)</f>
        <v>0</v>
      </c>
      <c r="P628" s="12">
        <f ca="1">SUMIF(总装!V$3:V$146,$B628,总装!V$6)+SUMIF(总装!W$3:W$146,$B628,总装!W$6)+SUMIF(总装!X$3:X$146,$B628,总装!X$6)</f>
        <v>0</v>
      </c>
      <c r="Q628" s="12">
        <f ca="1">SUMIF(总装!Y$3:Y$146,$B628,总装!Y$6)+SUMIF(总装!Z$3:Z$146,$B628,总装!Z$6)+SUMIF(总装!AA$3:AA$146,$B628,总装!AA$6)</f>
        <v>0</v>
      </c>
      <c r="R628" s="5">
        <f ca="1">SUMIF(总装!AB$3:AB$146,$B628,总装!AB$6)+SUMIF(总装!AC$3:AC$146,$B628,总装!AC$6)+SUMIF(总装!AD$3:AD$146,$B628,总装!AD$6)</f>
        <v>0</v>
      </c>
      <c r="S628" s="5">
        <f ca="1">SUMIF(总装!AE$3:AE$146,$B628,总装!AE$6)+SUMIF(总装!AF$3:AF$146,$B628,总装!AF$6)+SUMIF(总装!AG$3:AG$146,$B628,总装!AG$6)</f>
        <v>0</v>
      </c>
      <c r="T628" s="5">
        <f ca="1">SUMIF(总装!AH$3:AH$146,$B628,总装!AH$6)+SUMIF(总装!AI$3:AI$146,$B628,总装!AI$6)+SUMIF(总装!AJ$3:AJ$146,$B628,总装!AJ$6)</f>
        <v>241</v>
      </c>
      <c r="U628" s="5">
        <f ca="1">SUMIF(总装!AK$3:AK$146,$B628,总装!AK$6)+SUMIF(总装!AL$3:AL$146,$B628,总装!AL$6)+SUMIF(总装!AM$3:AM$146,$B628,总装!AM$6)</f>
        <v>900</v>
      </c>
      <c r="V628" s="5">
        <f ca="1">SUMIF(总装!AN$3:AN$146,$B628,总装!AN$6)+SUMIF(总装!AO$3:AO$146,$B628,总装!AO$6)+SUMIF(总装!AP$3:AP$146,$B628,总装!AP$6)</f>
        <v>0</v>
      </c>
      <c r="W628" s="5">
        <f ca="1">SUMIF(总装!AQ$3:AQ$146,$B628,总装!AQ$6)+SUMIF(总装!AR$3:AR$146,$B628,总装!AR$6)+SUMIF(总装!AS$3:AS$146,$B628,总装!AS$6)</f>
        <v>0</v>
      </c>
      <c r="X628" s="5">
        <f ca="1">SUMIF(总装!AT$3:AT$146,$B628,总装!AT$6)+SUMIF(总装!AU$3:AU$146,$B628,总装!AU$6)+SUMIF(总装!AV$3:AV$146,$B628,总装!AV$6)</f>
        <v>0</v>
      </c>
      <c r="Y628" s="5">
        <f ca="1">SUMIF(总装!AW$3:AW$146,$B628,总装!AW$6)+SUMIF(总装!AX$3:AX$146,$B628,总装!AX$6)+SUMIF(总装!AY$3:AY$146,$B628,总装!AY$6)</f>
        <v>0</v>
      </c>
      <c r="Z628" s="5">
        <f ca="1">SUMIF(总装!AZ$3:AZ$146,$B628,总装!AZ$6)+SUMIF(总装!BA$3:BA$146,$B628,总装!BA$6)+SUMIF(总装!BB$3:BB$146,$B628,总装!BB$6)</f>
        <v>0</v>
      </c>
      <c r="AA628" s="5">
        <f ca="1">SUMIF(总装!BC$3:BC$146,$B628,总装!BC$6)+SUMIF(总装!BD$3:BD$146,$B628,总装!BD$6)+SUMIF(总装!BE$3:BE$146,$B628,总装!BE$6)</f>
        <v>0</v>
      </c>
      <c r="AB628" s="5">
        <f ca="1">SUMIF(总装!BF$3:BF$146,$B628,总装!BF$6)+SUMIF(总装!BG$3:BG$146,$B628,总装!BG$6)+SUMIF(总装!BH$3:BH$146,$B628,总装!BH$6)</f>
        <v>0</v>
      </c>
      <c r="AC628" s="5">
        <f ca="1">SUMIF(总装!BI$3:BI$146,$B628,总装!BI$6)+SUMIF(总装!BJ$3:BJ$146,$B628,总装!BJ$6)+SUMIF(总装!BK$3:BK$146,$B628,总装!BK$6)</f>
        <v>0</v>
      </c>
      <c r="AD628" s="5">
        <f ca="1">SUMIF(总装!BL$3:BL$146,$B628,总装!BL$6)+SUMIF(总装!BM$3:BM$146,$B628,总装!BM$6)+SUMIF(总装!BN$3:BN$146,$B628,总装!BN$6)</f>
        <v>0</v>
      </c>
      <c r="AE628" s="5">
        <f ca="1">SUMIF(总装!BO$3:BO$146,$B628,总装!BO$6)+SUMIF(总装!BP$3:BP$146,$B628,总装!BP$6)+SUMIF(总装!BQ$3:BQ$146,$B628,总装!BQ$6)</f>
        <v>0</v>
      </c>
      <c r="AF628" s="5">
        <f ca="1">SUMIF(总装!BR$3:BR$146,$B628,总装!BR$6)+SUMIF(总装!BS$3:BS$146,$B628,总装!BS$6)+SUMIF(总装!BT$3:BT$146,$B628,总装!BT$6)</f>
        <v>0</v>
      </c>
      <c r="AG628" s="5">
        <f ca="1">SUMIF(总装!BU$3:BU$146,$B628,总装!BU$6)+SUMIF(总装!BV$3:BV$146,$B628,总装!BV$6)+SUMIF(总装!BW$3:BW$146,$B628,总装!BW$6)</f>
        <v>0</v>
      </c>
      <c r="AH628" s="5">
        <f ca="1">SUMIF(总装!BX$3:BX$146,$B628,总装!BX$6)+SUMIF(总装!BY$3:BY$146,$B628,总装!BY$6)+SUMIF(总装!BZ$3:BZ$146,$B628,总装!BZ$6)</f>
        <v>0</v>
      </c>
      <c r="AI628" s="5">
        <f ca="1">SUMIF(总装!CA$3:CA$146,$B628,总装!CA$6)+SUMIF(总装!CB$3:CB$146,$B628,总装!CB$6)+SUMIF(总装!CC$3:CC$146,$B628,总装!CC$6)</f>
        <v>0</v>
      </c>
      <c r="AJ628" s="5">
        <f ca="1">SUMIF(总装!CD$3:CD$146,$B628,总装!CD$6)+SUMIF(总装!CE$3:CE$146,$B628,总装!CE$6)+SUMIF(总装!CF$3:CF$146,$B628,总装!CF$6)</f>
        <v>0</v>
      </c>
      <c r="AK628" s="5">
        <f ca="1">SUMIF(总装!CG$3:CG$146,$B628,总装!CG$6)+SUMIF(总装!CH$3:CH$146,$B628,总装!CH$6)+SUMIF(总装!CI$3:CI$146,$B628,总装!CI$6)</f>
        <v>0</v>
      </c>
      <c r="AL628" s="5">
        <f ca="1">SUMIF(总装!CJ$3:CJ$146,$B628,总装!CJ$6)+SUMIF(总装!CK$3:CK$146,$B628,总装!CK$6)+SUMIF(总装!CL$3:CL$146,$B628,总装!CL$6)</f>
        <v>0</v>
      </c>
      <c r="AM628" s="5">
        <f ca="1">SUMIF(总装!CM$3:CM$146,$B628,总装!CM$6)+SUMIF(总装!CN$3:CN$146,$B628,总装!CN$6)+SUMIF(总装!CO$3:CO$146,$B628,总装!CO$6)</f>
        <v>0</v>
      </c>
      <c r="AN628" s="5">
        <f ca="1">SUMIF(总装!CP$3:CP$146,$B628,总装!CP$6)+SUMIF(总装!CQ$3:CQ$146,$B628,总装!CQ$6)+SUMIF(总装!CR$3:CR$146,$B628,总装!CR$6)</f>
        <v>0</v>
      </c>
      <c r="AO628" s="5">
        <f ca="1" t="shared" si="24"/>
        <v>1141</v>
      </c>
      <c r="AP628" s="5">
        <f>SUMIF(工单拆分!G:G,B628,工单拆分!I:I)</f>
        <v>1141</v>
      </c>
      <c r="AQ628" s="5">
        <f ca="1" t="shared" si="25"/>
        <v>0</v>
      </c>
      <c r="AS628" s="7"/>
      <c r="AT628" s="5"/>
      <c r="AU628" s="5"/>
      <c r="AV628" s="5"/>
      <c r="AW628" s="5"/>
    </row>
    <row r="629" s="1" customFormat="1" spans="1:49">
      <c r="A629" s="5">
        <f>工单拆分!F629</f>
        <v>7211002933</v>
      </c>
      <c r="B629" s="5" t="str">
        <f>工单拆分!G629</f>
        <v>1100066745-10</v>
      </c>
      <c r="C629" s="5" t="str">
        <f>工单拆分!H629</f>
        <v>Z06YA3Q-3.8</v>
      </c>
      <c r="D629" s="5">
        <f>VLOOKUP(B629,工单拆分!G:I,3,0)</f>
        <v>880</v>
      </c>
      <c r="E629" s="5">
        <f ca="1">SUMIFS(OFFSET(工单拆分!$I$2,,,2000),OFFSET(工单拆分!$F$2,,,2000),A629)</f>
        <v>1760</v>
      </c>
      <c r="F629" s="5"/>
      <c r="G629" s="10">
        <f ca="1" t="array" ref="G629">MATCH(TRUE,J629:AN629&gt;10,0)+$J$2-1</f>
        <v>43533</v>
      </c>
      <c r="H629" s="11"/>
      <c r="I629" s="11"/>
      <c r="J629" s="5">
        <f ca="1">SUMIF(总装!D$3:D$146,$B629,总装!D$6)+SUMIF(总装!E$3:E$146,$B629,总装!E$6)+SUMIF(总装!F$3:F$146,$B629,总装!F$6)</f>
        <v>0</v>
      </c>
      <c r="K629" s="12">
        <f ca="1">SUMIF(总装!G$3:G$146,$B629,总装!G$6)+SUMIF(总装!H$3:H$146,$B629,总装!H$6)+SUMIF(总装!I$3:I$146,$B629,总装!I$6)</f>
        <v>0</v>
      </c>
      <c r="L629" s="12">
        <f ca="1">SUMIF(总装!J$3:J$146,$B629,总装!J$6)+SUMIF(总装!K$3:K$146,$B629,总装!K$6)+SUMIF(总装!L$3:L$146,$B629,总装!L$6)</f>
        <v>0</v>
      </c>
      <c r="M629" s="12">
        <f ca="1">SUMIF(总装!M$3:M$146,$B629,总装!M$6)+SUMIF(总装!N$3:N$146,$B629,总装!N$6)+SUMIF(总装!O$3:O$146,$B629,总装!O$6)</f>
        <v>0</v>
      </c>
      <c r="N629" s="12">
        <f ca="1">SUMIF(总装!P$3:P$146,$B629,总装!P$6)+SUMIF(总装!Q$3:Q$146,$B629,总装!Q$6)+SUMIF(总装!R$3:R$146,$B629,总装!R$6)</f>
        <v>0</v>
      </c>
      <c r="O629" s="12">
        <f ca="1">SUMIF(总装!S$3:S$146,$B629,总装!S$6)+SUMIF(总装!T$3:T$146,$B629,总装!T$6)+SUMIF(总装!U$3:U$146,$B629,总装!U$6)</f>
        <v>0</v>
      </c>
      <c r="P629" s="12">
        <f ca="1">SUMIF(总装!V$3:V$146,$B629,总装!V$6)+SUMIF(总装!W$3:W$146,$B629,总装!W$6)+SUMIF(总装!X$3:X$146,$B629,总装!X$6)</f>
        <v>0</v>
      </c>
      <c r="Q629" s="12">
        <f ca="1">SUMIF(总装!Y$3:Y$146,$B629,总装!Y$6)+SUMIF(总装!Z$3:Z$146,$B629,总装!Z$6)+SUMIF(总装!AA$3:AA$146,$B629,总装!AA$6)</f>
        <v>0</v>
      </c>
      <c r="R629" s="5">
        <f ca="1">SUMIF(总装!AB$3:AB$146,$B629,总装!AB$6)+SUMIF(总装!AC$3:AC$146,$B629,总装!AC$6)+SUMIF(总装!AD$3:AD$146,$B629,总装!AD$6)</f>
        <v>880</v>
      </c>
      <c r="S629" s="5">
        <f ca="1">SUMIF(总装!AE$3:AE$146,$B629,总装!AE$6)+SUMIF(总装!AF$3:AF$146,$B629,总装!AF$6)+SUMIF(总装!AG$3:AG$146,$B629,总装!AG$6)</f>
        <v>0</v>
      </c>
      <c r="T629" s="5">
        <f ca="1">SUMIF(总装!AH$3:AH$146,$B629,总装!AH$6)+SUMIF(总装!AI$3:AI$146,$B629,总装!AI$6)+SUMIF(总装!AJ$3:AJ$146,$B629,总装!AJ$6)</f>
        <v>0</v>
      </c>
      <c r="U629" s="5">
        <f ca="1">SUMIF(总装!AK$3:AK$146,$B629,总装!AK$6)+SUMIF(总装!AL$3:AL$146,$B629,总装!AL$6)+SUMIF(总装!AM$3:AM$146,$B629,总装!AM$6)</f>
        <v>0</v>
      </c>
      <c r="V629" s="5">
        <f ca="1">SUMIF(总装!AN$3:AN$146,$B629,总装!AN$6)+SUMIF(总装!AO$3:AO$146,$B629,总装!AO$6)+SUMIF(总装!AP$3:AP$146,$B629,总装!AP$6)</f>
        <v>0</v>
      </c>
      <c r="W629" s="5">
        <f ca="1">SUMIF(总装!AQ$3:AQ$146,$B629,总装!AQ$6)+SUMIF(总装!AR$3:AR$146,$B629,总装!AR$6)+SUMIF(总装!AS$3:AS$146,$B629,总装!AS$6)</f>
        <v>0</v>
      </c>
      <c r="X629" s="5">
        <f ca="1">SUMIF(总装!AT$3:AT$146,$B629,总装!AT$6)+SUMIF(总装!AU$3:AU$146,$B629,总装!AU$6)+SUMIF(总装!AV$3:AV$146,$B629,总装!AV$6)</f>
        <v>0</v>
      </c>
      <c r="Y629" s="5">
        <f ca="1">SUMIF(总装!AW$3:AW$146,$B629,总装!AW$6)+SUMIF(总装!AX$3:AX$146,$B629,总装!AX$6)+SUMIF(总装!AY$3:AY$146,$B629,总装!AY$6)</f>
        <v>0</v>
      </c>
      <c r="Z629" s="5">
        <f ca="1">SUMIF(总装!AZ$3:AZ$146,$B629,总装!AZ$6)+SUMIF(总装!BA$3:BA$146,$B629,总装!BA$6)+SUMIF(总装!BB$3:BB$146,$B629,总装!BB$6)</f>
        <v>0</v>
      </c>
      <c r="AA629" s="5">
        <f ca="1">SUMIF(总装!BC$3:BC$146,$B629,总装!BC$6)+SUMIF(总装!BD$3:BD$146,$B629,总装!BD$6)+SUMIF(总装!BE$3:BE$146,$B629,总装!BE$6)</f>
        <v>0</v>
      </c>
      <c r="AB629" s="5">
        <f ca="1">SUMIF(总装!BF$3:BF$146,$B629,总装!BF$6)+SUMIF(总装!BG$3:BG$146,$B629,总装!BG$6)+SUMIF(总装!BH$3:BH$146,$B629,总装!BH$6)</f>
        <v>0</v>
      </c>
      <c r="AC629" s="5">
        <f ca="1">SUMIF(总装!BI$3:BI$146,$B629,总装!BI$6)+SUMIF(总装!BJ$3:BJ$146,$B629,总装!BJ$6)+SUMIF(总装!BK$3:BK$146,$B629,总装!BK$6)</f>
        <v>0</v>
      </c>
      <c r="AD629" s="5">
        <f ca="1">SUMIF(总装!BL$3:BL$146,$B629,总装!BL$6)+SUMIF(总装!BM$3:BM$146,$B629,总装!BM$6)+SUMIF(总装!BN$3:BN$146,$B629,总装!BN$6)</f>
        <v>0</v>
      </c>
      <c r="AE629" s="5">
        <f ca="1">SUMIF(总装!BO$3:BO$146,$B629,总装!BO$6)+SUMIF(总装!BP$3:BP$146,$B629,总装!BP$6)+SUMIF(总装!BQ$3:BQ$146,$B629,总装!BQ$6)</f>
        <v>0</v>
      </c>
      <c r="AF629" s="5">
        <f ca="1">SUMIF(总装!BR$3:BR$146,$B629,总装!BR$6)+SUMIF(总装!BS$3:BS$146,$B629,总装!BS$6)+SUMIF(总装!BT$3:BT$146,$B629,总装!BT$6)</f>
        <v>0</v>
      </c>
      <c r="AG629" s="5">
        <f ca="1">SUMIF(总装!BU$3:BU$146,$B629,总装!BU$6)+SUMIF(总装!BV$3:BV$146,$B629,总装!BV$6)+SUMIF(总装!BW$3:BW$146,$B629,总装!BW$6)</f>
        <v>0</v>
      </c>
      <c r="AH629" s="5">
        <f ca="1">SUMIF(总装!BX$3:BX$146,$B629,总装!BX$6)+SUMIF(总装!BY$3:BY$146,$B629,总装!BY$6)+SUMIF(总装!BZ$3:BZ$146,$B629,总装!BZ$6)</f>
        <v>0</v>
      </c>
      <c r="AI629" s="5">
        <f ca="1">SUMIF(总装!CA$3:CA$146,$B629,总装!CA$6)+SUMIF(总装!CB$3:CB$146,$B629,总装!CB$6)+SUMIF(总装!CC$3:CC$146,$B629,总装!CC$6)</f>
        <v>0</v>
      </c>
      <c r="AJ629" s="5">
        <f ca="1">SUMIF(总装!CD$3:CD$146,$B629,总装!CD$6)+SUMIF(总装!CE$3:CE$146,$B629,总装!CE$6)+SUMIF(总装!CF$3:CF$146,$B629,总装!CF$6)</f>
        <v>0</v>
      </c>
      <c r="AK629" s="5">
        <f ca="1">SUMIF(总装!CG$3:CG$146,$B629,总装!CG$6)+SUMIF(总装!CH$3:CH$146,$B629,总装!CH$6)+SUMIF(总装!CI$3:CI$146,$B629,总装!CI$6)</f>
        <v>0</v>
      </c>
      <c r="AL629" s="5">
        <f ca="1">SUMIF(总装!CJ$3:CJ$146,$B629,总装!CJ$6)+SUMIF(总装!CK$3:CK$146,$B629,总装!CK$6)+SUMIF(总装!CL$3:CL$146,$B629,总装!CL$6)</f>
        <v>0</v>
      </c>
      <c r="AM629" s="5">
        <f ca="1">SUMIF(总装!CM$3:CM$146,$B629,总装!CM$6)+SUMIF(总装!CN$3:CN$146,$B629,总装!CN$6)+SUMIF(总装!CO$3:CO$146,$B629,总装!CO$6)</f>
        <v>0</v>
      </c>
      <c r="AN629" s="5">
        <f ca="1">SUMIF(总装!CP$3:CP$146,$B629,总装!CP$6)+SUMIF(总装!CQ$3:CQ$146,$B629,总装!CQ$6)+SUMIF(总装!CR$3:CR$146,$B629,总装!CR$6)</f>
        <v>0</v>
      </c>
      <c r="AO629" s="5">
        <f ca="1" t="shared" si="24"/>
        <v>880</v>
      </c>
      <c r="AP629" s="5">
        <f>SUMIF(工单拆分!G:G,B629,工单拆分!I:I)</f>
        <v>880</v>
      </c>
      <c r="AQ629" s="5">
        <f ca="1" t="shared" si="25"/>
        <v>0</v>
      </c>
      <c r="AS629" s="7"/>
      <c r="AT629" s="5"/>
      <c r="AU629" s="5"/>
      <c r="AV629" s="5"/>
      <c r="AW629" s="5"/>
    </row>
    <row r="630" s="1" customFormat="1" spans="1:49">
      <c r="A630" s="5">
        <f>工单拆分!F630</f>
        <v>7211001810</v>
      </c>
      <c r="B630" s="5" t="str">
        <f>工单拆分!G630</f>
        <v>1100066746-20</v>
      </c>
      <c r="C630" s="5" t="str">
        <f>工单拆分!H630</f>
        <v>50FC22G-3.15</v>
      </c>
      <c r="D630" s="5">
        <f>VLOOKUP(B630,工单拆分!G:I,3,0)</f>
        <v>768</v>
      </c>
      <c r="E630" s="5">
        <f ca="1">SUMIFS(OFFSET(工单拆分!$I$2,,,2000),OFFSET(工单拆分!$F$2,,,2000),A630)</f>
        <v>1536</v>
      </c>
      <c r="F630" s="5"/>
      <c r="G630" s="10">
        <f ca="1" t="array" ref="G630">MATCH(TRUE,J630:AN630&gt;10,0)+$J$2-1</f>
        <v>43535</v>
      </c>
      <c r="H630" s="11"/>
      <c r="I630" s="11"/>
      <c r="J630" s="5">
        <f ca="1">SUMIF(总装!D$3:D$146,$B630,总装!D$6)+SUMIF(总装!E$3:E$146,$B630,总装!E$6)+SUMIF(总装!F$3:F$146,$B630,总装!F$6)</f>
        <v>0</v>
      </c>
      <c r="K630" s="12">
        <f ca="1">SUMIF(总装!G$3:G$146,$B630,总装!G$6)+SUMIF(总装!H$3:H$146,$B630,总装!H$6)+SUMIF(总装!I$3:I$146,$B630,总装!I$6)</f>
        <v>0</v>
      </c>
      <c r="L630" s="12">
        <f ca="1">SUMIF(总装!J$3:J$146,$B630,总装!J$6)+SUMIF(总装!K$3:K$146,$B630,总装!K$6)+SUMIF(总装!L$3:L$146,$B630,总装!L$6)</f>
        <v>0</v>
      </c>
      <c r="M630" s="12">
        <f ca="1">SUMIF(总装!M$3:M$146,$B630,总装!M$6)+SUMIF(总装!N$3:N$146,$B630,总装!N$6)+SUMIF(总装!O$3:O$146,$B630,总装!O$6)</f>
        <v>0</v>
      </c>
      <c r="N630" s="12">
        <f ca="1">SUMIF(总装!P$3:P$146,$B630,总装!P$6)+SUMIF(总装!Q$3:Q$146,$B630,总装!Q$6)+SUMIF(总装!R$3:R$146,$B630,总装!R$6)</f>
        <v>0</v>
      </c>
      <c r="O630" s="12">
        <f ca="1">SUMIF(总装!S$3:S$146,$B630,总装!S$6)+SUMIF(总装!T$3:T$146,$B630,总装!T$6)+SUMIF(总装!U$3:U$146,$B630,总装!U$6)</f>
        <v>0</v>
      </c>
      <c r="P630" s="12">
        <f ca="1">SUMIF(总装!V$3:V$146,$B630,总装!V$6)+SUMIF(总装!W$3:W$146,$B630,总装!W$6)+SUMIF(总装!X$3:X$146,$B630,总装!X$6)</f>
        <v>0</v>
      </c>
      <c r="Q630" s="12">
        <f ca="1">SUMIF(总装!Y$3:Y$146,$B630,总装!Y$6)+SUMIF(总装!Z$3:Z$146,$B630,总装!Z$6)+SUMIF(总装!AA$3:AA$146,$B630,总装!AA$6)</f>
        <v>0</v>
      </c>
      <c r="R630" s="5">
        <f ca="1">SUMIF(总装!AB$3:AB$146,$B630,总装!AB$6)+SUMIF(总装!AC$3:AC$146,$B630,总装!AC$6)+SUMIF(总装!AD$3:AD$146,$B630,总装!AD$6)</f>
        <v>0</v>
      </c>
      <c r="S630" s="5">
        <f ca="1">SUMIF(总装!AE$3:AE$146,$B630,总装!AE$6)+SUMIF(总装!AF$3:AF$146,$B630,总装!AF$6)+SUMIF(总装!AG$3:AG$146,$B630,总装!AG$6)</f>
        <v>0</v>
      </c>
      <c r="T630" s="5">
        <f ca="1">SUMIF(总装!AH$3:AH$146,$B630,总装!AH$6)+SUMIF(总装!AI$3:AI$146,$B630,总装!AI$6)+SUMIF(总装!AJ$3:AJ$146,$B630,总装!AJ$6)</f>
        <v>500</v>
      </c>
      <c r="U630" s="5">
        <f ca="1">SUMIF(总装!AK$3:AK$146,$B630,总装!AK$6)+SUMIF(总装!AL$3:AL$146,$B630,总装!AL$6)+SUMIF(总装!AM$3:AM$146,$B630,总装!AM$6)</f>
        <v>268</v>
      </c>
      <c r="V630" s="5">
        <f ca="1">SUMIF(总装!AN$3:AN$146,$B630,总装!AN$6)+SUMIF(总装!AO$3:AO$146,$B630,总装!AO$6)+SUMIF(总装!AP$3:AP$146,$B630,总装!AP$6)</f>
        <v>0</v>
      </c>
      <c r="W630" s="5">
        <f ca="1">SUMIF(总装!AQ$3:AQ$146,$B630,总装!AQ$6)+SUMIF(总装!AR$3:AR$146,$B630,总装!AR$6)+SUMIF(总装!AS$3:AS$146,$B630,总装!AS$6)</f>
        <v>0</v>
      </c>
      <c r="X630" s="5">
        <f ca="1">SUMIF(总装!AT$3:AT$146,$B630,总装!AT$6)+SUMIF(总装!AU$3:AU$146,$B630,总装!AU$6)+SUMIF(总装!AV$3:AV$146,$B630,总装!AV$6)</f>
        <v>0</v>
      </c>
      <c r="Y630" s="5">
        <f ca="1">SUMIF(总装!AW$3:AW$146,$B630,总装!AW$6)+SUMIF(总装!AX$3:AX$146,$B630,总装!AX$6)+SUMIF(总装!AY$3:AY$146,$B630,总装!AY$6)</f>
        <v>0</v>
      </c>
      <c r="Z630" s="5">
        <f ca="1">SUMIF(总装!AZ$3:AZ$146,$B630,总装!AZ$6)+SUMIF(总装!BA$3:BA$146,$B630,总装!BA$6)+SUMIF(总装!BB$3:BB$146,$B630,总装!BB$6)</f>
        <v>0</v>
      </c>
      <c r="AA630" s="5">
        <f ca="1">SUMIF(总装!BC$3:BC$146,$B630,总装!BC$6)+SUMIF(总装!BD$3:BD$146,$B630,总装!BD$6)+SUMIF(总装!BE$3:BE$146,$B630,总装!BE$6)</f>
        <v>0</v>
      </c>
      <c r="AB630" s="5">
        <f ca="1">SUMIF(总装!BF$3:BF$146,$B630,总装!BF$6)+SUMIF(总装!BG$3:BG$146,$B630,总装!BG$6)+SUMIF(总装!BH$3:BH$146,$B630,总装!BH$6)</f>
        <v>0</v>
      </c>
      <c r="AC630" s="5">
        <f ca="1">SUMIF(总装!BI$3:BI$146,$B630,总装!BI$6)+SUMIF(总装!BJ$3:BJ$146,$B630,总装!BJ$6)+SUMIF(总装!BK$3:BK$146,$B630,总装!BK$6)</f>
        <v>0</v>
      </c>
      <c r="AD630" s="5">
        <f ca="1">SUMIF(总装!BL$3:BL$146,$B630,总装!BL$6)+SUMIF(总装!BM$3:BM$146,$B630,总装!BM$6)+SUMIF(总装!BN$3:BN$146,$B630,总装!BN$6)</f>
        <v>0</v>
      </c>
      <c r="AE630" s="5">
        <f ca="1">SUMIF(总装!BO$3:BO$146,$B630,总装!BO$6)+SUMIF(总装!BP$3:BP$146,$B630,总装!BP$6)+SUMIF(总装!BQ$3:BQ$146,$B630,总装!BQ$6)</f>
        <v>0</v>
      </c>
      <c r="AF630" s="5">
        <f ca="1">SUMIF(总装!BR$3:BR$146,$B630,总装!BR$6)+SUMIF(总装!BS$3:BS$146,$B630,总装!BS$6)+SUMIF(总装!BT$3:BT$146,$B630,总装!BT$6)</f>
        <v>0</v>
      </c>
      <c r="AG630" s="5">
        <f ca="1">SUMIF(总装!BU$3:BU$146,$B630,总装!BU$6)+SUMIF(总装!BV$3:BV$146,$B630,总装!BV$6)+SUMIF(总装!BW$3:BW$146,$B630,总装!BW$6)</f>
        <v>0</v>
      </c>
      <c r="AH630" s="5">
        <f ca="1">SUMIF(总装!BX$3:BX$146,$B630,总装!BX$6)+SUMIF(总装!BY$3:BY$146,$B630,总装!BY$6)+SUMIF(总装!BZ$3:BZ$146,$B630,总装!BZ$6)</f>
        <v>0</v>
      </c>
      <c r="AI630" s="5">
        <f ca="1">SUMIF(总装!CA$3:CA$146,$B630,总装!CA$6)+SUMIF(总装!CB$3:CB$146,$B630,总装!CB$6)+SUMIF(总装!CC$3:CC$146,$B630,总装!CC$6)</f>
        <v>0</v>
      </c>
      <c r="AJ630" s="5">
        <f ca="1">SUMIF(总装!CD$3:CD$146,$B630,总装!CD$6)+SUMIF(总装!CE$3:CE$146,$B630,总装!CE$6)+SUMIF(总装!CF$3:CF$146,$B630,总装!CF$6)</f>
        <v>0</v>
      </c>
      <c r="AK630" s="5">
        <f ca="1">SUMIF(总装!CG$3:CG$146,$B630,总装!CG$6)+SUMIF(总装!CH$3:CH$146,$B630,总装!CH$6)+SUMIF(总装!CI$3:CI$146,$B630,总装!CI$6)</f>
        <v>0</v>
      </c>
      <c r="AL630" s="5">
        <f ca="1">SUMIF(总装!CJ$3:CJ$146,$B630,总装!CJ$6)+SUMIF(总装!CK$3:CK$146,$B630,总装!CK$6)+SUMIF(总装!CL$3:CL$146,$B630,总装!CL$6)</f>
        <v>0</v>
      </c>
      <c r="AM630" s="5">
        <f ca="1">SUMIF(总装!CM$3:CM$146,$B630,总装!CM$6)+SUMIF(总装!CN$3:CN$146,$B630,总装!CN$6)+SUMIF(总装!CO$3:CO$146,$B630,总装!CO$6)</f>
        <v>0</v>
      </c>
      <c r="AN630" s="5">
        <f ca="1">SUMIF(总装!CP$3:CP$146,$B630,总装!CP$6)+SUMIF(总装!CQ$3:CQ$146,$B630,总装!CQ$6)+SUMIF(总装!CR$3:CR$146,$B630,总装!CR$6)</f>
        <v>0</v>
      </c>
      <c r="AO630" s="5">
        <f ca="1" t="shared" si="24"/>
        <v>768</v>
      </c>
      <c r="AP630" s="5">
        <f>SUMIF(工单拆分!G:G,B630,工单拆分!I:I)</f>
        <v>768</v>
      </c>
      <c r="AQ630" s="5">
        <f ca="1" t="shared" si="25"/>
        <v>0</v>
      </c>
      <c r="AS630" s="7"/>
      <c r="AT630" s="5"/>
      <c r="AU630" s="5"/>
      <c r="AV630" s="5"/>
      <c r="AW630" s="5"/>
    </row>
    <row r="631" s="1" customFormat="1" spans="1:49">
      <c r="A631" s="5">
        <f>工单拆分!F631</f>
        <v>7211003108</v>
      </c>
      <c r="B631" s="5" t="str">
        <f>工单拆分!G631</f>
        <v>1100066746-10</v>
      </c>
      <c r="C631" s="5" t="str">
        <f>工单拆分!H631</f>
        <v>50FC52-3.15</v>
      </c>
      <c r="D631" s="5">
        <f>VLOOKUP(B631,工单拆分!G:I,3,0)</f>
        <v>490</v>
      </c>
      <c r="E631" s="5">
        <f ca="1">SUMIFS(OFFSET(工单拆分!$I$2,,,2000),OFFSET(工单拆分!$F$2,,,2000),A631)</f>
        <v>980</v>
      </c>
      <c r="F631" s="5"/>
      <c r="G631" s="10">
        <f ca="1" t="array" ref="G631">MATCH(TRUE,J631:AN631&gt;10,0)+$J$2-1</f>
        <v>43537</v>
      </c>
      <c r="H631" s="11"/>
      <c r="I631" s="11"/>
      <c r="J631" s="5">
        <f ca="1">SUMIF(总装!D$3:D$146,$B631,总装!D$6)+SUMIF(总装!E$3:E$146,$B631,总装!E$6)+SUMIF(总装!F$3:F$146,$B631,总装!F$6)</f>
        <v>0</v>
      </c>
      <c r="K631" s="12">
        <f ca="1">SUMIF(总装!G$3:G$146,$B631,总装!G$6)+SUMIF(总装!H$3:H$146,$B631,总装!H$6)+SUMIF(总装!I$3:I$146,$B631,总装!I$6)</f>
        <v>0</v>
      </c>
      <c r="L631" s="12">
        <f ca="1">SUMIF(总装!J$3:J$146,$B631,总装!J$6)+SUMIF(总装!K$3:K$146,$B631,总装!K$6)+SUMIF(总装!L$3:L$146,$B631,总装!L$6)</f>
        <v>0</v>
      </c>
      <c r="M631" s="12">
        <f ca="1">SUMIF(总装!M$3:M$146,$B631,总装!M$6)+SUMIF(总装!N$3:N$146,$B631,总装!N$6)+SUMIF(总装!O$3:O$146,$B631,总装!O$6)</f>
        <v>0</v>
      </c>
      <c r="N631" s="12">
        <f ca="1">SUMIF(总装!P$3:P$146,$B631,总装!P$6)+SUMIF(总装!Q$3:Q$146,$B631,总装!Q$6)+SUMIF(总装!R$3:R$146,$B631,总装!R$6)</f>
        <v>0</v>
      </c>
      <c r="O631" s="12">
        <f ca="1">SUMIF(总装!S$3:S$146,$B631,总装!S$6)+SUMIF(总装!T$3:T$146,$B631,总装!T$6)+SUMIF(总装!U$3:U$146,$B631,总装!U$6)</f>
        <v>0</v>
      </c>
      <c r="P631" s="12">
        <f ca="1">SUMIF(总装!V$3:V$146,$B631,总装!V$6)+SUMIF(总装!W$3:W$146,$B631,总装!W$6)+SUMIF(总装!X$3:X$146,$B631,总装!X$6)</f>
        <v>0</v>
      </c>
      <c r="Q631" s="12">
        <f ca="1">SUMIF(总装!Y$3:Y$146,$B631,总装!Y$6)+SUMIF(总装!Z$3:Z$146,$B631,总装!Z$6)+SUMIF(总装!AA$3:AA$146,$B631,总装!AA$6)</f>
        <v>0</v>
      </c>
      <c r="R631" s="5">
        <f ca="1">SUMIF(总装!AB$3:AB$146,$B631,总装!AB$6)+SUMIF(总装!AC$3:AC$146,$B631,总装!AC$6)+SUMIF(总装!AD$3:AD$146,$B631,总装!AD$6)</f>
        <v>0</v>
      </c>
      <c r="S631" s="5">
        <f ca="1">SUMIF(总装!AE$3:AE$146,$B631,总装!AE$6)+SUMIF(总装!AF$3:AF$146,$B631,总装!AF$6)+SUMIF(总装!AG$3:AG$146,$B631,总装!AG$6)</f>
        <v>0</v>
      </c>
      <c r="T631" s="5">
        <f ca="1">SUMIF(总装!AH$3:AH$146,$B631,总装!AH$6)+SUMIF(总装!AI$3:AI$146,$B631,总装!AI$6)+SUMIF(总装!AJ$3:AJ$146,$B631,总装!AJ$6)</f>
        <v>0</v>
      </c>
      <c r="U631" s="5">
        <f ca="1">SUMIF(总装!AK$3:AK$146,$B631,总装!AK$6)+SUMIF(总装!AL$3:AL$146,$B631,总装!AL$6)+SUMIF(总装!AM$3:AM$146,$B631,总装!AM$6)</f>
        <v>0</v>
      </c>
      <c r="V631" s="5">
        <f ca="1">SUMIF(总装!AN$3:AN$146,$B631,总装!AN$6)+SUMIF(总装!AO$3:AO$146,$B631,总装!AO$6)+SUMIF(总装!AP$3:AP$146,$B631,总装!AP$6)</f>
        <v>490</v>
      </c>
      <c r="W631" s="5">
        <f ca="1">SUMIF(总装!AQ$3:AQ$146,$B631,总装!AQ$6)+SUMIF(总装!AR$3:AR$146,$B631,总装!AR$6)+SUMIF(总装!AS$3:AS$146,$B631,总装!AS$6)</f>
        <v>0</v>
      </c>
      <c r="X631" s="5">
        <f ca="1">SUMIF(总装!AT$3:AT$146,$B631,总装!AT$6)+SUMIF(总装!AU$3:AU$146,$B631,总装!AU$6)+SUMIF(总装!AV$3:AV$146,$B631,总装!AV$6)</f>
        <v>0</v>
      </c>
      <c r="Y631" s="5">
        <f ca="1">SUMIF(总装!AW$3:AW$146,$B631,总装!AW$6)+SUMIF(总装!AX$3:AX$146,$B631,总装!AX$6)+SUMIF(总装!AY$3:AY$146,$B631,总装!AY$6)</f>
        <v>0</v>
      </c>
      <c r="Z631" s="5">
        <f ca="1">SUMIF(总装!AZ$3:AZ$146,$B631,总装!AZ$6)+SUMIF(总装!BA$3:BA$146,$B631,总装!BA$6)+SUMIF(总装!BB$3:BB$146,$B631,总装!BB$6)</f>
        <v>0</v>
      </c>
      <c r="AA631" s="5">
        <f ca="1">SUMIF(总装!BC$3:BC$146,$B631,总装!BC$6)+SUMIF(总装!BD$3:BD$146,$B631,总装!BD$6)+SUMIF(总装!BE$3:BE$146,$B631,总装!BE$6)</f>
        <v>0</v>
      </c>
      <c r="AB631" s="5">
        <f ca="1">SUMIF(总装!BF$3:BF$146,$B631,总装!BF$6)+SUMIF(总装!BG$3:BG$146,$B631,总装!BG$6)+SUMIF(总装!BH$3:BH$146,$B631,总装!BH$6)</f>
        <v>0</v>
      </c>
      <c r="AC631" s="5">
        <f ca="1">SUMIF(总装!BI$3:BI$146,$B631,总装!BI$6)+SUMIF(总装!BJ$3:BJ$146,$B631,总装!BJ$6)+SUMIF(总装!BK$3:BK$146,$B631,总装!BK$6)</f>
        <v>0</v>
      </c>
      <c r="AD631" s="5">
        <f ca="1">SUMIF(总装!BL$3:BL$146,$B631,总装!BL$6)+SUMIF(总装!BM$3:BM$146,$B631,总装!BM$6)+SUMIF(总装!BN$3:BN$146,$B631,总装!BN$6)</f>
        <v>0</v>
      </c>
      <c r="AE631" s="5">
        <f ca="1">SUMIF(总装!BO$3:BO$146,$B631,总装!BO$6)+SUMIF(总装!BP$3:BP$146,$B631,总装!BP$6)+SUMIF(总装!BQ$3:BQ$146,$B631,总装!BQ$6)</f>
        <v>0</v>
      </c>
      <c r="AF631" s="5">
        <f ca="1">SUMIF(总装!BR$3:BR$146,$B631,总装!BR$6)+SUMIF(总装!BS$3:BS$146,$B631,总装!BS$6)+SUMIF(总装!BT$3:BT$146,$B631,总装!BT$6)</f>
        <v>0</v>
      </c>
      <c r="AG631" s="5">
        <f ca="1">SUMIF(总装!BU$3:BU$146,$B631,总装!BU$6)+SUMIF(总装!BV$3:BV$146,$B631,总装!BV$6)+SUMIF(总装!BW$3:BW$146,$B631,总装!BW$6)</f>
        <v>0</v>
      </c>
      <c r="AH631" s="5">
        <f ca="1">SUMIF(总装!BX$3:BX$146,$B631,总装!BX$6)+SUMIF(总装!BY$3:BY$146,$B631,总装!BY$6)+SUMIF(总装!BZ$3:BZ$146,$B631,总装!BZ$6)</f>
        <v>0</v>
      </c>
      <c r="AI631" s="5">
        <f ca="1">SUMIF(总装!CA$3:CA$146,$B631,总装!CA$6)+SUMIF(总装!CB$3:CB$146,$B631,总装!CB$6)+SUMIF(总装!CC$3:CC$146,$B631,总装!CC$6)</f>
        <v>0</v>
      </c>
      <c r="AJ631" s="5">
        <f ca="1">SUMIF(总装!CD$3:CD$146,$B631,总装!CD$6)+SUMIF(总装!CE$3:CE$146,$B631,总装!CE$6)+SUMIF(总装!CF$3:CF$146,$B631,总装!CF$6)</f>
        <v>0</v>
      </c>
      <c r="AK631" s="5">
        <f ca="1">SUMIF(总装!CG$3:CG$146,$B631,总装!CG$6)+SUMIF(总装!CH$3:CH$146,$B631,总装!CH$6)+SUMIF(总装!CI$3:CI$146,$B631,总装!CI$6)</f>
        <v>0</v>
      </c>
      <c r="AL631" s="5">
        <f ca="1">SUMIF(总装!CJ$3:CJ$146,$B631,总装!CJ$6)+SUMIF(总装!CK$3:CK$146,$B631,总装!CK$6)+SUMIF(总装!CL$3:CL$146,$B631,总装!CL$6)</f>
        <v>0</v>
      </c>
      <c r="AM631" s="5">
        <f ca="1">SUMIF(总装!CM$3:CM$146,$B631,总装!CM$6)+SUMIF(总装!CN$3:CN$146,$B631,总装!CN$6)+SUMIF(总装!CO$3:CO$146,$B631,总装!CO$6)</f>
        <v>0</v>
      </c>
      <c r="AN631" s="5">
        <f ca="1">SUMIF(总装!CP$3:CP$146,$B631,总装!CP$6)+SUMIF(总装!CQ$3:CQ$146,$B631,总装!CQ$6)+SUMIF(总装!CR$3:CR$146,$B631,总装!CR$6)</f>
        <v>0</v>
      </c>
      <c r="AO631" s="5">
        <f ca="1" t="shared" si="24"/>
        <v>490</v>
      </c>
      <c r="AP631" s="5">
        <f>SUMIF(工单拆分!G:G,B631,工单拆分!I:I)</f>
        <v>490</v>
      </c>
      <c r="AQ631" s="5">
        <f ca="1" t="shared" si="25"/>
        <v>0</v>
      </c>
      <c r="AS631" s="7"/>
      <c r="AT631" s="5"/>
      <c r="AU631" s="5"/>
      <c r="AV631" s="5"/>
      <c r="AW631" s="5"/>
    </row>
    <row r="632" s="1" customFormat="1" spans="1:49">
      <c r="A632" s="5">
        <f>工单拆分!F632</f>
        <v>7211001105</v>
      </c>
      <c r="B632" s="5" t="str">
        <f>工单拆分!G632</f>
        <v>1100066750-10</v>
      </c>
      <c r="C632" s="5" t="str">
        <f>工单拆分!H632</f>
        <v>Z06YA3I-3.11</v>
      </c>
      <c r="D632" s="5">
        <f>VLOOKUP(B632,工单拆分!G:I,3,0)</f>
        <v>880</v>
      </c>
      <c r="E632" s="5">
        <f ca="1">SUMIFS(OFFSET(工单拆分!$I$2,,,2000),OFFSET(工单拆分!$F$2,,,2000),A632)</f>
        <v>2640</v>
      </c>
      <c r="F632" s="5"/>
      <c r="G632" s="10">
        <f ca="1" t="array" ref="G632">MATCH(TRUE,J632:AN632&gt;10,0)+$J$2-1</f>
        <v>43532</v>
      </c>
      <c r="H632" s="11"/>
      <c r="I632" s="11"/>
      <c r="J632" s="5">
        <f ca="1">SUMIF(总装!D$3:D$146,$B632,总装!D$6)+SUMIF(总装!E$3:E$146,$B632,总装!E$6)+SUMIF(总装!F$3:F$146,$B632,总装!F$6)</f>
        <v>0</v>
      </c>
      <c r="K632" s="12">
        <f ca="1">SUMIF(总装!G$3:G$146,$B632,总装!G$6)+SUMIF(总装!H$3:H$146,$B632,总装!H$6)+SUMIF(总装!I$3:I$146,$B632,总装!I$6)</f>
        <v>0</v>
      </c>
      <c r="L632" s="12">
        <f ca="1">SUMIF(总装!J$3:J$146,$B632,总装!J$6)+SUMIF(总装!K$3:K$146,$B632,总装!K$6)+SUMIF(总装!L$3:L$146,$B632,总装!L$6)</f>
        <v>0</v>
      </c>
      <c r="M632" s="12">
        <f ca="1">SUMIF(总装!M$3:M$146,$B632,总装!M$6)+SUMIF(总装!N$3:N$146,$B632,总装!N$6)+SUMIF(总装!O$3:O$146,$B632,总装!O$6)</f>
        <v>0</v>
      </c>
      <c r="N632" s="12">
        <f ca="1">SUMIF(总装!P$3:P$146,$B632,总装!P$6)+SUMIF(总装!Q$3:Q$146,$B632,总装!Q$6)+SUMIF(总装!R$3:R$146,$B632,总装!R$6)</f>
        <v>0</v>
      </c>
      <c r="O632" s="12">
        <f ca="1">SUMIF(总装!S$3:S$146,$B632,总装!S$6)+SUMIF(总装!T$3:T$146,$B632,总装!T$6)+SUMIF(总装!U$3:U$146,$B632,总装!U$6)</f>
        <v>0</v>
      </c>
      <c r="P632" s="12">
        <f ca="1">SUMIF(总装!V$3:V$146,$B632,总装!V$6)+SUMIF(总装!W$3:W$146,$B632,总装!W$6)+SUMIF(总装!X$3:X$146,$B632,总装!X$6)</f>
        <v>0</v>
      </c>
      <c r="Q632" s="12">
        <f ca="1">SUMIF(总装!Y$3:Y$146,$B632,总装!Y$6)+SUMIF(总装!Z$3:Z$146,$B632,总装!Z$6)+SUMIF(总装!AA$3:AA$146,$B632,总装!AA$6)</f>
        <v>880</v>
      </c>
      <c r="R632" s="5">
        <f ca="1">SUMIF(总装!AB$3:AB$146,$B632,总装!AB$6)+SUMIF(总装!AC$3:AC$146,$B632,总装!AC$6)+SUMIF(总装!AD$3:AD$146,$B632,总装!AD$6)</f>
        <v>0</v>
      </c>
      <c r="S632" s="5">
        <f ca="1">SUMIF(总装!AE$3:AE$146,$B632,总装!AE$6)+SUMIF(总装!AF$3:AF$146,$B632,总装!AF$6)+SUMIF(总装!AG$3:AG$146,$B632,总装!AG$6)</f>
        <v>0</v>
      </c>
      <c r="T632" s="5">
        <f ca="1">SUMIF(总装!AH$3:AH$146,$B632,总装!AH$6)+SUMIF(总装!AI$3:AI$146,$B632,总装!AI$6)+SUMIF(总装!AJ$3:AJ$146,$B632,总装!AJ$6)</f>
        <v>0</v>
      </c>
      <c r="U632" s="5">
        <f ca="1">SUMIF(总装!AK$3:AK$146,$B632,总装!AK$6)+SUMIF(总装!AL$3:AL$146,$B632,总装!AL$6)+SUMIF(总装!AM$3:AM$146,$B632,总装!AM$6)</f>
        <v>0</v>
      </c>
      <c r="V632" s="5">
        <f ca="1">SUMIF(总装!AN$3:AN$146,$B632,总装!AN$6)+SUMIF(总装!AO$3:AO$146,$B632,总装!AO$6)+SUMIF(总装!AP$3:AP$146,$B632,总装!AP$6)</f>
        <v>0</v>
      </c>
      <c r="W632" s="5">
        <f ca="1">SUMIF(总装!AQ$3:AQ$146,$B632,总装!AQ$6)+SUMIF(总装!AR$3:AR$146,$B632,总装!AR$6)+SUMIF(总装!AS$3:AS$146,$B632,总装!AS$6)</f>
        <v>0</v>
      </c>
      <c r="X632" s="5">
        <f ca="1">SUMIF(总装!AT$3:AT$146,$B632,总装!AT$6)+SUMIF(总装!AU$3:AU$146,$B632,总装!AU$6)+SUMIF(总装!AV$3:AV$146,$B632,总装!AV$6)</f>
        <v>0</v>
      </c>
      <c r="Y632" s="5">
        <f ca="1">SUMIF(总装!AW$3:AW$146,$B632,总装!AW$6)+SUMIF(总装!AX$3:AX$146,$B632,总装!AX$6)+SUMIF(总装!AY$3:AY$146,$B632,总装!AY$6)</f>
        <v>0</v>
      </c>
      <c r="Z632" s="5">
        <f ca="1">SUMIF(总装!AZ$3:AZ$146,$B632,总装!AZ$6)+SUMIF(总装!BA$3:BA$146,$B632,总装!BA$6)+SUMIF(总装!BB$3:BB$146,$B632,总装!BB$6)</f>
        <v>0</v>
      </c>
      <c r="AA632" s="5">
        <f ca="1">SUMIF(总装!BC$3:BC$146,$B632,总装!BC$6)+SUMIF(总装!BD$3:BD$146,$B632,总装!BD$6)+SUMIF(总装!BE$3:BE$146,$B632,总装!BE$6)</f>
        <v>0</v>
      </c>
      <c r="AB632" s="5">
        <f ca="1">SUMIF(总装!BF$3:BF$146,$B632,总装!BF$6)+SUMIF(总装!BG$3:BG$146,$B632,总装!BG$6)+SUMIF(总装!BH$3:BH$146,$B632,总装!BH$6)</f>
        <v>0</v>
      </c>
      <c r="AC632" s="5">
        <f ca="1">SUMIF(总装!BI$3:BI$146,$B632,总装!BI$6)+SUMIF(总装!BJ$3:BJ$146,$B632,总装!BJ$6)+SUMIF(总装!BK$3:BK$146,$B632,总装!BK$6)</f>
        <v>0</v>
      </c>
      <c r="AD632" s="5">
        <f ca="1">SUMIF(总装!BL$3:BL$146,$B632,总装!BL$6)+SUMIF(总装!BM$3:BM$146,$B632,总装!BM$6)+SUMIF(总装!BN$3:BN$146,$B632,总装!BN$6)</f>
        <v>0</v>
      </c>
      <c r="AE632" s="5">
        <f ca="1">SUMIF(总装!BO$3:BO$146,$B632,总装!BO$6)+SUMIF(总装!BP$3:BP$146,$B632,总装!BP$6)+SUMIF(总装!BQ$3:BQ$146,$B632,总装!BQ$6)</f>
        <v>0</v>
      </c>
      <c r="AF632" s="5">
        <f ca="1">SUMIF(总装!BR$3:BR$146,$B632,总装!BR$6)+SUMIF(总装!BS$3:BS$146,$B632,总装!BS$6)+SUMIF(总装!BT$3:BT$146,$B632,总装!BT$6)</f>
        <v>0</v>
      </c>
      <c r="AG632" s="5">
        <f ca="1">SUMIF(总装!BU$3:BU$146,$B632,总装!BU$6)+SUMIF(总装!BV$3:BV$146,$B632,总装!BV$6)+SUMIF(总装!BW$3:BW$146,$B632,总装!BW$6)</f>
        <v>0</v>
      </c>
      <c r="AH632" s="5">
        <f ca="1">SUMIF(总装!BX$3:BX$146,$B632,总装!BX$6)+SUMIF(总装!BY$3:BY$146,$B632,总装!BY$6)+SUMIF(总装!BZ$3:BZ$146,$B632,总装!BZ$6)</f>
        <v>0</v>
      </c>
      <c r="AI632" s="5">
        <f ca="1">SUMIF(总装!CA$3:CA$146,$B632,总装!CA$6)+SUMIF(总装!CB$3:CB$146,$B632,总装!CB$6)+SUMIF(总装!CC$3:CC$146,$B632,总装!CC$6)</f>
        <v>0</v>
      </c>
      <c r="AJ632" s="5">
        <f ca="1">SUMIF(总装!CD$3:CD$146,$B632,总装!CD$6)+SUMIF(总装!CE$3:CE$146,$B632,总装!CE$6)+SUMIF(总装!CF$3:CF$146,$B632,总装!CF$6)</f>
        <v>0</v>
      </c>
      <c r="AK632" s="5">
        <f ca="1">SUMIF(总装!CG$3:CG$146,$B632,总装!CG$6)+SUMIF(总装!CH$3:CH$146,$B632,总装!CH$6)+SUMIF(总装!CI$3:CI$146,$B632,总装!CI$6)</f>
        <v>0</v>
      </c>
      <c r="AL632" s="5">
        <f ca="1">SUMIF(总装!CJ$3:CJ$146,$B632,总装!CJ$6)+SUMIF(总装!CK$3:CK$146,$B632,总装!CK$6)+SUMIF(总装!CL$3:CL$146,$B632,总装!CL$6)</f>
        <v>0</v>
      </c>
      <c r="AM632" s="5">
        <f ca="1">SUMIF(总装!CM$3:CM$146,$B632,总装!CM$6)+SUMIF(总装!CN$3:CN$146,$B632,总装!CN$6)+SUMIF(总装!CO$3:CO$146,$B632,总装!CO$6)</f>
        <v>0</v>
      </c>
      <c r="AN632" s="5">
        <f ca="1">SUMIF(总装!CP$3:CP$146,$B632,总装!CP$6)+SUMIF(总装!CQ$3:CQ$146,$B632,总装!CQ$6)+SUMIF(总装!CR$3:CR$146,$B632,总装!CR$6)</f>
        <v>0</v>
      </c>
      <c r="AO632" s="5">
        <f ca="1" t="shared" si="24"/>
        <v>880</v>
      </c>
      <c r="AP632" s="5">
        <f>SUMIF(工单拆分!G:G,B632,工单拆分!I:I)</f>
        <v>880</v>
      </c>
      <c r="AQ632" s="5">
        <f ca="1" t="shared" si="25"/>
        <v>0</v>
      </c>
      <c r="AS632" s="7"/>
      <c r="AT632" s="5"/>
      <c r="AU632" s="5"/>
      <c r="AV632" s="5"/>
      <c r="AW632" s="5"/>
    </row>
    <row r="633" s="1" customFormat="1" spans="1:49">
      <c r="A633" s="5">
        <f>工单拆分!F633</f>
        <v>7211001024</v>
      </c>
      <c r="B633" s="5" t="str">
        <f>工单拆分!G633</f>
        <v>1100066754-10</v>
      </c>
      <c r="C633" s="5" t="str">
        <f>工单拆分!H633</f>
        <v>Z06YA3E-3.7</v>
      </c>
      <c r="D633" s="5">
        <f>VLOOKUP(B633,工单拆分!G:I,3,0)</f>
        <v>1728</v>
      </c>
      <c r="E633" s="5">
        <f ca="1">SUMIFS(OFFSET(工单拆分!$I$2,,,2000),OFFSET(工单拆分!$F$2,,,2000),A633)</f>
        <v>5184</v>
      </c>
      <c r="F633" s="5"/>
      <c r="G633" s="10">
        <f ca="1" t="array" ref="G633">MATCH(TRUE,J633:AN633&gt;10,0)+$J$2-1</f>
        <v>43538</v>
      </c>
      <c r="H633" s="11"/>
      <c r="I633" s="11"/>
      <c r="J633" s="5">
        <f ca="1">SUMIF(总装!D$3:D$146,$B633,总装!D$6)+SUMIF(总装!E$3:E$146,$B633,总装!E$6)+SUMIF(总装!F$3:F$146,$B633,总装!F$6)</f>
        <v>0</v>
      </c>
      <c r="K633" s="12">
        <f ca="1">SUMIF(总装!G$3:G$146,$B633,总装!G$6)+SUMIF(总装!H$3:H$146,$B633,总装!H$6)+SUMIF(总装!I$3:I$146,$B633,总装!I$6)</f>
        <v>0</v>
      </c>
      <c r="L633" s="12">
        <f ca="1">SUMIF(总装!J$3:J$146,$B633,总装!J$6)+SUMIF(总装!K$3:K$146,$B633,总装!K$6)+SUMIF(总装!L$3:L$146,$B633,总装!L$6)</f>
        <v>0</v>
      </c>
      <c r="M633" s="12">
        <f ca="1">SUMIF(总装!M$3:M$146,$B633,总装!M$6)+SUMIF(总装!N$3:N$146,$B633,总装!N$6)+SUMIF(总装!O$3:O$146,$B633,总装!O$6)</f>
        <v>0</v>
      </c>
      <c r="N633" s="12">
        <f ca="1">SUMIF(总装!P$3:P$146,$B633,总装!P$6)+SUMIF(总装!Q$3:Q$146,$B633,总装!Q$6)+SUMIF(总装!R$3:R$146,$B633,总装!R$6)</f>
        <v>0</v>
      </c>
      <c r="O633" s="12">
        <f ca="1">SUMIF(总装!S$3:S$146,$B633,总装!S$6)+SUMIF(总装!T$3:T$146,$B633,总装!T$6)+SUMIF(总装!U$3:U$146,$B633,总装!U$6)</f>
        <v>0</v>
      </c>
      <c r="P633" s="12">
        <f ca="1">SUMIF(总装!V$3:V$146,$B633,总装!V$6)+SUMIF(总装!W$3:W$146,$B633,总装!W$6)+SUMIF(总装!X$3:X$146,$B633,总装!X$6)</f>
        <v>0</v>
      </c>
      <c r="Q633" s="12">
        <f ca="1">SUMIF(总装!Y$3:Y$146,$B633,总装!Y$6)+SUMIF(总装!Z$3:Z$146,$B633,总装!Z$6)+SUMIF(总装!AA$3:AA$146,$B633,总装!AA$6)</f>
        <v>0</v>
      </c>
      <c r="R633" s="5">
        <f ca="1">SUMIF(总装!AB$3:AB$146,$B633,总装!AB$6)+SUMIF(总装!AC$3:AC$146,$B633,总装!AC$6)+SUMIF(总装!AD$3:AD$146,$B633,总装!AD$6)</f>
        <v>0</v>
      </c>
      <c r="S633" s="5">
        <f ca="1">SUMIF(总装!AE$3:AE$146,$B633,总装!AE$6)+SUMIF(总装!AF$3:AF$146,$B633,总装!AF$6)+SUMIF(总装!AG$3:AG$146,$B633,总装!AG$6)</f>
        <v>0</v>
      </c>
      <c r="T633" s="5">
        <f ca="1">SUMIF(总装!AH$3:AH$146,$B633,总装!AH$6)+SUMIF(总装!AI$3:AI$146,$B633,总装!AI$6)+SUMIF(总装!AJ$3:AJ$146,$B633,总装!AJ$6)</f>
        <v>0</v>
      </c>
      <c r="U633" s="5">
        <f ca="1">SUMIF(总装!AK$3:AK$146,$B633,总装!AK$6)+SUMIF(总装!AL$3:AL$146,$B633,总装!AL$6)+SUMIF(总装!AM$3:AM$146,$B633,总装!AM$6)</f>
        <v>0</v>
      </c>
      <c r="V633" s="5">
        <f ca="1">SUMIF(总装!AN$3:AN$146,$B633,总装!AN$6)+SUMIF(总装!AO$3:AO$146,$B633,总装!AO$6)+SUMIF(总装!AP$3:AP$146,$B633,总装!AP$6)</f>
        <v>0</v>
      </c>
      <c r="W633" s="5">
        <f ca="1">SUMIF(总装!AQ$3:AQ$146,$B633,总装!AQ$6)+SUMIF(总装!AR$3:AR$146,$B633,总装!AR$6)+SUMIF(总装!AS$3:AS$146,$B633,总装!AS$6)</f>
        <v>728</v>
      </c>
      <c r="X633" s="5">
        <f ca="1">SUMIF(总装!AT$3:AT$146,$B633,总装!AT$6)+SUMIF(总装!AU$3:AU$146,$B633,总装!AU$6)+SUMIF(总装!AV$3:AV$146,$B633,总装!AV$6)</f>
        <v>1000</v>
      </c>
      <c r="Y633" s="5">
        <f ca="1">SUMIF(总装!AW$3:AW$146,$B633,总装!AW$6)+SUMIF(总装!AX$3:AX$146,$B633,总装!AX$6)+SUMIF(总装!AY$3:AY$146,$B633,总装!AY$6)</f>
        <v>0</v>
      </c>
      <c r="Z633" s="5">
        <f ca="1">SUMIF(总装!AZ$3:AZ$146,$B633,总装!AZ$6)+SUMIF(总装!BA$3:BA$146,$B633,总装!BA$6)+SUMIF(总装!BB$3:BB$146,$B633,总装!BB$6)</f>
        <v>0</v>
      </c>
      <c r="AA633" s="5">
        <f ca="1">SUMIF(总装!BC$3:BC$146,$B633,总装!BC$6)+SUMIF(总装!BD$3:BD$146,$B633,总装!BD$6)+SUMIF(总装!BE$3:BE$146,$B633,总装!BE$6)</f>
        <v>0</v>
      </c>
      <c r="AB633" s="5">
        <f ca="1">SUMIF(总装!BF$3:BF$146,$B633,总装!BF$6)+SUMIF(总装!BG$3:BG$146,$B633,总装!BG$6)+SUMIF(总装!BH$3:BH$146,$B633,总装!BH$6)</f>
        <v>0</v>
      </c>
      <c r="AC633" s="5">
        <f ca="1">SUMIF(总装!BI$3:BI$146,$B633,总装!BI$6)+SUMIF(总装!BJ$3:BJ$146,$B633,总装!BJ$6)+SUMIF(总装!BK$3:BK$146,$B633,总装!BK$6)</f>
        <v>0</v>
      </c>
      <c r="AD633" s="5">
        <f ca="1">SUMIF(总装!BL$3:BL$146,$B633,总装!BL$6)+SUMIF(总装!BM$3:BM$146,$B633,总装!BM$6)+SUMIF(总装!BN$3:BN$146,$B633,总装!BN$6)</f>
        <v>0</v>
      </c>
      <c r="AE633" s="5">
        <f ca="1">SUMIF(总装!BO$3:BO$146,$B633,总装!BO$6)+SUMIF(总装!BP$3:BP$146,$B633,总装!BP$6)+SUMIF(总装!BQ$3:BQ$146,$B633,总装!BQ$6)</f>
        <v>0</v>
      </c>
      <c r="AF633" s="5">
        <f ca="1">SUMIF(总装!BR$3:BR$146,$B633,总装!BR$6)+SUMIF(总装!BS$3:BS$146,$B633,总装!BS$6)+SUMIF(总装!BT$3:BT$146,$B633,总装!BT$6)</f>
        <v>0</v>
      </c>
      <c r="AG633" s="5">
        <f ca="1">SUMIF(总装!BU$3:BU$146,$B633,总装!BU$6)+SUMIF(总装!BV$3:BV$146,$B633,总装!BV$6)+SUMIF(总装!BW$3:BW$146,$B633,总装!BW$6)</f>
        <v>0</v>
      </c>
      <c r="AH633" s="5">
        <f ca="1">SUMIF(总装!BX$3:BX$146,$B633,总装!BX$6)+SUMIF(总装!BY$3:BY$146,$B633,总装!BY$6)+SUMIF(总装!BZ$3:BZ$146,$B633,总装!BZ$6)</f>
        <v>0</v>
      </c>
      <c r="AI633" s="5">
        <f ca="1">SUMIF(总装!CA$3:CA$146,$B633,总装!CA$6)+SUMIF(总装!CB$3:CB$146,$B633,总装!CB$6)+SUMIF(总装!CC$3:CC$146,$B633,总装!CC$6)</f>
        <v>0</v>
      </c>
      <c r="AJ633" s="5">
        <f ca="1">SUMIF(总装!CD$3:CD$146,$B633,总装!CD$6)+SUMIF(总装!CE$3:CE$146,$B633,总装!CE$6)+SUMIF(总装!CF$3:CF$146,$B633,总装!CF$6)</f>
        <v>0</v>
      </c>
      <c r="AK633" s="5">
        <f ca="1">SUMIF(总装!CG$3:CG$146,$B633,总装!CG$6)+SUMIF(总装!CH$3:CH$146,$B633,总装!CH$6)+SUMIF(总装!CI$3:CI$146,$B633,总装!CI$6)</f>
        <v>0</v>
      </c>
      <c r="AL633" s="5">
        <f ca="1">SUMIF(总装!CJ$3:CJ$146,$B633,总装!CJ$6)+SUMIF(总装!CK$3:CK$146,$B633,总装!CK$6)+SUMIF(总装!CL$3:CL$146,$B633,总装!CL$6)</f>
        <v>0</v>
      </c>
      <c r="AM633" s="5">
        <f ca="1">SUMIF(总装!CM$3:CM$146,$B633,总装!CM$6)+SUMIF(总装!CN$3:CN$146,$B633,总装!CN$6)+SUMIF(总装!CO$3:CO$146,$B633,总装!CO$6)</f>
        <v>0</v>
      </c>
      <c r="AN633" s="5">
        <f ca="1">SUMIF(总装!CP$3:CP$146,$B633,总装!CP$6)+SUMIF(总装!CQ$3:CQ$146,$B633,总装!CQ$6)+SUMIF(总装!CR$3:CR$146,$B633,总装!CR$6)</f>
        <v>0</v>
      </c>
      <c r="AO633" s="5">
        <f ca="1" t="shared" si="24"/>
        <v>1728</v>
      </c>
      <c r="AP633" s="5">
        <f>SUMIF(工单拆分!G:G,B633,工单拆分!I:I)</f>
        <v>1728</v>
      </c>
      <c r="AQ633" s="5">
        <f ca="1" t="shared" si="25"/>
        <v>0</v>
      </c>
      <c r="AS633" s="7"/>
      <c r="AT633" s="5"/>
      <c r="AU633" s="5"/>
      <c r="AV633" s="5"/>
      <c r="AW633" s="5"/>
    </row>
    <row r="634" s="1" customFormat="1" spans="1:49">
      <c r="A634" s="5">
        <f>工单拆分!F634</f>
        <v>7211002956</v>
      </c>
      <c r="B634" s="5" t="str">
        <f>工单拆分!G634</f>
        <v>1100066756-10</v>
      </c>
      <c r="C634" s="5" t="str">
        <f>工单拆分!H634</f>
        <v>40FC51B-3.19</v>
      </c>
      <c r="D634" s="5">
        <f>VLOOKUP(B634,工单拆分!G:I,3,0)</f>
        <v>616</v>
      </c>
      <c r="E634" s="5">
        <f ca="1">SUMIFS(OFFSET(工单拆分!$I$2,,,2000),OFFSET(工单拆分!$F$2,,,2000),A634)</f>
        <v>616</v>
      </c>
      <c r="F634" s="5"/>
      <c r="G634" s="10">
        <f ca="1" t="array" ref="G634">MATCH(TRUE,J634:AN634&gt;10,0)+$J$2-1</f>
        <v>43542</v>
      </c>
      <c r="H634" s="11"/>
      <c r="I634" s="11"/>
      <c r="J634" s="5">
        <f ca="1">SUMIF(总装!D$3:D$146,$B634,总装!D$6)+SUMIF(总装!E$3:E$146,$B634,总装!E$6)+SUMIF(总装!F$3:F$146,$B634,总装!F$6)</f>
        <v>0</v>
      </c>
      <c r="K634" s="12">
        <f ca="1">SUMIF(总装!G$3:G$146,$B634,总装!G$6)+SUMIF(总装!H$3:H$146,$B634,总装!H$6)+SUMIF(总装!I$3:I$146,$B634,总装!I$6)</f>
        <v>0</v>
      </c>
      <c r="L634" s="12">
        <f ca="1">SUMIF(总装!J$3:J$146,$B634,总装!J$6)+SUMIF(总装!K$3:K$146,$B634,总装!K$6)+SUMIF(总装!L$3:L$146,$B634,总装!L$6)</f>
        <v>0</v>
      </c>
      <c r="M634" s="12">
        <f ca="1">SUMIF(总装!M$3:M$146,$B634,总装!M$6)+SUMIF(总装!N$3:N$146,$B634,总装!N$6)+SUMIF(总装!O$3:O$146,$B634,总装!O$6)</f>
        <v>0</v>
      </c>
      <c r="N634" s="12">
        <f ca="1">SUMIF(总装!P$3:P$146,$B634,总装!P$6)+SUMIF(总装!Q$3:Q$146,$B634,总装!Q$6)+SUMIF(总装!R$3:R$146,$B634,总装!R$6)</f>
        <v>0</v>
      </c>
      <c r="O634" s="12">
        <f ca="1">SUMIF(总装!S$3:S$146,$B634,总装!S$6)+SUMIF(总装!T$3:T$146,$B634,总装!T$6)+SUMIF(总装!U$3:U$146,$B634,总装!U$6)</f>
        <v>0</v>
      </c>
      <c r="P634" s="12">
        <f ca="1">SUMIF(总装!V$3:V$146,$B634,总装!V$6)+SUMIF(总装!W$3:W$146,$B634,总装!W$6)+SUMIF(总装!X$3:X$146,$B634,总装!X$6)</f>
        <v>0</v>
      </c>
      <c r="Q634" s="12">
        <f ca="1">SUMIF(总装!Y$3:Y$146,$B634,总装!Y$6)+SUMIF(总装!Z$3:Z$146,$B634,总装!Z$6)+SUMIF(总装!AA$3:AA$146,$B634,总装!AA$6)</f>
        <v>0</v>
      </c>
      <c r="R634" s="5">
        <f ca="1">SUMIF(总装!AB$3:AB$146,$B634,总装!AB$6)+SUMIF(总装!AC$3:AC$146,$B634,总装!AC$6)+SUMIF(总装!AD$3:AD$146,$B634,总装!AD$6)</f>
        <v>0</v>
      </c>
      <c r="S634" s="5">
        <f ca="1">SUMIF(总装!AE$3:AE$146,$B634,总装!AE$6)+SUMIF(总装!AF$3:AF$146,$B634,总装!AF$6)+SUMIF(总装!AG$3:AG$146,$B634,总装!AG$6)</f>
        <v>0</v>
      </c>
      <c r="T634" s="5">
        <f ca="1">SUMIF(总装!AH$3:AH$146,$B634,总装!AH$6)+SUMIF(总装!AI$3:AI$146,$B634,总装!AI$6)+SUMIF(总装!AJ$3:AJ$146,$B634,总装!AJ$6)</f>
        <v>0</v>
      </c>
      <c r="U634" s="5">
        <f ca="1">SUMIF(总装!AK$3:AK$146,$B634,总装!AK$6)+SUMIF(总装!AL$3:AL$146,$B634,总装!AL$6)+SUMIF(总装!AM$3:AM$146,$B634,总装!AM$6)</f>
        <v>0</v>
      </c>
      <c r="V634" s="5">
        <f ca="1">SUMIF(总装!AN$3:AN$146,$B634,总装!AN$6)+SUMIF(总装!AO$3:AO$146,$B634,总装!AO$6)+SUMIF(总装!AP$3:AP$146,$B634,总装!AP$6)</f>
        <v>0</v>
      </c>
      <c r="W634" s="5">
        <f ca="1">SUMIF(总装!AQ$3:AQ$146,$B634,总装!AQ$6)+SUMIF(总装!AR$3:AR$146,$B634,总装!AR$6)+SUMIF(总装!AS$3:AS$146,$B634,总装!AS$6)</f>
        <v>0</v>
      </c>
      <c r="X634" s="5">
        <f ca="1">SUMIF(总装!AT$3:AT$146,$B634,总装!AT$6)+SUMIF(总装!AU$3:AU$146,$B634,总装!AU$6)+SUMIF(总装!AV$3:AV$146,$B634,总装!AV$6)</f>
        <v>0</v>
      </c>
      <c r="Y634" s="5">
        <f ca="1">SUMIF(总装!AW$3:AW$146,$B634,总装!AW$6)+SUMIF(总装!AX$3:AX$146,$B634,总装!AX$6)+SUMIF(总装!AY$3:AY$146,$B634,总装!AY$6)</f>
        <v>0</v>
      </c>
      <c r="Z634" s="5">
        <f ca="1">SUMIF(总装!AZ$3:AZ$146,$B634,总装!AZ$6)+SUMIF(总装!BA$3:BA$146,$B634,总装!BA$6)+SUMIF(总装!BB$3:BB$146,$B634,总装!BB$6)</f>
        <v>0</v>
      </c>
      <c r="AA634" s="5">
        <f ca="1">SUMIF(总装!BC$3:BC$146,$B634,总装!BC$6)+SUMIF(总装!BD$3:BD$146,$B634,总装!BD$6)+SUMIF(总装!BE$3:BE$146,$B634,总装!BE$6)</f>
        <v>546</v>
      </c>
      <c r="AB634" s="5">
        <f ca="1">SUMIF(总装!BF$3:BF$146,$B634,总装!BF$6)+SUMIF(总装!BG$3:BG$146,$B634,总装!BG$6)+SUMIF(总装!BH$3:BH$146,$B634,总装!BH$6)</f>
        <v>70</v>
      </c>
      <c r="AC634" s="5">
        <f ca="1">SUMIF(总装!BI$3:BI$146,$B634,总装!BI$6)+SUMIF(总装!BJ$3:BJ$146,$B634,总装!BJ$6)+SUMIF(总装!BK$3:BK$146,$B634,总装!BK$6)</f>
        <v>0</v>
      </c>
      <c r="AD634" s="5">
        <f ca="1">SUMIF(总装!BL$3:BL$146,$B634,总装!BL$6)+SUMIF(总装!BM$3:BM$146,$B634,总装!BM$6)+SUMIF(总装!BN$3:BN$146,$B634,总装!BN$6)</f>
        <v>0</v>
      </c>
      <c r="AE634" s="5">
        <f ca="1">SUMIF(总装!BO$3:BO$146,$B634,总装!BO$6)+SUMIF(总装!BP$3:BP$146,$B634,总装!BP$6)+SUMIF(总装!BQ$3:BQ$146,$B634,总装!BQ$6)</f>
        <v>0</v>
      </c>
      <c r="AF634" s="5">
        <f ca="1">SUMIF(总装!BR$3:BR$146,$B634,总装!BR$6)+SUMIF(总装!BS$3:BS$146,$B634,总装!BS$6)+SUMIF(总装!BT$3:BT$146,$B634,总装!BT$6)</f>
        <v>0</v>
      </c>
      <c r="AG634" s="5">
        <f ca="1">SUMIF(总装!BU$3:BU$146,$B634,总装!BU$6)+SUMIF(总装!BV$3:BV$146,$B634,总装!BV$6)+SUMIF(总装!BW$3:BW$146,$B634,总装!BW$6)</f>
        <v>0</v>
      </c>
      <c r="AH634" s="5">
        <f ca="1">SUMIF(总装!BX$3:BX$146,$B634,总装!BX$6)+SUMIF(总装!BY$3:BY$146,$B634,总装!BY$6)+SUMIF(总装!BZ$3:BZ$146,$B634,总装!BZ$6)</f>
        <v>0</v>
      </c>
      <c r="AI634" s="5">
        <f ca="1">SUMIF(总装!CA$3:CA$146,$B634,总装!CA$6)+SUMIF(总装!CB$3:CB$146,$B634,总装!CB$6)+SUMIF(总装!CC$3:CC$146,$B634,总装!CC$6)</f>
        <v>0</v>
      </c>
      <c r="AJ634" s="5">
        <f ca="1">SUMIF(总装!CD$3:CD$146,$B634,总装!CD$6)+SUMIF(总装!CE$3:CE$146,$B634,总装!CE$6)+SUMIF(总装!CF$3:CF$146,$B634,总装!CF$6)</f>
        <v>0</v>
      </c>
      <c r="AK634" s="5">
        <f ca="1">SUMIF(总装!CG$3:CG$146,$B634,总装!CG$6)+SUMIF(总装!CH$3:CH$146,$B634,总装!CH$6)+SUMIF(总装!CI$3:CI$146,$B634,总装!CI$6)</f>
        <v>0</v>
      </c>
      <c r="AL634" s="5">
        <f ca="1">SUMIF(总装!CJ$3:CJ$146,$B634,总装!CJ$6)+SUMIF(总装!CK$3:CK$146,$B634,总装!CK$6)+SUMIF(总装!CL$3:CL$146,$B634,总装!CL$6)</f>
        <v>0</v>
      </c>
      <c r="AM634" s="5">
        <f ca="1">SUMIF(总装!CM$3:CM$146,$B634,总装!CM$6)+SUMIF(总装!CN$3:CN$146,$B634,总装!CN$6)+SUMIF(总装!CO$3:CO$146,$B634,总装!CO$6)</f>
        <v>0</v>
      </c>
      <c r="AN634" s="5">
        <f ca="1">SUMIF(总装!CP$3:CP$146,$B634,总装!CP$6)+SUMIF(总装!CQ$3:CQ$146,$B634,总装!CQ$6)+SUMIF(总装!CR$3:CR$146,$B634,总装!CR$6)</f>
        <v>0</v>
      </c>
      <c r="AO634" s="5">
        <f ca="1" t="shared" si="24"/>
        <v>616</v>
      </c>
      <c r="AP634" s="5">
        <f>SUMIF(工单拆分!G:G,B634,工单拆分!I:I)</f>
        <v>616</v>
      </c>
      <c r="AQ634" s="5">
        <f ca="1" t="shared" si="25"/>
        <v>0</v>
      </c>
      <c r="AS634" s="7"/>
      <c r="AT634" s="5"/>
      <c r="AU634" s="5"/>
      <c r="AV634" s="5"/>
      <c r="AW634" s="5"/>
    </row>
    <row r="635" s="1" customFormat="1" spans="1:49">
      <c r="A635" s="5">
        <f>工单拆分!F635</f>
        <v>7211002744</v>
      </c>
      <c r="B635" s="5" t="str">
        <f>工单拆分!G635</f>
        <v>1100066758-10/20</v>
      </c>
      <c r="C635" s="5" t="str">
        <f>工单拆分!H635</f>
        <v>50YA5H-3.12</v>
      </c>
      <c r="D635" s="5">
        <f>VLOOKUP(B635,工单拆分!G:I,3,0)</f>
        <v>762</v>
      </c>
      <c r="E635" s="5">
        <f ca="1">SUMIFS(OFFSET(工单拆分!$I$2,,,2000),OFFSET(工单拆分!$F$2,,,2000),A635)</f>
        <v>762</v>
      </c>
      <c r="F635" s="5"/>
      <c r="G635" s="10">
        <f ca="1" t="array" ref="G635">MATCH(TRUE,J635:AN635&gt;10,0)+$J$2-1</f>
        <v>43532</v>
      </c>
      <c r="H635" s="11"/>
      <c r="I635" s="11"/>
      <c r="J635" s="5">
        <f ca="1">SUMIF(总装!D$3:D$146,$B635,总装!D$6)+SUMIF(总装!E$3:E$146,$B635,总装!E$6)+SUMIF(总装!F$3:F$146,$B635,总装!F$6)</f>
        <v>0</v>
      </c>
      <c r="K635" s="12">
        <f ca="1">SUMIF(总装!G$3:G$146,$B635,总装!G$6)+SUMIF(总装!H$3:H$146,$B635,总装!H$6)+SUMIF(总装!I$3:I$146,$B635,总装!I$6)</f>
        <v>0</v>
      </c>
      <c r="L635" s="12">
        <f ca="1">SUMIF(总装!J$3:J$146,$B635,总装!J$6)+SUMIF(总装!K$3:K$146,$B635,总装!K$6)+SUMIF(总装!L$3:L$146,$B635,总装!L$6)</f>
        <v>0</v>
      </c>
      <c r="M635" s="12">
        <f ca="1">SUMIF(总装!M$3:M$146,$B635,总装!M$6)+SUMIF(总装!N$3:N$146,$B635,总装!N$6)+SUMIF(总装!O$3:O$146,$B635,总装!O$6)</f>
        <v>0</v>
      </c>
      <c r="N635" s="12">
        <f ca="1">SUMIF(总装!P$3:P$146,$B635,总装!P$6)+SUMIF(总装!Q$3:Q$146,$B635,总装!Q$6)+SUMIF(总装!R$3:R$146,$B635,总装!R$6)</f>
        <v>0</v>
      </c>
      <c r="O635" s="12">
        <f ca="1">SUMIF(总装!S$3:S$146,$B635,总装!S$6)+SUMIF(总装!T$3:T$146,$B635,总装!T$6)+SUMIF(总装!U$3:U$146,$B635,总装!U$6)</f>
        <v>0</v>
      </c>
      <c r="P635" s="12">
        <f ca="1">SUMIF(总装!V$3:V$146,$B635,总装!V$6)+SUMIF(总装!W$3:W$146,$B635,总装!W$6)+SUMIF(总装!X$3:X$146,$B635,总装!X$6)</f>
        <v>0</v>
      </c>
      <c r="Q635" s="12">
        <f ca="1">SUMIF(总装!Y$3:Y$146,$B635,总装!Y$6)+SUMIF(总装!Z$3:Z$146,$B635,总装!Z$6)+SUMIF(总装!AA$3:AA$146,$B635,总装!AA$6)</f>
        <v>662</v>
      </c>
      <c r="R635" s="5">
        <f ca="1">SUMIF(总装!AB$3:AB$146,$B635,总装!AB$6)+SUMIF(总装!AC$3:AC$146,$B635,总装!AC$6)+SUMIF(总装!AD$3:AD$146,$B635,总装!AD$6)</f>
        <v>100</v>
      </c>
      <c r="S635" s="5">
        <f ca="1">SUMIF(总装!AE$3:AE$146,$B635,总装!AE$6)+SUMIF(总装!AF$3:AF$146,$B635,总装!AF$6)+SUMIF(总装!AG$3:AG$146,$B635,总装!AG$6)</f>
        <v>0</v>
      </c>
      <c r="T635" s="5">
        <f ca="1">SUMIF(总装!AH$3:AH$146,$B635,总装!AH$6)+SUMIF(总装!AI$3:AI$146,$B635,总装!AI$6)+SUMIF(总装!AJ$3:AJ$146,$B635,总装!AJ$6)</f>
        <v>0</v>
      </c>
      <c r="U635" s="5">
        <f ca="1">SUMIF(总装!AK$3:AK$146,$B635,总装!AK$6)+SUMIF(总装!AL$3:AL$146,$B635,总装!AL$6)+SUMIF(总装!AM$3:AM$146,$B635,总装!AM$6)</f>
        <v>0</v>
      </c>
      <c r="V635" s="5">
        <f ca="1">SUMIF(总装!AN$3:AN$146,$B635,总装!AN$6)+SUMIF(总装!AO$3:AO$146,$B635,总装!AO$6)+SUMIF(总装!AP$3:AP$146,$B635,总装!AP$6)</f>
        <v>0</v>
      </c>
      <c r="W635" s="5">
        <f ca="1">SUMIF(总装!AQ$3:AQ$146,$B635,总装!AQ$6)+SUMIF(总装!AR$3:AR$146,$B635,总装!AR$6)+SUMIF(总装!AS$3:AS$146,$B635,总装!AS$6)</f>
        <v>0</v>
      </c>
      <c r="X635" s="5">
        <f ca="1">SUMIF(总装!AT$3:AT$146,$B635,总装!AT$6)+SUMIF(总装!AU$3:AU$146,$B635,总装!AU$6)+SUMIF(总装!AV$3:AV$146,$B635,总装!AV$6)</f>
        <v>0</v>
      </c>
      <c r="Y635" s="5">
        <f ca="1">SUMIF(总装!AW$3:AW$146,$B635,总装!AW$6)+SUMIF(总装!AX$3:AX$146,$B635,总装!AX$6)+SUMIF(总装!AY$3:AY$146,$B635,总装!AY$6)</f>
        <v>0</v>
      </c>
      <c r="Z635" s="5">
        <f ca="1">SUMIF(总装!AZ$3:AZ$146,$B635,总装!AZ$6)+SUMIF(总装!BA$3:BA$146,$B635,总装!BA$6)+SUMIF(总装!BB$3:BB$146,$B635,总装!BB$6)</f>
        <v>0</v>
      </c>
      <c r="AA635" s="5">
        <f ca="1">SUMIF(总装!BC$3:BC$146,$B635,总装!BC$6)+SUMIF(总装!BD$3:BD$146,$B635,总装!BD$6)+SUMIF(总装!BE$3:BE$146,$B635,总装!BE$6)</f>
        <v>0</v>
      </c>
      <c r="AB635" s="5">
        <f ca="1">SUMIF(总装!BF$3:BF$146,$B635,总装!BF$6)+SUMIF(总装!BG$3:BG$146,$B635,总装!BG$6)+SUMIF(总装!BH$3:BH$146,$B635,总装!BH$6)</f>
        <v>0</v>
      </c>
      <c r="AC635" s="5">
        <f ca="1">SUMIF(总装!BI$3:BI$146,$B635,总装!BI$6)+SUMIF(总装!BJ$3:BJ$146,$B635,总装!BJ$6)+SUMIF(总装!BK$3:BK$146,$B635,总装!BK$6)</f>
        <v>0</v>
      </c>
      <c r="AD635" s="5">
        <f ca="1">SUMIF(总装!BL$3:BL$146,$B635,总装!BL$6)+SUMIF(总装!BM$3:BM$146,$B635,总装!BM$6)+SUMIF(总装!BN$3:BN$146,$B635,总装!BN$6)</f>
        <v>0</v>
      </c>
      <c r="AE635" s="5">
        <f ca="1">SUMIF(总装!BO$3:BO$146,$B635,总装!BO$6)+SUMIF(总装!BP$3:BP$146,$B635,总装!BP$6)+SUMIF(总装!BQ$3:BQ$146,$B635,总装!BQ$6)</f>
        <v>0</v>
      </c>
      <c r="AF635" s="5">
        <f ca="1">SUMIF(总装!BR$3:BR$146,$B635,总装!BR$6)+SUMIF(总装!BS$3:BS$146,$B635,总装!BS$6)+SUMIF(总装!BT$3:BT$146,$B635,总装!BT$6)</f>
        <v>0</v>
      </c>
      <c r="AG635" s="5">
        <f ca="1">SUMIF(总装!BU$3:BU$146,$B635,总装!BU$6)+SUMIF(总装!BV$3:BV$146,$B635,总装!BV$6)+SUMIF(总装!BW$3:BW$146,$B635,总装!BW$6)</f>
        <v>0</v>
      </c>
      <c r="AH635" s="5">
        <f ca="1">SUMIF(总装!BX$3:BX$146,$B635,总装!BX$6)+SUMIF(总装!BY$3:BY$146,$B635,总装!BY$6)+SUMIF(总装!BZ$3:BZ$146,$B635,总装!BZ$6)</f>
        <v>0</v>
      </c>
      <c r="AI635" s="5">
        <f ca="1">SUMIF(总装!CA$3:CA$146,$B635,总装!CA$6)+SUMIF(总装!CB$3:CB$146,$B635,总装!CB$6)+SUMIF(总装!CC$3:CC$146,$B635,总装!CC$6)</f>
        <v>0</v>
      </c>
      <c r="AJ635" s="5">
        <f ca="1">SUMIF(总装!CD$3:CD$146,$B635,总装!CD$6)+SUMIF(总装!CE$3:CE$146,$B635,总装!CE$6)+SUMIF(总装!CF$3:CF$146,$B635,总装!CF$6)</f>
        <v>0</v>
      </c>
      <c r="AK635" s="5">
        <f ca="1">SUMIF(总装!CG$3:CG$146,$B635,总装!CG$6)+SUMIF(总装!CH$3:CH$146,$B635,总装!CH$6)+SUMIF(总装!CI$3:CI$146,$B635,总装!CI$6)</f>
        <v>0</v>
      </c>
      <c r="AL635" s="5">
        <f ca="1">SUMIF(总装!CJ$3:CJ$146,$B635,总装!CJ$6)+SUMIF(总装!CK$3:CK$146,$B635,总装!CK$6)+SUMIF(总装!CL$3:CL$146,$B635,总装!CL$6)</f>
        <v>0</v>
      </c>
      <c r="AM635" s="5">
        <f ca="1">SUMIF(总装!CM$3:CM$146,$B635,总装!CM$6)+SUMIF(总装!CN$3:CN$146,$B635,总装!CN$6)+SUMIF(总装!CO$3:CO$146,$B635,总装!CO$6)</f>
        <v>0</v>
      </c>
      <c r="AN635" s="5">
        <f ca="1">SUMIF(总装!CP$3:CP$146,$B635,总装!CP$6)+SUMIF(总装!CQ$3:CQ$146,$B635,总装!CQ$6)+SUMIF(总装!CR$3:CR$146,$B635,总装!CR$6)</f>
        <v>0</v>
      </c>
      <c r="AO635" s="5">
        <f ca="1" t="shared" si="24"/>
        <v>762</v>
      </c>
      <c r="AP635" s="5">
        <f>SUMIF(工单拆分!G:G,B635,工单拆分!I:I)</f>
        <v>762</v>
      </c>
      <c r="AQ635" s="5">
        <f ca="1" t="shared" si="25"/>
        <v>0</v>
      </c>
      <c r="AS635" s="7"/>
      <c r="AT635" s="5"/>
      <c r="AU635" s="5"/>
      <c r="AV635" s="5"/>
      <c r="AW635" s="5"/>
    </row>
    <row r="636" s="1" customFormat="1" spans="1:49">
      <c r="A636" s="5">
        <f>工单拆分!F636</f>
        <v>7211001054</v>
      </c>
      <c r="B636" s="5" t="str">
        <f>工单拆分!G636</f>
        <v>1100066759-10</v>
      </c>
      <c r="C636" s="5" t="str">
        <f>工单拆分!H636</f>
        <v>40B2O-3.6</v>
      </c>
      <c r="D636" s="5">
        <f>VLOOKUP(B636,工单拆分!G:I,3,0)</f>
        <v>1200</v>
      </c>
      <c r="E636" s="5">
        <f ca="1">SUMIFS(OFFSET(工单拆分!$I$2,,,2000),OFFSET(工单拆分!$F$2,,,2000),A636)</f>
        <v>1200</v>
      </c>
      <c r="F636" s="5"/>
      <c r="G636" s="10">
        <f ca="1" t="array" ref="G636">MATCH(TRUE,J636:AN636&gt;10,0)+$J$2-1</f>
        <v>43529</v>
      </c>
      <c r="H636" s="11"/>
      <c r="I636" s="11"/>
      <c r="J636" s="5">
        <f ca="1">SUMIF(总装!D$3:D$146,$B636,总装!D$6)+SUMIF(总装!E$3:E$146,$B636,总装!E$6)+SUMIF(总装!F$3:F$146,$B636,总装!F$6)</f>
        <v>0</v>
      </c>
      <c r="K636" s="12">
        <f ca="1">SUMIF(总装!G$3:G$146,$B636,总装!G$6)+SUMIF(总装!H$3:H$146,$B636,总装!H$6)+SUMIF(总装!I$3:I$146,$B636,总装!I$6)</f>
        <v>0</v>
      </c>
      <c r="L636" s="12">
        <f ca="1">SUMIF(总装!J$3:J$146,$B636,总装!J$6)+SUMIF(总装!K$3:K$146,$B636,总装!K$6)+SUMIF(总装!L$3:L$146,$B636,总装!L$6)</f>
        <v>0</v>
      </c>
      <c r="M636" s="12">
        <f ca="1">SUMIF(总装!M$3:M$146,$B636,总装!M$6)+SUMIF(总装!N$3:N$146,$B636,总装!N$6)+SUMIF(总装!O$3:O$146,$B636,总装!O$6)</f>
        <v>0</v>
      </c>
      <c r="N636" s="12">
        <f ca="1">SUMIF(总装!P$3:P$146,$B636,总装!P$6)+SUMIF(总装!Q$3:Q$146,$B636,总装!Q$6)+SUMIF(总装!R$3:R$146,$B636,总装!R$6)</f>
        <v>960</v>
      </c>
      <c r="O636" s="12">
        <f ca="1">SUMIF(总装!S$3:S$146,$B636,总装!S$6)+SUMIF(总装!T$3:T$146,$B636,总装!T$6)+SUMIF(总装!U$3:U$146,$B636,总装!U$6)</f>
        <v>240</v>
      </c>
      <c r="P636" s="12">
        <f ca="1">SUMIF(总装!V$3:V$146,$B636,总装!V$6)+SUMIF(总装!W$3:W$146,$B636,总装!W$6)+SUMIF(总装!X$3:X$146,$B636,总装!X$6)</f>
        <v>0</v>
      </c>
      <c r="Q636" s="12">
        <f ca="1">SUMIF(总装!Y$3:Y$146,$B636,总装!Y$6)+SUMIF(总装!Z$3:Z$146,$B636,总装!Z$6)+SUMIF(总装!AA$3:AA$146,$B636,总装!AA$6)</f>
        <v>0</v>
      </c>
      <c r="R636" s="5">
        <f ca="1">SUMIF(总装!AB$3:AB$146,$B636,总装!AB$6)+SUMIF(总装!AC$3:AC$146,$B636,总装!AC$6)+SUMIF(总装!AD$3:AD$146,$B636,总装!AD$6)</f>
        <v>0</v>
      </c>
      <c r="S636" s="5">
        <f ca="1">SUMIF(总装!AE$3:AE$146,$B636,总装!AE$6)+SUMIF(总装!AF$3:AF$146,$B636,总装!AF$6)+SUMIF(总装!AG$3:AG$146,$B636,总装!AG$6)</f>
        <v>0</v>
      </c>
      <c r="T636" s="5">
        <f ca="1">SUMIF(总装!AH$3:AH$146,$B636,总装!AH$6)+SUMIF(总装!AI$3:AI$146,$B636,总装!AI$6)+SUMIF(总装!AJ$3:AJ$146,$B636,总装!AJ$6)</f>
        <v>0</v>
      </c>
      <c r="U636" s="5">
        <f ca="1">SUMIF(总装!AK$3:AK$146,$B636,总装!AK$6)+SUMIF(总装!AL$3:AL$146,$B636,总装!AL$6)+SUMIF(总装!AM$3:AM$146,$B636,总装!AM$6)</f>
        <v>0</v>
      </c>
      <c r="V636" s="5">
        <f ca="1">SUMIF(总装!AN$3:AN$146,$B636,总装!AN$6)+SUMIF(总装!AO$3:AO$146,$B636,总装!AO$6)+SUMIF(总装!AP$3:AP$146,$B636,总装!AP$6)</f>
        <v>0</v>
      </c>
      <c r="W636" s="5">
        <f ca="1">SUMIF(总装!AQ$3:AQ$146,$B636,总装!AQ$6)+SUMIF(总装!AR$3:AR$146,$B636,总装!AR$6)+SUMIF(总装!AS$3:AS$146,$B636,总装!AS$6)</f>
        <v>0</v>
      </c>
      <c r="X636" s="5">
        <f ca="1">SUMIF(总装!AT$3:AT$146,$B636,总装!AT$6)+SUMIF(总装!AU$3:AU$146,$B636,总装!AU$6)+SUMIF(总装!AV$3:AV$146,$B636,总装!AV$6)</f>
        <v>0</v>
      </c>
      <c r="Y636" s="5">
        <f ca="1">SUMIF(总装!AW$3:AW$146,$B636,总装!AW$6)+SUMIF(总装!AX$3:AX$146,$B636,总装!AX$6)+SUMIF(总装!AY$3:AY$146,$B636,总装!AY$6)</f>
        <v>0</v>
      </c>
      <c r="Z636" s="5">
        <f ca="1">SUMIF(总装!AZ$3:AZ$146,$B636,总装!AZ$6)+SUMIF(总装!BA$3:BA$146,$B636,总装!BA$6)+SUMIF(总装!BB$3:BB$146,$B636,总装!BB$6)</f>
        <v>0</v>
      </c>
      <c r="AA636" s="5">
        <f ca="1">SUMIF(总装!BC$3:BC$146,$B636,总装!BC$6)+SUMIF(总装!BD$3:BD$146,$B636,总装!BD$6)+SUMIF(总装!BE$3:BE$146,$B636,总装!BE$6)</f>
        <v>0</v>
      </c>
      <c r="AB636" s="5">
        <f ca="1">SUMIF(总装!BF$3:BF$146,$B636,总装!BF$6)+SUMIF(总装!BG$3:BG$146,$B636,总装!BG$6)+SUMIF(总装!BH$3:BH$146,$B636,总装!BH$6)</f>
        <v>0</v>
      </c>
      <c r="AC636" s="5">
        <f ca="1">SUMIF(总装!BI$3:BI$146,$B636,总装!BI$6)+SUMIF(总装!BJ$3:BJ$146,$B636,总装!BJ$6)+SUMIF(总装!BK$3:BK$146,$B636,总装!BK$6)</f>
        <v>0</v>
      </c>
      <c r="AD636" s="5">
        <f ca="1">SUMIF(总装!BL$3:BL$146,$B636,总装!BL$6)+SUMIF(总装!BM$3:BM$146,$B636,总装!BM$6)+SUMIF(总装!BN$3:BN$146,$B636,总装!BN$6)</f>
        <v>0</v>
      </c>
      <c r="AE636" s="5">
        <f ca="1">SUMIF(总装!BO$3:BO$146,$B636,总装!BO$6)+SUMIF(总装!BP$3:BP$146,$B636,总装!BP$6)+SUMIF(总装!BQ$3:BQ$146,$B636,总装!BQ$6)</f>
        <v>0</v>
      </c>
      <c r="AF636" s="5">
        <f ca="1">SUMIF(总装!BR$3:BR$146,$B636,总装!BR$6)+SUMIF(总装!BS$3:BS$146,$B636,总装!BS$6)+SUMIF(总装!BT$3:BT$146,$B636,总装!BT$6)</f>
        <v>0</v>
      </c>
      <c r="AG636" s="5">
        <f ca="1">SUMIF(总装!BU$3:BU$146,$B636,总装!BU$6)+SUMIF(总装!BV$3:BV$146,$B636,总装!BV$6)+SUMIF(总装!BW$3:BW$146,$B636,总装!BW$6)</f>
        <v>0</v>
      </c>
      <c r="AH636" s="5">
        <f ca="1">SUMIF(总装!BX$3:BX$146,$B636,总装!BX$6)+SUMIF(总装!BY$3:BY$146,$B636,总装!BY$6)+SUMIF(总装!BZ$3:BZ$146,$B636,总装!BZ$6)</f>
        <v>0</v>
      </c>
      <c r="AI636" s="5">
        <f ca="1">SUMIF(总装!CA$3:CA$146,$B636,总装!CA$6)+SUMIF(总装!CB$3:CB$146,$B636,总装!CB$6)+SUMIF(总装!CC$3:CC$146,$B636,总装!CC$6)</f>
        <v>0</v>
      </c>
      <c r="AJ636" s="5">
        <f ca="1">SUMIF(总装!CD$3:CD$146,$B636,总装!CD$6)+SUMIF(总装!CE$3:CE$146,$B636,总装!CE$6)+SUMIF(总装!CF$3:CF$146,$B636,总装!CF$6)</f>
        <v>0</v>
      </c>
      <c r="AK636" s="5">
        <f ca="1">SUMIF(总装!CG$3:CG$146,$B636,总装!CG$6)+SUMIF(总装!CH$3:CH$146,$B636,总装!CH$6)+SUMIF(总装!CI$3:CI$146,$B636,总装!CI$6)</f>
        <v>0</v>
      </c>
      <c r="AL636" s="5">
        <f ca="1">SUMIF(总装!CJ$3:CJ$146,$B636,总装!CJ$6)+SUMIF(总装!CK$3:CK$146,$B636,总装!CK$6)+SUMIF(总装!CL$3:CL$146,$B636,总装!CL$6)</f>
        <v>0</v>
      </c>
      <c r="AM636" s="5">
        <f ca="1">SUMIF(总装!CM$3:CM$146,$B636,总装!CM$6)+SUMIF(总装!CN$3:CN$146,$B636,总装!CN$6)+SUMIF(总装!CO$3:CO$146,$B636,总装!CO$6)</f>
        <v>0</v>
      </c>
      <c r="AN636" s="5">
        <f ca="1">SUMIF(总装!CP$3:CP$146,$B636,总装!CP$6)+SUMIF(总装!CQ$3:CQ$146,$B636,总装!CQ$6)+SUMIF(总装!CR$3:CR$146,$B636,总装!CR$6)</f>
        <v>0</v>
      </c>
      <c r="AO636" s="5">
        <f ca="1" t="shared" si="24"/>
        <v>1200</v>
      </c>
      <c r="AP636" s="5">
        <f>SUMIF(工单拆分!G:G,B636,工单拆分!I:I)</f>
        <v>1200</v>
      </c>
      <c r="AQ636" s="5">
        <f ca="1" t="shared" si="25"/>
        <v>0</v>
      </c>
      <c r="AS636" s="7"/>
      <c r="AT636" s="5"/>
      <c r="AU636" s="5"/>
      <c r="AV636" s="5"/>
      <c r="AW636" s="5"/>
    </row>
    <row r="637" s="1" customFormat="1" spans="1:49">
      <c r="A637" s="5">
        <f>工单拆分!F637</f>
        <v>7211001589</v>
      </c>
      <c r="B637" s="5" t="str">
        <f>工单拆分!G637</f>
        <v>1100066760-20/40</v>
      </c>
      <c r="C637" s="5" t="str">
        <f>工单拆分!H637</f>
        <v>50YC9W-3.12</v>
      </c>
      <c r="D637" s="5">
        <f>VLOOKUP(B637,工单拆分!G:I,3,0)</f>
        <v>714</v>
      </c>
      <c r="E637" s="5">
        <f ca="1">SUMIFS(OFFSET(工单拆分!$I$2,,,2000),OFFSET(工单拆分!$F$2,,,2000),A637)</f>
        <v>714</v>
      </c>
      <c r="F637" s="5"/>
      <c r="G637" s="10">
        <f ca="1" t="array" ref="G637">MATCH(TRUE,J637:AN637&gt;10,0)+$J$2-1</f>
        <v>43533</v>
      </c>
      <c r="H637" s="11"/>
      <c r="I637" s="11"/>
      <c r="J637" s="5">
        <f ca="1">SUMIF(总装!D$3:D$146,$B637,总装!D$6)+SUMIF(总装!E$3:E$146,$B637,总装!E$6)+SUMIF(总装!F$3:F$146,$B637,总装!F$6)</f>
        <v>0</v>
      </c>
      <c r="K637" s="12">
        <f ca="1">SUMIF(总装!G$3:G$146,$B637,总装!G$6)+SUMIF(总装!H$3:H$146,$B637,总装!H$6)+SUMIF(总装!I$3:I$146,$B637,总装!I$6)</f>
        <v>0</v>
      </c>
      <c r="L637" s="12">
        <f ca="1">SUMIF(总装!J$3:J$146,$B637,总装!J$6)+SUMIF(总装!K$3:K$146,$B637,总装!K$6)+SUMIF(总装!L$3:L$146,$B637,总装!L$6)</f>
        <v>0</v>
      </c>
      <c r="M637" s="12">
        <f ca="1">SUMIF(总装!M$3:M$146,$B637,总装!M$6)+SUMIF(总装!N$3:N$146,$B637,总装!N$6)+SUMIF(总装!O$3:O$146,$B637,总装!O$6)</f>
        <v>0</v>
      </c>
      <c r="N637" s="12">
        <f ca="1">SUMIF(总装!P$3:P$146,$B637,总装!P$6)+SUMIF(总装!Q$3:Q$146,$B637,总装!Q$6)+SUMIF(总装!R$3:R$146,$B637,总装!R$6)</f>
        <v>0</v>
      </c>
      <c r="O637" s="12">
        <f ca="1">SUMIF(总装!S$3:S$146,$B637,总装!S$6)+SUMIF(总装!T$3:T$146,$B637,总装!T$6)+SUMIF(总装!U$3:U$146,$B637,总装!U$6)</f>
        <v>0</v>
      </c>
      <c r="P637" s="12">
        <f ca="1">SUMIF(总装!V$3:V$146,$B637,总装!V$6)+SUMIF(总装!W$3:W$146,$B637,总装!W$6)+SUMIF(总装!X$3:X$146,$B637,总装!X$6)</f>
        <v>0</v>
      </c>
      <c r="Q637" s="12">
        <f ca="1">SUMIF(总装!Y$3:Y$146,$B637,总装!Y$6)+SUMIF(总装!Z$3:Z$146,$B637,总装!Z$6)+SUMIF(总装!AA$3:AA$146,$B637,总装!AA$6)</f>
        <v>0</v>
      </c>
      <c r="R637" s="5">
        <f ca="1">SUMIF(总装!AB$3:AB$146,$B637,总装!AB$6)+SUMIF(总装!AC$3:AC$146,$B637,总装!AC$6)+SUMIF(总装!AD$3:AD$146,$B637,总装!AD$6)</f>
        <v>312</v>
      </c>
      <c r="S637" s="5">
        <f ca="1">SUMIF(总装!AE$3:AE$146,$B637,总装!AE$6)+SUMIF(总装!AF$3:AF$146,$B637,总装!AF$6)+SUMIF(总装!AG$3:AG$146,$B637,总装!AG$6)</f>
        <v>0</v>
      </c>
      <c r="T637" s="5">
        <f ca="1">SUMIF(总装!AH$3:AH$146,$B637,总装!AH$6)+SUMIF(总装!AI$3:AI$146,$B637,总装!AI$6)+SUMIF(总装!AJ$3:AJ$146,$B637,总装!AJ$6)</f>
        <v>402</v>
      </c>
      <c r="U637" s="5">
        <f ca="1">SUMIF(总装!AK$3:AK$146,$B637,总装!AK$6)+SUMIF(总装!AL$3:AL$146,$B637,总装!AL$6)+SUMIF(总装!AM$3:AM$146,$B637,总装!AM$6)</f>
        <v>0</v>
      </c>
      <c r="V637" s="5">
        <f ca="1">SUMIF(总装!AN$3:AN$146,$B637,总装!AN$6)+SUMIF(总装!AO$3:AO$146,$B637,总装!AO$6)+SUMIF(总装!AP$3:AP$146,$B637,总装!AP$6)</f>
        <v>0</v>
      </c>
      <c r="W637" s="5">
        <f ca="1">SUMIF(总装!AQ$3:AQ$146,$B637,总装!AQ$6)+SUMIF(总装!AR$3:AR$146,$B637,总装!AR$6)+SUMIF(总装!AS$3:AS$146,$B637,总装!AS$6)</f>
        <v>0</v>
      </c>
      <c r="X637" s="5">
        <f ca="1">SUMIF(总装!AT$3:AT$146,$B637,总装!AT$6)+SUMIF(总装!AU$3:AU$146,$B637,总装!AU$6)+SUMIF(总装!AV$3:AV$146,$B637,总装!AV$6)</f>
        <v>0</v>
      </c>
      <c r="Y637" s="5">
        <f ca="1">SUMIF(总装!AW$3:AW$146,$B637,总装!AW$6)+SUMIF(总装!AX$3:AX$146,$B637,总装!AX$6)+SUMIF(总装!AY$3:AY$146,$B637,总装!AY$6)</f>
        <v>0</v>
      </c>
      <c r="Z637" s="5">
        <f ca="1">SUMIF(总装!AZ$3:AZ$146,$B637,总装!AZ$6)+SUMIF(总装!BA$3:BA$146,$B637,总装!BA$6)+SUMIF(总装!BB$3:BB$146,$B637,总装!BB$6)</f>
        <v>0</v>
      </c>
      <c r="AA637" s="5">
        <f ca="1">SUMIF(总装!BC$3:BC$146,$B637,总装!BC$6)+SUMIF(总装!BD$3:BD$146,$B637,总装!BD$6)+SUMIF(总装!BE$3:BE$146,$B637,总装!BE$6)</f>
        <v>0</v>
      </c>
      <c r="AB637" s="5">
        <f ca="1">SUMIF(总装!BF$3:BF$146,$B637,总装!BF$6)+SUMIF(总装!BG$3:BG$146,$B637,总装!BG$6)+SUMIF(总装!BH$3:BH$146,$B637,总装!BH$6)</f>
        <v>0</v>
      </c>
      <c r="AC637" s="5">
        <f ca="1">SUMIF(总装!BI$3:BI$146,$B637,总装!BI$6)+SUMIF(总装!BJ$3:BJ$146,$B637,总装!BJ$6)+SUMIF(总装!BK$3:BK$146,$B637,总装!BK$6)</f>
        <v>0</v>
      </c>
      <c r="AD637" s="5">
        <f ca="1">SUMIF(总装!BL$3:BL$146,$B637,总装!BL$6)+SUMIF(总装!BM$3:BM$146,$B637,总装!BM$6)+SUMIF(总装!BN$3:BN$146,$B637,总装!BN$6)</f>
        <v>0</v>
      </c>
      <c r="AE637" s="5">
        <f ca="1">SUMIF(总装!BO$3:BO$146,$B637,总装!BO$6)+SUMIF(总装!BP$3:BP$146,$B637,总装!BP$6)+SUMIF(总装!BQ$3:BQ$146,$B637,总装!BQ$6)</f>
        <v>0</v>
      </c>
      <c r="AF637" s="5">
        <f ca="1">SUMIF(总装!BR$3:BR$146,$B637,总装!BR$6)+SUMIF(总装!BS$3:BS$146,$B637,总装!BS$6)+SUMIF(总装!BT$3:BT$146,$B637,总装!BT$6)</f>
        <v>0</v>
      </c>
      <c r="AG637" s="5">
        <f ca="1">SUMIF(总装!BU$3:BU$146,$B637,总装!BU$6)+SUMIF(总装!BV$3:BV$146,$B637,总装!BV$6)+SUMIF(总装!BW$3:BW$146,$B637,总装!BW$6)</f>
        <v>0</v>
      </c>
      <c r="AH637" s="5">
        <f ca="1">SUMIF(总装!BX$3:BX$146,$B637,总装!BX$6)+SUMIF(总装!BY$3:BY$146,$B637,总装!BY$6)+SUMIF(总装!BZ$3:BZ$146,$B637,总装!BZ$6)</f>
        <v>0</v>
      </c>
      <c r="AI637" s="5">
        <f ca="1">SUMIF(总装!CA$3:CA$146,$B637,总装!CA$6)+SUMIF(总装!CB$3:CB$146,$B637,总装!CB$6)+SUMIF(总装!CC$3:CC$146,$B637,总装!CC$6)</f>
        <v>0</v>
      </c>
      <c r="AJ637" s="5">
        <f ca="1">SUMIF(总装!CD$3:CD$146,$B637,总装!CD$6)+SUMIF(总装!CE$3:CE$146,$B637,总装!CE$6)+SUMIF(总装!CF$3:CF$146,$B637,总装!CF$6)</f>
        <v>0</v>
      </c>
      <c r="AK637" s="5">
        <f ca="1">SUMIF(总装!CG$3:CG$146,$B637,总装!CG$6)+SUMIF(总装!CH$3:CH$146,$B637,总装!CH$6)+SUMIF(总装!CI$3:CI$146,$B637,总装!CI$6)</f>
        <v>0</v>
      </c>
      <c r="AL637" s="5">
        <f ca="1">SUMIF(总装!CJ$3:CJ$146,$B637,总装!CJ$6)+SUMIF(总装!CK$3:CK$146,$B637,总装!CK$6)+SUMIF(总装!CL$3:CL$146,$B637,总装!CL$6)</f>
        <v>0</v>
      </c>
      <c r="AM637" s="5">
        <f ca="1">SUMIF(总装!CM$3:CM$146,$B637,总装!CM$6)+SUMIF(总装!CN$3:CN$146,$B637,总装!CN$6)+SUMIF(总装!CO$3:CO$146,$B637,总装!CO$6)</f>
        <v>0</v>
      </c>
      <c r="AN637" s="5">
        <f ca="1">SUMIF(总装!CP$3:CP$146,$B637,总装!CP$6)+SUMIF(总装!CQ$3:CQ$146,$B637,总装!CQ$6)+SUMIF(总装!CR$3:CR$146,$B637,总装!CR$6)</f>
        <v>0</v>
      </c>
      <c r="AO637" s="5">
        <f ca="1" t="shared" si="24"/>
        <v>714</v>
      </c>
      <c r="AP637" s="5">
        <f>SUMIF(工单拆分!G:G,B637,工单拆分!I:I)</f>
        <v>714</v>
      </c>
      <c r="AQ637" s="5">
        <f ca="1" t="shared" si="25"/>
        <v>0</v>
      </c>
      <c r="AS637" s="7"/>
      <c r="AT637" s="5"/>
      <c r="AU637" s="5"/>
      <c r="AV637" s="5"/>
      <c r="AW637" s="5"/>
    </row>
    <row r="638" s="1" customFormat="1" spans="1:49">
      <c r="A638" s="5">
        <f>工单拆分!F638</f>
        <v>7211002066</v>
      </c>
      <c r="B638" s="5" t="str">
        <f>工单拆分!G638</f>
        <v>1100066760-30</v>
      </c>
      <c r="C638" s="5" t="str">
        <f>工单拆分!H638</f>
        <v>50FC28D-3.12</v>
      </c>
      <c r="D638" s="5">
        <f>VLOOKUP(B638,工单拆分!G:I,3,0)</f>
        <v>546</v>
      </c>
      <c r="E638" s="5">
        <f ca="1">SUMIFS(OFFSET(工单拆分!$I$2,,,2000),OFFSET(工单拆分!$F$2,,,2000),A638)</f>
        <v>1092</v>
      </c>
      <c r="F638" s="5"/>
      <c r="G638" s="10">
        <f ca="1" t="array" ref="G638">MATCH(TRUE,J638:AN638&gt;10,0)+$J$2-1</f>
        <v>43531</v>
      </c>
      <c r="H638" s="11"/>
      <c r="I638" s="11"/>
      <c r="J638" s="5">
        <f ca="1">SUMIF(总装!D$3:D$146,$B638,总装!D$6)+SUMIF(总装!E$3:E$146,$B638,总装!E$6)+SUMIF(总装!F$3:F$146,$B638,总装!F$6)</f>
        <v>0</v>
      </c>
      <c r="K638" s="12">
        <f ca="1">SUMIF(总装!G$3:G$146,$B638,总装!G$6)+SUMIF(总装!H$3:H$146,$B638,总装!H$6)+SUMIF(总装!I$3:I$146,$B638,总装!I$6)</f>
        <v>0</v>
      </c>
      <c r="L638" s="12">
        <f ca="1">SUMIF(总装!J$3:J$146,$B638,总装!J$6)+SUMIF(总装!K$3:K$146,$B638,总装!K$6)+SUMIF(总装!L$3:L$146,$B638,总装!L$6)</f>
        <v>0</v>
      </c>
      <c r="M638" s="12">
        <f ca="1">SUMIF(总装!M$3:M$146,$B638,总装!M$6)+SUMIF(总装!N$3:N$146,$B638,总装!N$6)+SUMIF(总装!O$3:O$146,$B638,总装!O$6)</f>
        <v>0</v>
      </c>
      <c r="N638" s="12">
        <f ca="1">SUMIF(总装!P$3:P$146,$B638,总装!P$6)+SUMIF(总装!Q$3:Q$146,$B638,总装!Q$6)+SUMIF(总装!R$3:R$146,$B638,总装!R$6)</f>
        <v>0</v>
      </c>
      <c r="O638" s="12">
        <f ca="1">SUMIF(总装!S$3:S$146,$B638,总装!S$6)+SUMIF(总装!T$3:T$146,$B638,总装!T$6)+SUMIF(总装!U$3:U$146,$B638,总装!U$6)</f>
        <v>0</v>
      </c>
      <c r="P638" s="12">
        <f ca="1">SUMIF(总装!V$3:V$146,$B638,总装!V$6)+SUMIF(总装!W$3:W$146,$B638,总装!W$6)+SUMIF(总装!X$3:X$146,$B638,总装!X$6)</f>
        <v>546</v>
      </c>
      <c r="Q638" s="12">
        <f ca="1">SUMIF(总装!Y$3:Y$146,$B638,总装!Y$6)+SUMIF(总装!Z$3:Z$146,$B638,总装!Z$6)+SUMIF(总装!AA$3:AA$146,$B638,总装!AA$6)</f>
        <v>0</v>
      </c>
      <c r="R638" s="5">
        <f ca="1">SUMIF(总装!AB$3:AB$146,$B638,总装!AB$6)+SUMIF(总装!AC$3:AC$146,$B638,总装!AC$6)+SUMIF(总装!AD$3:AD$146,$B638,总装!AD$6)</f>
        <v>0</v>
      </c>
      <c r="S638" s="5">
        <f ca="1">SUMIF(总装!AE$3:AE$146,$B638,总装!AE$6)+SUMIF(总装!AF$3:AF$146,$B638,总装!AF$6)+SUMIF(总装!AG$3:AG$146,$B638,总装!AG$6)</f>
        <v>0</v>
      </c>
      <c r="T638" s="5">
        <f ca="1">SUMIF(总装!AH$3:AH$146,$B638,总装!AH$6)+SUMIF(总装!AI$3:AI$146,$B638,总装!AI$6)+SUMIF(总装!AJ$3:AJ$146,$B638,总装!AJ$6)</f>
        <v>0</v>
      </c>
      <c r="U638" s="5">
        <f ca="1">SUMIF(总装!AK$3:AK$146,$B638,总装!AK$6)+SUMIF(总装!AL$3:AL$146,$B638,总装!AL$6)+SUMIF(总装!AM$3:AM$146,$B638,总装!AM$6)</f>
        <v>0</v>
      </c>
      <c r="V638" s="5">
        <f ca="1">SUMIF(总装!AN$3:AN$146,$B638,总装!AN$6)+SUMIF(总装!AO$3:AO$146,$B638,总装!AO$6)+SUMIF(总装!AP$3:AP$146,$B638,总装!AP$6)</f>
        <v>0</v>
      </c>
      <c r="W638" s="5">
        <f ca="1">SUMIF(总装!AQ$3:AQ$146,$B638,总装!AQ$6)+SUMIF(总装!AR$3:AR$146,$B638,总装!AR$6)+SUMIF(总装!AS$3:AS$146,$B638,总装!AS$6)</f>
        <v>0</v>
      </c>
      <c r="X638" s="5">
        <f ca="1">SUMIF(总装!AT$3:AT$146,$B638,总装!AT$6)+SUMIF(总装!AU$3:AU$146,$B638,总装!AU$6)+SUMIF(总装!AV$3:AV$146,$B638,总装!AV$6)</f>
        <v>0</v>
      </c>
      <c r="Y638" s="5">
        <f ca="1">SUMIF(总装!AW$3:AW$146,$B638,总装!AW$6)+SUMIF(总装!AX$3:AX$146,$B638,总装!AX$6)+SUMIF(总装!AY$3:AY$146,$B638,总装!AY$6)</f>
        <v>0</v>
      </c>
      <c r="Z638" s="5">
        <f ca="1">SUMIF(总装!AZ$3:AZ$146,$B638,总装!AZ$6)+SUMIF(总装!BA$3:BA$146,$B638,总装!BA$6)+SUMIF(总装!BB$3:BB$146,$B638,总装!BB$6)</f>
        <v>0</v>
      </c>
      <c r="AA638" s="5">
        <f ca="1">SUMIF(总装!BC$3:BC$146,$B638,总装!BC$6)+SUMIF(总装!BD$3:BD$146,$B638,总装!BD$6)+SUMIF(总装!BE$3:BE$146,$B638,总装!BE$6)</f>
        <v>0</v>
      </c>
      <c r="AB638" s="5">
        <f ca="1">SUMIF(总装!BF$3:BF$146,$B638,总装!BF$6)+SUMIF(总装!BG$3:BG$146,$B638,总装!BG$6)+SUMIF(总装!BH$3:BH$146,$B638,总装!BH$6)</f>
        <v>0</v>
      </c>
      <c r="AC638" s="5">
        <f ca="1">SUMIF(总装!BI$3:BI$146,$B638,总装!BI$6)+SUMIF(总装!BJ$3:BJ$146,$B638,总装!BJ$6)+SUMIF(总装!BK$3:BK$146,$B638,总装!BK$6)</f>
        <v>0</v>
      </c>
      <c r="AD638" s="5">
        <f ca="1">SUMIF(总装!BL$3:BL$146,$B638,总装!BL$6)+SUMIF(总装!BM$3:BM$146,$B638,总装!BM$6)+SUMIF(总装!BN$3:BN$146,$B638,总装!BN$6)</f>
        <v>0</v>
      </c>
      <c r="AE638" s="5">
        <f ca="1">SUMIF(总装!BO$3:BO$146,$B638,总装!BO$6)+SUMIF(总装!BP$3:BP$146,$B638,总装!BP$6)+SUMIF(总装!BQ$3:BQ$146,$B638,总装!BQ$6)</f>
        <v>0</v>
      </c>
      <c r="AF638" s="5">
        <f ca="1">SUMIF(总装!BR$3:BR$146,$B638,总装!BR$6)+SUMIF(总装!BS$3:BS$146,$B638,总装!BS$6)+SUMIF(总装!BT$3:BT$146,$B638,总装!BT$6)</f>
        <v>0</v>
      </c>
      <c r="AG638" s="5">
        <f ca="1">SUMIF(总装!BU$3:BU$146,$B638,总装!BU$6)+SUMIF(总装!BV$3:BV$146,$B638,总装!BV$6)+SUMIF(总装!BW$3:BW$146,$B638,总装!BW$6)</f>
        <v>0</v>
      </c>
      <c r="AH638" s="5">
        <f ca="1">SUMIF(总装!BX$3:BX$146,$B638,总装!BX$6)+SUMIF(总装!BY$3:BY$146,$B638,总装!BY$6)+SUMIF(总装!BZ$3:BZ$146,$B638,总装!BZ$6)</f>
        <v>0</v>
      </c>
      <c r="AI638" s="5">
        <f ca="1">SUMIF(总装!CA$3:CA$146,$B638,总装!CA$6)+SUMIF(总装!CB$3:CB$146,$B638,总装!CB$6)+SUMIF(总装!CC$3:CC$146,$B638,总装!CC$6)</f>
        <v>0</v>
      </c>
      <c r="AJ638" s="5">
        <f ca="1">SUMIF(总装!CD$3:CD$146,$B638,总装!CD$6)+SUMIF(总装!CE$3:CE$146,$B638,总装!CE$6)+SUMIF(总装!CF$3:CF$146,$B638,总装!CF$6)</f>
        <v>0</v>
      </c>
      <c r="AK638" s="5">
        <f ca="1">SUMIF(总装!CG$3:CG$146,$B638,总装!CG$6)+SUMIF(总装!CH$3:CH$146,$B638,总装!CH$6)+SUMIF(总装!CI$3:CI$146,$B638,总装!CI$6)</f>
        <v>0</v>
      </c>
      <c r="AL638" s="5">
        <f ca="1">SUMIF(总装!CJ$3:CJ$146,$B638,总装!CJ$6)+SUMIF(总装!CK$3:CK$146,$B638,总装!CK$6)+SUMIF(总装!CL$3:CL$146,$B638,总装!CL$6)</f>
        <v>0</v>
      </c>
      <c r="AM638" s="5">
        <f ca="1">SUMIF(总装!CM$3:CM$146,$B638,总装!CM$6)+SUMIF(总装!CN$3:CN$146,$B638,总装!CN$6)+SUMIF(总装!CO$3:CO$146,$B638,总装!CO$6)</f>
        <v>0</v>
      </c>
      <c r="AN638" s="5">
        <f ca="1">SUMIF(总装!CP$3:CP$146,$B638,总装!CP$6)+SUMIF(总装!CQ$3:CQ$146,$B638,总装!CQ$6)+SUMIF(总装!CR$3:CR$146,$B638,总装!CR$6)</f>
        <v>0</v>
      </c>
      <c r="AO638" s="5">
        <f ca="1" t="shared" si="24"/>
        <v>546</v>
      </c>
      <c r="AP638" s="5">
        <f>SUMIF(工单拆分!G:G,B638,工单拆分!I:I)</f>
        <v>546</v>
      </c>
      <c r="AQ638" s="5">
        <f ca="1" t="shared" si="25"/>
        <v>0</v>
      </c>
      <c r="AS638" s="7"/>
      <c r="AT638" s="5"/>
      <c r="AU638" s="5"/>
      <c r="AV638" s="5"/>
      <c r="AW638" s="5"/>
    </row>
    <row r="639" s="1" customFormat="1" spans="1:49">
      <c r="A639" s="5">
        <f>工单拆分!F639</f>
        <v>7211003155</v>
      </c>
      <c r="B639" s="5" t="str">
        <f>工单拆分!G639</f>
        <v>1100066760-10</v>
      </c>
      <c r="C639" s="5" t="str">
        <f>工单拆分!H639</f>
        <v>50FC22AC-3.12</v>
      </c>
      <c r="D639" s="5">
        <f>VLOOKUP(B639,工单拆分!G:I,3,0)</f>
        <v>1536</v>
      </c>
      <c r="E639" s="5">
        <f ca="1">SUMIFS(OFFSET(工单拆分!$I$2,,,2000),OFFSET(工单拆分!$F$2,,,2000),A639)</f>
        <v>1536</v>
      </c>
      <c r="F639" s="5"/>
      <c r="G639" s="10">
        <f ca="1" t="array" ref="G639">MATCH(TRUE,J639:AN639&gt;10,0)+$J$2-1</f>
        <v>43531</v>
      </c>
      <c r="H639" s="11"/>
      <c r="I639" s="11"/>
      <c r="J639" s="5">
        <f ca="1">SUMIF(总装!D$3:D$146,$B639,总装!D$6)+SUMIF(总装!E$3:E$146,$B639,总装!E$6)+SUMIF(总装!F$3:F$146,$B639,总装!F$6)</f>
        <v>0</v>
      </c>
      <c r="K639" s="12">
        <f ca="1">SUMIF(总装!G$3:G$146,$B639,总装!G$6)+SUMIF(总装!H$3:H$146,$B639,总装!H$6)+SUMIF(总装!I$3:I$146,$B639,总装!I$6)</f>
        <v>0</v>
      </c>
      <c r="L639" s="12">
        <f ca="1">SUMIF(总装!J$3:J$146,$B639,总装!J$6)+SUMIF(总装!K$3:K$146,$B639,总装!K$6)+SUMIF(总装!L$3:L$146,$B639,总装!L$6)</f>
        <v>0</v>
      </c>
      <c r="M639" s="12">
        <f ca="1">SUMIF(总装!M$3:M$146,$B639,总装!M$6)+SUMIF(总装!N$3:N$146,$B639,总装!N$6)+SUMIF(总装!O$3:O$146,$B639,总装!O$6)</f>
        <v>0</v>
      </c>
      <c r="N639" s="12">
        <f ca="1">SUMIF(总装!P$3:P$146,$B639,总装!P$6)+SUMIF(总装!Q$3:Q$146,$B639,总装!Q$6)+SUMIF(总装!R$3:R$146,$B639,总装!R$6)</f>
        <v>0</v>
      </c>
      <c r="O639" s="12">
        <f ca="1">SUMIF(总装!S$3:S$146,$B639,总装!S$6)+SUMIF(总装!T$3:T$146,$B639,总装!T$6)+SUMIF(总装!U$3:U$146,$B639,总装!U$6)</f>
        <v>0</v>
      </c>
      <c r="P639" s="12">
        <f ca="1">SUMIF(总装!V$3:V$146,$B639,总装!V$6)+SUMIF(总装!W$3:W$146,$B639,总装!W$6)+SUMIF(总装!X$3:X$146,$B639,总装!X$6)</f>
        <v>100</v>
      </c>
      <c r="Q639" s="12">
        <f ca="1">SUMIF(总装!Y$3:Y$146,$B639,总装!Y$6)+SUMIF(总装!Z$3:Z$146,$B639,总装!Z$6)+SUMIF(总装!AA$3:AA$146,$B639,总装!AA$6)</f>
        <v>1200</v>
      </c>
      <c r="R639" s="5">
        <f ca="1">SUMIF(总装!AB$3:AB$146,$B639,总装!AB$6)+SUMIF(总装!AC$3:AC$146,$B639,总装!AC$6)+SUMIF(总装!AD$3:AD$146,$B639,总装!AD$6)</f>
        <v>236</v>
      </c>
      <c r="S639" s="5">
        <f ca="1">SUMIF(总装!AE$3:AE$146,$B639,总装!AE$6)+SUMIF(总装!AF$3:AF$146,$B639,总装!AF$6)+SUMIF(总装!AG$3:AG$146,$B639,总装!AG$6)</f>
        <v>0</v>
      </c>
      <c r="T639" s="5">
        <f ca="1">SUMIF(总装!AH$3:AH$146,$B639,总装!AH$6)+SUMIF(总装!AI$3:AI$146,$B639,总装!AI$6)+SUMIF(总装!AJ$3:AJ$146,$B639,总装!AJ$6)</f>
        <v>0</v>
      </c>
      <c r="U639" s="5">
        <f ca="1">SUMIF(总装!AK$3:AK$146,$B639,总装!AK$6)+SUMIF(总装!AL$3:AL$146,$B639,总装!AL$6)+SUMIF(总装!AM$3:AM$146,$B639,总装!AM$6)</f>
        <v>0</v>
      </c>
      <c r="V639" s="5">
        <f ca="1">SUMIF(总装!AN$3:AN$146,$B639,总装!AN$6)+SUMIF(总装!AO$3:AO$146,$B639,总装!AO$6)+SUMIF(总装!AP$3:AP$146,$B639,总装!AP$6)</f>
        <v>0</v>
      </c>
      <c r="W639" s="5">
        <f ca="1">SUMIF(总装!AQ$3:AQ$146,$B639,总装!AQ$6)+SUMIF(总装!AR$3:AR$146,$B639,总装!AR$6)+SUMIF(总装!AS$3:AS$146,$B639,总装!AS$6)</f>
        <v>0</v>
      </c>
      <c r="X639" s="5">
        <f ca="1">SUMIF(总装!AT$3:AT$146,$B639,总装!AT$6)+SUMIF(总装!AU$3:AU$146,$B639,总装!AU$6)+SUMIF(总装!AV$3:AV$146,$B639,总装!AV$6)</f>
        <v>0</v>
      </c>
      <c r="Y639" s="5">
        <f ca="1">SUMIF(总装!AW$3:AW$146,$B639,总装!AW$6)+SUMIF(总装!AX$3:AX$146,$B639,总装!AX$6)+SUMIF(总装!AY$3:AY$146,$B639,总装!AY$6)</f>
        <v>0</v>
      </c>
      <c r="Z639" s="5">
        <f ca="1">SUMIF(总装!AZ$3:AZ$146,$B639,总装!AZ$6)+SUMIF(总装!BA$3:BA$146,$B639,总装!BA$6)+SUMIF(总装!BB$3:BB$146,$B639,总装!BB$6)</f>
        <v>0</v>
      </c>
      <c r="AA639" s="5">
        <f ca="1">SUMIF(总装!BC$3:BC$146,$B639,总装!BC$6)+SUMIF(总装!BD$3:BD$146,$B639,总装!BD$6)+SUMIF(总装!BE$3:BE$146,$B639,总装!BE$6)</f>
        <v>0</v>
      </c>
      <c r="AB639" s="5">
        <f ca="1">SUMIF(总装!BF$3:BF$146,$B639,总装!BF$6)+SUMIF(总装!BG$3:BG$146,$B639,总装!BG$6)+SUMIF(总装!BH$3:BH$146,$B639,总装!BH$6)</f>
        <v>0</v>
      </c>
      <c r="AC639" s="5">
        <f ca="1">SUMIF(总装!BI$3:BI$146,$B639,总装!BI$6)+SUMIF(总装!BJ$3:BJ$146,$B639,总装!BJ$6)+SUMIF(总装!BK$3:BK$146,$B639,总装!BK$6)</f>
        <v>0</v>
      </c>
      <c r="AD639" s="5">
        <f ca="1">SUMIF(总装!BL$3:BL$146,$B639,总装!BL$6)+SUMIF(总装!BM$3:BM$146,$B639,总装!BM$6)+SUMIF(总装!BN$3:BN$146,$B639,总装!BN$6)</f>
        <v>0</v>
      </c>
      <c r="AE639" s="5">
        <f ca="1">SUMIF(总装!BO$3:BO$146,$B639,总装!BO$6)+SUMIF(总装!BP$3:BP$146,$B639,总装!BP$6)+SUMIF(总装!BQ$3:BQ$146,$B639,总装!BQ$6)</f>
        <v>0</v>
      </c>
      <c r="AF639" s="5">
        <f ca="1">SUMIF(总装!BR$3:BR$146,$B639,总装!BR$6)+SUMIF(总装!BS$3:BS$146,$B639,总装!BS$6)+SUMIF(总装!BT$3:BT$146,$B639,总装!BT$6)</f>
        <v>0</v>
      </c>
      <c r="AG639" s="5">
        <f ca="1">SUMIF(总装!BU$3:BU$146,$B639,总装!BU$6)+SUMIF(总装!BV$3:BV$146,$B639,总装!BV$6)+SUMIF(总装!BW$3:BW$146,$B639,总装!BW$6)</f>
        <v>0</v>
      </c>
      <c r="AH639" s="5">
        <f ca="1">SUMIF(总装!BX$3:BX$146,$B639,总装!BX$6)+SUMIF(总装!BY$3:BY$146,$B639,总装!BY$6)+SUMIF(总装!BZ$3:BZ$146,$B639,总装!BZ$6)</f>
        <v>0</v>
      </c>
      <c r="AI639" s="5">
        <f ca="1">SUMIF(总装!CA$3:CA$146,$B639,总装!CA$6)+SUMIF(总装!CB$3:CB$146,$B639,总装!CB$6)+SUMIF(总装!CC$3:CC$146,$B639,总装!CC$6)</f>
        <v>0</v>
      </c>
      <c r="AJ639" s="5">
        <f ca="1">SUMIF(总装!CD$3:CD$146,$B639,总装!CD$6)+SUMIF(总装!CE$3:CE$146,$B639,总装!CE$6)+SUMIF(总装!CF$3:CF$146,$B639,总装!CF$6)</f>
        <v>0</v>
      </c>
      <c r="AK639" s="5">
        <f ca="1">SUMIF(总装!CG$3:CG$146,$B639,总装!CG$6)+SUMIF(总装!CH$3:CH$146,$B639,总装!CH$6)+SUMIF(总装!CI$3:CI$146,$B639,总装!CI$6)</f>
        <v>0</v>
      </c>
      <c r="AL639" s="5">
        <f ca="1">SUMIF(总装!CJ$3:CJ$146,$B639,总装!CJ$6)+SUMIF(总装!CK$3:CK$146,$B639,总装!CK$6)+SUMIF(总装!CL$3:CL$146,$B639,总装!CL$6)</f>
        <v>0</v>
      </c>
      <c r="AM639" s="5">
        <f ca="1">SUMIF(总装!CM$3:CM$146,$B639,总装!CM$6)+SUMIF(总装!CN$3:CN$146,$B639,总装!CN$6)+SUMIF(总装!CO$3:CO$146,$B639,总装!CO$6)</f>
        <v>0</v>
      </c>
      <c r="AN639" s="5">
        <f ca="1">SUMIF(总装!CP$3:CP$146,$B639,总装!CP$6)+SUMIF(总装!CQ$3:CQ$146,$B639,总装!CQ$6)+SUMIF(总装!CR$3:CR$146,$B639,总装!CR$6)</f>
        <v>0</v>
      </c>
      <c r="AO639" s="5">
        <f ca="1" t="shared" si="24"/>
        <v>1536</v>
      </c>
      <c r="AP639" s="5">
        <f>SUMIF(工单拆分!G:G,B639,工单拆分!I:I)</f>
        <v>1536</v>
      </c>
      <c r="AQ639" s="5">
        <f ca="1" t="shared" si="25"/>
        <v>0</v>
      </c>
      <c r="AS639" s="7"/>
      <c r="AT639" s="5"/>
      <c r="AU639" s="5"/>
      <c r="AV639" s="5"/>
      <c r="AW639" s="5"/>
    </row>
    <row r="640" s="1" customFormat="1" spans="1:49">
      <c r="A640" s="5">
        <f>工单拆分!F640</f>
        <v>7211001555</v>
      </c>
      <c r="B640" s="5" t="str">
        <f>工单拆分!G640</f>
        <v>1100066761-10</v>
      </c>
      <c r="C640" s="5" t="str">
        <f>工单拆分!H640</f>
        <v>50YB5K-3.19</v>
      </c>
      <c r="D640" s="5">
        <f>VLOOKUP(B640,工单拆分!G:I,3,0)</f>
        <v>756</v>
      </c>
      <c r="E640" s="5">
        <f ca="1">SUMIFS(OFFSET(工单拆分!$I$2,,,2000),OFFSET(工单拆分!$F$2,,,2000),A640)</f>
        <v>756</v>
      </c>
      <c r="F640" s="5"/>
      <c r="G640" s="10">
        <f ca="1" t="array" ref="G640">MATCH(TRUE,J640:AN640&gt;10,0)+$J$2-1</f>
        <v>43539</v>
      </c>
      <c r="H640" s="11"/>
      <c r="I640" s="11"/>
      <c r="J640" s="5">
        <f ca="1">SUMIF(总装!D$3:D$146,$B640,总装!D$6)+SUMIF(总装!E$3:E$146,$B640,总装!E$6)+SUMIF(总装!F$3:F$146,$B640,总装!F$6)</f>
        <v>0</v>
      </c>
      <c r="K640" s="12">
        <f ca="1">SUMIF(总装!G$3:G$146,$B640,总装!G$6)+SUMIF(总装!H$3:H$146,$B640,总装!H$6)+SUMIF(总装!I$3:I$146,$B640,总装!I$6)</f>
        <v>0</v>
      </c>
      <c r="L640" s="12">
        <f ca="1">SUMIF(总装!J$3:J$146,$B640,总装!J$6)+SUMIF(总装!K$3:K$146,$B640,总装!K$6)+SUMIF(总装!L$3:L$146,$B640,总装!L$6)</f>
        <v>0</v>
      </c>
      <c r="M640" s="12">
        <f ca="1">SUMIF(总装!M$3:M$146,$B640,总装!M$6)+SUMIF(总装!N$3:N$146,$B640,总装!N$6)+SUMIF(总装!O$3:O$146,$B640,总装!O$6)</f>
        <v>0</v>
      </c>
      <c r="N640" s="12">
        <f ca="1">SUMIF(总装!P$3:P$146,$B640,总装!P$6)+SUMIF(总装!Q$3:Q$146,$B640,总装!Q$6)+SUMIF(总装!R$3:R$146,$B640,总装!R$6)</f>
        <v>0</v>
      </c>
      <c r="O640" s="12">
        <f ca="1">SUMIF(总装!S$3:S$146,$B640,总装!S$6)+SUMIF(总装!T$3:T$146,$B640,总装!T$6)+SUMIF(总装!U$3:U$146,$B640,总装!U$6)</f>
        <v>0</v>
      </c>
      <c r="P640" s="12">
        <f ca="1">SUMIF(总装!V$3:V$146,$B640,总装!V$6)+SUMIF(总装!W$3:W$146,$B640,总装!W$6)+SUMIF(总装!X$3:X$146,$B640,总装!X$6)</f>
        <v>0</v>
      </c>
      <c r="Q640" s="12">
        <f ca="1">SUMIF(总装!Y$3:Y$146,$B640,总装!Y$6)+SUMIF(总装!Z$3:Z$146,$B640,总装!Z$6)+SUMIF(总装!AA$3:AA$146,$B640,总装!AA$6)</f>
        <v>0</v>
      </c>
      <c r="R640" s="5">
        <f ca="1">SUMIF(总装!AB$3:AB$146,$B640,总装!AB$6)+SUMIF(总装!AC$3:AC$146,$B640,总装!AC$6)+SUMIF(总装!AD$3:AD$146,$B640,总装!AD$6)</f>
        <v>0</v>
      </c>
      <c r="S640" s="5">
        <f ca="1">SUMIF(总装!AE$3:AE$146,$B640,总装!AE$6)+SUMIF(总装!AF$3:AF$146,$B640,总装!AF$6)+SUMIF(总装!AG$3:AG$146,$B640,总装!AG$6)</f>
        <v>0</v>
      </c>
      <c r="T640" s="5">
        <f ca="1">SUMIF(总装!AH$3:AH$146,$B640,总装!AH$6)+SUMIF(总装!AI$3:AI$146,$B640,总装!AI$6)+SUMIF(总装!AJ$3:AJ$146,$B640,总装!AJ$6)</f>
        <v>0</v>
      </c>
      <c r="U640" s="5">
        <f ca="1">SUMIF(总装!AK$3:AK$146,$B640,总装!AK$6)+SUMIF(总装!AL$3:AL$146,$B640,总装!AL$6)+SUMIF(总装!AM$3:AM$146,$B640,总装!AM$6)</f>
        <v>0</v>
      </c>
      <c r="V640" s="5">
        <f ca="1">SUMIF(总装!AN$3:AN$146,$B640,总装!AN$6)+SUMIF(总装!AO$3:AO$146,$B640,总装!AO$6)+SUMIF(总装!AP$3:AP$146,$B640,总装!AP$6)</f>
        <v>0</v>
      </c>
      <c r="W640" s="5">
        <f ca="1">SUMIF(总装!AQ$3:AQ$146,$B640,总装!AQ$6)+SUMIF(总装!AR$3:AR$146,$B640,总装!AR$6)+SUMIF(总装!AS$3:AS$146,$B640,总装!AS$6)</f>
        <v>0</v>
      </c>
      <c r="X640" s="5">
        <f ca="1">SUMIF(总装!AT$3:AT$146,$B640,总装!AT$6)+SUMIF(总装!AU$3:AU$146,$B640,总装!AU$6)+SUMIF(总装!AV$3:AV$146,$B640,总装!AV$6)</f>
        <v>756</v>
      </c>
      <c r="Y640" s="5">
        <f ca="1">SUMIF(总装!AW$3:AW$146,$B640,总装!AW$6)+SUMIF(总装!AX$3:AX$146,$B640,总装!AX$6)+SUMIF(总装!AY$3:AY$146,$B640,总装!AY$6)</f>
        <v>0</v>
      </c>
      <c r="Z640" s="5">
        <f ca="1">SUMIF(总装!AZ$3:AZ$146,$B640,总装!AZ$6)+SUMIF(总装!BA$3:BA$146,$B640,总装!BA$6)+SUMIF(总装!BB$3:BB$146,$B640,总装!BB$6)</f>
        <v>0</v>
      </c>
      <c r="AA640" s="5">
        <f ca="1">SUMIF(总装!BC$3:BC$146,$B640,总装!BC$6)+SUMIF(总装!BD$3:BD$146,$B640,总装!BD$6)+SUMIF(总装!BE$3:BE$146,$B640,总装!BE$6)</f>
        <v>0</v>
      </c>
      <c r="AB640" s="5">
        <f ca="1">SUMIF(总装!BF$3:BF$146,$B640,总装!BF$6)+SUMIF(总装!BG$3:BG$146,$B640,总装!BG$6)+SUMIF(总装!BH$3:BH$146,$B640,总装!BH$6)</f>
        <v>0</v>
      </c>
      <c r="AC640" s="5">
        <f ca="1">SUMIF(总装!BI$3:BI$146,$B640,总装!BI$6)+SUMIF(总装!BJ$3:BJ$146,$B640,总装!BJ$6)+SUMIF(总装!BK$3:BK$146,$B640,总装!BK$6)</f>
        <v>0</v>
      </c>
      <c r="AD640" s="5">
        <f ca="1">SUMIF(总装!BL$3:BL$146,$B640,总装!BL$6)+SUMIF(总装!BM$3:BM$146,$B640,总装!BM$6)+SUMIF(总装!BN$3:BN$146,$B640,总装!BN$6)</f>
        <v>0</v>
      </c>
      <c r="AE640" s="5">
        <f ca="1">SUMIF(总装!BO$3:BO$146,$B640,总装!BO$6)+SUMIF(总装!BP$3:BP$146,$B640,总装!BP$6)+SUMIF(总装!BQ$3:BQ$146,$B640,总装!BQ$6)</f>
        <v>0</v>
      </c>
      <c r="AF640" s="5">
        <f ca="1">SUMIF(总装!BR$3:BR$146,$B640,总装!BR$6)+SUMIF(总装!BS$3:BS$146,$B640,总装!BS$6)+SUMIF(总装!BT$3:BT$146,$B640,总装!BT$6)</f>
        <v>0</v>
      </c>
      <c r="AG640" s="5">
        <f ca="1">SUMIF(总装!BU$3:BU$146,$B640,总装!BU$6)+SUMIF(总装!BV$3:BV$146,$B640,总装!BV$6)+SUMIF(总装!BW$3:BW$146,$B640,总装!BW$6)</f>
        <v>0</v>
      </c>
      <c r="AH640" s="5">
        <f ca="1">SUMIF(总装!BX$3:BX$146,$B640,总装!BX$6)+SUMIF(总装!BY$3:BY$146,$B640,总装!BY$6)+SUMIF(总装!BZ$3:BZ$146,$B640,总装!BZ$6)</f>
        <v>0</v>
      </c>
      <c r="AI640" s="5">
        <f ca="1">SUMIF(总装!CA$3:CA$146,$B640,总装!CA$6)+SUMIF(总装!CB$3:CB$146,$B640,总装!CB$6)+SUMIF(总装!CC$3:CC$146,$B640,总装!CC$6)</f>
        <v>0</v>
      </c>
      <c r="AJ640" s="5">
        <f ca="1">SUMIF(总装!CD$3:CD$146,$B640,总装!CD$6)+SUMIF(总装!CE$3:CE$146,$B640,总装!CE$6)+SUMIF(总装!CF$3:CF$146,$B640,总装!CF$6)</f>
        <v>0</v>
      </c>
      <c r="AK640" s="5">
        <f ca="1">SUMIF(总装!CG$3:CG$146,$B640,总装!CG$6)+SUMIF(总装!CH$3:CH$146,$B640,总装!CH$6)+SUMIF(总装!CI$3:CI$146,$B640,总装!CI$6)</f>
        <v>0</v>
      </c>
      <c r="AL640" s="5">
        <f ca="1">SUMIF(总装!CJ$3:CJ$146,$B640,总装!CJ$6)+SUMIF(总装!CK$3:CK$146,$B640,总装!CK$6)+SUMIF(总装!CL$3:CL$146,$B640,总装!CL$6)</f>
        <v>0</v>
      </c>
      <c r="AM640" s="5">
        <f ca="1">SUMIF(总装!CM$3:CM$146,$B640,总装!CM$6)+SUMIF(总装!CN$3:CN$146,$B640,总装!CN$6)+SUMIF(总装!CO$3:CO$146,$B640,总装!CO$6)</f>
        <v>0</v>
      </c>
      <c r="AN640" s="5">
        <f ca="1">SUMIF(总装!CP$3:CP$146,$B640,总装!CP$6)+SUMIF(总装!CQ$3:CQ$146,$B640,总装!CQ$6)+SUMIF(总装!CR$3:CR$146,$B640,总装!CR$6)</f>
        <v>0</v>
      </c>
      <c r="AO640" s="5">
        <f ca="1" t="shared" si="24"/>
        <v>756</v>
      </c>
      <c r="AP640" s="5">
        <f>SUMIF(工单拆分!G:G,B640,工单拆分!I:I)</f>
        <v>756</v>
      </c>
      <c r="AQ640" s="5">
        <f ca="1" t="shared" si="25"/>
        <v>0</v>
      </c>
      <c r="AS640" s="7"/>
      <c r="AT640" s="5"/>
      <c r="AU640" s="5"/>
      <c r="AV640" s="5"/>
      <c r="AW640" s="5"/>
    </row>
    <row r="641" s="1" customFormat="1" spans="1:49">
      <c r="A641" s="5">
        <f>工单拆分!F641</f>
        <v>7211002071</v>
      </c>
      <c r="B641" s="5" t="str">
        <f>工单拆分!G641</f>
        <v>1100066762-30/80</v>
      </c>
      <c r="C641" s="5" t="str">
        <f>工单拆分!H641</f>
        <v>50FC26R-3.1</v>
      </c>
      <c r="D641" s="5">
        <f>VLOOKUP(B641,工单拆分!G:I,3,0)</f>
        <v>552</v>
      </c>
      <c r="E641" s="5">
        <f ca="1">SUMIFS(OFFSET(工单拆分!$I$2,,,2000),OFFSET(工单拆分!$F$2,,,2000),A641)</f>
        <v>552</v>
      </c>
      <c r="F641" s="5"/>
      <c r="G641" s="10">
        <f ca="1" t="array" ref="G641">MATCH(TRUE,J641:AN641&gt;10,0)+$J$2-1</f>
        <v>43525</v>
      </c>
      <c r="H641" s="11"/>
      <c r="I641" s="11"/>
      <c r="J641" s="5">
        <f ca="1">SUMIF(总装!D$3:D$146,$B641,总装!D$6)+SUMIF(总装!E$3:E$146,$B641,总装!E$6)+SUMIF(总装!F$3:F$146,$B641,总装!F$6)</f>
        <v>552</v>
      </c>
      <c r="K641" s="12">
        <f ca="1">SUMIF(总装!G$3:G$146,$B641,总装!G$6)+SUMIF(总装!H$3:H$146,$B641,总装!H$6)+SUMIF(总装!I$3:I$146,$B641,总装!I$6)</f>
        <v>0</v>
      </c>
      <c r="L641" s="12">
        <f ca="1">SUMIF(总装!J$3:J$146,$B641,总装!J$6)+SUMIF(总装!K$3:K$146,$B641,总装!K$6)+SUMIF(总装!L$3:L$146,$B641,总装!L$6)</f>
        <v>0</v>
      </c>
      <c r="M641" s="12">
        <f ca="1">SUMIF(总装!M$3:M$146,$B641,总装!M$6)+SUMIF(总装!N$3:N$146,$B641,总装!N$6)+SUMIF(总装!O$3:O$146,$B641,总装!O$6)</f>
        <v>0</v>
      </c>
      <c r="N641" s="12">
        <f ca="1">SUMIF(总装!P$3:P$146,$B641,总装!P$6)+SUMIF(总装!Q$3:Q$146,$B641,总装!Q$6)+SUMIF(总装!R$3:R$146,$B641,总装!R$6)</f>
        <v>0</v>
      </c>
      <c r="O641" s="12">
        <f ca="1">SUMIF(总装!S$3:S$146,$B641,总装!S$6)+SUMIF(总装!T$3:T$146,$B641,总装!T$6)+SUMIF(总装!U$3:U$146,$B641,总装!U$6)</f>
        <v>0</v>
      </c>
      <c r="P641" s="12">
        <f ca="1">SUMIF(总装!V$3:V$146,$B641,总装!V$6)+SUMIF(总装!W$3:W$146,$B641,总装!W$6)+SUMIF(总装!X$3:X$146,$B641,总装!X$6)</f>
        <v>0</v>
      </c>
      <c r="Q641" s="12">
        <f ca="1">SUMIF(总装!Y$3:Y$146,$B641,总装!Y$6)+SUMIF(总装!Z$3:Z$146,$B641,总装!Z$6)+SUMIF(总装!AA$3:AA$146,$B641,总装!AA$6)</f>
        <v>0</v>
      </c>
      <c r="R641" s="5">
        <f ca="1">SUMIF(总装!AB$3:AB$146,$B641,总装!AB$6)+SUMIF(总装!AC$3:AC$146,$B641,总装!AC$6)+SUMIF(总装!AD$3:AD$146,$B641,总装!AD$6)</f>
        <v>0</v>
      </c>
      <c r="S641" s="5">
        <f ca="1">SUMIF(总装!AE$3:AE$146,$B641,总装!AE$6)+SUMIF(总装!AF$3:AF$146,$B641,总装!AF$6)+SUMIF(总装!AG$3:AG$146,$B641,总装!AG$6)</f>
        <v>0</v>
      </c>
      <c r="T641" s="5">
        <f ca="1">SUMIF(总装!AH$3:AH$146,$B641,总装!AH$6)+SUMIF(总装!AI$3:AI$146,$B641,总装!AI$6)+SUMIF(总装!AJ$3:AJ$146,$B641,总装!AJ$6)</f>
        <v>0</v>
      </c>
      <c r="U641" s="5">
        <f ca="1">SUMIF(总装!AK$3:AK$146,$B641,总装!AK$6)+SUMIF(总装!AL$3:AL$146,$B641,总装!AL$6)+SUMIF(总装!AM$3:AM$146,$B641,总装!AM$6)</f>
        <v>0</v>
      </c>
      <c r="V641" s="5">
        <f ca="1">SUMIF(总装!AN$3:AN$146,$B641,总装!AN$6)+SUMIF(总装!AO$3:AO$146,$B641,总装!AO$6)+SUMIF(总装!AP$3:AP$146,$B641,总装!AP$6)</f>
        <v>0</v>
      </c>
      <c r="W641" s="5">
        <f ca="1">SUMIF(总装!AQ$3:AQ$146,$B641,总装!AQ$6)+SUMIF(总装!AR$3:AR$146,$B641,总装!AR$6)+SUMIF(总装!AS$3:AS$146,$B641,总装!AS$6)</f>
        <v>0</v>
      </c>
      <c r="X641" s="5">
        <f ca="1">SUMIF(总装!AT$3:AT$146,$B641,总装!AT$6)+SUMIF(总装!AU$3:AU$146,$B641,总装!AU$6)+SUMIF(总装!AV$3:AV$146,$B641,总装!AV$6)</f>
        <v>0</v>
      </c>
      <c r="Y641" s="5">
        <f ca="1">SUMIF(总装!AW$3:AW$146,$B641,总装!AW$6)+SUMIF(总装!AX$3:AX$146,$B641,总装!AX$6)+SUMIF(总装!AY$3:AY$146,$B641,总装!AY$6)</f>
        <v>0</v>
      </c>
      <c r="Z641" s="5">
        <f ca="1">SUMIF(总装!AZ$3:AZ$146,$B641,总装!AZ$6)+SUMIF(总装!BA$3:BA$146,$B641,总装!BA$6)+SUMIF(总装!BB$3:BB$146,$B641,总装!BB$6)</f>
        <v>0</v>
      </c>
      <c r="AA641" s="5">
        <f ca="1">SUMIF(总装!BC$3:BC$146,$B641,总装!BC$6)+SUMIF(总装!BD$3:BD$146,$B641,总装!BD$6)+SUMIF(总装!BE$3:BE$146,$B641,总装!BE$6)</f>
        <v>0</v>
      </c>
      <c r="AB641" s="5">
        <f ca="1">SUMIF(总装!BF$3:BF$146,$B641,总装!BF$6)+SUMIF(总装!BG$3:BG$146,$B641,总装!BG$6)+SUMIF(总装!BH$3:BH$146,$B641,总装!BH$6)</f>
        <v>0</v>
      </c>
      <c r="AC641" s="5">
        <f ca="1">SUMIF(总装!BI$3:BI$146,$B641,总装!BI$6)+SUMIF(总装!BJ$3:BJ$146,$B641,总装!BJ$6)+SUMIF(总装!BK$3:BK$146,$B641,总装!BK$6)</f>
        <v>0</v>
      </c>
      <c r="AD641" s="5">
        <f ca="1">SUMIF(总装!BL$3:BL$146,$B641,总装!BL$6)+SUMIF(总装!BM$3:BM$146,$B641,总装!BM$6)+SUMIF(总装!BN$3:BN$146,$B641,总装!BN$6)</f>
        <v>0</v>
      </c>
      <c r="AE641" s="5">
        <f ca="1">SUMIF(总装!BO$3:BO$146,$B641,总装!BO$6)+SUMIF(总装!BP$3:BP$146,$B641,总装!BP$6)+SUMIF(总装!BQ$3:BQ$146,$B641,总装!BQ$6)</f>
        <v>0</v>
      </c>
      <c r="AF641" s="5">
        <f ca="1">SUMIF(总装!BR$3:BR$146,$B641,总装!BR$6)+SUMIF(总装!BS$3:BS$146,$B641,总装!BS$6)+SUMIF(总装!BT$3:BT$146,$B641,总装!BT$6)</f>
        <v>0</v>
      </c>
      <c r="AG641" s="5">
        <f ca="1">SUMIF(总装!BU$3:BU$146,$B641,总装!BU$6)+SUMIF(总装!BV$3:BV$146,$B641,总装!BV$6)+SUMIF(总装!BW$3:BW$146,$B641,总装!BW$6)</f>
        <v>0</v>
      </c>
      <c r="AH641" s="5">
        <f ca="1">SUMIF(总装!BX$3:BX$146,$B641,总装!BX$6)+SUMIF(总装!BY$3:BY$146,$B641,总装!BY$6)+SUMIF(总装!BZ$3:BZ$146,$B641,总装!BZ$6)</f>
        <v>0</v>
      </c>
      <c r="AI641" s="5">
        <f ca="1">SUMIF(总装!CA$3:CA$146,$B641,总装!CA$6)+SUMIF(总装!CB$3:CB$146,$B641,总装!CB$6)+SUMIF(总装!CC$3:CC$146,$B641,总装!CC$6)</f>
        <v>0</v>
      </c>
      <c r="AJ641" s="5">
        <f ca="1">SUMIF(总装!CD$3:CD$146,$B641,总装!CD$6)+SUMIF(总装!CE$3:CE$146,$B641,总装!CE$6)+SUMIF(总装!CF$3:CF$146,$B641,总装!CF$6)</f>
        <v>0</v>
      </c>
      <c r="AK641" s="5">
        <f ca="1">SUMIF(总装!CG$3:CG$146,$B641,总装!CG$6)+SUMIF(总装!CH$3:CH$146,$B641,总装!CH$6)+SUMIF(总装!CI$3:CI$146,$B641,总装!CI$6)</f>
        <v>0</v>
      </c>
      <c r="AL641" s="5">
        <f ca="1">SUMIF(总装!CJ$3:CJ$146,$B641,总装!CJ$6)+SUMIF(总装!CK$3:CK$146,$B641,总装!CK$6)+SUMIF(总装!CL$3:CL$146,$B641,总装!CL$6)</f>
        <v>0</v>
      </c>
      <c r="AM641" s="5">
        <f ca="1">SUMIF(总装!CM$3:CM$146,$B641,总装!CM$6)+SUMIF(总装!CN$3:CN$146,$B641,总装!CN$6)+SUMIF(总装!CO$3:CO$146,$B641,总装!CO$6)</f>
        <v>0</v>
      </c>
      <c r="AN641" s="5">
        <f ca="1">SUMIF(总装!CP$3:CP$146,$B641,总装!CP$6)+SUMIF(总装!CQ$3:CQ$146,$B641,总装!CQ$6)+SUMIF(总装!CR$3:CR$146,$B641,总装!CR$6)</f>
        <v>0</v>
      </c>
      <c r="AO641" s="5">
        <f ca="1" t="shared" si="24"/>
        <v>552</v>
      </c>
      <c r="AP641" s="5">
        <f>SUMIF(工单拆分!G:G,B641,工单拆分!I:I)</f>
        <v>552</v>
      </c>
      <c r="AQ641" s="5">
        <f ca="1" t="shared" si="25"/>
        <v>0</v>
      </c>
      <c r="AS641" s="7"/>
      <c r="AT641" s="5"/>
      <c r="AU641" s="5"/>
      <c r="AV641" s="5"/>
      <c r="AW641" s="5"/>
    </row>
    <row r="642" s="1" customFormat="1" spans="1:49">
      <c r="A642" s="5">
        <f>工单拆分!F642</f>
        <v>7211002091</v>
      </c>
      <c r="B642" s="5" t="str">
        <f>工单拆分!G642</f>
        <v>1100066762-40</v>
      </c>
      <c r="C642" s="5" t="str">
        <f>工单拆分!H642</f>
        <v>50FZ16R-3.1</v>
      </c>
      <c r="D642" s="5">
        <f>VLOOKUP(B642,工单拆分!G:I,3,0)</f>
        <v>498</v>
      </c>
      <c r="E642" s="5">
        <f ca="1">SUMIFS(OFFSET(工单拆分!$I$2,,,2000),OFFSET(工单拆分!$F$2,,,2000),A642)</f>
        <v>996</v>
      </c>
      <c r="F642" s="5"/>
      <c r="G642" s="10">
        <f ca="1" t="array" ref="G642">MATCH(TRUE,J642:AN642&gt;10,0)+$J$2-1</f>
        <v>43526</v>
      </c>
      <c r="H642" s="11"/>
      <c r="I642" s="11"/>
      <c r="J642" s="5">
        <f ca="1">SUMIF(总装!D$3:D$146,$B642,总装!D$6)+SUMIF(总装!E$3:E$146,$B642,总装!E$6)+SUMIF(总装!F$3:F$146,$B642,总装!F$6)</f>
        <v>0</v>
      </c>
      <c r="K642" s="12">
        <f ca="1">SUMIF(总装!G$3:G$146,$B642,总装!G$6)+SUMIF(总装!H$3:H$146,$B642,总装!H$6)+SUMIF(总装!I$3:I$146,$B642,总装!I$6)</f>
        <v>498</v>
      </c>
      <c r="L642" s="12">
        <f ca="1">SUMIF(总装!J$3:J$146,$B642,总装!J$6)+SUMIF(总装!K$3:K$146,$B642,总装!K$6)+SUMIF(总装!L$3:L$146,$B642,总装!L$6)</f>
        <v>0</v>
      </c>
      <c r="M642" s="12">
        <f ca="1">SUMIF(总装!M$3:M$146,$B642,总装!M$6)+SUMIF(总装!N$3:N$146,$B642,总装!N$6)+SUMIF(总装!O$3:O$146,$B642,总装!O$6)</f>
        <v>0</v>
      </c>
      <c r="N642" s="12">
        <f ca="1">SUMIF(总装!P$3:P$146,$B642,总装!P$6)+SUMIF(总装!Q$3:Q$146,$B642,总装!Q$6)+SUMIF(总装!R$3:R$146,$B642,总装!R$6)</f>
        <v>0</v>
      </c>
      <c r="O642" s="12">
        <f ca="1">SUMIF(总装!S$3:S$146,$B642,总装!S$6)+SUMIF(总装!T$3:T$146,$B642,总装!T$6)+SUMIF(总装!U$3:U$146,$B642,总装!U$6)</f>
        <v>0</v>
      </c>
      <c r="P642" s="12">
        <f ca="1">SUMIF(总装!V$3:V$146,$B642,总装!V$6)+SUMIF(总装!W$3:W$146,$B642,总装!W$6)+SUMIF(总装!X$3:X$146,$B642,总装!X$6)</f>
        <v>0</v>
      </c>
      <c r="Q642" s="12">
        <f ca="1">SUMIF(总装!Y$3:Y$146,$B642,总装!Y$6)+SUMIF(总装!Z$3:Z$146,$B642,总装!Z$6)+SUMIF(总装!AA$3:AA$146,$B642,总装!AA$6)</f>
        <v>0</v>
      </c>
      <c r="R642" s="5">
        <f ca="1">SUMIF(总装!AB$3:AB$146,$B642,总装!AB$6)+SUMIF(总装!AC$3:AC$146,$B642,总装!AC$6)+SUMIF(总装!AD$3:AD$146,$B642,总装!AD$6)</f>
        <v>0</v>
      </c>
      <c r="S642" s="5">
        <f ca="1">SUMIF(总装!AE$3:AE$146,$B642,总装!AE$6)+SUMIF(总装!AF$3:AF$146,$B642,总装!AF$6)+SUMIF(总装!AG$3:AG$146,$B642,总装!AG$6)</f>
        <v>0</v>
      </c>
      <c r="T642" s="5">
        <f ca="1">SUMIF(总装!AH$3:AH$146,$B642,总装!AH$6)+SUMIF(总装!AI$3:AI$146,$B642,总装!AI$6)+SUMIF(总装!AJ$3:AJ$146,$B642,总装!AJ$6)</f>
        <v>0</v>
      </c>
      <c r="U642" s="5">
        <f ca="1">SUMIF(总装!AK$3:AK$146,$B642,总装!AK$6)+SUMIF(总装!AL$3:AL$146,$B642,总装!AL$6)+SUMIF(总装!AM$3:AM$146,$B642,总装!AM$6)</f>
        <v>0</v>
      </c>
      <c r="V642" s="5">
        <f ca="1">SUMIF(总装!AN$3:AN$146,$B642,总装!AN$6)+SUMIF(总装!AO$3:AO$146,$B642,总装!AO$6)+SUMIF(总装!AP$3:AP$146,$B642,总装!AP$6)</f>
        <v>0</v>
      </c>
      <c r="W642" s="5">
        <f ca="1">SUMIF(总装!AQ$3:AQ$146,$B642,总装!AQ$6)+SUMIF(总装!AR$3:AR$146,$B642,总装!AR$6)+SUMIF(总装!AS$3:AS$146,$B642,总装!AS$6)</f>
        <v>0</v>
      </c>
      <c r="X642" s="5">
        <f ca="1">SUMIF(总装!AT$3:AT$146,$B642,总装!AT$6)+SUMIF(总装!AU$3:AU$146,$B642,总装!AU$6)+SUMIF(总装!AV$3:AV$146,$B642,总装!AV$6)</f>
        <v>0</v>
      </c>
      <c r="Y642" s="5">
        <f ca="1">SUMIF(总装!AW$3:AW$146,$B642,总装!AW$6)+SUMIF(总装!AX$3:AX$146,$B642,总装!AX$6)+SUMIF(总装!AY$3:AY$146,$B642,总装!AY$6)</f>
        <v>0</v>
      </c>
      <c r="Z642" s="5">
        <f ca="1">SUMIF(总装!AZ$3:AZ$146,$B642,总装!AZ$6)+SUMIF(总装!BA$3:BA$146,$B642,总装!BA$6)+SUMIF(总装!BB$3:BB$146,$B642,总装!BB$6)</f>
        <v>0</v>
      </c>
      <c r="AA642" s="5">
        <f ca="1">SUMIF(总装!BC$3:BC$146,$B642,总装!BC$6)+SUMIF(总装!BD$3:BD$146,$B642,总装!BD$6)+SUMIF(总装!BE$3:BE$146,$B642,总装!BE$6)</f>
        <v>0</v>
      </c>
      <c r="AB642" s="5">
        <f ca="1">SUMIF(总装!BF$3:BF$146,$B642,总装!BF$6)+SUMIF(总装!BG$3:BG$146,$B642,总装!BG$6)+SUMIF(总装!BH$3:BH$146,$B642,总装!BH$6)</f>
        <v>0</v>
      </c>
      <c r="AC642" s="5">
        <f ca="1">SUMIF(总装!BI$3:BI$146,$B642,总装!BI$6)+SUMIF(总装!BJ$3:BJ$146,$B642,总装!BJ$6)+SUMIF(总装!BK$3:BK$146,$B642,总装!BK$6)</f>
        <v>0</v>
      </c>
      <c r="AD642" s="5">
        <f ca="1">SUMIF(总装!BL$3:BL$146,$B642,总装!BL$6)+SUMIF(总装!BM$3:BM$146,$B642,总装!BM$6)+SUMIF(总装!BN$3:BN$146,$B642,总装!BN$6)</f>
        <v>0</v>
      </c>
      <c r="AE642" s="5">
        <f ca="1">SUMIF(总装!BO$3:BO$146,$B642,总装!BO$6)+SUMIF(总装!BP$3:BP$146,$B642,总装!BP$6)+SUMIF(总装!BQ$3:BQ$146,$B642,总装!BQ$6)</f>
        <v>0</v>
      </c>
      <c r="AF642" s="5">
        <f ca="1">SUMIF(总装!BR$3:BR$146,$B642,总装!BR$6)+SUMIF(总装!BS$3:BS$146,$B642,总装!BS$6)+SUMIF(总装!BT$3:BT$146,$B642,总装!BT$6)</f>
        <v>0</v>
      </c>
      <c r="AG642" s="5">
        <f ca="1">SUMIF(总装!BU$3:BU$146,$B642,总装!BU$6)+SUMIF(总装!BV$3:BV$146,$B642,总装!BV$6)+SUMIF(总装!BW$3:BW$146,$B642,总装!BW$6)</f>
        <v>0</v>
      </c>
      <c r="AH642" s="5">
        <f ca="1">SUMIF(总装!BX$3:BX$146,$B642,总装!BX$6)+SUMIF(总装!BY$3:BY$146,$B642,总装!BY$6)+SUMIF(总装!BZ$3:BZ$146,$B642,总装!BZ$6)</f>
        <v>0</v>
      </c>
      <c r="AI642" s="5">
        <f ca="1">SUMIF(总装!CA$3:CA$146,$B642,总装!CA$6)+SUMIF(总装!CB$3:CB$146,$B642,总装!CB$6)+SUMIF(总装!CC$3:CC$146,$B642,总装!CC$6)</f>
        <v>0</v>
      </c>
      <c r="AJ642" s="5">
        <f ca="1">SUMIF(总装!CD$3:CD$146,$B642,总装!CD$6)+SUMIF(总装!CE$3:CE$146,$B642,总装!CE$6)+SUMIF(总装!CF$3:CF$146,$B642,总装!CF$6)</f>
        <v>0</v>
      </c>
      <c r="AK642" s="5">
        <f ca="1">SUMIF(总装!CG$3:CG$146,$B642,总装!CG$6)+SUMIF(总装!CH$3:CH$146,$B642,总装!CH$6)+SUMIF(总装!CI$3:CI$146,$B642,总装!CI$6)</f>
        <v>0</v>
      </c>
      <c r="AL642" s="5">
        <f ca="1">SUMIF(总装!CJ$3:CJ$146,$B642,总装!CJ$6)+SUMIF(总装!CK$3:CK$146,$B642,总装!CK$6)+SUMIF(总装!CL$3:CL$146,$B642,总装!CL$6)</f>
        <v>0</v>
      </c>
      <c r="AM642" s="5">
        <f ca="1">SUMIF(总装!CM$3:CM$146,$B642,总装!CM$6)+SUMIF(总装!CN$3:CN$146,$B642,总装!CN$6)+SUMIF(总装!CO$3:CO$146,$B642,总装!CO$6)</f>
        <v>0</v>
      </c>
      <c r="AN642" s="5">
        <f ca="1">SUMIF(总装!CP$3:CP$146,$B642,总装!CP$6)+SUMIF(总装!CQ$3:CQ$146,$B642,总装!CQ$6)+SUMIF(总装!CR$3:CR$146,$B642,总装!CR$6)</f>
        <v>0</v>
      </c>
      <c r="AO642" s="5">
        <f ca="1" t="shared" si="24"/>
        <v>498</v>
      </c>
      <c r="AP642" s="5">
        <f>SUMIF(工单拆分!G:G,B642,工单拆分!I:I)</f>
        <v>498</v>
      </c>
      <c r="AQ642" s="5">
        <f ca="1" t="shared" si="25"/>
        <v>0</v>
      </c>
      <c r="AS642" s="7"/>
      <c r="AT642" s="5"/>
      <c r="AU642" s="5"/>
      <c r="AV642" s="5"/>
      <c r="AW642" s="5"/>
    </row>
    <row r="643" s="1" customFormat="1" spans="1:49">
      <c r="A643" s="5">
        <f>工单拆分!F643</f>
        <v>7211002122</v>
      </c>
      <c r="B643" s="5" t="str">
        <f>工单拆分!G643</f>
        <v>1100066762-50</v>
      </c>
      <c r="C643" s="5" t="str">
        <f>工单拆分!H643</f>
        <v>50HZ6C-3.1</v>
      </c>
      <c r="D643" s="5">
        <f>VLOOKUP(B643,工单拆分!G:I,3,0)</f>
        <v>516</v>
      </c>
      <c r="E643" s="5">
        <f ca="1">SUMIFS(OFFSET(工单拆分!$I$2,,,2000),OFFSET(工单拆分!$F$2,,,2000),A643)</f>
        <v>516</v>
      </c>
      <c r="F643" s="5"/>
      <c r="G643" s="10">
        <f ca="1" t="array" ref="G643">MATCH(TRUE,J643:AN643&gt;10,0)+$J$2-1</f>
        <v>43525</v>
      </c>
      <c r="H643" s="11"/>
      <c r="I643" s="11"/>
      <c r="J643" s="5">
        <f ca="1">SUMIF(总装!D$3:D$146,$B643,总装!D$6)+SUMIF(总装!E$3:E$146,$B643,总装!E$6)+SUMIF(总装!F$3:F$146,$B643,总装!F$6)</f>
        <v>516</v>
      </c>
      <c r="K643" s="12">
        <f ca="1">SUMIF(总装!G$3:G$146,$B643,总装!G$6)+SUMIF(总装!H$3:H$146,$B643,总装!H$6)+SUMIF(总装!I$3:I$146,$B643,总装!I$6)</f>
        <v>0</v>
      </c>
      <c r="L643" s="12">
        <f ca="1">SUMIF(总装!J$3:J$146,$B643,总装!J$6)+SUMIF(总装!K$3:K$146,$B643,总装!K$6)+SUMIF(总装!L$3:L$146,$B643,总装!L$6)</f>
        <v>0</v>
      </c>
      <c r="M643" s="12">
        <f ca="1">SUMIF(总装!M$3:M$146,$B643,总装!M$6)+SUMIF(总装!N$3:N$146,$B643,总装!N$6)+SUMIF(总装!O$3:O$146,$B643,总装!O$6)</f>
        <v>0</v>
      </c>
      <c r="N643" s="12">
        <f ca="1">SUMIF(总装!P$3:P$146,$B643,总装!P$6)+SUMIF(总装!Q$3:Q$146,$B643,总装!Q$6)+SUMIF(总装!R$3:R$146,$B643,总装!R$6)</f>
        <v>0</v>
      </c>
      <c r="O643" s="12">
        <f ca="1">SUMIF(总装!S$3:S$146,$B643,总装!S$6)+SUMIF(总装!T$3:T$146,$B643,总装!T$6)+SUMIF(总装!U$3:U$146,$B643,总装!U$6)</f>
        <v>0</v>
      </c>
      <c r="P643" s="12">
        <f ca="1">SUMIF(总装!V$3:V$146,$B643,总装!V$6)+SUMIF(总装!W$3:W$146,$B643,总装!W$6)+SUMIF(总装!X$3:X$146,$B643,总装!X$6)</f>
        <v>0</v>
      </c>
      <c r="Q643" s="12">
        <f ca="1">SUMIF(总装!Y$3:Y$146,$B643,总装!Y$6)+SUMIF(总装!Z$3:Z$146,$B643,总装!Z$6)+SUMIF(总装!AA$3:AA$146,$B643,总装!AA$6)</f>
        <v>0</v>
      </c>
      <c r="R643" s="5">
        <f ca="1">SUMIF(总装!AB$3:AB$146,$B643,总装!AB$6)+SUMIF(总装!AC$3:AC$146,$B643,总装!AC$6)+SUMIF(总装!AD$3:AD$146,$B643,总装!AD$6)</f>
        <v>0</v>
      </c>
      <c r="S643" s="5">
        <f ca="1">SUMIF(总装!AE$3:AE$146,$B643,总装!AE$6)+SUMIF(总装!AF$3:AF$146,$B643,总装!AF$6)+SUMIF(总装!AG$3:AG$146,$B643,总装!AG$6)</f>
        <v>0</v>
      </c>
      <c r="T643" s="5">
        <f ca="1">SUMIF(总装!AH$3:AH$146,$B643,总装!AH$6)+SUMIF(总装!AI$3:AI$146,$B643,总装!AI$6)+SUMIF(总装!AJ$3:AJ$146,$B643,总装!AJ$6)</f>
        <v>0</v>
      </c>
      <c r="U643" s="5">
        <f ca="1">SUMIF(总装!AK$3:AK$146,$B643,总装!AK$6)+SUMIF(总装!AL$3:AL$146,$B643,总装!AL$6)+SUMIF(总装!AM$3:AM$146,$B643,总装!AM$6)</f>
        <v>0</v>
      </c>
      <c r="V643" s="5">
        <f ca="1">SUMIF(总装!AN$3:AN$146,$B643,总装!AN$6)+SUMIF(总装!AO$3:AO$146,$B643,总装!AO$6)+SUMIF(总装!AP$3:AP$146,$B643,总装!AP$6)</f>
        <v>0</v>
      </c>
      <c r="W643" s="5">
        <f ca="1">SUMIF(总装!AQ$3:AQ$146,$B643,总装!AQ$6)+SUMIF(总装!AR$3:AR$146,$B643,总装!AR$6)+SUMIF(总装!AS$3:AS$146,$B643,总装!AS$6)</f>
        <v>0</v>
      </c>
      <c r="X643" s="5">
        <f ca="1">SUMIF(总装!AT$3:AT$146,$B643,总装!AT$6)+SUMIF(总装!AU$3:AU$146,$B643,总装!AU$6)+SUMIF(总装!AV$3:AV$146,$B643,总装!AV$6)</f>
        <v>0</v>
      </c>
      <c r="Y643" s="5">
        <f ca="1">SUMIF(总装!AW$3:AW$146,$B643,总装!AW$6)+SUMIF(总装!AX$3:AX$146,$B643,总装!AX$6)+SUMIF(总装!AY$3:AY$146,$B643,总装!AY$6)</f>
        <v>0</v>
      </c>
      <c r="Z643" s="5">
        <f ca="1">SUMIF(总装!AZ$3:AZ$146,$B643,总装!AZ$6)+SUMIF(总装!BA$3:BA$146,$B643,总装!BA$6)+SUMIF(总装!BB$3:BB$146,$B643,总装!BB$6)</f>
        <v>0</v>
      </c>
      <c r="AA643" s="5">
        <f ca="1">SUMIF(总装!BC$3:BC$146,$B643,总装!BC$6)+SUMIF(总装!BD$3:BD$146,$B643,总装!BD$6)+SUMIF(总装!BE$3:BE$146,$B643,总装!BE$6)</f>
        <v>0</v>
      </c>
      <c r="AB643" s="5">
        <f ca="1">SUMIF(总装!BF$3:BF$146,$B643,总装!BF$6)+SUMIF(总装!BG$3:BG$146,$B643,总装!BG$6)+SUMIF(总装!BH$3:BH$146,$B643,总装!BH$6)</f>
        <v>0</v>
      </c>
      <c r="AC643" s="5">
        <f ca="1">SUMIF(总装!BI$3:BI$146,$B643,总装!BI$6)+SUMIF(总装!BJ$3:BJ$146,$B643,总装!BJ$6)+SUMIF(总装!BK$3:BK$146,$B643,总装!BK$6)</f>
        <v>0</v>
      </c>
      <c r="AD643" s="5">
        <f ca="1">SUMIF(总装!BL$3:BL$146,$B643,总装!BL$6)+SUMIF(总装!BM$3:BM$146,$B643,总装!BM$6)+SUMIF(总装!BN$3:BN$146,$B643,总装!BN$6)</f>
        <v>0</v>
      </c>
      <c r="AE643" s="5">
        <f ca="1">SUMIF(总装!BO$3:BO$146,$B643,总装!BO$6)+SUMIF(总装!BP$3:BP$146,$B643,总装!BP$6)+SUMIF(总装!BQ$3:BQ$146,$B643,总装!BQ$6)</f>
        <v>0</v>
      </c>
      <c r="AF643" s="5">
        <f ca="1">SUMIF(总装!BR$3:BR$146,$B643,总装!BR$6)+SUMIF(总装!BS$3:BS$146,$B643,总装!BS$6)+SUMIF(总装!BT$3:BT$146,$B643,总装!BT$6)</f>
        <v>0</v>
      </c>
      <c r="AG643" s="5">
        <f ca="1">SUMIF(总装!BU$3:BU$146,$B643,总装!BU$6)+SUMIF(总装!BV$3:BV$146,$B643,总装!BV$6)+SUMIF(总装!BW$3:BW$146,$B643,总装!BW$6)</f>
        <v>0</v>
      </c>
      <c r="AH643" s="5">
        <f ca="1">SUMIF(总装!BX$3:BX$146,$B643,总装!BX$6)+SUMIF(总装!BY$3:BY$146,$B643,总装!BY$6)+SUMIF(总装!BZ$3:BZ$146,$B643,总装!BZ$6)</f>
        <v>0</v>
      </c>
      <c r="AI643" s="5">
        <f ca="1">SUMIF(总装!CA$3:CA$146,$B643,总装!CA$6)+SUMIF(总装!CB$3:CB$146,$B643,总装!CB$6)+SUMIF(总装!CC$3:CC$146,$B643,总装!CC$6)</f>
        <v>0</v>
      </c>
      <c r="AJ643" s="5">
        <f ca="1">SUMIF(总装!CD$3:CD$146,$B643,总装!CD$6)+SUMIF(总装!CE$3:CE$146,$B643,总装!CE$6)+SUMIF(总装!CF$3:CF$146,$B643,总装!CF$6)</f>
        <v>0</v>
      </c>
      <c r="AK643" s="5">
        <f ca="1">SUMIF(总装!CG$3:CG$146,$B643,总装!CG$6)+SUMIF(总装!CH$3:CH$146,$B643,总装!CH$6)+SUMIF(总装!CI$3:CI$146,$B643,总装!CI$6)</f>
        <v>0</v>
      </c>
      <c r="AL643" s="5">
        <f ca="1">SUMIF(总装!CJ$3:CJ$146,$B643,总装!CJ$6)+SUMIF(总装!CK$3:CK$146,$B643,总装!CK$6)+SUMIF(总装!CL$3:CL$146,$B643,总装!CL$6)</f>
        <v>0</v>
      </c>
      <c r="AM643" s="5">
        <f ca="1">SUMIF(总装!CM$3:CM$146,$B643,总装!CM$6)+SUMIF(总装!CN$3:CN$146,$B643,总装!CN$6)+SUMIF(总装!CO$3:CO$146,$B643,总装!CO$6)</f>
        <v>0</v>
      </c>
      <c r="AN643" s="5">
        <f ca="1">SUMIF(总装!CP$3:CP$146,$B643,总装!CP$6)+SUMIF(总装!CQ$3:CQ$146,$B643,总装!CQ$6)+SUMIF(总装!CR$3:CR$146,$B643,总装!CR$6)</f>
        <v>0</v>
      </c>
      <c r="AO643" s="5">
        <f ca="1" t="shared" si="24"/>
        <v>516</v>
      </c>
      <c r="AP643" s="5">
        <f>SUMIF(工单拆分!G:G,B643,工单拆分!I:I)</f>
        <v>516</v>
      </c>
      <c r="AQ643" s="5">
        <f ca="1" t="shared" si="25"/>
        <v>0</v>
      </c>
      <c r="AS643" s="7"/>
      <c r="AT643" s="5"/>
      <c r="AU643" s="5"/>
      <c r="AV643" s="5"/>
      <c r="AW643" s="5"/>
    </row>
    <row r="644" s="1" customFormat="1" spans="1:49">
      <c r="A644" s="5">
        <f>工单拆分!F644</f>
        <v>7211003570</v>
      </c>
      <c r="B644" s="5" t="str">
        <f>工单拆分!G644</f>
        <v>1100066762-10/90</v>
      </c>
      <c r="C644" s="5" t="str">
        <f>工单拆分!H644</f>
        <v>40FC51C-3.1</v>
      </c>
      <c r="D644" s="5">
        <f>VLOOKUP(B644,工单拆分!G:I,3,0)</f>
        <v>1244</v>
      </c>
      <c r="E644" s="5">
        <f ca="1">SUMIFS(OFFSET(工单拆分!$I$2,,,2000),OFFSET(工单拆分!$F$2,,,2000),A644)</f>
        <v>3107</v>
      </c>
      <c r="F644" s="5"/>
      <c r="G644" s="10">
        <f ca="1" t="array" ref="G644">MATCH(TRUE,J644:AN644&gt;10,0)+$J$2-1</f>
        <v>43526</v>
      </c>
      <c r="H644" s="11"/>
      <c r="I644" s="11"/>
      <c r="J644" s="5">
        <f ca="1">SUMIF(总装!D$3:D$146,$B644,总装!D$6)+SUMIF(总装!E$3:E$146,$B644,总装!E$6)+SUMIF(总装!F$3:F$146,$B644,总装!F$6)</f>
        <v>0</v>
      </c>
      <c r="K644" s="12">
        <f ca="1">SUMIF(总装!G$3:G$146,$B644,总装!G$6)+SUMIF(总装!H$3:H$146,$B644,总装!H$6)+SUMIF(总装!I$3:I$146,$B644,总装!I$6)</f>
        <v>1100</v>
      </c>
      <c r="L644" s="12">
        <f ca="1">SUMIF(总装!J$3:J$146,$B644,总装!J$6)+SUMIF(总装!K$3:K$146,$B644,总装!K$6)+SUMIF(总装!L$3:L$146,$B644,总装!L$6)</f>
        <v>0</v>
      </c>
      <c r="M644" s="12">
        <f ca="1">SUMIF(总装!M$3:M$146,$B644,总装!M$6)+SUMIF(总装!N$3:N$146,$B644,总装!N$6)+SUMIF(总装!O$3:O$146,$B644,总装!O$6)</f>
        <v>144</v>
      </c>
      <c r="N644" s="12">
        <f ca="1">SUMIF(总装!P$3:P$146,$B644,总装!P$6)+SUMIF(总装!Q$3:Q$146,$B644,总装!Q$6)+SUMIF(总装!R$3:R$146,$B644,总装!R$6)</f>
        <v>0</v>
      </c>
      <c r="O644" s="12">
        <f ca="1">SUMIF(总装!S$3:S$146,$B644,总装!S$6)+SUMIF(总装!T$3:T$146,$B644,总装!T$6)+SUMIF(总装!U$3:U$146,$B644,总装!U$6)</f>
        <v>0</v>
      </c>
      <c r="P644" s="12">
        <f ca="1">SUMIF(总装!V$3:V$146,$B644,总装!V$6)+SUMIF(总装!W$3:W$146,$B644,总装!W$6)+SUMIF(总装!X$3:X$146,$B644,总装!X$6)</f>
        <v>0</v>
      </c>
      <c r="Q644" s="12">
        <f ca="1">SUMIF(总装!Y$3:Y$146,$B644,总装!Y$6)+SUMIF(总装!Z$3:Z$146,$B644,总装!Z$6)+SUMIF(总装!AA$3:AA$146,$B644,总装!AA$6)</f>
        <v>0</v>
      </c>
      <c r="R644" s="5">
        <f ca="1">SUMIF(总装!AB$3:AB$146,$B644,总装!AB$6)+SUMIF(总装!AC$3:AC$146,$B644,总装!AC$6)+SUMIF(总装!AD$3:AD$146,$B644,总装!AD$6)</f>
        <v>0</v>
      </c>
      <c r="S644" s="5">
        <f ca="1">SUMIF(总装!AE$3:AE$146,$B644,总装!AE$6)+SUMIF(总装!AF$3:AF$146,$B644,总装!AF$6)+SUMIF(总装!AG$3:AG$146,$B644,总装!AG$6)</f>
        <v>0</v>
      </c>
      <c r="T644" s="5">
        <f ca="1">SUMIF(总装!AH$3:AH$146,$B644,总装!AH$6)+SUMIF(总装!AI$3:AI$146,$B644,总装!AI$6)+SUMIF(总装!AJ$3:AJ$146,$B644,总装!AJ$6)</f>
        <v>0</v>
      </c>
      <c r="U644" s="5">
        <f ca="1">SUMIF(总装!AK$3:AK$146,$B644,总装!AK$6)+SUMIF(总装!AL$3:AL$146,$B644,总装!AL$6)+SUMIF(总装!AM$3:AM$146,$B644,总装!AM$6)</f>
        <v>0</v>
      </c>
      <c r="V644" s="5">
        <f ca="1">SUMIF(总装!AN$3:AN$146,$B644,总装!AN$6)+SUMIF(总装!AO$3:AO$146,$B644,总装!AO$6)+SUMIF(总装!AP$3:AP$146,$B644,总装!AP$6)</f>
        <v>0</v>
      </c>
      <c r="W644" s="5">
        <f ca="1">SUMIF(总装!AQ$3:AQ$146,$B644,总装!AQ$6)+SUMIF(总装!AR$3:AR$146,$B644,总装!AR$6)+SUMIF(总装!AS$3:AS$146,$B644,总装!AS$6)</f>
        <v>0</v>
      </c>
      <c r="X644" s="5">
        <f ca="1">SUMIF(总装!AT$3:AT$146,$B644,总装!AT$6)+SUMIF(总装!AU$3:AU$146,$B644,总装!AU$6)+SUMIF(总装!AV$3:AV$146,$B644,总装!AV$6)</f>
        <v>0</v>
      </c>
      <c r="Y644" s="5">
        <f ca="1">SUMIF(总装!AW$3:AW$146,$B644,总装!AW$6)+SUMIF(总装!AX$3:AX$146,$B644,总装!AX$6)+SUMIF(总装!AY$3:AY$146,$B644,总装!AY$6)</f>
        <v>0</v>
      </c>
      <c r="Z644" s="5">
        <f ca="1">SUMIF(总装!AZ$3:AZ$146,$B644,总装!AZ$6)+SUMIF(总装!BA$3:BA$146,$B644,总装!BA$6)+SUMIF(总装!BB$3:BB$146,$B644,总装!BB$6)</f>
        <v>0</v>
      </c>
      <c r="AA644" s="5">
        <f ca="1">SUMIF(总装!BC$3:BC$146,$B644,总装!BC$6)+SUMIF(总装!BD$3:BD$146,$B644,总装!BD$6)+SUMIF(总装!BE$3:BE$146,$B644,总装!BE$6)</f>
        <v>0</v>
      </c>
      <c r="AB644" s="5">
        <f ca="1">SUMIF(总装!BF$3:BF$146,$B644,总装!BF$6)+SUMIF(总装!BG$3:BG$146,$B644,总装!BG$6)+SUMIF(总装!BH$3:BH$146,$B644,总装!BH$6)</f>
        <v>0</v>
      </c>
      <c r="AC644" s="5">
        <f ca="1">SUMIF(总装!BI$3:BI$146,$B644,总装!BI$6)+SUMIF(总装!BJ$3:BJ$146,$B644,总装!BJ$6)+SUMIF(总装!BK$3:BK$146,$B644,总装!BK$6)</f>
        <v>0</v>
      </c>
      <c r="AD644" s="5">
        <f ca="1">SUMIF(总装!BL$3:BL$146,$B644,总装!BL$6)+SUMIF(总装!BM$3:BM$146,$B644,总装!BM$6)+SUMIF(总装!BN$3:BN$146,$B644,总装!BN$6)</f>
        <v>0</v>
      </c>
      <c r="AE644" s="5">
        <f ca="1">SUMIF(总装!BO$3:BO$146,$B644,总装!BO$6)+SUMIF(总装!BP$3:BP$146,$B644,总装!BP$6)+SUMIF(总装!BQ$3:BQ$146,$B644,总装!BQ$6)</f>
        <v>0</v>
      </c>
      <c r="AF644" s="5">
        <f ca="1">SUMIF(总装!BR$3:BR$146,$B644,总装!BR$6)+SUMIF(总装!BS$3:BS$146,$B644,总装!BS$6)+SUMIF(总装!BT$3:BT$146,$B644,总装!BT$6)</f>
        <v>0</v>
      </c>
      <c r="AG644" s="5">
        <f ca="1">SUMIF(总装!BU$3:BU$146,$B644,总装!BU$6)+SUMIF(总装!BV$3:BV$146,$B644,总装!BV$6)+SUMIF(总装!BW$3:BW$146,$B644,总装!BW$6)</f>
        <v>0</v>
      </c>
      <c r="AH644" s="5">
        <f ca="1">SUMIF(总装!BX$3:BX$146,$B644,总装!BX$6)+SUMIF(总装!BY$3:BY$146,$B644,总装!BY$6)+SUMIF(总装!BZ$3:BZ$146,$B644,总装!BZ$6)</f>
        <v>0</v>
      </c>
      <c r="AI644" s="5">
        <f ca="1">SUMIF(总装!CA$3:CA$146,$B644,总装!CA$6)+SUMIF(总装!CB$3:CB$146,$B644,总装!CB$6)+SUMIF(总装!CC$3:CC$146,$B644,总装!CC$6)</f>
        <v>0</v>
      </c>
      <c r="AJ644" s="5">
        <f ca="1">SUMIF(总装!CD$3:CD$146,$B644,总装!CD$6)+SUMIF(总装!CE$3:CE$146,$B644,总装!CE$6)+SUMIF(总装!CF$3:CF$146,$B644,总装!CF$6)</f>
        <v>0</v>
      </c>
      <c r="AK644" s="5">
        <f ca="1">SUMIF(总装!CG$3:CG$146,$B644,总装!CG$6)+SUMIF(总装!CH$3:CH$146,$B644,总装!CH$6)+SUMIF(总装!CI$3:CI$146,$B644,总装!CI$6)</f>
        <v>0</v>
      </c>
      <c r="AL644" s="5">
        <f ca="1">SUMIF(总装!CJ$3:CJ$146,$B644,总装!CJ$6)+SUMIF(总装!CK$3:CK$146,$B644,总装!CK$6)+SUMIF(总装!CL$3:CL$146,$B644,总装!CL$6)</f>
        <v>0</v>
      </c>
      <c r="AM644" s="5">
        <f ca="1">SUMIF(总装!CM$3:CM$146,$B644,总装!CM$6)+SUMIF(总装!CN$3:CN$146,$B644,总装!CN$6)+SUMIF(总装!CO$3:CO$146,$B644,总装!CO$6)</f>
        <v>0</v>
      </c>
      <c r="AN644" s="5">
        <f ca="1">SUMIF(总装!CP$3:CP$146,$B644,总装!CP$6)+SUMIF(总装!CQ$3:CQ$146,$B644,总装!CQ$6)+SUMIF(总装!CR$3:CR$146,$B644,总装!CR$6)</f>
        <v>0</v>
      </c>
      <c r="AO644" s="5">
        <f ca="1" t="shared" ref="AO644:AO707" si="26">SUM(J644:AN644)</f>
        <v>1244</v>
      </c>
      <c r="AP644" s="5">
        <f>SUMIF(工单拆分!G:G,B644,工单拆分!I:I)</f>
        <v>1244</v>
      </c>
      <c r="AQ644" s="5">
        <f ca="1" t="shared" ref="AQ644:AQ707" si="27">AO644-AP644</f>
        <v>0</v>
      </c>
      <c r="AS644" s="7"/>
      <c r="AT644" s="5"/>
      <c r="AU644" s="5"/>
      <c r="AV644" s="5"/>
      <c r="AW644" s="5"/>
    </row>
    <row r="645" s="1" customFormat="1" spans="1:49">
      <c r="A645" s="5">
        <f>工单拆分!F645</f>
        <v>7211003058</v>
      </c>
      <c r="B645" s="5" t="str">
        <f>工单拆分!G645</f>
        <v>1100066763-10</v>
      </c>
      <c r="C645" s="5" t="str">
        <f>工单拆分!H645</f>
        <v>20FC8050A-3.5</v>
      </c>
      <c r="D645" s="5">
        <f>VLOOKUP(B645,工单拆分!G:I,3,0)</f>
        <v>720</v>
      </c>
      <c r="E645" s="5">
        <f ca="1">SUMIFS(OFFSET(工单拆分!$I$2,,,2000),OFFSET(工单拆分!$F$2,,,2000),A645)</f>
        <v>1440</v>
      </c>
      <c r="F645" s="5"/>
      <c r="G645" s="10">
        <f ca="1" t="array" ref="G645">MATCH(TRUE,J645:AN645&gt;10,0)+$J$2-1</f>
        <v>43536</v>
      </c>
      <c r="H645" s="11"/>
      <c r="I645" s="11"/>
      <c r="J645" s="5">
        <f ca="1">SUMIF(总装!D$3:D$146,$B645,总装!D$6)+SUMIF(总装!E$3:E$146,$B645,总装!E$6)+SUMIF(总装!F$3:F$146,$B645,总装!F$6)</f>
        <v>0</v>
      </c>
      <c r="K645" s="12">
        <f ca="1">SUMIF(总装!G$3:G$146,$B645,总装!G$6)+SUMIF(总装!H$3:H$146,$B645,总装!H$6)+SUMIF(总装!I$3:I$146,$B645,总装!I$6)</f>
        <v>0</v>
      </c>
      <c r="L645" s="12">
        <f ca="1">SUMIF(总装!J$3:J$146,$B645,总装!J$6)+SUMIF(总装!K$3:K$146,$B645,总装!K$6)+SUMIF(总装!L$3:L$146,$B645,总装!L$6)</f>
        <v>0</v>
      </c>
      <c r="M645" s="12">
        <f ca="1">SUMIF(总装!M$3:M$146,$B645,总装!M$6)+SUMIF(总装!N$3:N$146,$B645,总装!N$6)+SUMIF(总装!O$3:O$146,$B645,总装!O$6)</f>
        <v>0</v>
      </c>
      <c r="N645" s="12">
        <f ca="1">SUMIF(总装!P$3:P$146,$B645,总装!P$6)+SUMIF(总装!Q$3:Q$146,$B645,总装!Q$6)+SUMIF(总装!R$3:R$146,$B645,总装!R$6)</f>
        <v>0</v>
      </c>
      <c r="O645" s="12">
        <f ca="1">SUMIF(总装!S$3:S$146,$B645,总装!S$6)+SUMIF(总装!T$3:T$146,$B645,总装!T$6)+SUMIF(总装!U$3:U$146,$B645,总装!U$6)</f>
        <v>0</v>
      </c>
      <c r="P645" s="12">
        <f ca="1">SUMIF(总装!V$3:V$146,$B645,总装!V$6)+SUMIF(总装!W$3:W$146,$B645,总装!W$6)+SUMIF(总装!X$3:X$146,$B645,总装!X$6)</f>
        <v>0</v>
      </c>
      <c r="Q645" s="12">
        <f ca="1">SUMIF(总装!Y$3:Y$146,$B645,总装!Y$6)+SUMIF(总装!Z$3:Z$146,$B645,总装!Z$6)+SUMIF(总装!AA$3:AA$146,$B645,总装!AA$6)</f>
        <v>0</v>
      </c>
      <c r="R645" s="5">
        <f ca="1">SUMIF(总装!AB$3:AB$146,$B645,总装!AB$6)+SUMIF(总装!AC$3:AC$146,$B645,总装!AC$6)+SUMIF(总装!AD$3:AD$146,$B645,总装!AD$6)</f>
        <v>0</v>
      </c>
      <c r="S645" s="5">
        <f ca="1">SUMIF(总装!AE$3:AE$146,$B645,总装!AE$6)+SUMIF(总装!AF$3:AF$146,$B645,总装!AF$6)+SUMIF(总装!AG$3:AG$146,$B645,总装!AG$6)</f>
        <v>0</v>
      </c>
      <c r="T645" s="5">
        <f ca="1">SUMIF(总装!AH$3:AH$146,$B645,总装!AH$6)+SUMIF(总装!AI$3:AI$146,$B645,总装!AI$6)+SUMIF(总装!AJ$3:AJ$146,$B645,总装!AJ$6)</f>
        <v>0</v>
      </c>
      <c r="U645" s="5">
        <f ca="1">SUMIF(总装!AK$3:AK$146,$B645,总装!AK$6)+SUMIF(总装!AL$3:AL$146,$B645,总装!AL$6)+SUMIF(总装!AM$3:AM$146,$B645,总装!AM$6)</f>
        <v>720</v>
      </c>
      <c r="V645" s="5">
        <f ca="1">SUMIF(总装!AN$3:AN$146,$B645,总装!AN$6)+SUMIF(总装!AO$3:AO$146,$B645,总装!AO$6)+SUMIF(总装!AP$3:AP$146,$B645,总装!AP$6)</f>
        <v>0</v>
      </c>
      <c r="W645" s="5">
        <f ca="1">SUMIF(总装!AQ$3:AQ$146,$B645,总装!AQ$6)+SUMIF(总装!AR$3:AR$146,$B645,总装!AR$6)+SUMIF(总装!AS$3:AS$146,$B645,总装!AS$6)</f>
        <v>0</v>
      </c>
      <c r="X645" s="5">
        <f ca="1">SUMIF(总装!AT$3:AT$146,$B645,总装!AT$6)+SUMIF(总装!AU$3:AU$146,$B645,总装!AU$6)+SUMIF(总装!AV$3:AV$146,$B645,总装!AV$6)</f>
        <v>0</v>
      </c>
      <c r="Y645" s="5">
        <f ca="1">SUMIF(总装!AW$3:AW$146,$B645,总装!AW$6)+SUMIF(总装!AX$3:AX$146,$B645,总装!AX$6)+SUMIF(总装!AY$3:AY$146,$B645,总装!AY$6)</f>
        <v>0</v>
      </c>
      <c r="Z645" s="5">
        <f ca="1">SUMIF(总装!AZ$3:AZ$146,$B645,总装!AZ$6)+SUMIF(总装!BA$3:BA$146,$B645,总装!BA$6)+SUMIF(总装!BB$3:BB$146,$B645,总装!BB$6)</f>
        <v>0</v>
      </c>
      <c r="AA645" s="5">
        <f ca="1">SUMIF(总装!BC$3:BC$146,$B645,总装!BC$6)+SUMIF(总装!BD$3:BD$146,$B645,总装!BD$6)+SUMIF(总装!BE$3:BE$146,$B645,总装!BE$6)</f>
        <v>0</v>
      </c>
      <c r="AB645" s="5">
        <f ca="1">SUMIF(总装!BF$3:BF$146,$B645,总装!BF$6)+SUMIF(总装!BG$3:BG$146,$B645,总装!BG$6)+SUMIF(总装!BH$3:BH$146,$B645,总装!BH$6)</f>
        <v>0</v>
      </c>
      <c r="AC645" s="5">
        <f ca="1">SUMIF(总装!BI$3:BI$146,$B645,总装!BI$6)+SUMIF(总装!BJ$3:BJ$146,$B645,总装!BJ$6)+SUMIF(总装!BK$3:BK$146,$B645,总装!BK$6)</f>
        <v>0</v>
      </c>
      <c r="AD645" s="5">
        <f ca="1">SUMIF(总装!BL$3:BL$146,$B645,总装!BL$6)+SUMIF(总装!BM$3:BM$146,$B645,总装!BM$6)+SUMIF(总装!BN$3:BN$146,$B645,总装!BN$6)</f>
        <v>0</v>
      </c>
      <c r="AE645" s="5">
        <f ca="1">SUMIF(总装!BO$3:BO$146,$B645,总装!BO$6)+SUMIF(总装!BP$3:BP$146,$B645,总装!BP$6)+SUMIF(总装!BQ$3:BQ$146,$B645,总装!BQ$6)</f>
        <v>0</v>
      </c>
      <c r="AF645" s="5">
        <f ca="1">SUMIF(总装!BR$3:BR$146,$B645,总装!BR$6)+SUMIF(总装!BS$3:BS$146,$B645,总装!BS$6)+SUMIF(总装!BT$3:BT$146,$B645,总装!BT$6)</f>
        <v>0</v>
      </c>
      <c r="AG645" s="5">
        <f ca="1">SUMIF(总装!BU$3:BU$146,$B645,总装!BU$6)+SUMIF(总装!BV$3:BV$146,$B645,总装!BV$6)+SUMIF(总装!BW$3:BW$146,$B645,总装!BW$6)</f>
        <v>0</v>
      </c>
      <c r="AH645" s="5">
        <f ca="1">SUMIF(总装!BX$3:BX$146,$B645,总装!BX$6)+SUMIF(总装!BY$3:BY$146,$B645,总装!BY$6)+SUMIF(总装!BZ$3:BZ$146,$B645,总装!BZ$6)</f>
        <v>0</v>
      </c>
      <c r="AI645" s="5">
        <f ca="1">SUMIF(总装!CA$3:CA$146,$B645,总装!CA$6)+SUMIF(总装!CB$3:CB$146,$B645,总装!CB$6)+SUMIF(总装!CC$3:CC$146,$B645,总装!CC$6)</f>
        <v>0</v>
      </c>
      <c r="AJ645" s="5">
        <f ca="1">SUMIF(总装!CD$3:CD$146,$B645,总装!CD$6)+SUMIF(总装!CE$3:CE$146,$B645,总装!CE$6)+SUMIF(总装!CF$3:CF$146,$B645,总装!CF$6)</f>
        <v>0</v>
      </c>
      <c r="AK645" s="5">
        <f ca="1">SUMIF(总装!CG$3:CG$146,$B645,总装!CG$6)+SUMIF(总装!CH$3:CH$146,$B645,总装!CH$6)+SUMIF(总装!CI$3:CI$146,$B645,总装!CI$6)</f>
        <v>0</v>
      </c>
      <c r="AL645" s="5">
        <f ca="1">SUMIF(总装!CJ$3:CJ$146,$B645,总装!CJ$6)+SUMIF(总装!CK$3:CK$146,$B645,总装!CK$6)+SUMIF(总装!CL$3:CL$146,$B645,总装!CL$6)</f>
        <v>0</v>
      </c>
      <c r="AM645" s="5">
        <f ca="1">SUMIF(总装!CM$3:CM$146,$B645,总装!CM$6)+SUMIF(总装!CN$3:CN$146,$B645,总装!CN$6)+SUMIF(总装!CO$3:CO$146,$B645,总装!CO$6)</f>
        <v>0</v>
      </c>
      <c r="AN645" s="5">
        <f ca="1">SUMIF(总装!CP$3:CP$146,$B645,总装!CP$6)+SUMIF(总装!CQ$3:CQ$146,$B645,总装!CQ$6)+SUMIF(总装!CR$3:CR$146,$B645,总装!CR$6)</f>
        <v>0</v>
      </c>
      <c r="AO645" s="5">
        <f ca="1" t="shared" si="26"/>
        <v>720</v>
      </c>
      <c r="AP645" s="5">
        <f>SUMIF(工单拆分!G:G,B645,工单拆分!I:I)</f>
        <v>720</v>
      </c>
      <c r="AQ645" s="5">
        <f ca="1" t="shared" si="27"/>
        <v>0</v>
      </c>
      <c r="AS645" s="7"/>
      <c r="AT645" s="5"/>
      <c r="AU645" s="5"/>
      <c r="AV645" s="5"/>
      <c r="AW645" s="5"/>
    </row>
    <row r="646" s="1" customFormat="1" spans="1:49">
      <c r="A646" s="5">
        <f>工单拆分!F646</f>
        <v>7211003572</v>
      </c>
      <c r="B646" s="5" t="str">
        <f>工单拆分!G646</f>
        <v>1100066764-10</v>
      </c>
      <c r="C646" s="5" t="str">
        <f>工单拆分!H646</f>
        <v>50YB19D-3.14</v>
      </c>
      <c r="D646" s="5">
        <f>VLOOKUP(B646,工单拆分!G:I,3,0)</f>
        <v>1596</v>
      </c>
      <c r="E646" s="5">
        <f ca="1">SUMIFS(OFFSET(工单拆分!$I$2,,,2000),OFFSET(工单拆分!$F$2,,,2000),A646)</f>
        <v>5236</v>
      </c>
      <c r="F646" s="5"/>
      <c r="G646" s="10">
        <f ca="1" t="array" ref="G646">MATCH(TRUE,J646:AN646&gt;10,0)+$J$2-1</f>
        <v>43538</v>
      </c>
      <c r="H646" s="11"/>
      <c r="I646" s="11"/>
      <c r="J646" s="5">
        <f ca="1">SUMIF(总装!D$3:D$146,$B646,总装!D$6)+SUMIF(总装!E$3:E$146,$B646,总装!E$6)+SUMIF(总装!F$3:F$146,$B646,总装!F$6)</f>
        <v>0</v>
      </c>
      <c r="K646" s="12">
        <f ca="1">SUMIF(总装!G$3:G$146,$B646,总装!G$6)+SUMIF(总装!H$3:H$146,$B646,总装!H$6)+SUMIF(总装!I$3:I$146,$B646,总装!I$6)</f>
        <v>0</v>
      </c>
      <c r="L646" s="12">
        <f ca="1">SUMIF(总装!J$3:J$146,$B646,总装!J$6)+SUMIF(总装!K$3:K$146,$B646,总装!K$6)+SUMIF(总装!L$3:L$146,$B646,总装!L$6)</f>
        <v>0</v>
      </c>
      <c r="M646" s="12">
        <f ca="1">SUMIF(总装!M$3:M$146,$B646,总装!M$6)+SUMIF(总装!N$3:N$146,$B646,总装!N$6)+SUMIF(总装!O$3:O$146,$B646,总装!O$6)</f>
        <v>0</v>
      </c>
      <c r="N646" s="12">
        <f ca="1">SUMIF(总装!P$3:P$146,$B646,总装!P$6)+SUMIF(总装!Q$3:Q$146,$B646,总装!Q$6)+SUMIF(总装!R$3:R$146,$B646,总装!R$6)</f>
        <v>0</v>
      </c>
      <c r="O646" s="12">
        <f ca="1">SUMIF(总装!S$3:S$146,$B646,总装!S$6)+SUMIF(总装!T$3:T$146,$B646,总装!T$6)+SUMIF(总装!U$3:U$146,$B646,总装!U$6)</f>
        <v>0</v>
      </c>
      <c r="P646" s="12">
        <f ca="1">SUMIF(总装!V$3:V$146,$B646,总装!V$6)+SUMIF(总装!W$3:W$146,$B646,总装!W$6)+SUMIF(总装!X$3:X$146,$B646,总装!X$6)</f>
        <v>0</v>
      </c>
      <c r="Q646" s="12">
        <f ca="1">SUMIF(总装!Y$3:Y$146,$B646,总装!Y$6)+SUMIF(总装!Z$3:Z$146,$B646,总装!Z$6)+SUMIF(总装!AA$3:AA$146,$B646,总装!AA$6)</f>
        <v>0</v>
      </c>
      <c r="R646" s="5">
        <f ca="1">SUMIF(总装!AB$3:AB$146,$B646,总装!AB$6)+SUMIF(总装!AC$3:AC$146,$B646,总装!AC$6)+SUMIF(总装!AD$3:AD$146,$B646,总装!AD$6)</f>
        <v>0</v>
      </c>
      <c r="S646" s="5">
        <f ca="1">SUMIF(总装!AE$3:AE$146,$B646,总装!AE$6)+SUMIF(总装!AF$3:AF$146,$B646,总装!AF$6)+SUMIF(总装!AG$3:AG$146,$B646,总装!AG$6)</f>
        <v>0</v>
      </c>
      <c r="T646" s="5">
        <f ca="1">SUMIF(总装!AH$3:AH$146,$B646,总装!AH$6)+SUMIF(总装!AI$3:AI$146,$B646,总装!AI$6)+SUMIF(总装!AJ$3:AJ$146,$B646,总装!AJ$6)</f>
        <v>0</v>
      </c>
      <c r="U646" s="5">
        <f ca="1">SUMIF(总装!AK$3:AK$146,$B646,总装!AK$6)+SUMIF(总装!AL$3:AL$146,$B646,总装!AL$6)+SUMIF(总装!AM$3:AM$146,$B646,总装!AM$6)</f>
        <v>0</v>
      </c>
      <c r="V646" s="5">
        <f ca="1">SUMIF(总装!AN$3:AN$146,$B646,总装!AN$6)+SUMIF(总装!AO$3:AO$146,$B646,总装!AO$6)+SUMIF(总装!AP$3:AP$146,$B646,总装!AP$6)</f>
        <v>0</v>
      </c>
      <c r="W646" s="5">
        <f ca="1">SUMIF(总装!AQ$3:AQ$146,$B646,总装!AQ$6)+SUMIF(总装!AR$3:AR$146,$B646,总装!AR$6)+SUMIF(总装!AS$3:AS$146,$B646,总装!AS$6)</f>
        <v>500</v>
      </c>
      <c r="X646" s="5">
        <f ca="1">SUMIF(总装!AT$3:AT$146,$B646,总装!AT$6)+SUMIF(总装!AU$3:AU$146,$B646,总装!AU$6)+SUMIF(总装!AV$3:AV$146,$B646,总装!AV$6)</f>
        <v>1096</v>
      </c>
      <c r="Y646" s="5">
        <f ca="1">SUMIF(总装!AW$3:AW$146,$B646,总装!AW$6)+SUMIF(总装!AX$3:AX$146,$B646,总装!AX$6)+SUMIF(总装!AY$3:AY$146,$B646,总装!AY$6)</f>
        <v>0</v>
      </c>
      <c r="Z646" s="5">
        <f ca="1">SUMIF(总装!AZ$3:AZ$146,$B646,总装!AZ$6)+SUMIF(总装!BA$3:BA$146,$B646,总装!BA$6)+SUMIF(总装!BB$3:BB$146,$B646,总装!BB$6)</f>
        <v>0</v>
      </c>
      <c r="AA646" s="5">
        <f ca="1">SUMIF(总装!BC$3:BC$146,$B646,总装!BC$6)+SUMIF(总装!BD$3:BD$146,$B646,总装!BD$6)+SUMIF(总装!BE$3:BE$146,$B646,总装!BE$6)</f>
        <v>0</v>
      </c>
      <c r="AB646" s="5">
        <f ca="1">SUMIF(总装!BF$3:BF$146,$B646,总装!BF$6)+SUMIF(总装!BG$3:BG$146,$B646,总装!BG$6)+SUMIF(总装!BH$3:BH$146,$B646,总装!BH$6)</f>
        <v>0</v>
      </c>
      <c r="AC646" s="5">
        <f ca="1">SUMIF(总装!BI$3:BI$146,$B646,总装!BI$6)+SUMIF(总装!BJ$3:BJ$146,$B646,总装!BJ$6)+SUMIF(总装!BK$3:BK$146,$B646,总装!BK$6)</f>
        <v>0</v>
      </c>
      <c r="AD646" s="5">
        <f ca="1">SUMIF(总装!BL$3:BL$146,$B646,总装!BL$6)+SUMIF(总装!BM$3:BM$146,$B646,总装!BM$6)+SUMIF(总装!BN$3:BN$146,$B646,总装!BN$6)</f>
        <v>0</v>
      </c>
      <c r="AE646" s="5">
        <f ca="1">SUMIF(总装!BO$3:BO$146,$B646,总装!BO$6)+SUMIF(总装!BP$3:BP$146,$B646,总装!BP$6)+SUMIF(总装!BQ$3:BQ$146,$B646,总装!BQ$6)</f>
        <v>0</v>
      </c>
      <c r="AF646" s="5">
        <f ca="1">SUMIF(总装!BR$3:BR$146,$B646,总装!BR$6)+SUMIF(总装!BS$3:BS$146,$B646,总装!BS$6)+SUMIF(总装!BT$3:BT$146,$B646,总装!BT$6)</f>
        <v>0</v>
      </c>
      <c r="AG646" s="5">
        <f ca="1">SUMIF(总装!BU$3:BU$146,$B646,总装!BU$6)+SUMIF(总装!BV$3:BV$146,$B646,总装!BV$6)+SUMIF(总装!BW$3:BW$146,$B646,总装!BW$6)</f>
        <v>0</v>
      </c>
      <c r="AH646" s="5">
        <f ca="1">SUMIF(总装!BX$3:BX$146,$B646,总装!BX$6)+SUMIF(总装!BY$3:BY$146,$B646,总装!BY$6)+SUMIF(总装!BZ$3:BZ$146,$B646,总装!BZ$6)</f>
        <v>0</v>
      </c>
      <c r="AI646" s="5">
        <f ca="1">SUMIF(总装!CA$3:CA$146,$B646,总装!CA$6)+SUMIF(总装!CB$3:CB$146,$B646,总装!CB$6)+SUMIF(总装!CC$3:CC$146,$B646,总装!CC$6)</f>
        <v>0</v>
      </c>
      <c r="AJ646" s="5">
        <f ca="1">SUMIF(总装!CD$3:CD$146,$B646,总装!CD$6)+SUMIF(总装!CE$3:CE$146,$B646,总装!CE$6)+SUMIF(总装!CF$3:CF$146,$B646,总装!CF$6)</f>
        <v>0</v>
      </c>
      <c r="AK646" s="5">
        <f ca="1">SUMIF(总装!CG$3:CG$146,$B646,总装!CG$6)+SUMIF(总装!CH$3:CH$146,$B646,总装!CH$6)+SUMIF(总装!CI$3:CI$146,$B646,总装!CI$6)</f>
        <v>0</v>
      </c>
      <c r="AL646" s="5">
        <f ca="1">SUMIF(总装!CJ$3:CJ$146,$B646,总装!CJ$6)+SUMIF(总装!CK$3:CK$146,$B646,总装!CK$6)+SUMIF(总装!CL$3:CL$146,$B646,总装!CL$6)</f>
        <v>0</v>
      </c>
      <c r="AM646" s="5">
        <f ca="1">SUMIF(总装!CM$3:CM$146,$B646,总装!CM$6)+SUMIF(总装!CN$3:CN$146,$B646,总装!CN$6)+SUMIF(总装!CO$3:CO$146,$B646,总装!CO$6)</f>
        <v>0</v>
      </c>
      <c r="AN646" s="5">
        <f ca="1">SUMIF(总装!CP$3:CP$146,$B646,总装!CP$6)+SUMIF(总装!CQ$3:CQ$146,$B646,总装!CQ$6)+SUMIF(总装!CR$3:CR$146,$B646,总装!CR$6)</f>
        <v>0</v>
      </c>
      <c r="AO646" s="5">
        <f ca="1" t="shared" si="26"/>
        <v>1596</v>
      </c>
      <c r="AP646" s="5">
        <f>SUMIF(工单拆分!G:G,B646,工单拆分!I:I)</f>
        <v>1596</v>
      </c>
      <c r="AQ646" s="5">
        <f ca="1" t="shared" si="27"/>
        <v>0</v>
      </c>
      <c r="AS646" s="7"/>
      <c r="AT646" s="5"/>
      <c r="AU646" s="5"/>
      <c r="AV646" s="5"/>
      <c r="AW646" s="5"/>
    </row>
    <row r="647" s="1" customFormat="1" spans="1:49">
      <c r="A647" s="5">
        <f>工单拆分!F647</f>
        <v>7211003323</v>
      </c>
      <c r="B647" s="5" t="str">
        <f>工单拆分!G647</f>
        <v>1100066784-10/20/30</v>
      </c>
      <c r="C647" s="5" t="str">
        <f>工单拆分!H647</f>
        <v>50FC833B-3.15</v>
      </c>
      <c r="D647" s="5">
        <f>VLOOKUP(B647,工单拆分!G:I,3,0)</f>
        <v>1154</v>
      </c>
      <c r="E647" s="5">
        <f ca="1">SUMIFS(OFFSET(工单拆分!$I$2,,,2000),OFFSET(工单拆分!$F$2,,,2000),A647)</f>
        <v>1154</v>
      </c>
      <c r="F647" s="5"/>
      <c r="G647" s="10">
        <f ca="1" t="array" ref="G647">MATCH(TRUE,J647:AN647&gt;10,0)+$J$2-1</f>
        <v>43542</v>
      </c>
      <c r="H647" s="11"/>
      <c r="I647" s="11"/>
      <c r="J647" s="5">
        <f ca="1">SUMIF(总装!D$3:D$146,$B647,总装!D$6)+SUMIF(总装!E$3:E$146,$B647,总装!E$6)+SUMIF(总装!F$3:F$146,$B647,总装!F$6)</f>
        <v>0</v>
      </c>
      <c r="K647" s="12">
        <f ca="1">SUMIF(总装!G$3:G$146,$B647,总装!G$6)+SUMIF(总装!H$3:H$146,$B647,总装!H$6)+SUMIF(总装!I$3:I$146,$B647,总装!I$6)</f>
        <v>0</v>
      </c>
      <c r="L647" s="12">
        <f ca="1">SUMIF(总装!J$3:J$146,$B647,总装!J$6)+SUMIF(总装!K$3:K$146,$B647,总装!K$6)+SUMIF(总装!L$3:L$146,$B647,总装!L$6)</f>
        <v>0</v>
      </c>
      <c r="M647" s="12">
        <f ca="1">SUMIF(总装!M$3:M$146,$B647,总装!M$6)+SUMIF(总装!N$3:N$146,$B647,总装!N$6)+SUMIF(总装!O$3:O$146,$B647,总装!O$6)</f>
        <v>0</v>
      </c>
      <c r="N647" s="12">
        <f ca="1">SUMIF(总装!P$3:P$146,$B647,总装!P$6)+SUMIF(总装!Q$3:Q$146,$B647,总装!Q$6)+SUMIF(总装!R$3:R$146,$B647,总装!R$6)</f>
        <v>0</v>
      </c>
      <c r="O647" s="12">
        <f ca="1">SUMIF(总装!S$3:S$146,$B647,总装!S$6)+SUMIF(总装!T$3:T$146,$B647,总装!T$6)+SUMIF(总装!U$3:U$146,$B647,总装!U$6)</f>
        <v>0</v>
      </c>
      <c r="P647" s="12">
        <f ca="1">SUMIF(总装!V$3:V$146,$B647,总装!V$6)+SUMIF(总装!W$3:W$146,$B647,总装!W$6)+SUMIF(总装!X$3:X$146,$B647,总装!X$6)</f>
        <v>0</v>
      </c>
      <c r="Q647" s="12">
        <f ca="1">SUMIF(总装!Y$3:Y$146,$B647,总装!Y$6)+SUMIF(总装!Z$3:Z$146,$B647,总装!Z$6)+SUMIF(总装!AA$3:AA$146,$B647,总装!AA$6)</f>
        <v>0</v>
      </c>
      <c r="R647" s="5">
        <f ca="1">SUMIF(总装!AB$3:AB$146,$B647,总装!AB$6)+SUMIF(总装!AC$3:AC$146,$B647,总装!AC$6)+SUMIF(总装!AD$3:AD$146,$B647,总装!AD$6)</f>
        <v>0</v>
      </c>
      <c r="S647" s="5">
        <f ca="1">SUMIF(总装!AE$3:AE$146,$B647,总装!AE$6)+SUMIF(总装!AF$3:AF$146,$B647,总装!AF$6)+SUMIF(总装!AG$3:AG$146,$B647,总装!AG$6)</f>
        <v>0</v>
      </c>
      <c r="T647" s="5">
        <f ca="1">SUMIF(总装!AH$3:AH$146,$B647,总装!AH$6)+SUMIF(总装!AI$3:AI$146,$B647,总装!AI$6)+SUMIF(总装!AJ$3:AJ$146,$B647,总装!AJ$6)</f>
        <v>0</v>
      </c>
      <c r="U647" s="5">
        <f ca="1">SUMIF(总装!AK$3:AK$146,$B647,总装!AK$6)+SUMIF(总装!AL$3:AL$146,$B647,总装!AL$6)+SUMIF(总装!AM$3:AM$146,$B647,总装!AM$6)</f>
        <v>0</v>
      </c>
      <c r="V647" s="5">
        <f ca="1">SUMIF(总装!AN$3:AN$146,$B647,总装!AN$6)+SUMIF(总装!AO$3:AO$146,$B647,总装!AO$6)+SUMIF(总装!AP$3:AP$146,$B647,总装!AP$6)</f>
        <v>0</v>
      </c>
      <c r="W647" s="5">
        <f ca="1">SUMIF(总装!AQ$3:AQ$146,$B647,总装!AQ$6)+SUMIF(总装!AR$3:AR$146,$B647,总装!AR$6)+SUMIF(总装!AS$3:AS$146,$B647,总装!AS$6)</f>
        <v>0</v>
      </c>
      <c r="X647" s="5">
        <f ca="1">SUMIF(总装!AT$3:AT$146,$B647,总装!AT$6)+SUMIF(总装!AU$3:AU$146,$B647,总装!AU$6)+SUMIF(总装!AV$3:AV$146,$B647,总装!AV$6)</f>
        <v>0</v>
      </c>
      <c r="Y647" s="5">
        <f ca="1">SUMIF(总装!AW$3:AW$146,$B647,总装!AW$6)+SUMIF(总装!AX$3:AX$146,$B647,总装!AX$6)+SUMIF(总装!AY$3:AY$146,$B647,总装!AY$6)</f>
        <v>0</v>
      </c>
      <c r="Z647" s="5">
        <f ca="1">SUMIF(总装!AZ$3:AZ$146,$B647,总装!AZ$6)+SUMIF(总装!BA$3:BA$146,$B647,总装!BA$6)+SUMIF(总装!BB$3:BB$146,$B647,总装!BB$6)</f>
        <v>0</v>
      </c>
      <c r="AA647" s="5">
        <f ca="1">SUMIF(总装!BC$3:BC$146,$B647,总装!BC$6)+SUMIF(总装!BD$3:BD$146,$B647,总装!BD$6)+SUMIF(总装!BE$3:BE$146,$B647,总装!BE$6)</f>
        <v>700</v>
      </c>
      <c r="AB647" s="5">
        <f ca="1">SUMIF(总装!BF$3:BF$146,$B647,总装!BF$6)+SUMIF(总装!BG$3:BG$146,$B647,总装!BG$6)+SUMIF(总装!BH$3:BH$146,$B647,总装!BH$6)</f>
        <v>454</v>
      </c>
      <c r="AC647" s="5">
        <f ca="1">SUMIF(总装!BI$3:BI$146,$B647,总装!BI$6)+SUMIF(总装!BJ$3:BJ$146,$B647,总装!BJ$6)+SUMIF(总装!BK$3:BK$146,$B647,总装!BK$6)</f>
        <v>0</v>
      </c>
      <c r="AD647" s="5">
        <f ca="1">SUMIF(总装!BL$3:BL$146,$B647,总装!BL$6)+SUMIF(总装!BM$3:BM$146,$B647,总装!BM$6)+SUMIF(总装!BN$3:BN$146,$B647,总装!BN$6)</f>
        <v>0</v>
      </c>
      <c r="AE647" s="5">
        <f ca="1">SUMIF(总装!BO$3:BO$146,$B647,总装!BO$6)+SUMIF(总装!BP$3:BP$146,$B647,总装!BP$6)+SUMIF(总装!BQ$3:BQ$146,$B647,总装!BQ$6)</f>
        <v>0</v>
      </c>
      <c r="AF647" s="5">
        <f ca="1">SUMIF(总装!BR$3:BR$146,$B647,总装!BR$6)+SUMIF(总装!BS$3:BS$146,$B647,总装!BS$6)+SUMIF(总装!BT$3:BT$146,$B647,总装!BT$6)</f>
        <v>0</v>
      </c>
      <c r="AG647" s="5">
        <f ca="1">SUMIF(总装!BU$3:BU$146,$B647,总装!BU$6)+SUMIF(总装!BV$3:BV$146,$B647,总装!BV$6)+SUMIF(总装!BW$3:BW$146,$B647,总装!BW$6)</f>
        <v>0</v>
      </c>
      <c r="AH647" s="5">
        <f ca="1">SUMIF(总装!BX$3:BX$146,$B647,总装!BX$6)+SUMIF(总装!BY$3:BY$146,$B647,总装!BY$6)+SUMIF(总装!BZ$3:BZ$146,$B647,总装!BZ$6)</f>
        <v>0</v>
      </c>
      <c r="AI647" s="5">
        <f ca="1">SUMIF(总装!CA$3:CA$146,$B647,总装!CA$6)+SUMIF(总装!CB$3:CB$146,$B647,总装!CB$6)+SUMIF(总装!CC$3:CC$146,$B647,总装!CC$6)</f>
        <v>0</v>
      </c>
      <c r="AJ647" s="5">
        <f ca="1">SUMIF(总装!CD$3:CD$146,$B647,总装!CD$6)+SUMIF(总装!CE$3:CE$146,$B647,总装!CE$6)+SUMIF(总装!CF$3:CF$146,$B647,总装!CF$6)</f>
        <v>0</v>
      </c>
      <c r="AK647" s="5">
        <f ca="1">SUMIF(总装!CG$3:CG$146,$B647,总装!CG$6)+SUMIF(总装!CH$3:CH$146,$B647,总装!CH$6)+SUMIF(总装!CI$3:CI$146,$B647,总装!CI$6)</f>
        <v>0</v>
      </c>
      <c r="AL647" s="5">
        <f ca="1">SUMIF(总装!CJ$3:CJ$146,$B647,总装!CJ$6)+SUMIF(总装!CK$3:CK$146,$B647,总装!CK$6)+SUMIF(总装!CL$3:CL$146,$B647,总装!CL$6)</f>
        <v>0</v>
      </c>
      <c r="AM647" s="5">
        <f ca="1">SUMIF(总装!CM$3:CM$146,$B647,总装!CM$6)+SUMIF(总装!CN$3:CN$146,$B647,总装!CN$6)+SUMIF(总装!CO$3:CO$146,$B647,总装!CO$6)</f>
        <v>0</v>
      </c>
      <c r="AN647" s="5">
        <f ca="1">SUMIF(总装!CP$3:CP$146,$B647,总装!CP$6)+SUMIF(总装!CQ$3:CQ$146,$B647,总装!CQ$6)+SUMIF(总装!CR$3:CR$146,$B647,总装!CR$6)</f>
        <v>0</v>
      </c>
      <c r="AO647" s="5">
        <f ca="1" t="shared" si="26"/>
        <v>1154</v>
      </c>
      <c r="AP647" s="5">
        <f>SUMIF(工单拆分!G:G,B647,工单拆分!I:I)</f>
        <v>1154</v>
      </c>
      <c r="AQ647" s="5">
        <f ca="1" t="shared" si="27"/>
        <v>0</v>
      </c>
      <c r="AS647" s="7"/>
      <c r="AT647" s="5"/>
      <c r="AU647" s="5"/>
      <c r="AV647" s="5"/>
      <c r="AW647" s="5"/>
    </row>
    <row r="648" s="1" customFormat="1" spans="1:49">
      <c r="A648" s="5">
        <f>工单拆分!F648</f>
        <v>7211000865</v>
      </c>
      <c r="B648" s="5" t="str">
        <f>工单拆分!G648</f>
        <v>1100066785-10</v>
      </c>
      <c r="C648" s="5" t="str">
        <f>工单拆分!H648</f>
        <v>JF05G-3.13</v>
      </c>
      <c r="D648" s="5">
        <f>VLOOKUP(B648,工单拆分!G:I,3,0)</f>
        <v>810</v>
      </c>
      <c r="E648" s="5">
        <f ca="1">SUMIFS(OFFSET(工单拆分!$I$2,,,2000),OFFSET(工单拆分!$F$2,,,2000),A648)</f>
        <v>810</v>
      </c>
      <c r="F648" s="5"/>
      <c r="G648" s="10">
        <f ca="1" t="array" ref="G648">MATCH(TRUE,J648:AN648&gt;10,0)+$J$2-1</f>
        <v>43536</v>
      </c>
      <c r="H648" s="11"/>
      <c r="I648" s="11"/>
      <c r="J648" s="5">
        <f ca="1">SUMIF(总装!D$3:D$146,$B648,总装!D$6)+SUMIF(总装!E$3:E$146,$B648,总装!E$6)+SUMIF(总装!F$3:F$146,$B648,总装!F$6)</f>
        <v>0</v>
      </c>
      <c r="K648" s="12">
        <f ca="1">SUMIF(总装!G$3:G$146,$B648,总装!G$6)+SUMIF(总装!H$3:H$146,$B648,总装!H$6)+SUMIF(总装!I$3:I$146,$B648,总装!I$6)</f>
        <v>0</v>
      </c>
      <c r="L648" s="12">
        <f ca="1">SUMIF(总装!J$3:J$146,$B648,总装!J$6)+SUMIF(总装!K$3:K$146,$B648,总装!K$6)+SUMIF(总装!L$3:L$146,$B648,总装!L$6)</f>
        <v>0</v>
      </c>
      <c r="M648" s="12">
        <f ca="1">SUMIF(总装!M$3:M$146,$B648,总装!M$6)+SUMIF(总装!N$3:N$146,$B648,总装!N$6)+SUMIF(总装!O$3:O$146,$B648,总装!O$6)</f>
        <v>0</v>
      </c>
      <c r="N648" s="12">
        <f ca="1">SUMIF(总装!P$3:P$146,$B648,总装!P$6)+SUMIF(总装!Q$3:Q$146,$B648,总装!Q$6)+SUMIF(总装!R$3:R$146,$B648,总装!R$6)</f>
        <v>0</v>
      </c>
      <c r="O648" s="12">
        <f ca="1">SUMIF(总装!S$3:S$146,$B648,总装!S$6)+SUMIF(总装!T$3:T$146,$B648,总装!T$6)+SUMIF(总装!U$3:U$146,$B648,总装!U$6)</f>
        <v>0</v>
      </c>
      <c r="P648" s="12">
        <f ca="1">SUMIF(总装!V$3:V$146,$B648,总装!V$6)+SUMIF(总装!W$3:W$146,$B648,总装!W$6)+SUMIF(总装!X$3:X$146,$B648,总装!X$6)</f>
        <v>0</v>
      </c>
      <c r="Q648" s="12">
        <f ca="1">SUMIF(总装!Y$3:Y$146,$B648,总装!Y$6)+SUMIF(总装!Z$3:Z$146,$B648,总装!Z$6)+SUMIF(总装!AA$3:AA$146,$B648,总装!AA$6)</f>
        <v>0</v>
      </c>
      <c r="R648" s="5">
        <f ca="1">SUMIF(总装!AB$3:AB$146,$B648,总装!AB$6)+SUMIF(总装!AC$3:AC$146,$B648,总装!AC$6)+SUMIF(总装!AD$3:AD$146,$B648,总装!AD$6)</f>
        <v>0</v>
      </c>
      <c r="S648" s="5">
        <f ca="1">SUMIF(总装!AE$3:AE$146,$B648,总装!AE$6)+SUMIF(总装!AF$3:AF$146,$B648,总装!AF$6)+SUMIF(总装!AG$3:AG$146,$B648,总装!AG$6)</f>
        <v>0</v>
      </c>
      <c r="T648" s="5">
        <f ca="1">SUMIF(总装!AH$3:AH$146,$B648,总装!AH$6)+SUMIF(总装!AI$3:AI$146,$B648,总装!AI$6)+SUMIF(总装!AJ$3:AJ$146,$B648,总装!AJ$6)</f>
        <v>0</v>
      </c>
      <c r="U648" s="5">
        <f ca="1">SUMIF(总装!AK$3:AK$146,$B648,总装!AK$6)+SUMIF(总装!AL$3:AL$146,$B648,总装!AL$6)+SUMIF(总装!AM$3:AM$146,$B648,总装!AM$6)</f>
        <v>110</v>
      </c>
      <c r="V648" s="5">
        <f ca="1">SUMIF(总装!AN$3:AN$146,$B648,总装!AN$6)+SUMIF(总装!AO$3:AO$146,$B648,总装!AO$6)+SUMIF(总装!AP$3:AP$146,$B648,总装!AP$6)</f>
        <v>700</v>
      </c>
      <c r="W648" s="5">
        <f ca="1">SUMIF(总装!AQ$3:AQ$146,$B648,总装!AQ$6)+SUMIF(总装!AR$3:AR$146,$B648,总装!AR$6)+SUMIF(总装!AS$3:AS$146,$B648,总装!AS$6)</f>
        <v>0</v>
      </c>
      <c r="X648" s="5">
        <f ca="1">SUMIF(总装!AT$3:AT$146,$B648,总装!AT$6)+SUMIF(总装!AU$3:AU$146,$B648,总装!AU$6)+SUMIF(总装!AV$3:AV$146,$B648,总装!AV$6)</f>
        <v>0</v>
      </c>
      <c r="Y648" s="5">
        <f ca="1">SUMIF(总装!AW$3:AW$146,$B648,总装!AW$6)+SUMIF(总装!AX$3:AX$146,$B648,总装!AX$6)+SUMIF(总装!AY$3:AY$146,$B648,总装!AY$6)</f>
        <v>0</v>
      </c>
      <c r="Z648" s="5">
        <f ca="1">SUMIF(总装!AZ$3:AZ$146,$B648,总装!AZ$6)+SUMIF(总装!BA$3:BA$146,$B648,总装!BA$6)+SUMIF(总装!BB$3:BB$146,$B648,总装!BB$6)</f>
        <v>0</v>
      </c>
      <c r="AA648" s="5">
        <f ca="1">SUMIF(总装!BC$3:BC$146,$B648,总装!BC$6)+SUMIF(总装!BD$3:BD$146,$B648,总装!BD$6)+SUMIF(总装!BE$3:BE$146,$B648,总装!BE$6)</f>
        <v>0</v>
      </c>
      <c r="AB648" s="5">
        <f ca="1">SUMIF(总装!BF$3:BF$146,$B648,总装!BF$6)+SUMIF(总装!BG$3:BG$146,$B648,总装!BG$6)+SUMIF(总装!BH$3:BH$146,$B648,总装!BH$6)</f>
        <v>0</v>
      </c>
      <c r="AC648" s="5">
        <f ca="1">SUMIF(总装!BI$3:BI$146,$B648,总装!BI$6)+SUMIF(总装!BJ$3:BJ$146,$B648,总装!BJ$6)+SUMIF(总装!BK$3:BK$146,$B648,总装!BK$6)</f>
        <v>0</v>
      </c>
      <c r="AD648" s="5">
        <f ca="1">SUMIF(总装!BL$3:BL$146,$B648,总装!BL$6)+SUMIF(总装!BM$3:BM$146,$B648,总装!BM$6)+SUMIF(总装!BN$3:BN$146,$B648,总装!BN$6)</f>
        <v>0</v>
      </c>
      <c r="AE648" s="5">
        <f ca="1">SUMIF(总装!BO$3:BO$146,$B648,总装!BO$6)+SUMIF(总装!BP$3:BP$146,$B648,总装!BP$6)+SUMIF(总装!BQ$3:BQ$146,$B648,总装!BQ$6)</f>
        <v>0</v>
      </c>
      <c r="AF648" s="5">
        <f ca="1">SUMIF(总装!BR$3:BR$146,$B648,总装!BR$6)+SUMIF(总装!BS$3:BS$146,$B648,总装!BS$6)+SUMIF(总装!BT$3:BT$146,$B648,总装!BT$6)</f>
        <v>0</v>
      </c>
      <c r="AG648" s="5">
        <f ca="1">SUMIF(总装!BU$3:BU$146,$B648,总装!BU$6)+SUMIF(总装!BV$3:BV$146,$B648,总装!BV$6)+SUMIF(总装!BW$3:BW$146,$B648,总装!BW$6)</f>
        <v>0</v>
      </c>
      <c r="AH648" s="5">
        <f ca="1">SUMIF(总装!BX$3:BX$146,$B648,总装!BX$6)+SUMIF(总装!BY$3:BY$146,$B648,总装!BY$6)+SUMIF(总装!BZ$3:BZ$146,$B648,总装!BZ$6)</f>
        <v>0</v>
      </c>
      <c r="AI648" s="5">
        <f ca="1">SUMIF(总装!CA$3:CA$146,$B648,总装!CA$6)+SUMIF(总装!CB$3:CB$146,$B648,总装!CB$6)+SUMIF(总装!CC$3:CC$146,$B648,总装!CC$6)</f>
        <v>0</v>
      </c>
      <c r="AJ648" s="5">
        <f ca="1">SUMIF(总装!CD$3:CD$146,$B648,总装!CD$6)+SUMIF(总装!CE$3:CE$146,$B648,总装!CE$6)+SUMIF(总装!CF$3:CF$146,$B648,总装!CF$6)</f>
        <v>0</v>
      </c>
      <c r="AK648" s="5">
        <f ca="1">SUMIF(总装!CG$3:CG$146,$B648,总装!CG$6)+SUMIF(总装!CH$3:CH$146,$B648,总装!CH$6)+SUMIF(总装!CI$3:CI$146,$B648,总装!CI$6)</f>
        <v>0</v>
      </c>
      <c r="AL648" s="5">
        <f ca="1">SUMIF(总装!CJ$3:CJ$146,$B648,总装!CJ$6)+SUMIF(总装!CK$3:CK$146,$B648,总装!CK$6)+SUMIF(总装!CL$3:CL$146,$B648,总装!CL$6)</f>
        <v>0</v>
      </c>
      <c r="AM648" s="5">
        <f ca="1">SUMIF(总装!CM$3:CM$146,$B648,总装!CM$6)+SUMIF(总装!CN$3:CN$146,$B648,总装!CN$6)+SUMIF(总装!CO$3:CO$146,$B648,总装!CO$6)</f>
        <v>0</v>
      </c>
      <c r="AN648" s="5">
        <f ca="1">SUMIF(总装!CP$3:CP$146,$B648,总装!CP$6)+SUMIF(总装!CQ$3:CQ$146,$B648,总装!CQ$6)+SUMIF(总装!CR$3:CR$146,$B648,总装!CR$6)</f>
        <v>0</v>
      </c>
      <c r="AO648" s="5">
        <f ca="1" t="shared" si="26"/>
        <v>810</v>
      </c>
      <c r="AP648" s="5">
        <f>SUMIF(工单拆分!G:G,B648,工单拆分!I:I)</f>
        <v>810</v>
      </c>
      <c r="AQ648" s="5">
        <f ca="1" t="shared" si="27"/>
        <v>0</v>
      </c>
      <c r="AS648" s="7"/>
      <c r="AT648" s="5"/>
      <c r="AU648" s="5"/>
      <c r="AV648" s="5"/>
      <c r="AW648" s="5"/>
    </row>
    <row r="649" s="1" customFormat="1" spans="1:49">
      <c r="A649" s="5">
        <f>工单拆分!F649</f>
        <v>7211002208</v>
      </c>
      <c r="B649" s="5" t="str">
        <f>工单拆分!G649</f>
        <v>1100066785-30</v>
      </c>
      <c r="C649" s="5" t="str">
        <f>工单拆分!H649</f>
        <v>CG1301C-3.13</v>
      </c>
      <c r="D649" s="5">
        <f>VLOOKUP(B649,工单拆分!G:I,3,0)</f>
        <v>570</v>
      </c>
      <c r="E649" s="5">
        <f ca="1">SUMIFS(OFFSET(工单拆分!$I$2,,,2000),OFFSET(工单拆分!$F$2,,,2000),A649)</f>
        <v>6842</v>
      </c>
      <c r="F649" s="5"/>
      <c r="G649" s="10">
        <f ca="1" t="array" ref="G649">MATCH(TRUE,J649:AN649&gt;10,0)+$J$2-1</f>
        <v>43536</v>
      </c>
      <c r="H649" s="11"/>
      <c r="I649" s="11"/>
      <c r="J649" s="5">
        <f ca="1">SUMIF(总装!D$3:D$146,$B649,总装!D$6)+SUMIF(总装!E$3:E$146,$B649,总装!E$6)+SUMIF(总装!F$3:F$146,$B649,总装!F$6)</f>
        <v>0</v>
      </c>
      <c r="K649" s="12">
        <f ca="1">SUMIF(总装!G$3:G$146,$B649,总装!G$6)+SUMIF(总装!H$3:H$146,$B649,总装!H$6)+SUMIF(总装!I$3:I$146,$B649,总装!I$6)</f>
        <v>0</v>
      </c>
      <c r="L649" s="12">
        <f ca="1">SUMIF(总装!J$3:J$146,$B649,总装!J$6)+SUMIF(总装!K$3:K$146,$B649,总装!K$6)+SUMIF(总装!L$3:L$146,$B649,总装!L$6)</f>
        <v>0</v>
      </c>
      <c r="M649" s="12">
        <f ca="1">SUMIF(总装!M$3:M$146,$B649,总装!M$6)+SUMIF(总装!N$3:N$146,$B649,总装!N$6)+SUMIF(总装!O$3:O$146,$B649,总装!O$6)</f>
        <v>0</v>
      </c>
      <c r="N649" s="12">
        <f ca="1">SUMIF(总装!P$3:P$146,$B649,总装!P$6)+SUMIF(总装!Q$3:Q$146,$B649,总装!Q$6)+SUMIF(总装!R$3:R$146,$B649,总装!R$6)</f>
        <v>0</v>
      </c>
      <c r="O649" s="12">
        <f ca="1">SUMIF(总装!S$3:S$146,$B649,总装!S$6)+SUMIF(总装!T$3:T$146,$B649,总装!T$6)+SUMIF(总装!U$3:U$146,$B649,总装!U$6)</f>
        <v>0</v>
      </c>
      <c r="P649" s="12">
        <f ca="1">SUMIF(总装!V$3:V$146,$B649,总装!V$6)+SUMIF(总装!W$3:W$146,$B649,总装!W$6)+SUMIF(总装!X$3:X$146,$B649,总装!X$6)</f>
        <v>0</v>
      </c>
      <c r="Q649" s="12">
        <f ca="1">SUMIF(总装!Y$3:Y$146,$B649,总装!Y$6)+SUMIF(总装!Z$3:Z$146,$B649,总装!Z$6)+SUMIF(总装!AA$3:AA$146,$B649,总装!AA$6)</f>
        <v>0</v>
      </c>
      <c r="R649" s="5">
        <f ca="1">SUMIF(总装!AB$3:AB$146,$B649,总装!AB$6)+SUMIF(总装!AC$3:AC$146,$B649,总装!AC$6)+SUMIF(总装!AD$3:AD$146,$B649,总装!AD$6)</f>
        <v>0</v>
      </c>
      <c r="S649" s="5">
        <f ca="1">SUMIF(总装!AE$3:AE$146,$B649,总装!AE$6)+SUMIF(总装!AF$3:AF$146,$B649,总装!AF$6)+SUMIF(总装!AG$3:AG$146,$B649,总装!AG$6)</f>
        <v>0</v>
      </c>
      <c r="T649" s="5">
        <f ca="1">SUMIF(总装!AH$3:AH$146,$B649,总装!AH$6)+SUMIF(总装!AI$3:AI$146,$B649,总装!AI$6)+SUMIF(总装!AJ$3:AJ$146,$B649,总装!AJ$6)</f>
        <v>0</v>
      </c>
      <c r="U649" s="5">
        <f ca="1">SUMIF(总装!AK$3:AK$146,$B649,总装!AK$6)+SUMIF(总装!AL$3:AL$146,$B649,总装!AL$6)+SUMIF(总装!AM$3:AM$146,$B649,总装!AM$6)</f>
        <v>570</v>
      </c>
      <c r="V649" s="5">
        <f ca="1">SUMIF(总装!AN$3:AN$146,$B649,总装!AN$6)+SUMIF(总装!AO$3:AO$146,$B649,总装!AO$6)+SUMIF(总装!AP$3:AP$146,$B649,总装!AP$6)</f>
        <v>0</v>
      </c>
      <c r="W649" s="5">
        <f ca="1">SUMIF(总装!AQ$3:AQ$146,$B649,总装!AQ$6)+SUMIF(总装!AR$3:AR$146,$B649,总装!AR$6)+SUMIF(总装!AS$3:AS$146,$B649,总装!AS$6)</f>
        <v>0</v>
      </c>
      <c r="X649" s="5">
        <f ca="1">SUMIF(总装!AT$3:AT$146,$B649,总装!AT$6)+SUMIF(总装!AU$3:AU$146,$B649,总装!AU$6)+SUMIF(总装!AV$3:AV$146,$B649,总装!AV$6)</f>
        <v>0</v>
      </c>
      <c r="Y649" s="5">
        <f ca="1">SUMIF(总装!AW$3:AW$146,$B649,总装!AW$6)+SUMIF(总装!AX$3:AX$146,$B649,总装!AX$6)+SUMIF(总装!AY$3:AY$146,$B649,总装!AY$6)</f>
        <v>0</v>
      </c>
      <c r="Z649" s="5">
        <f ca="1">SUMIF(总装!AZ$3:AZ$146,$B649,总装!AZ$6)+SUMIF(总装!BA$3:BA$146,$B649,总装!BA$6)+SUMIF(总装!BB$3:BB$146,$B649,总装!BB$6)</f>
        <v>0</v>
      </c>
      <c r="AA649" s="5">
        <f ca="1">SUMIF(总装!BC$3:BC$146,$B649,总装!BC$6)+SUMIF(总装!BD$3:BD$146,$B649,总装!BD$6)+SUMIF(总装!BE$3:BE$146,$B649,总装!BE$6)</f>
        <v>0</v>
      </c>
      <c r="AB649" s="5">
        <f ca="1">SUMIF(总装!BF$3:BF$146,$B649,总装!BF$6)+SUMIF(总装!BG$3:BG$146,$B649,总装!BG$6)+SUMIF(总装!BH$3:BH$146,$B649,总装!BH$6)</f>
        <v>0</v>
      </c>
      <c r="AC649" s="5">
        <f ca="1">SUMIF(总装!BI$3:BI$146,$B649,总装!BI$6)+SUMIF(总装!BJ$3:BJ$146,$B649,总装!BJ$6)+SUMIF(总装!BK$3:BK$146,$B649,总装!BK$6)</f>
        <v>0</v>
      </c>
      <c r="AD649" s="5">
        <f ca="1">SUMIF(总装!BL$3:BL$146,$B649,总装!BL$6)+SUMIF(总装!BM$3:BM$146,$B649,总装!BM$6)+SUMIF(总装!BN$3:BN$146,$B649,总装!BN$6)</f>
        <v>0</v>
      </c>
      <c r="AE649" s="5">
        <f ca="1">SUMIF(总装!BO$3:BO$146,$B649,总装!BO$6)+SUMIF(总装!BP$3:BP$146,$B649,总装!BP$6)+SUMIF(总装!BQ$3:BQ$146,$B649,总装!BQ$6)</f>
        <v>0</v>
      </c>
      <c r="AF649" s="5">
        <f ca="1">SUMIF(总装!BR$3:BR$146,$B649,总装!BR$6)+SUMIF(总装!BS$3:BS$146,$B649,总装!BS$6)+SUMIF(总装!BT$3:BT$146,$B649,总装!BT$6)</f>
        <v>0</v>
      </c>
      <c r="AG649" s="5">
        <f ca="1">SUMIF(总装!BU$3:BU$146,$B649,总装!BU$6)+SUMIF(总装!BV$3:BV$146,$B649,总装!BV$6)+SUMIF(总装!BW$3:BW$146,$B649,总装!BW$6)</f>
        <v>0</v>
      </c>
      <c r="AH649" s="5">
        <f ca="1">SUMIF(总装!BX$3:BX$146,$B649,总装!BX$6)+SUMIF(总装!BY$3:BY$146,$B649,总装!BY$6)+SUMIF(总装!BZ$3:BZ$146,$B649,总装!BZ$6)</f>
        <v>0</v>
      </c>
      <c r="AI649" s="5">
        <f ca="1">SUMIF(总装!CA$3:CA$146,$B649,总装!CA$6)+SUMIF(总装!CB$3:CB$146,$B649,总装!CB$6)+SUMIF(总装!CC$3:CC$146,$B649,总装!CC$6)</f>
        <v>0</v>
      </c>
      <c r="AJ649" s="5">
        <f ca="1">SUMIF(总装!CD$3:CD$146,$B649,总装!CD$6)+SUMIF(总装!CE$3:CE$146,$B649,总装!CE$6)+SUMIF(总装!CF$3:CF$146,$B649,总装!CF$6)</f>
        <v>0</v>
      </c>
      <c r="AK649" s="5">
        <f ca="1">SUMIF(总装!CG$3:CG$146,$B649,总装!CG$6)+SUMIF(总装!CH$3:CH$146,$B649,总装!CH$6)+SUMIF(总装!CI$3:CI$146,$B649,总装!CI$6)</f>
        <v>0</v>
      </c>
      <c r="AL649" s="5">
        <f ca="1">SUMIF(总装!CJ$3:CJ$146,$B649,总装!CJ$6)+SUMIF(总装!CK$3:CK$146,$B649,总装!CK$6)+SUMIF(总装!CL$3:CL$146,$B649,总装!CL$6)</f>
        <v>0</v>
      </c>
      <c r="AM649" s="5">
        <f ca="1">SUMIF(总装!CM$3:CM$146,$B649,总装!CM$6)+SUMIF(总装!CN$3:CN$146,$B649,总装!CN$6)+SUMIF(总装!CO$3:CO$146,$B649,总装!CO$6)</f>
        <v>0</v>
      </c>
      <c r="AN649" s="5">
        <f ca="1">SUMIF(总装!CP$3:CP$146,$B649,总装!CP$6)+SUMIF(总装!CQ$3:CQ$146,$B649,总装!CQ$6)+SUMIF(总装!CR$3:CR$146,$B649,总装!CR$6)</f>
        <v>0</v>
      </c>
      <c r="AO649" s="5">
        <f ca="1" t="shared" si="26"/>
        <v>570</v>
      </c>
      <c r="AP649" s="5">
        <f>SUMIF(工单拆分!G:G,B649,工单拆分!I:I)</f>
        <v>570</v>
      </c>
      <c r="AQ649" s="5">
        <f ca="1" t="shared" si="27"/>
        <v>0</v>
      </c>
      <c r="AS649" s="7"/>
      <c r="AT649" s="5"/>
      <c r="AU649" s="5"/>
      <c r="AV649" s="5"/>
      <c r="AW649" s="5"/>
    </row>
    <row r="650" s="1" customFormat="1" spans="1:49">
      <c r="A650" s="5">
        <f>工单拆分!F650</f>
        <v>7211002684</v>
      </c>
      <c r="B650" s="5" t="str">
        <f>工单拆分!G650</f>
        <v>1100066785-20</v>
      </c>
      <c r="C650" s="5" t="str">
        <f>工单拆分!H650</f>
        <v>JF08CG-3.13</v>
      </c>
      <c r="D650" s="5">
        <f>VLOOKUP(B650,工单拆分!G:I,3,0)</f>
        <v>977</v>
      </c>
      <c r="E650" s="5">
        <f ca="1">SUMIFS(OFFSET(工单拆分!$I$2,,,2000),OFFSET(工单拆分!$F$2,,,2000),A650)</f>
        <v>2922</v>
      </c>
      <c r="F650" s="5"/>
      <c r="G650" s="10">
        <f ca="1" t="array" ref="G650">MATCH(TRUE,J650:AN650&gt;10,0)+$J$2-1</f>
        <v>43537</v>
      </c>
      <c r="H650" s="11"/>
      <c r="I650" s="11"/>
      <c r="J650" s="5">
        <f ca="1">SUMIF(总装!D$3:D$146,$B650,总装!D$6)+SUMIF(总装!E$3:E$146,$B650,总装!E$6)+SUMIF(总装!F$3:F$146,$B650,总装!F$6)</f>
        <v>0</v>
      </c>
      <c r="K650" s="12">
        <f ca="1">SUMIF(总装!G$3:G$146,$B650,总装!G$6)+SUMIF(总装!H$3:H$146,$B650,总装!H$6)+SUMIF(总装!I$3:I$146,$B650,总装!I$6)</f>
        <v>0</v>
      </c>
      <c r="L650" s="12">
        <f ca="1">SUMIF(总装!J$3:J$146,$B650,总装!J$6)+SUMIF(总装!K$3:K$146,$B650,总装!K$6)+SUMIF(总装!L$3:L$146,$B650,总装!L$6)</f>
        <v>0</v>
      </c>
      <c r="M650" s="12">
        <f ca="1">SUMIF(总装!M$3:M$146,$B650,总装!M$6)+SUMIF(总装!N$3:N$146,$B650,总装!N$6)+SUMIF(总装!O$3:O$146,$B650,总装!O$6)</f>
        <v>0</v>
      </c>
      <c r="N650" s="12">
        <f ca="1">SUMIF(总装!P$3:P$146,$B650,总装!P$6)+SUMIF(总装!Q$3:Q$146,$B650,总装!Q$6)+SUMIF(总装!R$3:R$146,$B650,总装!R$6)</f>
        <v>0</v>
      </c>
      <c r="O650" s="12">
        <f ca="1">SUMIF(总装!S$3:S$146,$B650,总装!S$6)+SUMIF(总装!T$3:T$146,$B650,总装!T$6)+SUMIF(总装!U$3:U$146,$B650,总装!U$6)</f>
        <v>0</v>
      </c>
      <c r="P650" s="12">
        <f ca="1">SUMIF(总装!V$3:V$146,$B650,总装!V$6)+SUMIF(总装!W$3:W$146,$B650,总装!W$6)+SUMIF(总装!X$3:X$146,$B650,总装!X$6)</f>
        <v>0</v>
      </c>
      <c r="Q650" s="12">
        <f ca="1">SUMIF(总装!Y$3:Y$146,$B650,总装!Y$6)+SUMIF(总装!Z$3:Z$146,$B650,总装!Z$6)+SUMIF(总装!AA$3:AA$146,$B650,总装!AA$6)</f>
        <v>0</v>
      </c>
      <c r="R650" s="5">
        <f ca="1">SUMIF(总装!AB$3:AB$146,$B650,总装!AB$6)+SUMIF(总装!AC$3:AC$146,$B650,总装!AC$6)+SUMIF(总装!AD$3:AD$146,$B650,总装!AD$6)</f>
        <v>0</v>
      </c>
      <c r="S650" s="5">
        <f ca="1">SUMIF(总装!AE$3:AE$146,$B650,总装!AE$6)+SUMIF(总装!AF$3:AF$146,$B650,总装!AF$6)+SUMIF(总装!AG$3:AG$146,$B650,总装!AG$6)</f>
        <v>0</v>
      </c>
      <c r="T650" s="5">
        <f ca="1">SUMIF(总装!AH$3:AH$146,$B650,总装!AH$6)+SUMIF(总装!AI$3:AI$146,$B650,总装!AI$6)+SUMIF(总装!AJ$3:AJ$146,$B650,总装!AJ$6)</f>
        <v>0</v>
      </c>
      <c r="U650" s="5">
        <f ca="1">SUMIF(总装!AK$3:AK$146,$B650,总装!AK$6)+SUMIF(总装!AL$3:AL$146,$B650,总装!AL$6)+SUMIF(总装!AM$3:AM$146,$B650,总装!AM$6)</f>
        <v>0</v>
      </c>
      <c r="V650" s="5">
        <f ca="1">SUMIF(总装!AN$3:AN$146,$B650,总装!AN$6)+SUMIF(总装!AO$3:AO$146,$B650,总装!AO$6)+SUMIF(总装!AP$3:AP$146,$B650,总装!AP$6)</f>
        <v>977</v>
      </c>
      <c r="W650" s="5">
        <f ca="1">SUMIF(总装!AQ$3:AQ$146,$B650,总装!AQ$6)+SUMIF(总装!AR$3:AR$146,$B650,总装!AR$6)+SUMIF(总装!AS$3:AS$146,$B650,总装!AS$6)</f>
        <v>0</v>
      </c>
      <c r="X650" s="5">
        <f ca="1">SUMIF(总装!AT$3:AT$146,$B650,总装!AT$6)+SUMIF(总装!AU$3:AU$146,$B650,总装!AU$6)+SUMIF(总装!AV$3:AV$146,$B650,总装!AV$6)</f>
        <v>0</v>
      </c>
      <c r="Y650" s="5">
        <f ca="1">SUMIF(总装!AW$3:AW$146,$B650,总装!AW$6)+SUMIF(总装!AX$3:AX$146,$B650,总装!AX$6)+SUMIF(总装!AY$3:AY$146,$B650,总装!AY$6)</f>
        <v>0</v>
      </c>
      <c r="Z650" s="5">
        <f ca="1">SUMIF(总装!AZ$3:AZ$146,$B650,总装!AZ$6)+SUMIF(总装!BA$3:BA$146,$B650,总装!BA$6)+SUMIF(总装!BB$3:BB$146,$B650,总装!BB$6)</f>
        <v>0</v>
      </c>
      <c r="AA650" s="5">
        <f ca="1">SUMIF(总装!BC$3:BC$146,$B650,总装!BC$6)+SUMIF(总装!BD$3:BD$146,$B650,总装!BD$6)+SUMIF(总装!BE$3:BE$146,$B650,总装!BE$6)</f>
        <v>0</v>
      </c>
      <c r="AB650" s="5">
        <f ca="1">SUMIF(总装!BF$3:BF$146,$B650,总装!BF$6)+SUMIF(总装!BG$3:BG$146,$B650,总装!BG$6)+SUMIF(总装!BH$3:BH$146,$B650,总装!BH$6)</f>
        <v>0</v>
      </c>
      <c r="AC650" s="5">
        <f ca="1">SUMIF(总装!BI$3:BI$146,$B650,总装!BI$6)+SUMIF(总装!BJ$3:BJ$146,$B650,总装!BJ$6)+SUMIF(总装!BK$3:BK$146,$B650,总装!BK$6)</f>
        <v>0</v>
      </c>
      <c r="AD650" s="5">
        <f ca="1">SUMIF(总装!BL$3:BL$146,$B650,总装!BL$6)+SUMIF(总装!BM$3:BM$146,$B650,总装!BM$6)+SUMIF(总装!BN$3:BN$146,$B650,总装!BN$6)</f>
        <v>0</v>
      </c>
      <c r="AE650" s="5">
        <f ca="1">SUMIF(总装!BO$3:BO$146,$B650,总装!BO$6)+SUMIF(总装!BP$3:BP$146,$B650,总装!BP$6)+SUMIF(总装!BQ$3:BQ$146,$B650,总装!BQ$6)</f>
        <v>0</v>
      </c>
      <c r="AF650" s="5">
        <f ca="1">SUMIF(总装!BR$3:BR$146,$B650,总装!BR$6)+SUMIF(总装!BS$3:BS$146,$B650,总装!BS$6)+SUMIF(总装!BT$3:BT$146,$B650,总装!BT$6)</f>
        <v>0</v>
      </c>
      <c r="AG650" s="5">
        <f ca="1">SUMIF(总装!BU$3:BU$146,$B650,总装!BU$6)+SUMIF(总装!BV$3:BV$146,$B650,总装!BV$6)+SUMIF(总装!BW$3:BW$146,$B650,总装!BW$6)</f>
        <v>0</v>
      </c>
      <c r="AH650" s="5">
        <f ca="1">SUMIF(总装!BX$3:BX$146,$B650,总装!BX$6)+SUMIF(总装!BY$3:BY$146,$B650,总装!BY$6)+SUMIF(总装!BZ$3:BZ$146,$B650,总装!BZ$6)</f>
        <v>0</v>
      </c>
      <c r="AI650" s="5">
        <f ca="1">SUMIF(总装!CA$3:CA$146,$B650,总装!CA$6)+SUMIF(总装!CB$3:CB$146,$B650,总装!CB$6)+SUMIF(总装!CC$3:CC$146,$B650,总装!CC$6)</f>
        <v>0</v>
      </c>
      <c r="AJ650" s="5">
        <f ca="1">SUMIF(总装!CD$3:CD$146,$B650,总装!CD$6)+SUMIF(总装!CE$3:CE$146,$B650,总装!CE$6)+SUMIF(总装!CF$3:CF$146,$B650,总装!CF$6)</f>
        <v>0</v>
      </c>
      <c r="AK650" s="5">
        <f ca="1">SUMIF(总装!CG$3:CG$146,$B650,总装!CG$6)+SUMIF(总装!CH$3:CH$146,$B650,总装!CH$6)+SUMIF(总装!CI$3:CI$146,$B650,总装!CI$6)</f>
        <v>0</v>
      </c>
      <c r="AL650" s="5">
        <f ca="1">SUMIF(总装!CJ$3:CJ$146,$B650,总装!CJ$6)+SUMIF(总装!CK$3:CK$146,$B650,总装!CK$6)+SUMIF(总装!CL$3:CL$146,$B650,总装!CL$6)</f>
        <v>0</v>
      </c>
      <c r="AM650" s="5">
        <f ca="1">SUMIF(总装!CM$3:CM$146,$B650,总装!CM$6)+SUMIF(总装!CN$3:CN$146,$B650,总装!CN$6)+SUMIF(总装!CO$3:CO$146,$B650,总装!CO$6)</f>
        <v>0</v>
      </c>
      <c r="AN650" s="5">
        <f ca="1">SUMIF(总装!CP$3:CP$146,$B650,总装!CP$6)+SUMIF(总装!CQ$3:CQ$146,$B650,总装!CQ$6)+SUMIF(总装!CR$3:CR$146,$B650,总装!CR$6)</f>
        <v>0</v>
      </c>
      <c r="AO650" s="5">
        <f ca="1" t="shared" si="26"/>
        <v>977</v>
      </c>
      <c r="AP650" s="5">
        <f>SUMIF(工单拆分!G:G,B650,工单拆分!I:I)</f>
        <v>977</v>
      </c>
      <c r="AQ650" s="5">
        <f ca="1" t="shared" si="27"/>
        <v>0</v>
      </c>
      <c r="AS650" s="7"/>
      <c r="AT650" s="5"/>
      <c r="AU650" s="5"/>
      <c r="AV650" s="5"/>
      <c r="AW650" s="5"/>
    </row>
    <row r="651" s="1" customFormat="1" spans="1:49">
      <c r="A651" s="5">
        <f>工单拆分!F651</f>
        <v>7211003394</v>
      </c>
      <c r="B651" s="5" t="str">
        <f>工单拆分!G651</f>
        <v>1100066785-40</v>
      </c>
      <c r="C651" s="5" t="str">
        <f>工单拆分!H651</f>
        <v>JF06CG-3.13</v>
      </c>
      <c r="D651" s="5">
        <f>VLOOKUP(B651,工单拆分!G:I,3,0)</f>
        <v>936</v>
      </c>
      <c r="E651" s="5">
        <f ca="1">SUMIFS(OFFSET(工单拆分!$I$2,,,2000),OFFSET(工单拆分!$F$2,,,2000),A651)</f>
        <v>936</v>
      </c>
      <c r="F651" s="5"/>
      <c r="G651" s="10">
        <f ca="1" t="array" ref="G651">MATCH(TRUE,J651:AN651&gt;10,0)+$J$2-1</f>
        <v>43537</v>
      </c>
      <c r="H651" s="11"/>
      <c r="I651" s="11"/>
      <c r="J651" s="5">
        <f ca="1">SUMIF(总装!D$3:D$146,$B651,总装!D$6)+SUMIF(总装!E$3:E$146,$B651,总装!E$6)+SUMIF(总装!F$3:F$146,$B651,总装!F$6)</f>
        <v>0</v>
      </c>
      <c r="K651" s="12">
        <f ca="1">SUMIF(总装!G$3:G$146,$B651,总装!G$6)+SUMIF(总装!H$3:H$146,$B651,总装!H$6)+SUMIF(总装!I$3:I$146,$B651,总装!I$6)</f>
        <v>0</v>
      </c>
      <c r="L651" s="12">
        <f ca="1">SUMIF(总装!J$3:J$146,$B651,总装!J$6)+SUMIF(总装!K$3:K$146,$B651,总装!K$6)+SUMIF(总装!L$3:L$146,$B651,总装!L$6)</f>
        <v>0</v>
      </c>
      <c r="M651" s="12">
        <f ca="1">SUMIF(总装!M$3:M$146,$B651,总装!M$6)+SUMIF(总装!N$3:N$146,$B651,总装!N$6)+SUMIF(总装!O$3:O$146,$B651,总装!O$6)</f>
        <v>0</v>
      </c>
      <c r="N651" s="12">
        <f ca="1">SUMIF(总装!P$3:P$146,$B651,总装!P$6)+SUMIF(总装!Q$3:Q$146,$B651,总装!Q$6)+SUMIF(总装!R$3:R$146,$B651,总装!R$6)</f>
        <v>0</v>
      </c>
      <c r="O651" s="12">
        <f ca="1">SUMIF(总装!S$3:S$146,$B651,总装!S$6)+SUMIF(总装!T$3:T$146,$B651,总装!T$6)+SUMIF(总装!U$3:U$146,$B651,总装!U$6)</f>
        <v>0</v>
      </c>
      <c r="P651" s="12">
        <f ca="1">SUMIF(总装!V$3:V$146,$B651,总装!V$6)+SUMIF(总装!W$3:W$146,$B651,总装!W$6)+SUMIF(总装!X$3:X$146,$B651,总装!X$6)</f>
        <v>0</v>
      </c>
      <c r="Q651" s="12">
        <f ca="1">SUMIF(总装!Y$3:Y$146,$B651,总装!Y$6)+SUMIF(总装!Z$3:Z$146,$B651,总装!Z$6)+SUMIF(总装!AA$3:AA$146,$B651,总装!AA$6)</f>
        <v>0</v>
      </c>
      <c r="R651" s="5">
        <f ca="1">SUMIF(总装!AB$3:AB$146,$B651,总装!AB$6)+SUMIF(总装!AC$3:AC$146,$B651,总装!AC$6)+SUMIF(总装!AD$3:AD$146,$B651,总装!AD$6)</f>
        <v>0</v>
      </c>
      <c r="S651" s="5">
        <f ca="1">SUMIF(总装!AE$3:AE$146,$B651,总装!AE$6)+SUMIF(总装!AF$3:AF$146,$B651,总装!AF$6)+SUMIF(总装!AG$3:AG$146,$B651,总装!AG$6)</f>
        <v>0</v>
      </c>
      <c r="T651" s="5">
        <f ca="1">SUMIF(总装!AH$3:AH$146,$B651,总装!AH$6)+SUMIF(总装!AI$3:AI$146,$B651,总装!AI$6)+SUMIF(总装!AJ$3:AJ$146,$B651,总装!AJ$6)</f>
        <v>0</v>
      </c>
      <c r="U651" s="5">
        <f ca="1">SUMIF(总装!AK$3:AK$146,$B651,总装!AK$6)+SUMIF(总装!AL$3:AL$146,$B651,总装!AL$6)+SUMIF(总装!AM$3:AM$146,$B651,总装!AM$6)</f>
        <v>0</v>
      </c>
      <c r="V651" s="5">
        <f ca="1">SUMIF(总装!AN$3:AN$146,$B651,总装!AN$6)+SUMIF(总装!AO$3:AO$146,$B651,总装!AO$6)+SUMIF(总装!AP$3:AP$146,$B651,总装!AP$6)</f>
        <v>336</v>
      </c>
      <c r="W651" s="5">
        <f ca="1">SUMIF(总装!AQ$3:AQ$146,$B651,总装!AQ$6)+SUMIF(总装!AR$3:AR$146,$B651,总装!AR$6)+SUMIF(总装!AS$3:AS$146,$B651,总装!AS$6)</f>
        <v>600</v>
      </c>
      <c r="X651" s="5">
        <f ca="1">SUMIF(总装!AT$3:AT$146,$B651,总装!AT$6)+SUMIF(总装!AU$3:AU$146,$B651,总装!AU$6)+SUMIF(总装!AV$3:AV$146,$B651,总装!AV$6)</f>
        <v>0</v>
      </c>
      <c r="Y651" s="5">
        <f ca="1">SUMIF(总装!AW$3:AW$146,$B651,总装!AW$6)+SUMIF(总装!AX$3:AX$146,$B651,总装!AX$6)+SUMIF(总装!AY$3:AY$146,$B651,总装!AY$6)</f>
        <v>0</v>
      </c>
      <c r="Z651" s="5">
        <f ca="1">SUMIF(总装!AZ$3:AZ$146,$B651,总装!AZ$6)+SUMIF(总装!BA$3:BA$146,$B651,总装!BA$6)+SUMIF(总装!BB$3:BB$146,$B651,总装!BB$6)</f>
        <v>0</v>
      </c>
      <c r="AA651" s="5">
        <f ca="1">SUMIF(总装!BC$3:BC$146,$B651,总装!BC$6)+SUMIF(总装!BD$3:BD$146,$B651,总装!BD$6)+SUMIF(总装!BE$3:BE$146,$B651,总装!BE$6)</f>
        <v>0</v>
      </c>
      <c r="AB651" s="5">
        <f ca="1">SUMIF(总装!BF$3:BF$146,$B651,总装!BF$6)+SUMIF(总装!BG$3:BG$146,$B651,总装!BG$6)+SUMIF(总装!BH$3:BH$146,$B651,总装!BH$6)</f>
        <v>0</v>
      </c>
      <c r="AC651" s="5">
        <f ca="1">SUMIF(总装!BI$3:BI$146,$B651,总装!BI$6)+SUMIF(总装!BJ$3:BJ$146,$B651,总装!BJ$6)+SUMIF(总装!BK$3:BK$146,$B651,总装!BK$6)</f>
        <v>0</v>
      </c>
      <c r="AD651" s="5">
        <f ca="1">SUMIF(总装!BL$3:BL$146,$B651,总装!BL$6)+SUMIF(总装!BM$3:BM$146,$B651,总装!BM$6)+SUMIF(总装!BN$3:BN$146,$B651,总装!BN$6)</f>
        <v>0</v>
      </c>
      <c r="AE651" s="5">
        <f ca="1">SUMIF(总装!BO$3:BO$146,$B651,总装!BO$6)+SUMIF(总装!BP$3:BP$146,$B651,总装!BP$6)+SUMIF(总装!BQ$3:BQ$146,$B651,总装!BQ$6)</f>
        <v>0</v>
      </c>
      <c r="AF651" s="5">
        <f ca="1">SUMIF(总装!BR$3:BR$146,$B651,总装!BR$6)+SUMIF(总装!BS$3:BS$146,$B651,总装!BS$6)+SUMIF(总装!BT$3:BT$146,$B651,总装!BT$6)</f>
        <v>0</v>
      </c>
      <c r="AG651" s="5">
        <f ca="1">SUMIF(总装!BU$3:BU$146,$B651,总装!BU$6)+SUMIF(总装!BV$3:BV$146,$B651,总装!BV$6)+SUMIF(总装!BW$3:BW$146,$B651,总装!BW$6)</f>
        <v>0</v>
      </c>
      <c r="AH651" s="5">
        <f ca="1">SUMIF(总装!BX$3:BX$146,$B651,总装!BX$6)+SUMIF(总装!BY$3:BY$146,$B651,总装!BY$6)+SUMIF(总装!BZ$3:BZ$146,$B651,总装!BZ$6)</f>
        <v>0</v>
      </c>
      <c r="AI651" s="5">
        <f ca="1">SUMIF(总装!CA$3:CA$146,$B651,总装!CA$6)+SUMIF(总装!CB$3:CB$146,$B651,总装!CB$6)+SUMIF(总装!CC$3:CC$146,$B651,总装!CC$6)</f>
        <v>0</v>
      </c>
      <c r="AJ651" s="5">
        <f ca="1">SUMIF(总装!CD$3:CD$146,$B651,总装!CD$6)+SUMIF(总装!CE$3:CE$146,$B651,总装!CE$6)+SUMIF(总装!CF$3:CF$146,$B651,总装!CF$6)</f>
        <v>0</v>
      </c>
      <c r="AK651" s="5">
        <f ca="1">SUMIF(总装!CG$3:CG$146,$B651,总装!CG$6)+SUMIF(总装!CH$3:CH$146,$B651,总装!CH$6)+SUMIF(总装!CI$3:CI$146,$B651,总装!CI$6)</f>
        <v>0</v>
      </c>
      <c r="AL651" s="5">
        <f ca="1">SUMIF(总装!CJ$3:CJ$146,$B651,总装!CJ$6)+SUMIF(总装!CK$3:CK$146,$B651,总装!CK$6)+SUMIF(总装!CL$3:CL$146,$B651,总装!CL$6)</f>
        <v>0</v>
      </c>
      <c r="AM651" s="5">
        <f ca="1">SUMIF(总装!CM$3:CM$146,$B651,总装!CM$6)+SUMIF(总装!CN$3:CN$146,$B651,总装!CN$6)+SUMIF(总装!CO$3:CO$146,$B651,总装!CO$6)</f>
        <v>0</v>
      </c>
      <c r="AN651" s="5">
        <f ca="1">SUMIF(总装!CP$3:CP$146,$B651,总装!CP$6)+SUMIF(总装!CQ$3:CQ$146,$B651,总装!CQ$6)+SUMIF(总装!CR$3:CR$146,$B651,总装!CR$6)</f>
        <v>0</v>
      </c>
      <c r="AO651" s="5">
        <f ca="1" t="shared" si="26"/>
        <v>936</v>
      </c>
      <c r="AP651" s="5">
        <f>SUMIF(工单拆分!G:G,B651,工单拆分!I:I)</f>
        <v>936</v>
      </c>
      <c r="AQ651" s="5">
        <f ca="1" t="shared" si="27"/>
        <v>0</v>
      </c>
      <c r="AS651" s="7"/>
      <c r="AT651" s="5"/>
      <c r="AU651" s="5"/>
      <c r="AV651" s="5"/>
      <c r="AW651" s="5"/>
    </row>
    <row r="652" s="1" customFormat="1" spans="1:49">
      <c r="A652" s="5">
        <f>工单拆分!F652</f>
        <v>7211001024</v>
      </c>
      <c r="B652" s="5" t="str">
        <f>工单拆分!G652</f>
        <v>1100066786-10</v>
      </c>
      <c r="C652" s="5" t="str">
        <f>工单拆分!H652</f>
        <v>Z06YA3E-3.14</v>
      </c>
      <c r="D652" s="5">
        <f>VLOOKUP(B652,工单拆分!G:I,3,0)</f>
        <v>1728</v>
      </c>
      <c r="E652" s="5">
        <f ca="1">SUMIFS(OFFSET(工单拆分!$I$2,,,2000),OFFSET(工单拆分!$F$2,,,2000),A652)</f>
        <v>5184</v>
      </c>
      <c r="F652" s="5"/>
      <c r="G652" s="10">
        <f ca="1" t="array" ref="G652">MATCH(TRUE,J652:AN652&gt;10,0)+$J$2-1</f>
        <v>43546</v>
      </c>
      <c r="H652" s="11"/>
      <c r="I652" s="11"/>
      <c r="J652" s="5">
        <f ca="1">SUMIF(总装!D$3:D$146,$B652,总装!D$6)+SUMIF(总装!E$3:E$146,$B652,总装!E$6)+SUMIF(总装!F$3:F$146,$B652,总装!F$6)</f>
        <v>0</v>
      </c>
      <c r="K652" s="12">
        <f ca="1">SUMIF(总装!G$3:G$146,$B652,总装!G$6)+SUMIF(总装!H$3:H$146,$B652,总装!H$6)+SUMIF(总装!I$3:I$146,$B652,总装!I$6)</f>
        <v>0</v>
      </c>
      <c r="L652" s="12">
        <f ca="1">SUMIF(总装!J$3:J$146,$B652,总装!J$6)+SUMIF(总装!K$3:K$146,$B652,总装!K$6)+SUMIF(总装!L$3:L$146,$B652,总装!L$6)</f>
        <v>0</v>
      </c>
      <c r="M652" s="12">
        <f ca="1">SUMIF(总装!M$3:M$146,$B652,总装!M$6)+SUMIF(总装!N$3:N$146,$B652,总装!N$6)+SUMIF(总装!O$3:O$146,$B652,总装!O$6)</f>
        <v>0</v>
      </c>
      <c r="N652" s="12">
        <f ca="1">SUMIF(总装!P$3:P$146,$B652,总装!P$6)+SUMIF(总装!Q$3:Q$146,$B652,总装!Q$6)+SUMIF(总装!R$3:R$146,$B652,总装!R$6)</f>
        <v>0</v>
      </c>
      <c r="O652" s="12">
        <f ca="1">SUMIF(总装!S$3:S$146,$B652,总装!S$6)+SUMIF(总装!T$3:T$146,$B652,总装!T$6)+SUMIF(总装!U$3:U$146,$B652,总装!U$6)</f>
        <v>0</v>
      </c>
      <c r="P652" s="12">
        <f ca="1">SUMIF(总装!V$3:V$146,$B652,总装!V$6)+SUMIF(总装!W$3:W$146,$B652,总装!W$6)+SUMIF(总装!X$3:X$146,$B652,总装!X$6)</f>
        <v>0</v>
      </c>
      <c r="Q652" s="12">
        <f ca="1">SUMIF(总装!Y$3:Y$146,$B652,总装!Y$6)+SUMIF(总装!Z$3:Z$146,$B652,总装!Z$6)+SUMIF(总装!AA$3:AA$146,$B652,总装!AA$6)</f>
        <v>0</v>
      </c>
      <c r="R652" s="5">
        <f ca="1">SUMIF(总装!AB$3:AB$146,$B652,总装!AB$6)+SUMIF(总装!AC$3:AC$146,$B652,总装!AC$6)+SUMIF(总装!AD$3:AD$146,$B652,总装!AD$6)</f>
        <v>0</v>
      </c>
      <c r="S652" s="5">
        <f ca="1">SUMIF(总装!AE$3:AE$146,$B652,总装!AE$6)+SUMIF(总装!AF$3:AF$146,$B652,总装!AF$6)+SUMIF(总装!AG$3:AG$146,$B652,总装!AG$6)</f>
        <v>0</v>
      </c>
      <c r="T652" s="5">
        <f ca="1">SUMIF(总装!AH$3:AH$146,$B652,总装!AH$6)+SUMIF(总装!AI$3:AI$146,$B652,总装!AI$6)+SUMIF(总装!AJ$3:AJ$146,$B652,总装!AJ$6)</f>
        <v>0</v>
      </c>
      <c r="U652" s="5">
        <f ca="1">SUMIF(总装!AK$3:AK$146,$B652,总装!AK$6)+SUMIF(总装!AL$3:AL$146,$B652,总装!AL$6)+SUMIF(总装!AM$3:AM$146,$B652,总装!AM$6)</f>
        <v>0</v>
      </c>
      <c r="V652" s="5">
        <f ca="1">SUMIF(总装!AN$3:AN$146,$B652,总装!AN$6)+SUMIF(总装!AO$3:AO$146,$B652,总装!AO$6)+SUMIF(总装!AP$3:AP$146,$B652,总装!AP$6)</f>
        <v>0</v>
      </c>
      <c r="W652" s="5">
        <f ca="1">SUMIF(总装!AQ$3:AQ$146,$B652,总装!AQ$6)+SUMIF(总装!AR$3:AR$146,$B652,总装!AR$6)+SUMIF(总装!AS$3:AS$146,$B652,总装!AS$6)</f>
        <v>0</v>
      </c>
      <c r="X652" s="5">
        <f ca="1">SUMIF(总装!AT$3:AT$146,$B652,总装!AT$6)+SUMIF(总装!AU$3:AU$146,$B652,总装!AU$6)+SUMIF(总装!AV$3:AV$146,$B652,总装!AV$6)</f>
        <v>0</v>
      </c>
      <c r="Y652" s="5">
        <f ca="1">SUMIF(总装!AW$3:AW$146,$B652,总装!AW$6)+SUMIF(总装!AX$3:AX$146,$B652,总装!AX$6)+SUMIF(总装!AY$3:AY$146,$B652,总装!AY$6)</f>
        <v>0</v>
      </c>
      <c r="Z652" s="5">
        <f ca="1">SUMIF(总装!AZ$3:AZ$146,$B652,总装!AZ$6)+SUMIF(总装!BA$3:BA$146,$B652,总装!BA$6)+SUMIF(总装!BB$3:BB$146,$B652,总装!BB$6)</f>
        <v>0</v>
      </c>
      <c r="AA652" s="5">
        <f ca="1">SUMIF(总装!BC$3:BC$146,$B652,总装!BC$6)+SUMIF(总装!BD$3:BD$146,$B652,总装!BD$6)+SUMIF(总装!BE$3:BE$146,$B652,总装!BE$6)</f>
        <v>0</v>
      </c>
      <c r="AB652" s="5">
        <f ca="1">SUMIF(总装!BF$3:BF$146,$B652,总装!BF$6)+SUMIF(总装!BG$3:BG$146,$B652,总装!BG$6)+SUMIF(总装!BH$3:BH$146,$B652,总装!BH$6)</f>
        <v>0</v>
      </c>
      <c r="AC652" s="5">
        <f ca="1">SUMIF(总装!BI$3:BI$146,$B652,总装!BI$6)+SUMIF(总装!BJ$3:BJ$146,$B652,总装!BJ$6)+SUMIF(总装!BK$3:BK$146,$B652,总装!BK$6)</f>
        <v>0</v>
      </c>
      <c r="AD652" s="5">
        <f ca="1">SUMIF(总装!BL$3:BL$146,$B652,总装!BL$6)+SUMIF(总装!BM$3:BM$146,$B652,总装!BM$6)+SUMIF(总装!BN$3:BN$146,$B652,总装!BN$6)</f>
        <v>0</v>
      </c>
      <c r="AE652" s="5">
        <f ca="1">SUMIF(总装!BO$3:BO$146,$B652,总装!BO$6)+SUMIF(总装!BP$3:BP$146,$B652,总装!BP$6)+SUMIF(总装!BQ$3:BQ$146,$B652,总装!BQ$6)</f>
        <v>828</v>
      </c>
      <c r="AF652" s="5">
        <f ca="1">SUMIF(总装!BR$3:BR$146,$B652,总装!BR$6)+SUMIF(总装!BS$3:BS$146,$B652,总装!BS$6)+SUMIF(总装!BT$3:BT$146,$B652,总装!BT$6)</f>
        <v>900</v>
      </c>
      <c r="AG652" s="5">
        <f ca="1">SUMIF(总装!BU$3:BU$146,$B652,总装!BU$6)+SUMIF(总装!BV$3:BV$146,$B652,总装!BV$6)+SUMIF(总装!BW$3:BW$146,$B652,总装!BW$6)</f>
        <v>0</v>
      </c>
      <c r="AH652" s="5">
        <f ca="1">SUMIF(总装!BX$3:BX$146,$B652,总装!BX$6)+SUMIF(总装!BY$3:BY$146,$B652,总装!BY$6)+SUMIF(总装!BZ$3:BZ$146,$B652,总装!BZ$6)</f>
        <v>0</v>
      </c>
      <c r="AI652" s="5">
        <f ca="1">SUMIF(总装!CA$3:CA$146,$B652,总装!CA$6)+SUMIF(总装!CB$3:CB$146,$B652,总装!CB$6)+SUMIF(总装!CC$3:CC$146,$B652,总装!CC$6)</f>
        <v>0</v>
      </c>
      <c r="AJ652" s="5">
        <f ca="1">SUMIF(总装!CD$3:CD$146,$B652,总装!CD$6)+SUMIF(总装!CE$3:CE$146,$B652,总装!CE$6)+SUMIF(总装!CF$3:CF$146,$B652,总装!CF$6)</f>
        <v>0</v>
      </c>
      <c r="AK652" s="5">
        <f ca="1">SUMIF(总装!CG$3:CG$146,$B652,总装!CG$6)+SUMIF(总装!CH$3:CH$146,$B652,总装!CH$6)+SUMIF(总装!CI$3:CI$146,$B652,总装!CI$6)</f>
        <v>0</v>
      </c>
      <c r="AL652" s="5">
        <f ca="1">SUMIF(总装!CJ$3:CJ$146,$B652,总装!CJ$6)+SUMIF(总装!CK$3:CK$146,$B652,总装!CK$6)+SUMIF(总装!CL$3:CL$146,$B652,总装!CL$6)</f>
        <v>0</v>
      </c>
      <c r="AM652" s="5">
        <f ca="1">SUMIF(总装!CM$3:CM$146,$B652,总装!CM$6)+SUMIF(总装!CN$3:CN$146,$B652,总装!CN$6)+SUMIF(总装!CO$3:CO$146,$B652,总装!CO$6)</f>
        <v>0</v>
      </c>
      <c r="AN652" s="5">
        <f ca="1">SUMIF(总装!CP$3:CP$146,$B652,总装!CP$6)+SUMIF(总装!CQ$3:CQ$146,$B652,总装!CQ$6)+SUMIF(总装!CR$3:CR$146,$B652,总装!CR$6)</f>
        <v>0</v>
      </c>
      <c r="AO652" s="5">
        <f ca="1" t="shared" si="26"/>
        <v>1728</v>
      </c>
      <c r="AP652" s="5">
        <f>SUMIF(工单拆分!G:G,B652,工单拆分!I:I)</f>
        <v>1728</v>
      </c>
      <c r="AQ652" s="5">
        <f ca="1" t="shared" si="27"/>
        <v>0</v>
      </c>
      <c r="AS652" s="7"/>
      <c r="AT652" s="5"/>
      <c r="AU652" s="5"/>
      <c r="AV652" s="5"/>
      <c r="AW652" s="5"/>
    </row>
    <row r="653" s="1" customFormat="1" spans="1:49">
      <c r="A653" s="5">
        <f>工单拆分!F653</f>
        <v>7211001951</v>
      </c>
      <c r="B653" s="5" t="str">
        <f>工单拆分!G653</f>
        <v>1100066787-10</v>
      </c>
      <c r="C653" s="5" t="str">
        <f>工单拆分!H653</f>
        <v>50B3B-3.12</v>
      </c>
      <c r="D653" s="5">
        <f>VLOOKUP(B653,工单拆分!G:I,3,0)</f>
        <v>792</v>
      </c>
      <c r="E653" s="5">
        <f ca="1">SUMIFS(OFFSET(工单拆分!$I$2,,,2000),OFFSET(工单拆分!$F$2,,,2000),A653)</f>
        <v>3171</v>
      </c>
      <c r="F653" s="5"/>
      <c r="G653" s="10">
        <f ca="1" t="array" ref="G653">MATCH(TRUE,J653:AN653&gt;10,0)+$J$2-1</f>
        <v>43536</v>
      </c>
      <c r="H653" s="11"/>
      <c r="I653" s="11"/>
      <c r="J653" s="5">
        <f ca="1">SUMIF(总装!D$3:D$146,$B653,总装!D$6)+SUMIF(总装!E$3:E$146,$B653,总装!E$6)+SUMIF(总装!F$3:F$146,$B653,总装!F$6)</f>
        <v>0</v>
      </c>
      <c r="K653" s="12">
        <f ca="1">SUMIF(总装!G$3:G$146,$B653,总装!G$6)+SUMIF(总装!H$3:H$146,$B653,总装!H$6)+SUMIF(总装!I$3:I$146,$B653,总装!I$6)</f>
        <v>0</v>
      </c>
      <c r="L653" s="12">
        <f ca="1">SUMIF(总装!J$3:J$146,$B653,总装!J$6)+SUMIF(总装!K$3:K$146,$B653,总装!K$6)+SUMIF(总装!L$3:L$146,$B653,总装!L$6)</f>
        <v>0</v>
      </c>
      <c r="M653" s="12">
        <f ca="1">SUMIF(总装!M$3:M$146,$B653,总装!M$6)+SUMIF(总装!N$3:N$146,$B653,总装!N$6)+SUMIF(总装!O$3:O$146,$B653,总装!O$6)</f>
        <v>0</v>
      </c>
      <c r="N653" s="12">
        <f ca="1">SUMIF(总装!P$3:P$146,$B653,总装!P$6)+SUMIF(总装!Q$3:Q$146,$B653,总装!Q$6)+SUMIF(总装!R$3:R$146,$B653,总装!R$6)</f>
        <v>0</v>
      </c>
      <c r="O653" s="12">
        <f ca="1">SUMIF(总装!S$3:S$146,$B653,总装!S$6)+SUMIF(总装!T$3:T$146,$B653,总装!T$6)+SUMIF(总装!U$3:U$146,$B653,总装!U$6)</f>
        <v>0</v>
      </c>
      <c r="P653" s="12">
        <f ca="1">SUMIF(总装!V$3:V$146,$B653,总装!V$6)+SUMIF(总装!W$3:W$146,$B653,总装!W$6)+SUMIF(总装!X$3:X$146,$B653,总装!X$6)</f>
        <v>0</v>
      </c>
      <c r="Q653" s="12">
        <f ca="1">SUMIF(总装!Y$3:Y$146,$B653,总装!Y$6)+SUMIF(总装!Z$3:Z$146,$B653,总装!Z$6)+SUMIF(总装!AA$3:AA$146,$B653,总装!AA$6)</f>
        <v>0</v>
      </c>
      <c r="R653" s="5">
        <f ca="1">SUMIF(总装!AB$3:AB$146,$B653,总装!AB$6)+SUMIF(总装!AC$3:AC$146,$B653,总装!AC$6)+SUMIF(总装!AD$3:AD$146,$B653,总装!AD$6)</f>
        <v>0</v>
      </c>
      <c r="S653" s="5">
        <f ca="1">SUMIF(总装!AE$3:AE$146,$B653,总装!AE$6)+SUMIF(总装!AF$3:AF$146,$B653,总装!AF$6)+SUMIF(总装!AG$3:AG$146,$B653,总装!AG$6)</f>
        <v>0</v>
      </c>
      <c r="T653" s="5">
        <f ca="1">SUMIF(总装!AH$3:AH$146,$B653,总装!AH$6)+SUMIF(总装!AI$3:AI$146,$B653,总装!AI$6)+SUMIF(总装!AJ$3:AJ$146,$B653,总装!AJ$6)</f>
        <v>0</v>
      </c>
      <c r="U653" s="5">
        <f ca="1">SUMIF(总装!AK$3:AK$146,$B653,总装!AK$6)+SUMIF(总装!AL$3:AL$146,$B653,总装!AL$6)+SUMIF(总装!AM$3:AM$146,$B653,总装!AM$6)</f>
        <v>792</v>
      </c>
      <c r="V653" s="5">
        <f ca="1">SUMIF(总装!AN$3:AN$146,$B653,总装!AN$6)+SUMIF(总装!AO$3:AO$146,$B653,总装!AO$6)+SUMIF(总装!AP$3:AP$146,$B653,总装!AP$6)</f>
        <v>0</v>
      </c>
      <c r="W653" s="5">
        <f ca="1">SUMIF(总装!AQ$3:AQ$146,$B653,总装!AQ$6)+SUMIF(总装!AR$3:AR$146,$B653,总装!AR$6)+SUMIF(总装!AS$3:AS$146,$B653,总装!AS$6)</f>
        <v>0</v>
      </c>
      <c r="X653" s="5">
        <f ca="1">SUMIF(总装!AT$3:AT$146,$B653,总装!AT$6)+SUMIF(总装!AU$3:AU$146,$B653,总装!AU$6)+SUMIF(总装!AV$3:AV$146,$B653,总装!AV$6)</f>
        <v>0</v>
      </c>
      <c r="Y653" s="5">
        <f ca="1">SUMIF(总装!AW$3:AW$146,$B653,总装!AW$6)+SUMIF(总装!AX$3:AX$146,$B653,总装!AX$6)+SUMIF(总装!AY$3:AY$146,$B653,总装!AY$6)</f>
        <v>0</v>
      </c>
      <c r="Z653" s="5">
        <f ca="1">SUMIF(总装!AZ$3:AZ$146,$B653,总装!AZ$6)+SUMIF(总装!BA$3:BA$146,$B653,总装!BA$6)+SUMIF(总装!BB$3:BB$146,$B653,总装!BB$6)</f>
        <v>0</v>
      </c>
      <c r="AA653" s="5">
        <f ca="1">SUMIF(总装!BC$3:BC$146,$B653,总装!BC$6)+SUMIF(总装!BD$3:BD$146,$B653,总装!BD$6)+SUMIF(总装!BE$3:BE$146,$B653,总装!BE$6)</f>
        <v>0</v>
      </c>
      <c r="AB653" s="5">
        <f ca="1">SUMIF(总装!BF$3:BF$146,$B653,总装!BF$6)+SUMIF(总装!BG$3:BG$146,$B653,总装!BG$6)+SUMIF(总装!BH$3:BH$146,$B653,总装!BH$6)</f>
        <v>0</v>
      </c>
      <c r="AC653" s="5">
        <f ca="1">SUMIF(总装!BI$3:BI$146,$B653,总装!BI$6)+SUMIF(总装!BJ$3:BJ$146,$B653,总装!BJ$6)+SUMIF(总装!BK$3:BK$146,$B653,总装!BK$6)</f>
        <v>0</v>
      </c>
      <c r="AD653" s="5">
        <f ca="1">SUMIF(总装!BL$3:BL$146,$B653,总装!BL$6)+SUMIF(总装!BM$3:BM$146,$B653,总装!BM$6)+SUMIF(总装!BN$3:BN$146,$B653,总装!BN$6)</f>
        <v>0</v>
      </c>
      <c r="AE653" s="5">
        <f ca="1">SUMIF(总装!BO$3:BO$146,$B653,总装!BO$6)+SUMIF(总装!BP$3:BP$146,$B653,总装!BP$6)+SUMIF(总装!BQ$3:BQ$146,$B653,总装!BQ$6)</f>
        <v>0</v>
      </c>
      <c r="AF653" s="5">
        <f ca="1">SUMIF(总装!BR$3:BR$146,$B653,总装!BR$6)+SUMIF(总装!BS$3:BS$146,$B653,总装!BS$6)+SUMIF(总装!BT$3:BT$146,$B653,总装!BT$6)</f>
        <v>0</v>
      </c>
      <c r="AG653" s="5">
        <f ca="1">SUMIF(总装!BU$3:BU$146,$B653,总装!BU$6)+SUMIF(总装!BV$3:BV$146,$B653,总装!BV$6)+SUMIF(总装!BW$3:BW$146,$B653,总装!BW$6)</f>
        <v>0</v>
      </c>
      <c r="AH653" s="5">
        <f ca="1">SUMIF(总装!BX$3:BX$146,$B653,总装!BX$6)+SUMIF(总装!BY$3:BY$146,$B653,总装!BY$6)+SUMIF(总装!BZ$3:BZ$146,$B653,总装!BZ$6)</f>
        <v>0</v>
      </c>
      <c r="AI653" s="5">
        <f ca="1">SUMIF(总装!CA$3:CA$146,$B653,总装!CA$6)+SUMIF(总装!CB$3:CB$146,$B653,总装!CB$6)+SUMIF(总装!CC$3:CC$146,$B653,总装!CC$6)</f>
        <v>0</v>
      </c>
      <c r="AJ653" s="5">
        <f ca="1">SUMIF(总装!CD$3:CD$146,$B653,总装!CD$6)+SUMIF(总装!CE$3:CE$146,$B653,总装!CE$6)+SUMIF(总装!CF$3:CF$146,$B653,总装!CF$6)</f>
        <v>0</v>
      </c>
      <c r="AK653" s="5">
        <f ca="1">SUMIF(总装!CG$3:CG$146,$B653,总装!CG$6)+SUMIF(总装!CH$3:CH$146,$B653,总装!CH$6)+SUMIF(总装!CI$3:CI$146,$B653,总装!CI$6)</f>
        <v>0</v>
      </c>
      <c r="AL653" s="5">
        <f ca="1">SUMIF(总装!CJ$3:CJ$146,$B653,总装!CJ$6)+SUMIF(总装!CK$3:CK$146,$B653,总装!CK$6)+SUMIF(总装!CL$3:CL$146,$B653,总装!CL$6)</f>
        <v>0</v>
      </c>
      <c r="AM653" s="5">
        <f ca="1">SUMIF(总装!CM$3:CM$146,$B653,总装!CM$6)+SUMIF(总装!CN$3:CN$146,$B653,总装!CN$6)+SUMIF(总装!CO$3:CO$146,$B653,总装!CO$6)</f>
        <v>0</v>
      </c>
      <c r="AN653" s="5">
        <f ca="1">SUMIF(总装!CP$3:CP$146,$B653,总装!CP$6)+SUMIF(总装!CQ$3:CQ$146,$B653,总装!CQ$6)+SUMIF(总装!CR$3:CR$146,$B653,总装!CR$6)</f>
        <v>0</v>
      </c>
      <c r="AO653" s="5">
        <f ca="1" t="shared" si="26"/>
        <v>792</v>
      </c>
      <c r="AP653" s="5">
        <f>SUMIF(工单拆分!G:G,B653,工单拆分!I:I)</f>
        <v>792</v>
      </c>
      <c r="AQ653" s="5">
        <f ca="1" t="shared" si="27"/>
        <v>0</v>
      </c>
      <c r="AS653" s="7"/>
      <c r="AT653" s="5"/>
      <c r="AU653" s="5"/>
      <c r="AV653" s="5"/>
      <c r="AW653" s="5"/>
    </row>
    <row r="654" s="1" customFormat="1" spans="1:49">
      <c r="A654" s="5">
        <f>工单拆分!F654</f>
        <v>7211003695</v>
      </c>
      <c r="B654" s="5" t="str">
        <f>工单拆分!G654</f>
        <v>1100066824-10/20</v>
      </c>
      <c r="C654" s="5" t="str">
        <f>工单拆分!H654</f>
        <v>15YB5F-3.28</v>
      </c>
      <c r="D654" s="5">
        <f>VLOOKUP(B654,工单拆分!G:I,3,0)</f>
        <v>4036</v>
      </c>
      <c r="E654" s="5">
        <f ca="1">SUMIFS(OFFSET(工单拆分!$I$2,,,2000),OFFSET(工单拆分!$F$2,,,2000),A654)</f>
        <v>4036</v>
      </c>
      <c r="F654" s="5"/>
      <c r="G654" s="10">
        <f ca="1" t="array" ref="G654">MATCH(TRUE,J654:AN654&gt;10,0)+$J$2-1</f>
        <v>43548</v>
      </c>
      <c r="H654" s="11"/>
      <c r="I654" s="11"/>
      <c r="J654" s="5">
        <f ca="1">SUMIF(总装!D$3:D$146,$B654,总装!D$6)+SUMIF(总装!E$3:E$146,$B654,总装!E$6)+SUMIF(总装!F$3:F$146,$B654,总装!F$6)</f>
        <v>0</v>
      </c>
      <c r="K654" s="12">
        <f ca="1">SUMIF(总装!G$3:G$146,$B654,总装!G$6)+SUMIF(总装!H$3:H$146,$B654,总装!H$6)+SUMIF(总装!I$3:I$146,$B654,总装!I$6)</f>
        <v>0</v>
      </c>
      <c r="L654" s="12">
        <f ca="1">SUMIF(总装!J$3:J$146,$B654,总装!J$6)+SUMIF(总装!K$3:K$146,$B654,总装!K$6)+SUMIF(总装!L$3:L$146,$B654,总装!L$6)</f>
        <v>0</v>
      </c>
      <c r="M654" s="12">
        <f ca="1">SUMIF(总装!M$3:M$146,$B654,总装!M$6)+SUMIF(总装!N$3:N$146,$B654,总装!N$6)+SUMIF(总装!O$3:O$146,$B654,总装!O$6)</f>
        <v>0</v>
      </c>
      <c r="N654" s="12">
        <f ca="1">SUMIF(总装!P$3:P$146,$B654,总装!P$6)+SUMIF(总装!Q$3:Q$146,$B654,总装!Q$6)+SUMIF(总装!R$3:R$146,$B654,总装!R$6)</f>
        <v>0</v>
      </c>
      <c r="O654" s="12">
        <f ca="1">SUMIF(总装!S$3:S$146,$B654,总装!S$6)+SUMIF(总装!T$3:T$146,$B654,总装!T$6)+SUMIF(总装!U$3:U$146,$B654,总装!U$6)</f>
        <v>0</v>
      </c>
      <c r="P654" s="12">
        <f ca="1">SUMIF(总装!V$3:V$146,$B654,总装!V$6)+SUMIF(总装!W$3:W$146,$B654,总装!W$6)+SUMIF(总装!X$3:X$146,$B654,总装!X$6)</f>
        <v>0</v>
      </c>
      <c r="Q654" s="12">
        <f ca="1">SUMIF(总装!Y$3:Y$146,$B654,总装!Y$6)+SUMIF(总装!Z$3:Z$146,$B654,总装!Z$6)+SUMIF(总装!AA$3:AA$146,$B654,总装!AA$6)</f>
        <v>0</v>
      </c>
      <c r="R654" s="5">
        <f ca="1">SUMIF(总装!AB$3:AB$146,$B654,总装!AB$6)+SUMIF(总装!AC$3:AC$146,$B654,总装!AC$6)+SUMIF(总装!AD$3:AD$146,$B654,总装!AD$6)</f>
        <v>0</v>
      </c>
      <c r="S654" s="5">
        <f ca="1">SUMIF(总装!AE$3:AE$146,$B654,总装!AE$6)+SUMIF(总装!AF$3:AF$146,$B654,总装!AF$6)+SUMIF(总装!AG$3:AG$146,$B654,总装!AG$6)</f>
        <v>0</v>
      </c>
      <c r="T654" s="5">
        <f ca="1">SUMIF(总装!AH$3:AH$146,$B654,总装!AH$6)+SUMIF(总装!AI$3:AI$146,$B654,总装!AI$6)+SUMIF(总装!AJ$3:AJ$146,$B654,总装!AJ$6)</f>
        <v>0</v>
      </c>
      <c r="U654" s="5">
        <f ca="1">SUMIF(总装!AK$3:AK$146,$B654,总装!AK$6)+SUMIF(总装!AL$3:AL$146,$B654,总装!AL$6)+SUMIF(总装!AM$3:AM$146,$B654,总装!AM$6)</f>
        <v>0</v>
      </c>
      <c r="V654" s="5">
        <f ca="1">SUMIF(总装!AN$3:AN$146,$B654,总装!AN$6)+SUMIF(总装!AO$3:AO$146,$B654,总装!AO$6)+SUMIF(总装!AP$3:AP$146,$B654,总装!AP$6)</f>
        <v>0</v>
      </c>
      <c r="W654" s="5">
        <f ca="1">SUMIF(总装!AQ$3:AQ$146,$B654,总装!AQ$6)+SUMIF(总装!AR$3:AR$146,$B654,总装!AR$6)+SUMIF(总装!AS$3:AS$146,$B654,总装!AS$6)</f>
        <v>0</v>
      </c>
      <c r="X654" s="5">
        <f ca="1">SUMIF(总装!AT$3:AT$146,$B654,总装!AT$6)+SUMIF(总装!AU$3:AU$146,$B654,总装!AU$6)+SUMIF(总装!AV$3:AV$146,$B654,总装!AV$6)</f>
        <v>0</v>
      </c>
      <c r="Y654" s="5">
        <f ca="1">SUMIF(总装!AW$3:AW$146,$B654,总装!AW$6)+SUMIF(总装!AX$3:AX$146,$B654,总装!AX$6)+SUMIF(总装!AY$3:AY$146,$B654,总装!AY$6)</f>
        <v>0</v>
      </c>
      <c r="Z654" s="5">
        <f ca="1">SUMIF(总装!AZ$3:AZ$146,$B654,总装!AZ$6)+SUMIF(总装!BA$3:BA$146,$B654,总装!BA$6)+SUMIF(总装!BB$3:BB$146,$B654,总装!BB$6)</f>
        <v>0</v>
      </c>
      <c r="AA654" s="5">
        <f ca="1">SUMIF(总装!BC$3:BC$146,$B654,总装!BC$6)+SUMIF(总装!BD$3:BD$146,$B654,总装!BD$6)+SUMIF(总装!BE$3:BE$146,$B654,总装!BE$6)</f>
        <v>0</v>
      </c>
      <c r="AB654" s="5">
        <f ca="1">SUMIF(总装!BF$3:BF$146,$B654,总装!BF$6)+SUMIF(总装!BG$3:BG$146,$B654,总装!BG$6)+SUMIF(总装!BH$3:BH$146,$B654,总装!BH$6)</f>
        <v>0</v>
      </c>
      <c r="AC654" s="5">
        <f ca="1">SUMIF(总装!BI$3:BI$146,$B654,总装!BI$6)+SUMIF(总装!BJ$3:BJ$146,$B654,总装!BJ$6)+SUMIF(总装!BK$3:BK$146,$B654,总装!BK$6)</f>
        <v>0</v>
      </c>
      <c r="AD654" s="5">
        <f ca="1">SUMIF(总装!BL$3:BL$146,$B654,总装!BL$6)+SUMIF(总装!BM$3:BM$146,$B654,总装!BM$6)+SUMIF(总装!BN$3:BN$146,$B654,总装!BN$6)</f>
        <v>0</v>
      </c>
      <c r="AE654" s="5">
        <f ca="1">SUMIF(总装!BO$3:BO$146,$B654,总装!BO$6)+SUMIF(总装!BP$3:BP$146,$B654,总装!BP$6)+SUMIF(总装!BQ$3:BQ$146,$B654,总装!BQ$6)</f>
        <v>0</v>
      </c>
      <c r="AF654" s="5">
        <f ca="1">SUMIF(总装!BR$3:BR$146,$B654,总装!BR$6)+SUMIF(总装!BS$3:BS$146,$B654,总装!BS$6)+SUMIF(总装!BT$3:BT$146,$B654,总装!BT$6)</f>
        <v>0</v>
      </c>
      <c r="AG654" s="5">
        <f ca="1">SUMIF(总装!BU$3:BU$146,$B654,总装!BU$6)+SUMIF(总装!BV$3:BV$146,$B654,总装!BV$6)+SUMIF(总装!BW$3:BW$146,$B654,总装!BW$6)</f>
        <v>350</v>
      </c>
      <c r="AH654" s="5">
        <f ca="1">SUMIF(总装!BX$3:BX$146,$B654,总装!BX$6)+SUMIF(总装!BY$3:BY$146,$B654,总装!BY$6)+SUMIF(总装!BZ$3:BZ$146,$B654,总装!BZ$6)</f>
        <v>900</v>
      </c>
      <c r="AI654" s="5">
        <f ca="1">SUMIF(总装!CA$3:CA$146,$B654,总装!CA$6)+SUMIF(总装!CB$3:CB$146,$B654,总装!CB$6)+SUMIF(总装!CC$3:CC$146,$B654,总装!CC$6)</f>
        <v>950</v>
      </c>
      <c r="AJ654" s="5">
        <f ca="1">SUMIF(总装!CD$3:CD$146,$B654,总装!CD$6)+SUMIF(总装!CE$3:CE$146,$B654,总装!CE$6)+SUMIF(总装!CF$3:CF$146,$B654,总装!CF$6)</f>
        <v>1000</v>
      </c>
      <c r="AK654" s="5">
        <f ca="1">SUMIF(总装!CG$3:CG$146,$B654,总装!CG$6)+SUMIF(总装!CH$3:CH$146,$B654,总装!CH$6)+SUMIF(总装!CI$3:CI$146,$B654,总装!CI$6)</f>
        <v>836</v>
      </c>
      <c r="AL654" s="5">
        <f ca="1">SUMIF(总装!CJ$3:CJ$146,$B654,总装!CJ$6)+SUMIF(总装!CK$3:CK$146,$B654,总装!CK$6)+SUMIF(总装!CL$3:CL$146,$B654,总装!CL$6)</f>
        <v>0</v>
      </c>
      <c r="AM654" s="5">
        <f ca="1">SUMIF(总装!CM$3:CM$146,$B654,总装!CM$6)+SUMIF(总装!CN$3:CN$146,$B654,总装!CN$6)+SUMIF(总装!CO$3:CO$146,$B654,总装!CO$6)</f>
        <v>0</v>
      </c>
      <c r="AN654" s="5">
        <f ca="1">SUMIF(总装!CP$3:CP$146,$B654,总装!CP$6)+SUMIF(总装!CQ$3:CQ$146,$B654,总装!CQ$6)+SUMIF(总装!CR$3:CR$146,$B654,总装!CR$6)</f>
        <v>0</v>
      </c>
      <c r="AO654" s="5">
        <f ca="1" t="shared" si="26"/>
        <v>4036</v>
      </c>
      <c r="AP654" s="5">
        <f>SUMIF(工单拆分!G:G,B654,工单拆分!I:I)</f>
        <v>4036</v>
      </c>
      <c r="AQ654" s="5">
        <f ca="1" t="shared" si="27"/>
        <v>0</v>
      </c>
      <c r="AS654" s="7"/>
      <c r="AT654" s="5"/>
      <c r="AU654" s="5"/>
      <c r="AV654" s="5"/>
      <c r="AW654" s="5"/>
    </row>
    <row r="655" s="1" customFormat="1" spans="1:49">
      <c r="A655" s="5">
        <f>工单拆分!F655</f>
        <v>7211001927</v>
      </c>
      <c r="B655" s="5" t="str">
        <f>工单拆分!G655</f>
        <v>1100066882-10</v>
      </c>
      <c r="C655" s="5" t="str">
        <f>工单拆分!H655</f>
        <v>JF08AG-3.12</v>
      </c>
      <c r="D655" s="5">
        <f>VLOOKUP(B655,工单拆分!G:I,3,0)</f>
        <v>972</v>
      </c>
      <c r="E655" s="5">
        <f ca="1">SUMIFS(OFFSET(工单拆分!$I$2,,,2000),OFFSET(工单拆分!$F$2,,,2000),A655)</f>
        <v>5842</v>
      </c>
      <c r="F655" s="5"/>
      <c r="G655" s="10">
        <f ca="1" t="array" ref="G655">MATCH(TRUE,J655:AN655&gt;10,0)+$J$2-1</f>
        <v>43536</v>
      </c>
      <c r="H655" s="11"/>
      <c r="I655" s="11"/>
      <c r="J655" s="5">
        <f ca="1">SUMIF(总装!D$3:D$146,$B655,总装!D$6)+SUMIF(总装!E$3:E$146,$B655,总装!E$6)+SUMIF(总装!F$3:F$146,$B655,总装!F$6)</f>
        <v>0</v>
      </c>
      <c r="K655" s="12">
        <f ca="1">SUMIF(总装!G$3:G$146,$B655,总装!G$6)+SUMIF(总装!H$3:H$146,$B655,总装!H$6)+SUMIF(总装!I$3:I$146,$B655,总装!I$6)</f>
        <v>0</v>
      </c>
      <c r="L655" s="12">
        <f ca="1">SUMIF(总装!J$3:J$146,$B655,总装!J$6)+SUMIF(总装!K$3:K$146,$B655,总装!K$6)+SUMIF(总装!L$3:L$146,$B655,总装!L$6)</f>
        <v>0</v>
      </c>
      <c r="M655" s="12">
        <f ca="1">SUMIF(总装!M$3:M$146,$B655,总装!M$6)+SUMIF(总装!N$3:N$146,$B655,总装!N$6)+SUMIF(总装!O$3:O$146,$B655,总装!O$6)</f>
        <v>0</v>
      </c>
      <c r="N655" s="12">
        <f ca="1">SUMIF(总装!P$3:P$146,$B655,总装!P$6)+SUMIF(总装!Q$3:Q$146,$B655,总装!Q$6)+SUMIF(总装!R$3:R$146,$B655,总装!R$6)</f>
        <v>0</v>
      </c>
      <c r="O655" s="12">
        <f ca="1">SUMIF(总装!S$3:S$146,$B655,总装!S$6)+SUMIF(总装!T$3:T$146,$B655,总装!T$6)+SUMIF(总装!U$3:U$146,$B655,总装!U$6)</f>
        <v>0</v>
      </c>
      <c r="P655" s="12">
        <f ca="1">SUMIF(总装!V$3:V$146,$B655,总装!V$6)+SUMIF(总装!W$3:W$146,$B655,总装!W$6)+SUMIF(总装!X$3:X$146,$B655,总装!X$6)</f>
        <v>0</v>
      </c>
      <c r="Q655" s="12">
        <f ca="1">SUMIF(总装!Y$3:Y$146,$B655,总装!Y$6)+SUMIF(总装!Z$3:Z$146,$B655,总装!Z$6)+SUMIF(总装!AA$3:AA$146,$B655,总装!AA$6)</f>
        <v>0</v>
      </c>
      <c r="R655" s="5">
        <f ca="1">SUMIF(总装!AB$3:AB$146,$B655,总装!AB$6)+SUMIF(总装!AC$3:AC$146,$B655,总装!AC$6)+SUMIF(总装!AD$3:AD$146,$B655,总装!AD$6)</f>
        <v>0</v>
      </c>
      <c r="S655" s="5">
        <f ca="1">SUMIF(总装!AE$3:AE$146,$B655,总装!AE$6)+SUMIF(总装!AF$3:AF$146,$B655,总装!AF$6)+SUMIF(总装!AG$3:AG$146,$B655,总装!AG$6)</f>
        <v>0</v>
      </c>
      <c r="T655" s="5">
        <f ca="1">SUMIF(总装!AH$3:AH$146,$B655,总装!AH$6)+SUMIF(总装!AI$3:AI$146,$B655,总装!AI$6)+SUMIF(总装!AJ$3:AJ$146,$B655,总装!AJ$6)</f>
        <v>0</v>
      </c>
      <c r="U655" s="5">
        <f ca="1">SUMIF(总装!AK$3:AK$146,$B655,总装!AK$6)+SUMIF(总装!AL$3:AL$146,$B655,总装!AL$6)+SUMIF(总装!AM$3:AM$146,$B655,总装!AM$6)</f>
        <v>972</v>
      </c>
      <c r="V655" s="5">
        <f ca="1">SUMIF(总装!AN$3:AN$146,$B655,总装!AN$6)+SUMIF(总装!AO$3:AO$146,$B655,总装!AO$6)+SUMIF(总装!AP$3:AP$146,$B655,总装!AP$6)</f>
        <v>0</v>
      </c>
      <c r="W655" s="5">
        <f ca="1">SUMIF(总装!AQ$3:AQ$146,$B655,总装!AQ$6)+SUMIF(总装!AR$3:AR$146,$B655,总装!AR$6)+SUMIF(总装!AS$3:AS$146,$B655,总装!AS$6)</f>
        <v>0</v>
      </c>
      <c r="X655" s="5">
        <f ca="1">SUMIF(总装!AT$3:AT$146,$B655,总装!AT$6)+SUMIF(总装!AU$3:AU$146,$B655,总装!AU$6)+SUMIF(总装!AV$3:AV$146,$B655,总装!AV$6)</f>
        <v>0</v>
      </c>
      <c r="Y655" s="5">
        <f ca="1">SUMIF(总装!AW$3:AW$146,$B655,总装!AW$6)+SUMIF(总装!AX$3:AX$146,$B655,总装!AX$6)+SUMIF(总装!AY$3:AY$146,$B655,总装!AY$6)</f>
        <v>0</v>
      </c>
      <c r="Z655" s="5">
        <f ca="1">SUMIF(总装!AZ$3:AZ$146,$B655,总装!AZ$6)+SUMIF(总装!BA$3:BA$146,$B655,总装!BA$6)+SUMIF(总装!BB$3:BB$146,$B655,总装!BB$6)</f>
        <v>0</v>
      </c>
      <c r="AA655" s="5">
        <f ca="1">SUMIF(总装!BC$3:BC$146,$B655,总装!BC$6)+SUMIF(总装!BD$3:BD$146,$B655,总装!BD$6)+SUMIF(总装!BE$3:BE$146,$B655,总装!BE$6)</f>
        <v>0</v>
      </c>
      <c r="AB655" s="5">
        <f ca="1">SUMIF(总装!BF$3:BF$146,$B655,总装!BF$6)+SUMIF(总装!BG$3:BG$146,$B655,总装!BG$6)+SUMIF(总装!BH$3:BH$146,$B655,总装!BH$6)</f>
        <v>0</v>
      </c>
      <c r="AC655" s="5">
        <f ca="1">SUMIF(总装!BI$3:BI$146,$B655,总装!BI$6)+SUMIF(总装!BJ$3:BJ$146,$B655,总装!BJ$6)+SUMIF(总装!BK$3:BK$146,$B655,总装!BK$6)</f>
        <v>0</v>
      </c>
      <c r="AD655" s="5">
        <f ca="1">SUMIF(总装!BL$3:BL$146,$B655,总装!BL$6)+SUMIF(总装!BM$3:BM$146,$B655,总装!BM$6)+SUMIF(总装!BN$3:BN$146,$B655,总装!BN$6)</f>
        <v>0</v>
      </c>
      <c r="AE655" s="5">
        <f ca="1">SUMIF(总装!BO$3:BO$146,$B655,总装!BO$6)+SUMIF(总装!BP$3:BP$146,$B655,总装!BP$6)+SUMIF(总装!BQ$3:BQ$146,$B655,总装!BQ$6)</f>
        <v>0</v>
      </c>
      <c r="AF655" s="5">
        <f ca="1">SUMIF(总装!BR$3:BR$146,$B655,总装!BR$6)+SUMIF(总装!BS$3:BS$146,$B655,总装!BS$6)+SUMIF(总装!BT$3:BT$146,$B655,总装!BT$6)</f>
        <v>0</v>
      </c>
      <c r="AG655" s="5">
        <f ca="1">SUMIF(总装!BU$3:BU$146,$B655,总装!BU$6)+SUMIF(总装!BV$3:BV$146,$B655,总装!BV$6)+SUMIF(总装!BW$3:BW$146,$B655,总装!BW$6)</f>
        <v>0</v>
      </c>
      <c r="AH655" s="5">
        <f ca="1">SUMIF(总装!BX$3:BX$146,$B655,总装!BX$6)+SUMIF(总装!BY$3:BY$146,$B655,总装!BY$6)+SUMIF(总装!BZ$3:BZ$146,$B655,总装!BZ$6)</f>
        <v>0</v>
      </c>
      <c r="AI655" s="5">
        <f ca="1">SUMIF(总装!CA$3:CA$146,$B655,总装!CA$6)+SUMIF(总装!CB$3:CB$146,$B655,总装!CB$6)+SUMIF(总装!CC$3:CC$146,$B655,总装!CC$6)</f>
        <v>0</v>
      </c>
      <c r="AJ655" s="5">
        <f ca="1">SUMIF(总装!CD$3:CD$146,$B655,总装!CD$6)+SUMIF(总装!CE$3:CE$146,$B655,总装!CE$6)+SUMIF(总装!CF$3:CF$146,$B655,总装!CF$6)</f>
        <v>0</v>
      </c>
      <c r="AK655" s="5">
        <f ca="1">SUMIF(总装!CG$3:CG$146,$B655,总装!CG$6)+SUMIF(总装!CH$3:CH$146,$B655,总装!CH$6)+SUMIF(总装!CI$3:CI$146,$B655,总装!CI$6)</f>
        <v>0</v>
      </c>
      <c r="AL655" s="5">
        <f ca="1">SUMIF(总装!CJ$3:CJ$146,$B655,总装!CJ$6)+SUMIF(总装!CK$3:CK$146,$B655,总装!CK$6)+SUMIF(总装!CL$3:CL$146,$B655,总装!CL$6)</f>
        <v>0</v>
      </c>
      <c r="AM655" s="5">
        <f ca="1">SUMIF(总装!CM$3:CM$146,$B655,总装!CM$6)+SUMIF(总装!CN$3:CN$146,$B655,总装!CN$6)+SUMIF(总装!CO$3:CO$146,$B655,总装!CO$6)</f>
        <v>0</v>
      </c>
      <c r="AN655" s="5">
        <f ca="1">SUMIF(总装!CP$3:CP$146,$B655,总装!CP$6)+SUMIF(总装!CQ$3:CQ$146,$B655,总装!CQ$6)+SUMIF(总装!CR$3:CR$146,$B655,总装!CR$6)</f>
        <v>0</v>
      </c>
      <c r="AO655" s="5">
        <f ca="1" t="shared" si="26"/>
        <v>972</v>
      </c>
      <c r="AP655" s="5">
        <f>SUMIF(工单拆分!G:G,B655,工单拆分!I:I)</f>
        <v>972</v>
      </c>
      <c r="AQ655" s="5">
        <f ca="1" t="shared" si="27"/>
        <v>0</v>
      </c>
      <c r="AS655" s="7"/>
      <c r="AT655" s="5"/>
      <c r="AU655" s="5"/>
      <c r="AV655" s="5"/>
      <c r="AW655" s="5"/>
    </row>
    <row r="656" s="1" customFormat="1" spans="1:49">
      <c r="A656" s="5">
        <f>工单拆分!F656</f>
        <v>7211002954</v>
      </c>
      <c r="B656" s="5" t="str">
        <f>工单拆分!G656</f>
        <v>1100066913-10</v>
      </c>
      <c r="C656" s="5" t="str">
        <f>工单拆分!H656</f>
        <v>30YA5H-3.13</v>
      </c>
      <c r="D656" s="5">
        <f>VLOOKUP(B656,工单拆分!G:I,3,0)</f>
        <v>640</v>
      </c>
      <c r="E656" s="5">
        <f ca="1">SUMIFS(OFFSET(工单拆分!$I$2,,,2000),OFFSET(工单拆分!$F$2,,,2000),A656)</f>
        <v>1280</v>
      </c>
      <c r="F656" s="5"/>
      <c r="G656" s="10">
        <f ca="1" t="array" ref="G656">MATCH(TRUE,J656:AN656&gt;10,0)+$J$2-1</f>
        <v>43537</v>
      </c>
      <c r="H656" s="11"/>
      <c r="I656" s="11"/>
      <c r="J656" s="5">
        <f ca="1">SUMIF(总装!D$3:D$146,$B656,总装!D$6)+SUMIF(总装!E$3:E$146,$B656,总装!E$6)+SUMIF(总装!F$3:F$146,$B656,总装!F$6)</f>
        <v>0</v>
      </c>
      <c r="K656" s="12">
        <f ca="1">SUMIF(总装!G$3:G$146,$B656,总装!G$6)+SUMIF(总装!H$3:H$146,$B656,总装!H$6)+SUMIF(总装!I$3:I$146,$B656,总装!I$6)</f>
        <v>0</v>
      </c>
      <c r="L656" s="12">
        <f ca="1">SUMIF(总装!J$3:J$146,$B656,总装!J$6)+SUMIF(总装!K$3:K$146,$B656,总装!K$6)+SUMIF(总装!L$3:L$146,$B656,总装!L$6)</f>
        <v>0</v>
      </c>
      <c r="M656" s="12">
        <f ca="1">SUMIF(总装!M$3:M$146,$B656,总装!M$6)+SUMIF(总装!N$3:N$146,$B656,总装!N$6)+SUMIF(总装!O$3:O$146,$B656,总装!O$6)</f>
        <v>0</v>
      </c>
      <c r="N656" s="12">
        <f ca="1">SUMIF(总装!P$3:P$146,$B656,总装!P$6)+SUMIF(总装!Q$3:Q$146,$B656,总装!Q$6)+SUMIF(总装!R$3:R$146,$B656,总装!R$6)</f>
        <v>0</v>
      </c>
      <c r="O656" s="12">
        <f ca="1">SUMIF(总装!S$3:S$146,$B656,总装!S$6)+SUMIF(总装!T$3:T$146,$B656,总装!T$6)+SUMIF(总装!U$3:U$146,$B656,总装!U$6)</f>
        <v>0</v>
      </c>
      <c r="P656" s="12">
        <f ca="1">SUMIF(总装!V$3:V$146,$B656,总装!V$6)+SUMIF(总装!W$3:W$146,$B656,总装!W$6)+SUMIF(总装!X$3:X$146,$B656,总装!X$6)</f>
        <v>0</v>
      </c>
      <c r="Q656" s="12">
        <f ca="1">SUMIF(总装!Y$3:Y$146,$B656,总装!Y$6)+SUMIF(总装!Z$3:Z$146,$B656,总装!Z$6)+SUMIF(总装!AA$3:AA$146,$B656,总装!AA$6)</f>
        <v>0</v>
      </c>
      <c r="R656" s="5">
        <f ca="1">SUMIF(总装!AB$3:AB$146,$B656,总装!AB$6)+SUMIF(总装!AC$3:AC$146,$B656,总装!AC$6)+SUMIF(总装!AD$3:AD$146,$B656,总装!AD$6)</f>
        <v>0</v>
      </c>
      <c r="S656" s="5">
        <f ca="1">SUMIF(总装!AE$3:AE$146,$B656,总装!AE$6)+SUMIF(总装!AF$3:AF$146,$B656,总装!AF$6)+SUMIF(总装!AG$3:AG$146,$B656,总装!AG$6)</f>
        <v>0</v>
      </c>
      <c r="T656" s="5">
        <f ca="1">SUMIF(总装!AH$3:AH$146,$B656,总装!AH$6)+SUMIF(总装!AI$3:AI$146,$B656,总装!AI$6)+SUMIF(总装!AJ$3:AJ$146,$B656,总装!AJ$6)</f>
        <v>0</v>
      </c>
      <c r="U656" s="5">
        <f ca="1">SUMIF(总装!AK$3:AK$146,$B656,总装!AK$6)+SUMIF(总装!AL$3:AL$146,$B656,总装!AL$6)+SUMIF(总装!AM$3:AM$146,$B656,总装!AM$6)</f>
        <v>0</v>
      </c>
      <c r="V656" s="5">
        <f ca="1">SUMIF(总装!AN$3:AN$146,$B656,总装!AN$6)+SUMIF(总装!AO$3:AO$146,$B656,总装!AO$6)+SUMIF(总装!AP$3:AP$146,$B656,总装!AP$6)</f>
        <v>640</v>
      </c>
      <c r="W656" s="5">
        <f ca="1">SUMIF(总装!AQ$3:AQ$146,$B656,总装!AQ$6)+SUMIF(总装!AR$3:AR$146,$B656,总装!AR$6)+SUMIF(总装!AS$3:AS$146,$B656,总装!AS$6)</f>
        <v>0</v>
      </c>
      <c r="X656" s="5">
        <f ca="1">SUMIF(总装!AT$3:AT$146,$B656,总装!AT$6)+SUMIF(总装!AU$3:AU$146,$B656,总装!AU$6)+SUMIF(总装!AV$3:AV$146,$B656,总装!AV$6)</f>
        <v>0</v>
      </c>
      <c r="Y656" s="5">
        <f ca="1">SUMIF(总装!AW$3:AW$146,$B656,总装!AW$6)+SUMIF(总装!AX$3:AX$146,$B656,总装!AX$6)+SUMIF(总装!AY$3:AY$146,$B656,总装!AY$6)</f>
        <v>0</v>
      </c>
      <c r="Z656" s="5">
        <f ca="1">SUMIF(总装!AZ$3:AZ$146,$B656,总装!AZ$6)+SUMIF(总装!BA$3:BA$146,$B656,总装!BA$6)+SUMIF(总装!BB$3:BB$146,$B656,总装!BB$6)</f>
        <v>0</v>
      </c>
      <c r="AA656" s="5">
        <f ca="1">SUMIF(总装!BC$3:BC$146,$B656,总装!BC$6)+SUMIF(总装!BD$3:BD$146,$B656,总装!BD$6)+SUMIF(总装!BE$3:BE$146,$B656,总装!BE$6)</f>
        <v>0</v>
      </c>
      <c r="AB656" s="5">
        <f ca="1">SUMIF(总装!BF$3:BF$146,$B656,总装!BF$6)+SUMIF(总装!BG$3:BG$146,$B656,总装!BG$6)+SUMIF(总装!BH$3:BH$146,$B656,总装!BH$6)</f>
        <v>0</v>
      </c>
      <c r="AC656" s="5">
        <f ca="1">SUMIF(总装!BI$3:BI$146,$B656,总装!BI$6)+SUMIF(总装!BJ$3:BJ$146,$B656,总装!BJ$6)+SUMIF(总装!BK$3:BK$146,$B656,总装!BK$6)</f>
        <v>0</v>
      </c>
      <c r="AD656" s="5">
        <f ca="1">SUMIF(总装!BL$3:BL$146,$B656,总装!BL$6)+SUMIF(总装!BM$3:BM$146,$B656,总装!BM$6)+SUMIF(总装!BN$3:BN$146,$B656,总装!BN$6)</f>
        <v>0</v>
      </c>
      <c r="AE656" s="5">
        <f ca="1">SUMIF(总装!BO$3:BO$146,$B656,总装!BO$6)+SUMIF(总装!BP$3:BP$146,$B656,总装!BP$6)+SUMIF(总装!BQ$3:BQ$146,$B656,总装!BQ$6)</f>
        <v>0</v>
      </c>
      <c r="AF656" s="5">
        <f ca="1">SUMIF(总装!BR$3:BR$146,$B656,总装!BR$6)+SUMIF(总装!BS$3:BS$146,$B656,总装!BS$6)+SUMIF(总装!BT$3:BT$146,$B656,总装!BT$6)</f>
        <v>0</v>
      </c>
      <c r="AG656" s="5">
        <f ca="1">SUMIF(总装!BU$3:BU$146,$B656,总装!BU$6)+SUMIF(总装!BV$3:BV$146,$B656,总装!BV$6)+SUMIF(总装!BW$3:BW$146,$B656,总装!BW$6)</f>
        <v>0</v>
      </c>
      <c r="AH656" s="5">
        <f ca="1">SUMIF(总装!BX$3:BX$146,$B656,总装!BX$6)+SUMIF(总装!BY$3:BY$146,$B656,总装!BY$6)+SUMIF(总装!BZ$3:BZ$146,$B656,总装!BZ$6)</f>
        <v>0</v>
      </c>
      <c r="AI656" s="5">
        <f ca="1">SUMIF(总装!CA$3:CA$146,$B656,总装!CA$6)+SUMIF(总装!CB$3:CB$146,$B656,总装!CB$6)+SUMIF(总装!CC$3:CC$146,$B656,总装!CC$6)</f>
        <v>0</v>
      </c>
      <c r="AJ656" s="5">
        <f ca="1">SUMIF(总装!CD$3:CD$146,$B656,总装!CD$6)+SUMIF(总装!CE$3:CE$146,$B656,总装!CE$6)+SUMIF(总装!CF$3:CF$146,$B656,总装!CF$6)</f>
        <v>0</v>
      </c>
      <c r="AK656" s="5">
        <f ca="1">SUMIF(总装!CG$3:CG$146,$B656,总装!CG$6)+SUMIF(总装!CH$3:CH$146,$B656,总装!CH$6)+SUMIF(总装!CI$3:CI$146,$B656,总装!CI$6)</f>
        <v>0</v>
      </c>
      <c r="AL656" s="5">
        <f ca="1">SUMIF(总装!CJ$3:CJ$146,$B656,总装!CJ$6)+SUMIF(总装!CK$3:CK$146,$B656,总装!CK$6)+SUMIF(总装!CL$3:CL$146,$B656,总装!CL$6)</f>
        <v>0</v>
      </c>
      <c r="AM656" s="5">
        <f ca="1">SUMIF(总装!CM$3:CM$146,$B656,总装!CM$6)+SUMIF(总装!CN$3:CN$146,$B656,总装!CN$6)+SUMIF(总装!CO$3:CO$146,$B656,总装!CO$6)</f>
        <v>0</v>
      </c>
      <c r="AN656" s="5">
        <f ca="1">SUMIF(总装!CP$3:CP$146,$B656,总装!CP$6)+SUMIF(总装!CQ$3:CQ$146,$B656,总装!CQ$6)+SUMIF(总装!CR$3:CR$146,$B656,总装!CR$6)</f>
        <v>0</v>
      </c>
      <c r="AO656" s="5">
        <f ca="1" t="shared" si="26"/>
        <v>640</v>
      </c>
      <c r="AP656" s="5">
        <f>SUMIF(工单拆分!G:G,B656,工单拆分!I:I)</f>
        <v>640</v>
      </c>
      <c r="AQ656" s="5">
        <f ca="1" t="shared" si="27"/>
        <v>0</v>
      </c>
      <c r="AS656" s="7"/>
      <c r="AT656" s="5"/>
      <c r="AU656" s="5"/>
      <c r="AV656" s="5"/>
      <c r="AW656" s="5"/>
    </row>
    <row r="657" s="1" customFormat="1" spans="1:49">
      <c r="A657" s="5">
        <f>工单拆分!F657</f>
        <v>7211002954</v>
      </c>
      <c r="B657" s="5" t="str">
        <f>工单拆分!G657</f>
        <v>1100066914-10</v>
      </c>
      <c r="C657" s="5" t="str">
        <f>工单拆分!H657</f>
        <v>30YA5H-3.13</v>
      </c>
      <c r="D657" s="5">
        <f>VLOOKUP(B657,工单拆分!G:I,3,0)</f>
        <v>640</v>
      </c>
      <c r="E657" s="5">
        <f ca="1">SUMIFS(OFFSET(工单拆分!$I$2,,,2000),OFFSET(工单拆分!$F$2,,,2000),A657)</f>
        <v>1280</v>
      </c>
      <c r="F657" s="5"/>
      <c r="G657" s="10">
        <f ca="1" t="array" ref="G657">MATCH(TRUE,J657:AN657&gt;10,0)+$J$2-1</f>
        <v>43538</v>
      </c>
      <c r="H657" s="11"/>
      <c r="I657" s="11"/>
      <c r="J657" s="5">
        <f ca="1">SUMIF(总装!D$3:D$146,$B657,总装!D$6)+SUMIF(总装!E$3:E$146,$B657,总装!E$6)+SUMIF(总装!F$3:F$146,$B657,总装!F$6)</f>
        <v>0</v>
      </c>
      <c r="K657" s="12">
        <f ca="1">SUMIF(总装!G$3:G$146,$B657,总装!G$6)+SUMIF(总装!H$3:H$146,$B657,总装!H$6)+SUMIF(总装!I$3:I$146,$B657,总装!I$6)</f>
        <v>0</v>
      </c>
      <c r="L657" s="12">
        <f ca="1">SUMIF(总装!J$3:J$146,$B657,总装!J$6)+SUMIF(总装!K$3:K$146,$B657,总装!K$6)+SUMIF(总装!L$3:L$146,$B657,总装!L$6)</f>
        <v>0</v>
      </c>
      <c r="M657" s="12">
        <f ca="1">SUMIF(总装!M$3:M$146,$B657,总装!M$6)+SUMIF(总装!N$3:N$146,$B657,总装!N$6)+SUMIF(总装!O$3:O$146,$B657,总装!O$6)</f>
        <v>0</v>
      </c>
      <c r="N657" s="12">
        <f ca="1">SUMIF(总装!P$3:P$146,$B657,总装!P$6)+SUMIF(总装!Q$3:Q$146,$B657,总装!Q$6)+SUMIF(总装!R$3:R$146,$B657,总装!R$6)</f>
        <v>0</v>
      </c>
      <c r="O657" s="12">
        <f ca="1">SUMIF(总装!S$3:S$146,$B657,总装!S$6)+SUMIF(总装!T$3:T$146,$B657,总装!T$6)+SUMIF(总装!U$3:U$146,$B657,总装!U$6)</f>
        <v>0</v>
      </c>
      <c r="P657" s="12">
        <f ca="1">SUMIF(总装!V$3:V$146,$B657,总装!V$6)+SUMIF(总装!W$3:W$146,$B657,总装!W$6)+SUMIF(总装!X$3:X$146,$B657,总装!X$6)</f>
        <v>0</v>
      </c>
      <c r="Q657" s="12">
        <f ca="1">SUMIF(总装!Y$3:Y$146,$B657,总装!Y$6)+SUMIF(总装!Z$3:Z$146,$B657,总装!Z$6)+SUMIF(总装!AA$3:AA$146,$B657,总装!AA$6)</f>
        <v>0</v>
      </c>
      <c r="R657" s="5">
        <f ca="1">SUMIF(总装!AB$3:AB$146,$B657,总装!AB$6)+SUMIF(总装!AC$3:AC$146,$B657,总装!AC$6)+SUMIF(总装!AD$3:AD$146,$B657,总装!AD$6)</f>
        <v>0</v>
      </c>
      <c r="S657" s="5">
        <f ca="1">SUMIF(总装!AE$3:AE$146,$B657,总装!AE$6)+SUMIF(总装!AF$3:AF$146,$B657,总装!AF$6)+SUMIF(总装!AG$3:AG$146,$B657,总装!AG$6)</f>
        <v>0</v>
      </c>
      <c r="T657" s="5">
        <f ca="1">SUMIF(总装!AH$3:AH$146,$B657,总装!AH$6)+SUMIF(总装!AI$3:AI$146,$B657,总装!AI$6)+SUMIF(总装!AJ$3:AJ$146,$B657,总装!AJ$6)</f>
        <v>0</v>
      </c>
      <c r="U657" s="5">
        <f ca="1">SUMIF(总装!AK$3:AK$146,$B657,总装!AK$6)+SUMIF(总装!AL$3:AL$146,$B657,总装!AL$6)+SUMIF(总装!AM$3:AM$146,$B657,总装!AM$6)</f>
        <v>0</v>
      </c>
      <c r="V657" s="5">
        <f ca="1">SUMIF(总装!AN$3:AN$146,$B657,总装!AN$6)+SUMIF(总装!AO$3:AO$146,$B657,总装!AO$6)+SUMIF(总装!AP$3:AP$146,$B657,总装!AP$6)</f>
        <v>0</v>
      </c>
      <c r="W657" s="5">
        <f ca="1">SUMIF(总装!AQ$3:AQ$146,$B657,总装!AQ$6)+SUMIF(总装!AR$3:AR$146,$B657,总装!AR$6)+SUMIF(总装!AS$3:AS$146,$B657,总装!AS$6)</f>
        <v>640</v>
      </c>
      <c r="X657" s="5">
        <f ca="1">SUMIF(总装!AT$3:AT$146,$B657,总装!AT$6)+SUMIF(总装!AU$3:AU$146,$B657,总装!AU$6)+SUMIF(总装!AV$3:AV$146,$B657,总装!AV$6)</f>
        <v>0</v>
      </c>
      <c r="Y657" s="5">
        <f ca="1">SUMIF(总装!AW$3:AW$146,$B657,总装!AW$6)+SUMIF(总装!AX$3:AX$146,$B657,总装!AX$6)+SUMIF(总装!AY$3:AY$146,$B657,总装!AY$6)</f>
        <v>0</v>
      </c>
      <c r="Z657" s="5">
        <f ca="1">SUMIF(总装!AZ$3:AZ$146,$B657,总装!AZ$6)+SUMIF(总装!BA$3:BA$146,$B657,总装!BA$6)+SUMIF(总装!BB$3:BB$146,$B657,总装!BB$6)</f>
        <v>0</v>
      </c>
      <c r="AA657" s="5">
        <f ca="1">SUMIF(总装!BC$3:BC$146,$B657,总装!BC$6)+SUMIF(总装!BD$3:BD$146,$B657,总装!BD$6)+SUMIF(总装!BE$3:BE$146,$B657,总装!BE$6)</f>
        <v>0</v>
      </c>
      <c r="AB657" s="5">
        <f ca="1">SUMIF(总装!BF$3:BF$146,$B657,总装!BF$6)+SUMIF(总装!BG$3:BG$146,$B657,总装!BG$6)+SUMIF(总装!BH$3:BH$146,$B657,总装!BH$6)</f>
        <v>0</v>
      </c>
      <c r="AC657" s="5">
        <f ca="1">SUMIF(总装!BI$3:BI$146,$B657,总装!BI$6)+SUMIF(总装!BJ$3:BJ$146,$B657,总装!BJ$6)+SUMIF(总装!BK$3:BK$146,$B657,总装!BK$6)</f>
        <v>0</v>
      </c>
      <c r="AD657" s="5">
        <f ca="1">SUMIF(总装!BL$3:BL$146,$B657,总装!BL$6)+SUMIF(总装!BM$3:BM$146,$B657,总装!BM$6)+SUMIF(总装!BN$3:BN$146,$B657,总装!BN$6)</f>
        <v>0</v>
      </c>
      <c r="AE657" s="5">
        <f ca="1">SUMIF(总装!BO$3:BO$146,$B657,总装!BO$6)+SUMIF(总装!BP$3:BP$146,$B657,总装!BP$6)+SUMIF(总装!BQ$3:BQ$146,$B657,总装!BQ$6)</f>
        <v>0</v>
      </c>
      <c r="AF657" s="5">
        <f ca="1">SUMIF(总装!BR$3:BR$146,$B657,总装!BR$6)+SUMIF(总装!BS$3:BS$146,$B657,总装!BS$6)+SUMIF(总装!BT$3:BT$146,$B657,总装!BT$6)</f>
        <v>0</v>
      </c>
      <c r="AG657" s="5">
        <f ca="1">SUMIF(总装!BU$3:BU$146,$B657,总装!BU$6)+SUMIF(总装!BV$3:BV$146,$B657,总装!BV$6)+SUMIF(总装!BW$3:BW$146,$B657,总装!BW$6)</f>
        <v>0</v>
      </c>
      <c r="AH657" s="5">
        <f ca="1">SUMIF(总装!BX$3:BX$146,$B657,总装!BX$6)+SUMIF(总装!BY$3:BY$146,$B657,总装!BY$6)+SUMIF(总装!BZ$3:BZ$146,$B657,总装!BZ$6)</f>
        <v>0</v>
      </c>
      <c r="AI657" s="5">
        <f ca="1">SUMIF(总装!CA$3:CA$146,$B657,总装!CA$6)+SUMIF(总装!CB$3:CB$146,$B657,总装!CB$6)+SUMIF(总装!CC$3:CC$146,$B657,总装!CC$6)</f>
        <v>0</v>
      </c>
      <c r="AJ657" s="5">
        <f ca="1">SUMIF(总装!CD$3:CD$146,$B657,总装!CD$6)+SUMIF(总装!CE$3:CE$146,$B657,总装!CE$6)+SUMIF(总装!CF$3:CF$146,$B657,总装!CF$6)</f>
        <v>0</v>
      </c>
      <c r="AK657" s="5">
        <f ca="1">SUMIF(总装!CG$3:CG$146,$B657,总装!CG$6)+SUMIF(总装!CH$3:CH$146,$B657,总装!CH$6)+SUMIF(总装!CI$3:CI$146,$B657,总装!CI$6)</f>
        <v>0</v>
      </c>
      <c r="AL657" s="5">
        <f ca="1">SUMIF(总装!CJ$3:CJ$146,$B657,总装!CJ$6)+SUMIF(总装!CK$3:CK$146,$B657,总装!CK$6)+SUMIF(总装!CL$3:CL$146,$B657,总装!CL$6)</f>
        <v>0</v>
      </c>
      <c r="AM657" s="5">
        <f ca="1">SUMIF(总装!CM$3:CM$146,$B657,总装!CM$6)+SUMIF(总装!CN$3:CN$146,$B657,总装!CN$6)+SUMIF(总装!CO$3:CO$146,$B657,总装!CO$6)</f>
        <v>0</v>
      </c>
      <c r="AN657" s="5">
        <f ca="1">SUMIF(总装!CP$3:CP$146,$B657,总装!CP$6)+SUMIF(总装!CQ$3:CQ$146,$B657,总装!CQ$6)+SUMIF(总装!CR$3:CR$146,$B657,总装!CR$6)</f>
        <v>0</v>
      </c>
      <c r="AO657" s="5">
        <f ca="1" t="shared" si="26"/>
        <v>640</v>
      </c>
      <c r="AP657" s="5">
        <f>SUMIF(工单拆分!G:G,B657,工单拆分!I:I)</f>
        <v>640</v>
      </c>
      <c r="AQ657" s="5">
        <f ca="1" t="shared" si="27"/>
        <v>0</v>
      </c>
      <c r="AS657" s="7"/>
      <c r="AT657" s="5"/>
      <c r="AU657" s="5"/>
      <c r="AV657" s="5"/>
      <c r="AW657" s="5"/>
    </row>
    <row r="658" s="1" customFormat="1" spans="1:49">
      <c r="A658" s="5">
        <f>工单拆分!F658</f>
        <v>7211003403</v>
      </c>
      <c r="B658" s="5" t="str">
        <f>工单拆分!G658</f>
        <v>1100067103-20/40-1</v>
      </c>
      <c r="C658" s="5" t="str">
        <f>工单拆分!H658</f>
        <v>SMC2117V-3.14</v>
      </c>
      <c r="D658" s="5">
        <f>VLOOKUP(B658,工单拆分!G:I,3,0)</f>
        <v>1108</v>
      </c>
      <c r="E658" s="5">
        <f ca="1">SUMIFS(OFFSET(工单拆分!$I$2,,,2000),OFFSET(工单拆分!$F$2,,,2000),A658)</f>
        <v>5532</v>
      </c>
      <c r="F658" s="5"/>
      <c r="G658" s="10">
        <f ca="1" t="array" ref="G658">MATCH(TRUE,J658:AN658&gt;10,0)+$J$2-1</f>
        <v>43538</v>
      </c>
      <c r="H658" s="11"/>
      <c r="I658" s="11"/>
      <c r="J658" s="5">
        <f ca="1">SUMIF(总装!D$3:D$146,$B658,总装!D$6)+SUMIF(总装!E$3:E$146,$B658,总装!E$6)+SUMIF(总装!F$3:F$146,$B658,总装!F$6)</f>
        <v>0</v>
      </c>
      <c r="K658" s="12">
        <f ca="1">SUMIF(总装!G$3:G$146,$B658,总装!G$6)+SUMIF(总装!H$3:H$146,$B658,总装!H$6)+SUMIF(总装!I$3:I$146,$B658,总装!I$6)</f>
        <v>0</v>
      </c>
      <c r="L658" s="12">
        <f ca="1">SUMIF(总装!J$3:J$146,$B658,总装!J$6)+SUMIF(总装!K$3:K$146,$B658,总装!K$6)+SUMIF(总装!L$3:L$146,$B658,总装!L$6)</f>
        <v>0</v>
      </c>
      <c r="M658" s="12">
        <f ca="1">SUMIF(总装!M$3:M$146,$B658,总装!M$6)+SUMIF(总装!N$3:N$146,$B658,总装!N$6)+SUMIF(总装!O$3:O$146,$B658,总装!O$6)</f>
        <v>0</v>
      </c>
      <c r="N658" s="12">
        <f ca="1">SUMIF(总装!P$3:P$146,$B658,总装!P$6)+SUMIF(总装!Q$3:Q$146,$B658,总装!Q$6)+SUMIF(总装!R$3:R$146,$B658,总装!R$6)</f>
        <v>0</v>
      </c>
      <c r="O658" s="12">
        <f ca="1">SUMIF(总装!S$3:S$146,$B658,总装!S$6)+SUMIF(总装!T$3:T$146,$B658,总装!T$6)+SUMIF(总装!U$3:U$146,$B658,总装!U$6)</f>
        <v>0</v>
      </c>
      <c r="P658" s="12">
        <f ca="1">SUMIF(总装!V$3:V$146,$B658,总装!V$6)+SUMIF(总装!W$3:W$146,$B658,总装!W$6)+SUMIF(总装!X$3:X$146,$B658,总装!X$6)</f>
        <v>0</v>
      </c>
      <c r="Q658" s="12">
        <f ca="1">SUMIF(总装!Y$3:Y$146,$B658,总装!Y$6)+SUMIF(总装!Z$3:Z$146,$B658,总装!Z$6)+SUMIF(总装!AA$3:AA$146,$B658,总装!AA$6)</f>
        <v>0</v>
      </c>
      <c r="R658" s="5">
        <f ca="1">SUMIF(总装!AB$3:AB$146,$B658,总装!AB$6)+SUMIF(总装!AC$3:AC$146,$B658,总装!AC$6)+SUMIF(总装!AD$3:AD$146,$B658,总装!AD$6)</f>
        <v>0</v>
      </c>
      <c r="S658" s="5">
        <f ca="1">SUMIF(总装!AE$3:AE$146,$B658,总装!AE$6)+SUMIF(总装!AF$3:AF$146,$B658,总装!AF$6)+SUMIF(总装!AG$3:AG$146,$B658,总装!AG$6)</f>
        <v>0</v>
      </c>
      <c r="T658" s="5">
        <f ca="1">SUMIF(总装!AH$3:AH$146,$B658,总装!AH$6)+SUMIF(总装!AI$3:AI$146,$B658,总装!AI$6)+SUMIF(总装!AJ$3:AJ$146,$B658,总装!AJ$6)</f>
        <v>0</v>
      </c>
      <c r="U658" s="5">
        <f ca="1">SUMIF(总装!AK$3:AK$146,$B658,总装!AK$6)+SUMIF(总装!AL$3:AL$146,$B658,总装!AL$6)+SUMIF(总装!AM$3:AM$146,$B658,总装!AM$6)</f>
        <v>0</v>
      </c>
      <c r="V658" s="5">
        <f ca="1">SUMIF(总装!AN$3:AN$146,$B658,总装!AN$6)+SUMIF(总装!AO$3:AO$146,$B658,总装!AO$6)+SUMIF(总装!AP$3:AP$146,$B658,总装!AP$6)</f>
        <v>0</v>
      </c>
      <c r="W658" s="5">
        <f ca="1">SUMIF(总装!AQ$3:AQ$146,$B658,总装!AQ$6)+SUMIF(总装!AR$3:AR$146,$B658,总装!AR$6)+SUMIF(总装!AS$3:AS$146,$B658,总装!AS$6)</f>
        <v>808</v>
      </c>
      <c r="X658" s="5">
        <f ca="1">SUMIF(总装!AT$3:AT$146,$B658,总装!AT$6)+SUMIF(总装!AU$3:AU$146,$B658,总装!AU$6)+SUMIF(总装!AV$3:AV$146,$B658,总装!AV$6)</f>
        <v>300</v>
      </c>
      <c r="Y658" s="5">
        <f ca="1">SUMIF(总装!AW$3:AW$146,$B658,总装!AW$6)+SUMIF(总装!AX$3:AX$146,$B658,总装!AX$6)+SUMIF(总装!AY$3:AY$146,$B658,总装!AY$6)</f>
        <v>0</v>
      </c>
      <c r="Z658" s="5">
        <f ca="1">SUMIF(总装!AZ$3:AZ$146,$B658,总装!AZ$6)+SUMIF(总装!BA$3:BA$146,$B658,总装!BA$6)+SUMIF(总装!BB$3:BB$146,$B658,总装!BB$6)</f>
        <v>0</v>
      </c>
      <c r="AA658" s="5">
        <f ca="1">SUMIF(总装!BC$3:BC$146,$B658,总装!BC$6)+SUMIF(总装!BD$3:BD$146,$B658,总装!BD$6)+SUMIF(总装!BE$3:BE$146,$B658,总装!BE$6)</f>
        <v>0</v>
      </c>
      <c r="AB658" s="5">
        <f ca="1">SUMIF(总装!BF$3:BF$146,$B658,总装!BF$6)+SUMIF(总装!BG$3:BG$146,$B658,总装!BG$6)+SUMIF(总装!BH$3:BH$146,$B658,总装!BH$6)</f>
        <v>0</v>
      </c>
      <c r="AC658" s="5">
        <f ca="1">SUMIF(总装!BI$3:BI$146,$B658,总装!BI$6)+SUMIF(总装!BJ$3:BJ$146,$B658,总装!BJ$6)+SUMIF(总装!BK$3:BK$146,$B658,总装!BK$6)</f>
        <v>0</v>
      </c>
      <c r="AD658" s="5">
        <f ca="1">SUMIF(总装!BL$3:BL$146,$B658,总装!BL$6)+SUMIF(总装!BM$3:BM$146,$B658,总装!BM$6)+SUMIF(总装!BN$3:BN$146,$B658,总装!BN$6)</f>
        <v>0</v>
      </c>
      <c r="AE658" s="5">
        <f ca="1">SUMIF(总装!BO$3:BO$146,$B658,总装!BO$6)+SUMIF(总装!BP$3:BP$146,$B658,总装!BP$6)+SUMIF(总装!BQ$3:BQ$146,$B658,总装!BQ$6)</f>
        <v>0</v>
      </c>
      <c r="AF658" s="5">
        <f ca="1">SUMIF(总装!BR$3:BR$146,$B658,总装!BR$6)+SUMIF(总装!BS$3:BS$146,$B658,总装!BS$6)+SUMIF(总装!BT$3:BT$146,$B658,总装!BT$6)</f>
        <v>0</v>
      </c>
      <c r="AG658" s="5">
        <f ca="1">SUMIF(总装!BU$3:BU$146,$B658,总装!BU$6)+SUMIF(总装!BV$3:BV$146,$B658,总装!BV$6)+SUMIF(总装!BW$3:BW$146,$B658,总装!BW$6)</f>
        <v>0</v>
      </c>
      <c r="AH658" s="5">
        <f ca="1">SUMIF(总装!BX$3:BX$146,$B658,总装!BX$6)+SUMIF(总装!BY$3:BY$146,$B658,总装!BY$6)+SUMIF(总装!BZ$3:BZ$146,$B658,总装!BZ$6)</f>
        <v>0</v>
      </c>
      <c r="AI658" s="5">
        <f ca="1">SUMIF(总装!CA$3:CA$146,$B658,总装!CA$6)+SUMIF(总装!CB$3:CB$146,$B658,总装!CB$6)+SUMIF(总装!CC$3:CC$146,$B658,总装!CC$6)</f>
        <v>0</v>
      </c>
      <c r="AJ658" s="5">
        <f ca="1">SUMIF(总装!CD$3:CD$146,$B658,总装!CD$6)+SUMIF(总装!CE$3:CE$146,$B658,总装!CE$6)+SUMIF(总装!CF$3:CF$146,$B658,总装!CF$6)</f>
        <v>0</v>
      </c>
      <c r="AK658" s="5">
        <f ca="1">SUMIF(总装!CG$3:CG$146,$B658,总装!CG$6)+SUMIF(总装!CH$3:CH$146,$B658,总装!CH$6)+SUMIF(总装!CI$3:CI$146,$B658,总装!CI$6)</f>
        <v>0</v>
      </c>
      <c r="AL658" s="5">
        <f ca="1">SUMIF(总装!CJ$3:CJ$146,$B658,总装!CJ$6)+SUMIF(总装!CK$3:CK$146,$B658,总装!CK$6)+SUMIF(总装!CL$3:CL$146,$B658,总装!CL$6)</f>
        <v>0</v>
      </c>
      <c r="AM658" s="5">
        <f ca="1">SUMIF(总装!CM$3:CM$146,$B658,总装!CM$6)+SUMIF(总装!CN$3:CN$146,$B658,总装!CN$6)+SUMIF(总装!CO$3:CO$146,$B658,总装!CO$6)</f>
        <v>0</v>
      </c>
      <c r="AN658" s="5">
        <f ca="1">SUMIF(总装!CP$3:CP$146,$B658,总装!CP$6)+SUMIF(总装!CQ$3:CQ$146,$B658,总装!CQ$6)+SUMIF(总装!CR$3:CR$146,$B658,总装!CR$6)</f>
        <v>0</v>
      </c>
      <c r="AO658" s="5">
        <f ca="1" t="shared" si="26"/>
        <v>1108</v>
      </c>
      <c r="AP658" s="5">
        <f>SUMIF(工单拆分!G:G,B658,工单拆分!I:I)</f>
        <v>1108</v>
      </c>
      <c r="AQ658" s="5">
        <f ca="1" t="shared" si="27"/>
        <v>0</v>
      </c>
      <c r="AS658" s="7"/>
      <c r="AT658" s="5"/>
      <c r="AU658" s="5"/>
      <c r="AV658" s="5"/>
      <c r="AW658" s="5"/>
    </row>
    <row r="659" s="1" customFormat="1" spans="1:49">
      <c r="A659" s="5">
        <f>工单拆分!F659</f>
        <v>7211003403</v>
      </c>
      <c r="B659" s="5" t="str">
        <f>工单拆分!G659</f>
        <v>1100067103-60</v>
      </c>
      <c r="C659" s="5" t="str">
        <f>工单拆分!H659</f>
        <v>SMC2117V-3.21</v>
      </c>
      <c r="D659" s="5">
        <f>VLOOKUP(B659,工单拆分!G:I,3,0)</f>
        <v>612</v>
      </c>
      <c r="E659" s="5">
        <f ca="1">SUMIFS(OFFSET(工单拆分!$I$2,,,2000),OFFSET(工单拆分!$F$2,,,2000),A659)</f>
        <v>5532</v>
      </c>
      <c r="F659" s="5"/>
      <c r="G659" s="10">
        <f ca="1" t="array" ref="G659">MATCH(TRUE,J659:AN659&gt;10,0)+$J$2-1</f>
        <v>43545</v>
      </c>
      <c r="H659" s="11"/>
      <c r="I659" s="11"/>
      <c r="J659" s="5">
        <f ca="1">SUMIF(总装!D$3:D$146,$B659,总装!D$6)+SUMIF(总装!E$3:E$146,$B659,总装!E$6)+SUMIF(总装!F$3:F$146,$B659,总装!F$6)</f>
        <v>0</v>
      </c>
      <c r="K659" s="12">
        <f ca="1">SUMIF(总装!G$3:G$146,$B659,总装!G$6)+SUMIF(总装!H$3:H$146,$B659,总装!H$6)+SUMIF(总装!I$3:I$146,$B659,总装!I$6)</f>
        <v>0</v>
      </c>
      <c r="L659" s="12">
        <f ca="1">SUMIF(总装!J$3:J$146,$B659,总装!J$6)+SUMIF(总装!K$3:K$146,$B659,总装!K$6)+SUMIF(总装!L$3:L$146,$B659,总装!L$6)</f>
        <v>0</v>
      </c>
      <c r="M659" s="12">
        <f ca="1">SUMIF(总装!M$3:M$146,$B659,总装!M$6)+SUMIF(总装!N$3:N$146,$B659,总装!N$6)+SUMIF(总装!O$3:O$146,$B659,总装!O$6)</f>
        <v>0</v>
      </c>
      <c r="N659" s="12">
        <f ca="1">SUMIF(总装!P$3:P$146,$B659,总装!P$6)+SUMIF(总装!Q$3:Q$146,$B659,总装!Q$6)+SUMIF(总装!R$3:R$146,$B659,总装!R$6)</f>
        <v>0</v>
      </c>
      <c r="O659" s="12">
        <f ca="1">SUMIF(总装!S$3:S$146,$B659,总装!S$6)+SUMIF(总装!T$3:T$146,$B659,总装!T$6)+SUMIF(总装!U$3:U$146,$B659,总装!U$6)</f>
        <v>0</v>
      </c>
      <c r="P659" s="12">
        <f ca="1">SUMIF(总装!V$3:V$146,$B659,总装!V$6)+SUMIF(总装!W$3:W$146,$B659,总装!W$6)+SUMIF(总装!X$3:X$146,$B659,总装!X$6)</f>
        <v>0</v>
      </c>
      <c r="Q659" s="12">
        <f ca="1">SUMIF(总装!Y$3:Y$146,$B659,总装!Y$6)+SUMIF(总装!Z$3:Z$146,$B659,总装!Z$6)+SUMIF(总装!AA$3:AA$146,$B659,总装!AA$6)</f>
        <v>0</v>
      </c>
      <c r="R659" s="5">
        <f ca="1">SUMIF(总装!AB$3:AB$146,$B659,总装!AB$6)+SUMIF(总装!AC$3:AC$146,$B659,总装!AC$6)+SUMIF(总装!AD$3:AD$146,$B659,总装!AD$6)</f>
        <v>0</v>
      </c>
      <c r="S659" s="5">
        <f ca="1">SUMIF(总装!AE$3:AE$146,$B659,总装!AE$6)+SUMIF(总装!AF$3:AF$146,$B659,总装!AF$6)+SUMIF(总装!AG$3:AG$146,$B659,总装!AG$6)</f>
        <v>0</v>
      </c>
      <c r="T659" s="5">
        <f ca="1">SUMIF(总装!AH$3:AH$146,$B659,总装!AH$6)+SUMIF(总装!AI$3:AI$146,$B659,总装!AI$6)+SUMIF(总装!AJ$3:AJ$146,$B659,总装!AJ$6)</f>
        <v>0</v>
      </c>
      <c r="U659" s="5">
        <f ca="1">SUMIF(总装!AK$3:AK$146,$B659,总装!AK$6)+SUMIF(总装!AL$3:AL$146,$B659,总装!AL$6)+SUMIF(总装!AM$3:AM$146,$B659,总装!AM$6)</f>
        <v>0</v>
      </c>
      <c r="V659" s="5">
        <f ca="1">SUMIF(总装!AN$3:AN$146,$B659,总装!AN$6)+SUMIF(总装!AO$3:AO$146,$B659,总装!AO$6)+SUMIF(总装!AP$3:AP$146,$B659,总装!AP$6)</f>
        <v>0</v>
      </c>
      <c r="W659" s="5">
        <f ca="1">SUMIF(总装!AQ$3:AQ$146,$B659,总装!AQ$6)+SUMIF(总装!AR$3:AR$146,$B659,总装!AR$6)+SUMIF(总装!AS$3:AS$146,$B659,总装!AS$6)</f>
        <v>0</v>
      </c>
      <c r="X659" s="5">
        <f ca="1">SUMIF(总装!AT$3:AT$146,$B659,总装!AT$6)+SUMIF(总装!AU$3:AU$146,$B659,总装!AU$6)+SUMIF(总装!AV$3:AV$146,$B659,总装!AV$6)</f>
        <v>0</v>
      </c>
      <c r="Y659" s="5">
        <f ca="1">SUMIF(总装!AW$3:AW$146,$B659,总装!AW$6)+SUMIF(总装!AX$3:AX$146,$B659,总装!AX$6)+SUMIF(总装!AY$3:AY$146,$B659,总装!AY$6)</f>
        <v>0</v>
      </c>
      <c r="Z659" s="5">
        <f ca="1">SUMIF(总装!AZ$3:AZ$146,$B659,总装!AZ$6)+SUMIF(总装!BA$3:BA$146,$B659,总装!BA$6)+SUMIF(总装!BB$3:BB$146,$B659,总装!BB$6)</f>
        <v>0</v>
      </c>
      <c r="AA659" s="5">
        <f ca="1">SUMIF(总装!BC$3:BC$146,$B659,总装!BC$6)+SUMIF(总装!BD$3:BD$146,$B659,总装!BD$6)+SUMIF(总装!BE$3:BE$146,$B659,总装!BE$6)</f>
        <v>0</v>
      </c>
      <c r="AB659" s="5">
        <f ca="1">SUMIF(总装!BF$3:BF$146,$B659,总装!BF$6)+SUMIF(总装!BG$3:BG$146,$B659,总装!BG$6)+SUMIF(总装!BH$3:BH$146,$B659,总装!BH$6)</f>
        <v>0</v>
      </c>
      <c r="AC659" s="5">
        <f ca="1">SUMIF(总装!BI$3:BI$146,$B659,总装!BI$6)+SUMIF(总装!BJ$3:BJ$146,$B659,总装!BJ$6)+SUMIF(总装!BK$3:BK$146,$B659,总装!BK$6)</f>
        <v>0</v>
      </c>
      <c r="AD659" s="5">
        <f ca="1">SUMIF(总装!BL$3:BL$146,$B659,总装!BL$6)+SUMIF(总装!BM$3:BM$146,$B659,总装!BM$6)+SUMIF(总装!BN$3:BN$146,$B659,总装!BN$6)</f>
        <v>612</v>
      </c>
      <c r="AE659" s="5">
        <f ca="1">SUMIF(总装!BO$3:BO$146,$B659,总装!BO$6)+SUMIF(总装!BP$3:BP$146,$B659,总装!BP$6)+SUMIF(总装!BQ$3:BQ$146,$B659,总装!BQ$6)</f>
        <v>0</v>
      </c>
      <c r="AF659" s="5">
        <f ca="1">SUMIF(总装!BR$3:BR$146,$B659,总装!BR$6)+SUMIF(总装!BS$3:BS$146,$B659,总装!BS$6)+SUMIF(总装!BT$3:BT$146,$B659,总装!BT$6)</f>
        <v>0</v>
      </c>
      <c r="AG659" s="5">
        <f ca="1">SUMIF(总装!BU$3:BU$146,$B659,总装!BU$6)+SUMIF(总装!BV$3:BV$146,$B659,总装!BV$6)+SUMIF(总装!BW$3:BW$146,$B659,总装!BW$6)</f>
        <v>0</v>
      </c>
      <c r="AH659" s="5">
        <f ca="1">SUMIF(总装!BX$3:BX$146,$B659,总装!BX$6)+SUMIF(总装!BY$3:BY$146,$B659,总装!BY$6)+SUMIF(总装!BZ$3:BZ$146,$B659,总装!BZ$6)</f>
        <v>0</v>
      </c>
      <c r="AI659" s="5">
        <f ca="1">SUMIF(总装!CA$3:CA$146,$B659,总装!CA$6)+SUMIF(总装!CB$3:CB$146,$B659,总装!CB$6)+SUMIF(总装!CC$3:CC$146,$B659,总装!CC$6)</f>
        <v>0</v>
      </c>
      <c r="AJ659" s="5">
        <f ca="1">SUMIF(总装!CD$3:CD$146,$B659,总装!CD$6)+SUMIF(总装!CE$3:CE$146,$B659,总装!CE$6)+SUMIF(总装!CF$3:CF$146,$B659,总装!CF$6)</f>
        <v>0</v>
      </c>
      <c r="AK659" s="5">
        <f ca="1">SUMIF(总装!CG$3:CG$146,$B659,总装!CG$6)+SUMIF(总装!CH$3:CH$146,$B659,总装!CH$6)+SUMIF(总装!CI$3:CI$146,$B659,总装!CI$6)</f>
        <v>0</v>
      </c>
      <c r="AL659" s="5">
        <f ca="1">SUMIF(总装!CJ$3:CJ$146,$B659,总装!CJ$6)+SUMIF(总装!CK$3:CK$146,$B659,总装!CK$6)+SUMIF(总装!CL$3:CL$146,$B659,总装!CL$6)</f>
        <v>0</v>
      </c>
      <c r="AM659" s="5">
        <f ca="1">SUMIF(总装!CM$3:CM$146,$B659,总装!CM$6)+SUMIF(总装!CN$3:CN$146,$B659,总装!CN$6)+SUMIF(总装!CO$3:CO$146,$B659,总装!CO$6)</f>
        <v>0</v>
      </c>
      <c r="AN659" s="5">
        <f ca="1">SUMIF(总装!CP$3:CP$146,$B659,总装!CP$6)+SUMIF(总装!CQ$3:CQ$146,$B659,总装!CQ$6)+SUMIF(总装!CR$3:CR$146,$B659,总装!CR$6)</f>
        <v>0</v>
      </c>
      <c r="AO659" s="5">
        <f ca="1" t="shared" si="26"/>
        <v>612</v>
      </c>
      <c r="AP659" s="5">
        <f>SUMIF(工单拆分!G:G,B659,工单拆分!I:I)</f>
        <v>612</v>
      </c>
      <c r="AQ659" s="5">
        <f ca="1" t="shared" si="27"/>
        <v>0</v>
      </c>
      <c r="AS659" s="7"/>
      <c r="AT659" s="5"/>
      <c r="AU659" s="5"/>
      <c r="AV659" s="5"/>
      <c r="AW659" s="5"/>
    </row>
    <row r="660" s="1" customFormat="1" spans="1:49">
      <c r="A660" s="5">
        <f>工单拆分!F660</f>
        <v>7211003403</v>
      </c>
      <c r="B660" s="5" t="str">
        <f>工单拆分!G660</f>
        <v>1100067103-61</v>
      </c>
      <c r="C660" s="5" t="str">
        <f>工单拆分!H660</f>
        <v>SMC2117V-3.21-1</v>
      </c>
      <c r="D660" s="5">
        <f>VLOOKUP(B660,工单拆分!G:I,3,0)</f>
        <v>1600</v>
      </c>
      <c r="E660" s="5">
        <f ca="1">SUMIFS(OFFSET(工单拆分!$I$2,,,2000),OFFSET(工单拆分!$F$2,,,2000),A660)</f>
        <v>5532</v>
      </c>
      <c r="F660" s="5"/>
      <c r="G660" s="10">
        <f ca="1" t="array" ref="G660">MATCH(TRUE,J660:AN660&gt;10,0)+$J$2-1</f>
        <v>43544</v>
      </c>
      <c r="H660" s="11"/>
      <c r="I660" s="11"/>
      <c r="J660" s="5">
        <f ca="1">SUMIF(总装!D$3:D$146,$B660,总装!D$6)+SUMIF(总装!E$3:E$146,$B660,总装!E$6)+SUMIF(总装!F$3:F$146,$B660,总装!F$6)</f>
        <v>0</v>
      </c>
      <c r="K660" s="12">
        <f ca="1">SUMIF(总装!G$3:G$146,$B660,总装!G$6)+SUMIF(总装!H$3:H$146,$B660,总装!H$6)+SUMIF(总装!I$3:I$146,$B660,总装!I$6)</f>
        <v>0</v>
      </c>
      <c r="L660" s="12">
        <f ca="1">SUMIF(总装!J$3:J$146,$B660,总装!J$6)+SUMIF(总装!K$3:K$146,$B660,总装!K$6)+SUMIF(总装!L$3:L$146,$B660,总装!L$6)</f>
        <v>0</v>
      </c>
      <c r="M660" s="12">
        <f ca="1">SUMIF(总装!M$3:M$146,$B660,总装!M$6)+SUMIF(总装!N$3:N$146,$B660,总装!N$6)+SUMIF(总装!O$3:O$146,$B660,总装!O$6)</f>
        <v>0</v>
      </c>
      <c r="N660" s="12">
        <f ca="1">SUMIF(总装!P$3:P$146,$B660,总装!P$6)+SUMIF(总装!Q$3:Q$146,$B660,总装!Q$6)+SUMIF(总装!R$3:R$146,$B660,总装!R$6)</f>
        <v>0</v>
      </c>
      <c r="O660" s="12">
        <f ca="1">SUMIF(总装!S$3:S$146,$B660,总装!S$6)+SUMIF(总装!T$3:T$146,$B660,总装!T$6)+SUMIF(总装!U$3:U$146,$B660,总装!U$6)</f>
        <v>0</v>
      </c>
      <c r="P660" s="12">
        <f ca="1">SUMIF(总装!V$3:V$146,$B660,总装!V$6)+SUMIF(总装!W$3:W$146,$B660,总装!W$6)+SUMIF(总装!X$3:X$146,$B660,总装!X$6)</f>
        <v>0</v>
      </c>
      <c r="Q660" s="12">
        <f ca="1">SUMIF(总装!Y$3:Y$146,$B660,总装!Y$6)+SUMIF(总装!Z$3:Z$146,$B660,总装!Z$6)+SUMIF(总装!AA$3:AA$146,$B660,总装!AA$6)</f>
        <v>0</v>
      </c>
      <c r="R660" s="5">
        <f ca="1">SUMIF(总装!AB$3:AB$146,$B660,总装!AB$6)+SUMIF(总装!AC$3:AC$146,$B660,总装!AC$6)+SUMIF(总装!AD$3:AD$146,$B660,总装!AD$6)</f>
        <v>0</v>
      </c>
      <c r="S660" s="5">
        <f ca="1">SUMIF(总装!AE$3:AE$146,$B660,总装!AE$6)+SUMIF(总装!AF$3:AF$146,$B660,总装!AF$6)+SUMIF(总装!AG$3:AG$146,$B660,总装!AG$6)</f>
        <v>0</v>
      </c>
      <c r="T660" s="5">
        <f ca="1">SUMIF(总装!AH$3:AH$146,$B660,总装!AH$6)+SUMIF(总装!AI$3:AI$146,$B660,总装!AI$6)+SUMIF(总装!AJ$3:AJ$146,$B660,总装!AJ$6)</f>
        <v>0</v>
      </c>
      <c r="U660" s="5">
        <f ca="1">SUMIF(总装!AK$3:AK$146,$B660,总装!AK$6)+SUMIF(总装!AL$3:AL$146,$B660,总装!AL$6)+SUMIF(总装!AM$3:AM$146,$B660,总装!AM$6)</f>
        <v>0</v>
      </c>
      <c r="V660" s="5">
        <f ca="1">SUMIF(总装!AN$3:AN$146,$B660,总装!AN$6)+SUMIF(总装!AO$3:AO$146,$B660,总装!AO$6)+SUMIF(总装!AP$3:AP$146,$B660,总装!AP$6)</f>
        <v>0</v>
      </c>
      <c r="W660" s="5">
        <f ca="1">SUMIF(总装!AQ$3:AQ$146,$B660,总装!AQ$6)+SUMIF(总装!AR$3:AR$146,$B660,总装!AR$6)+SUMIF(总装!AS$3:AS$146,$B660,总装!AS$6)</f>
        <v>0</v>
      </c>
      <c r="X660" s="5">
        <f ca="1">SUMIF(总装!AT$3:AT$146,$B660,总装!AT$6)+SUMIF(总装!AU$3:AU$146,$B660,总装!AU$6)+SUMIF(总装!AV$3:AV$146,$B660,总装!AV$6)</f>
        <v>0</v>
      </c>
      <c r="Y660" s="5">
        <f ca="1">SUMIF(总装!AW$3:AW$146,$B660,总装!AW$6)+SUMIF(总装!AX$3:AX$146,$B660,总装!AX$6)+SUMIF(总装!AY$3:AY$146,$B660,总装!AY$6)</f>
        <v>0</v>
      </c>
      <c r="Z660" s="5">
        <f ca="1">SUMIF(总装!AZ$3:AZ$146,$B660,总装!AZ$6)+SUMIF(总装!BA$3:BA$146,$B660,总装!BA$6)+SUMIF(总装!BB$3:BB$146,$B660,总装!BB$6)</f>
        <v>0</v>
      </c>
      <c r="AA660" s="5">
        <f ca="1">SUMIF(总装!BC$3:BC$146,$B660,总装!BC$6)+SUMIF(总装!BD$3:BD$146,$B660,总装!BD$6)+SUMIF(总装!BE$3:BE$146,$B660,总装!BE$6)</f>
        <v>0</v>
      </c>
      <c r="AB660" s="5">
        <f ca="1">SUMIF(总装!BF$3:BF$146,$B660,总装!BF$6)+SUMIF(总装!BG$3:BG$146,$B660,总装!BG$6)+SUMIF(总装!BH$3:BH$146,$B660,总装!BH$6)</f>
        <v>0</v>
      </c>
      <c r="AC660" s="5">
        <f ca="1">SUMIF(总装!BI$3:BI$146,$B660,总装!BI$6)+SUMIF(总装!BJ$3:BJ$146,$B660,总装!BJ$6)+SUMIF(总装!BK$3:BK$146,$B660,总装!BK$6)</f>
        <v>500</v>
      </c>
      <c r="AD660" s="5">
        <f ca="1">SUMIF(总装!BL$3:BL$146,$B660,总装!BL$6)+SUMIF(总装!BM$3:BM$146,$B660,总装!BM$6)+SUMIF(总装!BN$3:BN$146,$B660,总装!BN$6)</f>
        <v>1100</v>
      </c>
      <c r="AE660" s="5">
        <f ca="1">SUMIF(总装!BO$3:BO$146,$B660,总装!BO$6)+SUMIF(总装!BP$3:BP$146,$B660,总装!BP$6)+SUMIF(总装!BQ$3:BQ$146,$B660,总装!BQ$6)</f>
        <v>0</v>
      </c>
      <c r="AF660" s="5">
        <f ca="1">SUMIF(总装!BR$3:BR$146,$B660,总装!BR$6)+SUMIF(总装!BS$3:BS$146,$B660,总装!BS$6)+SUMIF(总装!BT$3:BT$146,$B660,总装!BT$6)</f>
        <v>0</v>
      </c>
      <c r="AG660" s="5">
        <f ca="1">SUMIF(总装!BU$3:BU$146,$B660,总装!BU$6)+SUMIF(总装!BV$3:BV$146,$B660,总装!BV$6)+SUMIF(总装!BW$3:BW$146,$B660,总装!BW$6)</f>
        <v>0</v>
      </c>
      <c r="AH660" s="5">
        <f ca="1">SUMIF(总装!BX$3:BX$146,$B660,总装!BX$6)+SUMIF(总装!BY$3:BY$146,$B660,总装!BY$6)+SUMIF(总装!BZ$3:BZ$146,$B660,总装!BZ$6)</f>
        <v>0</v>
      </c>
      <c r="AI660" s="5">
        <f ca="1">SUMIF(总装!CA$3:CA$146,$B660,总装!CA$6)+SUMIF(总装!CB$3:CB$146,$B660,总装!CB$6)+SUMIF(总装!CC$3:CC$146,$B660,总装!CC$6)</f>
        <v>0</v>
      </c>
      <c r="AJ660" s="5">
        <f ca="1">SUMIF(总装!CD$3:CD$146,$B660,总装!CD$6)+SUMIF(总装!CE$3:CE$146,$B660,总装!CE$6)+SUMIF(总装!CF$3:CF$146,$B660,总装!CF$6)</f>
        <v>0</v>
      </c>
      <c r="AK660" s="5">
        <f ca="1">SUMIF(总装!CG$3:CG$146,$B660,总装!CG$6)+SUMIF(总装!CH$3:CH$146,$B660,总装!CH$6)+SUMIF(总装!CI$3:CI$146,$B660,总装!CI$6)</f>
        <v>0</v>
      </c>
      <c r="AL660" s="5">
        <f ca="1">SUMIF(总装!CJ$3:CJ$146,$B660,总装!CJ$6)+SUMIF(总装!CK$3:CK$146,$B660,总装!CK$6)+SUMIF(总装!CL$3:CL$146,$B660,总装!CL$6)</f>
        <v>0</v>
      </c>
      <c r="AM660" s="5">
        <f ca="1">SUMIF(总装!CM$3:CM$146,$B660,总装!CM$6)+SUMIF(总装!CN$3:CN$146,$B660,总装!CN$6)+SUMIF(总装!CO$3:CO$146,$B660,总装!CO$6)</f>
        <v>0</v>
      </c>
      <c r="AN660" s="5">
        <f ca="1">SUMIF(总装!CP$3:CP$146,$B660,总装!CP$6)+SUMIF(总装!CQ$3:CQ$146,$B660,总装!CQ$6)+SUMIF(总装!CR$3:CR$146,$B660,总装!CR$6)</f>
        <v>0</v>
      </c>
      <c r="AO660" s="5">
        <f ca="1" t="shared" si="26"/>
        <v>1600</v>
      </c>
      <c r="AP660" s="5">
        <f>SUMIF(工单拆分!G:G,B660,工单拆分!I:I)</f>
        <v>1600</v>
      </c>
      <c r="AQ660" s="5">
        <f ca="1" t="shared" si="27"/>
        <v>0</v>
      </c>
      <c r="AS660" s="7"/>
      <c r="AT660" s="5"/>
      <c r="AU660" s="5"/>
      <c r="AV660" s="5"/>
      <c r="AW660" s="5"/>
    </row>
    <row r="661" s="1" customFormat="1" spans="1:49">
      <c r="A661" s="5">
        <f>工单拆分!F661</f>
        <v>7211003403</v>
      </c>
      <c r="B661" s="5" t="str">
        <f>工单拆分!G661</f>
        <v>1100067103-80</v>
      </c>
      <c r="C661" s="5" t="str">
        <f>工单拆分!H661</f>
        <v>SMC2117V-3.28</v>
      </c>
      <c r="D661" s="5">
        <f>VLOOKUP(B661,工单拆分!G:I,3,0)</f>
        <v>2212</v>
      </c>
      <c r="E661" s="5">
        <f ca="1">SUMIFS(OFFSET(工单拆分!$I$2,,,2000),OFFSET(工单拆分!$F$2,,,2000),A661)</f>
        <v>5532</v>
      </c>
      <c r="F661" s="5"/>
      <c r="G661" s="10">
        <f ca="1" t="array" ref="G661">MATCH(TRUE,J661:AN661&gt;10,0)+$J$2-1</f>
        <v>43545</v>
      </c>
      <c r="H661" s="11"/>
      <c r="I661" s="11"/>
      <c r="J661" s="5">
        <f ca="1">SUMIF(总装!D$3:D$146,$B661,总装!D$6)+SUMIF(总装!E$3:E$146,$B661,总装!E$6)+SUMIF(总装!F$3:F$146,$B661,总装!F$6)</f>
        <v>0</v>
      </c>
      <c r="K661" s="12">
        <f ca="1">SUMIF(总装!G$3:G$146,$B661,总装!G$6)+SUMIF(总装!H$3:H$146,$B661,总装!H$6)+SUMIF(总装!I$3:I$146,$B661,总装!I$6)</f>
        <v>0</v>
      </c>
      <c r="L661" s="12">
        <f ca="1">SUMIF(总装!J$3:J$146,$B661,总装!J$6)+SUMIF(总装!K$3:K$146,$B661,总装!K$6)+SUMIF(总装!L$3:L$146,$B661,总装!L$6)</f>
        <v>0</v>
      </c>
      <c r="M661" s="12">
        <f ca="1">SUMIF(总装!M$3:M$146,$B661,总装!M$6)+SUMIF(总装!N$3:N$146,$B661,总装!N$6)+SUMIF(总装!O$3:O$146,$B661,总装!O$6)</f>
        <v>0</v>
      </c>
      <c r="N661" s="12">
        <f ca="1">SUMIF(总装!P$3:P$146,$B661,总装!P$6)+SUMIF(总装!Q$3:Q$146,$B661,总装!Q$6)+SUMIF(总装!R$3:R$146,$B661,总装!R$6)</f>
        <v>0</v>
      </c>
      <c r="O661" s="12">
        <f ca="1">SUMIF(总装!S$3:S$146,$B661,总装!S$6)+SUMIF(总装!T$3:T$146,$B661,总装!T$6)+SUMIF(总装!U$3:U$146,$B661,总装!U$6)</f>
        <v>0</v>
      </c>
      <c r="P661" s="12">
        <f ca="1">SUMIF(总装!V$3:V$146,$B661,总装!V$6)+SUMIF(总装!W$3:W$146,$B661,总装!W$6)+SUMIF(总装!X$3:X$146,$B661,总装!X$6)</f>
        <v>0</v>
      </c>
      <c r="Q661" s="12">
        <f ca="1">SUMIF(总装!Y$3:Y$146,$B661,总装!Y$6)+SUMIF(总装!Z$3:Z$146,$B661,总装!Z$6)+SUMIF(总装!AA$3:AA$146,$B661,总装!AA$6)</f>
        <v>0</v>
      </c>
      <c r="R661" s="5">
        <f ca="1">SUMIF(总装!AB$3:AB$146,$B661,总装!AB$6)+SUMIF(总装!AC$3:AC$146,$B661,总装!AC$6)+SUMIF(总装!AD$3:AD$146,$B661,总装!AD$6)</f>
        <v>0</v>
      </c>
      <c r="S661" s="5">
        <f ca="1">SUMIF(总装!AE$3:AE$146,$B661,总装!AE$6)+SUMIF(总装!AF$3:AF$146,$B661,总装!AF$6)+SUMIF(总装!AG$3:AG$146,$B661,总装!AG$6)</f>
        <v>0</v>
      </c>
      <c r="T661" s="5">
        <f ca="1">SUMIF(总装!AH$3:AH$146,$B661,总装!AH$6)+SUMIF(总装!AI$3:AI$146,$B661,总装!AI$6)+SUMIF(总装!AJ$3:AJ$146,$B661,总装!AJ$6)</f>
        <v>0</v>
      </c>
      <c r="U661" s="5">
        <f ca="1">SUMIF(总装!AK$3:AK$146,$B661,总装!AK$6)+SUMIF(总装!AL$3:AL$146,$B661,总装!AL$6)+SUMIF(总装!AM$3:AM$146,$B661,总装!AM$6)</f>
        <v>0</v>
      </c>
      <c r="V661" s="5">
        <f ca="1">SUMIF(总装!AN$3:AN$146,$B661,总装!AN$6)+SUMIF(总装!AO$3:AO$146,$B661,总装!AO$6)+SUMIF(总装!AP$3:AP$146,$B661,总装!AP$6)</f>
        <v>0</v>
      </c>
      <c r="W661" s="5">
        <f ca="1">SUMIF(总装!AQ$3:AQ$146,$B661,总装!AQ$6)+SUMIF(总装!AR$3:AR$146,$B661,总装!AR$6)+SUMIF(总装!AS$3:AS$146,$B661,总装!AS$6)</f>
        <v>0</v>
      </c>
      <c r="X661" s="5">
        <f ca="1">SUMIF(总装!AT$3:AT$146,$B661,总装!AT$6)+SUMIF(总装!AU$3:AU$146,$B661,总装!AU$6)+SUMIF(总装!AV$3:AV$146,$B661,总装!AV$6)</f>
        <v>0</v>
      </c>
      <c r="Y661" s="5">
        <f ca="1">SUMIF(总装!AW$3:AW$146,$B661,总装!AW$6)+SUMIF(总装!AX$3:AX$146,$B661,总装!AX$6)+SUMIF(总装!AY$3:AY$146,$B661,总装!AY$6)</f>
        <v>0</v>
      </c>
      <c r="Z661" s="5">
        <f ca="1">SUMIF(总装!AZ$3:AZ$146,$B661,总装!AZ$6)+SUMIF(总装!BA$3:BA$146,$B661,总装!BA$6)+SUMIF(总装!BB$3:BB$146,$B661,总装!BB$6)</f>
        <v>0</v>
      </c>
      <c r="AA661" s="5">
        <f ca="1">SUMIF(总装!BC$3:BC$146,$B661,总装!BC$6)+SUMIF(总装!BD$3:BD$146,$B661,总装!BD$6)+SUMIF(总装!BE$3:BE$146,$B661,总装!BE$6)</f>
        <v>0</v>
      </c>
      <c r="AB661" s="5">
        <f ca="1">SUMIF(总装!BF$3:BF$146,$B661,总装!BF$6)+SUMIF(总装!BG$3:BG$146,$B661,总装!BG$6)+SUMIF(总装!BH$3:BH$146,$B661,总装!BH$6)</f>
        <v>0</v>
      </c>
      <c r="AC661" s="5">
        <f ca="1">SUMIF(总装!BI$3:BI$146,$B661,总装!BI$6)+SUMIF(总装!BJ$3:BJ$146,$B661,总装!BJ$6)+SUMIF(总装!BK$3:BK$146,$B661,总装!BK$6)</f>
        <v>0</v>
      </c>
      <c r="AD661" s="5">
        <f ca="1">SUMIF(总装!BL$3:BL$146,$B661,总装!BL$6)+SUMIF(总装!BM$3:BM$146,$B661,总装!BM$6)+SUMIF(总装!BN$3:BN$146,$B661,总装!BN$6)</f>
        <v>200</v>
      </c>
      <c r="AE661" s="5">
        <f ca="1">SUMIF(总装!BO$3:BO$146,$B661,总装!BO$6)+SUMIF(总装!BP$3:BP$146,$B661,总装!BP$6)+SUMIF(总装!BQ$3:BQ$146,$B661,总装!BQ$6)</f>
        <v>1200</v>
      </c>
      <c r="AF661" s="5">
        <f ca="1">SUMIF(总装!BR$3:BR$146,$B661,总装!BR$6)+SUMIF(总装!BS$3:BS$146,$B661,总装!BS$6)+SUMIF(总装!BT$3:BT$146,$B661,总装!BT$6)</f>
        <v>812</v>
      </c>
      <c r="AG661" s="5">
        <f ca="1">SUMIF(总装!BU$3:BU$146,$B661,总装!BU$6)+SUMIF(总装!BV$3:BV$146,$B661,总装!BV$6)+SUMIF(总装!BW$3:BW$146,$B661,总装!BW$6)</f>
        <v>0</v>
      </c>
      <c r="AH661" s="5">
        <f ca="1">SUMIF(总装!BX$3:BX$146,$B661,总装!BX$6)+SUMIF(总装!BY$3:BY$146,$B661,总装!BY$6)+SUMIF(总装!BZ$3:BZ$146,$B661,总装!BZ$6)</f>
        <v>0</v>
      </c>
      <c r="AI661" s="5">
        <f ca="1">SUMIF(总装!CA$3:CA$146,$B661,总装!CA$6)+SUMIF(总装!CB$3:CB$146,$B661,总装!CB$6)+SUMIF(总装!CC$3:CC$146,$B661,总装!CC$6)</f>
        <v>0</v>
      </c>
      <c r="AJ661" s="5">
        <f ca="1">SUMIF(总装!CD$3:CD$146,$B661,总装!CD$6)+SUMIF(总装!CE$3:CE$146,$B661,总装!CE$6)+SUMIF(总装!CF$3:CF$146,$B661,总装!CF$6)</f>
        <v>0</v>
      </c>
      <c r="AK661" s="5">
        <f ca="1">SUMIF(总装!CG$3:CG$146,$B661,总装!CG$6)+SUMIF(总装!CH$3:CH$146,$B661,总装!CH$6)+SUMIF(总装!CI$3:CI$146,$B661,总装!CI$6)</f>
        <v>0</v>
      </c>
      <c r="AL661" s="5">
        <f ca="1">SUMIF(总装!CJ$3:CJ$146,$B661,总装!CJ$6)+SUMIF(总装!CK$3:CK$146,$B661,总装!CK$6)+SUMIF(总装!CL$3:CL$146,$B661,总装!CL$6)</f>
        <v>0</v>
      </c>
      <c r="AM661" s="5">
        <f ca="1">SUMIF(总装!CM$3:CM$146,$B661,总装!CM$6)+SUMIF(总装!CN$3:CN$146,$B661,总装!CN$6)+SUMIF(总装!CO$3:CO$146,$B661,总装!CO$6)</f>
        <v>0</v>
      </c>
      <c r="AN661" s="5">
        <f ca="1">SUMIF(总装!CP$3:CP$146,$B661,总装!CP$6)+SUMIF(总装!CQ$3:CQ$146,$B661,总装!CQ$6)+SUMIF(总装!CR$3:CR$146,$B661,总装!CR$6)</f>
        <v>0</v>
      </c>
      <c r="AO661" s="5">
        <f ca="1" t="shared" si="26"/>
        <v>2212</v>
      </c>
      <c r="AP661" s="5">
        <f>SUMIF(工单拆分!G:G,B661,工单拆分!I:I)</f>
        <v>2212</v>
      </c>
      <c r="AQ661" s="5">
        <f ca="1" t="shared" si="27"/>
        <v>0</v>
      </c>
      <c r="AS661" s="7"/>
      <c r="AT661" s="5"/>
      <c r="AU661" s="5"/>
      <c r="AV661" s="5"/>
      <c r="AW661" s="5"/>
    </row>
    <row r="662" s="1" customFormat="1" spans="1:49">
      <c r="A662" s="5">
        <f>工单拆分!F662</f>
        <v>7211003635</v>
      </c>
      <c r="B662" s="5" t="str">
        <f>工单拆分!G662</f>
        <v>1100067103-10/30-1</v>
      </c>
      <c r="C662" s="5" t="str">
        <f>工单拆分!H662</f>
        <v>SMC2117R-3.14</v>
      </c>
      <c r="D662" s="5">
        <f>VLOOKUP(B662,工单拆分!G:I,3,0)</f>
        <v>2586</v>
      </c>
      <c r="E662" s="5">
        <f ca="1">SUMIFS(OFFSET(工单拆分!$I$2,,,2000),OFFSET(工单拆分!$F$2,,,2000),A662)</f>
        <v>12922</v>
      </c>
      <c r="F662" s="5"/>
      <c r="G662" s="10">
        <f ca="1" t="array" ref="G662">MATCH(TRUE,J662:AN662&gt;10,0)+$J$2-1</f>
        <v>43538</v>
      </c>
      <c r="H662" s="11"/>
      <c r="I662" s="11"/>
      <c r="J662" s="5">
        <f ca="1">SUMIF(总装!D$3:D$146,$B662,总装!D$6)+SUMIF(总装!E$3:E$146,$B662,总装!E$6)+SUMIF(总装!F$3:F$146,$B662,总装!F$6)</f>
        <v>0</v>
      </c>
      <c r="K662" s="12">
        <f ca="1">SUMIF(总装!G$3:G$146,$B662,总装!G$6)+SUMIF(总装!H$3:H$146,$B662,总装!H$6)+SUMIF(总装!I$3:I$146,$B662,总装!I$6)</f>
        <v>0</v>
      </c>
      <c r="L662" s="12">
        <f ca="1">SUMIF(总装!J$3:J$146,$B662,总装!J$6)+SUMIF(总装!K$3:K$146,$B662,总装!K$6)+SUMIF(总装!L$3:L$146,$B662,总装!L$6)</f>
        <v>0</v>
      </c>
      <c r="M662" s="12">
        <f ca="1">SUMIF(总装!M$3:M$146,$B662,总装!M$6)+SUMIF(总装!N$3:N$146,$B662,总装!N$6)+SUMIF(总装!O$3:O$146,$B662,总装!O$6)</f>
        <v>0</v>
      </c>
      <c r="N662" s="12">
        <f ca="1">SUMIF(总装!P$3:P$146,$B662,总装!P$6)+SUMIF(总装!Q$3:Q$146,$B662,总装!Q$6)+SUMIF(总装!R$3:R$146,$B662,总装!R$6)</f>
        <v>0</v>
      </c>
      <c r="O662" s="12">
        <f ca="1">SUMIF(总装!S$3:S$146,$B662,总装!S$6)+SUMIF(总装!T$3:T$146,$B662,总装!T$6)+SUMIF(总装!U$3:U$146,$B662,总装!U$6)</f>
        <v>0</v>
      </c>
      <c r="P662" s="12">
        <f ca="1">SUMIF(总装!V$3:V$146,$B662,总装!V$6)+SUMIF(总装!W$3:W$146,$B662,总装!W$6)+SUMIF(总装!X$3:X$146,$B662,总装!X$6)</f>
        <v>0</v>
      </c>
      <c r="Q662" s="12">
        <f ca="1">SUMIF(总装!Y$3:Y$146,$B662,总装!Y$6)+SUMIF(总装!Z$3:Z$146,$B662,总装!Z$6)+SUMIF(总装!AA$3:AA$146,$B662,总装!AA$6)</f>
        <v>0</v>
      </c>
      <c r="R662" s="5">
        <f ca="1">SUMIF(总装!AB$3:AB$146,$B662,总装!AB$6)+SUMIF(总装!AC$3:AC$146,$B662,总装!AC$6)+SUMIF(总装!AD$3:AD$146,$B662,总装!AD$6)</f>
        <v>0</v>
      </c>
      <c r="S662" s="5">
        <f ca="1">SUMIF(总装!AE$3:AE$146,$B662,总装!AE$6)+SUMIF(总装!AF$3:AF$146,$B662,总装!AF$6)+SUMIF(总装!AG$3:AG$146,$B662,总装!AG$6)</f>
        <v>0</v>
      </c>
      <c r="T662" s="5">
        <f ca="1">SUMIF(总装!AH$3:AH$146,$B662,总装!AH$6)+SUMIF(总装!AI$3:AI$146,$B662,总装!AI$6)+SUMIF(总装!AJ$3:AJ$146,$B662,总装!AJ$6)</f>
        <v>0</v>
      </c>
      <c r="U662" s="5">
        <f ca="1">SUMIF(总装!AK$3:AK$146,$B662,总装!AK$6)+SUMIF(总装!AL$3:AL$146,$B662,总装!AL$6)+SUMIF(总装!AM$3:AM$146,$B662,总装!AM$6)</f>
        <v>0</v>
      </c>
      <c r="V662" s="5">
        <f ca="1">SUMIF(总装!AN$3:AN$146,$B662,总装!AN$6)+SUMIF(总装!AO$3:AO$146,$B662,总装!AO$6)+SUMIF(总装!AP$3:AP$146,$B662,总装!AP$6)</f>
        <v>0</v>
      </c>
      <c r="W662" s="5">
        <f ca="1">SUMIF(总装!AQ$3:AQ$146,$B662,总装!AQ$6)+SUMIF(总装!AR$3:AR$146,$B662,总装!AR$6)+SUMIF(总装!AS$3:AS$146,$B662,总装!AS$6)</f>
        <v>1650</v>
      </c>
      <c r="X662" s="5">
        <f ca="1">SUMIF(总装!AT$3:AT$146,$B662,总装!AT$6)+SUMIF(总装!AU$3:AU$146,$B662,总装!AU$6)+SUMIF(总装!AV$3:AV$146,$B662,总装!AV$6)</f>
        <v>936</v>
      </c>
      <c r="Y662" s="5">
        <f ca="1">SUMIF(总装!AW$3:AW$146,$B662,总装!AW$6)+SUMIF(总装!AX$3:AX$146,$B662,总装!AX$6)+SUMIF(总装!AY$3:AY$146,$B662,总装!AY$6)</f>
        <v>0</v>
      </c>
      <c r="Z662" s="5">
        <f ca="1">SUMIF(总装!AZ$3:AZ$146,$B662,总装!AZ$6)+SUMIF(总装!BA$3:BA$146,$B662,总装!BA$6)+SUMIF(总装!BB$3:BB$146,$B662,总装!BB$6)</f>
        <v>0</v>
      </c>
      <c r="AA662" s="5">
        <f ca="1">SUMIF(总装!BC$3:BC$146,$B662,总装!BC$6)+SUMIF(总装!BD$3:BD$146,$B662,总装!BD$6)+SUMIF(总装!BE$3:BE$146,$B662,总装!BE$6)</f>
        <v>0</v>
      </c>
      <c r="AB662" s="5">
        <f ca="1">SUMIF(总装!BF$3:BF$146,$B662,总装!BF$6)+SUMIF(总装!BG$3:BG$146,$B662,总装!BG$6)+SUMIF(总装!BH$3:BH$146,$B662,总装!BH$6)</f>
        <v>0</v>
      </c>
      <c r="AC662" s="5">
        <f ca="1">SUMIF(总装!BI$3:BI$146,$B662,总装!BI$6)+SUMIF(总装!BJ$3:BJ$146,$B662,总装!BJ$6)+SUMIF(总装!BK$3:BK$146,$B662,总装!BK$6)</f>
        <v>0</v>
      </c>
      <c r="AD662" s="5">
        <f ca="1">SUMIF(总装!BL$3:BL$146,$B662,总装!BL$6)+SUMIF(总装!BM$3:BM$146,$B662,总装!BM$6)+SUMIF(总装!BN$3:BN$146,$B662,总装!BN$6)</f>
        <v>0</v>
      </c>
      <c r="AE662" s="5">
        <f ca="1">SUMIF(总装!BO$3:BO$146,$B662,总装!BO$6)+SUMIF(总装!BP$3:BP$146,$B662,总装!BP$6)+SUMIF(总装!BQ$3:BQ$146,$B662,总装!BQ$6)</f>
        <v>0</v>
      </c>
      <c r="AF662" s="5">
        <f ca="1">SUMIF(总装!BR$3:BR$146,$B662,总装!BR$6)+SUMIF(总装!BS$3:BS$146,$B662,总装!BS$6)+SUMIF(总装!BT$3:BT$146,$B662,总装!BT$6)</f>
        <v>0</v>
      </c>
      <c r="AG662" s="5">
        <f ca="1">SUMIF(总装!BU$3:BU$146,$B662,总装!BU$6)+SUMIF(总装!BV$3:BV$146,$B662,总装!BV$6)+SUMIF(总装!BW$3:BW$146,$B662,总装!BW$6)</f>
        <v>0</v>
      </c>
      <c r="AH662" s="5">
        <f ca="1">SUMIF(总装!BX$3:BX$146,$B662,总装!BX$6)+SUMIF(总装!BY$3:BY$146,$B662,总装!BY$6)+SUMIF(总装!BZ$3:BZ$146,$B662,总装!BZ$6)</f>
        <v>0</v>
      </c>
      <c r="AI662" s="5">
        <f ca="1">SUMIF(总装!CA$3:CA$146,$B662,总装!CA$6)+SUMIF(总装!CB$3:CB$146,$B662,总装!CB$6)+SUMIF(总装!CC$3:CC$146,$B662,总装!CC$6)</f>
        <v>0</v>
      </c>
      <c r="AJ662" s="5">
        <f ca="1">SUMIF(总装!CD$3:CD$146,$B662,总装!CD$6)+SUMIF(总装!CE$3:CE$146,$B662,总装!CE$6)+SUMIF(总装!CF$3:CF$146,$B662,总装!CF$6)</f>
        <v>0</v>
      </c>
      <c r="AK662" s="5">
        <f ca="1">SUMIF(总装!CG$3:CG$146,$B662,总装!CG$6)+SUMIF(总装!CH$3:CH$146,$B662,总装!CH$6)+SUMIF(总装!CI$3:CI$146,$B662,总装!CI$6)</f>
        <v>0</v>
      </c>
      <c r="AL662" s="5">
        <f ca="1">SUMIF(总装!CJ$3:CJ$146,$B662,总装!CJ$6)+SUMIF(总装!CK$3:CK$146,$B662,总装!CK$6)+SUMIF(总装!CL$3:CL$146,$B662,总装!CL$6)</f>
        <v>0</v>
      </c>
      <c r="AM662" s="5">
        <f ca="1">SUMIF(总装!CM$3:CM$146,$B662,总装!CM$6)+SUMIF(总装!CN$3:CN$146,$B662,总装!CN$6)+SUMIF(总装!CO$3:CO$146,$B662,总装!CO$6)</f>
        <v>0</v>
      </c>
      <c r="AN662" s="5">
        <f ca="1">SUMIF(总装!CP$3:CP$146,$B662,总装!CP$6)+SUMIF(总装!CQ$3:CQ$146,$B662,总装!CQ$6)+SUMIF(总装!CR$3:CR$146,$B662,总装!CR$6)</f>
        <v>0</v>
      </c>
      <c r="AO662" s="5">
        <f ca="1" t="shared" si="26"/>
        <v>2586</v>
      </c>
      <c r="AP662" s="5">
        <f>SUMIF(工单拆分!G:G,B662,工单拆分!I:I)</f>
        <v>2586</v>
      </c>
      <c r="AQ662" s="5">
        <f ca="1" t="shared" si="27"/>
        <v>0</v>
      </c>
      <c r="AS662" s="7"/>
      <c r="AT662" s="5"/>
      <c r="AU662" s="5"/>
      <c r="AV662" s="5"/>
      <c r="AW662" s="5"/>
    </row>
    <row r="663" s="1" customFormat="1" spans="1:49">
      <c r="A663" s="5">
        <f>工单拆分!F663</f>
        <v>7211003635</v>
      </c>
      <c r="B663" s="5" t="str">
        <f>工单拆分!G663</f>
        <v>1100067103-50</v>
      </c>
      <c r="C663" s="5" t="str">
        <f>工单拆分!H663</f>
        <v>SMC2117R-3.21</v>
      </c>
      <c r="D663" s="5">
        <f>VLOOKUP(B663,工单拆分!G:I,3,0)</f>
        <v>5168</v>
      </c>
      <c r="E663" s="5">
        <f ca="1">SUMIFS(OFFSET(工单拆分!$I$2,,,2000),OFFSET(工单拆分!$F$2,,,2000),A663)</f>
        <v>12922</v>
      </c>
      <c r="F663" s="5"/>
      <c r="G663" s="10">
        <f ca="1" t="array" ref="G663">MATCH(TRUE,J663:AN663&gt;10,0)+$J$2-1</f>
        <v>43539</v>
      </c>
      <c r="H663" s="11"/>
      <c r="I663" s="11"/>
      <c r="J663" s="5">
        <f ca="1">SUMIF(总装!D$3:D$146,$B663,总装!D$6)+SUMIF(总装!E$3:E$146,$B663,总装!E$6)+SUMIF(总装!F$3:F$146,$B663,总装!F$6)</f>
        <v>0</v>
      </c>
      <c r="K663" s="12">
        <f ca="1">SUMIF(总装!G$3:G$146,$B663,总装!G$6)+SUMIF(总装!H$3:H$146,$B663,总装!H$6)+SUMIF(总装!I$3:I$146,$B663,总装!I$6)</f>
        <v>0</v>
      </c>
      <c r="L663" s="12">
        <f ca="1">SUMIF(总装!J$3:J$146,$B663,总装!J$6)+SUMIF(总装!K$3:K$146,$B663,总装!K$6)+SUMIF(总装!L$3:L$146,$B663,总装!L$6)</f>
        <v>0</v>
      </c>
      <c r="M663" s="12">
        <f ca="1">SUMIF(总装!M$3:M$146,$B663,总装!M$6)+SUMIF(总装!N$3:N$146,$B663,总装!N$6)+SUMIF(总装!O$3:O$146,$B663,总装!O$6)</f>
        <v>0</v>
      </c>
      <c r="N663" s="12">
        <f ca="1">SUMIF(总装!P$3:P$146,$B663,总装!P$6)+SUMIF(总装!Q$3:Q$146,$B663,总装!Q$6)+SUMIF(总装!R$3:R$146,$B663,总装!R$6)</f>
        <v>0</v>
      </c>
      <c r="O663" s="12">
        <f ca="1">SUMIF(总装!S$3:S$146,$B663,总装!S$6)+SUMIF(总装!T$3:T$146,$B663,总装!T$6)+SUMIF(总装!U$3:U$146,$B663,总装!U$6)</f>
        <v>0</v>
      </c>
      <c r="P663" s="12">
        <f ca="1">SUMIF(总装!V$3:V$146,$B663,总装!V$6)+SUMIF(总装!W$3:W$146,$B663,总装!W$6)+SUMIF(总装!X$3:X$146,$B663,总装!X$6)</f>
        <v>0</v>
      </c>
      <c r="Q663" s="12">
        <f ca="1">SUMIF(总装!Y$3:Y$146,$B663,总装!Y$6)+SUMIF(总装!Z$3:Z$146,$B663,总装!Z$6)+SUMIF(总装!AA$3:AA$146,$B663,总装!AA$6)</f>
        <v>0</v>
      </c>
      <c r="R663" s="5">
        <f ca="1">SUMIF(总装!AB$3:AB$146,$B663,总装!AB$6)+SUMIF(总装!AC$3:AC$146,$B663,总装!AC$6)+SUMIF(总装!AD$3:AD$146,$B663,总装!AD$6)</f>
        <v>0</v>
      </c>
      <c r="S663" s="5">
        <f ca="1">SUMIF(总装!AE$3:AE$146,$B663,总装!AE$6)+SUMIF(总装!AF$3:AF$146,$B663,总装!AF$6)+SUMIF(总装!AG$3:AG$146,$B663,总装!AG$6)</f>
        <v>0</v>
      </c>
      <c r="T663" s="5">
        <f ca="1">SUMIF(总装!AH$3:AH$146,$B663,总装!AH$6)+SUMIF(总装!AI$3:AI$146,$B663,总装!AI$6)+SUMIF(总装!AJ$3:AJ$146,$B663,总装!AJ$6)</f>
        <v>0</v>
      </c>
      <c r="U663" s="5">
        <f ca="1">SUMIF(总装!AK$3:AK$146,$B663,总装!AK$6)+SUMIF(总装!AL$3:AL$146,$B663,总装!AL$6)+SUMIF(总装!AM$3:AM$146,$B663,总装!AM$6)</f>
        <v>0</v>
      </c>
      <c r="V663" s="5">
        <f ca="1">SUMIF(总装!AN$3:AN$146,$B663,总装!AN$6)+SUMIF(总装!AO$3:AO$146,$B663,总装!AO$6)+SUMIF(总装!AP$3:AP$146,$B663,总装!AP$6)</f>
        <v>0</v>
      </c>
      <c r="W663" s="5">
        <f ca="1">SUMIF(总装!AQ$3:AQ$146,$B663,总装!AQ$6)+SUMIF(总装!AR$3:AR$146,$B663,总装!AR$6)+SUMIF(总装!AS$3:AS$146,$B663,总装!AS$6)</f>
        <v>0</v>
      </c>
      <c r="X663" s="5">
        <f ca="1">SUMIF(总装!AT$3:AT$146,$B663,总装!AT$6)+SUMIF(总装!AU$3:AU$146,$B663,总装!AU$6)+SUMIF(总装!AV$3:AV$146,$B663,总装!AV$6)</f>
        <v>600</v>
      </c>
      <c r="Y663" s="5">
        <f ca="1">SUMIF(总装!AW$3:AW$146,$B663,总装!AW$6)+SUMIF(总装!AX$3:AX$146,$B663,总装!AX$6)+SUMIF(总装!AY$3:AY$146,$B663,总装!AY$6)</f>
        <v>0</v>
      </c>
      <c r="Z663" s="5">
        <f ca="1">SUMIF(总装!AZ$3:AZ$146,$B663,总装!AZ$6)+SUMIF(总装!BA$3:BA$146,$B663,总装!BA$6)+SUMIF(总装!BB$3:BB$146,$B663,总装!BB$6)</f>
        <v>0</v>
      </c>
      <c r="AA663" s="5">
        <f ca="1">SUMIF(总装!BC$3:BC$146,$B663,总装!BC$6)+SUMIF(总装!BD$3:BD$146,$B663,总装!BD$6)+SUMIF(总装!BE$3:BE$146,$B663,总装!BE$6)</f>
        <v>1268</v>
      </c>
      <c r="AB663" s="5">
        <f ca="1">SUMIF(总装!BF$3:BF$146,$B663,总装!BF$6)+SUMIF(总装!BG$3:BG$146,$B663,总装!BG$6)+SUMIF(总装!BH$3:BH$146,$B663,总装!BH$6)</f>
        <v>1400</v>
      </c>
      <c r="AC663" s="5">
        <f ca="1">SUMIF(总装!BI$3:BI$146,$B663,总装!BI$6)+SUMIF(总装!BJ$3:BJ$146,$B663,总装!BJ$6)+SUMIF(总装!BK$3:BK$146,$B663,总装!BK$6)</f>
        <v>1400</v>
      </c>
      <c r="AD663" s="5">
        <f ca="1">SUMIF(总装!BL$3:BL$146,$B663,总装!BL$6)+SUMIF(总装!BM$3:BM$146,$B663,总装!BM$6)+SUMIF(总装!BN$3:BN$146,$B663,总装!BN$6)</f>
        <v>500</v>
      </c>
      <c r="AE663" s="5">
        <f ca="1">SUMIF(总装!BO$3:BO$146,$B663,总装!BO$6)+SUMIF(总装!BP$3:BP$146,$B663,总装!BP$6)+SUMIF(总装!BQ$3:BQ$146,$B663,总装!BQ$6)</f>
        <v>0</v>
      </c>
      <c r="AF663" s="5">
        <f ca="1">SUMIF(总装!BR$3:BR$146,$B663,总装!BR$6)+SUMIF(总装!BS$3:BS$146,$B663,总装!BS$6)+SUMIF(总装!BT$3:BT$146,$B663,总装!BT$6)</f>
        <v>0</v>
      </c>
      <c r="AG663" s="5">
        <f ca="1">SUMIF(总装!BU$3:BU$146,$B663,总装!BU$6)+SUMIF(总装!BV$3:BV$146,$B663,总装!BV$6)+SUMIF(总装!BW$3:BW$146,$B663,总装!BW$6)</f>
        <v>0</v>
      </c>
      <c r="AH663" s="5">
        <f ca="1">SUMIF(总装!BX$3:BX$146,$B663,总装!BX$6)+SUMIF(总装!BY$3:BY$146,$B663,总装!BY$6)+SUMIF(总装!BZ$3:BZ$146,$B663,总装!BZ$6)</f>
        <v>0</v>
      </c>
      <c r="AI663" s="5">
        <f ca="1">SUMIF(总装!CA$3:CA$146,$B663,总装!CA$6)+SUMIF(总装!CB$3:CB$146,$B663,总装!CB$6)+SUMIF(总装!CC$3:CC$146,$B663,总装!CC$6)</f>
        <v>0</v>
      </c>
      <c r="AJ663" s="5">
        <f ca="1">SUMIF(总装!CD$3:CD$146,$B663,总装!CD$6)+SUMIF(总装!CE$3:CE$146,$B663,总装!CE$6)+SUMIF(总装!CF$3:CF$146,$B663,总装!CF$6)</f>
        <v>0</v>
      </c>
      <c r="AK663" s="5">
        <f ca="1">SUMIF(总装!CG$3:CG$146,$B663,总装!CG$6)+SUMIF(总装!CH$3:CH$146,$B663,总装!CH$6)+SUMIF(总装!CI$3:CI$146,$B663,总装!CI$6)</f>
        <v>0</v>
      </c>
      <c r="AL663" s="5">
        <f ca="1">SUMIF(总装!CJ$3:CJ$146,$B663,总装!CJ$6)+SUMIF(总装!CK$3:CK$146,$B663,总装!CK$6)+SUMIF(总装!CL$3:CL$146,$B663,总装!CL$6)</f>
        <v>0</v>
      </c>
      <c r="AM663" s="5">
        <f ca="1">SUMIF(总装!CM$3:CM$146,$B663,总装!CM$6)+SUMIF(总装!CN$3:CN$146,$B663,总装!CN$6)+SUMIF(总装!CO$3:CO$146,$B663,总装!CO$6)</f>
        <v>0</v>
      </c>
      <c r="AN663" s="5">
        <f ca="1">SUMIF(总装!CP$3:CP$146,$B663,总装!CP$6)+SUMIF(总装!CQ$3:CQ$146,$B663,总装!CQ$6)+SUMIF(总装!CR$3:CR$146,$B663,总装!CR$6)</f>
        <v>0</v>
      </c>
      <c r="AO663" s="5">
        <f ca="1" t="shared" si="26"/>
        <v>5168</v>
      </c>
      <c r="AP663" s="5">
        <f>SUMIF(工单拆分!G:G,B663,工单拆分!I:I)</f>
        <v>5168</v>
      </c>
      <c r="AQ663" s="5">
        <f ca="1" t="shared" si="27"/>
        <v>0</v>
      </c>
      <c r="AS663" s="7"/>
      <c r="AT663" s="5"/>
      <c r="AU663" s="5"/>
      <c r="AV663" s="5"/>
      <c r="AW663" s="5"/>
    </row>
    <row r="664" s="1" customFormat="1" spans="1:49">
      <c r="A664" s="5">
        <f>工单拆分!F664</f>
        <v>7211003635</v>
      </c>
      <c r="B664" s="5" t="str">
        <f>工单拆分!G664</f>
        <v>1100067103-70</v>
      </c>
      <c r="C664" s="5" t="str">
        <f>工单拆分!H664</f>
        <v>SMC2117R-3.28</v>
      </c>
      <c r="D664" s="5">
        <f>VLOOKUP(B664,工单拆分!G:I,3,0)</f>
        <v>5168</v>
      </c>
      <c r="E664" s="5">
        <f ca="1">SUMIFS(OFFSET(工单拆分!$I$2,,,2000),OFFSET(工单拆分!$F$2,,,2000),A664)</f>
        <v>12922</v>
      </c>
      <c r="F664" s="5"/>
      <c r="G664" s="10">
        <f ca="1" t="array" ref="G664">MATCH(TRUE,J664:AN664&gt;10,0)+$J$2-1</f>
        <v>43547</v>
      </c>
      <c r="H664" s="11"/>
      <c r="I664" s="11"/>
      <c r="J664" s="5">
        <f ca="1">SUMIF(总装!D$3:D$146,$B664,总装!D$6)+SUMIF(总装!E$3:E$146,$B664,总装!E$6)+SUMIF(总装!F$3:F$146,$B664,总装!F$6)</f>
        <v>0</v>
      </c>
      <c r="K664" s="12">
        <f ca="1">SUMIF(总装!G$3:G$146,$B664,总装!G$6)+SUMIF(总装!H$3:H$146,$B664,总装!H$6)+SUMIF(总装!I$3:I$146,$B664,总装!I$6)</f>
        <v>0</v>
      </c>
      <c r="L664" s="12">
        <f ca="1">SUMIF(总装!J$3:J$146,$B664,总装!J$6)+SUMIF(总装!K$3:K$146,$B664,总装!K$6)+SUMIF(总装!L$3:L$146,$B664,总装!L$6)</f>
        <v>0</v>
      </c>
      <c r="M664" s="12">
        <f ca="1">SUMIF(总装!M$3:M$146,$B664,总装!M$6)+SUMIF(总装!N$3:N$146,$B664,总装!N$6)+SUMIF(总装!O$3:O$146,$B664,总装!O$6)</f>
        <v>0</v>
      </c>
      <c r="N664" s="12">
        <f ca="1">SUMIF(总装!P$3:P$146,$B664,总装!P$6)+SUMIF(总装!Q$3:Q$146,$B664,总装!Q$6)+SUMIF(总装!R$3:R$146,$B664,总装!R$6)</f>
        <v>0</v>
      </c>
      <c r="O664" s="12">
        <f ca="1">SUMIF(总装!S$3:S$146,$B664,总装!S$6)+SUMIF(总装!T$3:T$146,$B664,总装!T$6)+SUMIF(总装!U$3:U$146,$B664,总装!U$6)</f>
        <v>0</v>
      </c>
      <c r="P664" s="12">
        <f ca="1">SUMIF(总装!V$3:V$146,$B664,总装!V$6)+SUMIF(总装!W$3:W$146,$B664,总装!W$6)+SUMIF(总装!X$3:X$146,$B664,总装!X$6)</f>
        <v>0</v>
      </c>
      <c r="Q664" s="12">
        <f ca="1">SUMIF(总装!Y$3:Y$146,$B664,总装!Y$6)+SUMIF(总装!Z$3:Z$146,$B664,总装!Z$6)+SUMIF(总装!AA$3:AA$146,$B664,总装!AA$6)</f>
        <v>0</v>
      </c>
      <c r="R664" s="5">
        <f ca="1">SUMIF(总装!AB$3:AB$146,$B664,总装!AB$6)+SUMIF(总装!AC$3:AC$146,$B664,总装!AC$6)+SUMIF(总装!AD$3:AD$146,$B664,总装!AD$6)</f>
        <v>0</v>
      </c>
      <c r="S664" s="5">
        <f ca="1">SUMIF(总装!AE$3:AE$146,$B664,总装!AE$6)+SUMIF(总装!AF$3:AF$146,$B664,总装!AF$6)+SUMIF(总装!AG$3:AG$146,$B664,总装!AG$6)</f>
        <v>0</v>
      </c>
      <c r="T664" s="5">
        <f ca="1">SUMIF(总装!AH$3:AH$146,$B664,总装!AH$6)+SUMIF(总装!AI$3:AI$146,$B664,总装!AI$6)+SUMIF(总装!AJ$3:AJ$146,$B664,总装!AJ$6)</f>
        <v>0</v>
      </c>
      <c r="U664" s="5">
        <f ca="1">SUMIF(总装!AK$3:AK$146,$B664,总装!AK$6)+SUMIF(总装!AL$3:AL$146,$B664,总装!AL$6)+SUMIF(总装!AM$3:AM$146,$B664,总装!AM$6)</f>
        <v>0</v>
      </c>
      <c r="V664" s="5">
        <f ca="1">SUMIF(总装!AN$3:AN$146,$B664,总装!AN$6)+SUMIF(总装!AO$3:AO$146,$B664,总装!AO$6)+SUMIF(总装!AP$3:AP$146,$B664,总装!AP$6)</f>
        <v>0</v>
      </c>
      <c r="W664" s="5">
        <f ca="1">SUMIF(总装!AQ$3:AQ$146,$B664,总装!AQ$6)+SUMIF(总装!AR$3:AR$146,$B664,总装!AR$6)+SUMIF(总装!AS$3:AS$146,$B664,总装!AS$6)</f>
        <v>0</v>
      </c>
      <c r="X664" s="5">
        <f ca="1">SUMIF(总装!AT$3:AT$146,$B664,总装!AT$6)+SUMIF(总装!AU$3:AU$146,$B664,总装!AU$6)+SUMIF(总装!AV$3:AV$146,$B664,总装!AV$6)</f>
        <v>0</v>
      </c>
      <c r="Y664" s="5">
        <f ca="1">SUMIF(总装!AW$3:AW$146,$B664,总装!AW$6)+SUMIF(总装!AX$3:AX$146,$B664,总装!AX$6)+SUMIF(总装!AY$3:AY$146,$B664,总装!AY$6)</f>
        <v>0</v>
      </c>
      <c r="Z664" s="5">
        <f ca="1">SUMIF(总装!AZ$3:AZ$146,$B664,总装!AZ$6)+SUMIF(总装!BA$3:BA$146,$B664,总装!BA$6)+SUMIF(总装!BB$3:BB$146,$B664,总装!BB$6)</f>
        <v>0</v>
      </c>
      <c r="AA664" s="5">
        <f ca="1">SUMIF(总装!BC$3:BC$146,$B664,总装!BC$6)+SUMIF(总装!BD$3:BD$146,$B664,总装!BD$6)+SUMIF(总装!BE$3:BE$146,$B664,总装!BE$6)</f>
        <v>0</v>
      </c>
      <c r="AB664" s="5">
        <f ca="1">SUMIF(总装!BF$3:BF$146,$B664,总装!BF$6)+SUMIF(总装!BG$3:BG$146,$B664,总装!BG$6)+SUMIF(总装!BH$3:BH$146,$B664,总装!BH$6)</f>
        <v>0</v>
      </c>
      <c r="AC664" s="5">
        <f ca="1">SUMIF(总装!BI$3:BI$146,$B664,总装!BI$6)+SUMIF(总装!BJ$3:BJ$146,$B664,总装!BJ$6)+SUMIF(总装!BK$3:BK$146,$B664,总装!BK$6)</f>
        <v>0</v>
      </c>
      <c r="AD664" s="5">
        <f ca="1">SUMIF(总装!BL$3:BL$146,$B664,总装!BL$6)+SUMIF(总装!BM$3:BM$146,$B664,总装!BM$6)+SUMIF(总装!BN$3:BN$146,$B664,总装!BN$6)</f>
        <v>0</v>
      </c>
      <c r="AE664" s="5">
        <f ca="1">SUMIF(总装!BO$3:BO$146,$B664,总装!BO$6)+SUMIF(总装!BP$3:BP$146,$B664,总装!BP$6)+SUMIF(总装!BQ$3:BQ$146,$B664,总装!BQ$6)</f>
        <v>0</v>
      </c>
      <c r="AF664" s="5">
        <f ca="1">SUMIF(总装!BR$3:BR$146,$B664,总装!BR$6)+SUMIF(总装!BS$3:BS$146,$B664,总装!BS$6)+SUMIF(总装!BT$3:BT$146,$B664,总装!BT$6)</f>
        <v>500</v>
      </c>
      <c r="AG664" s="5">
        <f ca="1">SUMIF(总装!BU$3:BU$146,$B664,总装!BU$6)+SUMIF(总装!BV$3:BV$146,$B664,总装!BV$6)+SUMIF(总装!BW$3:BW$146,$B664,总装!BW$6)</f>
        <v>1368</v>
      </c>
      <c r="AH664" s="5">
        <f ca="1">SUMIF(总装!BX$3:BX$146,$B664,总装!BX$6)+SUMIF(总装!BY$3:BY$146,$B664,总装!BY$6)+SUMIF(总装!BZ$3:BZ$146,$B664,总装!BZ$6)</f>
        <v>1300</v>
      </c>
      <c r="AI664" s="5">
        <f ca="1">SUMIF(总装!CA$3:CA$146,$B664,总装!CA$6)+SUMIF(总装!CB$3:CB$146,$B664,总装!CB$6)+SUMIF(总装!CC$3:CC$146,$B664,总装!CC$6)</f>
        <v>1300</v>
      </c>
      <c r="AJ664" s="5">
        <f ca="1">SUMIF(总装!CD$3:CD$146,$B664,总装!CD$6)+SUMIF(总装!CE$3:CE$146,$B664,总装!CE$6)+SUMIF(总装!CF$3:CF$146,$B664,总装!CF$6)</f>
        <v>700</v>
      </c>
      <c r="AK664" s="5">
        <f ca="1">SUMIF(总装!CG$3:CG$146,$B664,总装!CG$6)+SUMIF(总装!CH$3:CH$146,$B664,总装!CH$6)+SUMIF(总装!CI$3:CI$146,$B664,总装!CI$6)</f>
        <v>0</v>
      </c>
      <c r="AL664" s="5">
        <f ca="1">SUMIF(总装!CJ$3:CJ$146,$B664,总装!CJ$6)+SUMIF(总装!CK$3:CK$146,$B664,总装!CK$6)+SUMIF(总装!CL$3:CL$146,$B664,总装!CL$6)</f>
        <v>0</v>
      </c>
      <c r="AM664" s="5">
        <f ca="1">SUMIF(总装!CM$3:CM$146,$B664,总装!CM$6)+SUMIF(总装!CN$3:CN$146,$B664,总装!CN$6)+SUMIF(总装!CO$3:CO$146,$B664,总装!CO$6)</f>
        <v>0</v>
      </c>
      <c r="AN664" s="5">
        <f ca="1">SUMIF(总装!CP$3:CP$146,$B664,总装!CP$6)+SUMIF(总装!CQ$3:CQ$146,$B664,总装!CQ$6)+SUMIF(总装!CR$3:CR$146,$B664,总装!CR$6)</f>
        <v>0</v>
      </c>
      <c r="AO664" s="5">
        <f ca="1" t="shared" si="26"/>
        <v>5168</v>
      </c>
      <c r="AP664" s="5">
        <f>SUMIF(工单拆分!G:G,B664,工单拆分!I:I)</f>
        <v>5168</v>
      </c>
      <c r="AQ664" s="5">
        <f ca="1" t="shared" si="27"/>
        <v>0</v>
      </c>
      <c r="AS664" s="7"/>
      <c r="AT664" s="5"/>
      <c r="AU664" s="5"/>
      <c r="AV664" s="5"/>
      <c r="AW664" s="5"/>
    </row>
    <row r="665" s="1" customFormat="1" spans="1:49">
      <c r="A665" s="5">
        <f>工单拆分!F665</f>
        <v>7211003212</v>
      </c>
      <c r="B665" s="5" t="str">
        <f>工单拆分!G665</f>
        <v>1100067110-10</v>
      </c>
      <c r="C665" s="5" t="str">
        <f>工单拆分!H665</f>
        <v>CRJ6807-3.28</v>
      </c>
      <c r="D665" s="5">
        <f>VLOOKUP(B665,工单拆分!G:I,3,0)</f>
        <v>8840</v>
      </c>
      <c r="E665" s="5">
        <f ca="1">SUMIFS(OFFSET(工单拆分!$I$2,,,2000),OFFSET(工单拆分!$F$2,,,2000),A665)</f>
        <v>10840</v>
      </c>
      <c r="F665" s="5"/>
      <c r="G665" s="10">
        <f ca="1" t="array" ref="G665">MATCH(TRUE,J665:AN665&gt;10,0)+$J$2-1</f>
        <v>43544</v>
      </c>
      <c r="H665" s="11"/>
      <c r="I665" s="11"/>
      <c r="J665" s="5">
        <f ca="1">SUMIF(总装!D$3:D$146,$B665,总装!D$6)+SUMIF(总装!E$3:E$146,$B665,总装!E$6)+SUMIF(总装!F$3:F$146,$B665,总装!F$6)</f>
        <v>0</v>
      </c>
      <c r="K665" s="12">
        <f ca="1">SUMIF(总装!G$3:G$146,$B665,总装!G$6)+SUMIF(总装!H$3:H$146,$B665,总装!H$6)+SUMIF(总装!I$3:I$146,$B665,总装!I$6)</f>
        <v>0</v>
      </c>
      <c r="L665" s="12">
        <f ca="1">SUMIF(总装!J$3:J$146,$B665,总装!J$6)+SUMIF(总装!K$3:K$146,$B665,总装!K$6)+SUMIF(总装!L$3:L$146,$B665,总装!L$6)</f>
        <v>0</v>
      </c>
      <c r="M665" s="12">
        <f ca="1">SUMIF(总装!M$3:M$146,$B665,总装!M$6)+SUMIF(总装!N$3:N$146,$B665,总装!N$6)+SUMIF(总装!O$3:O$146,$B665,总装!O$6)</f>
        <v>0</v>
      </c>
      <c r="N665" s="12">
        <f ca="1">SUMIF(总装!P$3:P$146,$B665,总装!P$6)+SUMIF(总装!Q$3:Q$146,$B665,总装!Q$6)+SUMIF(总装!R$3:R$146,$B665,总装!R$6)</f>
        <v>0</v>
      </c>
      <c r="O665" s="12">
        <f ca="1">SUMIF(总装!S$3:S$146,$B665,总装!S$6)+SUMIF(总装!T$3:T$146,$B665,总装!T$6)+SUMIF(总装!U$3:U$146,$B665,总装!U$6)</f>
        <v>0</v>
      </c>
      <c r="P665" s="12">
        <f ca="1">SUMIF(总装!V$3:V$146,$B665,总装!V$6)+SUMIF(总装!W$3:W$146,$B665,总装!W$6)+SUMIF(总装!X$3:X$146,$B665,总装!X$6)</f>
        <v>0</v>
      </c>
      <c r="Q665" s="12">
        <f ca="1">SUMIF(总装!Y$3:Y$146,$B665,总装!Y$6)+SUMIF(总装!Z$3:Z$146,$B665,总装!Z$6)+SUMIF(总装!AA$3:AA$146,$B665,总装!AA$6)</f>
        <v>0</v>
      </c>
      <c r="R665" s="5">
        <f ca="1">SUMIF(总装!AB$3:AB$146,$B665,总装!AB$6)+SUMIF(总装!AC$3:AC$146,$B665,总装!AC$6)+SUMIF(总装!AD$3:AD$146,$B665,总装!AD$6)</f>
        <v>0</v>
      </c>
      <c r="S665" s="5">
        <f ca="1">SUMIF(总装!AE$3:AE$146,$B665,总装!AE$6)+SUMIF(总装!AF$3:AF$146,$B665,总装!AF$6)+SUMIF(总装!AG$3:AG$146,$B665,总装!AG$6)</f>
        <v>0</v>
      </c>
      <c r="T665" s="5">
        <f ca="1">SUMIF(总装!AH$3:AH$146,$B665,总装!AH$6)+SUMIF(总装!AI$3:AI$146,$B665,总装!AI$6)+SUMIF(总装!AJ$3:AJ$146,$B665,总装!AJ$6)</f>
        <v>0</v>
      </c>
      <c r="U665" s="5">
        <f ca="1">SUMIF(总装!AK$3:AK$146,$B665,总装!AK$6)+SUMIF(总装!AL$3:AL$146,$B665,总装!AL$6)+SUMIF(总装!AM$3:AM$146,$B665,总装!AM$6)</f>
        <v>0</v>
      </c>
      <c r="V665" s="5">
        <f ca="1">SUMIF(总装!AN$3:AN$146,$B665,总装!AN$6)+SUMIF(总装!AO$3:AO$146,$B665,总装!AO$6)+SUMIF(总装!AP$3:AP$146,$B665,总装!AP$6)</f>
        <v>0</v>
      </c>
      <c r="W665" s="5">
        <f ca="1">SUMIF(总装!AQ$3:AQ$146,$B665,总装!AQ$6)+SUMIF(总装!AR$3:AR$146,$B665,总装!AR$6)+SUMIF(总装!AS$3:AS$146,$B665,总装!AS$6)</f>
        <v>0</v>
      </c>
      <c r="X665" s="5">
        <f ca="1">SUMIF(总装!AT$3:AT$146,$B665,总装!AT$6)+SUMIF(总装!AU$3:AU$146,$B665,总装!AU$6)+SUMIF(总装!AV$3:AV$146,$B665,总装!AV$6)</f>
        <v>0</v>
      </c>
      <c r="Y665" s="5">
        <f ca="1">SUMIF(总装!AW$3:AW$146,$B665,总装!AW$6)+SUMIF(总装!AX$3:AX$146,$B665,总装!AX$6)+SUMIF(总装!AY$3:AY$146,$B665,总装!AY$6)</f>
        <v>0</v>
      </c>
      <c r="Z665" s="5">
        <f ca="1">SUMIF(总装!AZ$3:AZ$146,$B665,总装!AZ$6)+SUMIF(总装!BA$3:BA$146,$B665,总装!BA$6)+SUMIF(总装!BB$3:BB$146,$B665,总装!BB$6)</f>
        <v>0</v>
      </c>
      <c r="AA665" s="5">
        <f ca="1">SUMIF(总装!BC$3:BC$146,$B665,总装!BC$6)+SUMIF(总装!BD$3:BD$146,$B665,总装!BD$6)+SUMIF(总装!BE$3:BE$146,$B665,总装!BE$6)</f>
        <v>0</v>
      </c>
      <c r="AB665" s="5">
        <f ca="1">SUMIF(总装!BF$3:BF$146,$B665,总装!BF$6)+SUMIF(总装!BG$3:BG$146,$B665,总装!BG$6)+SUMIF(总装!BH$3:BH$146,$B665,总装!BH$6)</f>
        <v>0</v>
      </c>
      <c r="AC665" s="5">
        <f ca="1">SUMIF(总装!BI$3:BI$146,$B665,总装!BI$6)+SUMIF(总装!BJ$3:BJ$146,$B665,总装!BJ$6)+SUMIF(总装!BK$3:BK$146,$B665,总装!BK$6)</f>
        <v>700</v>
      </c>
      <c r="AD665" s="5">
        <f ca="1">SUMIF(总装!BL$3:BL$146,$B665,总装!BL$6)+SUMIF(总装!BM$3:BM$146,$B665,总装!BM$6)+SUMIF(总装!BN$3:BN$146,$B665,总装!BN$6)</f>
        <v>900</v>
      </c>
      <c r="AE665" s="5">
        <f ca="1">SUMIF(总装!BO$3:BO$146,$B665,总装!BO$6)+SUMIF(总装!BP$3:BP$146,$B665,总装!BP$6)+SUMIF(总装!BQ$3:BQ$146,$B665,总装!BQ$6)</f>
        <v>1000</v>
      </c>
      <c r="AF665" s="5">
        <f ca="1">SUMIF(总装!BR$3:BR$146,$B665,总装!BR$6)+SUMIF(总装!BS$3:BS$146,$B665,总装!BS$6)+SUMIF(总装!BT$3:BT$146,$B665,总装!BT$6)</f>
        <v>1100</v>
      </c>
      <c r="AG665" s="5">
        <f ca="1">SUMIF(总装!BU$3:BU$146,$B665,总装!BU$6)+SUMIF(总装!BV$3:BV$146,$B665,总装!BV$6)+SUMIF(总装!BW$3:BW$146,$B665,总装!BW$6)</f>
        <v>1200</v>
      </c>
      <c r="AH665" s="5">
        <f ca="1">SUMIF(总装!BX$3:BX$146,$B665,总装!BX$6)+SUMIF(总装!BY$3:BY$146,$B665,总装!BY$6)+SUMIF(总装!BZ$3:BZ$146,$B665,总装!BZ$6)</f>
        <v>1100</v>
      </c>
      <c r="AI665" s="5">
        <f ca="1">SUMIF(总装!CA$3:CA$146,$B665,总装!CA$6)+SUMIF(总装!CB$3:CB$146,$B665,总装!CB$6)+SUMIF(总装!CC$3:CC$146,$B665,总装!CC$6)</f>
        <v>1100</v>
      </c>
      <c r="AJ665" s="5">
        <f ca="1">SUMIF(总装!CD$3:CD$146,$B665,总装!CD$6)+SUMIF(总装!CE$3:CE$146,$B665,总装!CE$6)+SUMIF(总装!CF$3:CF$146,$B665,总装!CF$6)</f>
        <v>1100</v>
      </c>
      <c r="AK665" s="5">
        <f ca="1">SUMIF(总装!CG$3:CG$146,$B665,总装!CG$6)+SUMIF(总装!CH$3:CH$146,$B665,总装!CH$6)+SUMIF(总装!CI$3:CI$146,$B665,总装!CI$6)</f>
        <v>640</v>
      </c>
      <c r="AL665" s="5">
        <f ca="1">SUMIF(总装!CJ$3:CJ$146,$B665,总装!CJ$6)+SUMIF(总装!CK$3:CK$146,$B665,总装!CK$6)+SUMIF(总装!CL$3:CL$146,$B665,总装!CL$6)</f>
        <v>0</v>
      </c>
      <c r="AM665" s="5">
        <f ca="1">SUMIF(总装!CM$3:CM$146,$B665,总装!CM$6)+SUMIF(总装!CN$3:CN$146,$B665,总装!CN$6)+SUMIF(总装!CO$3:CO$146,$B665,总装!CO$6)</f>
        <v>0</v>
      </c>
      <c r="AN665" s="5">
        <f ca="1">SUMIF(总装!CP$3:CP$146,$B665,总装!CP$6)+SUMIF(总装!CQ$3:CQ$146,$B665,总装!CQ$6)+SUMIF(总装!CR$3:CR$146,$B665,总装!CR$6)</f>
        <v>0</v>
      </c>
      <c r="AO665" s="5">
        <f ca="1" t="shared" si="26"/>
        <v>8840</v>
      </c>
      <c r="AP665" s="5">
        <f>SUMIF(工单拆分!G:G,B665,工单拆分!I:I)</f>
        <v>8840</v>
      </c>
      <c r="AQ665" s="5">
        <f ca="1" t="shared" si="27"/>
        <v>0</v>
      </c>
      <c r="AS665" s="7"/>
      <c r="AT665" s="5"/>
      <c r="AU665" s="5"/>
      <c r="AV665" s="5"/>
      <c r="AW665" s="5"/>
    </row>
    <row r="666" s="1" customFormat="1" spans="1:49">
      <c r="A666" s="5">
        <f>工单拆分!F666</f>
        <v>7211003212</v>
      </c>
      <c r="B666" s="5" t="str">
        <f>工单拆分!G666</f>
        <v>1100067110-11</v>
      </c>
      <c r="C666" s="5" t="str">
        <f>工单拆分!H666</f>
        <v>CRJ6807-3.28</v>
      </c>
      <c r="D666" s="5">
        <f>VLOOKUP(B666,工单拆分!G:I,3,0)</f>
        <v>2000</v>
      </c>
      <c r="E666" s="5">
        <f ca="1">SUMIFS(OFFSET(工单拆分!$I$2,,,2000),OFFSET(工单拆分!$F$2,,,2000),A666)</f>
        <v>10840</v>
      </c>
      <c r="F666" s="5"/>
      <c r="G666" s="10">
        <f ca="1" t="array" ref="G666">MATCH(TRUE,J666:AN666&gt;10,0)+$J$2-1</f>
        <v>43546</v>
      </c>
      <c r="H666" s="11"/>
      <c r="I666" s="11"/>
      <c r="J666" s="5">
        <f ca="1">SUMIF(总装!D$3:D$146,$B666,总装!D$6)+SUMIF(总装!E$3:E$146,$B666,总装!E$6)+SUMIF(总装!F$3:F$146,$B666,总装!F$6)</f>
        <v>0</v>
      </c>
      <c r="K666" s="12">
        <f ca="1">SUMIF(总装!G$3:G$146,$B666,总装!G$6)+SUMIF(总装!H$3:H$146,$B666,总装!H$6)+SUMIF(总装!I$3:I$146,$B666,总装!I$6)</f>
        <v>0</v>
      </c>
      <c r="L666" s="12">
        <f ca="1">SUMIF(总装!J$3:J$146,$B666,总装!J$6)+SUMIF(总装!K$3:K$146,$B666,总装!K$6)+SUMIF(总装!L$3:L$146,$B666,总装!L$6)</f>
        <v>0</v>
      </c>
      <c r="M666" s="12">
        <f ca="1">SUMIF(总装!M$3:M$146,$B666,总装!M$6)+SUMIF(总装!N$3:N$146,$B666,总装!N$6)+SUMIF(总装!O$3:O$146,$B666,总装!O$6)</f>
        <v>0</v>
      </c>
      <c r="N666" s="12">
        <f ca="1">SUMIF(总装!P$3:P$146,$B666,总装!P$6)+SUMIF(总装!Q$3:Q$146,$B666,总装!Q$6)+SUMIF(总装!R$3:R$146,$B666,总装!R$6)</f>
        <v>0</v>
      </c>
      <c r="O666" s="12">
        <f ca="1">SUMIF(总装!S$3:S$146,$B666,总装!S$6)+SUMIF(总装!T$3:T$146,$B666,总装!T$6)+SUMIF(总装!U$3:U$146,$B666,总装!U$6)</f>
        <v>0</v>
      </c>
      <c r="P666" s="12">
        <f ca="1">SUMIF(总装!V$3:V$146,$B666,总装!V$6)+SUMIF(总装!W$3:W$146,$B666,总装!W$6)+SUMIF(总装!X$3:X$146,$B666,总装!X$6)</f>
        <v>0</v>
      </c>
      <c r="Q666" s="12">
        <f ca="1">SUMIF(总装!Y$3:Y$146,$B666,总装!Y$6)+SUMIF(总装!Z$3:Z$146,$B666,总装!Z$6)+SUMIF(总装!AA$3:AA$146,$B666,总装!AA$6)</f>
        <v>0</v>
      </c>
      <c r="R666" s="5">
        <f ca="1">SUMIF(总装!AB$3:AB$146,$B666,总装!AB$6)+SUMIF(总装!AC$3:AC$146,$B666,总装!AC$6)+SUMIF(总装!AD$3:AD$146,$B666,总装!AD$6)</f>
        <v>0</v>
      </c>
      <c r="S666" s="5">
        <f ca="1">SUMIF(总装!AE$3:AE$146,$B666,总装!AE$6)+SUMIF(总装!AF$3:AF$146,$B666,总装!AF$6)+SUMIF(总装!AG$3:AG$146,$B666,总装!AG$6)</f>
        <v>0</v>
      </c>
      <c r="T666" s="5">
        <f ca="1">SUMIF(总装!AH$3:AH$146,$B666,总装!AH$6)+SUMIF(总装!AI$3:AI$146,$B666,总装!AI$6)+SUMIF(总装!AJ$3:AJ$146,$B666,总装!AJ$6)</f>
        <v>0</v>
      </c>
      <c r="U666" s="5">
        <f ca="1">SUMIF(总装!AK$3:AK$146,$B666,总装!AK$6)+SUMIF(总装!AL$3:AL$146,$B666,总装!AL$6)+SUMIF(总装!AM$3:AM$146,$B666,总装!AM$6)</f>
        <v>0</v>
      </c>
      <c r="V666" s="5">
        <f ca="1">SUMIF(总装!AN$3:AN$146,$B666,总装!AN$6)+SUMIF(总装!AO$3:AO$146,$B666,总装!AO$6)+SUMIF(总装!AP$3:AP$146,$B666,总装!AP$6)</f>
        <v>0</v>
      </c>
      <c r="W666" s="5">
        <f ca="1">SUMIF(总装!AQ$3:AQ$146,$B666,总装!AQ$6)+SUMIF(总装!AR$3:AR$146,$B666,总装!AR$6)+SUMIF(总装!AS$3:AS$146,$B666,总装!AS$6)</f>
        <v>0</v>
      </c>
      <c r="X666" s="5">
        <f ca="1">SUMIF(总装!AT$3:AT$146,$B666,总装!AT$6)+SUMIF(总装!AU$3:AU$146,$B666,总装!AU$6)+SUMIF(总装!AV$3:AV$146,$B666,总装!AV$6)</f>
        <v>0</v>
      </c>
      <c r="Y666" s="5">
        <f ca="1">SUMIF(总装!AW$3:AW$146,$B666,总装!AW$6)+SUMIF(总装!AX$3:AX$146,$B666,总装!AX$6)+SUMIF(总装!AY$3:AY$146,$B666,总装!AY$6)</f>
        <v>0</v>
      </c>
      <c r="Z666" s="5">
        <f ca="1">SUMIF(总装!AZ$3:AZ$146,$B666,总装!AZ$6)+SUMIF(总装!BA$3:BA$146,$B666,总装!BA$6)+SUMIF(总装!BB$3:BB$146,$B666,总装!BB$6)</f>
        <v>0</v>
      </c>
      <c r="AA666" s="5">
        <f ca="1">SUMIF(总装!BC$3:BC$146,$B666,总装!BC$6)+SUMIF(总装!BD$3:BD$146,$B666,总装!BD$6)+SUMIF(总装!BE$3:BE$146,$B666,总装!BE$6)</f>
        <v>0</v>
      </c>
      <c r="AB666" s="5">
        <f ca="1">SUMIF(总装!BF$3:BF$146,$B666,总装!BF$6)+SUMIF(总装!BG$3:BG$146,$B666,总装!BG$6)+SUMIF(总装!BH$3:BH$146,$B666,总装!BH$6)</f>
        <v>0</v>
      </c>
      <c r="AC666" s="5">
        <f ca="1">SUMIF(总装!BI$3:BI$146,$B666,总装!BI$6)+SUMIF(总装!BJ$3:BJ$146,$B666,总装!BJ$6)+SUMIF(总装!BK$3:BK$146,$B666,总装!BK$6)</f>
        <v>0</v>
      </c>
      <c r="AD666" s="5">
        <f ca="1">SUMIF(总装!BL$3:BL$146,$B666,总装!BL$6)+SUMIF(总装!BM$3:BM$146,$B666,总装!BM$6)+SUMIF(总装!BN$3:BN$146,$B666,总装!BN$6)</f>
        <v>0</v>
      </c>
      <c r="AE666" s="5">
        <f ca="1">SUMIF(总装!BO$3:BO$146,$B666,总装!BO$6)+SUMIF(总装!BP$3:BP$146,$B666,总装!BP$6)+SUMIF(总装!BQ$3:BQ$146,$B666,总装!BQ$6)</f>
        <v>250</v>
      </c>
      <c r="AF666" s="5">
        <f ca="1">SUMIF(总装!BR$3:BR$146,$B666,总装!BR$6)+SUMIF(总装!BS$3:BS$146,$B666,总装!BS$6)+SUMIF(总装!BT$3:BT$146,$B666,总装!BT$6)</f>
        <v>1200</v>
      </c>
      <c r="AG666" s="5">
        <f ca="1">SUMIF(总装!BU$3:BU$146,$B666,总装!BU$6)+SUMIF(总装!BV$3:BV$146,$B666,总装!BV$6)+SUMIF(总装!BW$3:BW$146,$B666,总装!BW$6)</f>
        <v>550</v>
      </c>
      <c r="AH666" s="5">
        <f ca="1">SUMIF(总装!BX$3:BX$146,$B666,总装!BX$6)+SUMIF(总装!BY$3:BY$146,$B666,总装!BY$6)+SUMIF(总装!BZ$3:BZ$146,$B666,总装!BZ$6)</f>
        <v>0</v>
      </c>
      <c r="AI666" s="5">
        <f ca="1">SUMIF(总装!CA$3:CA$146,$B666,总装!CA$6)+SUMIF(总装!CB$3:CB$146,$B666,总装!CB$6)+SUMIF(总装!CC$3:CC$146,$B666,总装!CC$6)</f>
        <v>0</v>
      </c>
      <c r="AJ666" s="5">
        <f ca="1">SUMIF(总装!CD$3:CD$146,$B666,总装!CD$6)+SUMIF(总装!CE$3:CE$146,$B666,总装!CE$6)+SUMIF(总装!CF$3:CF$146,$B666,总装!CF$6)</f>
        <v>0</v>
      </c>
      <c r="AK666" s="5">
        <f ca="1">SUMIF(总装!CG$3:CG$146,$B666,总装!CG$6)+SUMIF(总装!CH$3:CH$146,$B666,总装!CH$6)+SUMIF(总装!CI$3:CI$146,$B666,总装!CI$6)</f>
        <v>0</v>
      </c>
      <c r="AL666" s="5">
        <f ca="1">SUMIF(总装!CJ$3:CJ$146,$B666,总装!CJ$6)+SUMIF(总装!CK$3:CK$146,$B666,总装!CK$6)+SUMIF(总装!CL$3:CL$146,$B666,总装!CL$6)</f>
        <v>0</v>
      </c>
      <c r="AM666" s="5">
        <f ca="1">SUMIF(总装!CM$3:CM$146,$B666,总装!CM$6)+SUMIF(总装!CN$3:CN$146,$B666,总装!CN$6)+SUMIF(总装!CO$3:CO$146,$B666,总装!CO$6)</f>
        <v>0</v>
      </c>
      <c r="AN666" s="5">
        <f ca="1">SUMIF(总装!CP$3:CP$146,$B666,总装!CP$6)+SUMIF(总装!CQ$3:CQ$146,$B666,总装!CQ$6)+SUMIF(总装!CR$3:CR$146,$B666,总装!CR$6)</f>
        <v>0</v>
      </c>
      <c r="AO666" s="5">
        <f ca="1" t="shared" si="26"/>
        <v>2000</v>
      </c>
      <c r="AP666" s="5">
        <f>SUMIF(工单拆分!G:G,B666,工单拆分!I:I)</f>
        <v>2000</v>
      </c>
      <c r="AQ666" s="5">
        <f ca="1" t="shared" si="27"/>
        <v>0</v>
      </c>
      <c r="AS666" s="7"/>
      <c r="AT666" s="5"/>
      <c r="AU666" s="5"/>
      <c r="AV666" s="5"/>
      <c r="AW666" s="5"/>
    </row>
    <row r="667" s="1" customFormat="1" spans="1:49">
      <c r="A667" s="5">
        <f>工单拆分!F667</f>
        <v>7211001950</v>
      </c>
      <c r="B667" s="5" t="str">
        <f>工单拆分!G667</f>
        <v>1100066748-10</v>
      </c>
      <c r="C667" s="5" t="str">
        <f>工单拆分!H667</f>
        <v>30B3B-3.1</v>
      </c>
      <c r="D667" s="5">
        <f>VLOOKUP(B667,工单拆分!G:I,3,0)</f>
        <v>1600</v>
      </c>
      <c r="E667" s="5">
        <f ca="1">SUMIFS(OFFSET(工单拆分!$I$2,,,2000),OFFSET(工单拆分!$F$2,,,2000),A667)</f>
        <v>4800</v>
      </c>
      <c r="F667" s="5"/>
      <c r="G667" s="10">
        <f ca="1" t="array" ref="G667">MATCH(TRUE,J667:AN667&gt;10,0)+$J$2-1</f>
        <v>43529</v>
      </c>
      <c r="H667" s="11"/>
      <c r="I667" s="11"/>
      <c r="J667" s="5">
        <f ca="1">SUMIF(总装!D$3:D$146,$B667,总装!D$6)+SUMIF(总装!E$3:E$146,$B667,总装!E$6)+SUMIF(总装!F$3:F$146,$B667,总装!F$6)</f>
        <v>0</v>
      </c>
      <c r="K667" s="12">
        <f ca="1">SUMIF(总装!G$3:G$146,$B667,总装!G$6)+SUMIF(总装!H$3:H$146,$B667,总装!H$6)+SUMIF(总装!I$3:I$146,$B667,总装!I$6)</f>
        <v>0</v>
      </c>
      <c r="L667" s="12">
        <f ca="1">SUMIF(总装!J$3:J$146,$B667,总装!J$6)+SUMIF(总装!K$3:K$146,$B667,总装!K$6)+SUMIF(总装!L$3:L$146,$B667,总装!L$6)</f>
        <v>0</v>
      </c>
      <c r="M667" s="12">
        <f ca="1">SUMIF(总装!M$3:M$146,$B667,总装!M$6)+SUMIF(总装!N$3:N$146,$B667,总装!N$6)+SUMIF(总装!O$3:O$146,$B667,总装!O$6)</f>
        <v>0</v>
      </c>
      <c r="N667" s="12">
        <f ca="1">SUMIF(总装!P$3:P$146,$B667,总装!P$6)+SUMIF(总装!Q$3:Q$146,$B667,总装!Q$6)+SUMIF(总装!R$3:R$146,$B667,总装!R$6)</f>
        <v>150</v>
      </c>
      <c r="O667" s="12">
        <f ca="1">SUMIF(总装!S$3:S$146,$B667,总装!S$6)+SUMIF(总装!T$3:T$146,$B667,总装!T$6)+SUMIF(总装!U$3:U$146,$B667,总装!U$6)</f>
        <v>900</v>
      </c>
      <c r="P667" s="12">
        <f ca="1">SUMIF(总装!V$3:V$146,$B667,总装!V$6)+SUMIF(总装!W$3:W$146,$B667,总装!W$6)+SUMIF(总装!X$3:X$146,$B667,总装!X$6)</f>
        <v>550</v>
      </c>
      <c r="Q667" s="12">
        <f ca="1">SUMIF(总装!Y$3:Y$146,$B667,总装!Y$6)+SUMIF(总装!Z$3:Z$146,$B667,总装!Z$6)+SUMIF(总装!AA$3:AA$146,$B667,总装!AA$6)</f>
        <v>0</v>
      </c>
      <c r="R667" s="5">
        <f ca="1">SUMIF(总装!AB$3:AB$146,$B667,总装!AB$6)+SUMIF(总装!AC$3:AC$146,$B667,总装!AC$6)+SUMIF(总装!AD$3:AD$146,$B667,总装!AD$6)</f>
        <v>0</v>
      </c>
      <c r="S667" s="5">
        <f ca="1">SUMIF(总装!AE$3:AE$146,$B667,总装!AE$6)+SUMIF(总装!AF$3:AF$146,$B667,总装!AF$6)+SUMIF(总装!AG$3:AG$146,$B667,总装!AG$6)</f>
        <v>0</v>
      </c>
      <c r="T667" s="5">
        <f ca="1">SUMIF(总装!AH$3:AH$146,$B667,总装!AH$6)+SUMIF(总装!AI$3:AI$146,$B667,总装!AI$6)+SUMIF(总装!AJ$3:AJ$146,$B667,总装!AJ$6)</f>
        <v>0</v>
      </c>
      <c r="U667" s="5">
        <f ca="1">SUMIF(总装!AK$3:AK$146,$B667,总装!AK$6)+SUMIF(总装!AL$3:AL$146,$B667,总装!AL$6)+SUMIF(总装!AM$3:AM$146,$B667,总装!AM$6)</f>
        <v>0</v>
      </c>
      <c r="V667" s="5">
        <f ca="1">SUMIF(总装!AN$3:AN$146,$B667,总装!AN$6)+SUMIF(总装!AO$3:AO$146,$B667,总装!AO$6)+SUMIF(总装!AP$3:AP$146,$B667,总装!AP$6)</f>
        <v>0</v>
      </c>
      <c r="W667" s="5">
        <f ca="1">SUMIF(总装!AQ$3:AQ$146,$B667,总装!AQ$6)+SUMIF(总装!AR$3:AR$146,$B667,总装!AR$6)+SUMIF(总装!AS$3:AS$146,$B667,总装!AS$6)</f>
        <v>0</v>
      </c>
      <c r="X667" s="5">
        <f ca="1">SUMIF(总装!AT$3:AT$146,$B667,总装!AT$6)+SUMIF(总装!AU$3:AU$146,$B667,总装!AU$6)+SUMIF(总装!AV$3:AV$146,$B667,总装!AV$6)</f>
        <v>0</v>
      </c>
      <c r="Y667" s="5">
        <f ca="1">SUMIF(总装!AW$3:AW$146,$B667,总装!AW$6)+SUMIF(总装!AX$3:AX$146,$B667,总装!AX$6)+SUMIF(总装!AY$3:AY$146,$B667,总装!AY$6)</f>
        <v>0</v>
      </c>
      <c r="Z667" s="5">
        <f ca="1">SUMIF(总装!AZ$3:AZ$146,$B667,总装!AZ$6)+SUMIF(总装!BA$3:BA$146,$B667,总装!BA$6)+SUMIF(总装!BB$3:BB$146,$B667,总装!BB$6)</f>
        <v>0</v>
      </c>
      <c r="AA667" s="5">
        <f ca="1">SUMIF(总装!BC$3:BC$146,$B667,总装!BC$6)+SUMIF(总装!BD$3:BD$146,$B667,总装!BD$6)+SUMIF(总装!BE$3:BE$146,$B667,总装!BE$6)</f>
        <v>0</v>
      </c>
      <c r="AB667" s="5">
        <f ca="1">SUMIF(总装!BF$3:BF$146,$B667,总装!BF$6)+SUMIF(总装!BG$3:BG$146,$B667,总装!BG$6)+SUMIF(总装!BH$3:BH$146,$B667,总装!BH$6)</f>
        <v>0</v>
      </c>
      <c r="AC667" s="5">
        <f ca="1">SUMIF(总装!BI$3:BI$146,$B667,总装!BI$6)+SUMIF(总装!BJ$3:BJ$146,$B667,总装!BJ$6)+SUMIF(总装!BK$3:BK$146,$B667,总装!BK$6)</f>
        <v>0</v>
      </c>
      <c r="AD667" s="5">
        <f ca="1">SUMIF(总装!BL$3:BL$146,$B667,总装!BL$6)+SUMIF(总装!BM$3:BM$146,$B667,总装!BM$6)+SUMIF(总装!BN$3:BN$146,$B667,总装!BN$6)</f>
        <v>0</v>
      </c>
      <c r="AE667" s="5">
        <f ca="1">SUMIF(总装!BO$3:BO$146,$B667,总装!BO$6)+SUMIF(总装!BP$3:BP$146,$B667,总装!BP$6)+SUMIF(总装!BQ$3:BQ$146,$B667,总装!BQ$6)</f>
        <v>0</v>
      </c>
      <c r="AF667" s="5">
        <f ca="1">SUMIF(总装!BR$3:BR$146,$B667,总装!BR$6)+SUMIF(总装!BS$3:BS$146,$B667,总装!BS$6)+SUMIF(总装!BT$3:BT$146,$B667,总装!BT$6)</f>
        <v>0</v>
      </c>
      <c r="AG667" s="5">
        <f ca="1">SUMIF(总装!BU$3:BU$146,$B667,总装!BU$6)+SUMIF(总装!BV$3:BV$146,$B667,总装!BV$6)+SUMIF(总装!BW$3:BW$146,$B667,总装!BW$6)</f>
        <v>0</v>
      </c>
      <c r="AH667" s="5">
        <f ca="1">SUMIF(总装!BX$3:BX$146,$B667,总装!BX$6)+SUMIF(总装!BY$3:BY$146,$B667,总装!BY$6)+SUMIF(总装!BZ$3:BZ$146,$B667,总装!BZ$6)</f>
        <v>0</v>
      </c>
      <c r="AI667" s="5">
        <f ca="1">SUMIF(总装!CA$3:CA$146,$B667,总装!CA$6)+SUMIF(总装!CB$3:CB$146,$B667,总装!CB$6)+SUMIF(总装!CC$3:CC$146,$B667,总装!CC$6)</f>
        <v>0</v>
      </c>
      <c r="AJ667" s="5">
        <f ca="1">SUMIF(总装!CD$3:CD$146,$B667,总装!CD$6)+SUMIF(总装!CE$3:CE$146,$B667,总装!CE$6)+SUMIF(总装!CF$3:CF$146,$B667,总装!CF$6)</f>
        <v>0</v>
      </c>
      <c r="AK667" s="5">
        <f ca="1">SUMIF(总装!CG$3:CG$146,$B667,总装!CG$6)+SUMIF(总装!CH$3:CH$146,$B667,总装!CH$6)+SUMIF(总装!CI$3:CI$146,$B667,总装!CI$6)</f>
        <v>0</v>
      </c>
      <c r="AL667" s="5">
        <f ca="1">SUMIF(总装!CJ$3:CJ$146,$B667,总装!CJ$6)+SUMIF(总装!CK$3:CK$146,$B667,总装!CK$6)+SUMIF(总装!CL$3:CL$146,$B667,总装!CL$6)</f>
        <v>0</v>
      </c>
      <c r="AM667" s="5">
        <f ca="1">SUMIF(总装!CM$3:CM$146,$B667,总装!CM$6)+SUMIF(总装!CN$3:CN$146,$B667,总装!CN$6)+SUMIF(总装!CO$3:CO$146,$B667,总装!CO$6)</f>
        <v>0</v>
      </c>
      <c r="AN667" s="5">
        <f ca="1">SUMIF(总装!CP$3:CP$146,$B667,总装!CP$6)+SUMIF(总装!CQ$3:CQ$146,$B667,总装!CQ$6)+SUMIF(总装!CR$3:CR$146,$B667,总装!CR$6)</f>
        <v>0</v>
      </c>
      <c r="AO667" s="5">
        <f ca="1" t="shared" si="26"/>
        <v>1600</v>
      </c>
      <c r="AP667" s="5">
        <f>SUMIF(工单拆分!G:G,B667,工单拆分!I:I)</f>
        <v>1600</v>
      </c>
      <c r="AQ667" s="5">
        <f ca="1" t="shared" si="27"/>
        <v>0</v>
      </c>
      <c r="AS667" s="7"/>
      <c r="AT667" s="5"/>
      <c r="AU667" s="5"/>
      <c r="AV667" s="5"/>
      <c r="AW667" s="5"/>
    </row>
    <row r="668" s="1" customFormat="1" spans="1:49">
      <c r="A668" s="5">
        <f>工单拆分!F668</f>
        <v>7211001950</v>
      </c>
      <c r="B668" s="5" t="str">
        <f>工单拆分!G668</f>
        <v>1100066749-10</v>
      </c>
      <c r="C668" s="5" t="str">
        <f>工单拆分!H668</f>
        <v>30B3B-3.1.1</v>
      </c>
      <c r="D668" s="5">
        <f>VLOOKUP(B668,工单拆分!G:I,3,0)</f>
        <v>1600</v>
      </c>
      <c r="E668" s="5">
        <f ca="1">SUMIFS(OFFSET(工单拆分!$I$2,,,2000),OFFSET(工单拆分!$F$2,,,2000),A668)</f>
        <v>4800</v>
      </c>
      <c r="F668" s="5"/>
      <c r="G668" s="10">
        <f ca="1" t="array" ref="G668">MATCH(TRUE,J668:AN668&gt;10,0)+$J$2-1</f>
        <v>43528</v>
      </c>
      <c r="H668" s="11"/>
      <c r="I668" s="11"/>
      <c r="J668" s="5">
        <f ca="1">SUMIF(总装!D$3:D$146,$B668,总装!D$6)+SUMIF(总装!E$3:E$146,$B668,总装!E$6)+SUMIF(总装!F$3:F$146,$B668,总装!F$6)</f>
        <v>0</v>
      </c>
      <c r="K668" s="12">
        <f ca="1">SUMIF(总装!G$3:G$146,$B668,总装!G$6)+SUMIF(总装!H$3:H$146,$B668,总装!H$6)+SUMIF(总装!I$3:I$146,$B668,总装!I$6)</f>
        <v>0</v>
      </c>
      <c r="L668" s="12">
        <f ca="1">SUMIF(总装!J$3:J$146,$B668,总装!J$6)+SUMIF(总装!K$3:K$146,$B668,总装!K$6)+SUMIF(总装!L$3:L$146,$B668,总装!L$6)</f>
        <v>0</v>
      </c>
      <c r="M668" s="12">
        <f ca="1">SUMIF(总装!M$3:M$146,$B668,总装!M$6)+SUMIF(总装!N$3:N$146,$B668,总装!N$6)+SUMIF(总装!O$3:O$146,$B668,总装!O$6)</f>
        <v>850</v>
      </c>
      <c r="N668" s="12">
        <f ca="1">SUMIF(总装!P$3:P$146,$B668,总装!P$6)+SUMIF(总装!Q$3:Q$146,$B668,总装!Q$6)+SUMIF(总装!R$3:R$146,$B668,总装!R$6)</f>
        <v>750</v>
      </c>
      <c r="O668" s="12">
        <f ca="1">SUMIF(总装!S$3:S$146,$B668,总装!S$6)+SUMIF(总装!T$3:T$146,$B668,总装!T$6)+SUMIF(总装!U$3:U$146,$B668,总装!U$6)</f>
        <v>0</v>
      </c>
      <c r="P668" s="12">
        <f ca="1">SUMIF(总装!V$3:V$146,$B668,总装!V$6)+SUMIF(总装!W$3:W$146,$B668,总装!W$6)+SUMIF(总装!X$3:X$146,$B668,总装!X$6)</f>
        <v>0</v>
      </c>
      <c r="Q668" s="12">
        <f ca="1">SUMIF(总装!Y$3:Y$146,$B668,总装!Y$6)+SUMIF(总装!Z$3:Z$146,$B668,总装!Z$6)+SUMIF(总装!AA$3:AA$146,$B668,总装!AA$6)</f>
        <v>0</v>
      </c>
      <c r="R668" s="5">
        <f ca="1">SUMIF(总装!AB$3:AB$146,$B668,总装!AB$6)+SUMIF(总装!AC$3:AC$146,$B668,总装!AC$6)+SUMIF(总装!AD$3:AD$146,$B668,总装!AD$6)</f>
        <v>0</v>
      </c>
      <c r="S668" s="5">
        <f ca="1">SUMIF(总装!AE$3:AE$146,$B668,总装!AE$6)+SUMIF(总装!AF$3:AF$146,$B668,总装!AF$6)+SUMIF(总装!AG$3:AG$146,$B668,总装!AG$6)</f>
        <v>0</v>
      </c>
      <c r="T668" s="5">
        <f ca="1">SUMIF(总装!AH$3:AH$146,$B668,总装!AH$6)+SUMIF(总装!AI$3:AI$146,$B668,总装!AI$6)+SUMIF(总装!AJ$3:AJ$146,$B668,总装!AJ$6)</f>
        <v>0</v>
      </c>
      <c r="U668" s="5">
        <f ca="1">SUMIF(总装!AK$3:AK$146,$B668,总装!AK$6)+SUMIF(总装!AL$3:AL$146,$B668,总装!AL$6)+SUMIF(总装!AM$3:AM$146,$B668,总装!AM$6)</f>
        <v>0</v>
      </c>
      <c r="V668" s="5">
        <f ca="1">SUMIF(总装!AN$3:AN$146,$B668,总装!AN$6)+SUMIF(总装!AO$3:AO$146,$B668,总装!AO$6)+SUMIF(总装!AP$3:AP$146,$B668,总装!AP$6)</f>
        <v>0</v>
      </c>
      <c r="W668" s="5">
        <f ca="1">SUMIF(总装!AQ$3:AQ$146,$B668,总装!AQ$6)+SUMIF(总装!AR$3:AR$146,$B668,总装!AR$6)+SUMIF(总装!AS$3:AS$146,$B668,总装!AS$6)</f>
        <v>0</v>
      </c>
      <c r="X668" s="5">
        <f ca="1">SUMIF(总装!AT$3:AT$146,$B668,总装!AT$6)+SUMIF(总装!AU$3:AU$146,$B668,总装!AU$6)+SUMIF(总装!AV$3:AV$146,$B668,总装!AV$6)</f>
        <v>0</v>
      </c>
      <c r="Y668" s="5">
        <f ca="1">SUMIF(总装!AW$3:AW$146,$B668,总装!AW$6)+SUMIF(总装!AX$3:AX$146,$B668,总装!AX$6)+SUMIF(总装!AY$3:AY$146,$B668,总装!AY$6)</f>
        <v>0</v>
      </c>
      <c r="Z668" s="5">
        <f ca="1">SUMIF(总装!AZ$3:AZ$146,$B668,总装!AZ$6)+SUMIF(总装!BA$3:BA$146,$B668,总装!BA$6)+SUMIF(总装!BB$3:BB$146,$B668,总装!BB$6)</f>
        <v>0</v>
      </c>
      <c r="AA668" s="5">
        <f ca="1">SUMIF(总装!BC$3:BC$146,$B668,总装!BC$6)+SUMIF(总装!BD$3:BD$146,$B668,总装!BD$6)+SUMIF(总装!BE$3:BE$146,$B668,总装!BE$6)</f>
        <v>0</v>
      </c>
      <c r="AB668" s="5">
        <f ca="1">SUMIF(总装!BF$3:BF$146,$B668,总装!BF$6)+SUMIF(总装!BG$3:BG$146,$B668,总装!BG$6)+SUMIF(总装!BH$3:BH$146,$B668,总装!BH$6)</f>
        <v>0</v>
      </c>
      <c r="AC668" s="5">
        <f ca="1">SUMIF(总装!BI$3:BI$146,$B668,总装!BI$6)+SUMIF(总装!BJ$3:BJ$146,$B668,总装!BJ$6)+SUMIF(总装!BK$3:BK$146,$B668,总装!BK$6)</f>
        <v>0</v>
      </c>
      <c r="AD668" s="5">
        <f ca="1">SUMIF(总装!BL$3:BL$146,$B668,总装!BL$6)+SUMIF(总装!BM$3:BM$146,$B668,总装!BM$6)+SUMIF(总装!BN$3:BN$146,$B668,总装!BN$6)</f>
        <v>0</v>
      </c>
      <c r="AE668" s="5">
        <f ca="1">SUMIF(总装!BO$3:BO$146,$B668,总装!BO$6)+SUMIF(总装!BP$3:BP$146,$B668,总装!BP$6)+SUMIF(总装!BQ$3:BQ$146,$B668,总装!BQ$6)</f>
        <v>0</v>
      </c>
      <c r="AF668" s="5">
        <f ca="1">SUMIF(总装!BR$3:BR$146,$B668,总装!BR$6)+SUMIF(总装!BS$3:BS$146,$B668,总装!BS$6)+SUMIF(总装!BT$3:BT$146,$B668,总装!BT$6)</f>
        <v>0</v>
      </c>
      <c r="AG668" s="5">
        <f ca="1">SUMIF(总装!BU$3:BU$146,$B668,总装!BU$6)+SUMIF(总装!BV$3:BV$146,$B668,总装!BV$6)+SUMIF(总装!BW$3:BW$146,$B668,总装!BW$6)</f>
        <v>0</v>
      </c>
      <c r="AH668" s="5">
        <f ca="1">SUMIF(总装!BX$3:BX$146,$B668,总装!BX$6)+SUMIF(总装!BY$3:BY$146,$B668,总装!BY$6)+SUMIF(总装!BZ$3:BZ$146,$B668,总装!BZ$6)</f>
        <v>0</v>
      </c>
      <c r="AI668" s="5">
        <f ca="1">SUMIF(总装!CA$3:CA$146,$B668,总装!CA$6)+SUMIF(总装!CB$3:CB$146,$B668,总装!CB$6)+SUMIF(总装!CC$3:CC$146,$B668,总装!CC$6)</f>
        <v>0</v>
      </c>
      <c r="AJ668" s="5">
        <f ca="1">SUMIF(总装!CD$3:CD$146,$B668,总装!CD$6)+SUMIF(总装!CE$3:CE$146,$B668,总装!CE$6)+SUMIF(总装!CF$3:CF$146,$B668,总装!CF$6)</f>
        <v>0</v>
      </c>
      <c r="AK668" s="5">
        <f ca="1">SUMIF(总装!CG$3:CG$146,$B668,总装!CG$6)+SUMIF(总装!CH$3:CH$146,$B668,总装!CH$6)+SUMIF(总装!CI$3:CI$146,$B668,总装!CI$6)</f>
        <v>0</v>
      </c>
      <c r="AL668" s="5">
        <f ca="1">SUMIF(总装!CJ$3:CJ$146,$B668,总装!CJ$6)+SUMIF(总装!CK$3:CK$146,$B668,总装!CK$6)+SUMIF(总装!CL$3:CL$146,$B668,总装!CL$6)</f>
        <v>0</v>
      </c>
      <c r="AM668" s="5">
        <f ca="1">SUMIF(总装!CM$3:CM$146,$B668,总装!CM$6)+SUMIF(总装!CN$3:CN$146,$B668,总装!CN$6)+SUMIF(总装!CO$3:CO$146,$B668,总装!CO$6)</f>
        <v>0</v>
      </c>
      <c r="AN668" s="5">
        <f ca="1">SUMIF(总装!CP$3:CP$146,$B668,总装!CP$6)+SUMIF(总装!CQ$3:CQ$146,$B668,总装!CQ$6)+SUMIF(总装!CR$3:CR$146,$B668,总装!CR$6)</f>
        <v>0</v>
      </c>
      <c r="AO668" s="5">
        <f ca="1" t="shared" si="26"/>
        <v>1600</v>
      </c>
      <c r="AP668" s="5">
        <f>SUMIF(工单拆分!G:G,B668,工单拆分!I:I)</f>
        <v>1600</v>
      </c>
      <c r="AQ668" s="5">
        <f ca="1" t="shared" si="27"/>
        <v>0</v>
      </c>
      <c r="AS668" s="7"/>
      <c r="AT668" s="5"/>
      <c r="AU668" s="5"/>
      <c r="AV668" s="5"/>
      <c r="AW668" s="5"/>
    </row>
    <row r="669" s="1" customFormat="1" spans="1:49">
      <c r="A669" s="5">
        <f>工单拆分!F669</f>
        <v>7211002097</v>
      </c>
      <c r="B669" s="5" t="str">
        <f>工单拆分!G669</f>
        <v>1100066558-10/20</v>
      </c>
      <c r="C669" s="5" t="str">
        <f>工单拆分!H669</f>
        <v>JF08BG-2.19</v>
      </c>
      <c r="D669" s="5">
        <f>VLOOKUP(B669,工单拆分!G:I,3,0)</f>
        <v>974</v>
      </c>
      <c r="E669" s="5">
        <f ca="1">SUMIFS(OFFSET(工单拆分!$I$2,,,2000),OFFSET(工单拆分!$F$2,,,2000),A669)</f>
        <v>974</v>
      </c>
      <c r="F669" s="5"/>
      <c r="G669" s="10">
        <f ca="1" t="array" ref="G669">MATCH(TRUE,J669:AN669&gt;10,0)+$J$2-1</f>
        <v>43535</v>
      </c>
      <c r="H669" s="11"/>
      <c r="I669" s="11"/>
      <c r="J669" s="5">
        <f ca="1">SUMIF(总装!D$3:D$146,$B669,总装!D$6)+SUMIF(总装!E$3:E$146,$B669,总装!E$6)+SUMIF(总装!F$3:F$146,$B669,总装!F$6)</f>
        <v>0</v>
      </c>
      <c r="K669" s="12">
        <f ca="1">SUMIF(总装!G$3:G$146,$B669,总装!G$6)+SUMIF(总装!H$3:H$146,$B669,总装!H$6)+SUMIF(总装!I$3:I$146,$B669,总装!I$6)</f>
        <v>0</v>
      </c>
      <c r="L669" s="12">
        <f ca="1">SUMIF(总装!J$3:J$146,$B669,总装!J$6)+SUMIF(总装!K$3:K$146,$B669,总装!K$6)+SUMIF(总装!L$3:L$146,$B669,总装!L$6)</f>
        <v>0</v>
      </c>
      <c r="M669" s="12">
        <f ca="1">SUMIF(总装!M$3:M$146,$B669,总装!M$6)+SUMIF(总装!N$3:N$146,$B669,总装!N$6)+SUMIF(总装!O$3:O$146,$B669,总装!O$6)</f>
        <v>0</v>
      </c>
      <c r="N669" s="12">
        <f ca="1">SUMIF(总装!P$3:P$146,$B669,总装!P$6)+SUMIF(总装!Q$3:Q$146,$B669,总装!Q$6)+SUMIF(总装!R$3:R$146,$B669,总装!R$6)</f>
        <v>0</v>
      </c>
      <c r="O669" s="12">
        <f ca="1">SUMIF(总装!S$3:S$146,$B669,总装!S$6)+SUMIF(总装!T$3:T$146,$B669,总装!T$6)+SUMIF(总装!U$3:U$146,$B669,总装!U$6)</f>
        <v>0</v>
      </c>
      <c r="P669" s="12">
        <f ca="1">SUMIF(总装!V$3:V$146,$B669,总装!V$6)+SUMIF(总装!W$3:W$146,$B669,总装!W$6)+SUMIF(总装!X$3:X$146,$B669,总装!X$6)</f>
        <v>0</v>
      </c>
      <c r="Q669" s="12">
        <f ca="1">SUMIF(总装!Y$3:Y$146,$B669,总装!Y$6)+SUMIF(总装!Z$3:Z$146,$B669,总装!Z$6)+SUMIF(总装!AA$3:AA$146,$B669,总装!AA$6)</f>
        <v>0</v>
      </c>
      <c r="R669" s="5">
        <f ca="1">SUMIF(总装!AB$3:AB$146,$B669,总装!AB$6)+SUMIF(总装!AC$3:AC$146,$B669,总装!AC$6)+SUMIF(总装!AD$3:AD$146,$B669,总装!AD$6)</f>
        <v>0</v>
      </c>
      <c r="S669" s="5">
        <f ca="1">SUMIF(总装!AE$3:AE$146,$B669,总装!AE$6)+SUMIF(总装!AF$3:AF$146,$B669,总装!AF$6)+SUMIF(总装!AG$3:AG$146,$B669,总装!AG$6)</f>
        <v>0</v>
      </c>
      <c r="T669" s="5">
        <f ca="1">SUMIF(总装!AH$3:AH$146,$B669,总装!AH$6)+SUMIF(总装!AI$3:AI$146,$B669,总装!AI$6)+SUMIF(总装!AJ$3:AJ$146,$B669,总装!AJ$6)</f>
        <v>974</v>
      </c>
      <c r="U669" s="5">
        <f ca="1">SUMIF(总装!AK$3:AK$146,$B669,总装!AK$6)+SUMIF(总装!AL$3:AL$146,$B669,总装!AL$6)+SUMIF(总装!AM$3:AM$146,$B669,总装!AM$6)</f>
        <v>0</v>
      </c>
      <c r="V669" s="5">
        <f ca="1">SUMIF(总装!AN$3:AN$146,$B669,总装!AN$6)+SUMIF(总装!AO$3:AO$146,$B669,总装!AO$6)+SUMIF(总装!AP$3:AP$146,$B669,总装!AP$6)</f>
        <v>0</v>
      </c>
      <c r="W669" s="5">
        <f ca="1">SUMIF(总装!AQ$3:AQ$146,$B669,总装!AQ$6)+SUMIF(总装!AR$3:AR$146,$B669,总装!AR$6)+SUMIF(总装!AS$3:AS$146,$B669,总装!AS$6)</f>
        <v>0</v>
      </c>
      <c r="X669" s="5">
        <f ca="1">SUMIF(总装!AT$3:AT$146,$B669,总装!AT$6)+SUMIF(总装!AU$3:AU$146,$B669,总装!AU$6)+SUMIF(总装!AV$3:AV$146,$B669,总装!AV$6)</f>
        <v>0</v>
      </c>
      <c r="Y669" s="5">
        <f ca="1">SUMIF(总装!AW$3:AW$146,$B669,总装!AW$6)+SUMIF(总装!AX$3:AX$146,$B669,总装!AX$6)+SUMIF(总装!AY$3:AY$146,$B669,总装!AY$6)</f>
        <v>0</v>
      </c>
      <c r="Z669" s="5">
        <f ca="1">SUMIF(总装!AZ$3:AZ$146,$B669,总装!AZ$6)+SUMIF(总装!BA$3:BA$146,$B669,总装!BA$6)+SUMIF(总装!BB$3:BB$146,$B669,总装!BB$6)</f>
        <v>0</v>
      </c>
      <c r="AA669" s="5">
        <f ca="1">SUMIF(总装!BC$3:BC$146,$B669,总装!BC$6)+SUMIF(总装!BD$3:BD$146,$B669,总装!BD$6)+SUMIF(总装!BE$3:BE$146,$B669,总装!BE$6)</f>
        <v>0</v>
      </c>
      <c r="AB669" s="5">
        <f ca="1">SUMIF(总装!BF$3:BF$146,$B669,总装!BF$6)+SUMIF(总装!BG$3:BG$146,$B669,总装!BG$6)+SUMIF(总装!BH$3:BH$146,$B669,总装!BH$6)</f>
        <v>0</v>
      </c>
      <c r="AC669" s="5">
        <f ca="1">SUMIF(总装!BI$3:BI$146,$B669,总装!BI$6)+SUMIF(总装!BJ$3:BJ$146,$B669,总装!BJ$6)+SUMIF(总装!BK$3:BK$146,$B669,总装!BK$6)</f>
        <v>0</v>
      </c>
      <c r="AD669" s="5">
        <f ca="1">SUMIF(总装!BL$3:BL$146,$B669,总装!BL$6)+SUMIF(总装!BM$3:BM$146,$B669,总装!BM$6)+SUMIF(总装!BN$3:BN$146,$B669,总装!BN$6)</f>
        <v>0</v>
      </c>
      <c r="AE669" s="5">
        <f ca="1">SUMIF(总装!BO$3:BO$146,$B669,总装!BO$6)+SUMIF(总装!BP$3:BP$146,$B669,总装!BP$6)+SUMIF(总装!BQ$3:BQ$146,$B669,总装!BQ$6)</f>
        <v>0</v>
      </c>
      <c r="AF669" s="5">
        <f ca="1">SUMIF(总装!BR$3:BR$146,$B669,总装!BR$6)+SUMIF(总装!BS$3:BS$146,$B669,总装!BS$6)+SUMIF(总装!BT$3:BT$146,$B669,总装!BT$6)</f>
        <v>0</v>
      </c>
      <c r="AG669" s="5">
        <f ca="1">SUMIF(总装!BU$3:BU$146,$B669,总装!BU$6)+SUMIF(总装!BV$3:BV$146,$B669,总装!BV$6)+SUMIF(总装!BW$3:BW$146,$B669,总装!BW$6)</f>
        <v>0</v>
      </c>
      <c r="AH669" s="5">
        <f ca="1">SUMIF(总装!BX$3:BX$146,$B669,总装!BX$6)+SUMIF(总装!BY$3:BY$146,$B669,总装!BY$6)+SUMIF(总装!BZ$3:BZ$146,$B669,总装!BZ$6)</f>
        <v>0</v>
      </c>
      <c r="AI669" s="5">
        <f ca="1">SUMIF(总装!CA$3:CA$146,$B669,总装!CA$6)+SUMIF(总装!CB$3:CB$146,$B669,总装!CB$6)+SUMIF(总装!CC$3:CC$146,$B669,总装!CC$6)</f>
        <v>0</v>
      </c>
      <c r="AJ669" s="5">
        <f ca="1">SUMIF(总装!CD$3:CD$146,$B669,总装!CD$6)+SUMIF(总装!CE$3:CE$146,$B669,总装!CE$6)+SUMIF(总装!CF$3:CF$146,$B669,总装!CF$6)</f>
        <v>0</v>
      </c>
      <c r="AK669" s="5">
        <f ca="1">SUMIF(总装!CG$3:CG$146,$B669,总装!CG$6)+SUMIF(总装!CH$3:CH$146,$B669,总装!CH$6)+SUMIF(总装!CI$3:CI$146,$B669,总装!CI$6)</f>
        <v>0</v>
      </c>
      <c r="AL669" s="5">
        <f ca="1">SUMIF(总装!CJ$3:CJ$146,$B669,总装!CJ$6)+SUMIF(总装!CK$3:CK$146,$B669,总装!CK$6)+SUMIF(总装!CL$3:CL$146,$B669,总装!CL$6)</f>
        <v>0</v>
      </c>
      <c r="AM669" s="5">
        <f ca="1">SUMIF(总装!CM$3:CM$146,$B669,总装!CM$6)+SUMIF(总装!CN$3:CN$146,$B669,总装!CN$6)+SUMIF(总装!CO$3:CO$146,$B669,总装!CO$6)</f>
        <v>0</v>
      </c>
      <c r="AN669" s="5">
        <f ca="1">SUMIF(总装!CP$3:CP$146,$B669,总装!CP$6)+SUMIF(总装!CQ$3:CQ$146,$B669,总装!CQ$6)+SUMIF(总装!CR$3:CR$146,$B669,总装!CR$6)</f>
        <v>0</v>
      </c>
      <c r="AO669" s="5">
        <f ca="1" t="shared" si="26"/>
        <v>974</v>
      </c>
      <c r="AP669" s="5">
        <f>SUMIF(工单拆分!G:G,B669,工单拆分!I:I)</f>
        <v>974</v>
      </c>
      <c r="AQ669" s="5">
        <f ca="1" t="shared" si="27"/>
        <v>0</v>
      </c>
      <c r="AS669" s="7"/>
      <c r="AT669" s="5"/>
      <c r="AU669" s="5"/>
      <c r="AV669" s="5"/>
      <c r="AW669" s="5"/>
    </row>
    <row r="670" s="1" customFormat="1" spans="1:49">
      <c r="A670" s="5">
        <f>工单拆分!F670</f>
        <v>7211003689</v>
      </c>
      <c r="B670" s="5" t="str">
        <f>工单拆分!G670</f>
        <v>1100066825-10/20</v>
      </c>
      <c r="C670" s="5" t="str">
        <f>工单拆分!H670</f>
        <v>40FC8053A-3.6</v>
      </c>
      <c r="D670" s="5">
        <f>VLOOKUP(B670,工单拆分!G:I,3,0)</f>
        <v>1400</v>
      </c>
      <c r="E670" s="5">
        <f ca="1">SUMIFS(OFFSET(工单拆分!$I$2,,,2000),OFFSET(工单拆分!$F$2,,,2000),A670)</f>
        <v>1400</v>
      </c>
      <c r="F670" s="5"/>
      <c r="G670" s="10">
        <f ca="1" t="array" ref="G670">MATCH(TRUE,J670:AN670&gt;10,0)+$J$2-1</f>
        <v>43529</v>
      </c>
      <c r="H670" s="11"/>
      <c r="I670" s="11"/>
      <c r="J670" s="5">
        <f ca="1">SUMIF(总装!D$3:D$146,$B670,总装!D$6)+SUMIF(总装!E$3:E$146,$B670,总装!E$6)+SUMIF(总装!F$3:F$146,$B670,总装!F$6)</f>
        <v>0</v>
      </c>
      <c r="K670" s="12">
        <f ca="1">SUMIF(总装!G$3:G$146,$B670,总装!G$6)+SUMIF(总装!H$3:H$146,$B670,总装!H$6)+SUMIF(总装!I$3:I$146,$B670,总装!I$6)</f>
        <v>0</v>
      </c>
      <c r="L670" s="12">
        <f ca="1">SUMIF(总装!J$3:J$146,$B670,总装!J$6)+SUMIF(总装!K$3:K$146,$B670,总装!K$6)+SUMIF(总装!L$3:L$146,$B670,总装!L$6)</f>
        <v>0</v>
      </c>
      <c r="M670" s="12">
        <f ca="1">SUMIF(总装!M$3:M$146,$B670,总装!M$6)+SUMIF(总装!N$3:N$146,$B670,总装!N$6)+SUMIF(总装!O$3:O$146,$B670,总装!O$6)</f>
        <v>0</v>
      </c>
      <c r="N670" s="12">
        <f ca="1">SUMIF(总装!P$3:P$146,$B670,总装!P$6)+SUMIF(总装!Q$3:Q$146,$B670,总装!Q$6)+SUMIF(总装!R$3:R$146,$B670,总装!R$6)</f>
        <v>200</v>
      </c>
      <c r="O670" s="12">
        <f ca="1">SUMIF(总装!S$3:S$146,$B670,总装!S$6)+SUMIF(总装!T$3:T$146,$B670,总装!T$6)+SUMIF(总装!U$3:U$146,$B670,总装!U$6)</f>
        <v>1200</v>
      </c>
      <c r="P670" s="12">
        <f ca="1">SUMIF(总装!V$3:V$146,$B670,总装!V$6)+SUMIF(总装!W$3:W$146,$B670,总装!W$6)+SUMIF(总装!X$3:X$146,$B670,总装!X$6)</f>
        <v>0</v>
      </c>
      <c r="Q670" s="12">
        <f ca="1">SUMIF(总装!Y$3:Y$146,$B670,总装!Y$6)+SUMIF(总装!Z$3:Z$146,$B670,总装!Z$6)+SUMIF(总装!AA$3:AA$146,$B670,总装!AA$6)</f>
        <v>0</v>
      </c>
      <c r="R670" s="5">
        <f ca="1">SUMIF(总装!AB$3:AB$146,$B670,总装!AB$6)+SUMIF(总装!AC$3:AC$146,$B670,总装!AC$6)+SUMIF(总装!AD$3:AD$146,$B670,总装!AD$6)</f>
        <v>0</v>
      </c>
      <c r="S670" s="5">
        <f ca="1">SUMIF(总装!AE$3:AE$146,$B670,总装!AE$6)+SUMIF(总装!AF$3:AF$146,$B670,总装!AF$6)+SUMIF(总装!AG$3:AG$146,$B670,总装!AG$6)</f>
        <v>0</v>
      </c>
      <c r="T670" s="5">
        <f ca="1">SUMIF(总装!AH$3:AH$146,$B670,总装!AH$6)+SUMIF(总装!AI$3:AI$146,$B670,总装!AI$6)+SUMIF(总装!AJ$3:AJ$146,$B670,总装!AJ$6)</f>
        <v>0</v>
      </c>
      <c r="U670" s="5">
        <f ca="1">SUMIF(总装!AK$3:AK$146,$B670,总装!AK$6)+SUMIF(总装!AL$3:AL$146,$B670,总装!AL$6)+SUMIF(总装!AM$3:AM$146,$B670,总装!AM$6)</f>
        <v>0</v>
      </c>
      <c r="V670" s="5">
        <f ca="1">SUMIF(总装!AN$3:AN$146,$B670,总装!AN$6)+SUMIF(总装!AO$3:AO$146,$B670,总装!AO$6)+SUMIF(总装!AP$3:AP$146,$B670,总装!AP$6)</f>
        <v>0</v>
      </c>
      <c r="W670" s="5">
        <f ca="1">SUMIF(总装!AQ$3:AQ$146,$B670,总装!AQ$6)+SUMIF(总装!AR$3:AR$146,$B670,总装!AR$6)+SUMIF(总装!AS$3:AS$146,$B670,总装!AS$6)</f>
        <v>0</v>
      </c>
      <c r="X670" s="5">
        <f ca="1">SUMIF(总装!AT$3:AT$146,$B670,总装!AT$6)+SUMIF(总装!AU$3:AU$146,$B670,总装!AU$6)+SUMIF(总装!AV$3:AV$146,$B670,总装!AV$6)</f>
        <v>0</v>
      </c>
      <c r="Y670" s="5">
        <f ca="1">SUMIF(总装!AW$3:AW$146,$B670,总装!AW$6)+SUMIF(总装!AX$3:AX$146,$B670,总装!AX$6)+SUMIF(总装!AY$3:AY$146,$B670,总装!AY$6)</f>
        <v>0</v>
      </c>
      <c r="Z670" s="5">
        <f ca="1">SUMIF(总装!AZ$3:AZ$146,$B670,总装!AZ$6)+SUMIF(总装!BA$3:BA$146,$B670,总装!BA$6)+SUMIF(总装!BB$3:BB$146,$B670,总装!BB$6)</f>
        <v>0</v>
      </c>
      <c r="AA670" s="5">
        <f ca="1">SUMIF(总装!BC$3:BC$146,$B670,总装!BC$6)+SUMIF(总装!BD$3:BD$146,$B670,总装!BD$6)+SUMIF(总装!BE$3:BE$146,$B670,总装!BE$6)</f>
        <v>0</v>
      </c>
      <c r="AB670" s="5">
        <f ca="1">SUMIF(总装!BF$3:BF$146,$B670,总装!BF$6)+SUMIF(总装!BG$3:BG$146,$B670,总装!BG$6)+SUMIF(总装!BH$3:BH$146,$B670,总装!BH$6)</f>
        <v>0</v>
      </c>
      <c r="AC670" s="5">
        <f ca="1">SUMIF(总装!BI$3:BI$146,$B670,总装!BI$6)+SUMIF(总装!BJ$3:BJ$146,$B670,总装!BJ$6)+SUMIF(总装!BK$3:BK$146,$B670,总装!BK$6)</f>
        <v>0</v>
      </c>
      <c r="AD670" s="5">
        <f ca="1">SUMIF(总装!BL$3:BL$146,$B670,总装!BL$6)+SUMIF(总装!BM$3:BM$146,$B670,总装!BM$6)+SUMIF(总装!BN$3:BN$146,$B670,总装!BN$6)</f>
        <v>0</v>
      </c>
      <c r="AE670" s="5">
        <f ca="1">SUMIF(总装!BO$3:BO$146,$B670,总装!BO$6)+SUMIF(总装!BP$3:BP$146,$B670,总装!BP$6)+SUMIF(总装!BQ$3:BQ$146,$B670,总装!BQ$6)</f>
        <v>0</v>
      </c>
      <c r="AF670" s="5">
        <f ca="1">SUMIF(总装!BR$3:BR$146,$B670,总装!BR$6)+SUMIF(总装!BS$3:BS$146,$B670,总装!BS$6)+SUMIF(总装!BT$3:BT$146,$B670,总装!BT$6)</f>
        <v>0</v>
      </c>
      <c r="AG670" s="5">
        <f ca="1">SUMIF(总装!BU$3:BU$146,$B670,总装!BU$6)+SUMIF(总装!BV$3:BV$146,$B670,总装!BV$6)+SUMIF(总装!BW$3:BW$146,$B670,总装!BW$6)</f>
        <v>0</v>
      </c>
      <c r="AH670" s="5">
        <f ca="1">SUMIF(总装!BX$3:BX$146,$B670,总装!BX$6)+SUMIF(总装!BY$3:BY$146,$B670,总装!BY$6)+SUMIF(总装!BZ$3:BZ$146,$B670,总装!BZ$6)</f>
        <v>0</v>
      </c>
      <c r="AI670" s="5">
        <f ca="1">SUMIF(总装!CA$3:CA$146,$B670,总装!CA$6)+SUMIF(总装!CB$3:CB$146,$B670,总装!CB$6)+SUMIF(总装!CC$3:CC$146,$B670,总装!CC$6)</f>
        <v>0</v>
      </c>
      <c r="AJ670" s="5">
        <f ca="1">SUMIF(总装!CD$3:CD$146,$B670,总装!CD$6)+SUMIF(总装!CE$3:CE$146,$B670,总装!CE$6)+SUMIF(总装!CF$3:CF$146,$B670,总装!CF$6)</f>
        <v>0</v>
      </c>
      <c r="AK670" s="5">
        <f ca="1">SUMIF(总装!CG$3:CG$146,$B670,总装!CG$6)+SUMIF(总装!CH$3:CH$146,$B670,总装!CH$6)+SUMIF(总装!CI$3:CI$146,$B670,总装!CI$6)</f>
        <v>0</v>
      </c>
      <c r="AL670" s="5">
        <f ca="1">SUMIF(总装!CJ$3:CJ$146,$B670,总装!CJ$6)+SUMIF(总装!CK$3:CK$146,$B670,总装!CK$6)+SUMIF(总装!CL$3:CL$146,$B670,总装!CL$6)</f>
        <v>0</v>
      </c>
      <c r="AM670" s="5">
        <f ca="1">SUMIF(总装!CM$3:CM$146,$B670,总装!CM$6)+SUMIF(总装!CN$3:CN$146,$B670,总装!CN$6)+SUMIF(总装!CO$3:CO$146,$B670,总装!CO$6)</f>
        <v>0</v>
      </c>
      <c r="AN670" s="5">
        <f ca="1">SUMIF(总装!CP$3:CP$146,$B670,总装!CP$6)+SUMIF(总装!CQ$3:CQ$146,$B670,总装!CQ$6)+SUMIF(总装!CR$3:CR$146,$B670,总装!CR$6)</f>
        <v>0</v>
      </c>
      <c r="AO670" s="5">
        <f ca="1" t="shared" si="26"/>
        <v>1400</v>
      </c>
      <c r="AP670" s="5">
        <f>SUMIF(工单拆分!G:G,B670,工单拆分!I:I)</f>
        <v>1400</v>
      </c>
      <c r="AQ670" s="5">
        <f ca="1" t="shared" si="27"/>
        <v>0</v>
      </c>
      <c r="AS670" s="7"/>
      <c r="AT670" s="5"/>
      <c r="AU670" s="5"/>
      <c r="AV670" s="5"/>
      <c r="AW670" s="5"/>
    </row>
    <row r="671" s="1" customFormat="1" spans="1:49">
      <c r="A671" s="5">
        <f>工单拆分!F671</f>
        <v>7211001926</v>
      </c>
      <c r="B671" s="5" t="str">
        <f>工单拆分!G671</f>
        <v>1100066715-20</v>
      </c>
      <c r="C671" s="5" t="str">
        <f>工单拆分!H671</f>
        <v>JF08G-2.28</v>
      </c>
      <c r="D671" s="5">
        <f>VLOOKUP(B671,工单拆分!G:I,3,0)</f>
        <v>972</v>
      </c>
      <c r="E671" s="5">
        <f ca="1">SUMIFS(OFFSET(工单拆分!$I$2,,,2000),OFFSET(工单拆分!$F$2,,,2000),A671)</f>
        <v>1952</v>
      </c>
      <c r="F671" s="5"/>
      <c r="G671" s="10">
        <f ca="1" t="array" ref="G671">MATCH(TRUE,J671:AN671&gt;10,0)+$J$2-1</f>
        <v>43525</v>
      </c>
      <c r="H671" s="11"/>
      <c r="I671" s="11"/>
      <c r="J671" s="5">
        <f ca="1">SUMIF(总装!D$3:D$146,$B671,总装!D$6)+SUMIF(总装!E$3:E$146,$B671,总装!E$6)+SUMIF(总装!F$3:F$146,$B671,总装!F$6)</f>
        <v>972</v>
      </c>
      <c r="K671" s="12">
        <f ca="1">SUMIF(总装!G$3:G$146,$B671,总装!G$6)+SUMIF(总装!H$3:H$146,$B671,总装!H$6)+SUMIF(总装!I$3:I$146,$B671,总装!I$6)</f>
        <v>0</v>
      </c>
      <c r="L671" s="12">
        <f ca="1">SUMIF(总装!J$3:J$146,$B671,总装!J$6)+SUMIF(总装!K$3:K$146,$B671,总装!K$6)+SUMIF(总装!L$3:L$146,$B671,总装!L$6)</f>
        <v>0</v>
      </c>
      <c r="M671" s="12">
        <f ca="1">SUMIF(总装!M$3:M$146,$B671,总装!M$6)+SUMIF(总装!N$3:N$146,$B671,总装!N$6)+SUMIF(总装!O$3:O$146,$B671,总装!O$6)</f>
        <v>0</v>
      </c>
      <c r="N671" s="12">
        <f ca="1">SUMIF(总装!P$3:P$146,$B671,总装!P$6)+SUMIF(总装!Q$3:Q$146,$B671,总装!Q$6)+SUMIF(总装!R$3:R$146,$B671,总装!R$6)</f>
        <v>0</v>
      </c>
      <c r="O671" s="12">
        <f ca="1">SUMIF(总装!S$3:S$146,$B671,总装!S$6)+SUMIF(总装!T$3:T$146,$B671,总装!T$6)+SUMIF(总装!U$3:U$146,$B671,总装!U$6)</f>
        <v>0</v>
      </c>
      <c r="P671" s="12">
        <f ca="1">SUMIF(总装!V$3:V$146,$B671,总装!V$6)+SUMIF(总装!W$3:W$146,$B671,总装!W$6)+SUMIF(总装!X$3:X$146,$B671,总装!X$6)</f>
        <v>0</v>
      </c>
      <c r="Q671" s="12">
        <f ca="1">SUMIF(总装!Y$3:Y$146,$B671,总装!Y$6)+SUMIF(总装!Z$3:Z$146,$B671,总装!Z$6)+SUMIF(总装!AA$3:AA$146,$B671,总装!AA$6)</f>
        <v>0</v>
      </c>
      <c r="R671" s="5">
        <f ca="1">SUMIF(总装!AB$3:AB$146,$B671,总装!AB$6)+SUMIF(总装!AC$3:AC$146,$B671,总装!AC$6)+SUMIF(总装!AD$3:AD$146,$B671,总装!AD$6)</f>
        <v>0</v>
      </c>
      <c r="S671" s="5">
        <f ca="1">SUMIF(总装!AE$3:AE$146,$B671,总装!AE$6)+SUMIF(总装!AF$3:AF$146,$B671,总装!AF$6)+SUMIF(总装!AG$3:AG$146,$B671,总装!AG$6)</f>
        <v>0</v>
      </c>
      <c r="T671" s="5">
        <f ca="1">SUMIF(总装!AH$3:AH$146,$B671,总装!AH$6)+SUMIF(总装!AI$3:AI$146,$B671,总装!AI$6)+SUMIF(总装!AJ$3:AJ$146,$B671,总装!AJ$6)</f>
        <v>0</v>
      </c>
      <c r="U671" s="5">
        <f ca="1">SUMIF(总装!AK$3:AK$146,$B671,总装!AK$6)+SUMIF(总装!AL$3:AL$146,$B671,总装!AL$6)+SUMIF(总装!AM$3:AM$146,$B671,总装!AM$6)</f>
        <v>0</v>
      </c>
      <c r="V671" s="5">
        <f ca="1">SUMIF(总装!AN$3:AN$146,$B671,总装!AN$6)+SUMIF(总装!AO$3:AO$146,$B671,总装!AO$6)+SUMIF(总装!AP$3:AP$146,$B671,总装!AP$6)</f>
        <v>0</v>
      </c>
      <c r="W671" s="5">
        <f ca="1">SUMIF(总装!AQ$3:AQ$146,$B671,总装!AQ$6)+SUMIF(总装!AR$3:AR$146,$B671,总装!AR$6)+SUMIF(总装!AS$3:AS$146,$B671,总装!AS$6)</f>
        <v>0</v>
      </c>
      <c r="X671" s="5">
        <f ca="1">SUMIF(总装!AT$3:AT$146,$B671,总装!AT$6)+SUMIF(总装!AU$3:AU$146,$B671,总装!AU$6)+SUMIF(总装!AV$3:AV$146,$B671,总装!AV$6)</f>
        <v>0</v>
      </c>
      <c r="Y671" s="5">
        <f ca="1">SUMIF(总装!AW$3:AW$146,$B671,总装!AW$6)+SUMIF(总装!AX$3:AX$146,$B671,总装!AX$6)+SUMIF(总装!AY$3:AY$146,$B671,总装!AY$6)</f>
        <v>0</v>
      </c>
      <c r="Z671" s="5">
        <f ca="1">SUMIF(总装!AZ$3:AZ$146,$B671,总装!AZ$6)+SUMIF(总装!BA$3:BA$146,$B671,总装!BA$6)+SUMIF(总装!BB$3:BB$146,$B671,总装!BB$6)</f>
        <v>0</v>
      </c>
      <c r="AA671" s="5">
        <f ca="1">SUMIF(总装!BC$3:BC$146,$B671,总装!BC$6)+SUMIF(总装!BD$3:BD$146,$B671,总装!BD$6)+SUMIF(总装!BE$3:BE$146,$B671,总装!BE$6)</f>
        <v>0</v>
      </c>
      <c r="AB671" s="5">
        <f ca="1">SUMIF(总装!BF$3:BF$146,$B671,总装!BF$6)+SUMIF(总装!BG$3:BG$146,$B671,总装!BG$6)+SUMIF(总装!BH$3:BH$146,$B671,总装!BH$6)</f>
        <v>0</v>
      </c>
      <c r="AC671" s="5">
        <f ca="1">SUMIF(总装!BI$3:BI$146,$B671,总装!BI$6)+SUMIF(总装!BJ$3:BJ$146,$B671,总装!BJ$6)+SUMIF(总装!BK$3:BK$146,$B671,总装!BK$6)</f>
        <v>0</v>
      </c>
      <c r="AD671" s="5">
        <f ca="1">SUMIF(总装!BL$3:BL$146,$B671,总装!BL$6)+SUMIF(总装!BM$3:BM$146,$B671,总装!BM$6)+SUMIF(总装!BN$3:BN$146,$B671,总装!BN$6)</f>
        <v>0</v>
      </c>
      <c r="AE671" s="5">
        <f ca="1">SUMIF(总装!BO$3:BO$146,$B671,总装!BO$6)+SUMIF(总装!BP$3:BP$146,$B671,总装!BP$6)+SUMIF(总装!BQ$3:BQ$146,$B671,总装!BQ$6)</f>
        <v>0</v>
      </c>
      <c r="AF671" s="5">
        <f ca="1">SUMIF(总装!BR$3:BR$146,$B671,总装!BR$6)+SUMIF(总装!BS$3:BS$146,$B671,总装!BS$6)+SUMIF(总装!BT$3:BT$146,$B671,总装!BT$6)</f>
        <v>0</v>
      </c>
      <c r="AG671" s="5">
        <f ca="1">SUMIF(总装!BU$3:BU$146,$B671,总装!BU$6)+SUMIF(总装!BV$3:BV$146,$B671,总装!BV$6)+SUMIF(总装!BW$3:BW$146,$B671,总装!BW$6)</f>
        <v>0</v>
      </c>
      <c r="AH671" s="5">
        <f ca="1">SUMIF(总装!BX$3:BX$146,$B671,总装!BX$6)+SUMIF(总装!BY$3:BY$146,$B671,总装!BY$6)+SUMIF(总装!BZ$3:BZ$146,$B671,总装!BZ$6)</f>
        <v>0</v>
      </c>
      <c r="AI671" s="5">
        <f ca="1">SUMIF(总装!CA$3:CA$146,$B671,总装!CA$6)+SUMIF(总装!CB$3:CB$146,$B671,总装!CB$6)+SUMIF(总装!CC$3:CC$146,$B671,总装!CC$6)</f>
        <v>0</v>
      </c>
      <c r="AJ671" s="5">
        <f ca="1">SUMIF(总装!CD$3:CD$146,$B671,总装!CD$6)+SUMIF(总装!CE$3:CE$146,$B671,总装!CE$6)+SUMIF(总装!CF$3:CF$146,$B671,总装!CF$6)</f>
        <v>0</v>
      </c>
      <c r="AK671" s="5">
        <f ca="1">SUMIF(总装!CG$3:CG$146,$B671,总装!CG$6)+SUMIF(总装!CH$3:CH$146,$B671,总装!CH$6)+SUMIF(总装!CI$3:CI$146,$B671,总装!CI$6)</f>
        <v>0</v>
      </c>
      <c r="AL671" s="5">
        <f ca="1">SUMIF(总装!CJ$3:CJ$146,$B671,总装!CJ$6)+SUMIF(总装!CK$3:CK$146,$B671,总装!CK$6)+SUMIF(总装!CL$3:CL$146,$B671,总装!CL$6)</f>
        <v>0</v>
      </c>
      <c r="AM671" s="5">
        <f ca="1">SUMIF(总装!CM$3:CM$146,$B671,总装!CM$6)+SUMIF(总装!CN$3:CN$146,$B671,总装!CN$6)+SUMIF(总装!CO$3:CO$146,$B671,总装!CO$6)</f>
        <v>0</v>
      </c>
      <c r="AN671" s="5">
        <f ca="1">SUMIF(总装!CP$3:CP$146,$B671,总装!CP$6)+SUMIF(总装!CQ$3:CQ$146,$B671,总装!CQ$6)+SUMIF(总装!CR$3:CR$146,$B671,总装!CR$6)</f>
        <v>0</v>
      </c>
      <c r="AO671" s="5">
        <f ca="1" t="shared" si="26"/>
        <v>972</v>
      </c>
      <c r="AP671" s="5">
        <f>SUMIF(工单拆分!G:G,B671,工单拆分!I:I)</f>
        <v>972</v>
      </c>
      <c r="AQ671" s="5">
        <f ca="1" t="shared" si="27"/>
        <v>0</v>
      </c>
      <c r="AS671" s="7"/>
      <c r="AT671" s="5"/>
      <c r="AU671" s="5"/>
      <c r="AV671" s="5"/>
      <c r="AW671" s="5"/>
    </row>
    <row r="672" s="1" customFormat="1" spans="1:49">
      <c r="A672" s="5">
        <f>工单拆分!F672</f>
        <v>7211001719</v>
      </c>
      <c r="B672" s="5" t="str">
        <f>工单拆分!G672</f>
        <v>1100066719-10</v>
      </c>
      <c r="C672" s="5" t="str">
        <f>工单拆分!H672</f>
        <v>CG1101K-3.1</v>
      </c>
      <c r="D672" s="5">
        <f>VLOOKUP(B672,工单拆分!G:I,3,0)</f>
        <v>3000</v>
      </c>
      <c r="E672" s="5">
        <f ca="1">SUMIFS(OFFSET(工单拆分!$I$2,,,2000),OFFSET(工单拆分!$F$2,,,2000),A672)</f>
        <v>56980</v>
      </c>
      <c r="F672" s="5"/>
      <c r="G672" s="10">
        <f ca="1" t="array" ref="G672">MATCH(TRUE,J672:AN672&gt;10,0)+$J$2-1</f>
        <v>43525</v>
      </c>
      <c r="H672" s="11"/>
      <c r="I672" s="11"/>
      <c r="J672" s="5">
        <f ca="1">SUMIF(总装!D$3:D$146,$B672,总装!D$6)+SUMIF(总装!E$3:E$146,$B672,总装!E$6)+SUMIF(总装!F$3:F$146,$B672,总装!F$6)</f>
        <v>1550</v>
      </c>
      <c r="K672" s="12">
        <f ca="1">SUMIF(总装!G$3:G$146,$B672,总装!G$6)+SUMIF(总装!H$3:H$146,$B672,总装!H$6)+SUMIF(总装!I$3:I$146,$B672,总装!I$6)</f>
        <v>1150</v>
      </c>
      <c r="L672" s="12">
        <f ca="1">SUMIF(总装!J$3:J$146,$B672,总装!J$6)+SUMIF(总装!K$3:K$146,$B672,总装!K$6)+SUMIF(总装!L$3:L$146,$B672,总装!L$6)</f>
        <v>0</v>
      </c>
      <c r="M672" s="12">
        <f ca="1">SUMIF(总装!M$3:M$146,$B672,总装!M$6)+SUMIF(总装!N$3:N$146,$B672,总装!N$6)+SUMIF(总装!O$3:O$146,$B672,总装!O$6)</f>
        <v>300</v>
      </c>
      <c r="N672" s="12">
        <f ca="1">SUMIF(总装!P$3:P$146,$B672,总装!P$6)+SUMIF(总装!Q$3:Q$146,$B672,总装!Q$6)+SUMIF(总装!R$3:R$146,$B672,总装!R$6)</f>
        <v>0</v>
      </c>
      <c r="O672" s="12">
        <f ca="1">SUMIF(总装!S$3:S$146,$B672,总装!S$6)+SUMIF(总装!T$3:T$146,$B672,总装!T$6)+SUMIF(总装!U$3:U$146,$B672,总装!U$6)</f>
        <v>0</v>
      </c>
      <c r="P672" s="12">
        <f ca="1">SUMIF(总装!V$3:V$146,$B672,总装!V$6)+SUMIF(总装!W$3:W$146,$B672,总装!W$6)+SUMIF(总装!X$3:X$146,$B672,总装!X$6)</f>
        <v>0</v>
      </c>
      <c r="Q672" s="12">
        <f ca="1">SUMIF(总装!Y$3:Y$146,$B672,总装!Y$6)+SUMIF(总装!Z$3:Z$146,$B672,总装!Z$6)+SUMIF(总装!AA$3:AA$146,$B672,总装!AA$6)</f>
        <v>0</v>
      </c>
      <c r="R672" s="5">
        <f ca="1">SUMIF(总装!AB$3:AB$146,$B672,总装!AB$6)+SUMIF(总装!AC$3:AC$146,$B672,总装!AC$6)+SUMIF(总装!AD$3:AD$146,$B672,总装!AD$6)</f>
        <v>0</v>
      </c>
      <c r="S672" s="5">
        <f ca="1">SUMIF(总装!AE$3:AE$146,$B672,总装!AE$6)+SUMIF(总装!AF$3:AF$146,$B672,总装!AF$6)+SUMIF(总装!AG$3:AG$146,$B672,总装!AG$6)</f>
        <v>0</v>
      </c>
      <c r="T672" s="5">
        <f ca="1">SUMIF(总装!AH$3:AH$146,$B672,总装!AH$6)+SUMIF(总装!AI$3:AI$146,$B672,总装!AI$6)+SUMIF(总装!AJ$3:AJ$146,$B672,总装!AJ$6)</f>
        <v>0</v>
      </c>
      <c r="U672" s="5">
        <f ca="1">SUMIF(总装!AK$3:AK$146,$B672,总装!AK$6)+SUMIF(总装!AL$3:AL$146,$B672,总装!AL$6)+SUMIF(总装!AM$3:AM$146,$B672,总装!AM$6)</f>
        <v>0</v>
      </c>
      <c r="V672" s="5">
        <f ca="1">SUMIF(总装!AN$3:AN$146,$B672,总装!AN$6)+SUMIF(总装!AO$3:AO$146,$B672,总装!AO$6)+SUMIF(总装!AP$3:AP$146,$B672,总装!AP$6)</f>
        <v>0</v>
      </c>
      <c r="W672" s="5">
        <f ca="1">SUMIF(总装!AQ$3:AQ$146,$B672,总装!AQ$6)+SUMIF(总装!AR$3:AR$146,$B672,总装!AR$6)+SUMIF(总装!AS$3:AS$146,$B672,总装!AS$6)</f>
        <v>0</v>
      </c>
      <c r="X672" s="5">
        <f ca="1">SUMIF(总装!AT$3:AT$146,$B672,总装!AT$6)+SUMIF(总装!AU$3:AU$146,$B672,总装!AU$6)+SUMIF(总装!AV$3:AV$146,$B672,总装!AV$6)</f>
        <v>0</v>
      </c>
      <c r="Y672" s="5">
        <f ca="1">SUMIF(总装!AW$3:AW$146,$B672,总装!AW$6)+SUMIF(总装!AX$3:AX$146,$B672,总装!AX$6)+SUMIF(总装!AY$3:AY$146,$B672,总装!AY$6)</f>
        <v>0</v>
      </c>
      <c r="Z672" s="5">
        <f ca="1">SUMIF(总装!AZ$3:AZ$146,$B672,总装!AZ$6)+SUMIF(总装!BA$3:BA$146,$B672,总装!BA$6)+SUMIF(总装!BB$3:BB$146,$B672,总装!BB$6)</f>
        <v>0</v>
      </c>
      <c r="AA672" s="5">
        <f ca="1">SUMIF(总装!BC$3:BC$146,$B672,总装!BC$6)+SUMIF(总装!BD$3:BD$146,$B672,总装!BD$6)+SUMIF(总装!BE$3:BE$146,$B672,总装!BE$6)</f>
        <v>0</v>
      </c>
      <c r="AB672" s="5">
        <f ca="1">SUMIF(总装!BF$3:BF$146,$B672,总装!BF$6)+SUMIF(总装!BG$3:BG$146,$B672,总装!BG$6)+SUMIF(总装!BH$3:BH$146,$B672,总装!BH$6)</f>
        <v>0</v>
      </c>
      <c r="AC672" s="5">
        <f ca="1">SUMIF(总装!BI$3:BI$146,$B672,总装!BI$6)+SUMIF(总装!BJ$3:BJ$146,$B672,总装!BJ$6)+SUMIF(总装!BK$3:BK$146,$B672,总装!BK$6)</f>
        <v>0</v>
      </c>
      <c r="AD672" s="5">
        <f ca="1">SUMIF(总装!BL$3:BL$146,$B672,总装!BL$6)+SUMIF(总装!BM$3:BM$146,$B672,总装!BM$6)+SUMIF(总装!BN$3:BN$146,$B672,总装!BN$6)</f>
        <v>0</v>
      </c>
      <c r="AE672" s="5">
        <f ca="1">SUMIF(总装!BO$3:BO$146,$B672,总装!BO$6)+SUMIF(总装!BP$3:BP$146,$B672,总装!BP$6)+SUMIF(总装!BQ$3:BQ$146,$B672,总装!BQ$6)</f>
        <v>0</v>
      </c>
      <c r="AF672" s="5">
        <f ca="1">SUMIF(总装!BR$3:BR$146,$B672,总装!BR$6)+SUMIF(总装!BS$3:BS$146,$B672,总装!BS$6)+SUMIF(总装!BT$3:BT$146,$B672,总装!BT$6)</f>
        <v>0</v>
      </c>
      <c r="AG672" s="5">
        <f ca="1">SUMIF(总装!BU$3:BU$146,$B672,总装!BU$6)+SUMIF(总装!BV$3:BV$146,$B672,总装!BV$6)+SUMIF(总装!BW$3:BW$146,$B672,总装!BW$6)</f>
        <v>0</v>
      </c>
      <c r="AH672" s="5">
        <f ca="1">SUMIF(总装!BX$3:BX$146,$B672,总装!BX$6)+SUMIF(总装!BY$3:BY$146,$B672,总装!BY$6)+SUMIF(总装!BZ$3:BZ$146,$B672,总装!BZ$6)</f>
        <v>0</v>
      </c>
      <c r="AI672" s="5">
        <f ca="1">SUMIF(总装!CA$3:CA$146,$B672,总装!CA$6)+SUMIF(总装!CB$3:CB$146,$B672,总装!CB$6)+SUMIF(总装!CC$3:CC$146,$B672,总装!CC$6)</f>
        <v>0</v>
      </c>
      <c r="AJ672" s="5">
        <f ca="1">SUMIF(总装!CD$3:CD$146,$B672,总装!CD$6)+SUMIF(总装!CE$3:CE$146,$B672,总装!CE$6)+SUMIF(总装!CF$3:CF$146,$B672,总装!CF$6)</f>
        <v>0</v>
      </c>
      <c r="AK672" s="5">
        <f ca="1">SUMIF(总装!CG$3:CG$146,$B672,总装!CG$6)+SUMIF(总装!CH$3:CH$146,$B672,总装!CH$6)+SUMIF(总装!CI$3:CI$146,$B672,总装!CI$6)</f>
        <v>0</v>
      </c>
      <c r="AL672" s="5">
        <f ca="1">SUMIF(总装!CJ$3:CJ$146,$B672,总装!CJ$6)+SUMIF(总装!CK$3:CK$146,$B672,总装!CK$6)+SUMIF(总装!CL$3:CL$146,$B672,总装!CL$6)</f>
        <v>0</v>
      </c>
      <c r="AM672" s="5">
        <f ca="1">SUMIF(总装!CM$3:CM$146,$B672,总装!CM$6)+SUMIF(总装!CN$3:CN$146,$B672,总装!CN$6)+SUMIF(总装!CO$3:CO$146,$B672,总装!CO$6)</f>
        <v>0</v>
      </c>
      <c r="AN672" s="5">
        <f ca="1">SUMIF(总装!CP$3:CP$146,$B672,总装!CP$6)+SUMIF(总装!CQ$3:CQ$146,$B672,总装!CQ$6)+SUMIF(总装!CR$3:CR$146,$B672,总装!CR$6)</f>
        <v>0</v>
      </c>
      <c r="AO672" s="5">
        <f ca="1" t="shared" si="26"/>
        <v>3000</v>
      </c>
      <c r="AP672" s="5">
        <f>SUMIF(工单拆分!G:G,B672,工单拆分!I:I)</f>
        <v>3000</v>
      </c>
      <c r="AQ672" s="5">
        <f ca="1" t="shared" si="27"/>
        <v>0</v>
      </c>
      <c r="AS672" s="7"/>
      <c r="AT672" s="5"/>
      <c r="AU672" s="5"/>
      <c r="AV672" s="5"/>
      <c r="AW672" s="5"/>
    </row>
    <row r="673" s="1" customFormat="1" spans="1:49">
      <c r="A673" s="5">
        <f>工单拆分!F673</f>
        <v>7211001876</v>
      </c>
      <c r="B673" s="5" t="str">
        <f>工单拆分!G673</f>
        <v>1100066753-10</v>
      </c>
      <c r="C673" s="5" t="str">
        <f>工单拆分!H673</f>
        <v>30B3X-3.1</v>
      </c>
      <c r="D673" s="5">
        <f>VLOOKUP(B673,工单拆分!G:I,3,0)</f>
        <v>1600</v>
      </c>
      <c r="E673" s="5">
        <f ca="1">SUMIFS(OFFSET(工单拆分!$I$2,,,2000),OFFSET(工单拆分!$F$2,,,2000),A673)</f>
        <v>3200</v>
      </c>
      <c r="F673" s="5"/>
      <c r="G673" s="10">
        <f ca="1" t="array" ref="G673">MATCH(TRUE,J673:AN673&gt;10,0)+$J$2-1</f>
        <v>43525</v>
      </c>
      <c r="H673" s="11"/>
      <c r="I673" s="11"/>
      <c r="J673" s="5">
        <f ca="1">SUMIF(总装!D$3:D$146,$B673,总装!D$6)+SUMIF(总装!E$3:E$146,$B673,总装!E$6)+SUMIF(总装!F$3:F$146,$B673,总装!F$6)</f>
        <v>800</v>
      </c>
      <c r="K673" s="12">
        <f ca="1">SUMIF(总装!G$3:G$146,$B673,总装!G$6)+SUMIF(总装!H$3:H$146,$B673,总装!H$6)+SUMIF(总装!I$3:I$146,$B673,总装!I$6)</f>
        <v>800</v>
      </c>
      <c r="L673" s="12">
        <f ca="1">SUMIF(总装!J$3:J$146,$B673,总装!J$6)+SUMIF(总装!K$3:K$146,$B673,总装!K$6)+SUMIF(总装!L$3:L$146,$B673,总装!L$6)</f>
        <v>0</v>
      </c>
      <c r="M673" s="12">
        <f ca="1">SUMIF(总装!M$3:M$146,$B673,总装!M$6)+SUMIF(总装!N$3:N$146,$B673,总装!N$6)+SUMIF(总装!O$3:O$146,$B673,总装!O$6)</f>
        <v>0</v>
      </c>
      <c r="N673" s="12">
        <f ca="1">SUMIF(总装!P$3:P$146,$B673,总装!P$6)+SUMIF(总装!Q$3:Q$146,$B673,总装!Q$6)+SUMIF(总装!R$3:R$146,$B673,总装!R$6)</f>
        <v>0</v>
      </c>
      <c r="O673" s="12">
        <f ca="1">SUMIF(总装!S$3:S$146,$B673,总装!S$6)+SUMIF(总装!T$3:T$146,$B673,总装!T$6)+SUMIF(总装!U$3:U$146,$B673,总装!U$6)</f>
        <v>0</v>
      </c>
      <c r="P673" s="12">
        <f ca="1">SUMIF(总装!V$3:V$146,$B673,总装!V$6)+SUMIF(总装!W$3:W$146,$B673,总装!W$6)+SUMIF(总装!X$3:X$146,$B673,总装!X$6)</f>
        <v>0</v>
      </c>
      <c r="Q673" s="12">
        <f ca="1">SUMIF(总装!Y$3:Y$146,$B673,总装!Y$6)+SUMIF(总装!Z$3:Z$146,$B673,总装!Z$6)+SUMIF(总装!AA$3:AA$146,$B673,总装!AA$6)</f>
        <v>0</v>
      </c>
      <c r="R673" s="5">
        <f ca="1">SUMIF(总装!AB$3:AB$146,$B673,总装!AB$6)+SUMIF(总装!AC$3:AC$146,$B673,总装!AC$6)+SUMIF(总装!AD$3:AD$146,$B673,总装!AD$6)</f>
        <v>0</v>
      </c>
      <c r="S673" s="5">
        <f ca="1">SUMIF(总装!AE$3:AE$146,$B673,总装!AE$6)+SUMIF(总装!AF$3:AF$146,$B673,总装!AF$6)+SUMIF(总装!AG$3:AG$146,$B673,总装!AG$6)</f>
        <v>0</v>
      </c>
      <c r="T673" s="5">
        <f ca="1">SUMIF(总装!AH$3:AH$146,$B673,总装!AH$6)+SUMIF(总装!AI$3:AI$146,$B673,总装!AI$6)+SUMIF(总装!AJ$3:AJ$146,$B673,总装!AJ$6)</f>
        <v>0</v>
      </c>
      <c r="U673" s="5">
        <f ca="1">SUMIF(总装!AK$3:AK$146,$B673,总装!AK$6)+SUMIF(总装!AL$3:AL$146,$B673,总装!AL$6)+SUMIF(总装!AM$3:AM$146,$B673,总装!AM$6)</f>
        <v>0</v>
      </c>
      <c r="V673" s="5">
        <f ca="1">SUMIF(总装!AN$3:AN$146,$B673,总装!AN$6)+SUMIF(总装!AO$3:AO$146,$B673,总装!AO$6)+SUMIF(总装!AP$3:AP$146,$B673,总装!AP$6)</f>
        <v>0</v>
      </c>
      <c r="W673" s="5">
        <f ca="1">SUMIF(总装!AQ$3:AQ$146,$B673,总装!AQ$6)+SUMIF(总装!AR$3:AR$146,$B673,总装!AR$6)+SUMIF(总装!AS$3:AS$146,$B673,总装!AS$6)</f>
        <v>0</v>
      </c>
      <c r="X673" s="5">
        <f ca="1">SUMIF(总装!AT$3:AT$146,$B673,总装!AT$6)+SUMIF(总装!AU$3:AU$146,$B673,总装!AU$6)+SUMIF(总装!AV$3:AV$146,$B673,总装!AV$6)</f>
        <v>0</v>
      </c>
      <c r="Y673" s="5">
        <f ca="1">SUMIF(总装!AW$3:AW$146,$B673,总装!AW$6)+SUMIF(总装!AX$3:AX$146,$B673,总装!AX$6)+SUMIF(总装!AY$3:AY$146,$B673,总装!AY$6)</f>
        <v>0</v>
      </c>
      <c r="Z673" s="5">
        <f ca="1">SUMIF(总装!AZ$3:AZ$146,$B673,总装!AZ$6)+SUMIF(总装!BA$3:BA$146,$B673,总装!BA$6)+SUMIF(总装!BB$3:BB$146,$B673,总装!BB$6)</f>
        <v>0</v>
      </c>
      <c r="AA673" s="5">
        <f ca="1">SUMIF(总装!BC$3:BC$146,$B673,总装!BC$6)+SUMIF(总装!BD$3:BD$146,$B673,总装!BD$6)+SUMIF(总装!BE$3:BE$146,$B673,总装!BE$6)</f>
        <v>0</v>
      </c>
      <c r="AB673" s="5">
        <f ca="1">SUMIF(总装!BF$3:BF$146,$B673,总装!BF$6)+SUMIF(总装!BG$3:BG$146,$B673,总装!BG$6)+SUMIF(总装!BH$3:BH$146,$B673,总装!BH$6)</f>
        <v>0</v>
      </c>
      <c r="AC673" s="5">
        <f ca="1">SUMIF(总装!BI$3:BI$146,$B673,总装!BI$6)+SUMIF(总装!BJ$3:BJ$146,$B673,总装!BJ$6)+SUMIF(总装!BK$3:BK$146,$B673,总装!BK$6)</f>
        <v>0</v>
      </c>
      <c r="AD673" s="5">
        <f ca="1">SUMIF(总装!BL$3:BL$146,$B673,总装!BL$6)+SUMIF(总装!BM$3:BM$146,$B673,总装!BM$6)+SUMIF(总装!BN$3:BN$146,$B673,总装!BN$6)</f>
        <v>0</v>
      </c>
      <c r="AE673" s="5">
        <f ca="1">SUMIF(总装!BO$3:BO$146,$B673,总装!BO$6)+SUMIF(总装!BP$3:BP$146,$B673,总装!BP$6)+SUMIF(总装!BQ$3:BQ$146,$B673,总装!BQ$6)</f>
        <v>0</v>
      </c>
      <c r="AF673" s="5">
        <f ca="1">SUMIF(总装!BR$3:BR$146,$B673,总装!BR$6)+SUMIF(总装!BS$3:BS$146,$B673,总装!BS$6)+SUMIF(总装!BT$3:BT$146,$B673,总装!BT$6)</f>
        <v>0</v>
      </c>
      <c r="AG673" s="5">
        <f ca="1">SUMIF(总装!BU$3:BU$146,$B673,总装!BU$6)+SUMIF(总装!BV$3:BV$146,$B673,总装!BV$6)+SUMIF(总装!BW$3:BW$146,$B673,总装!BW$6)</f>
        <v>0</v>
      </c>
      <c r="AH673" s="5">
        <f ca="1">SUMIF(总装!BX$3:BX$146,$B673,总装!BX$6)+SUMIF(总装!BY$3:BY$146,$B673,总装!BY$6)+SUMIF(总装!BZ$3:BZ$146,$B673,总装!BZ$6)</f>
        <v>0</v>
      </c>
      <c r="AI673" s="5">
        <f ca="1">SUMIF(总装!CA$3:CA$146,$B673,总装!CA$6)+SUMIF(总装!CB$3:CB$146,$B673,总装!CB$6)+SUMIF(总装!CC$3:CC$146,$B673,总装!CC$6)</f>
        <v>0</v>
      </c>
      <c r="AJ673" s="5">
        <f ca="1">SUMIF(总装!CD$3:CD$146,$B673,总装!CD$6)+SUMIF(总装!CE$3:CE$146,$B673,总装!CE$6)+SUMIF(总装!CF$3:CF$146,$B673,总装!CF$6)</f>
        <v>0</v>
      </c>
      <c r="AK673" s="5">
        <f ca="1">SUMIF(总装!CG$3:CG$146,$B673,总装!CG$6)+SUMIF(总装!CH$3:CH$146,$B673,总装!CH$6)+SUMIF(总装!CI$3:CI$146,$B673,总装!CI$6)</f>
        <v>0</v>
      </c>
      <c r="AL673" s="5">
        <f ca="1">SUMIF(总装!CJ$3:CJ$146,$B673,总装!CJ$6)+SUMIF(总装!CK$3:CK$146,$B673,总装!CK$6)+SUMIF(总装!CL$3:CL$146,$B673,总装!CL$6)</f>
        <v>0</v>
      </c>
      <c r="AM673" s="5">
        <f ca="1">SUMIF(总装!CM$3:CM$146,$B673,总装!CM$6)+SUMIF(总装!CN$3:CN$146,$B673,总装!CN$6)+SUMIF(总装!CO$3:CO$146,$B673,总装!CO$6)</f>
        <v>0</v>
      </c>
      <c r="AN673" s="5">
        <f ca="1">SUMIF(总装!CP$3:CP$146,$B673,总装!CP$6)+SUMIF(总装!CQ$3:CQ$146,$B673,总装!CQ$6)+SUMIF(总装!CR$3:CR$146,$B673,总装!CR$6)</f>
        <v>0</v>
      </c>
      <c r="AO673" s="5">
        <f ca="1" t="shared" si="26"/>
        <v>1600</v>
      </c>
      <c r="AP673" s="5">
        <f>SUMIF(工单拆分!G:G,B673,工单拆分!I:I)</f>
        <v>1600</v>
      </c>
      <c r="AQ673" s="5">
        <f ca="1" t="shared" si="27"/>
        <v>0</v>
      </c>
      <c r="AS673" s="7"/>
      <c r="AT673" s="5"/>
      <c r="AU673" s="5"/>
      <c r="AV673" s="5"/>
      <c r="AW673" s="5"/>
    </row>
    <row r="674" s="1" customFormat="1" spans="1:49">
      <c r="A674" s="5">
        <f>工单拆分!F674</f>
        <v>7211002397</v>
      </c>
      <c r="B674" s="5" t="str">
        <f>工单拆分!G674</f>
        <v>1100066710-20/30</v>
      </c>
      <c r="C674" s="5" t="str">
        <f>工单拆分!H674</f>
        <v>CG1102D-3.1</v>
      </c>
      <c r="D674" s="5">
        <f>VLOOKUP(B674,工单拆分!G:I,3,0)</f>
        <v>1000</v>
      </c>
      <c r="E674" s="5">
        <f ca="1">SUMIFS(OFFSET(工单拆分!$I$2,,,2000),OFFSET(工单拆分!$F$2,,,2000),A674)</f>
        <v>1452</v>
      </c>
      <c r="F674" s="5"/>
      <c r="G674" s="10">
        <f ca="1" t="array" ref="G674">MATCH(TRUE,J674:AN674&gt;10,0)+$J$2-1</f>
        <v>43525</v>
      </c>
      <c r="H674" s="11"/>
      <c r="I674" s="11"/>
      <c r="J674" s="5">
        <f ca="1">SUMIF(总装!D$3:D$146,$B674,总装!D$6)+SUMIF(总装!E$3:E$146,$B674,总装!E$6)+SUMIF(总装!F$3:F$146,$B674,总装!F$6)</f>
        <v>602</v>
      </c>
      <c r="K674" s="12">
        <f ca="1">SUMIF(总装!G$3:G$146,$B674,总装!G$6)+SUMIF(总装!H$3:H$146,$B674,总装!H$6)+SUMIF(总装!I$3:I$146,$B674,总装!I$6)</f>
        <v>398</v>
      </c>
      <c r="L674" s="12">
        <f ca="1">SUMIF(总装!J$3:J$146,$B674,总装!J$6)+SUMIF(总装!K$3:K$146,$B674,总装!K$6)+SUMIF(总装!L$3:L$146,$B674,总装!L$6)</f>
        <v>0</v>
      </c>
      <c r="M674" s="12">
        <f ca="1">SUMIF(总装!M$3:M$146,$B674,总装!M$6)+SUMIF(总装!N$3:N$146,$B674,总装!N$6)+SUMIF(总装!O$3:O$146,$B674,总装!O$6)</f>
        <v>0</v>
      </c>
      <c r="N674" s="12">
        <f ca="1">SUMIF(总装!P$3:P$146,$B674,总装!P$6)+SUMIF(总装!Q$3:Q$146,$B674,总装!Q$6)+SUMIF(总装!R$3:R$146,$B674,总装!R$6)</f>
        <v>0</v>
      </c>
      <c r="O674" s="12">
        <f ca="1">SUMIF(总装!S$3:S$146,$B674,总装!S$6)+SUMIF(总装!T$3:T$146,$B674,总装!T$6)+SUMIF(总装!U$3:U$146,$B674,总装!U$6)</f>
        <v>0</v>
      </c>
      <c r="P674" s="12">
        <f ca="1">SUMIF(总装!V$3:V$146,$B674,总装!V$6)+SUMIF(总装!W$3:W$146,$B674,总装!W$6)+SUMIF(总装!X$3:X$146,$B674,总装!X$6)</f>
        <v>0</v>
      </c>
      <c r="Q674" s="12">
        <f ca="1">SUMIF(总装!Y$3:Y$146,$B674,总装!Y$6)+SUMIF(总装!Z$3:Z$146,$B674,总装!Z$6)+SUMIF(总装!AA$3:AA$146,$B674,总装!AA$6)</f>
        <v>0</v>
      </c>
      <c r="R674" s="5">
        <f ca="1">SUMIF(总装!AB$3:AB$146,$B674,总装!AB$6)+SUMIF(总装!AC$3:AC$146,$B674,总装!AC$6)+SUMIF(总装!AD$3:AD$146,$B674,总装!AD$6)</f>
        <v>0</v>
      </c>
      <c r="S674" s="5">
        <f ca="1">SUMIF(总装!AE$3:AE$146,$B674,总装!AE$6)+SUMIF(总装!AF$3:AF$146,$B674,总装!AF$6)+SUMIF(总装!AG$3:AG$146,$B674,总装!AG$6)</f>
        <v>0</v>
      </c>
      <c r="T674" s="5">
        <f ca="1">SUMIF(总装!AH$3:AH$146,$B674,总装!AH$6)+SUMIF(总装!AI$3:AI$146,$B674,总装!AI$6)+SUMIF(总装!AJ$3:AJ$146,$B674,总装!AJ$6)</f>
        <v>0</v>
      </c>
      <c r="U674" s="5">
        <f ca="1">SUMIF(总装!AK$3:AK$146,$B674,总装!AK$6)+SUMIF(总装!AL$3:AL$146,$B674,总装!AL$6)+SUMIF(总装!AM$3:AM$146,$B674,总装!AM$6)</f>
        <v>0</v>
      </c>
      <c r="V674" s="5">
        <f ca="1">SUMIF(总装!AN$3:AN$146,$B674,总装!AN$6)+SUMIF(总装!AO$3:AO$146,$B674,总装!AO$6)+SUMIF(总装!AP$3:AP$146,$B674,总装!AP$6)</f>
        <v>0</v>
      </c>
      <c r="W674" s="5">
        <f ca="1">SUMIF(总装!AQ$3:AQ$146,$B674,总装!AQ$6)+SUMIF(总装!AR$3:AR$146,$B674,总装!AR$6)+SUMIF(总装!AS$3:AS$146,$B674,总装!AS$6)</f>
        <v>0</v>
      </c>
      <c r="X674" s="5">
        <f ca="1">SUMIF(总装!AT$3:AT$146,$B674,总装!AT$6)+SUMIF(总装!AU$3:AU$146,$B674,总装!AU$6)+SUMIF(总装!AV$3:AV$146,$B674,总装!AV$6)</f>
        <v>0</v>
      </c>
      <c r="Y674" s="5">
        <f ca="1">SUMIF(总装!AW$3:AW$146,$B674,总装!AW$6)+SUMIF(总装!AX$3:AX$146,$B674,总装!AX$6)+SUMIF(总装!AY$3:AY$146,$B674,总装!AY$6)</f>
        <v>0</v>
      </c>
      <c r="Z674" s="5">
        <f ca="1">SUMIF(总装!AZ$3:AZ$146,$B674,总装!AZ$6)+SUMIF(总装!BA$3:BA$146,$B674,总装!BA$6)+SUMIF(总装!BB$3:BB$146,$B674,总装!BB$6)</f>
        <v>0</v>
      </c>
      <c r="AA674" s="5">
        <f ca="1">SUMIF(总装!BC$3:BC$146,$B674,总装!BC$6)+SUMIF(总装!BD$3:BD$146,$B674,总装!BD$6)+SUMIF(总装!BE$3:BE$146,$B674,总装!BE$6)</f>
        <v>0</v>
      </c>
      <c r="AB674" s="5">
        <f ca="1">SUMIF(总装!BF$3:BF$146,$B674,总装!BF$6)+SUMIF(总装!BG$3:BG$146,$B674,总装!BG$6)+SUMIF(总装!BH$3:BH$146,$B674,总装!BH$6)</f>
        <v>0</v>
      </c>
      <c r="AC674" s="5">
        <f ca="1">SUMIF(总装!BI$3:BI$146,$B674,总装!BI$6)+SUMIF(总装!BJ$3:BJ$146,$B674,总装!BJ$6)+SUMIF(总装!BK$3:BK$146,$B674,总装!BK$6)</f>
        <v>0</v>
      </c>
      <c r="AD674" s="5">
        <f ca="1">SUMIF(总装!BL$3:BL$146,$B674,总装!BL$6)+SUMIF(总装!BM$3:BM$146,$B674,总装!BM$6)+SUMIF(总装!BN$3:BN$146,$B674,总装!BN$6)</f>
        <v>0</v>
      </c>
      <c r="AE674" s="5">
        <f ca="1">SUMIF(总装!BO$3:BO$146,$B674,总装!BO$6)+SUMIF(总装!BP$3:BP$146,$B674,总装!BP$6)+SUMIF(总装!BQ$3:BQ$146,$B674,总装!BQ$6)</f>
        <v>0</v>
      </c>
      <c r="AF674" s="5">
        <f ca="1">SUMIF(总装!BR$3:BR$146,$B674,总装!BR$6)+SUMIF(总装!BS$3:BS$146,$B674,总装!BS$6)+SUMIF(总装!BT$3:BT$146,$B674,总装!BT$6)</f>
        <v>0</v>
      </c>
      <c r="AG674" s="5">
        <f ca="1">SUMIF(总装!BU$3:BU$146,$B674,总装!BU$6)+SUMIF(总装!BV$3:BV$146,$B674,总装!BV$6)+SUMIF(总装!BW$3:BW$146,$B674,总装!BW$6)</f>
        <v>0</v>
      </c>
      <c r="AH674" s="5">
        <f ca="1">SUMIF(总装!BX$3:BX$146,$B674,总装!BX$6)+SUMIF(总装!BY$3:BY$146,$B674,总装!BY$6)+SUMIF(总装!BZ$3:BZ$146,$B674,总装!BZ$6)</f>
        <v>0</v>
      </c>
      <c r="AI674" s="5">
        <f ca="1">SUMIF(总装!CA$3:CA$146,$B674,总装!CA$6)+SUMIF(总装!CB$3:CB$146,$B674,总装!CB$6)+SUMIF(总装!CC$3:CC$146,$B674,总装!CC$6)</f>
        <v>0</v>
      </c>
      <c r="AJ674" s="5">
        <f ca="1">SUMIF(总装!CD$3:CD$146,$B674,总装!CD$6)+SUMIF(总装!CE$3:CE$146,$B674,总装!CE$6)+SUMIF(总装!CF$3:CF$146,$B674,总装!CF$6)</f>
        <v>0</v>
      </c>
      <c r="AK674" s="5">
        <f ca="1">SUMIF(总装!CG$3:CG$146,$B674,总装!CG$6)+SUMIF(总装!CH$3:CH$146,$B674,总装!CH$6)+SUMIF(总装!CI$3:CI$146,$B674,总装!CI$6)</f>
        <v>0</v>
      </c>
      <c r="AL674" s="5">
        <f ca="1">SUMIF(总装!CJ$3:CJ$146,$B674,总装!CJ$6)+SUMIF(总装!CK$3:CK$146,$B674,总装!CK$6)+SUMIF(总装!CL$3:CL$146,$B674,总装!CL$6)</f>
        <v>0</v>
      </c>
      <c r="AM674" s="5">
        <f ca="1">SUMIF(总装!CM$3:CM$146,$B674,总装!CM$6)+SUMIF(总装!CN$3:CN$146,$B674,总装!CN$6)+SUMIF(总装!CO$3:CO$146,$B674,总装!CO$6)</f>
        <v>0</v>
      </c>
      <c r="AN674" s="5">
        <f ca="1">SUMIF(总装!CP$3:CP$146,$B674,总装!CP$6)+SUMIF(总装!CQ$3:CQ$146,$B674,总装!CQ$6)+SUMIF(总装!CR$3:CR$146,$B674,总装!CR$6)</f>
        <v>0</v>
      </c>
      <c r="AO674" s="5">
        <f ca="1" t="shared" si="26"/>
        <v>1000</v>
      </c>
      <c r="AP674" s="5">
        <f>SUMIF(工单拆分!G:G,B674,工单拆分!I:I)</f>
        <v>1000</v>
      </c>
      <c r="AQ674" s="5">
        <f ca="1" t="shared" si="27"/>
        <v>0</v>
      </c>
      <c r="AS674" s="7"/>
      <c r="AT674" s="5"/>
      <c r="AU674" s="5"/>
      <c r="AV674" s="5"/>
      <c r="AW674" s="5"/>
    </row>
    <row r="675" s="1" customFormat="1" spans="1:49">
      <c r="A675" s="5">
        <f>工单拆分!F675</f>
        <v>7211002675</v>
      </c>
      <c r="B675" s="5" t="str">
        <f>工单拆分!G675</f>
        <v>1100066762-60</v>
      </c>
      <c r="C675" s="5" t="str">
        <f>工单拆分!H675</f>
        <v>Z06YA3N-3.1</v>
      </c>
      <c r="D675" s="5">
        <f>VLOOKUP(B675,工单拆分!G:I,3,0)</f>
        <v>864</v>
      </c>
      <c r="E675" s="5">
        <f ca="1">SUMIFS(OFFSET(工单拆分!$I$2,,,2000),OFFSET(工单拆分!$F$2,,,2000),A675)</f>
        <v>3456</v>
      </c>
      <c r="F675" s="5"/>
      <c r="G675" s="10">
        <f ca="1" t="array" ref="G675">MATCH(TRUE,J675:AN675&gt;10,0)+$J$2-1</f>
        <v>43528</v>
      </c>
      <c r="H675" s="11"/>
      <c r="I675" s="11"/>
      <c r="J675" s="5">
        <f ca="1">SUMIF(总装!D$3:D$146,$B675,总装!D$6)+SUMIF(总装!E$3:E$146,$B675,总装!E$6)+SUMIF(总装!F$3:F$146,$B675,总装!F$6)</f>
        <v>0</v>
      </c>
      <c r="K675" s="12">
        <f ca="1">SUMIF(总装!G$3:G$146,$B675,总装!G$6)+SUMIF(总装!H$3:H$146,$B675,总装!H$6)+SUMIF(总装!I$3:I$146,$B675,总装!I$6)</f>
        <v>0</v>
      </c>
      <c r="L675" s="12">
        <f ca="1">SUMIF(总装!J$3:J$146,$B675,总装!J$6)+SUMIF(总装!K$3:K$146,$B675,总装!K$6)+SUMIF(总装!L$3:L$146,$B675,总装!L$6)</f>
        <v>0</v>
      </c>
      <c r="M675" s="12">
        <f ca="1">SUMIF(总装!M$3:M$146,$B675,总装!M$6)+SUMIF(总装!N$3:N$146,$B675,总装!N$6)+SUMIF(总装!O$3:O$146,$B675,总装!O$6)</f>
        <v>864</v>
      </c>
      <c r="N675" s="12">
        <f ca="1">SUMIF(总装!P$3:P$146,$B675,总装!P$6)+SUMIF(总装!Q$3:Q$146,$B675,总装!Q$6)+SUMIF(总装!R$3:R$146,$B675,总装!R$6)</f>
        <v>0</v>
      </c>
      <c r="O675" s="12">
        <f ca="1">SUMIF(总装!S$3:S$146,$B675,总装!S$6)+SUMIF(总装!T$3:T$146,$B675,总装!T$6)+SUMIF(总装!U$3:U$146,$B675,总装!U$6)</f>
        <v>0</v>
      </c>
      <c r="P675" s="12">
        <f ca="1">SUMIF(总装!V$3:V$146,$B675,总装!V$6)+SUMIF(总装!W$3:W$146,$B675,总装!W$6)+SUMIF(总装!X$3:X$146,$B675,总装!X$6)</f>
        <v>0</v>
      </c>
      <c r="Q675" s="12">
        <f ca="1">SUMIF(总装!Y$3:Y$146,$B675,总装!Y$6)+SUMIF(总装!Z$3:Z$146,$B675,总装!Z$6)+SUMIF(总装!AA$3:AA$146,$B675,总装!AA$6)</f>
        <v>0</v>
      </c>
      <c r="R675" s="5">
        <f ca="1">SUMIF(总装!AB$3:AB$146,$B675,总装!AB$6)+SUMIF(总装!AC$3:AC$146,$B675,总装!AC$6)+SUMIF(总装!AD$3:AD$146,$B675,总装!AD$6)</f>
        <v>0</v>
      </c>
      <c r="S675" s="5">
        <f ca="1">SUMIF(总装!AE$3:AE$146,$B675,总装!AE$6)+SUMIF(总装!AF$3:AF$146,$B675,总装!AF$6)+SUMIF(总装!AG$3:AG$146,$B675,总装!AG$6)</f>
        <v>0</v>
      </c>
      <c r="T675" s="5">
        <f ca="1">SUMIF(总装!AH$3:AH$146,$B675,总装!AH$6)+SUMIF(总装!AI$3:AI$146,$B675,总装!AI$6)+SUMIF(总装!AJ$3:AJ$146,$B675,总装!AJ$6)</f>
        <v>0</v>
      </c>
      <c r="U675" s="5">
        <f ca="1">SUMIF(总装!AK$3:AK$146,$B675,总装!AK$6)+SUMIF(总装!AL$3:AL$146,$B675,总装!AL$6)+SUMIF(总装!AM$3:AM$146,$B675,总装!AM$6)</f>
        <v>0</v>
      </c>
      <c r="V675" s="5">
        <f ca="1">SUMIF(总装!AN$3:AN$146,$B675,总装!AN$6)+SUMIF(总装!AO$3:AO$146,$B675,总装!AO$6)+SUMIF(总装!AP$3:AP$146,$B675,总装!AP$6)</f>
        <v>0</v>
      </c>
      <c r="W675" s="5">
        <f ca="1">SUMIF(总装!AQ$3:AQ$146,$B675,总装!AQ$6)+SUMIF(总装!AR$3:AR$146,$B675,总装!AR$6)+SUMIF(总装!AS$3:AS$146,$B675,总装!AS$6)</f>
        <v>0</v>
      </c>
      <c r="X675" s="5">
        <f ca="1">SUMIF(总装!AT$3:AT$146,$B675,总装!AT$6)+SUMIF(总装!AU$3:AU$146,$B675,总装!AU$6)+SUMIF(总装!AV$3:AV$146,$B675,总装!AV$6)</f>
        <v>0</v>
      </c>
      <c r="Y675" s="5">
        <f ca="1">SUMIF(总装!AW$3:AW$146,$B675,总装!AW$6)+SUMIF(总装!AX$3:AX$146,$B675,总装!AX$6)+SUMIF(总装!AY$3:AY$146,$B675,总装!AY$6)</f>
        <v>0</v>
      </c>
      <c r="Z675" s="5">
        <f ca="1">SUMIF(总装!AZ$3:AZ$146,$B675,总装!AZ$6)+SUMIF(总装!BA$3:BA$146,$B675,总装!BA$6)+SUMIF(总装!BB$3:BB$146,$B675,总装!BB$6)</f>
        <v>0</v>
      </c>
      <c r="AA675" s="5">
        <f ca="1">SUMIF(总装!BC$3:BC$146,$B675,总装!BC$6)+SUMIF(总装!BD$3:BD$146,$B675,总装!BD$6)+SUMIF(总装!BE$3:BE$146,$B675,总装!BE$6)</f>
        <v>0</v>
      </c>
      <c r="AB675" s="5">
        <f ca="1">SUMIF(总装!BF$3:BF$146,$B675,总装!BF$6)+SUMIF(总装!BG$3:BG$146,$B675,总装!BG$6)+SUMIF(总装!BH$3:BH$146,$B675,总装!BH$6)</f>
        <v>0</v>
      </c>
      <c r="AC675" s="5">
        <f ca="1">SUMIF(总装!BI$3:BI$146,$B675,总装!BI$6)+SUMIF(总装!BJ$3:BJ$146,$B675,总装!BJ$6)+SUMIF(总装!BK$3:BK$146,$B675,总装!BK$6)</f>
        <v>0</v>
      </c>
      <c r="AD675" s="5">
        <f ca="1">SUMIF(总装!BL$3:BL$146,$B675,总装!BL$6)+SUMIF(总装!BM$3:BM$146,$B675,总装!BM$6)+SUMIF(总装!BN$3:BN$146,$B675,总装!BN$6)</f>
        <v>0</v>
      </c>
      <c r="AE675" s="5">
        <f ca="1">SUMIF(总装!BO$3:BO$146,$B675,总装!BO$6)+SUMIF(总装!BP$3:BP$146,$B675,总装!BP$6)+SUMIF(总装!BQ$3:BQ$146,$B675,总装!BQ$6)</f>
        <v>0</v>
      </c>
      <c r="AF675" s="5">
        <f ca="1">SUMIF(总装!BR$3:BR$146,$B675,总装!BR$6)+SUMIF(总装!BS$3:BS$146,$B675,总装!BS$6)+SUMIF(总装!BT$3:BT$146,$B675,总装!BT$6)</f>
        <v>0</v>
      </c>
      <c r="AG675" s="5">
        <f ca="1">SUMIF(总装!BU$3:BU$146,$B675,总装!BU$6)+SUMIF(总装!BV$3:BV$146,$B675,总装!BV$6)+SUMIF(总装!BW$3:BW$146,$B675,总装!BW$6)</f>
        <v>0</v>
      </c>
      <c r="AH675" s="5">
        <f ca="1">SUMIF(总装!BX$3:BX$146,$B675,总装!BX$6)+SUMIF(总装!BY$3:BY$146,$B675,总装!BY$6)+SUMIF(总装!BZ$3:BZ$146,$B675,总装!BZ$6)</f>
        <v>0</v>
      </c>
      <c r="AI675" s="5">
        <f ca="1">SUMIF(总装!CA$3:CA$146,$B675,总装!CA$6)+SUMIF(总装!CB$3:CB$146,$B675,总装!CB$6)+SUMIF(总装!CC$3:CC$146,$B675,总装!CC$6)</f>
        <v>0</v>
      </c>
      <c r="AJ675" s="5">
        <f ca="1">SUMIF(总装!CD$3:CD$146,$B675,总装!CD$6)+SUMIF(总装!CE$3:CE$146,$B675,总装!CE$6)+SUMIF(总装!CF$3:CF$146,$B675,总装!CF$6)</f>
        <v>0</v>
      </c>
      <c r="AK675" s="5">
        <f ca="1">SUMIF(总装!CG$3:CG$146,$B675,总装!CG$6)+SUMIF(总装!CH$3:CH$146,$B675,总装!CH$6)+SUMIF(总装!CI$3:CI$146,$B675,总装!CI$6)</f>
        <v>0</v>
      </c>
      <c r="AL675" s="5">
        <f ca="1">SUMIF(总装!CJ$3:CJ$146,$B675,总装!CJ$6)+SUMIF(总装!CK$3:CK$146,$B675,总装!CK$6)+SUMIF(总装!CL$3:CL$146,$B675,总装!CL$6)</f>
        <v>0</v>
      </c>
      <c r="AM675" s="5">
        <f ca="1">SUMIF(总装!CM$3:CM$146,$B675,总装!CM$6)+SUMIF(总装!CN$3:CN$146,$B675,总装!CN$6)+SUMIF(总装!CO$3:CO$146,$B675,总装!CO$6)</f>
        <v>0</v>
      </c>
      <c r="AN675" s="5">
        <f ca="1">SUMIF(总装!CP$3:CP$146,$B675,总装!CP$6)+SUMIF(总装!CQ$3:CQ$146,$B675,总装!CQ$6)+SUMIF(总装!CR$3:CR$146,$B675,总装!CR$6)</f>
        <v>0</v>
      </c>
      <c r="AO675" s="5">
        <f ca="1" t="shared" si="26"/>
        <v>864</v>
      </c>
      <c r="AP675" s="5">
        <f>SUMIF(工单拆分!G:G,B675,工单拆分!I:I)</f>
        <v>864</v>
      </c>
      <c r="AQ675" s="5">
        <f ca="1" t="shared" si="27"/>
        <v>0</v>
      </c>
      <c r="AS675" s="7"/>
      <c r="AT675" s="5"/>
      <c r="AU675" s="5"/>
      <c r="AV675" s="5"/>
      <c r="AW675" s="5"/>
    </row>
    <row r="676" s="1" customFormat="1" spans="1:49">
      <c r="A676" s="5">
        <f>工单拆分!F676</f>
        <v>7211002933</v>
      </c>
      <c r="B676" s="5" t="str">
        <f>工单拆分!G676</f>
        <v>1100066755-10</v>
      </c>
      <c r="C676" s="5" t="str">
        <f>工单拆分!H676</f>
        <v>Z06YA3Q-2.26</v>
      </c>
      <c r="D676" s="5">
        <f>VLOOKUP(B676,工单拆分!G:I,3,0)</f>
        <v>880</v>
      </c>
      <c r="E676" s="5">
        <f ca="1">SUMIFS(OFFSET(工单拆分!$I$2,,,2000),OFFSET(工单拆分!$F$2,,,2000),A676)</f>
        <v>1760</v>
      </c>
      <c r="F676" s="5"/>
      <c r="G676" s="10">
        <f ca="1" t="array" ref="G676">MATCH(TRUE,J676:AN676&gt;10,0)+$J$2-1</f>
        <v>43528</v>
      </c>
      <c r="H676" s="11"/>
      <c r="I676" s="11"/>
      <c r="J676" s="5">
        <f ca="1">SUMIF(总装!D$3:D$146,$B676,总装!D$6)+SUMIF(总装!E$3:E$146,$B676,总装!E$6)+SUMIF(总装!F$3:F$146,$B676,总装!F$6)</f>
        <v>0</v>
      </c>
      <c r="K676" s="12">
        <f ca="1">SUMIF(总装!G$3:G$146,$B676,总装!G$6)+SUMIF(总装!H$3:H$146,$B676,总装!H$6)+SUMIF(总装!I$3:I$146,$B676,总装!I$6)</f>
        <v>0</v>
      </c>
      <c r="L676" s="12">
        <f ca="1">SUMIF(总装!J$3:J$146,$B676,总装!J$6)+SUMIF(总装!K$3:K$146,$B676,总装!K$6)+SUMIF(总装!L$3:L$146,$B676,总装!L$6)</f>
        <v>0</v>
      </c>
      <c r="M676" s="12">
        <f ca="1">SUMIF(总装!M$3:M$146,$B676,总装!M$6)+SUMIF(总装!N$3:N$146,$B676,总装!N$6)+SUMIF(总装!O$3:O$146,$B676,总装!O$6)</f>
        <v>380</v>
      </c>
      <c r="N676" s="12">
        <f ca="1">SUMIF(总装!P$3:P$146,$B676,总装!P$6)+SUMIF(总装!Q$3:Q$146,$B676,总装!Q$6)+SUMIF(总装!R$3:R$146,$B676,总装!R$6)</f>
        <v>500</v>
      </c>
      <c r="O676" s="12">
        <f ca="1">SUMIF(总装!S$3:S$146,$B676,总装!S$6)+SUMIF(总装!T$3:T$146,$B676,总装!T$6)+SUMIF(总装!U$3:U$146,$B676,总装!U$6)</f>
        <v>0</v>
      </c>
      <c r="P676" s="12">
        <f ca="1">SUMIF(总装!V$3:V$146,$B676,总装!V$6)+SUMIF(总装!W$3:W$146,$B676,总装!W$6)+SUMIF(总装!X$3:X$146,$B676,总装!X$6)</f>
        <v>0</v>
      </c>
      <c r="Q676" s="12">
        <f ca="1">SUMIF(总装!Y$3:Y$146,$B676,总装!Y$6)+SUMIF(总装!Z$3:Z$146,$B676,总装!Z$6)+SUMIF(总装!AA$3:AA$146,$B676,总装!AA$6)</f>
        <v>0</v>
      </c>
      <c r="R676" s="5">
        <f ca="1">SUMIF(总装!AB$3:AB$146,$B676,总装!AB$6)+SUMIF(总装!AC$3:AC$146,$B676,总装!AC$6)+SUMIF(总装!AD$3:AD$146,$B676,总装!AD$6)</f>
        <v>0</v>
      </c>
      <c r="S676" s="5">
        <f ca="1">SUMIF(总装!AE$3:AE$146,$B676,总装!AE$6)+SUMIF(总装!AF$3:AF$146,$B676,总装!AF$6)+SUMIF(总装!AG$3:AG$146,$B676,总装!AG$6)</f>
        <v>0</v>
      </c>
      <c r="T676" s="5">
        <f ca="1">SUMIF(总装!AH$3:AH$146,$B676,总装!AH$6)+SUMIF(总装!AI$3:AI$146,$B676,总装!AI$6)+SUMIF(总装!AJ$3:AJ$146,$B676,总装!AJ$6)</f>
        <v>0</v>
      </c>
      <c r="U676" s="5">
        <f ca="1">SUMIF(总装!AK$3:AK$146,$B676,总装!AK$6)+SUMIF(总装!AL$3:AL$146,$B676,总装!AL$6)+SUMIF(总装!AM$3:AM$146,$B676,总装!AM$6)</f>
        <v>0</v>
      </c>
      <c r="V676" s="5">
        <f ca="1">SUMIF(总装!AN$3:AN$146,$B676,总装!AN$6)+SUMIF(总装!AO$3:AO$146,$B676,总装!AO$6)+SUMIF(总装!AP$3:AP$146,$B676,总装!AP$6)</f>
        <v>0</v>
      </c>
      <c r="W676" s="5">
        <f ca="1">SUMIF(总装!AQ$3:AQ$146,$B676,总装!AQ$6)+SUMIF(总装!AR$3:AR$146,$B676,总装!AR$6)+SUMIF(总装!AS$3:AS$146,$B676,总装!AS$6)</f>
        <v>0</v>
      </c>
      <c r="X676" s="5">
        <f ca="1">SUMIF(总装!AT$3:AT$146,$B676,总装!AT$6)+SUMIF(总装!AU$3:AU$146,$B676,总装!AU$6)+SUMIF(总装!AV$3:AV$146,$B676,总装!AV$6)</f>
        <v>0</v>
      </c>
      <c r="Y676" s="5">
        <f ca="1">SUMIF(总装!AW$3:AW$146,$B676,总装!AW$6)+SUMIF(总装!AX$3:AX$146,$B676,总装!AX$6)+SUMIF(总装!AY$3:AY$146,$B676,总装!AY$6)</f>
        <v>0</v>
      </c>
      <c r="Z676" s="5">
        <f ca="1">SUMIF(总装!AZ$3:AZ$146,$B676,总装!AZ$6)+SUMIF(总装!BA$3:BA$146,$B676,总装!BA$6)+SUMIF(总装!BB$3:BB$146,$B676,总装!BB$6)</f>
        <v>0</v>
      </c>
      <c r="AA676" s="5">
        <f ca="1">SUMIF(总装!BC$3:BC$146,$B676,总装!BC$6)+SUMIF(总装!BD$3:BD$146,$B676,总装!BD$6)+SUMIF(总装!BE$3:BE$146,$B676,总装!BE$6)</f>
        <v>0</v>
      </c>
      <c r="AB676" s="5">
        <f ca="1">SUMIF(总装!BF$3:BF$146,$B676,总装!BF$6)+SUMIF(总装!BG$3:BG$146,$B676,总装!BG$6)+SUMIF(总装!BH$3:BH$146,$B676,总装!BH$6)</f>
        <v>0</v>
      </c>
      <c r="AC676" s="5">
        <f ca="1">SUMIF(总装!BI$3:BI$146,$B676,总装!BI$6)+SUMIF(总装!BJ$3:BJ$146,$B676,总装!BJ$6)+SUMIF(总装!BK$3:BK$146,$B676,总装!BK$6)</f>
        <v>0</v>
      </c>
      <c r="AD676" s="5">
        <f ca="1">SUMIF(总装!BL$3:BL$146,$B676,总装!BL$6)+SUMIF(总装!BM$3:BM$146,$B676,总装!BM$6)+SUMIF(总装!BN$3:BN$146,$B676,总装!BN$6)</f>
        <v>0</v>
      </c>
      <c r="AE676" s="5">
        <f ca="1">SUMIF(总装!BO$3:BO$146,$B676,总装!BO$6)+SUMIF(总装!BP$3:BP$146,$B676,总装!BP$6)+SUMIF(总装!BQ$3:BQ$146,$B676,总装!BQ$6)</f>
        <v>0</v>
      </c>
      <c r="AF676" s="5">
        <f ca="1">SUMIF(总装!BR$3:BR$146,$B676,总装!BR$6)+SUMIF(总装!BS$3:BS$146,$B676,总装!BS$6)+SUMIF(总装!BT$3:BT$146,$B676,总装!BT$6)</f>
        <v>0</v>
      </c>
      <c r="AG676" s="5">
        <f ca="1">SUMIF(总装!BU$3:BU$146,$B676,总装!BU$6)+SUMIF(总装!BV$3:BV$146,$B676,总装!BV$6)+SUMIF(总装!BW$3:BW$146,$B676,总装!BW$6)</f>
        <v>0</v>
      </c>
      <c r="AH676" s="5">
        <f ca="1">SUMIF(总装!BX$3:BX$146,$B676,总装!BX$6)+SUMIF(总装!BY$3:BY$146,$B676,总装!BY$6)+SUMIF(总装!BZ$3:BZ$146,$B676,总装!BZ$6)</f>
        <v>0</v>
      </c>
      <c r="AI676" s="5">
        <f ca="1">SUMIF(总装!CA$3:CA$146,$B676,总装!CA$6)+SUMIF(总装!CB$3:CB$146,$B676,总装!CB$6)+SUMIF(总装!CC$3:CC$146,$B676,总装!CC$6)</f>
        <v>0</v>
      </c>
      <c r="AJ676" s="5">
        <f ca="1">SUMIF(总装!CD$3:CD$146,$B676,总装!CD$6)+SUMIF(总装!CE$3:CE$146,$B676,总装!CE$6)+SUMIF(总装!CF$3:CF$146,$B676,总装!CF$6)</f>
        <v>0</v>
      </c>
      <c r="AK676" s="5">
        <f ca="1">SUMIF(总装!CG$3:CG$146,$B676,总装!CG$6)+SUMIF(总装!CH$3:CH$146,$B676,总装!CH$6)+SUMIF(总装!CI$3:CI$146,$B676,总装!CI$6)</f>
        <v>0</v>
      </c>
      <c r="AL676" s="5">
        <f ca="1">SUMIF(总装!CJ$3:CJ$146,$B676,总装!CJ$6)+SUMIF(总装!CK$3:CK$146,$B676,总装!CK$6)+SUMIF(总装!CL$3:CL$146,$B676,总装!CL$6)</f>
        <v>0</v>
      </c>
      <c r="AM676" s="5">
        <f ca="1">SUMIF(总装!CM$3:CM$146,$B676,总装!CM$6)+SUMIF(总装!CN$3:CN$146,$B676,总装!CN$6)+SUMIF(总装!CO$3:CO$146,$B676,总装!CO$6)</f>
        <v>0</v>
      </c>
      <c r="AN676" s="5">
        <f ca="1">SUMIF(总装!CP$3:CP$146,$B676,总装!CP$6)+SUMIF(总装!CQ$3:CQ$146,$B676,总装!CQ$6)+SUMIF(总装!CR$3:CR$146,$B676,总装!CR$6)</f>
        <v>0</v>
      </c>
      <c r="AO676" s="5">
        <f ca="1" t="shared" si="26"/>
        <v>880</v>
      </c>
      <c r="AP676" s="5">
        <f>SUMIF(工单拆分!G:G,B676,工单拆分!I:I)</f>
        <v>880</v>
      </c>
      <c r="AQ676" s="5">
        <f ca="1" t="shared" si="27"/>
        <v>0</v>
      </c>
      <c r="AS676" s="7"/>
      <c r="AT676" s="5"/>
      <c r="AU676" s="5"/>
      <c r="AV676" s="5"/>
      <c r="AW676" s="5"/>
    </row>
    <row r="677" s="1" customFormat="1" spans="1:49">
      <c r="A677" s="5">
        <f>工单拆分!F677</f>
        <v>7211001024</v>
      </c>
      <c r="B677" s="5" t="str">
        <f>工单拆分!G677</f>
        <v>1100066751-10</v>
      </c>
      <c r="C677" s="5" t="str">
        <f>工单拆分!H677</f>
        <v>Z06YA3E-2.21</v>
      </c>
      <c r="D677" s="5">
        <f>VLOOKUP(B677,工单拆分!G:I,3,0)</f>
        <v>864</v>
      </c>
      <c r="E677" s="5">
        <f ca="1">SUMIFS(OFFSET(工单拆分!$I$2,,,2000),OFFSET(工单拆分!$F$2,,,2000),A677)</f>
        <v>5184</v>
      </c>
      <c r="F677" s="5"/>
      <c r="G677" s="10">
        <f ca="1" t="array" ref="G677">MATCH(TRUE,J677:AN677&gt;10,0)+$J$2-1</f>
        <v>43532</v>
      </c>
      <c r="H677" s="11"/>
      <c r="I677" s="11"/>
      <c r="J677" s="5">
        <f ca="1">SUMIF(总装!D$3:D$146,$B677,总装!D$6)+SUMIF(总装!E$3:E$146,$B677,总装!E$6)+SUMIF(总装!F$3:F$146,$B677,总装!F$6)</f>
        <v>0</v>
      </c>
      <c r="K677" s="12">
        <f ca="1">SUMIF(总装!G$3:G$146,$B677,总装!G$6)+SUMIF(总装!H$3:H$146,$B677,总装!H$6)+SUMIF(总装!I$3:I$146,$B677,总装!I$6)</f>
        <v>0</v>
      </c>
      <c r="L677" s="12">
        <f ca="1">SUMIF(总装!J$3:J$146,$B677,总装!J$6)+SUMIF(总装!K$3:K$146,$B677,总装!K$6)+SUMIF(总装!L$3:L$146,$B677,总装!L$6)</f>
        <v>0</v>
      </c>
      <c r="M677" s="12">
        <f ca="1">SUMIF(总装!M$3:M$146,$B677,总装!M$6)+SUMIF(总装!N$3:N$146,$B677,总装!N$6)+SUMIF(总装!O$3:O$146,$B677,总装!O$6)</f>
        <v>0</v>
      </c>
      <c r="N677" s="12">
        <f ca="1">SUMIF(总装!P$3:P$146,$B677,总装!P$6)+SUMIF(总装!Q$3:Q$146,$B677,总装!Q$6)+SUMIF(总装!R$3:R$146,$B677,总装!R$6)</f>
        <v>0</v>
      </c>
      <c r="O677" s="12">
        <f ca="1">SUMIF(总装!S$3:S$146,$B677,总装!S$6)+SUMIF(总装!T$3:T$146,$B677,总装!T$6)+SUMIF(总装!U$3:U$146,$B677,总装!U$6)</f>
        <v>0</v>
      </c>
      <c r="P677" s="12">
        <f ca="1">SUMIF(总装!V$3:V$146,$B677,总装!V$6)+SUMIF(总装!W$3:W$146,$B677,总装!W$6)+SUMIF(总装!X$3:X$146,$B677,总装!X$6)</f>
        <v>0</v>
      </c>
      <c r="Q677" s="12">
        <f ca="1">SUMIF(总装!Y$3:Y$146,$B677,总装!Y$6)+SUMIF(总装!Z$3:Z$146,$B677,总装!Z$6)+SUMIF(总装!AA$3:AA$146,$B677,总装!AA$6)</f>
        <v>864</v>
      </c>
      <c r="R677" s="5">
        <f ca="1">SUMIF(总装!AB$3:AB$146,$B677,总装!AB$6)+SUMIF(总装!AC$3:AC$146,$B677,总装!AC$6)+SUMIF(总装!AD$3:AD$146,$B677,总装!AD$6)</f>
        <v>0</v>
      </c>
      <c r="S677" s="5">
        <f ca="1">SUMIF(总装!AE$3:AE$146,$B677,总装!AE$6)+SUMIF(总装!AF$3:AF$146,$B677,总装!AF$6)+SUMIF(总装!AG$3:AG$146,$B677,总装!AG$6)</f>
        <v>0</v>
      </c>
      <c r="T677" s="5">
        <f ca="1">SUMIF(总装!AH$3:AH$146,$B677,总装!AH$6)+SUMIF(总装!AI$3:AI$146,$B677,总装!AI$6)+SUMIF(总装!AJ$3:AJ$146,$B677,总装!AJ$6)</f>
        <v>0</v>
      </c>
      <c r="U677" s="5">
        <f ca="1">SUMIF(总装!AK$3:AK$146,$B677,总装!AK$6)+SUMIF(总装!AL$3:AL$146,$B677,总装!AL$6)+SUMIF(总装!AM$3:AM$146,$B677,总装!AM$6)</f>
        <v>0</v>
      </c>
      <c r="V677" s="5">
        <f ca="1">SUMIF(总装!AN$3:AN$146,$B677,总装!AN$6)+SUMIF(总装!AO$3:AO$146,$B677,总装!AO$6)+SUMIF(总装!AP$3:AP$146,$B677,总装!AP$6)</f>
        <v>0</v>
      </c>
      <c r="W677" s="5">
        <f ca="1">SUMIF(总装!AQ$3:AQ$146,$B677,总装!AQ$6)+SUMIF(总装!AR$3:AR$146,$B677,总装!AR$6)+SUMIF(总装!AS$3:AS$146,$B677,总装!AS$6)</f>
        <v>0</v>
      </c>
      <c r="X677" s="5">
        <f ca="1">SUMIF(总装!AT$3:AT$146,$B677,总装!AT$6)+SUMIF(总装!AU$3:AU$146,$B677,总装!AU$6)+SUMIF(总装!AV$3:AV$146,$B677,总装!AV$6)</f>
        <v>0</v>
      </c>
      <c r="Y677" s="5">
        <f ca="1">SUMIF(总装!AW$3:AW$146,$B677,总装!AW$6)+SUMIF(总装!AX$3:AX$146,$B677,总装!AX$6)+SUMIF(总装!AY$3:AY$146,$B677,总装!AY$6)</f>
        <v>0</v>
      </c>
      <c r="Z677" s="5">
        <f ca="1">SUMIF(总装!AZ$3:AZ$146,$B677,总装!AZ$6)+SUMIF(总装!BA$3:BA$146,$B677,总装!BA$6)+SUMIF(总装!BB$3:BB$146,$B677,总装!BB$6)</f>
        <v>0</v>
      </c>
      <c r="AA677" s="5">
        <f ca="1">SUMIF(总装!BC$3:BC$146,$B677,总装!BC$6)+SUMIF(总装!BD$3:BD$146,$B677,总装!BD$6)+SUMIF(总装!BE$3:BE$146,$B677,总装!BE$6)</f>
        <v>0</v>
      </c>
      <c r="AB677" s="5">
        <f ca="1">SUMIF(总装!BF$3:BF$146,$B677,总装!BF$6)+SUMIF(总装!BG$3:BG$146,$B677,总装!BG$6)+SUMIF(总装!BH$3:BH$146,$B677,总装!BH$6)</f>
        <v>0</v>
      </c>
      <c r="AC677" s="5">
        <f ca="1">SUMIF(总装!BI$3:BI$146,$B677,总装!BI$6)+SUMIF(总装!BJ$3:BJ$146,$B677,总装!BJ$6)+SUMIF(总装!BK$3:BK$146,$B677,总装!BK$6)</f>
        <v>0</v>
      </c>
      <c r="AD677" s="5">
        <f ca="1">SUMIF(总装!BL$3:BL$146,$B677,总装!BL$6)+SUMIF(总装!BM$3:BM$146,$B677,总装!BM$6)+SUMIF(总装!BN$3:BN$146,$B677,总装!BN$6)</f>
        <v>0</v>
      </c>
      <c r="AE677" s="5">
        <f ca="1">SUMIF(总装!BO$3:BO$146,$B677,总装!BO$6)+SUMIF(总装!BP$3:BP$146,$B677,总装!BP$6)+SUMIF(总装!BQ$3:BQ$146,$B677,总装!BQ$6)</f>
        <v>0</v>
      </c>
      <c r="AF677" s="5">
        <f ca="1">SUMIF(总装!BR$3:BR$146,$B677,总装!BR$6)+SUMIF(总装!BS$3:BS$146,$B677,总装!BS$6)+SUMIF(总装!BT$3:BT$146,$B677,总装!BT$6)</f>
        <v>0</v>
      </c>
      <c r="AG677" s="5">
        <f ca="1">SUMIF(总装!BU$3:BU$146,$B677,总装!BU$6)+SUMIF(总装!BV$3:BV$146,$B677,总装!BV$6)+SUMIF(总装!BW$3:BW$146,$B677,总装!BW$6)</f>
        <v>0</v>
      </c>
      <c r="AH677" s="5">
        <f ca="1">SUMIF(总装!BX$3:BX$146,$B677,总装!BX$6)+SUMIF(总装!BY$3:BY$146,$B677,总装!BY$6)+SUMIF(总装!BZ$3:BZ$146,$B677,总装!BZ$6)</f>
        <v>0</v>
      </c>
      <c r="AI677" s="5">
        <f ca="1">SUMIF(总装!CA$3:CA$146,$B677,总装!CA$6)+SUMIF(总装!CB$3:CB$146,$B677,总装!CB$6)+SUMIF(总装!CC$3:CC$146,$B677,总装!CC$6)</f>
        <v>0</v>
      </c>
      <c r="AJ677" s="5">
        <f ca="1">SUMIF(总装!CD$3:CD$146,$B677,总装!CD$6)+SUMIF(总装!CE$3:CE$146,$B677,总装!CE$6)+SUMIF(总装!CF$3:CF$146,$B677,总装!CF$6)</f>
        <v>0</v>
      </c>
      <c r="AK677" s="5">
        <f ca="1">SUMIF(总装!CG$3:CG$146,$B677,总装!CG$6)+SUMIF(总装!CH$3:CH$146,$B677,总装!CH$6)+SUMIF(总装!CI$3:CI$146,$B677,总装!CI$6)</f>
        <v>0</v>
      </c>
      <c r="AL677" s="5">
        <f ca="1">SUMIF(总装!CJ$3:CJ$146,$B677,总装!CJ$6)+SUMIF(总装!CK$3:CK$146,$B677,总装!CK$6)+SUMIF(总装!CL$3:CL$146,$B677,总装!CL$6)</f>
        <v>0</v>
      </c>
      <c r="AM677" s="5">
        <f ca="1">SUMIF(总装!CM$3:CM$146,$B677,总装!CM$6)+SUMIF(总装!CN$3:CN$146,$B677,总装!CN$6)+SUMIF(总装!CO$3:CO$146,$B677,总装!CO$6)</f>
        <v>0</v>
      </c>
      <c r="AN677" s="5">
        <f ca="1">SUMIF(总装!CP$3:CP$146,$B677,总装!CP$6)+SUMIF(总装!CQ$3:CQ$146,$B677,总装!CQ$6)+SUMIF(总装!CR$3:CR$146,$B677,总装!CR$6)</f>
        <v>0</v>
      </c>
      <c r="AO677" s="5">
        <f ca="1" t="shared" si="26"/>
        <v>864</v>
      </c>
      <c r="AP677" s="5">
        <f>SUMIF(工单拆分!G:G,B677,工单拆分!I:I)</f>
        <v>864</v>
      </c>
      <c r="AQ677" s="5">
        <f ca="1" t="shared" si="27"/>
        <v>0</v>
      </c>
      <c r="AS677" s="7"/>
      <c r="AT677" s="5"/>
      <c r="AU677" s="5"/>
      <c r="AV677" s="5"/>
      <c r="AW677" s="5"/>
    </row>
    <row r="678" s="1" customFormat="1" spans="1:49">
      <c r="A678" s="5">
        <f>工单拆分!F678</f>
        <v>7211003572</v>
      </c>
      <c r="B678" s="5" t="str">
        <f>工单拆分!G678</f>
        <v>1100066762-20</v>
      </c>
      <c r="C678" s="5" t="str">
        <f>工单拆分!H678</f>
        <v>50YB19D-3.1</v>
      </c>
      <c r="D678" s="5">
        <f>VLOOKUP(B678,工单拆分!G:I,3,0)</f>
        <v>2884</v>
      </c>
      <c r="E678" s="5">
        <f ca="1">SUMIFS(OFFSET(工单拆分!$I$2,,,2000),OFFSET(工单拆分!$F$2,,,2000),A678)</f>
        <v>5236</v>
      </c>
      <c r="F678" s="5"/>
      <c r="G678" s="10">
        <f ca="1" t="array" ref="G678">MATCH(TRUE,J678:AN678&gt;10,0)+$J$2-1</f>
        <v>43525</v>
      </c>
      <c r="H678" s="11"/>
      <c r="I678" s="11"/>
      <c r="J678" s="5">
        <f ca="1">SUMIF(总装!D$3:D$146,$B678,总装!D$6)+SUMIF(总装!E$3:E$146,$B678,总装!E$6)+SUMIF(总装!F$3:F$146,$B678,总装!F$6)</f>
        <v>800</v>
      </c>
      <c r="K678" s="12">
        <f ca="1">SUMIF(总装!G$3:G$146,$B678,总装!G$6)+SUMIF(总装!H$3:H$146,$B678,总装!H$6)+SUMIF(总装!I$3:I$146,$B678,总装!I$6)</f>
        <v>900</v>
      </c>
      <c r="L678" s="12">
        <f ca="1">SUMIF(总装!J$3:J$146,$B678,总装!J$6)+SUMIF(总装!K$3:K$146,$B678,总装!K$6)+SUMIF(总装!L$3:L$146,$B678,总装!L$6)</f>
        <v>0</v>
      </c>
      <c r="M678" s="12">
        <f ca="1">SUMIF(总装!M$3:M$146,$B678,总装!M$6)+SUMIF(总装!N$3:N$146,$B678,总装!N$6)+SUMIF(总装!O$3:O$146,$B678,总装!O$6)</f>
        <v>1084</v>
      </c>
      <c r="N678" s="12">
        <f ca="1">SUMIF(总装!P$3:P$146,$B678,总装!P$6)+SUMIF(总装!Q$3:Q$146,$B678,总装!Q$6)+SUMIF(总装!R$3:R$146,$B678,总装!R$6)</f>
        <v>100</v>
      </c>
      <c r="O678" s="12">
        <f ca="1">SUMIF(总装!S$3:S$146,$B678,总装!S$6)+SUMIF(总装!T$3:T$146,$B678,总装!T$6)+SUMIF(总装!U$3:U$146,$B678,总装!U$6)</f>
        <v>0</v>
      </c>
      <c r="P678" s="12">
        <f ca="1">SUMIF(总装!V$3:V$146,$B678,总装!V$6)+SUMIF(总装!W$3:W$146,$B678,总装!W$6)+SUMIF(总装!X$3:X$146,$B678,总装!X$6)</f>
        <v>0</v>
      </c>
      <c r="Q678" s="12">
        <f ca="1">SUMIF(总装!Y$3:Y$146,$B678,总装!Y$6)+SUMIF(总装!Z$3:Z$146,$B678,总装!Z$6)+SUMIF(总装!AA$3:AA$146,$B678,总装!AA$6)</f>
        <v>0</v>
      </c>
      <c r="R678" s="5">
        <f ca="1">SUMIF(总装!AB$3:AB$146,$B678,总装!AB$6)+SUMIF(总装!AC$3:AC$146,$B678,总装!AC$6)+SUMIF(总装!AD$3:AD$146,$B678,总装!AD$6)</f>
        <v>0</v>
      </c>
      <c r="S678" s="5">
        <f ca="1">SUMIF(总装!AE$3:AE$146,$B678,总装!AE$6)+SUMIF(总装!AF$3:AF$146,$B678,总装!AF$6)+SUMIF(总装!AG$3:AG$146,$B678,总装!AG$6)</f>
        <v>0</v>
      </c>
      <c r="T678" s="5">
        <f ca="1">SUMIF(总装!AH$3:AH$146,$B678,总装!AH$6)+SUMIF(总装!AI$3:AI$146,$B678,总装!AI$6)+SUMIF(总装!AJ$3:AJ$146,$B678,总装!AJ$6)</f>
        <v>0</v>
      </c>
      <c r="U678" s="5">
        <f ca="1">SUMIF(总装!AK$3:AK$146,$B678,总装!AK$6)+SUMIF(总装!AL$3:AL$146,$B678,总装!AL$6)+SUMIF(总装!AM$3:AM$146,$B678,总装!AM$6)</f>
        <v>0</v>
      </c>
      <c r="V678" s="5">
        <f ca="1">SUMIF(总装!AN$3:AN$146,$B678,总装!AN$6)+SUMIF(总装!AO$3:AO$146,$B678,总装!AO$6)+SUMIF(总装!AP$3:AP$146,$B678,总装!AP$6)</f>
        <v>0</v>
      </c>
      <c r="W678" s="5">
        <f ca="1">SUMIF(总装!AQ$3:AQ$146,$B678,总装!AQ$6)+SUMIF(总装!AR$3:AR$146,$B678,总装!AR$6)+SUMIF(总装!AS$3:AS$146,$B678,总装!AS$6)</f>
        <v>0</v>
      </c>
      <c r="X678" s="5">
        <f ca="1">SUMIF(总装!AT$3:AT$146,$B678,总装!AT$6)+SUMIF(总装!AU$3:AU$146,$B678,总装!AU$6)+SUMIF(总装!AV$3:AV$146,$B678,总装!AV$6)</f>
        <v>0</v>
      </c>
      <c r="Y678" s="5">
        <f ca="1">SUMIF(总装!AW$3:AW$146,$B678,总装!AW$6)+SUMIF(总装!AX$3:AX$146,$B678,总装!AX$6)+SUMIF(总装!AY$3:AY$146,$B678,总装!AY$6)</f>
        <v>0</v>
      </c>
      <c r="Z678" s="5">
        <f ca="1">SUMIF(总装!AZ$3:AZ$146,$B678,总装!AZ$6)+SUMIF(总装!BA$3:BA$146,$B678,总装!BA$6)+SUMIF(总装!BB$3:BB$146,$B678,总装!BB$6)</f>
        <v>0</v>
      </c>
      <c r="AA678" s="5">
        <f ca="1">SUMIF(总装!BC$3:BC$146,$B678,总装!BC$6)+SUMIF(总装!BD$3:BD$146,$B678,总装!BD$6)+SUMIF(总装!BE$3:BE$146,$B678,总装!BE$6)</f>
        <v>0</v>
      </c>
      <c r="AB678" s="5">
        <f ca="1">SUMIF(总装!BF$3:BF$146,$B678,总装!BF$6)+SUMIF(总装!BG$3:BG$146,$B678,总装!BG$6)+SUMIF(总装!BH$3:BH$146,$B678,总装!BH$6)</f>
        <v>0</v>
      </c>
      <c r="AC678" s="5">
        <f ca="1">SUMIF(总装!BI$3:BI$146,$B678,总装!BI$6)+SUMIF(总装!BJ$3:BJ$146,$B678,总装!BJ$6)+SUMIF(总装!BK$3:BK$146,$B678,总装!BK$6)</f>
        <v>0</v>
      </c>
      <c r="AD678" s="5">
        <f ca="1">SUMIF(总装!BL$3:BL$146,$B678,总装!BL$6)+SUMIF(总装!BM$3:BM$146,$B678,总装!BM$6)+SUMIF(总装!BN$3:BN$146,$B678,总装!BN$6)</f>
        <v>0</v>
      </c>
      <c r="AE678" s="5">
        <f ca="1">SUMIF(总装!BO$3:BO$146,$B678,总装!BO$6)+SUMIF(总装!BP$3:BP$146,$B678,总装!BP$6)+SUMIF(总装!BQ$3:BQ$146,$B678,总装!BQ$6)</f>
        <v>0</v>
      </c>
      <c r="AF678" s="5">
        <f ca="1">SUMIF(总装!BR$3:BR$146,$B678,总装!BR$6)+SUMIF(总装!BS$3:BS$146,$B678,总装!BS$6)+SUMIF(总装!BT$3:BT$146,$B678,总装!BT$6)</f>
        <v>0</v>
      </c>
      <c r="AG678" s="5">
        <f ca="1">SUMIF(总装!BU$3:BU$146,$B678,总装!BU$6)+SUMIF(总装!BV$3:BV$146,$B678,总装!BV$6)+SUMIF(总装!BW$3:BW$146,$B678,总装!BW$6)</f>
        <v>0</v>
      </c>
      <c r="AH678" s="5">
        <f ca="1">SUMIF(总装!BX$3:BX$146,$B678,总装!BX$6)+SUMIF(总装!BY$3:BY$146,$B678,总装!BY$6)+SUMIF(总装!BZ$3:BZ$146,$B678,总装!BZ$6)</f>
        <v>0</v>
      </c>
      <c r="AI678" s="5">
        <f ca="1">SUMIF(总装!CA$3:CA$146,$B678,总装!CA$6)+SUMIF(总装!CB$3:CB$146,$B678,总装!CB$6)+SUMIF(总装!CC$3:CC$146,$B678,总装!CC$6)</f>
        <v>0</v>
      </c>
      <c r="AJ678" s="5">
        <f ca="1">SUMIF(总装!CD$3:CD$146,$B678,总装!CD$6)+SUMIF(总装!CE$3:CE$146,$B678,总装!CE$6)+SUMIF(总装!CF$3:CF$146,$B678,总装!CF$6)</f>
        <v>0</v>
      </c>
      <c r="AK678" s="5">
        <f ca="1">SUMIF(总装!CG$3:CG$146,$B678,总装!CG$6)+SUMIF(总装!CH$3:CH$146,$B678,总装!CH$6)+SUMIF(总装!CI$3:CI$146,$B678,总装!CI$6)</f>
        <v>0</v>
      </c>
      <c r="AL678" s="5">
        <f ca="1">SUMIF(总装!CJ$3:CJ$146,$B678,总装!CJ$6)+SUMIF(总装!CK$3:CK$146,$B678,总装!CK$6)+SUMIF(总装!CL$3:CL$146,$B678,总装!CL$6)</f>
        <v>0</v>
      </c>
      <c r="AM678" s="5">
        <f ca="1">SUMIF(总装!CM$3:CM$146,$B678,总装!CM$6)+SUMIF(总装!CN$3:CN$146,$B678,总装!CN$6)+SUMIF(总装!CO$3:CO$146,$B678,总装!CO$6)</f>
        <v>0</v>
      </c>
      <c r="AN678" s="5">
        <f ca="1">SUMIF(总装!CP$3:CP$146,$B678,总装!CP$6)+SUMIF(总装!CQ$3:CQ$146,$B678,总装!CQ$6)+SUMIF(总装!CR$3:CR$146,$B678,总装!CR$6)</f>
        <v>0</v>
      </c>
      <c r="AO678" s="5">
        <f ca="1" t="shared" si="26"/>
        <v>2884</v>
      </c>
      <c r="AP678" s="5">
        <f>SUMIF(工单拆分!G:G,B678,工单拆分!I:I)</f>
        <v>2884</v>
      </c>
      <c r="AQ678" s="5">
        <f ca="1" t="shared" si="27"/>
        <v>0</v>
      </c>
      <c r="AS678" s="7"/>
      <c r="AT678" s="5"/>
      <c r="AU678" s="5"/>
      <c r="AV678" s="5"/>
      <c r="AW678" s="5"/>
    </row>
    <row r="679" s="1" customFormat="1" spans="1:49">
      <c r="A679" s="5">
        <f>工单拆分!F679</f>
        <v>7211003108</v>
      </c>
      <c r="B679" s="5" t="str">
        <f>工单拆分!G679</f>
        <v>1100066739-10</v>
      </c>
      <c r="C679" s="5" t="str">
        <f>工单拆分!H679</f>
        <v>50FC52-3.1</v>
      </c>
      <c r="D679" s="5">
        <f>VLOOKUP(B679,工单拆分!G:I,3,0)</f>
        <v>490</v>
      </c>
      <c r="E679" s="5">
        <f ca="1">SUMIFS(OFFSET(工单拆分!$I$2,,,2000),OFFSET(工单拆分!$F$2,,,2000),A679)</f>
        <v>980</v>
      </c>
      <c r="F679" s="5"/>
      <c r="G679" s="10">
        <f ca="1" t="array" ref="G679">MATCH(TRUE,J679:AN679&gt;10,0)+$J$2-1</f>
        <v>43525</v>
      </c>
      <c r="H679" s="11"/>
      <c r="I679" s="11"/>
      <c r="J679" s="5">
        <f ca="1">SUMIF(总装!D$3:D$146,$B679,总装!D$6)+SUMIF(总装!E$3:E$146,$B679,总装!E$6)+SUMIF(总装!F$3:F$146,$B679,总装!F$6)</f>
        <v>490</v>
      </c>
      <c r="K679" s="12">
        <f ca="1">SUMIF(总装!G$3:G$146,$B679,总装!G$6)+SUMIF(总装!H$3:H$146,$B679,总装!H$6)+SUMIF(总装!I$3:I$146,$B679,总装!I$6)</f>
        <v>0</v>
      </c>
      <c r="L679" s="12">
        <f ca="1">SUMIF(总装!J$3:J$146,$B679,总装!J$6)+SUMIF(总装!K$3:K$146,$B679,总装!K$6)+SUMIF(总装!L$3:L$146,$B679,总装!L$6)</f>
        <v>0</v>
      </c>
      <c r="M679" s="12">
        <f ca="1">SUMIF(总装!M$3:M$146,$B679,总装!M$6)+SUMIF(总装!N$3:N$146,$B679,总装!N$6)+SUMIF(总装!O$3:O$146,$B679,总装!O$6)</f>
        <v>0</v>
      </c>
      <c r="N679" s="12">
        <f ca="1">SUMIF(总装!P$3:P$146,$B679,总装!P$6)+SUMIF(总装!Q$3:Q$146,$B679,总装!Q$6)+SUMIF(总装!R$3:R$146,$B679,总装!R$6)</f>
        <v>0</v>
      </c>
      <c r="O679" s="12">
        <f ca="1">SUMIF(总装!S$3:S$146,$B679,总装!S$6)+SUMIF(总装!T$3:T$146,$B679,总装!T$6)+SUMIF(总装!U$3:U$146,$B679,总装!U$6)</f>
        <v>0</v>
      </c>
      <c r="P679" s="12">
        <f ca="1">SUMIF(总装!V$3:V$146,$B679,总装!V$6)+SUMIF(总装!W$3:W$146,$B679,总装!W$6)+SUMIF(总装!X$3:X$146,$B679,总装!X$6)</f>
        <v>0</v>
      </c>
      <c r="Q679" s="12">
        <f ca="1">SUMIF(总装!Y$3:Y$146,$B679,总装!Y$6)+SUMIF(总装!Z$3:Z$146,$B679,总装!Z$6)+SUMIF(总装!AA$3:AA$146,$B679,总装!AA$6)</f>
        <v>0</v>
      </c>
      <c r="R679" s="5">
        <f ca="1">SUMIF(总装!AB$3:AB$146,$B679,总装!AB$6)+SUMIF(总装!AC$3:AC$146,$B679,总装!AC$6)+SUMIF(总装!AD$3:AD$146,$B679,总装!AD$6)</f>
        <v>0</v>
      </c>
      <c r="S679" s="5">
        <f ca="1">SUMIF(总装!AE$3:AE$146,$B679,总装!AE$6)+SUMIF(总装!AF$3:AF$146,$B679,总装!AF$6)+SUMIF(总装!AG$3:AG$146,$B679,总装!AG$6)</f>
        <v>0</v>
      </c>
      <c r="T679" s="5">
        <f ca="1">SUMIF(总装!AH$3:AH$146,$B679,总装!AH$6)+SUMIF(总装!AI$3:AI$146,$B679,总装!AI$6)+SUMIF(总装!AJ$3:AJ$146,$B679,总装!AJ$6)</f>
        <v>0</v>
      </c>
      <c r="U679" s="5">
        <f ca="1">SUMIF(总装!AK$3:AK$146,$B679,总装!AK$6)+SUMIF(总装!AL$3:AL$146,$B679,总装!AL$6)+SUMIF(总装!AM$3:AM$146,$B679,总装!AM$6)</f>
        <v>0</v>
      </c>
      <c r="V679" s="5">
        <f ca="1">SUMIF(总装!AN$3:AN$146,$B679,总装!AN$6)+SUMIF(总装!AO$3:AO$146,$B679,总装!AO$6)+SUMIF(总装!AP$3:AP$146,$B679,总装!AP$6)</f>
        <v>0</v>
      </c>
      <c r="W679" s="5">
        <f ca="1">SUMIF(总装!AQ$3:AQ$146,$B679,总装!AQ$6)+SUMIF(总装!AR$3:AR$146,$B679,总装!AR$6)+SUMIF(总装!AS$3:AS$146,$B679,总装!AS$6)</f>
        <v>0</v>
      </c>
      <c r="X679" s="5">
        <f ca="1">SUMIF(总装!AT$3:AT$146,$B679,总装!AT$6)+SUMIF(总装!AU$3:AU$146,$B679,总装!AU$6)+SUMIF(总装!AV$3:AV$146,$B679,总装!AV$6)</f>
        <v>0</v>
      </c>
      <c r="Y679" s="5">
        <f ca="1">SUMIF(总装!AW$3:AW$146,$B679,总装!AW$6)+SUMIF(总装!AX$3:AX$146,$B679,总装!AX$6)+SUMIF(总装!AY$3:AY$146,$B679,总装!AY$6)</f>
        <v>0</v>
      </c>
      <c r="Z679" s="5">
        <f ca="1">SUMIF(总装!AZ$3:AZ$146,$B679,总装!AZ$6)+SUMIF(总装!BA$3:BA$146,$B679,总装!BA$6)+SUMIF(总装!BB$3:BB$146,$B679,总装!BB$6)</f>
        <v>0</v>
      </c>
      <c r="AA679" s="5">
        <f ca="1">SUMIF(总装!BC$3:BC$146,$B679,总装!BC$6)+SUMIF(总装!BD$3:BD$146,$B679,总装!BD$6)+SUMIF(总装!BE$3:BE$146,$B679,总装!BE$6)</f>
        <v>0</v>
      </c>
      <c r="AB679" s="5">
        <f ca="1">SUMIF(总装!BF$3:BF$146,$B679,总装!BF$6)+SUMIF(总装!BG$3:BG$146,$B679,总装!BG$6)+SUMIF(总装!BH$3:BH$146,$B679,总装!BH$6)</f>
        <v>0</v>
      </c>
      <c r="AC679" s="5">
        <f ca="1">SUMIF(总装!BI$3:BI$146,$B679,总装!BI$6)+SUMIF(总装!BJ$3:BJ$146,$B679,总装!BJ$6)+SUMIF(总装!BK$3:BK$146,$B679,总装!BK$6)</f>
        <v>0</v>
      </c>
      <c r="AD679" s="5">
        <f ca="1">SUMIF(总装!BL$3:BL$146,$B679,总装!BL$6)+SUMIF(总装!BM$3:BM$146,$B679,总装!BM$6)+SUMIF(总装!BN$3:BN$146,$B679,总装!BN$6)</f>
        <v>0</v>
      </c>
      <c r="AE679" s="5">
        <f ca="1">SUMIF(总装!BO$3:BO$146,$B679,总装!BO$6)+SUMIF(总装!BP$3:BP$146,$B679,总装!BP$6)+SUMIF(总装!BQ$3:BQ$146,$B679,总装!BQ$6)</f>
        <v>0</v>
      </c>
      <c r="AF679" s="5">
        <f ca="1">SUMIF(总装!BR$3:BR$146,$B679,总装!BR$6)+SUMIF(总装!BS$3:BS$146,$B679,总装!BS$6)+SUMIF(总装!BT$3:BT$146,$B679,总装!BT$6)</f>
        <v>0</v>
      </c>
      <c r="AG679" s="5">
        <f ca="1">SUMIF(总装!BU$3:BU$146,$B679,总装!BU$6)+SUMIF(总装!BV$3:BV$146,$B679,总装!BV$6)+SUMIF(总装!BW$3:BW$146,$B679,总装!BW$6)</f>
        <v>0</v>
      </c>
      <c r="AH679" s="5">
        <f ca="1">SUMIF(总装!BX$3:BX$146,$B679,总装!BX$6)+SUMIF(总装!BY$3:BY$146,$B679,总装!BY$6)+SUMIF(总装!BZ$3:BZ$146,$B679,总装!BZ$6)</f>
        <v>0</v>
      </c>
      <c r="AI679" s="5">
        <f ca="1">SUMIF(总装!CA$3:CA$146,$B679,总装!CA$6)+SUMIF(总装!CB$3:CB$146,$B679,总装!CB$6)+SUMIF(总装!CC$3:CC$146,$B679,总装!CC$6)</f>
        <v>0</v>
      </c>
      <c r="AJ679" s="5">
        <f ca="1">SUMIF(总装!CD$3:CD$146,$B679,总装!CD$6)+SUMIF(总装!CE$3:CE$146,$B679,总装!CE$6)+SUMIF(总装!CF$3:CF$146,$B679,总装!CF$6)</f>
        <v>0</v>
      </c>
      <c r="AK679" s="5">
        <f ca="1">SUMIF(总装!CG$3:CG$146,$B679,总装!CG$6)+SUMIF(总装!CH$3:CH$146,$B679,总装!CH$6)+SUMIF(总装!CI$3:CI$146,$B679,总装!CI$6)</f>
        <v>0</v>
      </c>
      <c r="AL679" s="5">
        <f ca="1">SUMIF(总装!CJ$3:CJ$146,$B679,总装!CJ$6)+SUMIF(总装!CK$3:CK$146,$B679,总装!CK$6)+SUMIF(总装!CL$3:CL$146,$B679,总装!CL$6)</f>
        <v>0</v>
      </c>
      <c r="AM679" s="5">
        <f ca="1">SUMIF(总装!CM$3:CM$146,$B679,总装!CM$6)+SUMIF(总装!CN$3:CN$146,$B679,总装!CN$6)+SUMIF(总装!CO$3:CO$146,$B679,总装!CO$6)</f>
        <v>0</v>
      </c>
      <c r="AN679" s="5">
        <f ca="1">SUMIF(总装!CP$3:CP$146,$B679,总装!CP$6)+SUMIF(总装!CQ$3:CQ$146,$B679,总装!CQ$6)+SUMIF(总装!CR$3:CR$146,$B679,总装!CR$6)</f>
        <v>0</v>
      </c>
      <c r="AO679" s="5">
        <f ca="1" t="shared" si="26"/>
        <v>490</v>
      </c>
      <c r="AP679" s="5">
        <f>SUMIF(工单拆分!G:G,B679,工单拆分!I:I)</f>
        <v>490</v>
      </c>
      <c r="AQ679" s="5">
        <f ca="1" t="shared" si="27"/>
        <v>0</v>
      </c>
      <c r="AS679" s="7"/>
      <c r="AT679" s="5"/>
      <c r="AU679" s="5"/>
      <c r="AV679" s="5"/>
      <c r="AW679" s="5"/>
    </row>
    <row r="680" s="1" customFormat="1" spans="1:49">
      <c r="A680" s="5">
        <f>工单拆分!F680</f>
        <v>7211001465</v>
      </c>
      <c r="B680" s="5" t="str">
        <f>工单拆分!G680</f>
        <v>1100067373-10</v>
      </c>
      <c r="C680" s="5" t="str">
        <f>工单拆分!H680</f>
        <v>50B3A-3.18</v>
      </c>
      <c r="D680" s="5">
        <f>VLOOKUP(B680,工单拆分!G:I,3,0)</f>
        <v>864</v>
      </c>
      <c r="E680" s="5">
        <f ca="1">SUMIFS(OFFSET(工单拆分!$I$2,,,2000),OFFSET(工单拆分!$F$2,,,2000),A680)</f>
        <v>1728</v>
      </c>
      <c r="F680" s="5"/>
      <c r="G680" s="10">
        <f ca="1" t="array" ref="G680">MATCH(TRUE,J680:AN680&gt;10,0)+$J$2-1</f>
        <v>43542</v>
      </c>
      <c r="H680" s="11"/>
      <c r="I680" s="11"/>
      <c r="J680" s="5">
        <f ca="1">SUMIF(总装!D$3:D$146,$B680,总装!D$6)+SUMIF(总装!E$3:E$146,$B680,总装!E$6)+SUMIF(总装!F$3:F$146,$B680,总装!F$6)</f>
        <v>0</v>
      </c>
      <c r="K680" s="12">
        <f ca="1">SUMIF(总装!G$3:G$146,$B680,总装!G$6)+SUMIF(总装!H$3:H$146,$B680,总装!H$6)+SUMIF(总装!I$3:I$146,$B680,总装!I$6)</f>
        <v>0</v>
      </c>
      <c r="L680" s="12">
        <f ca="1">SUMIF(总装!J$3:J$146,$B680,总装!J$6)+SUMIF(总装!K$3:K$146,$B680,总装!K$6)+SUMIF(总装!L$3:L$146,$B680,总装!L$6)</f>
        <v>0</v>
      </c>
      <c r="M680" s="12">
        <f ca="1">SUMIF(总装!M$3:M$146,$B680,总装!M$6)+SUMIF(总装!N$3:N$146,$B680,总装!N$6)+SUMIF(总装!O$3:O$146,$B680,总装!O$6)</f>
        <v>0</v>
      </c>
      <c r="N680" s="12">
        <f ca="1">SUMIF(总装!P$3:P$146,$B680,总装!P$6)+SUMIF(总装!Q$3:Q$146,$B680,总装!Q$6)+SUMIF(总装!R$3:R$146,$B680,总装!R$6)</f>
        <v>0</v>
      </c>
      <c r="O680" s="12">
        <f ca="1">SUMIF(总装!S$3:S$146,$B680,总装!S$6)+SUMIF(总装!T$3:T$146,$B680,总装!T$6)+SUMIF(总装!U$3:U$146,$B680,总装!U$6)</f>
        <v>0</v>
      </c>
      <c r="P680" s="12">
        <f ca="1">SUMIF(总装!V$3:V$146,$B680,总装!V$6)+SUMIF(总装!W$3:W$146,$B680,总装!W$6)+SUMIF(总装!X$3:X$146,$B680,总装!X$6)</f>
        <v>0</v>
      </c>
      <c r="Q680" s="12">
        <f ca="1">SUMIF(总装!Y$3:Y$146,$B680,总装!Y$6)+SUMIF(总装!Z$3:Z$146,$B680,总装!Z$6)+SUMIF(总装!AA$3:AA$146,$B680,总装!AA$6)</f>
        <v>0</v>
      </c>
      <c r="R680" s="5">
        <f ca="1">SUMIF(总装!AB$3:AB$146,$B680,总装!AB$6)+SUMIF(总装!AC$3:AC$146,$B680,总装!AC$6)+SUMIF(总装!AD$3:AD$146,$B680,总装!AD$6)</f>
        <v>0</v>
      </c>
      <c r="S680" s="5">
        <f ca="1">SUMIF(总装!AE$3:AE$146,$B680,总装!AE$6)+SUMIF(总装!AF$3:AF$146,$B680,总装!AF$6)+SUMIF(总装!AG$3:AG$146,$B680,总装!AG$6)</f>
        <v>0</v>
      </c>
      <c r="T680" s="5">
        <f ca="1">SUMIF(总装!AH$3:AH$146,$B680,总装!AH$6)+SUMIF(总装!AI$3:AI$146,$B680,总装!AI$6)+SUMIF(总装!AJ$3:AJ$146,$B680,总装!AJ$6)</f>
        <v>0</v>
      </c>
      <c r="U680" s="5">
        <f ca="1">SUMIF(总装!AK$3:AK$146,$B680,总装!AK$6)+SUMIF(总装!AL$3:AL$146,$B680,总装!AL$6)+SUMIF(总装!AM$3:AM$146,$B680,总装!AM$6)</f>
        <v>0</v>
      </c>
      <c r="V680" s="5">
        <f ca="1">SUMIF(总装!AN$3:AN$146,$B680,总装!AN$6)+SUMIF(总装!AO$3:AO$146,$B680,总装!AO$6)+SUMIF(总装!AP$3:AP$146,$B680,总装!AP$6)</f>
        <v>0</v>
      </c>
      <c r="W680" s="5">
        <f ca="1">SUMIF(总装!AQ$3:AQ$146,$B680,总装!AQ$6)+SUMIF(总装!AR$3:AR$146,$B680,总装!AR$6)+SUMIF(总装!AS$3:AS$146,$B680,总装!AS$6)</f>
        <v>0</v>
      </c>
      <c r="X680" s="5">
        <f ca="1">SUMIF(总装!AT$3:AT$146,$B680,总装!AT$6)+SUMIF(总装!AU$3:AU$146,$B680,总装!AU$6)+SUMIF(总装!AV$3:AV$146,$B680,总装!AV$6)</f>
        <v>0</v>
      </c>
      <c r="Y680" s="5">
        <f ca="1">SUMIF(总装!AW$3:AW$146,$B680,总装!AW$6)+SUMIF(总装!AX$3:AX$146,$B680,总装!AX$6)+SUMIF(总装!AY$3:AY$146,$B680,总装!AY$6)</f>
        <v>0</v>
      </c>
      <c r="Z680" s="5">
        <f ca="1">SUMIF(总装!AZ$3:AZ$146,$B680,总装!AZ$6)+SUMIF(总装!BA$3:BA$146,$B680,总装!BA$6)+SUMIF(总装!BB$3:BB$146,$B680,总装!BB$6)</f>
        <v>0</v>
      </c>
      <c r="AA680" s="5">
        <f ca="1">SUMIF(总装!BC$3:BC$146,$B680,总装!BC$6)+SUMIF(总装!BD$3:BD$146,$B680,总装!BD$6)+SUMIF(总装!BE$3:BE$146,$B680,总装!BE$6)</f>
        <v>864</v>
      </c>
      <c r="AB680" s="5">
        <f ca="1">SUMIF(总装!BF$3:BF$146,$B680,总装!BF$6)+SUMIF(总装!BG$3:BG$146,$B680,总装!BG$6)+SUMIF(总装!BH$3:BH$146,$B680,总装!BH$6)</f>
        <v>0</v>
      </c>
      <c r="AC680" s="5">
        <f ca="1">SUMIF(总装!BI$3:BI$146,$B680,总装!BI$6)+SUMIF(总装!BJ$3:BJ$146,$B680,总装!BJ$6)+SUMIF(总装!BK$3:BK$146,$B680,总装!BK$6)</f>
        <v>0</v>
      </c>
      <c r="AD680" s="5">
        <f ca="1">SUMIF(总装!BL$3:BL$146,$B680,总装!BL$6)+SUMIF(总装!BM$3:BM$146,$B680,总装!BM$6)+SUMIF(总装!BN$3:BN$146,$B680,总装!BN$6)</f>
        <v>0</v>
      </c>
      <c r="AE680" s="5">
        <f ca="1">SUMIF(总装!BO$3:BO$146,$B680,总装!BO$6)+SUMIF(总装!BP$3:BP$146,$B680,总装!BP$6)+SUMIF(总装!BQ$3:BQ$146,$B680,总装!BQ$6)</f>
        <v>0</v>
      </c>
      <c r="AF680" s="5">
        <f ca="1">SUMIF(总装!BR$3:BR$146,$B680,总装!BR$6)+SUMIF(总装!BS$3:BS$146,$B680,总装!BS$6)+SUMIF(总装!BT$3:BT$146,$B680,总装!BT$6)</f>
        <v>0</v>
      </c>
      <c r="AG680" s="5">
        <f ca="1">SUMIF(总装!BU$3:BU$146,$B680,总装!BU$6)+SUMIF(总装!BV$3:BV$146,$B680,总装!BV$6)+SUMIF(总装!BW$3:BW$146,$B680,总装!BW$6)</f>
        <v>0</v>
      </c>
      <c r="AH680" s="5">
        <f ca="1">SUMIF(总装!BX$3:BX$146,$B680,总装!BX$6)+SUMIF(总装!BY$3:BY$146,$B680,总装!BY$6)+SUMIF(总装!BZ$3:BZ$146,$B680,总装!BZ$6)</f>
        <v>0</v>
      </c>
      <c r="AI680" s="5">
        <f ca="1">SUMIF(总装!CA$3:CA$146,$B680,总装!CA$6)+SUMIF(总装!CB$3:CB$146,$B680,总装!CB$6)+SUMIF(总装!CC$3:CC$146,$B680,总装!CC$6)</f>
        <v>0</v>
      </c>
      <c r="AJ680" s="5">
        <f ca="1">SUMIF(总装!CD$3:CD$146,$B680,总装!CD$6)+SUMIF(总装!CE$3:CE$146,$B680,总装!CE$6)+SUMIF(总装!CF$3:CF$146,$B680,总装!CF$6)</f>
        <v>0</v>
      </c>
      <c r="AK680" s="5">
        <f ca="1">SUMIF(总装!CG$3:CG$146,$B680,总装!CG$6)+SUMIF(总装!CH$3:CH$146,$B680,总装!CH$6)+SUMIF(总装!CI$3:CI$146,$B680,总装!CI$6)</f>
        <v>0</v>
      </c>
      <c r="AL680" s="5">
        <f ca="1">SUMIF(总装!CJ$3:CJ$146,$B680,总装!CJ$6)+SUMIF(总装!CK$3:CK$146,$B680,总装!CK$6)+SUMIF(总装!CL$3:CL$146,$B680,总装!CL$6)</f>
        <v>0</v>
      </c>
      <c r="AM680" s="5">
        <f ca="1">SUMIF(总装!CM$3:CM$146,$B680,总装!CM$6)+SUMIF(总装!CN$3:CN$146,$B680,总装!CN$6)+SUMIF(总装!CO$3:CO$146,$B680,总装!CO$6)</f>
        <v>0</v>
      </c>
      <c r="AN680" s="5">
        <f ca="1">SUMIF(总装!CP$3:CP$146,$B680,总装!CP$6)+SUMIF(总装!CQ$3:CQ$146,$B680,总装!CQ$6)+SUMIF(总装!CR$3:CR$146,$B680,总装!CR$6)</f>
        <v>0</v>
      </c>
      <c r="AO680" s="5">
        <f ca="1" t="shared" si="26"/>
        <v>864</v>
      </c>
      <c r="AP680" s="5">
        <f>SUMIF(工单拆分!G:G,B680,工单拆分!I:I)</f>
        <v>864</v>
      </c>
      <c r="AQ680" s="5">
        <f ca="1" t="shared" si="27"/>
        <v>0</v>
      </c>
      <c r="AS680" s="7"/>
      <c r="AT680" s="5"/>
      <c r="AU680" s="5"/>
      <c r="AV680" s="5"/>
      <c r="AW680" s="5"/>
    </row>
    <row r="681" s="1" customFormat="1" spans="1:49">
      <c r="A681" s="5">
        <f>工单拆分!F681</f>
        <v>7211002175</v>
      </c>
      <c r="B681" s="5" t="str">
        <f>工单拆分!G681</f>
        <v>1100067374-10</v>
      </c>
      <c r="C681" s="5" t="str">
        <f>工单拆分!H681</f>
        <v>50FC28J-3.20.</v>
      </c>
      <c r="D681" s="5">
        <f>VLOOKUP(B681,工单拆分!G:I,3,0)</f>
        <v>546</v>
      </c>
      <c r="E681" s="5">
        <f ca="1">SUMIFS(OFFSET(工单拆分!$I$2,,,2000),OFFSET(工单拆分!$F$2,,,2000),A681)</f>
        <v>1092</v>
      </c>
      <c r="F681" s="5"/>
      <c r="G681" s="10">
        <f ca="1" t="array" ref="G681">MATCH(TRUE,J681:AN681&gt;10,0)+$J$2-1</f>
        <v>43543</v>
      </c>
      <c r="H681" s="11"/>
      <c r="I681" s="11"/>
      <c r="J681" s="5">
        <f ca="1">SUMIF(总装!D$3:D$146,$B681,总装!D$6)+SUMIF(总装!E$3:E$146,$B681,总装!E$6)+SUMIF(总装!F$3:F$146,$B681,总装!F$6)</f>
        <v>0</v>
      </c>
      <c r="K681" s="12">
        <f ca="1">SUMIF(总装!G$3:G$146,$B681,总装!G$6)+SUMIF(总装!H$3:H$146,$B681,总装!H$6)+SUMIF(总装!I$3:I$146,$B681,总装!I$6)</f>
        <v>0</v>
      </c>
      <c r="L681" s="12">
        <f ca="1">SUMIF(总装!J$3:J$146,$B681,总装!J$6)+SUMIF(总装!K$3:K$146,$B681,总装!K$6)+SUMIF(总装!L$3:L$146,$B681,总装!L$6)</f>
        <v>0</v>
      </c>
      <c r="M681" s="12">
        <f ca="1">SUMIF(总装!M$3:M$146,$B681,总装!M$6)+SUMIF(总装!N$3:N$146,$B681,总装!N$6)+SUMIF(总装!O$3:O$146,$B681,总装!O$6)</f>
        <v>0</v>
      </c>
      <c r="N681" s="12">
        <f ca="1">SUMIF(总装!P$3:P$146,$B681,总装!P$6)+SUMIF(总装!Q$3:Q$146,$B681,总装!Q$6)+SUMIF(总装!R$3:R$146,$B681,总装!R$6)</f>
        <v>0</v>
      </c>
      <c r="O681" s="12">
        <f ca="1">SUMIF(总装!S$3:S$146,$B681,总装!S$6)+SUMIF(总装!T$3:T$146,$B681,总装!T$6)+SUMIF(总装!U$3:U$146,$B681,总装!U$6)</f>
        <v>0</v>
      </c>
      <c r="P681" s="12">
        <f ca="1">SUMIF(总装!V$3:V$146,$B681,总装!V$6)+SUMIF(总装!W$3:W$146,$B681,总装!W$6)+SUMIF(总装!X$3:X$146,$B681,总装!X$6)</f>
        <v>0</v>
      </c>
      <c r="Q681" s="12">
        <f ca="1">SUMIF(总装!Y$3:Y$146,$B681,总装!Y$6)+SUMIF(总装!Z$3:Z$146,$B681,总装!Z$6)+SUMIF(总装!AA$3:AA$146,$B681,总装!AA$6)</f>
        <v>0</v>
      </c>
      <c r="R681" s="5">
        <f ca="1">SUMIF(总装!AB$3:AB$146,$B681,总装!AB$6)+SUMIF(总装!AC$3:AC$146,$B681,总装!AC$6)+SUMIF(总装!AD$3:AD$146,$B681,总装!AD$6)</f>
        <v>0</v>
      </c>
      <c r="S681" s="5">
        <f ca="1">SUMIF(总装!AE$3:AE$146,$B681,总装!AE$6)+SUMIF(总装!AF$3:AF$146,$B681,总装!AF$6)+SUMIF(总装!AG$3:AG$146,$B681,总装!AG$6)</f>
        <v>0</v>
      </c>
      <c r="T681" s="5">
        <f ca="1">SUMIF(总装!AH$3:AH$146,$B681,总装!AH$6)+SUMIF(总装!AI$3:AI$146,$B681,总装!AI$6)+SUMIF(总装!AJ$3:AJ$146,$B681,总装!AJ$6)</f>
        <v>0</v>
      </c>
      <c r="U681" s="5">
        <f ca="1">SUMIF(总装!AK$3:AK$146,$B681,总装!AK$6)+SUMIF(总装!AL$3:AL$146,$B681,总装!AL$6)+SUMIF(总装!AM$3:AM$146,$B681,总装!AM$6)</f>
        <v>0</v>
      </c>
      <c r="V681" s="5">
        <f ca="1">SUMIF(总装!AN$3:AN$146,$B681,总装!AN$6)+SUMIF(总装!AO$3:AO$146,$B681,总装!AO$6)+SUMIF(总装!AP$3:AP$146,$B681,总装!AP$6)</f>
        <v>0</v>
      </c>
      <c r="W681" s="5">
        <f ca="1">SUMIF(总装!AQ$3:AQ$146,$B681,总装!AQ$6)+SUMIF(总装!AR$3:AR$146,$B681,总装!AR$6)+SUMIF(总装!AS$3:AS$146,$B681,总装!AS$6)</f>
        <v>0</v>
      </c>
      <c r="X681" s="5">
        <f ca="1">SUMIF(总装!AT$3:AT$146,$B681,总装!AT$6)+SUMIF(总装!AU$3:AU$146,$B681,总装!AU$6)+SUMIF(总装!AV$3:AV$146,$B681,总装!AV$6)</f>
        <v>0</v>
      </c>
      <c r="Y681" s="5">
        <f ca="1">SUMIF(总装!AW$3:AW$146,$B681,总装!AW$6)+SUMIF(总装!AX$3:AX$146,$B681,总装!AX$6)+SUMIF(总装!AY$3:AY$146,$B681,总装!AY$6)</f>
        <v>0</v>
      </c>
      <c r="Z681" s="5">
        <f ca="1">SUMIF(总装!AZ$3:AZ$146,$B681,总装!AZ$6)+SUMIF(总装!BA$3:BA$146,$B681,总装!BA$6)+SUMIF(总装!BB$3:BB$146,$B681,总装!BB$6)</f>
        <v>0</v>
      </c>
      <c r="AA681" s="5">
        <f ca="1">SUMIF(总装!BC$3:BC$146,$B681,总装!BC$6)+SUMIF(总装!BD$3:BD$146,$B681,总装!BD$6)+SUMIF(总装!BE$3:BE$146,$B681,总装!BE$6)</f>
        <v>0</v>
      </c>
      <c r="AB681" s="5">
        <f ca="1">SUMIF(总装!BF$3:BF$146,$B681,总装!BF$6)+SUMIF(总装!BG$3:BG$146,$B681,总装!BG$6)+SUMIF(总装!BH$3:BH$146,$B681,总装!BH$6)</f>
        <v>546</v>
      </c>
      <c r="AC681" s="5">
        <f ca="1">SUMIF(总装!BI$3:BI$146,$B681,总装!BI$6)+SUMIF(总装!BJ$3:BJ$146,$B681,总装!BJ$6)+SUMIF(总装!BK$3:BK$146,$B681,总装!BK$6)</f>
        <v>0</v>
      </c>
      <c r="AD681" s="5">
        <f ca="1">SUMIF(总装!BL$3:BL$146,$B681,总装!BL$6)+SUMIF(总装!BM$3:BM$146,$B681,总装!BM$6)+SUMIF(总装!BN$3:BN$146,$B681,总装!BN$6)</f>
        <v>0</v>
      </c>
      <c r="AE681" s="5">
        <f ca="1">SUMIF(总装!BO$3:BO$146,$B681,总装!BO$6)+SUMIF(总装!BP$3:BP$146,$B681,总装!BP$6)+SUMIF(总装!BQ$3:BQ$146,$B681,总装!BQ$6)</f>
        <v>0</v>
      </c>
      <c r="AF681" s="5">
        <f ca="1">SUMIF(总装!BR$3:BR$146,$B681,总装!BR$6)+SUMIF(总装!BS$3:BS$146,$B681,总装!BS$6)+SUMIF(总装!BT$3:BT$146,$B681,总装!BT$6)</f>
        <v>0</v>
      </c>
      <c r="AG681" s="5">
        <f ca="1">SUMIF(总装!BU$3:BU$146,$B681,总装!BU$6)+SUMIF(总装!BV$3:BV$146,$B681,总装!BV$6)+SUMIF(总装!BW$3:BW$146,$B681,总装!BW$6)</f>
        <v>0</v>
      </c>
      <c r="AH681" s="5">
        <f ca="1">SUMIF(总装!BX$3:BX$146,$B681,总装!BX$6)+SUMIF(总装!BY$3:BY$146,$B681,总装!BY$6)+SUMIF(总装!BZ$3:BZ$146,$B681,总装!BZ$6)</f>
        <v>0</v>
      </c>
      <c r="AI681" s="5">
        <f ca="1">SUMIF(总装!CA$3:CA$146,$B681,总装!CA$6)+SUMIF(总装!CB$3:CB$146,$B681,总装!CB$6)+SUMIF(总装!CC$3:CC$146,$B681,总装!CC$6)</f>
        <v>0</v>
      </c>
      <c r="AJ681" s="5">
        <f ca="1">SUMIF(总装!CD$3:CD$146,$B681,总装!CD$6)+SUMIF(总装!CE$3:CE$146,$B681,总装!CE$6)+SUMIF(总装!CF$3:CF$146,$B681,总装!CF$6)</f>
        <v>0</v>
      </c>
      <c r="AK681" s="5">
        <f ca="1">SUMIF(总装!CG$3:CG$146,$B681,总装!CG$6)+SUMIF(总装!CH$3:CH$146,$B681,总装!CH$6)+SUMIF(总装!CI$3:CI$146,$B681,总装!CI$6)</f>
        <v>0</v>
      </c>
      <c r="AL681" s="5">
        <f ca="1">SUMIF(总装!CJ$3:CJ$146,$B681,总装!CJ$6)+SUMIF(总装!CK$3:CK$146,$B681,总装!CK$6)+SUMIF(总装!CL$3:CL$146,$B681,总装!CL$6)</f>
        <v>0</v>
      </c>
      <c r="AM681" s="5">
        <f ca="1">SUMIF(总装!CM$3:CM$146,$B681,总装!CM$6)+SUMIF(总装!CN$3:CN$146,$B681,总装!CN$6)+SUMIF(总装!CO$3:CO$146,$B681,总装!CO$6)</f>
        <v>0</v>
      </c>
      <c r="AN681" s="5">
        <f ca="1">SUMIF(总装!CP$3:CP$146,$B681,总装!CP$6)+SUMIF(总装!CQ$3:CQ$146,$B681,总装!CQ$6)+SUMIF(总装!CR$3:CR$146,$B681,总装!CR$6)</f>
        <v>0</v>
      </c>
      <c r="AO681" s="5">
        <f ca="1" t="shared" si="26"/>
        <v>546</v>
      </c>
      <c r="AP681" s="5">
        <f>SUMIF(工单拆分!G:G,B681,工单拆分!I:I)</f>
        <v>546</v>
      </c>
      <c r="AQ681" s="5">
        <f ca="1" t="shared" si="27"/>
        <v>0</v>
      </c>
      <c r="AS681" s="7"/>
      <c r="AT681" s="5"/>
      <c r="AU681" s="5"/>
      <c r="AV681" s="5"/>
      <c r="AW681" s="5"/>
    </row>
    <row r="682" s="1" customFormat="1" spans="1:49">
      <c r="A682" s="5">
        <f>工单拆分!F682</f>
        <v>7211003291</v>
      </c>
      <c r="B682" s="5" t="str">
        <f>工单拆分!G682</f>
        <v>1100067375-10</v>
      </c>
      <c r="C682" s="5" t="str">
        <f>工单拆分!H682</f>
        <v>50HC12A-3.20.</v>
      </c>
      <c r="D682" s="5">
        <f>VLOOKUP(B682,工单拆分!G:I,3,0)</f>
        <v>546</v>
      </c>
      <c r="E682" s="5">
        <f ca="1">SUMIFS(OFFSET(工单拆分!$I$2,,,2000),OFFSET(工单拆分!$F$2,,,2000),A682)</f>
        <v>546</v>
      </c>
      <c r="F682" s="5"/>
      <c r="G682" s="10">
        <f ca="1" t="array" ref="G682">MATCH(TRUE,J682:AN682&gt;10,0)+$J$2-1</f>
        <v>43544</v>
      </c>
      <c r="H682" s="11"/>
      <c r="I682" s="11"/>
      <c r="J682" s="5">
        <f ca="1">SUMIF(总装!D$3:D$146,$B682,总装!D$6)+SUMIF(总装!E$3:E$146,$B682,总装!E$6)+SUMIF(总装!F$3:F$146,$B682,总装!F$6)</f>
        <v>0</v>
      </c>
      <c r="K682" s="12">
        <f ca="1">SUMIF(总装!G$3:G$146,$B682,总装!G$6)+SUMIF(总装!H$3:H$146,$B682,总装!H$6)+SUMIF(总装!I$3:I$146,$B682,总装!I$6)</f>
        <v>0</v>
      </c>
      <c r="L682" s="12">
        <f ca="1">SUMIF(总装!J$3:J$146,$B682,总装!J$6)+SUMIF(总装!K$3:K$146,$B682,总装!K$6)+SUMIF(总装!L$3:L$146,$B682,总装!L$6)</f>
        <v>0</v>
      </c>
      <c r="M682" s="12">
        <f ca="1">SUMIF(总装!M$3:M$146,$B682,总装!M$6)+SUMIF(总装!N$3:N$146,$B682,总装!N$6)+SUMIF(总装!O$3:O$146,$B682,总装!O$6)</f>
        <v>0</v>
      </c>
      <c r="N682" s="12">
        <f ca="1">SUMIF(总装!P$3:P$146,$B682,总装!P$6)+SUMIF(总装!Q$3:Q$146,$B682,总装!Q$6)+SUMIF(总装!R$3:R$146,$B682,总装!R$6)</f>
        <v>0</v>
      </c>
      <c r="O682" s="12">
        <f ca="1">SUMIF(总装!S$3:S$146,$B682,总装!S$6)+SUMIF(总装!T$3:T$146,$B682,总装!T$6)+SUMIF(总装!U$3:U$146,$B682,总装!U$6)</f>
        <v>0</v>
      </c>
      <c r="P682" s="12">
        <f ca="1">SUMIF(总装!V$3:V$146,$B682,总装!V$6)+SUMIF(总装!W$3:W$146,$B682,总装!W$6)+SUMIF(总装!X$3:X$146,$B682,总装!X$6)</f>
        <v>0</v>
      </c>
      <c r="Q682" s="12">
        <f ca="1">SUMIF(总装!Y$3:Y$146,$B682,总装!Y$6)+SUMIF(总装!Z$3:Z$146,$B682,总装!Z$6)+SUMIF(总装!AA$3:AA$146,$B682,总装!AA$6)</f>
        <v>0</v>
      </c>
      <c r="R682" s="5">
        <f ca="1">SUMIF(总装!AB$3:AB$146,$B682,总装!AB$6)+SUMIF(总装!AC$3:AC$146,$B682,总装!AC$6)+SUMIF(总装!AD$3:AD$146,$B682,总装!AD$6)</f>
        <v>0</v>
      </c>
      <c r="S682" s="5">
        <f ca="1">SUMIF(总装!AE$3:AE$146,$B682,总装!AE$6)+SUMIF(总装!AF$3:AF$146,$B682,总装!AF$6)+SUMIF(总装!AG$3:AG$146,$B682,总装!AG$6)</f>
        <v>0</v>
      </c>
      <c r="T682" s="5">
        <f ca="1">SUMIF(总装!AH$3:AH$146,$B682,总装!AH$6)+SUMIF(总装!AI$3:AI$146,$B682,总装!AI$6)+SUMIF(总装!AJ$3:AJ$146,$B682,总装!AJ$6)</f>
        <v>0</v>
      </c>
      <c r="U682" s="5">
        <f ca="1">SUMIF(总装!AK$3:AK$146,$B682,总装!AK$6)+SUMIF(总装!AL$3:AL$146,$B682,总装!AL$6)+SUMIF(总装!AM$3:AM$146,$B682,总装!AM$6)</f>
        <v>0</v>
      </c>
      <c r="V682" s="5">
        <f ca="1">SUMIF(总装!AN$3:AN$146,$B682,总装!AN$6)+SUMIF(总装!AO$3:AO$146,$B682,总装!AO$6)+SUMIF(总装!AP$3:AP$146,$B682,总装!AP$6)</f>
        <v>0</v>
      </c>
      <c r="W682" s="5">
        <f ca="1">SUMIF(总装!AQ$3:AQ$146,$B682,总装!AQ$6)+SUMIF(总装!AR$3:AR$146,$B682,总装!AR$6)+SUMIF(总装!AS$3:AS$146,$B682,总装!AS$6)</f>
        <v>0</v>
      </c>
      <c r="X682" s="5">
        <f ca="1">SUMIF(总装!AT$3:AT$146,$B682,总装!AT$6)+SUMIF(总装!AU$3:AU$146,$B682,总装!AU$6)+SUMIF(总装!AV$3:AV$146,$B682,总装!AV$6)</f>
        <v>0</v>
      </c>
      <c r="Y682" s="5">
        <f ca="1">SUMIF(总装!AW$3:AW$146,$B682,总装!AW$6)+SUMIF(总装!AX$3:AX$146,$B682,总装!AX$6)+SUMIF(总装!AY$3:AY$146,$B682,总装!AY$6)</f>
        <v>0</v>
      </c>
      <c r="Z682" s="5">
        <f ca="1">SUMIF(总装!AZ$3:AZ$146,$B682,总装!AZ$6)+SUMIF(总装!BA$3:BA$146,$B682,总装!BA$6)+SUMIF(总装!BB$3:BB$146,$B682,总装!BB$6)</f>
        <v>0</v>
      </c>
      <c r="AA682" s="5">
        <f ca="1">SUMIF(总装!BC$3:BC$146,$B682,总装!BC$6)+SUMIF(总装!BD$3:BD$146,$B682,总装!BD$6)+SUMIF(总装!BE$3:BE$146,$B682,总装!BE$6)</f>
        <v>0</v>
      </c>
      <c r="AB682" s="5">
        <f ca="1">SUMIF(总装!BF$3:BF$146,$B682,总装!BF$6)+SUMIF(总装!BG$3:BG$146,$B682,总装!BG$6)+SUMIF(总装!BH$3:BH$146,$B682,总装!BH$6)</f>
        <v>0</v>
      </c>
      <c r="AC682" s="5">
        <f ca="1">SUMIF(总装!BI$3:BI$146,$B682,总装!BI$6)+SUMIF(总装!BJ$3:BJ$146,$B682,总装!BJ$6)+SUMIF(总装!BK$3:BK$146,$B682,总装!BK$6)</f>
        <v>400</v>
      </c>
      <c r="AD682" s="5">
        <f ca="1">SUMIF(总装!BL$3:BL$146,$B682,总装!BL$6)+SUMIF(总装!BM$3:BM$146,$B682,总装!BM$6)+SUMIF(总装!BN$3:BN$146,$B682,总装!BN$6)</f>
        <v>146</v>
      </c>
      <c r="AE682" s="5">
        <f ca="1">SUMIF(总装!BO$3:BO$146,$B682,总装!BO$6)+SUMIF(总装!BP$3:BP$146,$B682,总装!BP$6)+SUMIF(总装!BQ$3:BQ$146,$B682,总装!BQ$6)</f>
        <v>0</v>
      </c>
      <c r="AF682" s="5">
        <f ca="1">SUMIF(总装!BR$3:BR$146,$B682,总装!BR$6)+SUMIF(总装!BS$3:BS$146,$B682,总装!BS$6)+SUMIF(总装!BT$3:BT$146,$B682,总装!BT$6)</f>
        <v>0</v>
      </c>
      <c r="AG682" s="5">
        <f ca="1">SUMIF(总装!BU$3:BU$146,$B682,总装!BU$6)+SUMIF(总装!BV$3:BV$146,$B682,总装!BV$6)+SUMIF(总装!BW$3:BW$146,$B682,总装!BW$6)</f>
        <v>0</v>
      </c>
      <c r="AH682" s="5">
        <f ca="1">SUMIF(总装!BX$3:BX$146,$B682,总装!BX$6)+SUMIF(总装!BY$3:BY$146,$B682,总装!BY$6)+SUMIF(总装!BZ$3:BZ$146,$B682,总装!BZ$6)</f>
        <v>0</v>
      </c>
      <c r="AI682" s="5">
        <f ca="1">SUMIF(总装!CA$3:CA$146,$B682,总装!CA$6)+SUMIF(总装!CB$3:CB$146,$B682,总装!CB$6)+SUMIF(总装!CC$3:CC$146,$B682,总装!CC$6)</f>
        <v>0</v>
      </c>
      <c r="AJ682" s="5">
        <f ca="1">SUMIF(总装!CD$3:CD$146,$B682,总装!CD$6)+SUMIF(总装!CE$3:CE$146,$B682,总装!CE$6)+SUMIF(总装!CF$3:CF$146,$B682,总装!CF$6)</f>
        <v>0</v>
      </c>
      <c r="AK682" s="5">
        <f ca="1">SUMIF(总装!CG$3:CG$146,$B682,总装!CG$6)+SUMIF(总装!CH$3:CH$146,$B682,总装!CH$6)+SUMIF(总装!CI$3:CI$146,$B682,总装!CI$6)</f>
        <v>0</v>
      </c>
      <c r="AL682" s="5">
        <f ca="1">SUMIF(总装!CJ$3:CJ$146,$B682,总装!CJ$6)+SUMIF(总装!CK$3:CK$146,$B682,总装!CK$6)+SUMIF(总装!CL$3:CL$146,$B682,总装!CL$6)</f>
        <v>0</v>
      </c>
      <c r="AM682" s="5">
        <f ca="1">SUMIF(总装!CM$3:CM$146,$B682,总装!CM$6)+SUMIF(总装!CN$3:CN$146,$B682,总装!CN$6)+SUMIF(总装!CO$3:CO$146,$B682,总装!CO$6)</f>
        <v>0</v>
      </c>
      <c r="AN682" s="5">
        <f ca="1">SUMIF(总装!CP$3:CP$146,$B682,总装!CP$6)+SUMIF(总装!CQ$3:CQ$146,$B682,总装!CQ$6)+SUMIF(总装!CR$3:CR$146,$B682,总装!CR$6)</f>
        <v>0</v>
      </c>
      <c r="AO682" s="5">
        <f ca="1" t="shared" si="26"/>
        <v>546</v>
      </c>
      <c r="AP682" s="5">
        <f>SUMIF(工单拆分!G:G,B682,工单拆分!I:I)</f>
        <v>546</v>
      </c>
      <c r="AQ682" s="5">
        <f ca="1" t="shared" si="27"/>
        <v>0</v>
      </c>
      <c r="AS682" s="7"/>
      <c r="AT682" s="5"/>
      <c r="AU682" s="5"/>
      <c r="AV682" s="5"/>
      <c r="AW682" s="5"/>
    </row>
    <row r="683" s="1" customFormat="1" spans="1:49">
      <c r="A683" s="5">
        <f>工单拆分!F683</f>
        <v>7211002554</v>
      </c>
      <c r="B683" s="5" t="str">
        <f>工单拆分!G683</f>
        <v>1100067376-10</v>
      </c>
      <c r="C683" s="5" t="str">
        <f>工单拆分!H683</f>
        <v>50FC22V-3.26</v>
      </c>
      <c r="D683" s="5">
        <f>VLOOKUP(B683,工单拆分!G:I,3,0)</f>
        <v>1536</v>
      </c>
      <c r="E683" s="5">
        <f ca="1">SUMIFS(OFFSET(工单拆分!$I$2,,,2000),OFFSET(工单拆分!$F$2,,,2000),A683)</f>
        <v>1536</v>
      </c>
      <c r="F683" s="5"/>
      <c r="G683" s="10">
        <f ca="1" t="array" ref="G683">MATCH(TRUE,J683:AN683&gt;10,0)+$J$2-1</f>
        <v>43546</v>
      </c>
      <c r="H683" s="11"/>
      <c r="I683" s="11"/>
      <c r="J683" s="5">
        <f ca="1">SUMIF(总装!D$3:D$146,$B683,总装!D$6)+SUMIF(总装!E$3:E$146,$B683,总装!E$6)+SUMIF(总装!F$3:F$146,$B683,总装!F$6)</f>
        <v>0</v>
      </c>
      <c r="K683" s="12">
        <f ca="1">SUMIF(总装!G$3:G$146,$B683,总装!G$6)+SUMIF(总装!H$3:H$146,$B683,总装!H$6)+SUMIF(总装!I$3:I$146,$B683,总装!I$6)</f>
        <v>0</v>
      </c>
      <c r="L683" s="12">
        <f ca="1">SUMIF(总装!J$3:J$146,$B683,总装!J$6)+SUMIF(总装!K$3:K$146,$B683,总装!K$6)+SUMIF(总装!L$3:L$146,$B683,总装!L$6)</f>
        <v>0</v>
      </c>
      <c r="M683" s="12">
        <f ca="1">SUMIF(总装!M$3:M$146,$B683,总装!M$6)+SUMIF(总装!N$3:N$146,$B683,总装!N$6)+SUMIF(总装!O$3:O$146,$B683,总装!O$6)</f>
        <v>0</v>
      </c>
      <c r="N683" s="12">
        <f ca="1">SUMIF(总装!P$3:P$146,$B683,总装!P$6)+SUMIF(总装!Q$3:Q$146,$B683,总装!Q$6)+SUMIF(总装!R$3:R$146,$B683,总装!R$6)</f>
        <v>0</v>
      </c>
      <c r="O683" s="12">
        <f ca="1">SUMIF(总装!S$3:S$146,$B683,总装!S$6)+SUMIF(总装!T$3:T$146,$B683,总装!T$6)+SUMIF(总装!U$3:U$146,$B683,总装!U$6)</f>
        <v>0</v>
      </c>
      <c r="P683" s="12">
        <f ca="1">SUMIF(总装!V$3:V$146,$B683,总装!V$6)+SUMIF(总装!W$3:W$146,$B683,总装!W$6)+SUMIF(总装!X$3:X$146,$B683,总装!X$6)</f>
        <v>0</v>
      </c>
      <c r="Q683" s="12">
        <f ca="1">SUMIF(总装!Y$3:Y$146,$B683,总装!Y$6)+SUMIF(总装!Z$3:Z$146,$B683,总装!Z$6)+SUMIF(总装!AA$3:AA$146,$B683,总装!AA$6)</f>
        <v>0</v>
      </c>
      <c r="R683" s="5">
        <f ca="1">SUMIF(总装!AB$3:AB$146,$B683,总装!AB$6)+SUMIF(总装!AC$3:AC$146,$B683,总装!AC$6)+SUMIF(总装!AD$3:AD$146,$B683,总装!AD$6)</f>
        <v>0</v>
      </c>
      <c r="S683" s="5">
        <f ca="1">SUMIF(总装!AE$3:AE$146,$B683,总装!AE$6)+SUMIF(总装!AF$3:AF$146,$B683,总装!AF$6)+SUMIF(总装!AG$3:AG$146,$B683,总装!AG$6)</f>
        <v>0</v>
      </c>
      <c r="T683" s="5">
        <f ca="1">SUMIF(总装!AH$3:AH$146,$B683,总装!AH$6)+SUMIF(总装!AI$3:AI$146,$B683,总装!AI$6)+SUMIF(总装!AJ$3:AJ$146,$B683,总装!AJ$6)</f>
        <v>0</v>
      </c>
      <c r="U683" s="5">
        <f ca="1">SUMIF(总装!AK$3:AK$146,$B683,总装!AK$6)+SUMIF(总装!AL$3:AL$146,$B683,总装!AL$6)+SUMIF(总装!AM$3:AM$146,$B683,总装!AM$6)</f>
        <v>0</v>
      </c>
      <c r="V683" s="5">
        <f ca="1">SUMIF(总装!AN$3:AN$146,$B683,总装!AN$6)+SUMIF(总装!AO$3:AO$146,$B683,总装!AO$6)+SUMIF(总装!AP$3:AP$146,$B683,总装!AP$6)</f>
        <v>0</v>
      </c>
      <c r="W683" s="5">
        <f ca="1">SUMIF(总装!AQ$3:AQ$146,$B683,总装!AQ$6)+SUMIF(总装!AR$3:AR$146,$B683,总装!AR$6)+SUMIF(总装!AS$3:AS$146,$B683,总装!AS$6)</f>
        <v>0</v>
      </c>
      <c r="X683" s="5">
        <f ca="1">SUMIF(总装!AT$3:AT$146,$B683,总装!AT$6)+SUMIF(总装!AU$3:AU$146,$B683,总装!AU$6)+SUMIF(总装!AV$3:AV$146,$B683,总装!AV$6)</f>
        <v>0</v>
      </c>
      <c r="Y683" s="5">
        <f ca="1">SUMIF(总装!AW$3:AW$146,$B683,总装!AW$6)+SUMIF(总装!AX$3:AX$146,$B683,总装!AX$6)+SUMIF(总装!AY$3:AY$146,$B683,总装!AY$6)</f>
        <v>0</v>
      </c>
      <c r="Z683" s="5">
        <f ca="1">SUMIF(总装!AZ$3:AZ$146,$B683,总装!AZ$6)+SUMIF(总装!BA$3:BA$146,$B683,总装!BA$6)+SUMIF(总装!BB$3:BB$146,$B683,总装!BB$6)</f>
        <v>0</v>
      </c>
      <c r="AA683" s="5">
        <f ca="1">SUMIF(总装!BC$3:BC$146,$B683,总装!BC$6)+SUMIF(总装!BD$3:BD$146,$B683,总装!BD$6)+SUMIF(总装!BE$3:BE$146,$B683,总装!BE$6)</f>
        <v>0</v>
      </c>
      <c r="AB683" s="5">
        <f ca="1">SUMIF(总装!BF$3:BF$146,$B683,总装!BF$6)+SUMIF(总装!BG$3:BG$146,$B683,总装!BG$6)+SUMIF(总装!BH$3:BH$146,$B683,总装!BH$6)</f>
        <v>0</v>
      </c>
      <c r="AC683" s="5">
        <f ca="1">SUMIF(总装!BI$3:BI$146,$B683,总装!BI$6)+SUMIF(总装!BJ$3:BJ$146,$B683,总装!BJ$6)+SUMIF(总装!BK$3:BK$146,$B683,总装!BK$6)</f>
        <v>0</v>
      </c>
      <c r="AD683" s="5">
        <f ca="1">SUMIF(总装!BL$3:BL$146,$B683,总装!BL$6)+SUMIF(总装!BM$3:BM$146,$B683,总装!BM$6)+SUMIF(总装!BN$3:BN$146,$B683,总装!BN$6)</f>
        <v>0</v>
      </c>
      <c r="AE683" s="5">
        <f ca="1">SUMIF(总装!BO$3:BO$146,$B683,总装!BO$6)+SUMIF(总装!BP$3:BP$146,$B683,总装!BP$6)+SUMIF(总装!BQ$3:BQ$146,$B683,总装!BQ$6)</f>
        <v>836</v>
      </c>
      <c r="AF683" s="5">
        <f ca="1">SUMIF(总装!BR$3:BR$146,$B683,总装!BR$6)+SUMIF(总装!BS$3:BS$146,$B683,总装!BS$6)+SUMIF(总装!BT$3:BT$146,$B683,总装!BT$6)</f>
        <v>700</v>
      </c>
      <c r="AG683" s="5">
        <f ca="1">SUMIF(总装!BU$3:BU$146,$B683,总装!BU$6)+SUMIF(总装!BV$3:BV$146,$B683,总装!BV$6)+SUMIF(总装!BW$3:BW$146,$B683,总装!BW$6)</f>
        <v>0</v>
      </c>
      <c r="AH683" s="5">
        <f ca="1">SUMIF(总装!BX$3:BX$146,$B683,总装!BX$6)+SUMIF(总装!BY$3:BY$146,$B683,总装!BY$6)+SUMIF(总装!BZ$3:BZ$146,$B683,总装!BZ$6)</f>
        <v>0</v>
      </c>
      <c r="AI683" s="5">
        <f ca="1">SUMIF(总装!CA$3:CA$146,$B683,总装!CA$6)+SUMIF(总装!CB$3:CB$146,$B683,总装!CB$6)+SUMIF(总装!CC$3:CC$146,$B683,总装!CC$6)</f>
        <v>0</v>
      </c>
      <c r="AJ683" s="5">
        <f ca="1">SUMIF(总装!CD$3:CD$146,$B683,总装!CD$6)+SUMIF(总装!CE$3:CE$146,$B683,总装!CE$6)+SUMIF(总装!CF$3:CF$146,$B683,总装!CF$6)</f>
        <v>0</v>
      </c>
      <c r="AK683" s="5">
        <f ca="1">SUMIF(总装!CG$3:CG$146,$B683,总装!CG$6)+SUMIF(总装!CH$3:CH$146,$B683,总装!CH$6)+SUMIF(总装!CI$3:CI$146,$B683,总装!CI$6)</f>
        <v>0</v>
      </c>
      <c r="AL683" s="5">
        <f ca="1">SUMIF(总装!CJ$3:CJ$146,$B683,总装!CJ$6)+SUMIF(总装!CK$3:CK$146,$B683,总装!CK$6)+SUMIF(总装!CL$3:CL$146,$B683,总装!CL$6)</f>
        <v>0</v>
      </c>
      <c r="AM683" s="5">
        <f ca="1">SUMIF(总装!CM$3:CM$146,$B683,总装!CM$6)+SUMIF(总装!CN$3:CN$146,$B683,总装!CN$6)+SUMIF(总装!CO$3:CO$146,$B683,总装!CO$6)</f>
        <v>0</v>
      </c>
      <c r="AN683" s="5">
        <f ca="1">SUMIF(总装!CP$3:CP$146,$B683,总装!CP$6)+SUMIF(总装!CQ$3:CQ$146,$B683,总装!CQ$6)+SUMIF(总装!CR$3:CR$146,$B683,总装!CR$6)</f>
        <v>0</v>
      </c>
      <c r="AO683" s="5">
        <f ca="1" t="shared" si="26"/>
        <v>1536</v>
      </c>
      <c r="AP683" s="5">
        <f>SUMIF(工单拆分!G:G,B683,工单拆分!I:I)</f>
        <v>1536</v>
      </c>
      <c r="AQ683" s="5">
        <f ca="1" t="shared" si="27"/>
        <v>0</v>
      </c>
      <c r="AS683" s="7"/>
      <c r="AT683" s="5"/>
      <c r="AU683" s="5"/>
      <c r="AV683" s="5"/>
      <c r="AW683" s="5"/>
    </row>
    <row r="684" s="1" customFormat="1" spans="1:49">
      <c r="A684" s="5">
        <f>工单拆分!F684</f>
        <v>7211000752</v>
      </c>
      <c r="B684" s="5" t="str">
        <f>工单拆分!G684</f>
        <v>1100067376-20</v>
      </c>
      <c r="C684" s="5" t="str">
        <f>工单拆分!H684</f>
        <v>40B2G-3.19</v>
      </c>
      <c r="D684" s="5">
        <f>VLOOKUP(B684,工单拆分!G:I,3,0)</f>
        <v>2040</v>
      </c>
      <c r="E684" s="5">
        <f ca="1">SUMIFS(OFFSET(工单拆分!$I$2,,,2000),OFFSET(工单拆分!$F$2,,,2000),A684)</f>
        <v>4080</v>
      </c>
      <c r="F684" s="5"/>
      <c r="G684" s="10">
        <f ca="1" t="array" ref="G684">MATCH(TRUE,J684:AN684&gt;10,0)+$J$2-1</f>
        <v>43542</v>
      </c>
      <c r="H684" s="11"/>
      <c r="I684" s="11"/>
      <c r="J684" s="5">
        <f ca="1">SUMIF(总装!D$3:D$146,$B684,总装!D$6)+SUMIF(总装!E$3:E$146,$B684,总装!E$6)+SUMIF(总装!F$3:F$146,$B684,总装!F$6)</f>
        <v>0</v>
      </c>
      <c r="K684" s="12">
        <f ca="1">SUMIF(总装!G$3:G$146,$B684,总装!G$6)+SUMIF(总装!H$3:H$146,$B684,总装!H$6)+SUMIF(总装!I$3:I$146,$B684,总装!I$6)</f>
        <v>0</v>
      </c>
      <c r="L684" s="12">
        <f ca="1">SUMIF(总装!J$3:J$146,$B684,总装!J$6)+SUMIF(总装!K$3:K$146,$B684,总装!K$6)+SUMIF(总装!L$3:L$146,$B684,总装!L$6)</f>
        <v>0</v>
      </c>
      <c r="M684" s="12">
        <f ca="1">SUMIF(总装!M$3:M$146,$B684,总装!M$6)+SUMIF(总装!N$3:N$146,$B684,总装!N$6)+SUMIF(总装!O$3:O$146,$B684,总装!O$6)</f>
        <v>0</v>
      </c>
      <c r="N684" s="12">
        <f ca="1">SUMIF(总装!P$3:P$146,$B684,总装!P$6)+SUMIF(总装!Q$3:Q$146,$B684,总装!Q$6)+SUMIF(总装!R$3:R$146,$B684,总装!R$6)</f>
        <v>0</v>
      </c>
      <c r="O684" s="12">
        <f ca="1">SUMIF(总装!S$3:S$146,$B684,总装!S$6)+SUMIF(总装!T$3:T$146,$B684,总装!T$6)+SUMIF(总装!U$3:U$146,$B684,总装!U$6)</f>
        <v>0</v>
      </c>
      <c r="P684" s="12">
        <f ca="1">SUMIF(总装!V$3:V$146,$B684,总装!V$6)+SUMIF(总装!W$3:W$146,$B684,总装!W$6)+SUMIF(总装!X$3:X$146,$B684,总装!X$6)</f>
        <v>0</v>
      </c>
      <c r="Q684" s="12">
        <f ca="1">SUMIF(总装!Y$3:Y$146,$B684,总装!Y$6)+SUMIF(总装!Z$3:Z$146,$B684,总装!Z$6)+SUMIF(总装!AA$3:AA$146,$B684,总装!AA$6)</f>
        <v>0</v>
      </c>
      <c r="R684" s="5">
        <f ca="1">SUMIF(总装!AB$3:AB$146,$B684,总装!AB$6)+SUMIF(总装!AC$3:AC$146,$B684,总装!AC$6)+SUMIF(总装!AD$3:AD$146,$B684,总装!AD$6)</f>
        <v>0</v>
      </c>
      <c r="S684" s="5">
        <f ca="1">SUMIF(总装!AE$3:AE$146,$B684,总装!AE$6)+SUMIF(总装!AF$3:AF$146,$B684,总装!AF$6)+SUMIF(总装!AG$3:AG$146,$B684,总装!AG$6)</f>
        <v>0</v>
      </c>
      <c r="T684" s="5">
        <f ca="1">SUMIF(总装!AH$3:AH$146,$B684,总装!AH$6)+SUMIF(总装!AI$3:AI$146,$B684,总装!AI$6)+SUMIF(总装!AJ$3:AJ$146,$B684,总装!AJ$6)</f>
        <v>0</v>
      </c>
      <c r="U684" s="5">
        <f ca="1">SUMIF(总装!AK$3:AK$146,$B684,总装!AK$6)+SUMIF(总装!AL$3:AL$146,$B684,总装!AL$6)+SUMIF(总装!AM$3:AM$146,$B684,总装!AM$6)</f>
        <v>0</v>
      </c>
      <c r="V684" s="5">
        <f ca="1">SUMIF(总装!AN$3:AN$146,$B684,总装!AN$6)+SUMIF(总装!AO$3:AO$146,$B684,总装!AO$6)+SUMIF(总装!AP$3:AP$146,$B684,总装!AP$6)</f>
        <v>0</v>
      </c>
      <c r="W684" s="5">
        <f ca="1">SUMIF(总装!AQ$3:AQ$146,$B684,总装!AQ$6)+SUMIF(总装!AR$3:AR$146,$B684,总装!AR$6)+SUMIF(总装!AS$3:AS$146,$B684,总装!AS$6)</f>
        <v>0</v>
      </c>
      <c r="X684" s="5">
        <f ca="1">SUMIF(总装!AT$3:AT$146,$B684,总装!AT$6)+SUMIF(总装!AU$3:AU$146,$B684,总装!AU$6)+SUMIF(总装!AV$3:AV$146,$B684,总装!AV$6)</f>
        <v>0</v>
      </c>
      <c r="Y684" s="5">
        <f ca="1">SUMIF(总装!AW$3:AW$146,$B684,总装!AW$6)+SUMIF(总装!AX$3:AX$146,$B684,总装!AX$6)+SUMIF(总装!AY$3:AY$146,$B684,总装!AY$6)</f>
        <v>0</v>
      </c>
      <c r="Z684" s="5">
        <f ca="1">SUMIF(总装!AZ$3:AZ$146,$B684,总装!AZ$6)+SUMIF(总装!BA$3:BA$146,$B684,总装!BA$6)+SUMIF(总装!BB$3:BB$146,$B684,总装!BB$6)</f>
        <v>0</v>
      </c>
      <c r="AA684" s="5">
        <f ca="1">SUMIF(总装!BC$3:BC$146,$B684,总装!BC$6)+SUMIF(总装!BD$3:BD$146,$B684,总装!BD$6)+SUMIF(总装!BE$3:BE$146,$B684,总装!BE$6)</f>
        <v>50</v>
      </c>
      <c r="AB684" s="5">
        <f ca="1">SUMIF(总装!BF$3:BF$146,$B684,总装!BF$6)+SUMIF(总装!BG$3:BG$146,$B684,总装!BG$6)+SUMIF(总装!BH$3:BH$146,$B684,总装!BH$6)</f>
        <v>1050</v>
      </c>
      <c r="AC684" s="5">
        <f ca="1">SUMIF(总装!BI$3:BI$146,$B684,总装!BI$6)+SUMIF(总装!BJ$3:BJ$146,$B684,总装!BJ$6)+SUMIF(总装!BK$3:BK$146,$B684,总装!BK$6)</f>
        <v>940</v>
      </c>
      <c r="AD684" s="5">
        <f ca="1">SUMIF(总装!BL$3:BL$146,$B684,总装!BL$6)+SUMIF(总装!BM$3:BM$146,$B684,总装!BM$6)+SUMIF(总装!BN$3:BN$146,$B684,总装!BN$6)</f>
        <v>0</v>
      </c>
      <c r="AE684" s="5">
        <f ca="1">SUMIF(总装!BO$3:BO$146,$B684,总装!BO$6)+SUMIF(总装!BP$3:BP$146,$B684,总装!BP$6)+SUMIF(总装!BQ$3:BQ$146,$B684,总装!BQ$6)</f>
        <v>0</v>
      </c>
      <c r="AF684" s="5">
        <f ca="1">SUMIF(总装!BR$3:BR$146,$B684,总装!BR$6)+SUMIF(总装!BS$3:BS$146,$B684,总装!BS$6)+SUMIF(总装!BT$3:BT$146,$B684,总装!BT$6)</f>
        <v>0</v>
      </c>
      <c r="AG684" s="5">
        <f ca="1">SUMIF(总装!BU$3:BU$146,$B684,总装!BU$6)+SUMIF(总装!BV$3:BV$146,$B684,总装!BV$6)+SUMIF(总装!BW$3:BW$146,$B684,总装!BW$6)</f>
        <v>0</v>
      </c>
      <c r="AH684" s="5">
        <f ca="1">SUMIF(总装!BX$3:BX$146,$B684,总装!BX$6)+SUMIF(总装!BY$3:BY$146,$B684,总装!BY$6)+SUMIF(总装!BZ$3:BZ$146,$B684,总装!BZ$6)</f>
        <v>0</v>
      </c>
      <c r="AI684" s="5">
        <f ca="1">SUMIF(总装!CA$3:CA$146,$B684,总装!CA$6)+SUMIF(总装!CB$3:CB$146,$B684,总装!CB$6)+SUMIF(总装!CC$3:CC$146,$B684,总装!CC$6)</f>
        <v>0</v>
      </c>
      <c r="AJ684" s="5">
        <f ca="1">SUMIF(总装!CD$3:CD$146,$B684,总装!CD$6)+SUMIF(总装!CE$3:CE$146,$B684,总装!CE$6)+SUMIF(总装!CF$3:CF$146,$B684,总装!CF$6)</f>
        <v>0</v>
      </c>
      <c r="AK684" s="5">
        <f ca="1">SUMIF(总装!CG$3:CG$146,$B684,总装!CG$6)+SUMIF(总装!CH$3:CH$146,$B684,总装!CH$6)+SUMIF(总装!CI$3:CI$146,$B684,总装!CI$6)</f>
        <v>0</v>
      </c>
      <c r="AL684" s="5">
        <f ca="1">SUMIF(总装!CJ$3:CJ$146,$B684,总装!CJ$6)+SUMIF(总装!CK$3:CK$146,$B684,总装!CK$6)+SUMIF(总装!CL$3:CL$146,$B684,总装!CL$6)</f>
        <v>0</v>
      </c>
      <c r="AM684" s="5">
        <f ca="1">SUMIF(总装!CM$3:CM$146,$B684,总装!CM$6)+SUMIF(总装!CN$3:CN$146,$B684,总装!CN$6)+SUMIF(总装!CO$3:CO$146,$B684,总装!CO$6)</f>
        <v>0</v>
      </c>
      <c r="AN684" s="5">
        <f ca="1">SUMIF(总装!CP$3:CP$146,$B684,总装!CP$6)+SUMIF(总装!CQ$3:CQ$146,$B684,总装!CQ$6)+SUMIF(总装!CR$3:CR$146,$B684,总装!CR$6)</f>
        <v>0</v>
      </c>
      <c r="AO684" s="5">
        <f ca="1" t="shared" si="26"/>
        <v>2040</v>
      </c>
      <c r="AP684" s="5">
        <f>SUMIF(工单拆分!G:G,B684,工单拆分!I:I)</f>
        <v>2040</v>
      </c>
      <c r="AQ684" s="5">
        <f ca="1" t="shared" si="27"/>
        <v>0</v>
      </c>
      <c r="AS684" s="7"/>
      <c r="AT684" s="5"/>
      <c r="AU684" s="5"/>
      <c r="AV684" s="5"/>
      <c r="AW684" s="5"/>
    </row>
    <row r="685" s="1" customFormat="1" spans="1:49">
      <c r="A685" s="5">
        <f>工单拆分!F685</f>
        <v>7211001876</v>
      </c>
      <c r="B685" s="5" t="str">
        <f>工单拆分!G685</f>
        <v>1100067376-30</v>
      </c>
      <c r="C685" s="5" t="str">
        <f>工单拆分!H685</f>
        <v>30B3X-3.19</v>
      </c>
      <c r="D685" s="5">
        <f>VLOOKUP(B685,工单拆分!G:I,3,0)</f>
        <v>1600</v>
      </c>
      <c r="E685" s="5">
        <f ca="1">SUMIFS(OFFSET(工单拆分!$I$2,,,2000),OFFSET(工单拆分!$F$2,,,2000),A685)</f>
        <v>3200</v>
      </c>
      <c r="F685" s="5"/>
      <c r="G685" s="10">
        <f ca="1" t="array" ref="G685">MATCH(TRUE,J685:AN685&gt;10,0)+$J$2-1</f>
        <v>43544</v>
      </c>
      <c r="H685" s="11"/>
      <c r="I685" s="11"/>
      <c r="J685" s="5">
        <f ca="1">SUMIF(总装!D$3:D$146,$B685,总装!D$6)+SUMIF(总装!E$3:E$146,$B685,总装!E$6)+SUMIF(总装!F$3:F$146,$B685,总装!F$6)</f>
        <v>0</v>
      </c>
      <c r="K685" s="12">
        <f ca="1">SUMIF(总装!G$3:G$146,$B685,总装!G$6)+SUMIF(总装!H$3:H$146,$B685,总装!H$6)+SUMIF(总装!I$3:I$146,$B685,总装!I$6)</f>
        <v>0</v>
      </c>
      <c r="L685" s="12">
        <f ca="1">SUMIF(总装!J$3:J$146,$B685,总装!J$6)+SUMIF(总装!K$3:K$146,$B685,总装!K$6)+SUMIF(总装!L$3:L$146,$B685,总装!L$6)</f>
        <v>0</v>
      </c>
      <c r="M685" s="12">
        <f ca="1">SUMIF(总装!M$3:M$146,$B685,总装!M$6)+SUMIF(总装!N$3:N$146,$B685,总装!N$6)+SUMIF(总装!O$3:O$146,$B685,总装!O$6)</f>
        <v>0</v>
      </c>
      <c r="N685" s="12">
        <f ca="1">SUMIF(总装!P$3:P$146,$B685,总装!P$6)+SUMIF(总装!Q$3:Q$146,$B685,总装!Q$6)+SUMIF(总装!R$3:R$146,$B685,总装!R$6)</f>
        <v>0</v>
      </c>
      <c r="O685" s="12">
        <f ca="1">SUMIF(总装!S$3:S$146,$B685,总装!S$6)+SUMIF(总装!T$3:T$146,$B685,总装!T$6)+SUMIF(总装!U$3:U$146,$B685,总装!U$6)</f>
        <v>0</v>
      </c>
      <c r="P685" s="12">
        <f ca="1">SUMIF(总装!V$3:V$146,$B685,总装!V$6)+SUMIF(总装!W$3:W$146,$B685,总装!W$6)+SUMIF(总装!X$3:X$146,$B685,总装!X$6)</f>
        <v>0</v>
      </c>
      <c r="Q685" s="12">
        <f ca="1">SUMIF(总装!Y$3:Y$146,$B685,总装!Y$6)+SUMIF(总装!Z$3:Z$146,$B685,总装!Z$6)+SUMIF(总装!AA$3:AA$146,$B685,总装!AA$6)</f>
        <v>0</v>
      </c>
      <c r="R685" s="5">
        <f ca="1">SUMIF(总装!AB$3:AB$146,$B685,总装!AB$6)+SUMIF(总装!AC$3:AC$146,$B685,总装!AC$6)+SUMIF(总装!AD$3:AD$146,$B685,总装!AD$6)</f>
        <v>0</v>
      </c>
      <c r="S685" s="5">
        <f ca="1">SUMIF(总装!AE$3:AE$146,$B685,总装!AE$6)+SUMIF(总装!AF$3:AF$146,$B685,总装!AF$6)+SUMIF(总装!AG$3:AG$146,$B685,总装!AG$6)</f>
        <v>0</v>
      </c>
      <c r="T685" s="5">
        <f ca="1">SUMIF(总装!AH$3:AH$146,$B685,总装!AH$6)+SUMIF(总装!AI$3:AI$146,$B685,总装!AI$6)+SUMIF(总装!AJ$3:AJ$146,$B685,总装!AJ$6)</f>
        <v>0</v>
      </c>
      <c r="U685" s="5">
        <f ca="1">SUMIF(总装!AK$3:AK$146,$B685,总装!AK$6)+SUMIF(总装!AL$3:AL$146,$B685,总装!AL$6)+SUMIF(总装!AM$3:AM$146,$B685,总装!AM$6)</f>
        <v>0</v>
      </c>
      <c r="V685" s="5">
        <f ca="1">SUMIF(总装!AN$3:AN$146,$B685,总装!AN$6)+SUMIF(总装!AO$3:AO$146,$B685,总装!AO$6)+SUMIF(总装!AP$3:AP$146,$B685,总装!AP$6)</f>
        <v>0</v>
      </c>
      <c r="W685" s="5">
        <f ca="1">SUMIF(总装!AQ$3:AQ$146,$B685,总装!AQ$6)+SUMIF(总装!AR$3:AR$146,$B685,总装!AR$6)+SUMIF(总装!AS$3:AS$146,$B685,总装!AS$6)</f>
        <v>0</v>
      </c>
      <c r="X685" s="5">
        <f ca="1">SUMIF(总装!AT$3:AT$146,$B685,总装!AT$6)+SUMIF(总装!AU$3:AU$146,$B685,总装!AU$6)+SUMIF(总装!AV$3:AV$146,$B685,总装!AV$6)</f>
        <v>0</v>
      </c>
      <c r="Y685" s="5">
        <f ca="1">SUMIF(总装!AW$3:AW$146,$B685,总装!AW$6)+SUMIF(总装!AX$3:AX$146,$B685,总装!AX$6)+SUMIF(总装!AY$3:AY$146,$B685,总装!AY$6)</f>
        <v>0</v>
      </c>
      <c r="Z685" s="5">
        <f ca="1">SUMIF(总装!AZ$3:AZ$146,$B685,总装!AZ$6)+SUMIF(总装!BA$3:BA$146,$B685,总装!BA$6)+SUMIF(总装!BB$3:BB$146,$B685,总装!BB$6)</f>
        <v>0</v>
      </c>
      <c r="AA685" s="5">
        <f ca="1">SUMIF(总装!BC$3:BC$146,$B685,总装!BC$6)+SUMIF(总装!BD$3:BD$146,$B685,总装!BD$6)+SUMIF(总装!BE$3:BE$146,$B685,总装!BE$6)</f>
        <v>0</v>
      </c>
      <c r="AB685" s="5">
        <f ca="1">SUMIF(总装!BF$3:BF$146,$B685,总装!BF$6)+SUMIF(总装!BG$3:BG$146,$B685,总装!BG$6)+SUMIF(总装!BH$3:BH$146,$B685,总装!BH$6)</f>
        <v>0</v>
      </c>
      <c r="AC685" s="5">
        <f ca="1">SUMIF(总装!BI$3:BI$146,$B685,总装!BI$6)+SUMIF(总装!BJ$3:BJ$146,$B685,总装!BJ$6)+SUMIF(总装!BK$3:BK$146,$B685,总装!BK$6)</f>
        <v>110</v>
      </c>
      <c r="AD685" s="5">
        <f ca="1">SUMIF(总装!BL$3:BL$146,$B685,总装!BL$6)+SUMIF(总装!BM$3:BM$146,$B685,总装!BM$6)+SUMIF(总装!BN$3:BN$146,$B685,总装!BN$6)</f>
        <v>930</v>
      </c>
      <c r="AE685" s="5">
        <f ca="1">SUMIF(总装!BO$3:BO$146,$B685,总装!BO$6)+SUMIF(总装!BP$3:BP$146,$B685,总装!BP$6)+SUMIF(总装!BQ$3:BQ$146,$B685,总装!BQ$6)</f>
        <v>560</v>
      </c>
      <c r="AF685" s="5">
        <f ca="1">SUMIF(总装!BR$3:BR$146,$B685,总装!BR$6)+SUMIF(总装!BS$3:BS$146,$B685,总装!BS$6)+SUMIF(总装!BT$3:BT$146,$B685,总装!BT$6)</f>
        <v>0</v>
      </c>
      <c r="AG685" s="5">
        <f ca="1">SUMIF(总装!BU$3:BU$146,$B685,总装!BU$6)+SUMIF(总装!BV$3:BV$146,$B685,总装!BV$6)+SUMIF(总装!BW$3:BW$146,$B685,总装!BW$6)</f>
        <v>0</v>
      </c>
      <c r="AH685" s="5">
        <f ca="1">SUMIF(总装!BX$3:BX$146,$B685,总装!BX$6)+SUMIF(总装!BY$3:BY$146,$B685,总装!BY$6)+SUMIF(总装!BZ$3:BZ$146,$B685,总装!BZ$6)</f>
        <v>0</v>
      </c>
      <c r="AI685" s="5">
        <f ca="1">SUMIF(总装!CA$3:CA$146,$B685,总装!CA$6)+SUMIF(总装!CB$3:CB$146,$B685,总装!CB$6)+SUMIF(总装!CC$3:CC$146,$B685,总装!CC$6)</f>
        <v>0</v>
      </c>
      <c r="AJ685" s="5">
        <f ca="1">SUMIF(总装!CD$3:CD$146,$B685,总装!CD$6)+SUMIF(总装!CE$3:CE$146,$B685,总装!CE$6)+SUMIF(总装!CF$3:CF$146,$B685,总装!CF$6)</f>
        <v>0</v>
      </c>
      <c r="AK685" s="5">
        <f ca="1">SUMIF(总装!CG$3:CG$146,$B685,总装!CG$6)+SUMIF(总装!CH$3:CH$146,$B685,总装!CH$6)+SUMIF(总装!CI$3:CI$146,$B685,总装!CI$6)</f>
        <v>0</v>
      </c>
      <c r="AL685" s="5">
        <f ca="1">SUMIF(总装!CJ$3:CJ$146,$B685,总装!CJ$6)+SUMIF(总装!CK$3:CK$146,$B685,总装!CK$6)+SUMIF(总装!CL$3:CL$146,$B685,总装!CL$6)</f>
        <v>0</v>
      </c>
      <c r="AM685" s="5">
        <f ca="1">SUMIF(总装!CM$3:CM$146,$B685,总装!CM$6)+SUMIF(总装!CN$3:CN$146,$B685,总装!CN$6)+SUMIF(总装!CO$3:CO$146,$B685,总装!CO$6)</f>
        <v>0</v>
      </c>
      <c r="AN685" s="5">
        <f ca="1">SUMIF(总装!CP$3:CP$146,$B685,总装!CP$6)+SUMIF(总装!CQ$3:CQ$146,$B685,总装!CQ$6)+SUMIF(总装!CR$3:CR$146,$B685,总装!CR$6)</f>
        <v>0</v>
      </c>
      <c r="AO685" s="5">
        <f ca="1" t="shared" si="26"/>
        <v>1600</v>
      </c>
      <c r="AP685" s="5">
        <f>SUMIF(工单拆分!G:G,B685,工单拆分!I:I)</f>
        <v>1600</v>
      </c>
      <c r="AQ685" s="5">
        <f ca="1" t="shared" si="27"/>
        <v>0</v>
      </c>
      <c r="AS685" s="7"/>
      <c r="AT685" s="5"/>
      <c r="AU685" s="5"/>
      <c r="AV685" s="5"/>
      <c r="AW685" s="5"/>
    </row>
    <row r="686" s="1" customFormat="1" spans="1:49">
      <c r="A686" s="5">
        <f>工单拆分!F686</f>
        <v>7211001950</v>
      </c>
      <c r="B686" s="5" t="str">
        <f>工单拆分!G686</f>
        <v>1100067376-40</v>
      </c>
      <c r="C686" s="5" t="str">
        <f>工单拆分!H686</f>
        <v>30B3B-3.26</v>
      </c>
      <c r="D686" s="5">
        <f>VLOOKUP(B686,工单拆分!G:I,3,0)</f>
        <v>1600</v>
      </c>
      <c r="E686" s="5">
        <f ca="1">SUMIFS(OFFSET(工单拆分!$I$2,,,2000),OFFSET(工单拆分!$F$2,,,2000),A686)</f>
        <v>4800</v>
      </c>
      <c r="F686" s="5"/>
      <c r="G686" s="10">
        <f ca="1" t="array" ref="G686">MATCH(TRUE,J686:AN686&gt;10,0)+$J$2-1</f>
        <v>43549</v>
      </c>
      <c r="H686" s="11"/>
      <c r="I686" s="11"/>
      <c r="J686" s="5">
        <f ca="1">SUMIF(总装!D$3:D$146,$B686,总装!D$6)+SUMIF(总装!E$3:E$146,$B686,总装!E$6)+SUMIF(总装!F$3:F$146,$B686,总装!F$6)</f>
        <v>0</v>
      </c>
      <c r="K686" s="12">
        <f ca="1">SUMIF(总装!G$3:G$146,$B686,总装!G$6)+SUMIF(总装!H$3:H$146,$B686,总装!H$6)+SUMIF(总装!I$3:I$146,$B686,总装!I$6)</f>
        <v>0</v>
      </c>
      <c r="L686" s="12">
        <f ca="1">SUMIF(总装!J$3:J$146,$B686,总装!J$6)+SUMIF(总装!K$3:K$146,$B686,总装!K$6)+SUMIF(总装!L$3:L$146,$B686,总装!L$6)</f>
        <v>0</v>
      </c>
      <c r="M686" s="12">
        <f ca="1">SUMIF(总装!M$3:M$146,$B686,总装!M$6)+SUMIF(总装!N$3:N$146,$B686,总装!N$6)+SUMIF(总装!O$3:O$146,$B686,总装!O$6)</f>
        <v>0</v>
      </c>
      <c r="N686" s="12">
        <f ca="1">SUMIF(总装!P$3:P$146,$B686,总装!P$6)+SUMIF(总装!Q$3:Q$146,$B686,总装!Q$6)+SUMIF(总装!R$3:R$146,$B686,总装!R$6)</f>
        <v>0</v>
      </c>
      <c r="O686" s="12">
        <f ca="1">SUMIF(总装!S$3:S$146,$B686,总装!S$6)+SUMIF(总装!T$3:T$146,$B686,总装!T$6)+SUMIF(总装!U$3:U$146,$B686,总装!U$6)</f>
        <v>0</v>
      </c>
      <c r="P686" s="12">
        <f ca="1">SUMIF(总装!V$3:V$146,$B686,总装!V$6)+SUMIF(总装!W$3:W$146,$B686,总装!W$6)+SUMIF(总装!X$3:X$146,$B686,总装!X$6)</f>
        <v>0</v>
      </c>
      <c r="Q686" s="12">
        <f ca="1">SUMIF(总装!Y$3:Y$146,$B686,总装!Y$6)+SUMIF(总装!Z$3:Z$146,$B686,总装!Z$6)+SUMIF(总装!AA$3:AA$146,$B686,总装!AA$6)</f>
        <v>0</v>
      </c>
      <c r="R686" s="5">
        <f ca="1">SUMIF(总装!AB$3:AB$146,$B686,总装!AB$6)+SUMIF(总装!AC$3:AC$146,$B686,总装!AC$6)+SUMIF(总装!AD$3:AD$146,$B686,总装!AD$6)</f>
        <v>0</v>
      </c>
      <c r="S686" s="5">
        <f ca="1">SUMIF(总装!AE$3:AE$146,$B686,总装!AE$6)+SUMIF(总装!AF$3:AF$146,$B686,总装!AF$6)+SUMIF(总装!AG$3:AG$146,$B686,总装!AG$6)</f>
        <v>0</v>
      </c>
      <c r="T686" s="5">
        <f ca="1">SUMIF(总装!AH$3:AH$146,$B686,总装!AH$6)+SUMIF(总装!AI$3:AI$146,$B686,总装!AI$6)+SUMIF(总装!AJ$3:AJ$146,$B686,总装!AJ$6)</f>
        <v>0</v>
      </c>
      <c r="U686" s="5">
        <f ca="1">SUMIF(总装!AK$3:AK$146,$B686,总装!AK$6)+SUMIF(总装!AL$3:AL$146,$B686,总装!AL$6)+SUMIF(总装!AM$3:AM$146,$B686,总装!AM$6)</f>
        <v>0</v>
      </c>
      <c r="V686" s="5">
        <f ca="1">SUMIF(总装!AN$3:AN$146,$B686,总装!AN$6)+SUMIF(总装!AO$3:AO$146,$B686,总装!AO$6)+SUMIF(总装!AP$3:AP$146,$B686,总装!AP$6)</f>
        <v>0</v>
      </c>
      <c r="W686" s="5">
        <f ca="1">SUMIF(总装!AQ$3:AQ$146,$B686,总装!AQ$6)+SUMIF(总装!AR$3:AR$146,$B686,总装!AR$6)+SUMIF(总装!AS$3:AS$146,$B686,总装!AS$6)</f>
        <v>0</v>
      </c>
      <c r="X686" s="5">
        <f ca="1">SUMIF(总装!AT$3:AT$146,$B686,总装!AT$6)+SUMIF(总装!AU$3:AU$146,$B686,总装!AU$6)+SUMIF(总装!AV$3:AV$146,$B686,总装!AV$6)</f>
        <v>0</v>
      </c>
      <c r="Y686" s="5">
        <f ca="1">SUMIF(总装!AW$3:AW$146,$B686,总装!AW$6)+SUMIF(总装!AX$3:AX$146,$B686,总装!AX$6)+SUMIF(总装!AY$3:AY$146,$B686,总装!AY$6)</f>
        <v>0</v>
      </c>
      <c r="Z686" s="5">
        <f ca="1">SUMIF(总装!AZ$3:AZ$146,$B686,总装!AZ$6)+SUMIF(总装!BA$3:BA$146,$B686,总装!BA$6)+SUMIF(总装!BB$3:BB$146,$B686,总装!BB$6)</f>
        <v>0</v>
      </c>
      <c r="AA686" s="5">
        <f ca="1">SUMIF(总装!BC$3:BC$146,$B686,总装!BC$6)+SUMIF(总装!BD$3:BD$146,$B686,总装!BD$6)+SUMIF(总装!BE$3:BE$146,$B686,总装!BE$6)</f>
        <v>0</v>
      </c>
      <c r="AB686" s="5">
        <f ca="1">SUMIF(总装!BF$3:BF$146,$B686,总装!BF$6)+SUMIF(总装!BG$3:BG$146,$B686,总装!BG$6)+SUMIF(总装!BH$3:BH$146,$B686,总装!BH$6)</f>
        <v>0</v>
      </c>
      <c r="AC686" s="5">
        <f ca="1">SUMIF(总装!BI$3:BI$146,$B686,总装!BI$6)+SUMIF(总装!BJ$3:BJ$146,$B686,总装!BJ$6)+SUMIF(总装!BK$3:BK$146,$B686,总装!BK$6)</f>
        <v>0</v>
      </c>
      <c r="AD686" s="5">
        <f ca="1">SUMIF(总装!BL$3:BL$146,$B686,总装!BL$6)+SUMIF(总装!BM$3:BM$146,$B686,总装!BM$6)+SUMIF(总装!BN$3:BN$146,$B686,总装!BN$6)</f>
        <v>0</v>
      </c>
      <c r="AE686" s="5">
        <f ca="1">SUMIF(总装!BO$3:BO$146,$B686,总装!BO$6)+SUMIF(总装!BP$3:BP$146,$B686,总装!BP$6)+SUMIF(总装!BQ$3:BQ$146,$B686,总装!BQ$6)</f>
        <v>0</v>
      </c>
      <c r="AF686" s="5">
        <f ca="1">SUMIF(总装!BR$3:BR$146,$B686,总装!BR$6)+SUMIF(总装!BS$3:BS$146,$B686,总装!BS$6)+SUMIF(总装!BT$3:BT$146,$B686,总装!BT$6)</f>
        <v>0</v>
      </c>
      <c r="AG686" s="5">
        <f ca="1">SUMIF(总装!BU$3:BU$146,$B686,总装!BU$6)+SUMIF(总装!BV$3:BV$146,$B686,总装!BV$6)+SUMIF(总装!BW$3:BW$146,$B686,总装!BW$6)</f>
        <v>0</v>
      </c>
      <c r="AH686" s="5">
        <f ca="1">SUMIF(总装!BX$3:BX$146,$B686,总装!BX$6)+SUMIF(总装!BY$3:BY$146,$B686,总装!BY$6)+SUMIF(总装!BZ$3:BZ$146,$B686,总装!BZ$6)</f>
        <v>300</v>
      </c>
      <c r="AI686" s="5">
        <f ca="1">SUMIF(总装!CA$3:CA$146,$B686,总装!CA$6)+SUMIF(总装!CB$3:CB$146,$B686,总装!CB$6)+SUMIF(总装!CC$3:CC$146,$B686,总装!CC$6)</f>
        <v>1050</v>
      </c>
      <c r="AJ686" s="5">
        <f ca="1">SUMIF(总装!CD$3:CD$146,$B686,总装!CD$6)+SUMIF(总装!CE$3:CE$146,$B686,总装!CE$6)+SUMIF(总装!CF$3:CF$146,$B686,总装!CF$6)</f>
        <v>250</v>
      </c>
      <c r="AK686" s="5">
        <f ca="1">SUMIF(总装!CG$3:CG$146,$B686,总装!CG$6)+SUMIF(总装!CH$3:CH$146,$B686,总装!CH$6)+SUMIF(总装!CI$3:CI$146,$B686,总装!CI$6)</f>
        <v>0</v>
      </c>
      <c r="AL686" s="5">
        <f ca="1">SUMIF(总装!CJ$3:CJ$146,$B686,总装!CJ$6)+SUMIF(总装!CK$3:CK$146,$B686,总装!CK$6)+SUMIF(总装!CL$3:CL$146,$B686,总装!CL$6)</f>
        <v>0</v>
      </c>
      <c r="AM686" s="5">
        <f ca="1">SUMIF(总装!CM$3:CM$146,$B686,总装!CM$6)+SUMIF(总装!CN$3:CN$146,$B686,总装!CN$6)+SUMIF(总装!CO$3:CO$146,$B686,总装!CO$6)</f>
        <v>0</v>
      </c>
      <c r="AN686" s="5">
        <f ca="1">SUMIF(总装!CP$3:CP$146,$B686,总装!CP$6)+SUMIF(总装!CQ$3:CQ$146,$B686,总装!CQ$6)+SUMIF(总装!CR$3:CR$146,$B686,总装!CR$6)</f>
        <v>0</v>
      </c>
      <c r="AO686" s="5">
        <f ca="1" t="shared" si="26"/>
        <v>1600</v>
      </c>
      <c r="AP686" s="5">
        <f>SUMIF(工单拆分!G:G,B686,工单拆分!I:I)</f>
        <v>1600</v>
      </c>
      <c r="AQ686" s="5">
        <f ca="1" t="shared" si="27"/>
        <v>0</v>
      </c>
      <c r="AS686" s="7"/>
      <c r="AT686" s="5"/>
      <c r="AU686" s="5"/>
      <c r="AV686" s="5"/>
      <c r="AW686" s="5"/>
    </row>
    <row r="687" s="1" customFormat="1" spans="1:49">
      <c r="A687" s="5">
        <f>工单拆分!F687</f>
        <v>7211001946</v>
      </c>
      <c r="B687" s="5" t="str">
        <f>工单拆分!G687</f>
        <v>1100067377-10</v>
      </c>
      <c r="C687" s="5" t="str">
        <f>工单拆分!H687</f>
        <v>20FZ17D-3.21</v>
      </c>
      <c r="D687" s="5">
        <f>VLOOKUP(B687,工单拆分!G:I,3,0)</f>
        <v>576</v>
      </c>
      <c r="E687" s="5">
        <f ca="1">SUMIFS(OFFSET(工单拆分!$I$2,,,2000),OFFSET(工单拆分!$F$2,,,2000),A687)</f>
        <v>576</v>
      </c>
      <c r="F687" s="5"/>
      <c r="G687" s="10">
        <f ca="1" t="array" ref="G687">MATCH(TRUE,J687:AN687&gt;10,0)+$J$2-1</f>
        <v>43542</v>
      </c>
      <c r="H687" s="11"/>
      <c r="I687" s="11"/>
      <c r="J687" s="5">
        <f ca="1">SUMIF(总装!D$3:D$146,$B687,总装!D$6)+SUMIF(总装!E$3:E$146,$B687,总装!E$6)+SUMIF(总装!F$3:F$146,$B687,总装!F$6)</f>
        <v>0</v>
      </c>
      <c r="K687" s="12">
        <f ca="1">SUMIF(总装!G$3:G$146,$B687,总装!G$6)+SUMIF(总装!H$3:H$146,$B687,总装!H$6)+SUMIF(总装!I$3:I$146,$B687,总装!I$6)</f>
        <v>0</v>
      </c>
      <c r="L687" s="12">
        <f ca="1">SUMIF(总装!J$3:J$146,$B687,总装!J$6)+SUMIF(总装!K$3:K$146,$B687,总装!K$6)+SUMIF(总装!L$3:L$146,$B687,总装!L$6)</f>
        <v>0</v>
      </c>
      <c r="M687" s="12">
        <f ca="1">SUMIF(总装!M$3:M$146,$B687,总装!M$6)+SUMIF(总装!N$3:N$146,$B687,总装!N$6)+SUMIF(总装!O$3:O$146,$B687,总装!O$6)</f>
        <v>0</v>
      </c>
      <c r="N687" s="12">
        <f ca="1">SUMIF(总装!P$3:P$146,$B687,总装!P$6)+SUMIF(总装!Q$3:Q$146,$B687,总装!Q$6)+SUMIF(总装!R$3:R$146,$B687,总装!R$6)</f>
        <v>0</v>
      </c>
      <c r="O687" s="12">
        <f ca="1">SUMIF(总装!S$3:S$146,$B687,总装!S$6)+SUMIF(总装!T$3:T$146,$B687,总装!T$6)+SUMIF(总装!U$3:U$146,$B687,总装!U$6)</f>
        <v>0</v>
      </c>
      <c r="P687" s="12">
        <f ca="1">SUMIF(总装!V$3:V$146,$B687,总装!V$6)+SUMIF(总装!W$3:W$146,$B687,总装!W$6)+SUMIF(总装!X$3:X$146,$B687,总装!X$6)</f>
        <v>0</v>
      </c>
      <c r="Q687" s="12">
        <f ca="1">SUMIF(总装!Y$3:Y$146,$B687,总装!Y$6)+SUMIF(总装!Z$3:Z$146,$B687,总装!Z$6)+SUMIF(总装!AA$3:AA$146,$B687,总装!AA$6)</f>
        <v>0</v>
      </c>
      <c r="R687" s="5">
        <f ca="1">SUMIF(总装!AB$3:AB$146,$B687,总装!AB$6)+SUMIF(总装!AC$3:AC$146,$B687,总装!AC$6)+SUMIF(总装!AD$3:AD$146,$B687,总装!AD$6)</f>
        <v>0</v>
      </c>
      <c r="S687" s="5">
        <f ca="1">SUMIF(总装!AE$3:AE$146,$B687,总装!AE$6)+SUMIF(总装!AF$3:AF$146,$B687,总装!AF$6)+SUMIF(总装!AG$3:AG$146,$B687,总装!AG$6)</f>
        <v>0</v>
      </c>
      <c r="T687" s="5">
        <f ca="1">SUMIF(总装!AH$3:AH$146,$B687,总装!AH$6)+SUMIF(总装!AI$3:AI$146,$B687,总装!AI$6)+SUMIF(总装!AJ$3:AJ$146,$B687,总装!AJ$6)</f>
        <v>0</v>
      </c>
      <c r="U687" s="5">
        <f ca="1">SUMIF(总装!AK$3:AK$146,$B687,总装!AK$6)+SUMIF(总装!AL$3:AL$146,$B687,总装!AL$6)+SUMIF(总装!AM$3:AM$146,$B687,总装!AM$6)</f>
        <v>0</v>
      </c>
      <c r="V687" s="5">
        <f ca="1">SUMIF(总装!AN$3:AN$146,$B687,总装!AN$6)+SUMIF(总装!AO$3:AO$146,$B687,总装!AO$6)+SUMIF(总装!AP$3:AP$146,$B687,总装!AP$6)</f>
        <v>0</v>
      </c>
      <c r="W687" s="5">
        <f ca="1">SUMIF(总装!AQ$3:AQ$146,$B687,总装!AQ$6)+SUMIF(总装!AR$3:AR$146,$B687,总装!AR$6)+SUMIF(总装!AS$3:AS$146,$B687,总装!AS$6)</f>
        <v>0</v>
      </c>
      <c r="X687" s="5">
        <f ca="1">SUMIF(总装!AT$3:AT$146,$B687,总装!AT$6)+SUMIF(总装!AU$3:AU$146,$B687,总装!AU$6)+SUMIF(总装!AV$3:AV$146,$B687,总装!AV$6)</f>
        <v>0</v>
      </c>
      <c r="Y687" s="5">
        <f ca="1">SUMIF(总装!AW$3:AW$146,$B687,总装!AW$6)+SUMIF(总装!AX$3:AX$146,$B687,总装!AX$6)+SUMIF(总装!AY$3:AY$146,$B687,总装!AY$6)</f>
        <v>0</v>
      </c>
      <c r="Z687" s="5">
        <f ca="1">SUMIF(总装!AZ$3:AZ$146,$B687,总装!AZ$6)+SUMIF(总装!BA$3:BA$146,$B687,总装!BA$6)+SUMIF(总装!BB$3:BB$146,$B687,总装!BB$6)</f>
        <v>0</v>
      </c>
      <c r="AA687" s="5">
        <f ca="1">SUMIF(总装!BC$3:BC$146,$B687,总装!BC$6)+SUMIF(总装!BD$3:BD$146,$B687,总装!BD$6)+SUMIF(总装!BE$3:BE$146,$B687,总装!BE$6)</f>
        <v>576</v>
      </c>
      <c r="AB687" s="5">
        <f ca="1">SUMIF(总装!BF$3:BF$146,$B687,总装!BF$6)+SUMIF(总装!BG$3:BG$146,$B687,总装!BG$6)+SUMIF(总装!BH$3:BH$146,$B687,总装!BH$6)</f>
        <v>0</v>
      </c>
      <c r="AC687" s="5">
        <f ca="1">SUMIF(总装!BI$3:BI$146,$B687,总装!BI$6)+SUMIF(总装!BJ$3:BJ$146,$B687,总装!BJ$6)+SUMIF(总装!BK$3:BK$146,$B687,总装!BK$6)</f>
        <v>0</v>
      </c>
      <c r="AD687" s="5">
        <f ca="1">SUMIF(总装!BL$3:BL$146,$B687,总装!BL$6)+SUMIF(总装!BM$3:BM$146,$B687,总装!BM$6)+SUMIF(总装!BN$3:BN$146,$B687,总装!BN$6)</f>
        <v>0</v>
      </c>
      <c r="AE687" s="5">
        <f ca="1">SUMIF(总装!BO$3:BO$146,$B687,总装!BO$6)+SUMIF(总装!BP$3:BP$146,$B687,总装!BP$6)+SUMIF(总装!BQ$3:BQ$146,$B687,总装!BQ$6)</f>
        <v>0</v>
      </c>
      <c r="AF687" s="5">
        <f ca="1">SUMIF(总装!BR$3:BR$146,$B687,总装!BR$6)+SUMIF(总装!BS$3:BS$146,$B687,总装!BS$6)+SUMIF(总装!BT$3:BT$146,$B687,总装!BT$6)</f>
        <v>0</v>
      </c>
      <c r="AG687" s="5">
        <f ca="1">SUMIF(总装!BU$3:BU$146,$B687,总装!BU$6)+SUMIF(总装!BV$3:BV$146,$B687,总装!BV$6)+SUMIF(总装!BW$3:BW$146,$B687,总装!BW$6)</f>
        <v>0</v>
      </c>
      <c r="AH687" s="5">
        <f ca="1">SUMIF(总装!BX$3:BX$146,$B687,总装!BX$6)+SUMIF(总装!BY$3:BY$146,$B687,总装!BY$6)+SUMIF(总装!BZ$3:BZ$146,$B687,总装!BZ$6)</f>
        <v>0</v>
      </c>
      <c r="AI687" s="5">
        <f ca="1">SUMIF(总装!CA$3:CA$146,$B687,总装!CA$6)+SUMIF(总装!CB$3:CB$146,$B687,总装!CB$6)+SUMIF(总装!CC$3:CC$146,$B687,总装!CC$6)</f>
        <v>0</v>
      </c>
      <c r="AJ687" s="5">
        <f ca="1">SUMIF(总装!CD$3:CD$146,$B687,总装!CD$6)+SUMIF(总装!CE$3:CE$146,$B687,总装!CE$6)+SUMIF(总装!CF$3:CF$146,$B687,总装!CF$6)</f>
        <v>0</v>
      </c>
      <c r="AK687" s="5">
        <f ca="1">SUMIF(总装!CG$3:CG$146,$B687,总装!CG$6)+SUMIF(总装!CH$3:CH$146,$B687,总装!CH$6)+SUMIF(总装!CI$3:CI$146,$B687,总装!CI$6)</f>
        <v>0</v>
      </c>
      <c r="AL687" s="5">
        <f ca="1">SUMIF(总装!CJ$3:CJ$146,$B687,总装!CJ$6)+SUMIF(总装!CK$3:CK$146,$B687,总装!CK$6)+SUMIF(总装!CL$3:CL$146,$B687,总装!CL$6)</f>
        <v>0</v>
      </c>
      <c r="AM687" s="5">
        <f ca="1">SUMIF(总装!CM$3:CM$146,$B687,总装!CM$6)+SUMIF(总装!CN$3:CN$146,$B687,总装!CN$6)+SUMIF(总装!CO$3:CO$146,$B687,总装!CO$6)</f>
        <v>0</v>
      </c>
      <c r="AN687" s="5">
        <f ca="1">SUMIF(总装!CP$3:CP$146,$B687,总装!CP$6)+SUMIF(总装!CQ$3:CQ$146,$B687,总装!CQ$6)+SUMIF(总装!CR$3:CR$146,$B687,总装!CR$6)</f>
        <v>0</v>
      </c>
      <c r="AO687" s="5">
        <f ca="1" t="shared" si="26"/>
        <v>576</v>
      </c>
      <c r="AP687" s="5">
        <f>SUMIF(工单拆分!G:G,B687,工单拆分!I:I)</f>
        <v>576</v>
      </c>
      <c r="AQ687" s="5">
        <f ca="1" t="shared" si="27"/>
        <v>0</v>
      </c>
      <c r="AS687" s="7"/>
      <c r="AT687" s="5"/>
      <c r="AU687" s="5"/>
      <c r="AV687" s="5"/>
      <c r="AW687" s="5"/>
    </row>
    <row r="688" s="1" customFormat="1" spans="1:49">
      <c r="A688" s="5">
        <f>工单拆分!F688</f>
        <v>7211002091</v>
      </c>
      <c r="B688" s="5" t="str">
        <f>工单拆分!G688</f>
        <v>1100067377-20</v>
      </c>
      <c r="C688" s="5" t="str">
        <f>工单拆分!H688</f>
        <v>50FZ16R-3.21</v>
      </c>
      <c r="D688" s="5">
        <f>VLOOKUP(B688,工单拆分!G:I,3,0)</f>
        <v>498</v>
      </c>
      <c r="E688" s="5">
        <f ca="1">SUMIFS(OFFSET(工单拆分!$I$2,,,2000),OFFSET(工单拆分!$F$2,,,2000),A688)</f>
        <v>996</v>
      </c>
      <c r="F688" s="5"/>
      <c r="G688" s="10">
        <f ca="1" t="array" ref="G688">MATCH(TRUE,J688:AN688&gt;10,0)+$J$2-1</f>
        <v>43542</v>
      </c>
      <c r="H688" s="11"/>
      <c r="I688" s="11"/>
      <c r="J688" s="5">
        <f ca="1">SUMIF(总装!D$3:D$146,$B688,总装!D$6)+SUMIF(总装!E$3:E$146,$B688,总装!E$6)+SUMIF(总装!F$3:F$146,$B688,总装!F$6)</f>
        <v>0</v>
      </c>
      <c r="K688" s="12">
        <f ca="1">SUMIF(总装!G$3:G$146,$B688,总装!G$6)+SUMIF(总装!H$3:H$146,$B688,总装!H$6)+SUMIF(总装!I$3:I$146,$B688,总装!I$6)</f>
        <v>0</v>
      </c>
      <c r="L688" s="12">
        <f ca="1">SUMIF(总装!J$3:J$146,$B688,总装!J$6)+SUMIF(总装!K$3:K$146,$B688,总装!K$6)+SUMIF(总装!L$3:L$146,$B688,总装!L$6)</f>
        <v>0</v>
      </c>
      <c r="M688" s="12">
        <f ca="1">SUMIF(总装!M$3:M$146,$B688,总装!M$6)+SUMIF(总装!N$3:N$146,$B688,总装!N$6)+SUMIF(总装!O$3:O$146,$B688,总装!O$6)</f>
        <v>0</v>
      </c>
      <c r="N688" s="12">
        <f ca="1">SUMIF(总装!P$3:P$146,$B688,总装!P$6)+SUMIF(总装!Q$3:Q$146,$B688,总装!Q$6)+SUMIF(总装!R$3:R$146,$B688,总装!R$6)</f>
        <v>0</v>
      </c>
      <c r="O688" s="12">
        <f ca="1">SUMIF(总装!S$3:S$146,$B688,总装!S$6)+SUMIF(总装!T$3:T$146,$B688,总装!T$6)+SUMIF(总装!U$3:U$146,$B688,总装!U$6)</f>
        <v>0</v>
      </c>
      <c r="P688" s="12">
        <f ca="1">SUMIF(总装!V$3:V$146,$B688,总装!V$6)+SUMIF(总装!W$3:W$146,$B688,总装!W$6)+SUMIF(总装!X$3:X$146,$B688,总装!X$6)</f>
        <v>0</v>
      </c>
      <c r="Q688" s="12">
        <f ca="1">SUMIF(总装!Y$3:Y$146,$B688,总装!Y$6)+SUMIF(总装!Z$3:Z$146,$B688,总装!Z$6)+SUMIF(总装!AA$3:AA$146,$B688,总装!AA$6)</f>
        <v>0</v>
      </c>
      <c r="R688" s="5">
        <f ca="1">SUMIF(总装!AB$3:AB$146,$B688,总装!AB$6)+SUMIF(总装!AC$3:AC$146,$B688,总装!AC$6)+SUMIF(总装!AD$3:AD$146,$B688,总装!AD$6)</f>
        <v>0</v>
      </c>
      <c r="S688" s="5">
        <f ca="1">SUMIF(总装!AE$3:AE$146,$B688,总装!AE$6)+SUMIF(总装!AF$3:AF$146,$B688,总装!AF$6)+SUMIF(总装!AG$3:AG$146,$B688,总装!AG$6)</f>
        <v>0</v>
      </c>
      <c r="T688" s="5">
        <f ca="1">SUMIF(总装!AH$3:AH$146,$B688,总装!AH$6)+SUMIF(总装!AI$3:AI$146,$B688,总装!AI$6)+SUMIF(总装!AJ$3:AJ$146,$B688,总装!AJ$6)</f>
        <v>0</v>
      </c>
      <c r="U688" s="5">
        <f ca="1">SUMIF(总装!AK$3:AK$146,$B688,总装!AK$6)+SUMIF(总装!AL$3:AL$146,$B688,总装!AL$6)+SUMIF(总装!AM$3:AM$146,$B688,总装!AM$6)</f>
        <v>0</v>
      </c>
      <c r="V688" s="5">
        <f ca="1">SUMIF(总装!AN$3:AN$146,$B688,总装!AN$6)+SUMIF(总装!AO$3:AO$146,$B688,总装!AO$6)+SUMIF(总装!AP$3:AP$146,$B688,总装!AP$6)</f>
        <v>0</v>
      </c>
      <c r="W688" s="5">
        <f ca="1">SUMIF(总装!AQ$3:AQ$146,$B688,总装!AQ$6)+SUMIF(总装!AR$3:AR$146,$B688,总装!AR$6)+SUMIF(总装!AS$3:AS$146,$B688,总装!AS$6)</f>
        <v>0</v>
      </c>
      <c r="X688" s="5">
        <f ca="1">SUMIF(总装!AT$3:AT$146,$B688,总装!AT$6)+SUMIF(总装!AU$3:AU$146,$B688,总装!AU$6)+SUMIF(总装!AV$3:AV$146,$B688,总装!AV$6)</f>
        <v>0</v>
      </c>
      <c r="Y688" s="5">
        <f ca="1">SUMIF(总装!AW$3:AW$146,$B688,总装!AW$6)+SUMIF(总装!AX$3:AX$146,$B688,总装!AX$6)+SUMIF(总装!AY$3:AY$146,$B688,总装!AY$6)</f>
        <v>0</v>
      </c>
      <c r="Z688" s="5">
        <f ca="1">SUMIF(总装!AZ$3:AZ$146,$B688,总装!AZ$6)+SUMIF(总装!BA$3:BA$146,$B688,总装!BA$6)+SUMIF(总装!BB$3:BB$146,$B688,总装!BB$6)</f>
        <v>0</v>
      </c>
      <c r="AA688" s="5">
        <f ca="1">SUMIF(总装!BC$3:BC$146,$B688,总装!BC$6)+SUMIF(总装!BD$3:BD$146,$B688,总装!BD$6)+SUMIF(总装!BE$3:BE$146,$B688,总装!BE$6)</f>
        <v>300</v>
      </c>
      <c r="AB688" s="5">
        <f ca="1">SUMIF(总装!BF$3:BF$146,$B688,总装!BF$6)+SUMIF(总装!BG$3:BG$146,$B688,总装!BG$6)+SUMIF(总装!BH$3:BH$146,$B688,总装!BH$6)</f>
        <v>198</v>
      </c>
      <c r="AC688" s="5">
        <f ca="1">SUMIF(总装!BI$3:BI$146,$B688,总装!BI$6)+SUMIF(总装!BJ$3:BJ$146,$B688,总装!BJ$6)+SUMIF(总装!BK$3:BK$146,$B688,总装!BK$6)</f>
        <v>0</v>
      </c>
      <c r="AD688" s="5">
        <f ca="1">SUMIF(总装!BL$3:BL$146,$B688,总装!BL$6)+SUMIF(总装!BM$3:BM$146,$B688,总装!BM$6)+SUMIF(总装!BN$3:BN$146,$B688,总装!BN$6)</f>
        <v>0</v>
      </c>
      <c r="AE688" s="5">
        <f ca="1">SUMIF(总装!BO$3:BO$146,$B688,总装!BO$6)+SUMIF(总装!BP$3:BP$146,$B688,总装!BP$6)+SUMIF(总装!BQ$3:BQ$146,$B688,总装!BQ$6)</f>
        <v>0</v>
      </c>
      <c r="AF688" s="5">
        <f ca="1">SUMIF(总装!BR$3:BR$146,$B688,总装!BR$6)+SUMIF(总装!BS$3:BS$146,$B688,总装!BS$6)+SUMIF(总装!BT$3:BT$146,$B688,总装!BT$6)</f>
        <v>0</v>
      </c>
      <c r="AG688" s="5">
        <f ca="1">SUMIF(总装!BU$3:BU$146,$B688,总装!BU$6)+SUMIF(总装!BV$3:BV$146,$B688,总装!BV$6)+SUMIF(总装!BW$3:BW$146,$B688,总装!BW$6)</f>
        <v>0</v>
      </c>
      <c r="AH688" s="5">
        <f ca="1">SUMIF(总装!BX$3:BX$146,$B688,总装!BX$6)+SUMIF(总装!BY$3:BY$146,$B688,总装!BY$6)+SUMIF(总装!BZ$3:BZ$146,$B688,总装!BZ$6)</f>
        <v>0</v>
      </c>
      <c r="AI688" s="5">
        <f ca="1">SUMIF(总装!CA$3:CA$146,$B688,总装!CA$6)+SUMIF(总装!CB$3:CB$146,$B688,总装!CB$6)+SUMIF(总装!CC$3:CC$146,$B688,总装!CC$6)</f>
        <v>0</v>
      </c>
      <c r="AJ688" s="5">
        <f ca="1">SUMIF(总装!CD$3:CD$146,$B688,总装!CD$6)+SUMIF(总装!CE$3:CE$146,$B688,总装!CE$6)+SUMIF(总装!CF$3:CF$146,$B688,总装!CF$6)</f>
        <v>0</v>
      </c>
      <c r="AK688" s="5">
        <f ca="1">SUMIF(总装!CG$3:CG$146,$B688,总装!CG$6)+SUMIF(总装!CH$3:CH$146,$B688,总装!CH$6)+SUMIF(总装!CI$3:CI$146,$B688,总装!CI$6)</f>
        <v>0</v>
      </c>
      <c r="AL688" s="5">
        <f ca="1">SUMIF(总装!CJ$3:CJ$146,$B688,总装!CJ$6)+SUMIF(总装!CK$3:CK$146,$B688,总装!CK$6)+SUMIF(总装!CL$3:CL$146,$B688,总装!CL$6)</f>
        <v>0</v>
      </c>
      <c r="AM688" s="5">
        <f ca="1">SUMIF(总装!CM$3:CM$146,$B688,总装!CM$6)+SUMIF(总装!CN$3:CN$146,$B688,总装!CN$6)+SUMIF(总装!CO$3:CO$146,$B688,总装!CO$6)</f>
        <v>0</v>
      </c>
      <c r="AN688" s="5">
        <f ca="1">SUMIF(总装!CP$3:CP$146,$B688,总装!CP$6)+SUMIF(总装!CQ$3:CQ$146,$B688,总装!CQ$6)+SUMIF(总装!CR$3:CR$146,$B688,总装!CR$6)</f>
        <v>0</v>
      </c>
      <c r="AO688" s="5">
        <f ca="1" t="shared" si="26"/>
        <v>498</v>
      </c>
      <c r="AP688" s="5">
        <f>SUMIF(工单拆分!G:G,B688,工单拆分!I:I)</f>
        <v>498</v>
      </c>
      <c r="AQ688" s="5">
        <f ca="1" t="shared" si="27"/>
        <v>0</v>
      </c>
      <c r="AS688" s="7"/>
      <c r="AT688" s="5"/>
      <c r="AU688" s="5"/>
      <c r="AV688" s="5"/>
      <c r="AW688" s="5"/>
    </row>
    <row r="689" s="1" customFormat="1" spans="1:49">
      <c r="A689" s="5">
        <f>工单拆分!F689</f>
        <v>7211002955</v>
      </c>
      <c r="B689" s="5" t="str">
        <f>工单拆分!G689</f>
        <v>1100067377-30</v>
      </c>
      <c r="C689" s="5" t="str">
        <f>工单拆分!H689</f>
        <v>40FC51A-3.21</v>
      </c>
      <c r="D689" s="5">
        <f>VLOOKUP(B689,工单拆分!G:I,3,0)</f>
        <v>616</v>
      </c>
      <c r="E689" s="5">
        <f ca="1">SUMIFS(OFFSET(工单拆分!$I$2,,,2000),OFFSET(工单拆分!$F$2,,,2000),A689)</f>
        <v>616</v>
      </c>
      <c r="F689" s="5"/>
      <c r="G689" s="10">
        <f ca="1" t="array" ref="G689">MATCH(TRUE,J689:AN689&gt;10,0)+$J$2-1</f>
        <v>43545</v>
      </c>
      <c r="H689" s="11"/>
      <c r="I689" s="11"/>
      <c r="J689" s="5">
        <f ca="1">SUMIF(总装!D$3:D$146,$B689,总装!D$6)+SUMIF(总装!E$3:E$146,$B689,总装!E$6)+SUMIF(总装!F$3:F$146,$B689,总装!F$6)</f>
        <v>0</v>
      </c>
      <c r="K689" s="12">
        <f ca="1">SUMIF(总装!G$3:G$146,$B689,总装!G$6)+SUMIF(总装!H$3:H$146,$B689,总装!H$6)+SUMIF(总装!I$3:I$146,$B689,总装!I$6)</f>
        <v>0</v>
      </c>
      <c r="L689" s="12">
        <f ca="1">SUMIF(总装!J$3:J$146,$B689,总装!J$6)+SUMIF(总装!K$3:K$146,$B689,总装!K$6)+SUMIF(总装!L$3:L$146,$B689,总装!L$6)</f>
        <v>0</v>
      </c>
      <c r="M689" s="12">
        <f ca="1">SUMIF(总装!M$3:M$146,$B689,总装!M$6)+SUMIF(总装!N$3:N$146,$B689,总装!N$6)+SUMIF(总装!O$3:O$146,$B689,总装!O$6)</f>
        <v>0</v>
      </c>
      <c r="N689" s="12">
        <f ca="1">SUMIF(总装!P$3:P$146,$B689,总装!P$6)+SUMIF(总装!Q$3:Q$146,$B689,总装!Q$6)+SUMIF(总装!R$3:R$146,$B689,总装!R$6)</f>
        <v>0</v>
      </c>
      <c r="O689" s="12">
        <f ca="1">SUMIF(总装!S$3:S$146,$B689,总装!S$6)+SUMIF(总装!T$3:T$146,$B689,总装!T$6)+SUMIF(总装!U$3:U$146,$B689,总装!U$6)</f>
        <v>0</v>
      </c>
      <c r="P689" s="12">
        <f ca="1">SUMIF(总装!V$3:V$146,$B689,总装!V$6)+SUMIF(总装!W$3:W$146,$B689,总装!W$6)+SUMIF(总装!X$3:X$146,$B689,总装!X$6)</f>
        <v>0</v>
      </c>
      <c r="Q689" s="12">
        <f ca="1">SUMIF(总装!Y$3:Y$146,$B689,总装!Y$6)+SUMIF(总装!Z$3:Z$146,$B689,总装!Z$6)+SUMIF(总装!AA$3:AA$146,$B689,总装!AA$6)</f>
        <v>0</v>
      </c>
      <c r="R689" s="5">
        <f ca="1">SUMIF(总装!AB$3:AB$146,$B689,总装!AB$6)+SUMIF(总装!AC$3:AC$146,$B689,总装!AC$6)+SUMIF(总装!AD$3:AD$146,$B689,总装!AD$6)</f>
        <v>0</v>
      </c>
      <c r="S689" s="5">
        <f ca="1">SUMIF(总装!AE$3:AE$146,$B689,总装!AE$6)+SUMIF(总装!AF$3:AF$146,$B689,总装!AF$6)+SUMIF(总装!AG$3:AG$146,$B689,总装!AG$6)</f>
        <v>0</v>
      </c>
      <c r="T689" s="5">
        <f ca="1">SUMIF(总装!AH$3:AH$146,$B689,总装!AH$6)+SUMIF(总装!AI$3:AI$146,$B689,总装!AI$6)+SUMIF(总装!AJ$3:AJ$146,$B689,总装!AJ$6)</f>
        <v>0</v>
      </c>
      <c r="U689" s="5">
        <f ca="1">SUMIF(总装!AK$3:AK$146,$B689,总装!AK$6)+SUMIF(总装!AL$3:AL$146,$B689,总装!AL$6)+SUMIF(总装!AM$3:AM$146,$B689,总装!AM$6)</f>
        <v>0</v>
      </c>
      <c r="V689" s="5">
        <f ca="1">SUMIF(总装!AN$3:AN$146,$B689,总装!AN$6)+SUMIF(总装!AO$3:AO$146,$B689,总装!AO$6)+SUMIF(总装!AP$3:AP$146,$B689,总装!AP$6)</f>
        <v>0</v>
      </c>
      <c r="W689" s="5">
        <f ca="1">SUMIF(总装!AQ$3:AQ$146,$B689,总装!AQ$6)+SUMIF(总装!AR$3:AR$146,$B689,总装!AR$6)+SUMIF(总装!AS$3:AS$146,$B689,总装!AS$6)</f>
        <v>0</v>
      </c>
      <c r="X689" s="5">
        <f ca="1">SUMIF(总装!AT$3:AT$146,$B689,总装!AT$6)+SUMIF(总装!AU$3:AU$146,$B689,总装!AU$6)+SUMIF(总装!AV$3:AV$146,$B689,总装!AV$6)</f>
        <v>0</v>
      </c>
      <c r="Y689" s="5">
        <f ca="1">SUMIF(总装!AW$3:AW$146,$B689,总装!AW$6)+SUMIF(总装!AX$3:AX$146,$B689,总装!AX$6)+SUMIF(总装!AY$3:AY$146,$B689,总装!AY$6)</f>
        <v>0</v>
      </c>
      <c r="Z689" s="5">
        <f ca="1">SUMIF(总装!AZ$3:AZ$146,$B689,总装!AZ$6)+SUMIF(总装!BA$3:BA$146,$B689,总装!BA$6)+SUMIF(总装!BB$3:BB$146,$B689,总装!BB$6)</f>
        <v>0</v>
      </c>
      <c r="AA689" s="5">
        <f ca="1">SUMIF(总装!BC$3:BC$146,$B689,总装!BC$6)+SUMIF(总装!BD$3:BD$146,$B689,总装!BD$6)+SUMIF(总装!BE$3:BE$146,$B689,总装!BE$6)</f>
        <v>0</v>
      </c>
      <c r="AB689" s="5">
        <f ca="1">SUMIF(总装!BF$3:BF$146,$B689,总装!BF$6)+SUMIF(总装!BG$3:BG$146,$B689,总装!BG$6)+SUMIF(总装!BH$3:BH$146,$B689,总装!BH$6)</f>
        <v>0</v>
      </c>
      <c r="AC689" s="5">
        <f ca="1">SUMIF(总装!BI$3:BI$146,$B689,总装!BI$6)+SUMIF(总装!BJ$3:BJ$146,$B689,总装!BJ$6)+SUMIF(总装!BK$3:BK$146,$B689,总装!BK$6)</f>
        <v>0</v>
      </c>
      <c r="AD689" s="5">
        <f ca="1">SUMIF(总装!BL$3:BL$146,$B689,总装!BL$6)+SUMIF(总装!BM$3:BM$146,$B689,总装!BM$6)+SUMIF(总装!BN$3:BN$146,$B689,总装!BN$6)</f>
        <v>616</v>
      </c>
      <c r="AE689" s="5">
        <f ca="1">SUMIF(总装!BO$3:BO$146,$B689,总装!BO$6)+SUMIF(总装!BP$3:BP$146,$B689,总装!BP$6)+SUMIF(总装!BQ$3:BQ$146,$B689,总装!BQ$6)</f>
        <v>0</v>
      </c>
      <c r="AF689" s="5">
        <f ca="1">SUMIF(总装!BR$3:BR$146,$B689,总装!BR$6)+SUMIF(总装!BS$3:BS$146,$B689,总装!BS$6)+SUMIF(总装!BT$3:BT$146,$B689,总装!BT$6)</f>
        <v>0</v>
      </c>
      <c r="AG689" s="5">
        <f ca="1">SUMIF(总装!BU$3:BU$146,$B689,总装!BU$6)+SUMIF(总装!BV$3:BV$146,$B689,总装!BV$6)+SUMIF(总装!BW$3:BW$146,$B689,总装!BW$6)</f>
        <v>0</v>
      </c>
      <c r="AH689" s="5">
        <f ca="1">SUMIF(总装!BX$3:BX$146,$B689,总装!BX$6)+SUMIF(总装!BY$3:BY$146,$B689,总装!BY$6)+SUMIF(总装!BZ$3:BZ$146,$B689,总装!BZ$6)</f>
        <v>0</v>
      </c>
      <c r="AI689" s="5">
        <f ca="1">SUMIF(总装!CA$3:CA$146,$B689,总装!CA$6)+SUMIF(总装!CB$3:CB$146,$B689,总装!CB$6)+SUMIF(总装!CC$3:CC$146,$B689,总装!CC$6)</f>
        <v>0</v>
      </c>
      <c r="AJ689" s="5">
        <f ca="1">SUMIF(总装!CD$3:CD$146,$B689,总装!CD$6)+SUMIF(总装!CE$3:CE$146,$B689,总装!CE$6)+SUMIF(总装!CF$3:CF$146,$B689,总装!CF$6)</f>
        <v>0</v>
      </c>
      <c r="AK689" s="5">
        <f ca="1">SUMIF(总装!CG$3:CG$146,$B689,总装!CG$6)+SUMIF(总装!CH$3:CH$146,$B689,总装!CH$6)+SUMIF(总装!CI$3:CI$146,$B689,总装!CI$6)</f>
        <v>0</v>
      </c>
      <c r="AL689" s="5">
        <f ca="1">SUMIF(总装!CJ$3:CJ$146,$B689,总装!CJ$6)+SUMIF(总装!CK$3:CK$146,$B689,总装!CK$6)+SUMIF(总装!CL$3:CL$146,$B689,总装!CL$6)</f>
        <v>0</v>
      </c>
      <c r="AM689" s="5">
        <f ca="1">SUMIF(总装!CM$3:CM$146,$B689,总装!CM$6)+SUMIF(总装!CN$3:CN$146,$B689,总装!CN$6)+SUMIF(总装!CO$3:CO$146,$B689,总装!CO$6)</f>
        <v>0</v>
      </c>
      <c r="AN689" s="5">
        <f ca="1">SUMIF(总装!CP$3:CP$146,$B689,总装!CP$6)+SUMIF(总装!CQ$3:CQ$146,$B689,总装!CQ$6)+SUMIF(总装!CR$3:CR$146,$B689,总装!CR$6)</f>
        <v>0</v>
      </c>
      <c r="AO689" s="5">
        <f ca="1" t="shared" si="26"/>
        <v>616</v>
      </c>
      <c r="AP689" s="5">
        <f>SUMIF(工单拆分!G:G,B689,工单拆分!I:I)</f>
        <v>616</v>
      </c>
      <c r="AQ689" s="5">
        <f ca="1" t="shared" si="27"/>
        <v>0</v>
      </c>
      <c r="AS689" s="7"/>
      <c r="AT689" s="5"/>
      <c r="AU689" s="5"/>
      <c r="AV689" s="5"/>
      <c r="AW689" s="5"/>
    </row>
    <row r="690" s="1" customFormat="1" spans="1:49">
      <c r="A690" s="5">
        <f>工单拆分!F690</f>
        <v>7211001129</v>
      </c>
      <c r="B690" s="5" t="str">
        <f>工单拆分!G690</f>
        <v>1100067377-40/50</v>
      </c>
      <c r="C690" s="5" t="str">
        <f>工单拆分!H690</f>
        <v>Z06YA3L-3.21</v>
      </c>
      <c r="D690" s="5">
        <f>VLOOKUP(B690,工单拆分!G:I,3,0)</f>
        <v>882</v>
      </c>
      <c r="E690" s="5">
        <f ca="1">SUMIFS(OFFSET(工单拆分!$I$2,,,2000),OFFSET(工单拆分!$F$2,,,2000),A690)</f>
        <v>4450</v>
      </c>
      <c r="F690" s="5"/>
      <c r="G690" s="10">
        <f ca="1" t="array" ref="G690">MATCH(TRUE,J690:AN690&gt;10,0)+$J$2-1</f>
        <v>43543</v>
      </c>
      <c r="H690" s="11"/>
      <c r="I690" s="11"/>
      <c r="J690" s="5">
        <f ca="1">SUMIF(总装!D$3:D$146,$B690,总装!D$6)+SUMIF(总装!E$3:E$146,$B690,总装!E$6)+SUMIF(总装!F$3:F$146,$B690,总装!F$6)</f>
        <v>0</v>
      </c>
      <c r="K690" s="12">
        <f ca="1">SUMIF(总装!G$3:G$146,$B690,总装!G$6)+SUMIF(总装!H$3:H$146,$B690,总装!H$6)+SUMIF(总装!I$3:I$146,$B690,总装!I$6)</f>
        <v>0</v>
      </c>
      <c r="L690" s="12">
        <f ca="1">SUMIF(总装!J$3:J$146,$B690,总装!J$6)+SUMIF(总装!K$3:K$146,$B690,总装!K$6)+SUMIF(总装!L$3:L$146,$B690,总装!L$6)</f>
        <v>0</v>
      </c>
      <c r="M690" s="12">
        <f ca="1">SUMIF(总装!M$3:M$146,$B690,总装!M$6)+SUMIF(总装!N$3:N$146,$B690,总装!N$6)+SUMIF(总装!O$3:O$146,$B690,总装!O$6)</f>
        <v>0</v>
      </c>
      <c r="N690" s="12">
        <f ca="1">SUMIF(总装!P$3:P$146,$B690,总装!P$6)+SUMIF(总装!Q$3:Q$146,$B690,总装!Q$6)+SUMIF(总装!R$3:R$146,$B690,总装!R$6)</f>
        <v>0</v>
      </c>
      <c r="O690" s="12">
        <f ca="1">SUMIF(总装!S$3:S$146,$B690,总装!S$6)+SUMIF(总装!T$3:T$146,$B690,总装!T$6)+SUMIF(总装!U$3:U$146,$B690,总装!U$6)</f>
        <v>0</v>
      </c>
      <c r="P690" s="12">
        <f ca="1">SUMIF(总装!V$3:V$146,$B690,总装!V$6)+SUMIF(总装!W$3:W$146,$B690,总装!W$6)+SUMIF(总装!X$3:X$146,$B690,总装!X$6)</f>
        <v>0</v>
      </c>
      <c r="Q690" s="12">
        <f ca="1">SUMIF(总装!Y$3:Y$146,$B690,总装!Y$6)+SUMIF(总装!Z$3:Z$146,$B690,总装!Z$6)+SUMIF(总装!AA$3:AA$146,$B690,总装!AA$6)</f>
        <v>0</v>
      </c>
      <c r="R690" s="5">
        <f ca="1">SUMIF(总装!AB$3:AB$146,$B690,总装!AB$6)+SUMIF(总装!AC$3:AC$146,$B690,总装!AC$6)+SUMIF(总装!AD$3:AD$146,$B690,总装!AD$6)</f>
        <v>0</v>
      </c>
      <c r="S690" s="5">
        <f ca="1">SUMIF(总装!AE$3:AE$146,$B690,总装!AE$6)+SUMIF(总装!AF$3:AF$146,$B690,总装!AF$6)+SUMIF(总装!AG$3:AG$146,$B690,总装!AG$6)</f>
        <v>0</v>
      </c>
      <c r="T690" s="5">
        <f ca="1">SUMIF(总装!AH$3:AH$146,$B690,总装!AH$6)+SUMIF(总装!AI$3:AI$146,$B690,总装!AI$6)+SUMIF(总装!AJ$3:AJ$146,$B690,总装!AJ$6)</f>
        <v>0</v>
      </c>
      <c r="U690" s="5">
        <f ca="1">SUMIF(总装!AK$3:AK$146,$B690,总装!AK$6)+SUMIF(总装!AL$3:AL$146,$B690,总装!AL$6)+SUMIF(总装!AM$3:AM$146,$B690,总装!AM$6)</f>
        <v>0</v>
      </c>
      <c r="V690" s="5">
        <f ca="1">SUMIF(总装!AN$3:AN$146,$B690,总装!AN$6)+SUMIF(总装!AO$3:AO$146,$B690,总装!AO$6)+SUMIF(总装!AP$3:AP$146,$B690,总装!AP$6)</f>
        <v>0</v>
      </c>
      <c r="W690" s="5">
        <f ca="1">SUMIF(总装!AQ$3:AQ$146,$B690,总装!AQ$6)+SUMIF(总装!AR$3:AR$146,$B690,总装!AR$6)+SUMIF(总装!AS$3:AS$146,$B690,总装!AS$6)</f>
        <v>0</v>
      </c>
      <c r="X690" s="5">
        <f ca="1">SUMIF(总装!AT$3:AT$146,$B690,总装!AT$6)+SUMIF(总装!AU$3:AU$146,$B690,总装!AU$6)+SUMIF(总装!AV$3:AV$146,$B690,总装!AV$6)</f>
        <v>0</v>
      </c>
      <c r="Y690" s="5">
        <f ca="1">SUMIF(总装!AW$3:AW$146,$B690,总装!AW$6)+SUMIF(总装!AX$3:AX$146,$B690,总装!AX$6)+SUMIF(总装!AY$3:AY$146,$B690,总装!AY$6)</f>
        <v>0</v>
      </c>
      <c r="Z690" s="5">
        <f ca="1">SUMIF(总装!AZ$3:AZ$146,$B690,总装!AZ$6)+SUMIF(总装!BA$3:BA$146,$B690,总装!BA$6)+SUMIF(总装!BB$3:BB$146,$B690,总装!BB$6)</f>
        <v>0</v>
      </c>
      <c r="AA690" s="5">
        <f ca="1">SUMIF(总装!BC$3:BC$146,$B690,总装!BC$6)+SUMIF(总装!BD$3:BD$146,$B690,总装!BD$6)+SUMIF(总装!BE$3:BE$146,$B690,总装!BE$6)</f>
        <v>0</v>
      </c>
      <c r="AB690" s="5">
        <f ca="1">SUMIF(总装!BF$3:BF$146,$B690,总装!BF$6)+SUMIF(总装!BG$3:BG$146,$B690,总装!BG$6)+SUMIF(总装!BH$3:BH$146,$B690,总装!BH$6)</f>
        <v>400</v>
      </c>
      <c r="AC690" s="5">
        <f ca="1">SUMIF(总装!BI$3:BI$146,$B690,总装!BI$6)+SUMIF(总装!BJ$3:BJ$146,$B690,总装!BJ$6)+SUMIF(总装!BK$3:BK$146,$B690,总装!BK$6)</f>
        <v>482</v>
      </c>
      <c r="AD690" s="5">
        <f ca="1">SUMIF(总装!BL$3:BL$146,$B690,总装!BL$6)+SUMIF(总装!BM$3:BM$146,$B690,总装!BM$6)+SUMIF(总装!BN$3:BN$146,$B690,总装!BN$6)</f>
        <v>0</v>
      </c>
      <c r="AE690" s="5">
        <f ca="1">SUMIF(总装!BO$3:BO$146,$B690,总装!BO$6)+SUMIF(总装!BP$3:BP$146,$B690,总装!BP$6)+SUMIF(总装!BQ$3:BQ$146,$B690,总装!BQ$6)</f>
        <v>0</v>
      </c>
      <c r="AF690" s="5">
        <f ca="1">SUMIF(总装!BR$3:BR$146,$B690,总装!BR$6)+SUMIF(总装!BS$3:BS$146,$B690,总装!BS$6)+SUMIF(总装!BT$3:BT$146,$B690,总装!BT$6)</f>
        <v>0</v>
      </c>
      <c r="AG690" s="5">
        <f ca="1">SUMIF(总装!BU$3:BU$146,$B690,总装!BU$6)+SUMIF(总装!BV$3:BV$146,$B690,总装!BV$6)+SUMIF(总装!BW$3:BW$146,$B690,总装!BW$6)</f>
        <v>0</v>
      </c>
      <c r="AH690" s="5">
        <f ca="1">SUMIF(总装!BX$3:BX$146,$B690,总装!BX$6)+SUMIF(总装!BY$3:BY$146,$B690,总装!BY$6)+SUMIF(总装!BZ$3:BZ$146,$B690,总装!BZ$6)</f>
        <v>0</v>
      </c>
      <c r="AI690" s="5">
        <f ca="1">SUMIF(总装!CA$3:CA$146,$B690,总装!CA$6)+SUMIF(总装!CB$3:CB$146,$B690,总装!CB$6)+SUMIF(总装!CC$3:CC$146,$B690,总装!CC$6)</f>
        <v>0</v>
      </c>
      <c r="AJ690" s="5">
        <f ca="1">SUMIF(总装!CD$3:CD$146,$B690,总装!CD$6)+SUMIF(总装!CE$3:CE$146,$B690,总装!CE$6)+SUMIF(总装!CF$3:CF$146,$B690,总装!CF$6)</f>
        <v>0</v>
      </c>
      <c r="AK690" s="5">
        <f ca="1">SUMIF(总装!CG$3:CG$146,$B690,总装!CG$6)+SUMIF(总装!CH$3:CH$146,$B690,总装!CH$6)+SUMIF(总装!CI$3:CI$146,$B690,总装!CI$6)</f>
        <v>0</v>
      </c>
      <c r="AL690" s="5">
        <f ca="1">SUMIF(总装!CJ$3:CJ$146,$B690,总装!CJ$6)+SUMIF(总装!CK$3:CK$146,$B690,总装!CK$6)+SUMIF(总装!CL$3:CL$146,$B690,总装!CL$6)</f>
        <v>0</v>
      </c>
      <c r="AM690" s="5">
        <f ca="1">SUMIF(总装!CM$3:CM$146,$B690,总装!CM$6)+SUMIF(总装!CN$3:CN$146,$B690,总装!CN$6)+SUMIF(总装!CO$3:CO$146,$B690,总装!CO$6)</f>
        <v>0</v>
      </c>
      <c r="AN690" s="5">
        <f ca="1">SUMIF(总装!CP$3:CP$146,$B690,总装!CP$6)+SUMIF(总装!CQ$3:CQ$146,$B690,总装!CQ$6)+SUMIF(总装!CR$3:CR$146,$B690,总装!CR$6)</f>
        <v>0</v>
      </c>
      <c r="AO690" s="5">
        <f ca="1" t="shared" si="26"/>
        <v>882</v>
      </c>
      <c r="AP690" s="5">
        <f>SUMIF(工单拆分!G:G,B690,工单拆分!I:I)</f>
        <v>882</v>
      </c>
      <c r="AQ690" s="5">
        <f ca="1" t="shared" si="27"/>
        <v>0</v>
      </c>
      <c r="AS690" s="7"/>
      <c r="AT690" s="5"/>
      <c r="AU690" s="5"/>
      <c r="AV690" s="5"/>
      <c r="AW690" s="5"/>
    </row>
    <row r="691" s="1" customFormat="1" spans="1:49">
      <c r="A691" s="5">
        <f>工单拆分!F691</f>
        <v>7211002066</v>
      </c>
      <c r="B691" s="5" t="str">
        <f>工单拆分!G691</f>
        <v>1100067378-10</v>
      </c>
      <c r="C691" s="5" t="str">
        <f>工单拆分!H691</f>
        <v>50FC28D-3.25</v>
      </c>
      <c r="D691" s="5">
        <f>VLOOKUP(B691,工单拆分!G:I,3,0)</f>
        <v>546</v>
      </c>
      <c r="E691" s="5">
        <f ca="1">SUMIFS(OFFSET(工单拆分!$I$2,,,2000),OFFSET(工单拆分!$F$2,,,2000),A691)</f>
        <v>1092</v>
      </c>
      <c r="F691" s="5"/>
      <c r="G691" s="10">
        <f ca="1" t="array" ref="G691">MATCH(TRUE,J691:AN691&gt;10,0)+$J$2-1</f>
        <v>43545</v>
      </c>
      <c r="H691" s="11"/>
      <c r="I691" s="11"/>
      <c r="J691" s="5">
        <f ca="1">SUMIF(总装!D$3:D$146,$B691,总装!D$6)+SUMIF(总装!E$3:E$146,$B691,总装!E$6)+SUMIF(总装!F$3:F$146,$B691,总装!F$6)</f>
        <v>0</v>
      </c>
      <c r="K691" s="12">
        <f ca="1">SUMIF(总装!G$3:G$146,$B691,总装!G$6)+SUMIF(总装!H$3:H$146,$B691,总装!H$6)+SUMIF(总装!I$3:I$146,$B691,总装!I$6)</f>
        <v>0</v>
      </c>
      <c r="L691" s="12">
        <f ca="1">SUMIF(总装!J$3:J$146,$B691,总装!J$6)+SUMIF(总装!K$3:K$146,$B691,总装!K$6)+SUMIF(总装!L$3:L$146,$B691,总装!L$6)</f>
        <v>0</v>
      </c>
      <c r="M691" s="12">
        <f ca="1">SUMIF(总装!M$3:M$146,$B691,总装!M$6)+SUMIF(总装!N$3:N$146,$B691,总装!N$6)+SUMIF(总装!O$3:O$146,$B691,总装!O$6)</f>
        <v>0</v>
      </c>
      <c r="N691" s="12">
        <f ca="1">SUMIF(总装!P$3:P$146,$B691,总装!P$6)+SUMIF(总装!Q$3:Q$146,$B691,总装!Q$6)+SUMIF(总装!R$3:R$146,$B691,总装!R$6)</f>
        <v>0</v>
      </c>
      <c r="O691" s="12">
        <f ca="1">SUMIF(总装!S$3:S$146,$B691,总装!S$6)+SUMIF(总装!T$3:T$146,$B691,总装!T$6)+SUMIF(总装!U$3:U$146,$B691,总装!U$6)</f>
        <v>0</v>
      </c>
      <c r="P691" s="12">
        <f ca="1">SUMIF(总装!V$3:V$146,$B691,总装!V$6)+SUMIF(总装!W$3:W$146,$B691,总装!W$6)+SUMIF(总装!X$3:X$146,$B691,总装!X$6)</f>
        <v>0</v>
      </c>
      <c r="Q691" s="12">
        <f ca="1">SUMIF(总装!Y$3:Y$146,$B691,总装!Y$6)+SUMIF(总装!Z$3:Z$146,$B691,总装!Z$6)+SUMIF(总装!AA$3:AA$146,$B691,总装!AA$6)</f>
        <v>0</v>
      </c>
      <c r="R691" s="5">
        <f ca="1">SUMIF(总装!AB$3:AB$146,$B691,总装!AB$6)+SUMIF(总装!AC$3:AC$146,$B691,总装!AC$6)+SUMIF(总装!AD$3:AD$146,$B691,总装!AD$6)</f>
        <v>0</v>
      </c>
      <c r="S691" s="5">
        <f ca="1">SUMIF(总装!AE$3:AE$146,$B691,总装!AE$6)+SUMIF(总装!AF$3:AF$146,$B691,总装!AF$6)+SUMIF(总装!AG$3:AG$146,$B691,总装!AG$6)</f>
        <v>0</v>
      </c>
      <c r="T691" s="5">
        <f ca="1">SUMIF(总装!AH$3:AH$146,$B691,总装!AH$6)+SUMIF(总装!AI$3:AI$146,$B691,总装!AI$6)+SUMIF(总装!AJ$3:AJ$146,$B691,总装!AJ$6)</f>
        <v>0</v>
      </c>
      <c r="U691" s="5">
        <f ca="1">SUMIF(总装!AK$3:AK$146,$B691,总装!AK$6)+SUMIF(总装!AL$3:AL$146,$B691,总装!AL$6)+SUMIF(总装!AM$3:AM$146,$B691,总装!AM$6)</f>
        <v>0</v>
      </c>
      <c r="V691" s="5">
        <f ca="1">SUMIF(总装!AN$3:AN$146,$B691,总装!AN$6)+SUMIF(总装!AO$3:AO$146,$B691,总装!AO$6)+SUMIF(总装!AP$3:AP$146,$B691,总装!AP$6)</f>
        <v>0</v>
      </c>
      <c r="W691" s="5">
        <f ca="1">SUMIF(总装!AQ$3:AQ$146,$B691,总装!AQ$6)+SUMIF(总装!AR$3:AR$146,$B691,总装!AR$6)+SUMIF(总装!AS$3:AS$146,$B691,总装!AS$6)</f>
        <v>0</v>
      </c>
      <c r="X691" s="5">
        <f ca="1">SUMIF(总装!AT$3:AT$146,$B691,总装!AT$6)+SUMIF(总装!AU$3:AU$146,$B691,总装!AU$6)+SUMIF(总装!AV$3:AV$146,$B691,总装!AV$6)</f>
        <v>0</v>
      </c>
      <c r="Y691" s="5">
        <f ca="1">SUMIF(总装!AW$3:AW$146,$B691,总装!AW$6)+SUMIF(总装!AX$3:AX$146,$B691,总装!AX$6)+SUMIF(总装!AY$3:AY$146,$B691,总装!AY$6)</f>
        <v>0</v>
      </c>
      <c r="Z691" s="5">
        <f ca="1">SUMIF(总装!AZ$3:AZ$146,$B691,总装!AZ$6)+SUMIF(总装!BA$3:BA$146,$B691,总装!BA$6)+SUMIF(总装!BB$3:BB$146,$B691,总装!BB$6)</f>
        <v>0</v>
      </c>
      <c r="AA691" s="5">
        <f ca="1">SUMIF(总装!BC$3:BC$146,$B691,总装!BC$6)+SUMIF(总装!BD$3:BD$146,$B691,总装!BD$6)+SUMIF(总装!BE$3:BE$146,$B691,总装!BE$6)</f>
        <v>0</v>
      </c>
      <c r="AB691" s="5">
        <f ca="1">SUMIF(总装!BF$3:BF$146,$B691,总装!BF$6)+SUMIF(总装!BG$3:BG$146,$B691,总装!BG$6)+SUMIF(总装!BH$3:BH$146,$B691,总装!BH$6)</f>
        <v>0</v>
      </c>
      <c r="AC691" s="5">
        <f ca="1">SUMIF(总装!BI$3:BI$146,$B691,总装!BI$6)+SUMIF(总装!BJ$3:BJ$146,$B691,总装!BJ$6)+SUMIF(总装!BK$3:BK$146,$B691,总装!BK$6)</f>
        <v>0</v>
      </c>
      <c r="AD691" s="5">
        <f ca="1">SUMIF(总装!BL$3:BL$146,$B691,总装!BL$6)+SUMIF(总装!BM$3:BM$146,$B691,总装!BM$6)+SUMIF(总装!BN$3:BN$146,$B691,总装!BN$6)</f>
        <v>300</v>
      </c>
      <c r="AE691" s="5">
        <f ca="1">SUMIF(总装!BO$3:BO$146,$B691,总装!BO$6)+SUMIF(总装!BP$3:BP$146,$B691,总装!BP$6)+SUMIF(总装!BQ$3:BQ$146,$B691,总装!BQ$6)</f>
        <v>246</v>
      </c>
      <c r="AF691" s="5">
        <f ca="1">SUMIF(总装!BR$3:BR$146,$B691,总装!BR$6)+SUMIF(总装!BS$3:BS$146,$B691,总装!BS$6)+SUMIF(总装!BT$3:BT$146,$B691,总装!BT$6)</f>
        <v>0</v>
      </c>
      <c r="AG691" s="5">
        <f ca="1">SUMIF(总装!BU$3:BU$146,$B691,总装!BU$6)+SUMIF(总装!BV$3:BV$146,$B691,总装!BV$6)+SUMIF(总装!BW$3:BW$146,$B691,总装!BW$6)</f>
        <v>0</v>
      </c>
      <c r="AH691" s="5">
        <f ca="1">SUMIF(总装!BX$3:BX$146,$B691,总装!BX$6)+SUMIF(总装!BY$3:BY$146,$B691,总装!BY$6)+SUMIF(总装!BZ$3:BZ$146,$B691,总装!BZ$6)</f>
        <v>0</v>
      </c>
      <c r="AI691" s="5">
        <f ca="1">SUMIF(总装!CA$3:CA$146,$B691,总装!CA$6)+SUMIF(总装!CB$3:CB$146,$B691,总装!CB$6)+SUMIF(总装!CC$3:CC$146,$B691,总装!CC$6)</f>
        <v>0</v>
      </c>
      <c r="AJ691" s="5">
        <f ca="1">SUMIF(总装!CD$3:CD$146,$B691,总装!CD$6)+SUMIF(总装!CE$3:CE$146,$B691,总装!CE$6)+SUMIF(总装!CF$3:CF$146,$B691,总装!CF$6)</f>
        <v>0</v>
      </c>
      <c r="AK691" s="5">
        <f ca="1">SUMIF(总装!CG$3:CG$146,$B691,总装!CG$6)+SUMIF(总装!CH$3:CH$146,$B691,总装!CH$6)+SUMIF(总装!CI$3:CI$146,$B691,总装!CI$6)</f>
        <v>0</v>
      </c>
      <c r="AL691" s="5">
        <f ca="1">SUMIF(总装!CJ$3:CJ$146,$B691,总装!CJ$6)+SUMIF(总装!CK$3:CK$146,$B691,总装!CK$6)+SUMIF(总装!CL$3:CL$146,$B691,总装!CL$6)</f>
        <v>0</v>
      </c>
      <c r="AM691" s="5">
        <f ca="1">SUMIF(总装!CM$3:CM$146,$B691,总装!CM$6)+SUMIF(总装!CN$3:CN$146,$B691,总装!CN$6)+SUMIF(总装!CO$3:CO$146,$B691,总装!CO$6)</f>
        <v>0</v>
      </c>
      <c r="AN691" s="5">
        <f ca="1">SUMIF(总装!CP$3:CP$146,$B691,总装!CP$6)+SUMIF(总装!CQ$3:CQ$146,$B691,总装!CQ$6)+SUMIF(总装!CR$3:CR$146,$B691,总装!CR$6)</f>
        <v>0</v>
      </c>
      <c r="AO691" s="5">
        <f ca="1" t="shared" si="26"/>
        <v>546</v>
      </c>
      <c r="AP691" s="5">
        <f>SUMIF(工单拆分!G:G,B691,工单拆分!I:I)</f>
        <v>546</v>
      </c>
      <c r="AQ691" s="5">
        <f ca="1" t="shared" si="27"/>
        <v>0</v>
      </c>
      <c r="AS691" s="7"/>
      <c r="AT691" s="5"/>
      <c r="AU691" s="5"/>
      <c r="AV691" s="5"/>
      <c r="AW691" s="5"/>
    </row>
    <row r="692" s="1" customFormat="1" spans="1:49">
      <c r="A692" s="5">
        <f>工单拆分!F692</f>
        <v>7211001719</v>
      </c>
      <c r="B692" s="5" t="str">
        <f>工单拆分!G692</f>
        <v>1100067390-10/20</v>
      </c>
      <c r="C692" s="5" t="str">
        <f>工单拆分!H692</f>
        <v>CG1101K-3.20.</v>
      </c>
      <c r="D692" s="5">
        <f>VLOOKUP(B692,工单拆分!G:I,3,0)</f>
        <v>8068</v>
      </c>
      <c r="E692" s="5">
        <f ca="1">SUMIFS(OFFSET(工单拆分!$I$2,,,2000),OFFSET(工单拆分!$F$2,,,2000),A692)</f>
        <v>56980</v>
      </c>
      <c r="F692" s="5"/>
      <c r="G692" s="10">
        <f ca="1" t="array" ref="G692">MATCH(TRUE,J692:AN692&gt;10,0)+$J$2-1</f>
        <v>43543</v>
      </c>
      <c r="H692" s="11"/>
      <c r="I692" s="11"/>
      <c r="J692" s="5">
        <f ca="1">SUMIF(总装!D$3:D$146,$B692,总装!D$6)+SUMIF(总装!E$3:E$146,$B692,总装!E$6)+SUMIF(总装!F$3:F$146,$B692,总装!F$6)</f>
        <v>0</v>
      </c>
      <c r="K692" s="12">
        <f ca="1">SUMIF(总装!G$3:G$146,$B692,总装!G$6)+SUMIF(总装!H$3:H$146,$B692,总装!H$6)+SUMIF(总装!I$3:I$146,$B692,总装!I$6)</f>
        <v>0</v>
      </c>
      <c r="L692" s="12">
        <f ca="1">SUMIF(总装!J$3:J$146,$B692,总装!J$6)+SUMIF(总装!K$3:K$146,$B692,总装!K$6)+SUMIF(总装!L$3:L$146,$B692,总装!L$6)</f>
        <v>0</v>
      </c>
      <c r="M692" s="12">
        <f ca="1">SUMIF(总装!M$3:M$146,$B692,总装!M$6)+SUMIF(总装!N$3:N$146,$B692,总装!N$6)+SUMIF(总装!O$3:O$146,$B692,总装!O$6)</f>
        <v>0</v>
      </c>
      <c r="N692" s="12">
        <f ca="1">SUMIF(总装!P$3:P$146,$B692,总装!P$6)+SUMIF(总装!Q$3:Q$146,$B692,总装!Q$6)+SUMIF(总装!R$3:R$146,$B692,总装!R$6)</f>
        <v>0</v>
      </c>
      <c r="O692" s="12">
        <f ca="1">SUMIF(总装!S$3:S$146,$B692,总装!S$6)+SUMIF(总装!T$3:T$146,$B692,总装!T$6)+SUMIF(总装!U$3:U$146,$B692,总装!U$6)</f>
        <v>0</v>
      </c>
      <c r="P692" s="12">
        <f ca="1">SUMIF(总装!V$3:V$146,$B692,总装!V$6)+SUMIF(总装!W$3:W$146,$B692,总装!W$6)+SUMIF(总装!X$3:X$146,$B692,总装!X$6)</f>
        <v>0</v>
      </c>
      <c r="Q692" s="12">
        <f ca="1">SUMIF(总装!Y$3:Y$146,$B692,总装!Y$6)+SUMIF(总装!Z$3:Z$146,$B692,总装!Z$6)+SUMIF(总装!AA$3:AA$146,$B692,总装!AA$6)</f>
        <v>0</v>
      </c>
      <c r="R692" s="5">
        <f ca="1">SUMIF(总装!AB$3:AB$146,$B692,总装!AB$6)+SUMIF(总装!AC$3:AC$146,$B692,总装!AC$6)+SUMIF(总装!AD$3:AD$146,$B692,总装!AD$6)</f>
        <v>0</v>
      </c>
      <c r="S692" s="5">
        <f ca="1">SUMIF(总装!AE$3:AE$146,$B692,总装!AE$6)+SUMIF(总装!AF$3:AF$146,$B692,总装!AF$6)+SUMIF(总装!AG$3:AG$146,$B692,总装!AG$6)</f>
        <v>0</v>
      </c>
      <c r="T692" s="5">
        <f ca="1">SUMIF(总装!AH$3:AH$146,$B692,总装!AH$6)+SUMIF(总装!AI$3:AI$146,$B692,总装!AI$6)+SUMIF(总装!AJ$3:AJ$146,$B692,总装!AJ$6)</f>
        <v>0</v>
      </c>
      <c r="U692" s="5">
        <f ca="1">SUMIF(总装!AK$3:AK$146,$B692,总装!AK$6)+SUMIF(总装!AL$3:AL$146,$B692,总装!AL$6)+SUMIF(总装!AM$3:AM$146,$B692,总装!AM$6)</f>
        <v>0</v>
      </c>
      <c r="V692" s="5">
        <f ca="1">SUMIF(总装!AN$3:AN$146,$B692,总装!AN$6)+SUMIF(总装!AO$3:AO$146,$B692,总装!AO$6)+SUMIF(总装!AP$3:AP$146,$B692,总装!AP$6)</f>
        <v>0</v>
      </c>
      <c r="W692" s="5">
        <f ca="1">SUMIF(总装!AQ$3:AQ$146,$B692,总装!AQ$6)+SUMIF(总装!AR$3:AR$146,$B692,总装!AR$6)+SUMIF(总装!AS$3:AS$146,$B692,总装!AS$6)</f>
        <v>0</v>
      </c>
      <c r="X692" s="5">
        <f ca="1">SUMIF(总装!AT$3:AT$146,$B692,总装!AT$6)+SUMIF(总装!AU$3:AU$146,$B692,总装!AU$6)+SUMIF(总装!AV$3:AV$146,$B692,总装!AV$6)</f>
        <v>0</v>
      </c>
      <c r="Y692" s="5">
        <f ca="1">SUMIF(总装!AW$3:AW$146,$B692,总装!AW$6)+SUMIF(总装!AX$3:AX$146,$B692,总装!AX$6)+SUMIF(总装!AY$3:AY$146,$B692,总装!AY$6)</f>
        <v>0</v>
      </c>
      <c r="Z692" s="5">
        <f ca="1">SUMIF(总装!AZ$3:AZ$146,$B692,总装!AZ$6)+SUMIF(总装!BA$3:BA$146,$B692,总装!BA$6)+SUMIF(总装!BB$3:BB$146,$B692,总装!BB$6)</f>
        <v>0</v>
      </c>
      <c r="AA692" s="5">
        <f ca="1">SUMIF(总装!BC$3:BC$146,$B692,总装!BC$6)+SUMIF(总装!BD$3:BD$146,$B692,总装!BD$6)+SUMIF(总装!BE$3:BE$146,$B692,总装!BE$6)</f>
        <v>0</v>
      </c>
      <c r="AB692" s="5">
        <f ca="1">SUMIF(总装!BF$3:BF$146,$B692,总装!BF$6)+SUMIF(总装!BG$3:BG$146,$B692,总装!BG$6)+SUMIF(总装!BH$3:BH$146,$B692,总装!BH$6)</f>
        <v>1664</v>
      </c>
      <c r="AC692" s="5">
        <f ca="1">SUMIF(总装!BI$3:BI$146,$B692,总装!BI$6)+SUMIF(总装!BJ$3:BJ$146,$B692,总装!BJ$6)+SUMIF(总装!BK$3:BK$146,$B692,总装!BK$6)</f>
        <v>2150</v>
      </c>
      <c r="AD692" s="5">
        <f ca="1">SUMIF(总装!BL$3:BL$146,$B692,总装!BL$6)+SUMIF(总装!BM$3:BM$146,$B692,总装!BM$6)+SUMIF(总装!BN$3:BN$146,$B692,总装!BN$6)</f>
        <v>2150</v>
      </c>
      <c r="AE692" s="5">
        <f ca="1">SUMIF(总装!BO$3:BO$146,$B692,总装!BO$6)+SUMIF(总装!BP$3:BP$146,$B692,总装!BP$6)+SUMIF(总装!BQ$3:BQ$146,$B692,总装!BQ$6)</f>
        <v>2104</v>
      </c>
      <c r="AF692" s="5">
        <f ca="1">SUMIF(总装!BR$3:BR$146,$B692,总装!BR$6)+SUMIF(总装!BS$3:BS$146,$B692,总装!BS$6)+SUMIF(总装!BT$3:BT$146,$B692,总装!BT$6)</f>
        <v>0</v>
      </c>
      <c r="AG692" s="5">
        <f ca="1">SUMIF(总装!BU$3:BU$146,$B692,总装!BU$6)+SUMIF(总装!BV$3:BV$146,$B692,总装!BV$6)+SUMIF(总装!BW$3:BW$146,$B692,总装!BW$6)</f>
        <v>0</v>
      </c>
      <c r="AH692" s="5">
        <f ca="1">SUMIF(总装!BX$3:BX$146,$B692,总装!BX$6)+SUMIF(总装!BY$3:BY$146,$B692,总装!BY$6)+SUMIF(总装!BZ$3:BZ$146,$B692,总装!BZ$6)</f>
        <v>0</v>
      </c>
      <c r="AI692" s="5">
        <f ca="1">SUMIF(总装!CA$3:CA$146,$B692,总装!CA$6)+SUMIF(总装!CB$3:CB$146,$B692,总装!CB$6)+SUMIF(总装!CC$3:CC$146,$B692,总装!CC$6)</f>
        <v>0</v>
      </c>
      <c r="AJ692" s="5">
        <f ca="1">SUMIF(总装!CD$3:CD$146,$B692,总装!CD$6)+SUMIF(总装!CE$3:CE$146,$B692,总装!CE$6)+SUMIF(总装!CF$3:CF$146,$B692,总装!CF$6)</f>
        <v>0</v>
      </c>
      <c r="AK692" s="5">
        <f ca="1">SUMIF(总装!CG$3:CG$146,$B692,总装!CG$6)+SUMIF(总装!CH$3:CH$146,$B692,总装!CH$6)+SUMIF(总装!CI$3:CI$146,$B692,总装!CI$6)</f>
        <v>0</v>
      </c>
      <c r="AL692" s="5">
        <f ca="1">SUMIF(总装!CJ$3:CJ$146,$B692,总装!CJ$6)+SUMIF(总装!CK$3:CK$146,$B692,总装!CK$6)+SUMIF(总装!CL$3:CL$146,$B692,总装!CL$6)</f>
        <v>0</v>
      </c>
      <c r="AM692" s="5">
        <f ca="1">SUMIF(总装!CM$3:CM$146,$B692,总装!CM$6)+SUMIF(总装!CN$3:CN$146,$B692,总装!CN$6)+SUMIF(总装!CO$3:CO$146,$B692,总装!CO$6)</f>
        <v>0</v>
      </c>
      <c r="AN692" s="5">
        <f ca="1">SUMIF(总装!CP$3:CP$146,$B692,总装!CP$6)+SUMIF(总装!CQ$3:CQ$146,$B692,总装!CQ$6)+SUMIF(总装!CR$3:CR$146,$B692,总装!CR$6)</f>
        <v>0</v>
      </c>
      <c r="AO692" s="5">
        <f ca="1" t="shared" si="26"/>
        <v>8068</v>
      </c>
      <c r="AP692" s="5">
        <f>SUMIF(工单拆分!G:G,B692,工单拆分!I:I)</f>
        <v>8068</v>
      </c>
      <c r="AQ692" s="5">
        <f ca="1" t="shared" si="27"/>
        <v>0</v>
      </c>
      <c r="AS692" s="7"/>
      <c r="AT692" s="5"/>
      <c r="AU692" s="5"/>
      <c r="AV692" s="5"/>
      <c r="AW692" s="5"/>
    </row>
    <row r="693" s="1" customFormat="1" spans="1:49">
      <c r="A693" s="5">
        <f>工单拆分!F693</f>
        <v>7211002207</v>
      </c>
      <c r="B693" s="5" t="str">
        <f>工单拆分!G693</f>
        <v>1100067391-10/20</v>
      </c>
      <c r="C693" s="5" t="str">
        <f>工单拆分!H693</f>
        <v>CG1101AF-3.20.</v>
      </c>
      <c r="D693" s="5">
        <f>VLOOKUP(B693,工单拆分!G:I,3,0)</f>
        <v>674</v>
      </c>
      <c r="E693" s="5">
        <f ca="1">SUMIFS(OFFSET(工单拆分!$I$2,,,2000),OFFSET(工单拆分!$F$2,,,2000),A693)</f>
        <v>3366</v>
      </c>
      <c r="F693" s="5"/>
      <c r="G693" s="10">
        <f ca="1" t="array" ref="G693">MATCH(TRUE,J693:AN693&gt;10,0)+$J$2-1</f>
        <v>43542</v>
      </c>
      <c r="H693" s="11"/>
      <c r="I693" s="11"/>
      <c r="J693" s="5">
        <f ca="1">SUMIF(总装!D$3:D$146,$B693,总装!D$6)+SUMIF(总装!E$3:E$146,$B693,总装!E$6)+SUMIF(总装!F$3:F$146,$B693,总装!F$6)</f>
        <v>0</v>
      </c>
      <c r="K693" s="12">
        <f ca="1">SUMIF(总装!G$3:G$146,$B693,总装!G$6)+SUMIF(总装!H$3:H$146,$B693,总装!H$6)+SUMIF(总装!I$3:I$146,$B693,总装!I$6)</f>
        <v>0</v>
      </c>
      <c r="L693" s="12">
        <f ca="1">SUMIF(总装!J$3:J$146,$B693,总装!J$6)+SUMIF(总装!K$3:K$146,$B693,总装!K$6)+SUMIF(总装!L$3:L$146,$B693,总装!L$6)</f>
        <v>0</v>
      </c>
      <c r="M693" s="12">
        <f ca="1">SUMIF(总装!M$3:M$146,$B693,总装!M$6)+SUMIF(总装!N$3:N$146,$B693,总装!N$6)+SUMIF(总装!O$3:O$146,$B693,总装!O$6)</f>
        <v>0</v>
      </c>
      <c r="N693" s="12">
        <f ca="1">SUMIF(总装!P$3:P$146,$B693,总装!P$6)+SUMIF(总装!Q$3:Q$146,$B693,总装!Q$6)+SUMIF(总装!R$3:R$146,$B693,总装!R$6)</f>
        <v>0</v>
      </c>
      <c r="O693" s="12">
        <f ca="1">SUMIF(总装!S$3:S$146,$B693,总装!S$6)+SUMIF(总装!T$3:T$146,$B693,总装!T$6)+SUMIF(总装!U$3:U$146,$B693,总装!U$6)</f>
        <v>0</v>
      </c>
      <c r="P693" s="12">
        <f ca="1">SUMIF(总装!V$3:V$146,$B693,总装!V$6)+SUMIF(总装!W$3:W$146,$B693,总装!W$6)+SUMIF(总装!X$3:X$146,$B693,总装!X$6)</f>
        <v>0</v>
      </c>
      <c r="Q693" s="12">
        <f ca="1">SUMIF(总装!Y$3:Y$146,$B693,总装!Y$6)+SUMIF(总装!Z$3:Z$146,$B693,总装!Z$6)+SUMIF(总装!AA$3:AA$146,$B693,总装!AA$6)</f>
        <v>0</v>
      </c>
      <c r="R693" s="5">
        <f ca="1">SUMIF(总装!AB$3:AB$146,$B693,总装!AB$6)+SUMIF(总装!AC$3:AC$146,$B693,总装!AC$6)+SUMIF(总装!AD$3:AD$146,$B693,总装!AD$6)</f>
        <v>0</v>
      </c>
      <c r="S693" s="5">
        <f ca="1">SUMIF(总装!AE$3:AE$146,$B693,总装!AE$6)+SUMIF(总装!AF$3:AF$146,$B693,总装!AF$6)+SUMIF(总装!AG$3:AG$146,$B693,总装!AG$6)</f>
        <v>0</v>
      </c>
      <c r="T693" s="5">
        <f ca="1">SUMIF(总装!AH$3:AH$146,$B693,总装!AH$6)+SUMIF(总装!AI$3:AI$146,$B693,总装!AI$6)+SUMIF(总装!AJ$3:AJ$146,$B693,总装!AJ$6)</f>
        <v>0</v>
      </c>
      <c r="U693" s="5">
        <f ca="1">SUMIF(总装!AK$3:AK$146,$B693,总装!AK$6)+SUMIF(总装!AL$3:AL$146,$B693,总装!AL$6)+SUMIF(总装!AM$3:AM$146,$B693,总装!AM$6)</f>
        <v>0</v>
      </c>
      <c r="V693" s="5">
        <f ca="1">SUMIF(总装!AN$3:AN$146,$B693,总装!AN$6)+SUMIF(总装!AO$3:AO$146,$B693,总装!AO$6)+SUMIF(总装!AP$3:AP$146,$B693,总装!AP$6)</f>
        <v>0</v>
      </c>
      <c r="W693" s="5">
        <f ca="1">SUMIF(总装!AQ$3:AQ$146,$B693,总装!AQ$6)+SUMIF(总装!AR$3:AR$146,$B693,总装!AR$6)+SUMIF(总装!AS$3:AS$146,$B693,总装!AS$6)</f>
        <v>0</v>
      </c>
      <c r="X693" s="5">
        <f ca="1">SUMIF(总装!AT$3:AT$146,$B693,总装!AT$6)+SUMIF(总装!AU$3:AU$146,$B693,总装!AU$6)+SUMIF(总装!AV$3:AV$146,$B693,总装!AV$6)</f>
        <v>0</v>
      </c>
      <c r="Y693" s="5">
        <f ca="1">SUMIF(总装!AW$3:AW$146,$B693,总装!AW$6)+SUMIF(总装!AX$3:AX$146,$B693,总装!AX$6)+SUMIF(总装!AY$3:AY$146,$B693,总装!AY$6)</f>
        <v>0</v>
      </c>
      <c r="Z693" s="5">
        <f ca="1">SUMIF(总装!AZ$3:AZ$146,$B693,总装!AZ$6)+SUMIF(总装!BA$3:BA$146,$B693,总装!BA$6)+SUMIF(总装!BB$3:BB$146,$B693,总装!BB$6)</f>
        <v>0</v>
      </c>
      <c r="AA693" s="5">
        <f ca="1">SUMIF(总装!BC$3:BC$146,$B693,总装!BC$6)+SUMIF(总装!BD$3:BD$146,$B693,总装!BD$6)+SUMIF(总装!BE$3:BE$146,$B693,总装!BE$6)</f>
        <v>228</v>
      </c>
      <c r="AB693" s="5">
        <f ca="1">SUMIF(总装!BF$3:BF$146,$B693,总装!BF$6)+SUMIF(总装!BG$3:BG$146,$B693,总装!BG$6)+SUMIF(总装!BH$3:BH$146,$B693,总装!BH$6)</f>
        <v>446</v>
      </c>
      <c r="AC693" s="5">
        <f ca="1">SUMIF(总装!BI$3:BI$146,$B693,总装!BI$6)+SUMIF(总装!BJ$3:BJ$146,$B693,总装!BJ$6)+SUMIF(总装!BK$3:BK$146,$B693,总装!BK$6)</f>
        <v>0</v>
      </c>
      <c r="AD693" s="5">
        <f ca="1">SUMIF(总装!BL$3:BL$146,$B693,总装!BL$6)+SUMIF(总装!BM$3:BM$146,$B693,总装!BM$6)+SUMIF(总装!BN$3:BN$146,$B693,总装!BN$6)</f>
        <v>0</v>
      </c>
      <c r="AE693" s="5">
        <f ca="1">SUMIF(总装!BO$3:BO$146,$B693,总装!BO$6)+SUMIF(总装!BP$3:BP$146,$B693,总装!BP$6)+SUMIF(总装!BQ$3:BQ$146,$B693,总装!BQ$6)</f>
        <v>0</v>
      </c>
      <c r="AF693" s="5">
        <f ca="1">SUMIF(总装!BR$3:BR$146,$B693,总装!BR$6)+SUMIF(总装!BS$3:BS$146,$B693,总装!BS$6)+SUMIF(总装!BT$3:BT$146,$B693,总装!BT$6)</f>
        <v>0</v>
      </c>
      <c r="AG693" s="5">
        <f ca="1">SUMIF(总装!BU$3:BU$146,$B693,总装!BU$6)+SUMIF(总装!BV$3:BV$146,$B693,总装!BV$6)+SUMIF(总装!BW$3:BW$146,$B693,总装!BW$6)</f>
        <v>0</v>
      </c>
      <c r="AH693" s="5">
        <f ca="1">SUMIF(总装!BX$3:BX$146,$B693,总装!BX$6)+SUMIF(总装!BY$3:BY$146,$B693,总装!BY$6)+SUMIF(总装!BZ$3:BZ$146,$B693,总装!BZ$6)</f>
        <v>0</v>
      </c>
      <c r="AI693" s="5">
        <f ca="1">SUMIF(总装!CA$3:CA$146,$B693,总装!CA$6)+SUMIF(总装!CB$3:CB$146,$B693,总装!CB$6)+SUMIF(总装!CC$3:CC$146,$B693,总装!CC$6)</f>
        <v>0</v>
      </c>
      <c r="AJ693" s="5">
        <f ca="1">SUMIF(总装!CD$3:CD$146,$B693,总装!CD$6)+SUMIF(总装!CE$3:CE$146,$B693,总装!CE$6)+SUMIF(总装!CF$3:CF$146,$B693,总装!CF$6)</f>
        <v>0</v>
      </c>
      <c r="AK693" s="5">
        <f ca="1">SUMIF(总装!CG$3:CG$146,$B693,总装!CG$6)+SUMIF(总装!CH$3:CH$146,$B693,总装!CH$6)+SUMIF(总装!CI$3:CI$146,$B693,总装!CI$6)</f>
        <v>0</v>
      </c>
      <c r="AL693" s="5">
        <f ca="1">SUMIF(总装!CJ$3:CJ$146,$B693,总装!CJ$6)+SUMIF(总装!CK$3:CK$146,$B693,总装!CK$6)+SUMIF(总装!CL$3:CL$146,$B693,总装!CL$6)</f>
        <v>0</v>
      </c>
      <c r="AM693" s="5">
        <f ca="1">SUMIF(总装!CM$3:CM$146,$B693,总装!CM$6)+SUMIF(总装!CN$3:CN$146,$B693,总装!CN$6)+SUMIF(总装!CO$3:CO$146,$B693,总装!CO$6)</f>
        <v>0</v>
      </c>
      <c r="AN693" s="5">
        <f ca="1">SUMIF(总装!CP$3:CP$146,$B693,总装!CP$6)+SUMIF(总装!CQ$3:CQ$146,$B693,总装!CQ$6)+SUMIF(总装!CR$3:CR$146,$B693,总装!CR$6)</f>
        <v>0</v>
      </c>
      <c r="AO693" s="5">
        <f ca="1" t="shared" si="26"/>
        <v>674</v>
      </c>
      <c r="AP693" s="5">
        <f>SUMIF(工单拆分!G:G,B693,工单拆分!I:I)</f>
        <v>674</v>
      </c>
      <c r="AQ693" s="5">
        <f ca="1" t="shared" si="27"/>
        <v>0</v>
      </c>
      <c r="AS693" s="7"/>
      <c r="AT693" s="5"/>
      <c r="AU693" s="5"/>
      <c r="AV693" s="5"/>
      <c r="AW693" s="5"/>
    </row>
    <row r="694" s="1" customFormat="1" spans="1:49">
      <c r="A694" s="5">
        <f>工单拆分!F694</f>
        <v>7211002208</v>
      </c>
      <c r="B694" s="5" t="str">
        <f>工单拆分!G694</f>
        <v>1100067392-10/30</v>
      </c>
      <c r="C694" s="5" t="str">
        <f>工单拆分!H694</f>
        <v>CG1301C-3.20.</v>
      </c>
      <c r="D694" s="5">
        <f>VLOOKUP(B694,工单拆分!G:I,3,0)</f>
        <v>3991</v>
      </c>
      <c r="E694" s="5">
        <f ca="1">SUMIFS(OFFSET(工单拆分!$I$2,,,2000),OFFSET(工单拆分!$F$2,,,2000),A694)</f>
        <v>6842</v>
      </c>
      <c r="F694" s="5"/>
      <c r="G694" s="10">
        <f ca="1" t="array" ref="G694">MATCH(TRUE,J694:AN694&gt;10,0)+$J$2-1</f>
        <v>43544</v>
      </c>
      <c r="H694" s="11"/>
      <c r="I694" s="11"/>
      <c r="J694" s="5">
        <f ca="1">SUMIF(总装!D$3:D$146,$B694,总装!D$6)+SUMIF(总装!E$3:E$146,$B694,总装!E$6)+SUMIF(总装!F$3:F$146,$B694,总装!F$6)</f>
        <v>0</v>
      </c>
      <c r="K694" s="12">
        <f ca="1">SUMIF(总装!G$3:G$146,$B694,总装!G$6)+SUMIF(总装!H$3:H$146,$B694,总装!H$6)+SUMIF(总装!I$3:I$146,$B694,总装!I$6)</f>
        <v>0</v>
      </c>
      <c r="L694" s="12">
        <f ca="1">SUMIF(总装!J$3:J$146,$B694,总装!J$6)+SUMIF(总装!K$3:K$146,$B694,总装!K$6)+SUMIF(总装!L$3:L$146,$B694,总装!L$6)</f>
        <v>0</v>
      </c>
      <c r="M694" s="12">
        <f ca="1">SUMIF(总装!M$3:M$146,$B694,总装!M$6)+SUMIF(总装!N$3:N$146,$B694,总装!N$6)+SUMIF(总装!O$3:O$146,$B694,总装!O$6)</f>
        <v>0</v>
      </c>
      <c r="N694" s="12">
        <f ca="1">SUMIF(总装!P$3:P$146,$B694,总装!P$6)+SUMIF(总装!Q$3:Q$146,$B694,总装!Q$6)+SUMIF(总装!R$3:R$146,$B694,总装!R$6)</f>
        <v>0</v>
      </c>
      <c r="O694" s="12">
        <f ca="1">SUMIF(总装!S$3:S$146,$B694,总装!S$6)+SUMIF(总装!T$3:T$146,$B694,总装!T$6)+SUMIF(总装!U$3:U$146,$B694,总装!U$6)</f>
        <v>0</v>
      </c>
      <c r="P694" s="12">
        <f ca="1">SUMIF(总装!V$3:V$146,$B694,总装!V$6)+SUMIF(总装!W$3:W$146,$B694,总装!W$6)+SUMIF(总装!X$3:X$146,$B694,总装!X$6)</f>
        <v>0</v>
      </c>
      <c r="Q694" s="12">
        <f ca="1">SUMIF(总装!Y$3:Y$146,$B694,总装!Y$6)+SUMIF(总装!Z$3:Z$146,$B694,总装!Z$6)+SUMIF(总装!AA$3:AA$146,$B694,总装!AA$6)</f>
        <v>0</v>
      </c>
      <c r="R694" s="5">
        <f ca="1">SUMIF(总装!AB$3:AB$146,$B694,总装!AB$6)+SUMIF(总装!AC$3:AC$146,$B694,总装!AC$6)+SUMIF(总装!AD$3:AD$146,$B694,总装!AD$6)</f>
        <v>0</v>
      </c>
      <c r="S694" s="5">
        <f ca="1">SUMIF(总装!AE$3:AE$146,$B694,总装!AE$6)+SUMIF(总装!AF$3:AF$146,$B694,总装!AF$6)+SUMIF(总装!AG$3:AG$146,$B694,总装!AG$6)</f>
        <v>0</v>
      </c>
      <c r="T694" s="5">
        <f ca="1">SUMIF(总装!AH$3:AH$146,$B694,总装!AH$6)+SUMIF(总装!AI$3:AI$146,$B694,总装!AI$6)+SUMIF(总装!AJ$3:AJ$146,$B694,总装!AJ$6)</f>
        <v>0</v>
      </c>
      <c r="U694" s="5">
        <f ca="1">SUMIF(总装!AK$3:AK$146,$B694,总装!AK$6)+SUMIF(总装!AL$3:AL$146,$B694,总装!AL$6)+SUMIF(总装!AM$3:AM$146,$B694,总装!AM$6)</f>
        <v>0</v>
      </c>
      <c r="V694" s="5">
        <f ca="1">SUMIF(总装!AN$3:AN$146,$B694,总装!AN$6)+SUMIF(总装!AO$3:AO$146,$B694,总装!AO$6)+SUMIF(总装!AP$3:AP$146,$B694,总装!AP$6)</f>
        <v>0</v>
      </c>
      <c r="W694" s="5">
        <f ca="1">SUMIF(总装!AQ$3:AQ$146,$B694,总装!AQ$6)+SUMIF(总装!AR$3:AR$146,$B694,总装!AR$6)+SUMIF(总装!AS$3:AS$146,$B694,总装!AS$6)</f>
        <v>0</v>
      </c>
      <c r="X694" s="5">
        <f ca="1">SUMIF(总装!AT$3:AT$146,$B694,总装!AT$6)+SUMIF(总装!AU$3:AU$146,$B694,总装!AU$6)+SUMIF(总装!AV$3:AV$146,$B694,总装!AV$6)</f>
        <v>0</v>
      </c>
      <c r="Y694" s="5">
        <f ca="1">SUMIF(总装!AW$3:AW$146,$B694,总装!AW$6)+SUMIF(总装!AX$3:AX$146,$B694,总装!AX$6)+SUMIF(总装!AY$3:AY$146,$B694,总装!AY$6)</f>
        <v>0</v>
      </c>
      <c r="Z694" s="5">
        <f ca="1">SUMIF(总装!AZ$3:AZ$146,$B694,总装!AZ$6)+SUMIF(总装!BA$3:BA$146,$B694,总装!BA$6)+SUMIF(总装!BB$3:BB$146,$B694,总装!BB$6)</f>
        <v>0</v>
      </c>
      <c r="AA694" s="5">
        <f ca="1">SUMIF(总装!BC$3:BC$146,$B694,总装!BC$6)+SUMIF(总装!BD$3:BD$146,$B694,总装!BD$6)+SUMIF(总装!BE$3:BE$146,$B694,总装!BE$6)</f>
        <v>0</v>
      </c>
      <c r="AB694" s="5">
        <f ca="1">SUMIF(总装!BF$3:BF$146,$B694,总装!BF$6)+SUMIF(总装!BG$3:BG$146,$B694,总装!BG$6)+SUMIF(总装!BH$3:BH$146,$B694,总装!BH$6)</f>
        <v>0</v>
      </c>
      <c r="AC694" s="5">
        <f ca="1">SUMIF(总装!BI$3:BI$146,$B694,总装!BI$6)+SUMIF(总装!BJ$3:BJ$146,$B694,总装!BJ$6)+SUMIF(总装!BK$3:BK$146,$B694,总装!BK$6)</f>
        <v>736</v>
      </c>
      <c r="AD694" s="5">
        <f ca="1">SUMIF(总装!BL$3:BL$146,$B694,总装!BL$6)+SUMIF(总装!BM$3:BM$146,$B694,总装!BM$6)+SUMIF(总装!BN$3:BN$146,$B694,总装!BN$6)</f>
        <v>1855</v>
      </c>
      <c r="AE694" s="5">
        <f ca="1">SUMIF(总装!BO$3:BO$146,$B694,总装!BO$6)+SUMIF(总装!BP$3:BP$146,$B694,总装!BP$6)+SUMIF(总装!BQ$3:BQ$146,$B694,总装!BQ$6)</f>
        <v>1400</v>
      </c>
      <c r="AF694" s="5">
        <f ca="1">SUMIF(总装!BR$3:BR$146,$B694,总装!BR$6)+SUMIF(总装!BS$3:BS$146,$B694,总装!BS$6)+SUMIF(总装!BT$3:BT$146,$B694,总装!BT$6)</f>
        <v>0</v>
      </c>
      <c r="AG694" s="5">
        <f ca="1">SUMIF(总装!BU$3:BU$146,$B694,总装!BU$6)+SUMIF(总装!BV$3:BV$146,$B694,总装!BV$6)+SUMIF(总装!BW$3:BW$146,$B694,总装!BW$6)</f>
        <v>0</v>
      </c>
      <c r="AH694" s="5">
        <f ca="1">SUMIF(总装!BX$3:BX$146,$B694,总装!BX$6)+SUMIF(总装!BY$3:BY$146,$B694,总装!BY$6)+SUMIF(总装!BZ$3:BZ$146,$B694,总装!BZ$6)</f>
        <v>0</v>
      </c>
      <c r="AI694" s="5">
        <f ca="1">SUMIF(总装!CA$3:CA$146,$B694,总装!CA$6)+SUMIF(总装!CB$3:CB$146,$B694,总装!CB$6)+SUMIF(总装!CC$3:CC$146,$B694,总装!CC$6)</f>
        <v>0</v>
      </c>
      <c r="AJ694" s="5">
        <f ca="1">SUMIF(总装!CD$3:CD$146,$B694,总装!CD$6)+SUMIF(总装!CE$3:CE$146,$B694,总装!CE$6)+SUMIF(总装!CF$3:CF$146,$B694,总装!CF$6)</f>
        <v>0</v>
      </c>
      <c r="AK694" s="5">
        <f ca="1">SUMIF(总装!CG$3:CG$146,$B694,总装!CG$6)+SUMIF(总装!CH$3:CH$146,$B694,总装!CH$6)+SUMIF(总装!CI$3:CI$146,$B694,总装!CI$6)</f>
        <v>0</v>
      </c>
      <c r="AL694" s="5">
        <f ca="1">SUMIF(总装!CJ$3:CJ$146,$B694,总装!CJ$6)+SUMIF(总装!CK$3:CK$146,$B694,总装!CK$6)+SUMIF(总装!CL$3:CL$146,$B694,总装!CL$6)</f>
        <v>0</v>
      </c>
      <c r="AM694" s="5">
        <f ca="1">SUMIF(总装!CM$3:CM$146,$B694,总装!CM$6)+SUMIF(总装!CN$3:CN$146,$B694,总装!CN$6)+SUMIF(总装!CO$3:CO$146,$B694,总装!CO$6)</f>
        <v>0</v>
      </c>
      <c r="AN694" s="5">
        <f ca="1">SUMIF(总装!CP$3:CP$146,$B694,总装!CP$6)+SUMIF(总装!CQ$3:CQ$146,$B694,总装!CQ$6)+SUMIF(总装!CR$3:CR$146,$B694,总装!CR$6)</f>
        <v>0</v>
      </c>
      <c r="AO694" s="5">
        <f ca="1" t="shared" si="26"/>
        <v>3991</v>
      </c>
      <c r="AP694" s="5">
        <f>SUMIF(工单拆分!G:G,B694,工单拆分!I:I)</f>
        <v>3991</v>
      </c>
      <c r="AQ694" s="5">
        <f ca="1" t="shared" si="27"/>
        <v>0</v>
      </c>
      <c r="AS694" s="7"/>
      <c r="AT694" s="5"/>
      <c r="AU694" s="5"/>
      <c r="AV694" s="5"/>
      <c r="AW694" s="5"/>
    </row>
    <row r="695" s="1" customFormat="1" spans="1:49">
      <c r="A695" s="5">
        <f>工单拆分!F695</f>
        <v>7211002932</v>
      </c>
      <c r="B695" s="5" t="str">
        <f>工单拆分!G695</f>
        <v>1100067392-20/40</v>
      </c>
      <c r="C695" s="5" t="str">
        <f>工单拆分!H695</f>
        <v>CG1302A-3.20.</v>
      </c>
      <c r="D695" s="5">
        <f>VLOOKUP(B695,工单拆分!G:I,3,0)</f>
        <v>387</v>
      </c>
      <c r="E695" s="5">
        <f ca="1">SUMIFS(OFFSET(工单拆分!$I$2,,,2000),OFFSET(工单拆分!$F$2,,,2000),A695)</f>
        <v>1158</v>
      </c>
      <c r="F695" s="5"/>
      <c r="G695" s="10">
        <f ca="1" t="array" ref="G695">MATCH(TRUE,J695:AN695&gt;10,0)+$J$2-1</f>
        <v>43544</v>
      </c>
      <c r="H695" s="11"/>
      <c r="I695" s="11"/>
      <c r="J695" s="5">
        <f ca="1">SUMIF(总装!D$3:D$146,$B695,总装!D$6)+SUMIF(总装!E$3:E$146,$B695,总装!E$6)+SUMIF(总装!F$3:F$146,$B695,总装!F$6)</f>
        <v>0</v>
      </c>
      <c r="K695" s="12">
        <f ca="1">SUMIF(总装!G$3:G$146,$B695,总装!G$6)+SUMIF(总装!H$3:H$146,$B695,总装!H$6)+SUMIF(总装!I$3:I$146,$B695,总装!I$6)</f>
        <v>0</v>
      </c>
      <c r="L695" s="12">
        <f ca="1">SUMIF(总装!J$3:J$146,$B695,总装!J$6)+SUMIF(总装!K$3:K$146,$B695,总装!K$6)+SUMIF(总装!L$3:L$146,$B695,总装!L$6)</f>
        <v>0</v>
      </c>
      <c r="M695" s="12">
        <f ca="1">SUMIF(总装!M$3:M$146,$B695,总装!M$6)+SUMIF(总装!N$3:N$146,$B695,总装!N$6)+SUMIF(总装!O$3:O$146,$B695,总装!O$6)</f>
        <v>0</v>
      </c>
      <c r="N695" s="12">
        <f ca="1">SUMIF(总装!P$3:P$146,$B695,总装!P$6)+SUMIF(总装!Q$3:Q$146,$B695,总装!Q$6)+SUMIF(总装!R$3:R$146,$B695,总装!R$6)</f>
        <v>0</v>
      </c>
      <c r="O695" s="12">
        <f ca="1">SUMIF(总装!S$3:S$146,$B695,总装!S$6)+SUMIF(总装!T$3:T$146,$B695,总装!T$6)+SUMIF(总装!U$3:U$146,$B695,总装!U$6)</f>
        <v>0</v>
      </c>
      <c r="P695" s="12">
        <f ca="1">SUMIF(总装!V$3:V$146,$B695,总装!V$6)+SUMIF(总装!W$3:W$146,$B695,总装!W$6)+SUMIF(总装!X$3:X$146,$B695,总装!X$6)</f>
        <v>0</v>
      </c>
      <c r="Q695" s="12">
        <f ca="1">SUMIF(总装!Y$3:Y$146,$B695,总装!Y$6)+SUMIF(总装!Z$3:Z$146,$B695,总装!Z$6)+SUMIF(总装!AA$3:AA$146,$B695,总装!AA$6)</f>
        <v>0</v>
      </c>
      <c r="R695" s="5">
        <f ca="1">SUMIF(总装!AB$3:AB$146,$B695,总装!AB$6)+SUMIF(总装!AC$3:AC$146,$B695,总装!AC$6)+SUMIF(总装!AD$3:AD$146,$B695,总装!AD$6)</f>
        <v>0</v>
      </c>
      <c r="S695" s="5">
        <f ca="1">SUMIF(总装!AE$3:AE$146,$B695,总装!AE$6)+SUMIF(总装!AF$3:AF$146,$B695,总装!AF$6)+SUMIF(总装!AG$3:AG$146,$B695,总装!AG$6)</f>
        <v>0</v>
      </c>
      <c r="T695" s="5">
        <f ca="1">SUMIF(总装!AH$3:AH$146,$B695,总装!AH$6)+SUMIF(总装!AI$3:AI$146,$B695,总装!AI$6)+SUMIF(总装!AJ$3:AJ$146,$B695,总装!AJ$6)</f>
        <v>0</v>
      </c>
      <c r="U695" s="5">
        <f ca="1">SUMIF(总装!AK$3:AK$146,$B695,总装!AK$6)+SUMIF(总装!AL$3:AL$146,$B695,总装!AL$6)+SUMIF(总装!AM$3:AM$146,$B695,总装!AM$6)</f>
        <v>0</v>
      </c>
      <c r="V695" s="5">
        <f ca="1">SUMIF(总装!AN$3:AN$146,$B695,总装!AN$6)+SUMIF(总装!AO$3:AO$146,$B695,总装!AO$6)+SUMIF(总装!AP$3:AP$146,$B695,总装!AP$6)</f>
        <v>0</v>
      </c>
      <c r="W695" s="5">
        <f ca="1">SUMIF(总装!AQ$3:AQ$146,$B695,总装!AQ$6)+SUMIF(总装!AR$3:AR$146,$B695,总装!AR$6)+SUMIF(总装!AS$3:AS$146,$B695,总装!AS$6)</f>
        <v>0</v>
      </c>
      <c r="X695" s="5">
        <f ca="1">SUMIF(总装!AT$3:AT$146,$B695,总装!AT$6)+SUMIF(总装!AU$3:AU$146,$B695,总装!AU$6)+SUMIF(总装!AV$3:AV$146,$B695,总装!AV$6)</f>
        <v>0</v>
      </c>
      <c r="Y695" s="5">
        <f ca="1">SUMIF(总装!AW$3:AW$146,$B695,总装!AW$6)+SUMIF(总装!AX$3:AX$146,$B695,总装!AX$6)+SUMIF(总装!AY$3:AY$146,$B695,总装!AY$6)</f>
        <v>0</v>
      </c>
      <c r="Z695" s="5">
        <f ca="1">SUMIF(总装!AZ$3:AZ$146,$B695,总装!AZ$6)+SUMIF(总装!BA$3:BA$146,$B695,总装!BA$6)+SUMIF(总装!BB$3:BB$146,$B695,总装!BB$6)</f>
        <v>0</v>
      </c>
      <c r="AA695" s="5">
        <f ca="1">SUMIF(总装!BC$3:BC$146,$B695,总装!BC$6)+SUMIF(总装!BD$3:BD$146,$B695,总装!BD$6)+SUMIF(总装!BE$3:BE$146,$B695,总装!BE$6)</f>
        <v>0</v>
      </c>
      <c r="AB695" s="5">
        <f ca="1">SUMIF(总装!BF$3:BF$146,$B695,总装!BF$6)+SUMIF(总装!BG$3:BG$146,$B695,总装!BG$6)+SUMIF(总装!BH$3:BH$146,$B695,总装!BH$6)</f>
        <v>0</v>
      </c>
      <c r="AC695" s="5">
        <f ca="1">SUMIF(总装!BI$3:BI$146,$B695,总装!BI$6)+SUMIF(总装!BJ$3:BJ$146,$B695,总装!BJ$6)+SUMIF(总装!BK$3:BK$146,$B695,总装!BK$6)</f>
        <v>387</v>
      </c>
      <c r="AD695" s="5">
        <f ca="1">SUMIF(总装!BL$3:BL$146,$B695,总装!BL$6)+SUMIF(总装!BM$3:BM$146,$B695,总装!BM$6)+SUMIF(总装!BN$3:BN$146,$B695,总装!BN$6)</f>
        <v>0</v>
      </c>
      <c r="AE695" s="5">
        <f ca="1">SUMIF(总装!BO$3:BO$146,$B695,总装!BO$6)+SUMIF(总装!BP$3:BP$146,$B695,总装!BP$6)+SUMIF(总装!BQ$3:BQ$146,$B695,总装!BQ$6)</f>
        <v>0</v>
      </c>
      <c r="AF695" s="5">
        <f ca="1">SUMIF(总装!BR$3:BR$146,$B695,总装!BR$6)+SUMIF(总装!BS$3:BS$146,$B695,总装!BS$6)+SUMIF(总装!BT$3:BT$146,$B695,总装!BT$6)</f>
        <v>0</v>
      </c>
      <c r="AG695" s="5">
        <f ca="1">SUMIF(总装!BU$3:BU$146,$B695,总装!BU$6)+SUMIF(总装!BV$3:BV$146,$B695,总装!BV$6)+SUMIF(总装!BW$3:BW$146,$B695,总装!BW$6)</f>
        <v>0</v>
      </c>
      <c r="AH695" s="5">
        <f ca="1">SUMIF(总装!BX$3:BX$146,$B695,总装!BX$6)+SUMIF(总装!BY$3:BY$146,$B695,总装!BY$6)+SUMIF(总装!BZ$3:BZ$146,$B695,总装!BZ$6)</f>
        <v>0</v>
      </c>
      <c r="AI695" s="5">
        <f ca="1">SUMIF(总装!CA$3:CA$146,$B695,总装!CA$6)+SUMIF(总装!CB$3:CB$146,$B695,总装!CB$6)+SUMIF(总装!CC$3:CC$146,$B695,总装!CC$6)</f>
        <v>0</v>
      </c>
      <c r="AJ695" s="5">
        <f ca="1">SUMIF(总装!CD$3:CD$146,$B695,总装!CD$6)+SUMIF(总装!CE$3:CE$146,$B695,总装!CE$6)+SUMIF(总装!CF$3:CF$146,$B695,总装!CF$6)</f>
        <v>0</v>
      </c>
      <c r="AK695" s="5">
        <f ca="1">SUMIF(总装!CG$3:CG$146,$B695,总装!CG$6)+SUMIF(总装!CH$3:CH$146,$B695,总装!CH$6)+SUMIF(总装!CI$3:CI$146,$B695,总装!CI$6)</f>
        <v>0</v>
      </c>
      <c r="AL695" s="5">
        <f ca="1">SUMIF(总装!CJ$3:CJ$146,$B695,总装!CJ$6)+SUMIF(总装!CK$3:CK$146,$B695,总装!CK$6)+SUMIF(总装!CL$3:CL$146,$B695,总装!CL$6)</f>
        <v>0</v>
      </c>
      <c r="AM695" s="5">
        <f ca="1">SUMIF(总装!CM$3:CM$146,$B695,总装!CM$6)+SUMIF(总装!CN$3:CN$146,$B695,总装!CN$6)+SUMIF(总装!CO$3:CO$146,$B695,总装!CO$6)</f>
        <v>0</v>
      </c>
      <c r="AN695" s="5">
        <f ca="1">SUMIF(总装!CP$3:CP$146,$B695,总装!CP$6)+SUMIF(总装!CQ$3:CQ$146,$B695,总装!CQ$6)+SUMIF(总装!CR$3:CR$146,$B695,总装!CR$6)</f>
        <v>0</v>
      </c>
      <c r="AO695" s="5">
        <f ca="1" t="shared" si="26"/>
        <v>387</v>
      </c>
      <c r="AP695" s="5">
        <f>SUMIF(工单拆分!G:G,B695,工单拆分!I:I)</f>
        <v>387</v>
      </c>
      <c r="AQ695" s="5">
        <f ca="1" t="shared" si="27"/>
        <v>0</v>
      </c>
      <c r="AS695" s="7"/>
      <c r="AT695" s="5"/>
      <c r="AU695" s="5"/>
      <c r="AV695" s="5"/>
      <c r="AW695" s="5"/>
    </row>
    <row r="696" s="1" customFormat="1" spans="1:49">
      <c r="A696" s="5">
        <f>工单拆分!F696</f>
        <v>7211002942</v>
      </c>
      <c r="B696" s="5" t="str">
        <f>工单拆分!G696</f>
        <v>1100067393-10/20</v>
      </c>
      <c r="C696" s="5" t="str">
        <f>工单拆分!H696</f>
        <v>CG1102J-3.18</v>
      </c>
      <c r="D696" s="5">
        <f>VLOOKUP(B696,工单拆分!G:I,3,0)</f>
        <v>451</v>
      </c>
      <c r="E696" s="5">
        <f ca="1">SUMIFS(OFFSET(工单拆分!$I$2,,,2000),OFFSET(工单拆分!$F$2,,,2000),A696)</f>
        <v>451</v>
      </c>
      <c r="F696" s="5"/>
      <c r="G696" s="10">
        <f ca="1" t="array" ref="G696">MATCH(TRUE,J696:AN696&gt;10,0)+$J$2-1</f>
        <v>43539</v>
      </c>
      <c r="H696" s="11"/>
      <c r="I696" s="11"/>
      <c r="J696" s="5">
        <f ca="1">SUMIF(总装!D$3:D$146,$B696,总装!D$6)+SUMIF(总装!E$3:E$146,$B696,总装!E$6)+SUMIF(总装!F$3:F$146,$B696,总装!F$6)</f>
        <v>0</v>
      </c>
      <c r="K696" s="12">
        <f ca="1">SUMIF(总装!G$3:G$146,$B696,总装!G$6)+SUMIF(总装!H$3:H$146,$B696,总装!H$6)+SUMIF(总装!I$3:I$146,$B696,总装!I$6)</f>
        <v>0</v>
      </c>
      <c r="L696" s="12">
        <f ca="1">SUMIF(总装!J$3:J$146,$B696,总装!J$6)+SUMIF(总装!K$3:K$146,$B696,总装!K$6)+SUMIF(总装!L$3:L$146,$B696,总装!L$6)</f>
        <v>0</v>
      </c>
      <c r="M696" s="12">
        <f ca="1">SUMIF(总装!M$3:M$146,$B696,总装!M$6)+SUMIF(总装!N$3:N$146,$B696,总装!N$6)+SUMIF(总装!O$3:O$146,$B696,总装!O$6)</f>
        <v>0</v>
      </c>
      <c r="N696" s="12">
        <f ca="1">SUMIF(总装!P$3:P$146,$B696,总装!P$6)+SUMIF(总装!Q$3:Q$146,$B696,总装!Q$6)+SUMIF(总装!R$3:R$146,$B696,总装!R$6)</f>
        <v>0</v>
      </c>
      <c r="O696" s="12">
        <f ca="1">SUMIF(总装!S$3:S$146,$B696,总装!S$6)+SUMIF(总装!T$3:T$146,$B696,总装!T$6)+SUMIF(总装!U$3:U$146,$B696,总装!U$6)</f>
        <v>0</v>
      </c>
      <c r="P696" s="12">
        <f ca="1">SUMIF(总装!V$3:V$146,$B696,总装!V$6)+SUMIF(总装!W$3:W$146,$B696,总装!W$6)+SUMIF(总装!X$3:X$146,$B696,总装!X$6)</f>
        <v>0</v>
      </c>
      <c r="Q696" s="12">
        <f ca="1">SUMIF(总装!Y$3:Y$146,$B696,总装!Y$6)+SUMIF(总装!Z$3:Z$146,$B696,总装!Z$6)+SUMIF(总装!AA$3:AA$146,$B696,总装!AA$6)</f>
        <v>0</v>
      </c>
      <c r="R696" s="5">
        <f ca="1">SUMIF(总装!AB$3:AB$146,$B696,总装!AB$6)+SUMIF(总装!AC$3:AC$146,$B696,总装!AC$6)+SUMIF(总装!AD$3:AD$146,$B696,总装!AD$6)</f>
        <v>0</v>
      </c>
      <c r="S696" s="5">
        <f ca="1">SUMIF(总装!AE$3:AE$146,$B696,总装!AE$6)+SUMIF(总装!AF$3:AF$146,$B696,总装!AF$6)+SUMIF(总装!AG$3:AG$146,$B696,总装!AG$6)</f>
        <v>0</v>
      </c>
      <c r="T696" s="5">
        <f ca="1">SUMIF(总装!AH$3:AH$146,$B696,总装!AH$6)+SUMIF(总装!AI$3:AI$146,$B696,总装!AI$6)+SUMIF(总装!AJ$3:AJ$146,$B696,总装!AJ$6)</f>
        <v>0</v>
      </c>
      <c r="U696" s="5">
        <f ca="1">SUMIF(总装!AK$3:AK$146,$B696,总装!AK$6)+SUMIF(总装!AL$3:AL$146,$B696,总装!AL$6)+SUMIF(总装!AM$3:AM$146,$B696,总装!AM$6)</f>
        <v>0</v>
      </c>
      <c r="V696" s="5">
        <f ca="1">SUMIF(总装!AN$3:AN$146,$B696,总装!AN$6)+SUMIF(总装!AO$3:AO$146,$B696,总装!AO$6)+SUMIF(总装!AP$3:AP$146,$B696,总装!AP$6)</f>
        <v>0</v>
      </c>
      <c r="W696" s="5">
        <f ca="1">SUMIF(总装!AQ$3:AQ$146,$B696,总装!AQ$6)+SUMIF(总装!AR$3:AR$146,$B696,总装!AR$6)+SUMIF(总装!AS$3:AS$146,$B696,总装!AS$6)</f>
        <v>0</v>
      </c>
      <c r="X696" s="5">
        <f ca="1">SUMIF(总装!AT$3:AT$146,$B696,总装!AT$6)+SUMIF(总装!AU$3:AU$146,$B696,总装!AU$6)+SUMIF(总装!AV$3:AV$146,$B696,总装!AV$6)</f>
        <v>451</v>
      </c>
      <c r="Y696" s="5">
        <f ca="1">SUMIF(总装!AW$3:AW$146,$B696,总装!AW$6)+SUMIF(总装!AX$3:AX$146,$B696,总装!AX$6)+SUMIF(总装!AY$3:AY$146,$B696,总装!AY$6)</f>
        <v>0</v>
      </c>
      <c r="Z696" s="5">
        <f ca="1">SUMIF(总装!AZ$3:AZ$146,$B696,总装!AZ$6)+SUMIF(总装!BA$3:BA$146,$B696,总装!BA$6)+SUMIF(总装!BB$3:BB$146,$B696,总装!BB$6)</f>
        <v>0</v>
      </c>
      <c r="AA696" s="5">
        <f ca="1">SUMIF(总装!BC$3:BC$146,$B696,总装!BC$6)+SUMIF(总装!BD$3:BD$146,$B696,总装!BD$6)+SUMIF(总装!BE$3:BE$146,$B696,总装!BE$6)</f>
        <v>0</v>
      </c>
      <c r="AB696" s="5">
        <f ca="1">SUMIF(总装!BF$3:BF$146,$B696,总装!BF$6)+SUMIF(总装!BG$3:BG$146,$B696,总装!BG$6)+SUMIF(总装!BH$3:BH$146,$B696,总装!BH$6)</f>
        <v>0</v>
      </c>
      <c r="AC696" s="5">
        <f ca="1">SUMIF(总装!BI$3:BI$146,$B696,总装!BI$6)+SUMIF(总装!BJ$3:BJ$146,$B696,总装!BJ$6)+SUMIF(总装!BK$3:BK$146,$B696,总装!BK$6)</f>
        <v>0</v>
      </c>
      <c r="AD696" s="5">
        <f ca="1">SUMIF(总装!BL$3:BL$146,$B696,总装!BL$6)+SUMIF(总装!BM$3:BM$146,$B696,总装!BM$6)+SUMIF(总装!BN$3:BN$146,$B696,总装!BN$6)</f>
        <v>0</v>
      </c>
      <c r="AE696" s="5">
        <f ca="1">SUMIF(总装!BO$3:BO$146,$B696,总装!BO$6)+SUMIF(总装!BP$3:BP$146,$B696,总装!BP$6)+SUMIF(总装!BQ$3:BQ$146,$B696,总装!BQ$6)</f>
        <v>0</v>
      </c>
      <c r="AF696" s="5">
        <f ca="1">SUMIF(总装!BR$3:BR$146,$B696,总装!BR$6)+SUMIF(总装!BS$3:BS$146,$B696,总装!BS$6)+SUMIF(总装!BT$3:BT$146,$B696,总装!BT$6)</f>
        <v>0</v>
      </c>
      <c r="AG696" s="5">
        <f ca="1">SUMIF(总装!BU$3:BU$146,$B696,总装!BU$6)+SUMIF(总装!BV$3:BV$146,$B696,总装!BV$6)+SUMIF(总装!BW$3:BW$146,$B696,总装!BW$6)</f>
        <v>0</v>
      </c>
      <c r="AH696" s="5">
        <f ca="1">SUMIF(总装!BX$3:BX$146,$B696,总装!BX$6)+SUMIF(总装!BY$3:BY$146,$B696,总装!BY$6)+SUMIF(总装!BZ$3:BZ$146,$B696,总装!BZ$6)</f>
        <v>0</v>
      </c>
      <c r="AI696" s="5">
        <f ca="1">SUMIF(总装!CA$3:CA$146,$B696,总装!CA$6)+SUMIF(总装!CB$3:CB$146,$B696,总装!CB$6)+SUMIF(总装!CC$3:CC$146,$B696,总装!CC$6)</f>
        <v>0</v>
      </c>
      <c r="AJ696" s="5">
        <f ca="1">SUMIF(总装!CD$3:CD$146,$B696,总装!CD$6)+SUMIF(总装!CE$3:CE$146,$B696,总装!CE$6)+SUMIF(总装!CF$3:CF$146,$B696,总装!CF$6)</f>
        <v>0</v>
      </c>
      <c r="AK696" s="5">
        <f ca="1">SUMIF(总装!CG$3:CG$146,$B696,总装!CG$6)+SUMIF(总装!CH$3:CH$146,$B696,总装!CH$6)+SUMIF(总装!CI$3:CI$146,$B696,总装!CI$6)</f>
        <v>0</v>
      </c>
      <c r="AL696" s="5">
        <f ca="1">SUMIF(总装!CJ$3:CJ$146,$B696,总装!CJ$6)+SUMIF(总装!CK$3:CK$146,$B696,总装!CK$6)+SUMIF(总装!CL$3:CL$146,$B696,总装!CL$6)</f>
        <v>0</v>
      </c>
      <c r="AM696" s="5">
        <f ca="1">SUMIF(总装!CM$3:CM$146,$B696,总装!CM$6)+SUMIF(总装!CN$3:CN$146,$B696,总装!CN$6)+SUMIF(总装!CO$3:CO$146,$B696,总装!CO$6)</f>
        <v>0</v>
      </c>
      <c r="AN696" s="5">
        <f ca="1">SUMIF(总装!CP$3:CP$146,$B696,总装!CP$6)+SUMIF(总装!CQ$3:CQ$146,$B696,总装!CQ$6)+SUMIF(总装!CR$3:CR$146,$B696,总装!CR$6)</f>
        <v>0</v>
      </c>
      <c r="AO696" s="5">
        <f ca="1" t="shared" si="26"/>
        <v>451</v>
      </c>
      <c r="AP696" s="5">
        <f>SUMIF(工单拆分!G:G,B696,工单拆分!I:I)</f>
        <v>451</v>
      </c>
      <c r="AQ696" s="5">
        <f ca="1" t="shared" si="27"/>
        <v>0</v>
      </c>
      <c r="AS696" s="7"/>
      <c r="AT696" s="5"/>
      <c r="AU696" s="5"/>
      <c r="AV696" s="5"/>
      <c r="AW696" s="5"/>
    </row>
    <row r="697" s="1" customFormat="1" spans="1:49">
      <c r="A697" s="5">
        <f>工单拆分!F697</f>
        <v>7211002441</v>
      </c>
      <c r="B697" s="5" t="str">
        <f>工单拆分!G697</f>
        <v>1100067394-10/20</v>
      </c>
      <c r="C697" s="5" t="str">
        <f>工单拆分!H697</f>
        <v>CG1101AI-3.21</v>
      </c>
      <c r="D697" s="5">
        <f>VLOOKUP(B697,工单拆分!G:I,3,0)</f>
        <v>677</v>
      </c>
      <c r="E697" s="5">
        <f ca="1">SUMIFS(OFFSET(工单拆分!$I$2,,,2000),OFFSET(工单拆分!$F$2,,,2000),A697)</f>
        <v>5408</v>
      </c>
      <c r="F697" s="5"/>
      <c r="G697" s="10">
        <f ca="1" t="array" ref="G697">MATCH(TRUE,J697:AN697&gt;10,0)+$J$2-1</f>
        <v>43546</v>
      </c>
      <c r="H697" s="11"/>
      <c r="I697" s="11"/>
      <c r="J697" s="5">
        <f ca="1">SUMIF(总装!D$3:D$146,$B697,总装!D$6)+SUMIF(总装!E$3:E$146,$B697,总装!E$6)+SUMIF(总装!F$3:F$146,$B697,总装!F$6)</f>
        <v>0</v>
      </c>
      <c r="K697" s="12">
        <f ca="1">SUMIF(总装!G$3:G$146,$B697,总装!G$6)+SUMIF(总装!H$3:H$146,$B697,总装!H$6)+SUMIF(总装!I$3:I$146,$B697,总装!I$6)</f>
        <v>0</v>
      </c>
      <c r="L697" s="12">
        <f ca="1">SUMIF(总装!J$3:J$146,$B697,总装!J$6)+SUMIF(总装!K$3:K$146,$B697,总装!K$6)+SUMIF(总装!L$3:L$146,$B697,总装!L$6)</f>
        <v>0</v>
      </c>
      <c r="M697" s="12">
        <f ca="1">SUMIF(总装!M$3:M$146,$B697,总装!M$6)+SUMIF(总装!N$3:N$146,$B697,总装!N$6)+SUMIF(总装!O$3:O$146,$B697,总装!O$6)</f>
        <v>0</v>
      </c>
      <c r="N697" s="12">
        <f ca="1">SUMIF(总装!P$3:P$146,$B697,总装!P$6)+SUMIF(总装!Q$3:Q$146,$B697,总装!Q$6)+SUMIF(总装!R$3:R$146,$B697,总装!R$6)</f>
        <v>0</v>
      </c>
      <c r="O697" s="12">
        <f ca="1">SUMIF(总装!S$3:S$146,$B697,总装!S$6)+SUMIF(总装!T$3:T$146,$B697,总装!T$6)+SUMIF(总装!U$3:U$146,$B697,总装!U$6)</f>
        <v>0</v>
      </c>
      <c r="P697" s="12">
        <f ca="1">SUMIF(总装!V$3:V$146,$B697,总装!V$6)+SUMIF(总装!W$3:W$146,$B697,总装!W$6)+SUMIF(总装!X$3:X$146,$B697,总装!X$6)</f>
        <v>0</v>
      </c>
      <c r="Q697" s="12">
        <f ca="1">SUMIF(总装!Y$3:Y$146,$B697,总装!Y$6)+SUMIF(总装!Z$3:Z$146,$B697,总装!Z$6)+SUMIF(总装!AA$3:AA$146,$B697,总装!AA$6)</f>
        <v>0</v>
      </c>
      <c r="R697" s="5">
        <f ca="1">SUMIF(总装!AB$3:AB$146,$B697,总装!AB$6)+SUMIF(总装!AC$3:AC$146,$B697,总装!AC$6)+SUMIF(总装!AD$3:AD$146,$B697,总装!AD$6)</f>
        <v>0</v>
      </c>
      <c r="S697" s="5">
        <f ca="1">SUMIF(总装!AE$3:AE$146,$B697,总装!AE$6)+SUMIF(总装!AF$3:AF$146,$B697,总装!AF$6)+SUMIF(总装!AG$3:AG$146,$B697,总装!AG$6)</f>
        <v>0</v>
      </c>
      <c r="T697" s="5">
        <f ca="1">SUMIF(总装!AH$3:AH$146,$B697,总装!AH$6)+SUMIF(总装!AI$3:AI$146,$B697,总装!AI$6)+SUMIF(总装!AJ$3:AJ$146,$B697,总装!AJ$6)</f>
        <v>0</v>
      </c>
      <c r="U697" s="5">
        <f ca="1">SUMIF(总装!AK$3:AK$146,$B697,总装!AK$6)+SUMIF(总装!AL$3:AL$146,$B697,总装!AL$6)+SUMIF(总装!AM$3:AM$146,$B697,总装!AM$6)</f>
        <v>0</v>
      </c>
      <c r="V697" s="5">
        <f ca="1">SUMIF(总装!AN$3:AN$146,$B697,总装!AN$6)+SUMIF(总装!AO$3:AO$146,$B697,总装!AO$6)+SUMIF(总装!AP$3:AP$146,$B697,总装!AP$6)</f>
        <v>0</v>
      </c>
      <c r="W697" s="5">
        <f ca="1">SUMIF(总装!AQ$3:AQ$146,$B697,总装!AQ$6)+SUMIF(总装!AR$3:AR$146,$B697,总装!AR$6)+SUMIF(总装!AS$3:AS$146,$B697,总装!AS$6)</f>
        <v>0</v>
      </c>
      <c r="X697" s="5">
        <f ca="1">SUMIF(总装!AT$3:AT$146,$B697,总装!AT$6)+SUMIF(总装!AU$3:AU$146,$B697,总装!AU$6)+SUMIF(总装!AV$3:AV$146,$B697,总装!AV$6)</f>
        <v>0</v>
      </c>
      <c r="Y697" s="5">
        <f ca="1">SUMIF(总装!AW$3:AW$146,$B697,总装!AW$6)+SUMIF(总装!AX$3:AX$146,$B697,总装!AX$6)+SUMIF(总装!AY$3:AY$146,$B697,总装!AY$6)</f>
        <v>0</v>
      </c>
      <c r="Z697" s="5">
        <f ca="1">SUMIF(总装!AZ$3:AZ$146,$B697,总装!AZ$6)+SUMIF(总装!BA$3:BA$146,$B697,总装!BA$6)+SUMIF(总装!BB$3:BB$146,$B697,总装!BB$6)</f>
        <v>0</v>
      </c>
      <c r="AA697" s="5">
        <f ca="1">SUMIF(总装!BC$3:BC$146,$B697,总装!BC$6)+SUMIF(总装!BD$3:BD$146,$B697,总装!BD$6)+SUMIF(总装!BE$3:BE$146,$B697,总装!BE$6)</f>
        <v>0</v>
      </c>
      <c r="AB697" s="5">
        <f ca="1">SUMIF(总装!BF$3:BF$146,$B697,总装!BF$6)+SUMIF(总装!BG$3:BG$146,$B697,总装!BG$6)+SUMIF(总装!BH$3:BH$146,$B697,总装!BH$6)</f>
        <v>0</v>
      </c>
      <c r="AC697" s="5">
        <f ca="1">SUMIF(总装!BI$3:BI$146,$B697,总装!BI$6)+SUMIF(总装!BJ$3:BJ$146,$B697,总装!BJ$6)+SUMIF(总装!BK$3:BK$146,$B697,总装!BK$6)</f>
        <v>0</v>
      </c>
      <c r="AD697" s="5">
        <f ca="1">SUMIF(总装!BL$3:BL$146,$B697,总装!BL$6)+SUMIF(总装!BM$3:BM$146,$B697,总装!BM$6)+SUMIF(总装!BN$3:BN$146,$B697,总装!BN$6)</f>
        <v>0</v>
      </c>
      <c r="AE697" s="5">
        <f ca="1">SUMIF(总装!BO$3:BO$146,$B697,总装!BO$6)+SUMIF(总装!BP$3:BP$146,$B697,总装!BP$6)+SUMIF(总装!BQ$3:BQ$146,$B697,总装!BQ$6)</f>
        <v>457</v>
      </c>
      <c r="AF697" s="5">
        <f ca="1">SUMIF(总装!BR$3:BR$146,$B697,总装!BR$6)+SUMIF(总装!BS$3:BS$146,$B697,总装!BS$6)+SUMIF(总装!BT$3:BT$146,$B697,总装!BT$6)</f>
        <v>220</v>
      </c>
      <c r="AG697" s="5">
        <f ca="1">SUMIF(总装!BU$3:BU$146,$B697,总装!BU$6)+SUMIF(总装!BV$3:BV$146,$B697,总装!BV$6)+SUMIF(总装!BW$3:BW$146,$B697,总装!BW$6)</f>
        <v>0</v>
      </c>
      <c r="AH697" s="5">
        <f ca="1">SUMIF(总装!BX$3:BX$146,$B697,总装!BX$6)+SUMIF(总装!BY$3:BY$146,$B697,总装!BY$6)+SUMIF(总装!BZ$3:BZ$146,$B697,总装!BZ$6)</f>
        <v>0</v>
      </c>
      <c r="AI697" s="5">
        <f ca="1">SUMIF(总装!CA$3:CA$146,$B697,总装!CA$6)+SUMIF(总装!CB$3:CB$146,$B697,总装!CB$6)+SUMIF(总装!CC$3:CC$146,$B697,总装!CC$6)</f>
        <v>0</v>
      </c>
      <c r="AJ697" s="5">
        <f ca="1">SUMIF(总装!CD$3:CD$146,$B697,总装!CD$6)+SUMIF(总装!CE$3:CE$146,$B697,总装!CE$6)+SUMIF(总装!CF$3:CF$146,$B697,总装!CF$6)</f>
        <v>0</v>
      </c>
      <c r="AK697" s="5">
        <f ca="1">SUMIF(总装!CG$3:CG$146,$B697,总装!CG$6)+SUMIF(总装!CH$3:CH$146,$B697,总装!CH$6)+SUMIF(总装!CI$3:CI$146,$B697,总装!CI$6)</f>
        <v>0</v>
      </c>
      <c r="AL697" s="5">
        <f ca="1">SUMIF(总装!CJ$3:CJ$146,$B697,总装!CJ$6)+SUMIF(总装!CK$3:CK$146,$B697,总装!CK$6)+SUMIF(总装!CL$3:CL$146,$B697,总装!CL$6)</f>
        <v>0</v>
      </c>
      <c r="AM697" s="5">
        <f ca="1">SUMIF(总装!CM$3:CM$146,$B697,总装!CM$6)+SUMIF(总装!CN$3:CN$146,$B697,总装!CN$6)+SUMIF(总装!CO$3:CO$146,$B697,总装!CO$6)</f>
        <v>0</v>
      </c>
      <c r="AN697" s="5">
        <f ca="1">SUMIF(总装!CP$3:CP$146,$B697,总装!CP$6)+SUMIF(总装!CQ$3:CQ$146,$B697,总装!CQ$6)+SUMIF(总装!CR$3:CR$146,$B697,总装!CR$6)</f>
        <v>0</v>
      </c>
      <c r="AO697" s="5">
        <f ca="1" t="shared" si="26"/>
        <v>677</v>
      </c>
      <c r="AP697" s="5">
        <f>SUMIF(工单拆分!G:G,B697,工单拆分!I:I)</f>
        <v>677</v>
      </c>
      <c r="AQ697" s="5">
        <f ca="1" t="shared" si="27"/>
        <v>0</v>
      </c>
      <c r="AS697" s="7"/>
      <c r="AT697" s="5"/>
      <c r="AU697" s="5"/>
      <c r="AV697" s="5"/>
      <c r="AW697" s="5"/>
    </row>
    <row r="698" s="1" customFormat="1" spans="1:49">
      <c r="A698" s="5">
        <f>工单拆分!F698</f>
        <v>7211002834</v>
      </c>
      <c r="B698" s="5" t="str">
        <f>工单拆分!G698</f>
        <v>1100067395-10/20</v>
      </c>
      <c r="C698" s="5" t="str">
        <f>工单拆分!H698</f>
        <v>CG1101AR-3.21</v>
      </c>
      <c r="D698" s="5">
        <f>VLOOKUP(B698,工单拆分!G:I,3,0)</f>
        <v>1352</v>
      </c>
      <c r="E698" s="5">
        <f ca="1">SUMIFS(OFFSET(工单拆分!$I$2,,,2000),OFFSET(工单拆分!$F$2,,,2000),A698)</f>
        <v>2028</v>
      </c>
      <c r="F698" s="5"/>
      <c r="G698" s="10">
        <f ca="1" t="array" ref="G698">MATCH(TRUE,J698:AN698&gt;10,0)+$J$2-1</f>
        <v>43547</v>
      </c>
      <c r="H698" s="11"/>
      <c r="I698" s="11"/>
      <c r="J698" s="5">
        <f ca="1">SUMIF(总装!D$3:D$146,$B698,总装!D$6)+SUMIF(总装!E$3:E$146,$B698,总装!E$6)+SUMIF(总装!F$3:F$146,$B698,总装!F$6)</f>
        <v>0</v>
      </c>
      <c r="K698" s="12">
        <f ca="1">SUMIF(总装!G$3:G$146,$B698,总装!G$6)+SUMIF(总装!H$3:H$146,$B698,总装!H$6)+SUMIF(总装!I$3:I$146,$B698,总装!I$6)</f>
        <v>0</v>
      </c>
      <c r="L698" s="12">
        <f ca="1">SUMIF(总装!J$3:J$146,$B698,总装!J$6)+SUMIF(总装!K$3:K$146,$B698,总装!K$6)+SUMIF(总装!L$3:L$146,$B698,总装!L$6)</f>
        <v>0</v>
      </c>
      <c r="M698" s="12">
        <f ca="1">SUMIF(总装!M$3:M$146,$B698,总装!M$6)+SUMIF(总装!N$3:N$146,$B698,总装!N$6)+SUMIF(总装!O$3:O$146,$B698,总装!O$6)</f>
        <v>0</v>
      </c>
      <c r="N698" s="12">
        <f ca="1">SUMIF(总装!P$3:P$146,$B698,总装!P$6)+SUMIF(总装!Q$3:Q$146,$B698,总装!Q$6)+SUMIF(总装!R$3:R$146,$B698,总装!R$6)</f>
        <v>0</v>
      </c>
      <c r="O698" s="12">
        <f ca="1">SUMIF(总装!S$3:S$146,$B698,总装!S$6)+SUMIF(总装!T$3:T$146,$B698,总装!T$6)+SUMIF(总装!U$3:U$146,$B698,总装!U$6)</f>
        <v>0</v>
      </c>
      <c r="P698" s="12">
        <f ca="1">SUMIF(总装!V$3:V$146,$B698,总装!V$6)+SUMIF(总装!W$3:W$146,$B698,总装!W$6)+SUMIF(总装!X$3:X$146,$B698,总装!X$6)</f>
        <v>0</v>
      </c>
      <c r="Q698" s="12">
        <f ca="1">SUMIF(总装!Y$3:Y$146,$B698,总装!Y$6)+SUMIF(总装!Z$3:Z$146,$B698,总装!Z$6)+SUMIF(总装!AA$3:AA$146,$B698,总装!AA$6)</f>
        <v>0</v>
      </c>
      <c r="R698" s="5">
        <f ca="1">SUMIF(总装!AB$3:AB$146,$B698,总装!AB$6)+SUMIF(总装!AC$3:AC$146,$B698,总装!AC$6)+SUMIF(总装!AD$3:AD$146,$B698,总装!AD$6)</f>
        <v>0</v>
      </c>
      <c r="S698" s="5">
        <f ca="1">SUMIF(总装!AE$3:AE$146,$B698,总装!AE$6)+SUMIF(总装!AF$3:AF$146,$B698,总装!AF$6)+SUMIF(总装!AG$3:AG$146,$B698,总装!AG$6)</f>
        <v>0</v>
      </c>
      <c r="T698" s="5">
        <f ca="1">SUMIF(总装!AH$3:AH$146,$B698,总装!AH$6)+SUMIF(总装!AI$3:AI$146,$B698,总装!AI$6)+SUMIF(总装!AJ$3:AJ$146,$B698,总装!AJ$6)</f>
        <v>0</v>
      </c>
      <c r="U698" s="5">
        <f ca="1">SUMIF(总装!AK$3:AK$146,$B698,总装!AK$6)+SUMIF(总装!AL$3:AL$146,$B698,总装!AL$6)+SUMIF(总装!AM$3:AM$146,$B698,总装!AM$6)</f>
        <v>0</v>
      </c>
      <c r="V698" s="5">
        <f ca="1">SUMIF(总装!AN$3:AN$146,$B698,总装!AN$6)+SUMIF(总装!AO$3:AO$146,$B698,总装!AO$6)+SUMIF(总装!AP$3:AP$146,$B698,总装!AP$6)</f>
        <v>0</v>
      </c>
      <c r="W698" s="5">
        <f ca="1">SUMIF(总装!AQ$3:AQ$146,$B698,总装!AQ$6)+SUMIF(总装!AR$3:AR$146,$B698,总装!AR$6)+SUMIF(总装!AS$3:AS$146,$B698,总装!AS$6)</f>
        <v>0</v>
      </c>
      <c r="X698" s="5">
        <f ca="1">SUMIF(总装!AT$3:AT$146,$B698,总装!AT$6)+SUMIF(总装!AU$3:AU$146,$B698,总装!AU$6)+SUMIF(总装!AV$3:AV$146,$B698,总装!AV$6)</f>
        <v>0</v>
      </c>
      <c r="Y698" s="5">
        <f ca="1">SUMIF(总装!AW$3:AW$146,$B698,总装!AW$6)+SUMIF(总装!AX$3:AX$146,$B698,总装!AX$6)+SUMIF(总装!AY$3:AY$146,$B698,总装!AY$6)</f>
        <v>0</v>
      </c>
      <c r="Z698" s="5">
        <f ca="1">SUMIF(总装!AZ$3:AZ$146,$B698,总装!AZ$6)+SUMIF(总装!BA$3:BA$146,$B698,总装!BA$6)+SUMIF(总装!BB$3:BB$146,$B698,总装!BB$6)</f>
        <v>0</v>
      </c>
      <c r="AA698" s="5">
        <f ca="1">SUMIF(总装!BC$3:BC$146,$B698,总装!BC$6)+SUMIF(总装!BD$3:BD$146,$B698,总装!BD$6)+SUMIF(总装!BE$3:BE$146,$B698,总装!BE$6)</f>
        <v>0</v>
      </c>
      <c r="AB698" s="5">
        <f ca="1">SUMIF(总装!BF$3:BF$146,$B698,总装!BF$6)+SUMIF(总装!BG$3:BG$146,$B698,总装!BG$6)+SUMIF(总装!BH$3:BH$146,$B698,总装!BH$6)</f>
        <v>0</v>
      </c>
      <c r="AC698" s="5">
        <f ca="1">SUMIF(总装!BI$3:BI$146,$B698,总装!BI$6)+SUMIF(总装!BJ$3:BJ$146,$B698,总装!BJ$6)+SUMIF(总装!BK$3:BK$146,$B698,总装!BK$6)</f>
        <v>0</v>
      </c>
      <c r="AD698" s="5">
        <f ca="1">SUMIF(总装!BL$3:BL$146,$B698,总装!BL$6)+SUMIF(总装!BM$3:BM$146,$B698,总装!BM$6)+SUMIF(总装!BN$3:BN$146,$B698,总装!BN$6)</f>
        <v>0</v>
      </c>
      <c r="AE698" s="5">
        <f ca="1">SUMIF(总装!BO$3:BO$146,$B698,总装!BO$6)+SUMIF(总装!BP$3:BP$146,$B698,总装!BP$6)+SUMIF(总装!BQ$3:BQ$146,$B698,总装!BQ$6)</f>
        <v>0</v>
      </c>
      <c r="AF698" s="5">
        <f ca="1">SUMIF(总装!BR$3:BR$146,$B698,总装!BR$6)+SUMIF(总装!BS$3:BS$146,$B698,总装!BS$6)+SUMIF(总装!BT$3:BT$146,$B698,总装!BT$6)</f>
        <v>1352</v>
      </c>
      <c r="AG698" s="5">
        <f ca="1">SUMIF(总装!BU$3:BU$146,$B698,总装!BU$6)+SUMIF(总装!BV$3:BV$146,$B698,总装!BV$6)+SUMIF(总装!BW$3:BW$146,$B698,总装!BW$6)</f>
        <v>0</v>
      </c>
      <c r="AH698" s="5">
        <f ca="1">SUMIF(总装!BX$3:BX$146,$B698,总装!BX$6)+SUMIF(总装!BY$3:BY$146,$B698,总装!BY$6)+SUMIF(总装!BZ$3:BZ$146,$B698,总装!BZ$6)</f>
        <v>0</v>
      </c>
      <c r="AI698" s="5">
        <f ca="1">SUMIF(总装!CA$3:CA$146,$B698,总装!CA$6)+SUMIF(总装!CB$3:CB$146,$B698,总装!CB$6)+SUMIF(总装!CC$3:CC$146,$B698,总装!CC$6)</f>
        <v>0</v>
      </c>
      <c r="AJ698" s="5">
        <f ca="1">SUMIF(总装!CD$3:CD$146,$B698,总装!CD$6)+SUMIF(总装!CE$3:CE$146,$B698,总装!CE$6)+SUMIF(总装!CF$3:CF$146,$B698,总装!CF$6)</f>
        <v>0</v>
      </c>
      <c r="AK698" s="5">
        <f ca="1">SUMIF(总装!CG$3:CG$146,$B698,总装!CG$6)+SUMIF(总装!CH$3:CH$146,$B698,总装!CH$6)+SUMIF(总装!CI$3:CI$146,$B698,总装!CI$6)</f>
        <v>0</v>
      </c>
      <c r="AL698" s="5">
        <f ca="1">SUMIF(总装!CJ$3:CJ$146,$B698,总装!CJ$6)+SUMIF(总装!CK$3:CK$146,$B698,总装!CK$6)+SUMIF(总装!CL$3:CL$146,$B698,总装!CL$6)</f>
        <v>0</v>
      </c>
      <c r="AM698" s="5">
        <f ca="1">SUMIF(总装!CM$3:CM$146,$B698,总装!CM$6)+SUMIF(总装!CN$3:CN$146,$B698,总装!CN$6)+SUMIF(总装!CO$3:CO$146,$B698,总装!CO$6)</f>
        <v>0</v>
      </c>
      <c r="AN698" s="5">
        <f ca="1">SUMIF(总装!CP$3:CP$146,$B698,总装!CP$6)+SUMIF(总装!CQ$3:CQ$146,$B698,总装!CQ$6)+SUMIF(总装!CR$3:CR$146,$B698,总装!CR$6)</f>
        <v>0</v>
      </c>
      <c r="AO698" s="5">
        <f ca="1" t="shared" si="26"/>
        <v>1352</v>
      </c>
      <c r="AP698" s="5">
        <f>SUMIF(工单拆分!G:G,B698,工单拆分!I:I)</f>
        <v>1352</v>
      </c>
      <c r="AQ698" s="5">
        <f ca="1" t="shared" si="27"/>
        <v>0</v>
      </c>
      <c r="AS698" s="7"/>
      <c r="AT698" s="5"/>
      <c r="AU698" s="5"/>
      <c r="AV698" s="5"/>
      <c r="AW698" s="5"/>
    </row>
    <row r="699" s="1" customFormat="1" spans="1:49">
      <c r="A699" s="5">
        <f>工单拆分!F699</f>
        <v>7211002992</v>
      </c>
      <c r="B699" s="5" t="str">
        <f>工单拆分!G699</f>
        <v>1100067396-10/20</v>
      </c>
      <c r="C699" s="5" t="str">
        <f>工单拆分!H699</f>
        <v>CG1301H-3.20.</v>
      </c>
      <c r="D699" s="5">
        <f>VLOOKUP(B699,工单拆分!G:I,3,0)</f>
        <v>571</v>
      </c>
      <c r="E699" s="5">
        <f ca="1">SUMIFS(OFFSET(工单拆分!$I$2,,,2000),OFFSET(工单拆分!$F$2,,,2000),A699)</f>
        <v>1712</v>
      </c>
      <c r="F699" s="5"/>
      <c r="G699" s="10">
        <f ca="1" t="array" ref="G699">MATCH(TRUE,J699:AN699&gt;10,0)+$J$2-1</f>
        <v>43542</v>
      </c>
      <c r="H699" s="11"/>
      <c r="I699" s="11"/>
      <c r="J699" s="5">
        <f ca="1">SUMIF(总装!D$3:D$146,$B699,总装!D$6)+SUMIF(总装!E$3:E$146,$B699,总装!E$6)+SUMIF(总装!F$3:F$146,$B699,总装!F$6)</f>
        <v>0</v>
      </c>
      <c r="K699" s="12">
        <f ca="1">SUMIF(总装!G$3:G$146,$B699,总装!G$6)+SUMIF(总装!H$3:H$146,$B699,总装!H$6)+SUMIF(总装!I$3:I$146,$B699,总装!I$6)</f>
        <v>0</v>
      </c>
      <c r="L699" s="12">
        <f ca="1">SUMIF(总装!J$3:J$146,$B699,总装!J$6)+SUMIF(总装!K$3:K$146,$B699,总装!K$6)+SUMIF(总装!L$3:L$146,$B699,总装!L$6)</f>
        <v>0</v>
      </c>
      <c r="M699" s="12">
        <f ca="1">SUMIF(总装!M$3:M$146,$B699,总装!M$6)+SUMIF(总装!N$3:N$146,$B699,总装!N$6)+SUMIF(总装!O$3:O$146,$B699,总装!O$6)</f>
        <v>0</v>
      </c>
      <c r="N699" s="12">
        <f ca="1">SUMIF(总装!P$3:P$146,$B699,总装!P$6)+SUMIF(总装!Q$3:Q$146,$B699,总装!Q$6)+SUMIF(总装!R$3:R$146,$B699,总装!R$6)</f>
        <v>0</v>
      </c>
      <c r="O699" s="12">
        <f ca="1">SUMIF(总装!S$3:S$146,$B699,总装!S$6)+SUMIF(总装!T$3:T$146,$B699,总装!T$6)+SUMIF(总装!U$3:U$146,$B699,总装!U$6)</f>
        <v>0</v>
      </c>
      <c r="P699" s="12">
        <f ca="1">SUMIF(总装!V$3:V$146,$B699,总装!V$6)+SUMIF(总装!W$3:W$146,$B699,总装!W$6)+SUMIF(总装!X$3:X$146,$B699,总装!X$6)</f>
        <v>0</v>
      </c>
      <c r="Q699" s="12">
        <f ca="1">SUMIF(总装!Y$3:Y$146,$B699,总装!Y$6)+SUMIF(总装!Z$3:Z$146,$B699,总装!Z$6)+SUMIF(总装!AA$3:AA$146,$B699,总装!AA$6)</f>
        <v>0</v>
      </c>
      <c r="R699" s="5">
        <f ca="1">SUMIF(总装!AB$3:AB$146,$B699,总装!AB$6)+SUMIF(总装!AC$3:AC$146,$B699,总装!AC$6)+SUMIF(总装!AD$3:AD$146,$B699,总装!AD$6)</f>
        <v>0</v>
      </c>
      <c r="S699" s="5">
        <f ca="1">SUMIF(总装!AE$3:AE$146,$B699,总装!AE$6)+SUMIF(总装!AF$3:AF$146,$B699,总装!AF$6)+SUMIF(总装!AG$3:AG$146,$B699,总装!AG$6)</f>
        <v>0</v>
      </c>
      <c r="T699" s="5">
        <f ca="1">SUMIF(总装!AH$3:AH$146,$B699,总装!AH$6)+SUMIF(总装!AI$3:AI$146,$B699,总装!AI$6)+SUMIF(总装!AJ$3:AJ$146,$B699,总装!AJ$6)</f>
        <v>0</v>
      </c>
      <c r="U699" s="5">
        <f ca="1">SUMIF(总装!AK$3:AK$146,$B699,总装!AK$6)+SUMIF(总装!AL$3:AL$146,$B699,总装!AL$6)+SUMIF(总装!AM$3:AM$146,$B699,总装!AM$6)</f>
        <v>0</v>
      </c>
      <c r="V699" s="5">
        <f ca="1">SUMIF(总装!AN$3:AN$146,$B699,总装!AN$6)+SUMIF(总装!AO$3:AO$146,$B699,总装!AO$6)+SUMIF(总装!AP$3:AP$146,$B699,总装!AP$6)</f>
        <v>0</v>
      </c>
      <c r="W699" s="5">
        <f ca="1">SUMIF(总装!AQ$3:AQ$146,$B699,总装!AQ$6)+SUMIF(总装!AR$3:AR$146,$B699,总装!AR$6)+SUMIF(总装!AS$3:AS$146,$B699,总装!AS$6)</f>
        <v>0</v>
      </c>
      <c r="X699" s="5">
        <f ca="1">SUMIF(总装!AT$3:AT$146,$B699,总装!AT$6)+SUMIF(总装!AU$3:AU$146,$B699,总装!AU$6)+SUMIF(总装!AV$3:AV$146,$B699,总装!AV$6)</f>
        <v>0</v>
      </c>
      <c r="Y699" s="5">
        <f ca="1">SUMIF(总装!AW$3:AW$146,$B699,总装!AW$6)+SUMIF(总装!AX$3:AX$146,$B699,总装!AX$6)+SUMIF(总装!AY$3:AY$146,$B699,总装!AY$6)</f>
        <v>0</v>
      </c>
      <c r="Z699" s="5">
        <f ca="1">SUMIF(总装!AZ$3:AZ$146,$B699,总装!AZ$6)+SUMIF(总装!BA$3:BA$146,$B699,总装!BA$6)+SUMIF(总装!BB$3:BB$146,$B699,总装!BB$6)</f>
        <v>0</v>
      </c>
      <c r="AA699" s="5">
        <f ca="1">SUMIF(总装!BC$3:BC$146,$B699,总装!BC$6)+SUMIF(总装!BD$3:BD$146,$B699,总装!BD$6)+SUMIF(总装!BE$3:BE$146,$B699,总装!BE$6)</f>
        <v>571</v>
      </c>
      <c r="AB699" s="5">
        <f ca="1">SUMIF(总装!BF$3:BF$146,$B699,总装!BF$6)+SUMIF(总装!BG$3:BG$146,$B699,总装!BG$6)+SUMIF(总装!BH$3:BH$146,$B699,总装!BH$6)</f>
        <v>0</v>
      </c>
      <c r="AC699" s="5">
        <f ca="1">SUMIF(总装!BI$3:BI$146,$B699,总装!BI$6)+SUMIF(总装!BJ$3:BJ$146,$B699,总装!BJ$6)+SUMIF(总装!BK$3:BK$146,$B699,总装!BK$6)</f>
        <v>0</v>
      </c>
      <c r="AD699" s="5">
        <f ca="1">SUMIF(总装!BL$3:BL$146,$B699,总装!BL$6)+SUMIF(总装!BM$3:BM$146,$B699,总装!BM$6)+SUMIF(总装!BN$3:BN$146,$B699,总装!BN$6)</f>
        <v>0</v>
      </c>
      <c r="AE699" s="5">
        <f ca="1">SUMIF(总装!BO$3:BO$146,$B699,总装!BO$6)+SUMIF(总装!BP$3:BP$146,$B699,总装!BP$6)+SUMIF(总装!BQ$3:BQ$146,$B699,总装!BQ$6)</f>
        <v>0</v>
      </c>
      <c r="AF699" s="5">
        <f ca="1">SUMIF(总装!BR$3:BR$146,$B699,总装!BR$6)+SUMIF(总装!BS$3:BS$146,$B699,总装!BS$6)+SUMIF(总装!BT$3:BT$146,$B699,总装!BT$6)</f>
        <v>0</v>
      </c>
      <c r="AG699" s="5">
        <f ca="1">SUMIF(总装!BU$3:BU$146,$B699,总装!BU$6)+SUMIF(总装!BV$3:BV$146,$B699,总装!BV$6)+SUMIF(总装!BW$3:BW$146,$B699,总装!BW$6)</f>
        <v>0</v>
      </c>
      <c r="AH699" s="5">
        <f ca="1">SUMIF(总装!BX$3:BX$146,$B699,总装!BX$6)+SUMIF(总装!BY$3:BY$146,$B699,总装!BY$6)+SUMIF(总装!BZ$3:BZ$146,$B699,总装!BZ$6)</f>
        <v>0</v>
      </c>
      <c r="AI699" s="5">
        <f ca="1">SUMIF(总装!CA$3:CA$146,$B699,总装!CA$6)+SUMIF(总装!CB$3:CB$146,$B699,总装!CB$6)+SUMIF(总装!CC$3:CC$146,$B699,总装!CC$6)</f>
        <v>0</v>
      </c>
      <c r="AJ699" s="5">
        <f ca="1">SUMIF(总装!CD$3:CD$146,$B699,总装!CD$6)+SUMIF(总装!CE$3:CE$146,$B699,总装!CE$6)+SUMIF(总装!CF$3:CF$146,$B699,总装!CF$6)</f>
        <v>0</v>
      </c>
      <c r="AK699" s="5">
        <f ca="1">SUMIF(总装!CG$3:CG$146,$B699,总装!CG$6)+SUMIF(总装!CH$3:CH$146,$B699,总装!CH$6)+SUMIF(总装!CI$3:CI$146,$B699,总装!CI$6)</f>
        <v>0</v>
      </c>
      <c r="AL699" s="5">
        <f ca="1">SUMIF(总装!CJ$3:CJ$146,$B699,总装!CJ$6)+SUMIF(总装!CK$3:CK$146,$B699,总装!CK$6)+SUMIF(总装!CL$3:CL$146,$B699,总装!CL$6)</f>
        <v>0</v>
      </c>
      <c r="AM699" s="5">
        <f ca="1">SUMIF(总装!CM$3:CM$146,$B699,总装!CM$6)+SUMIF(总装!CN$3:CN$146,$B699,总装!CN$6)+SUMIF(总装!CO$3:CO$146,$B699,总装!CO$6)</f>
        <v>0</v>
      </c>
      <c r="AN699" s="5">
        <f ca="1">SUMIF(总装!CP$3:CP$146,$B699,总装!CP$6)+SUMIF(总装!CQ$3:CQ$146,$B699,总装!CQ$6)+SUMIF(总装!CR$3:CR$146,$B699,总装!CR$6)</f>
        <v>0</v>
      </c>
      <c r="AO699" s="5">
        <f ca="1" t="shared" si="26"/>
        <v>571</v>
      </c>
      <c r="AP699" s="5">
        <f>SUMIF(工单拆分!G:G,B699,工单拆分!I:I)</f>
        <v>571</v>
      </c>
      <c r="AQ699" s="5">
        <f ca="1" t="shared" si="27"/>
        <v>0</v>
      </c>
      <c r="AS699" s="7"/>
      <c r="AT699" s="5"/>
      <c r="AU699" s="5"/>
      <c r="AV699" s="5"/>
      <c r="AW699" s="5"/>
    </row>
    <row r="700" s="1" customFormat="1" spans="1:49">
      <c r="A700" s="5">
        <f>工单拆分!F700</f>
        <v>7211002441</v>
      </c>
      <c r="B700" s="5" t="str">
        <f>工单拆分!G700</f>
        <v>1100067397-10/20</v>
      </c>
      <c r="C700" s="5" t="str">
        <f>工单拆分!H700</f>
        <v>CG1101AI-3.20.</v>
      </c>
      <c r="D700" s="5">
        <f>VLOOKUP(B700,工单拆分!G:I,3,0)</f>
        <v>1352</v>
      </c>
      <c r="E700" s="5">
        <f ca="1">SUMIFS(OFFSET(工单拆分!$I$2,,,2000),OFFSET(工单拆分!$F$2,,,2000),A700)</f>
        <v>5408</v>
      </c>
      <c r="F700" s="5"/>
      <c r="G700" s="10">
        <f ca="1" t="array" ref="G700">MATCH(TRUE,J700:AN700&gt;10,0)+$J$2-1</f>
        <v>43542</v>
      </c>
      <c r="H700" s="11"/>
      <c r="I700" s="11"/>
      <c r="J700" s="5">
        <f ca="1">SUMIF(总装!D$3:D$146,$B700,总装!D$6)+SUMIF(总装!E$3:E$146,$B700,总装!E$6)+SUMIF(总装!F$3:F$146,$B700,总装!F$6)</f>
        <v>0</v>
      </c>
      <c r="K700" s="12">
        <f ca="1">SUMIF(总装!G$3:G$146,$B700,总装!G$6)+SUMIF(总装!H$3:H$146,$B700,总装!H$6)+SUMIF(总装!I$3:I$146,$B700,总装!I$6)</f>
        <v>0</v>
      </c>
      <c r="L700" s="12">
        <f ca="1">SUMIF(总装!J$3:J$146,$B700,总装!J$6)+SUMIF(总装!K$3:K$146,$B700,总装!K$6)+SUMIF(总装!L$3:L$146,$B700,总装!L$6)</f>
        <v>0</v>
      </c>
      <c r="M700" s="12">
        <f ca="1">SUMIF(总装!M$3:M$146,$B700,总装!M$6)+SUMIF(总装!N$3:N$146,$B700,总装!N$6)+SUMIF(总装!O$3:O$146,$B700,总装!O$6)</f>
        <v>0</v>
      </c>
      <c r="N700" s="12">
        <f ca="1">SUMIF(总装!P$3:P$146,$B700,总装!P$6)+SUMIF(总装!Q$3:Q$146,$B700,总装!Q$6)+SUMIF(总装!R$3:R$146,$B700,总装!R$6)</f>
        <v>0</v>
      </c>
      <c r="O700" s="12">
        <f ca="1">SUMIF(总装!S$3:S$146,$B700,总装!S$6)+SUMIF(总装!T$3:T$146,$B700,总装!T$6)+SUMIF(总装!U$3:U$146,$B700,总装!U$6)</f>
        <v>0</v>
      </c>
      <c r="P700" s="12">
        <f ca="1">SUMIF(总装!V$3:V$146,$B700,总装!V$6)+SUMIF(总装!W$3:W$146,$B700,总装!W$6)+SUMIF(总装!X$3:X$146,$B700,总装!X$6)</f>
        <v>0</v>
      </c>
      <c r="Q700" s="12">
        <f ca="1">SUMIF(总装!Y$3:Y$146,$B700,总装!Y$6)+SUMIF(总装!Z$3:Z$146,$B700,总装!Z$6)+SUMIF(总装!AA$3:AA$146,$B700,总装!AA$6)</f>
        <v>0</v>
      </c>
      <c r="R700" s="5">
        <f ca="1">SUMIF(总装!AB$3:AB$146,$B700,总装!AB$6)+SUMIF(总装!AC$3:AC$146,$B700,总装!AC$6)+SUMIF(总装!AD$3:AD$146,$B700,总装!AD$6)</f>
        <v>0</v>
      </c>
      <c r="S700" s="5">
        <f ca="1">SUMIF(总装!AE$3:AE$146,$B700,总装!AE$6)+SUMIF(总装!AF$3:AF$146,$B700,总装!AF$6)+SUMIF(总装!AG$3:AG$146,$B700,总装!AG$6)</f>
        <v>0</v>
      </c>
      <c r="T700" s="5">
        <f ca="1">SUMIF(总装!AH$3:AH$146,$B700,总装!AH$6)+SUMIF(总装!AI$3:AI$146,$B700,总装!AI$6)+SUMIF(总装!AJ$3:AJ$146,$B700,总装!AJ$6)</f>
        <v>0</v>
      </c>
      <c r="U700" s="5">
        <f ca="1">SUMIF(总装!AK$3:AK$146,$B700,总装!AK$6)+SUMIF(总装!AL$3:AL$146,$B700,总装!AL$6)+SUMIF(总装!AM$3:AM$146,$B700,总装!AM$6)</f>
        <v>0</v>
      </c>
      <c r="V700" s="5">
        <f ca="1">SUMIF(总装!AN$3:AN$146,$B700,总装!AN$6)+SUMIF(总装!AO$3:AO$146,$B700,总装!AO$6)+SUMIF(总装!AP$3:AP$146,$B700,总装!AP$6)</f>
        <v>0</v>
      </c>
      <c r="W700" s="5">
        <f ca="1">SUMIF(总装!AQ$3:AQ$146,$B700,总装!AQ$6)+SUMIF(总装!AR$3:AR$146,$B700,总装!AR$6)+SUMIF(总装!AS$3:AS$146,$B700,总装!AS$6)</f>
        <v>0</v>
      </c>
      <c r="X700" s="5">
        <f ca="1">SUMIF(总装!AT$3:AT$146,$B700,总装!AT$6)+SUMIF(总装!AU$3:AU$146,$B700,总装!AU$6)+SUMIF(总装!AV$3:AV$146,$B700,总装!AV$6)</f>
        <v>0</v>
      </c>
      <c r="Y700" s="5">
        <f ca="1">SUMIF(总装!AW$3:AW$146,$B700,总装!AW$6)+SUMIF(总装!AX$3:AX$146,$B700,总装!AX$6)+SUMIF(总装!AY$3:AY$146,$B700,总装!AY$6)</f>
        <v>0</v>
      </c>
      <c r="Z700" s="5">
        <f ca="1">SUMIF(总装!AZ$3:AZ$146,$B700,总装!AZ$6)+SUMIF(总装!BA$3:BA$146,$B700,总装!BA$6)+SUMIF(总装!BB$3:BB$146,$B700,总装!BB$6)</f>
        <v>0</v>
      </c>
      <c r="AA700" s="5">
        <f ca="1">SUMIF(总装!BC$3:BC$146,$B700,总装!BC$6)+SUMIF(总装!BD$3:BD$146,$B700,总装!BD$6)+SUMIF(总装!BE$3:BE$146,$B700,总装!BE$6)</f>
        <v>782</v>
      </c>
      <c r="AB700" s="5">
        <f ca="1">SUMIF(总装!BF$3:BF$146,$B700,总装!BF$6)+SUMIF(总装!BG$3:BG$146,$B700,总装!BG$6)+SUMIF(总装!BH$3:BH$146,$B700,总装!BH$6)</f>
        <v>570</v>
      </c>
      <c r="AC700" s="5">
        <f ca="1">SUMIF(总装!BI$3:BI$146,$B700,总装!BI$6)+SUMIF(总装!BJ$3:BJ$146,$B700,总装!BJ$6)+SUMIF(总装!BK$3:BK$146,$B700,总装!BK$6)</f>
        <v>0</v>
      </c>
      <c r="AD700" s="5">
        <f ca="1">SUMIF(总装!BL$3:BL$146,$B700,总装!BL$6)+SUMIF(总装!BM$3:BM$146,$B700,总装!BM$6)+SUMIF(总装!BN$3:BN$146,$B700,总装!BN$6)</f>
        <v>0</v>
      </c>
      <c r="AE700" s="5">
        <f ca="1">SUMIF(总装!BO$3:BO$146,$B700,总装!BO$6)+SUMIF(总装!BP$3:BP$146,$B700,总装!BP$6)+SUMIF(总装!BQ$3:BQ$146,$B700,总装!BQ$6)</f>
        <v>0</v>
      </c>
      <c r="AF700" s="5">
        <f ca="1">SUMIF(总装!BR$3:BR$146,$B700,总装!BR$6)+SUMIF(总装!BS$3:BS$146,$B700,总装!BS$6)+SUMIF(总装!BT$3:BT$146,$B700,总装!BT$6)</f>
        <v>0</v>
      </c>
      <c r="AG700" s="5">
        <f ca="1">SUMIF(总装!BU$3:BU$146,$B700,总装!BU$6)+SUMIF(总装!BV$3:BV$146,$B700,总装!BV$6)+SUMIF(总装!BW$3:BW$146,$B700,总装!BW$6)</f>
        <v>0</v>
      </c>
      <c r="AH700" s="5">
        <f ca="1">SUMIF(总装!BX$3:BX$146,$B700,总装!BX$6)+SUMIF(总装!BY$3:BY$146,$B700,总装!BY$6)+SUMIF(总装!BZ$3:BZ$146,$B700,总装!BZ$6)</f>
        <v>0</v>
      </c>
      <c r="AI700" s="5">
        <f ca="1">SUMIF(总装!CA$3:CA$146,$B700,总装!CA$6)+SUMIF(总装!CB$3:CB$146,$B700,总装!CB$6)+SUMIF(总装!CC$3:CC$146,$B700,总装!CC$6)</f>
        <v>0</v>
      </c>
      <c r="AJ700" s="5">
        <f ca="1">SUMIF(总装!CD$3:CD$146,$B700,总装!CD$6)+SUMIF(总装!CE$3:CE$146,$B700,总装!CE$6)+SUMIF(总装!CF$3:CF$146,$B700,总装!CF$6)</f>
        <v>0</v>
      </c>
      <c r="AK700" s="5">
        <f ca="1">SUMIF(总装!CG$3:CG$146,$B700,总装!CG$6)+SUMIF(总装!CH$3:CH$146,$B700,总装!CH$6)+SUMIF(总装!CI$3:CI$146,$B700,总装!CI$6)</f>
        <v>0</v>
      </c>
      <c r="AL700" s="5">
        <f ca="1">SUMIF(总装!CJ$3:CJ$146,$B700,总装!CJ$6)+SUMIF(总装!CK$3:CK$146,$B700,总装!CK$6)+SUMIF(总装!CL$3:CL$146,$B700,总装!CL$6)</f>
        <v>0</v>
      </c>
      <c r="AM700" s="5">
        <f ca="1">SUMIF(总装!CM$3:CM$146,$B700,总装!CM$6)+SUMIF(总装!CN$3:CN$146,$B700,总装!CN$6)+SUMIF(总装!CO$3:CO$146,$B700,总装!CO$6)</f>
        <v>0</v>
      </c>
      <c r="AN700" s="5">
        <f ca="1">SUMIF(总装!CP$3:CP$146,$B700,总装!CP$6)+SUMIF(总装!CQ$3:CQ$146,$B700,总装!CQ$6)+SUMIF(总装!CR$3:CR$146,$B700,总装!CR$6)</f>
        <v>0</v>
      </c>
      <c r="AO700" s="5">
        <f ca="1" t="shared" si="26"/>
        <v>1352</v>
      </c>
      <c r="AP700" s="5">
        <f>SUMIF(工单拆分!G:G,B700,工单拆分!I:I)</f>
        <v>1352</v>
      </c>
      <c r="AQ700" s="5">
        <f ca="1" t="shared" si="27"/>
        <v>0</v>
      </c>
      <c r="AS700" s="7"/>
      <c r="AT700" s="5"/>
      <c r="AU700" s="5"/>
      <c r="AV700" s="5"/>
      <c r="AW700" s="5"/>
    </row>
    <row r="701" s="1" customFormat="1" spans="1:49">
      <c r="A701" s="5">
        <f>工单拆分!F701</f>
        <v>7211002459</v>
      </c>
      <c r="B701" s="5" t="str">
        <f>工单拆分!G701</f>
        <v>1100067398-10/30</v>
      </c>
      <c r="C701" s="5" t="str">
        <f>工单拆分!H701</f>
        <v>CG1301E-3.20.</v>
      </c>
      <c r="D701" s="5">
        <f>VLOOKUP(B701,工单拆分!G:I,3,0)</f>
        <v>571</v>
      </c>
      <c r="E701" s="5">
        <f ca="1">SUMIFS(OFFSET(工单拆分!$I$2,,,2000),OFFSET(工单拆分!$F$2,,,2000),A701)</f>
        <v>3424</v>
      </c>
      <c r="F701" s="5"/>
      <c r="G701" s="10">
        <f ca="1" t="array" ref="G701">MATCH(TRUE,J701:AN701&gt;10,0)+$J$2-1</f>
        <v>43543</v>
      </c>
      <c r="H701" s="11"/>
      <c r="I701" s="11"/>
      <c r="J701" s="5">
        <f ca="1">SUMIF(总装!D$3:D$146,$B701,总装!D$6)+SUMIF(总装!E$3:E$146,$B701,总装!E$6)+SUMIF(总装!F$3:F$146,$B701,总装!F$6)</f>
        <v>0</v>
      </c>
      <c r="K701" s="12">
        <f ca="1">SUMIF(总装!G$3:G$146,$B701,总装!G$6)+SUMIF(总装!H$3:H$146,$B701,总装!H$6)+SUMIF(总装!I$3:I$146,$B701,总装!I$6)</f>
        <v>0</v>
      </c>
      <c r="L701" s="12">
        <f ca="1">SUMIF(总装!J$3:J$146,$B701,总装!J$6)+SUMIF(总装!K$3:K$146,$B701,总装!K$6)+SUMIF(总装!L$3:L$146,$B701,总装!L$6)</f>
        <v>0</v>
      </c>
      <c r="M701" s="12">
        <f ca="1">SUMIF(总装!M$3:M$146,$B701,总装!M$6)+SUMIF(总装!N$3:N$146,$B701,总装!N$6)+SUMIF(总装!O$3:O$146,$B701,总装!O$6)</f>
        <v>0</v>
      </c>
      <c r="N701" s="12">
        <f ca="1">SUMIF(总装!P$3:P$146,$B701,总装!P$6)+SUMIF(总装!Q$3:Q$146,$B701,总装!Q$6)+SUMIF(总装!R$3:R$146,$B701,总装!R$6)</f>
        <v>0</v>
      </c>
      <c r="O701" s="12">
        <f ca="1">SUMIF(总装!S$3:S$146,$B701,总装!S$6)+SUMIF(总装!T$3:T$146,$B701,总装!T$6)+SUMIF(总装!U$3:U$146,$B701,总装!U$6)</f>
        <v>0</v>
      </c>
      <c r="P701" s="12">
        <f ca="1">SUMIF(总装!V$3:V$146,$B701,总装!V$6)+SUMIF(总装!W$3:W$146,$B701,总装!W$6)+SUMIF(总装!X$3:X$146,$B701,总装!X$6)</f>
        <v>0</v>
      </c>
      <c r="Q701" s="12">
        <f ca="1">SUMIF(总装!Y$3:Y$146,$B701,总装!Y$6)+SUMIF(总装!Z$3:Z$146,$B701,总装!Z$6)+SUMIF(总装!AA$3:AA$146,$B701,总装!AA$6)</f>
        <v>0</v>
      </c>
      <c r="R701" s="5">
        <f ca="1">SUMIF(总装!AB$3:AB$146,$B701,总装!AB$6)+SUMIF(总装!AC$3:AC$146,$B701,总装!AC$6)+SUMIF(总装!AD$3:AD$146,$B701,总装!AD$6)</f>
        <v>0</v>
      </c>
      <c r="S701" s="5">
        <f ca="1">SUMIF(总装!AE$3:AE$146,$B701,总装!AE$6)+SUMIF(总装!AF$3:AF$146,$B701,总装!AF$6)+SUMIF(总装!AG$3:AG$146,$B701,总装!AG$6)</f>
        <v>0</v>
      </c>
      <c r="T701" s="5">
        <f ca="1">SUMIF(总装!AH$3:AH$146,$B701,总装!AH$6)+SUMIF(总装!AI$3:AI$146,$B701,总装!AI$6)+SUMIF(总装!AJ$3:AJ$146,$B701,总装!AJ$6)</f>
        <v>0</v>
      </c>
      <c r="U701" s="5">
        <f ca="1">SUMIF(总装!AK$3:AK$146,$B701,总装!AK$6)+SUMIF(总装!AL$3:AL$146,$B701,总装!AL$6)+SUMIF(总装!AM$3:AM$146,$B701,总装!AM$6)</f>
        <v>0</v>
      </c>
      <c r="V701" s="5">
        <f ca="1">SUMIF(总装!AN$3:AN$146,$B701,总装!AN$6)+SUMIF(总装!AO$3:AO$146,$B701,总装!AO$6)+SUMIF(总装!AP$3:AP$146,$B701,总装!AP$6)</f>
        <v>0</v>
      </c>
      <c r="W701" s="5">
        <f ca="1">SUMIF(总装!AQ$3:AQ$146,$B701,总装!AQ$6)+SUMIF(总装!AR$3:AR$146,$B701,总装!AR$6)+SUMIF(总装!AS$3:AS$146,$B701,总装!AS$6)</f>
        <v>0</v>
      </c>
      <c r="X701" s="5">
        <f ca="1">SUMIF(总装!AT$3:AT$146,$B701,总装!AT$6)+SUMIF(总装!AU$3:AU$146,$B701,总装!AU$6)+SUMIF(总装!AV$3:AV$146,$B701,总装!AV$6)</f>
        <v>0</v>
      </c>
      <c r="Y701" s="5">
        <f ca="1">SUMIF(总装!AW$3:AW$146,$B701,总装!AW$6)+SUMIF(总装!AX$3:AX$146,$B701,总装!AX$6)+SUMIF(总装!AY$3:AY$146,$B701,总装!AY$6)</f>
        <v>0</v>
      </c>
      <c r="Z701" s="5">
        <f ca="1">SUMIF(总装!AZ$3:AZ$146,$B701,总装!AZ$6)+SUMIF(总装!BA$3:BA$146,$B701,总装!BA$6)+SUMIF(总装!BB$3:BB$146,$B701,总装!BB$6)</f>
        <v>0</v>
      </c>
      <c r="AA701" s="5">
        <f ca="1">SUMIF(总装!BC$3:BC$146,$B701,总装!BC$6)+SUMIF(总装!BD$3:BD$146,$B701,总装!BD$6)+SUMIF(总装!BE$3:BE$146,$B701,总装!BE$6)</f>
        <v>0</v>
      </c>
      <c r="AB701" s="5">
        <f ca="1">SUMIF(总装!BF$3:BF$146,$B701,总装!BF$6)+SUMIF(总装!BG$3:BG$146,$B701,总装!BG$6)+SUMIF(总装!BH$3:BH$146,$B701,总装!BH$6)</f>
        <v>571</v>
      </c>
      <c r="AC701" s="5">
        <f ca="1">SUMIF(总装!BI$3:BI$146,$B701,总装!BI$6)+SUMIF(总装!BJ$3:BJ$146,$B701,总装!BJ$6)+SUMIF(总装!BK$3:BK$146,$B701,总装!BK$6)</f>
        <v>0</v>
      </c>
      <c r="AD701" s="5">
        <f ca="1">SUMIF(总装!BL$3:BL$146,$B701,总装!BL$6)+SUMIF(总装!BM$3:BM$146,$B701,总装!BM$6)+SUMIF(总装!BN$3:BN$146,$B701,总装!BN$6)</f>
        <v>0</v>
      </c>
      <c r="AE701" s="5">
        <f ca="1">SUMIF(总装!BO$3:BO$146,$B701,总装!BO$6)+SUMIF(总装!BP$3:BP$146,$B701,总装!BP$6)+SUMIF(总装!BQ$3:BQ$146,$B701,总装!BQ$6)</f>
        <v>0</v>
      </c>
      <c r="AF701" s="5">
        <f ca="1">SUMIF(总装!BR$3:BR$146,$B701,总装!BR$6)+SUMIF(总装!BS$3:BS$146,$B701,总装!BS$6)+SUMIF(总装!BT$3:BT$146,$B701,总装!BT$6)</f>
        <v>0</v>
      </c>
      <c r="AG701" s="5">
        <f ca="1">SUMIF(总装!BU$3:BU$146,$B701,总装!BU$6)+SUMIF(总装!BV$3:BV$146,$B701,总装!BV$6)+SUMIF(总装!BW$3:BW$146,$B701,总装!BW$6)</f>
        <v>0</v>
      </c>
      <c r="AH701" s="5">
        <f ca="1">SUMIF(总装!BX$3:BX$146,$B701,总装!BX$6)+SUMIF(总装!BY$3:BY$146,$B701,总装!BY$6)+SUMIF(总装!BZ$3:BZ$146,$B701,总装!BZ$6)</f>
        <v>0</v>
      </c>
      <c r="AI701" s="5">
        <f ca="1">SUMIF(总装!CA$3:CA$146,$B701,总装!CA$6)+SUMIF(总装!CB$3:CB$146,$B701,总装!CB$6)+SUMIF(总装!CC$3:CC$146,$B701,总装!CC$6)</f>
        <v>0</v>
      </c>
      <c r="AJ701" s="5">
        <f ca="1">SUMIF(总装!CD$3:CD$146,$B701,总装!CD$6)+SUMIF(总装!CE$3:CE$146,$B701,总装!CE$6)+SUMIF(总装!CF$3:CF$146,$B701,总装!CF$6)</f>
        <v>0</v>
      </c>
      <c r="AK701" s="5">
        <f ca="1">SUMIF(总装!CG$3:CG$146,$B701,总装!CG$6)+SUMIF(总装!CH$3:CH$146,$B701,总装!CH$6)+SUMIF(总装!CI$3:CI$146,$B701,总装!CI$6)</f>
        <v>0</v>
      </c>
      <c r="AL701" s="5">
        <f ca="1">SUMIF(总装!CJ$3:CJ$146,$B701,总装!CJ$6)+SUMIF(总装!CK$3:CK$146,$B701,总装!CK$6)+SUMIF(总装!CL$3:CL$146,$B701,总装!CL$6)</f>
        <v>0</v>
      </c>
      <c r="AM701" s="5">
        <f ca="1">SUMIF(总装!CM$3:CM$146,$B701,总装!CM$6)+SUMIF(总装!CN$3:CN$146,$B701,总装!CN$6)+SUMIF(总装!CO$3:CO$146,$B701,总装!CO$6)</f>
        <v>0</v>
      </c>
      <c r="AN701" s="5">
        <f ca="1">SUMIF(总装!CP$3:CP$146,$B701,总装!CP$6)+SUMIF(总装!CQ$3:CQ$146,$B701,总装!CQ$6)+SUMIF(总装!CR$3:CR$146,$B701,总装!CR$6)</f>
        <v>0</v>
      </c>
      <c r="AO701" s="5">
        <f ca="1" t="shared" si="26"/>
        <v>571</v>
      </c>
      <c r="AP701" s="5">
        <f>SUMIF(工单拆分!G:G,B701,工单拆分!I:I)</f>
        <v>571</v>
      </c>
      <c r="AQ701" s="5">
        <f ca="1" t="shared" si="27"/>
        <v>0</v>
      </c>
      <c r="AS701" s="7"/>
      <c r="AT701" s="5"/>
      <c r="AU701" s="5"/>
      <c r="AV701" s="5"/>
      <c r="AW701" s="5"/>
    </row>
    <row r="702" s="1" customFormat="1" spans="1:49">
      <c r="A702" s="5">
        <f>工单拆分!F702</f>
        <v>7211002834</v>
      </c>
      <c r="B702" s="5" t="str">
        <f>工单拆分!G702</f>
        <v>1100067398-20/40</v>
      </c>
      <c r="C702" s="5" t="str">
        <f>工单拆分!H702</f>
        <v>CG1101AR-3.20.</v>
      </c>
      <c r="D702" s="5">
        <f>VLOOKUP(B702,工单拆分!G:I,3,0)</f>
        <v>676</v>
      </c>
      <c r="E702" s="5">
        <f ca="1">SUMIFS(OFFSET(工单拆分!$I$2,,,2000),OFFSET(工单拆分!$F$2,,,2000),A702)</f>
        <v>2028</v>
      </c>
      <c r="F702" s="5"/>
      <c r="G702" s="10">
        <f ca="1" t="array" ref="G702">MATCH(TRUE,J702:AN702&gt;10,0)+$J$2-1</f>
        <v>43543</v>
      </c>
      <c r="H702" s="11"/>
      <c r="I702" s="11"/>
      <c r="J702" s="5">
        <f ca="1">SUMIF(总装!D$3:D$146,$B702,总装!D$6)+SUMIF(总装!E$3:E$146,$B702,总装!E$6)+SUMIF(总装!F$3:F$146,$B702,总装!F$6)</f>
        <v>0</v>
      </c>
      <c r="K702" s="12">
        <f ca="1">SUMIF(总装!G$3:G$146,$B702,总装!G$6)+SUMIF(总装!H$3:H$146,$B702,总装!H$6)+SUMIF(总装!I$3:I$146,$B702,总装!I$6)</f>
        <v>0</v>
      </c>
      <c r="L702" s="12">
        <f ca="1">SUMIF(总装!J$3:J$146,$B702,总装!J$6)+SUMIF(总装!K$3:K$146,$B702,总装!K$6)+SUMIF(总装!L$3:L$146,$B702,总装!L$6)</f>
        <v>0</v>
      </c>
      <c r="M702" s="12">
        <f ca="1">SUMIF(总装!M$3:M$146,$B702,总装!M$6)+SUMIF(总装!N$3:N$146,$B702,总装!N$6)+SUMIF(总装!O$3:O$146,$B702,总装!O$6)</f>
        <v>0</v>
      </c>
      <c r="N702" s="12">
        <f ca="1">SUMIF(总装!P$3:P$146,$B702,总装!P$6)+SUMIF(总装!Q$3:Q$146,$B702,总装!Q$6)+SUMIF(总装!R$3:R$146,$B702,总装!R$6)</f>
        <v>0</v>
      </c>
      <c r="O702" s="12">
        <f ca="1">SUMIF(总装!S$3:S$146,$B702,总装!S$6)+SUMIF(总装!T$3:T$146,$B702,总装!T$6)+SUMIF(总装!U$3:U$146,$B702,总装!U$6)</f>
        <v>0</v>
      </c>
      <c r="P702" s="12">
        <f ca="1">SUMIF(总装!V$3:V$146,$B702,总装!V$6)+SUMIF(总装!W$3:W$146,$B702,总装!W$6)+SUMIF(总装!X$3:X$146,$B702,总装!X$6)</f>
        <v>0</v>
      </c>
      <c r="Q702" s="12">
        <f ca="1">SUMIF(总装!Y$3:Y$146,$B702,总装!Y$6)+SUMIF(总装!Z$3:Z$146,$B702,总装!Z$6)+SUMIF(总装!AA$3:AA$146,$B702,总装!AA$6)</f>
        <v>0</v>
      </c>
      <c r="R702" s="5">
        <f ca="1">SUMIF(总装!AB$3:AB$146,$B702,总装!AB$6)+SUMIF(总装!AC$3:AC$146,$B702,总装!AC$6)+SUMIF(总装!AD$3:AD$146,$B702,总装!AD$6)</f>
        <v>0</v>
      </c>
      <c r="S702" s="5">
        <f ca="1">SUMIF(总装!AE$3:AE$146,$B702,总装!AE$6)+SUMIF(总装!AF$3:AF$146,$B702,总装!AF$6)+SUMIF(总装!AG$3:AG$146,$B702,总装!AG$6)</f>
        <v>0</v>
      </c>
      <c r="T702" s="5">
        <f ca="1">SUMIF(总装!AH$3:AH$146,$B702,总装!AH$6)+SUMIF(总装!AI$3:AI$146,$B702,总装!AI$6)+SUMIF(总装!AJ$3:AJ$146,$B702,总装!AJ$6)</f>
        <v>0</v>
      </c>
      <c r="U702" s="5">
        <f ca="1">SUMIF(总装!AK$3:AK$146,$B702,总装!AK$6)+SUMIF(总装!AL$3:AL$146,$B702,总装!AL$6)+SUMIF(总装!AM$3:AM$146,$B702,总装!AM$6)</f>
        <v>0</v>
      </c>
      <c r="V702" s="5">
        <f ca="1">SUMIF(总装!AN$3:AN$146,$B702,总装!AN$6)+SUMIF(总装!AO$3:AO$146,$B702,总装!AO$6)+SUMIF(总装!AP$3:AP$146,$B702,总装!AP$6)</f>
        <v>0</v>
      </c>
      <c r="W702" s="5">
        <f ca="1">SUMIF(总装!AQ$3:AQ$146,$B702,总装!AQ$6)+SUMIF(总装!AR$3:AR$146,$B702,总装!AR$6)+SUMIF(总装!AS$3:AS$146,$B702,总装!AS$6)</f>
        <v>0</v>
      </c>
      <c r="X702" s="5">
        <f ca="1">SUMIF(总装!AT$3:AT$146,$B702,总装!AT$6)+SUMIF(总装!AU$3:AU$146,$B702,总装!AU$6)+SUMIF(总装!AV$3:AV$146,$B702,总装!AV$6)</f>
        <v>0</v>
      </c>
      <c r="Y702" s="5">
        <f ca="1">SUMIF(总装!AW$3:AW$146,$B702,总装!AW$6)+SUMIF(总装!AX$3:AX$146,$B702,总装!AX$6)+SUMIF(总装!AY$3:AY$146,$B702,总装!AY$6)</f>
        <v>0</v>
      </c>
      <c r="Z702" s="5">
        <f ca="1">SUMIF(总装!AZ$3:AZ$146,$B702,总装!AZ$6)+SUMIF(总装!BA$3:BA$146,$B702,总装!BA$6)+SUMIF(总装!BB$3:BB$146,$B702,总装!BB$6)</f>
        <v>0</v>
      </c>
      <c r="AA702" s="5">
        <f ca="1">SUMIF(总装!BC$3:BC$146,$B702,总装!BC$6)+SUMIF(总装!BD$3:BD$146,$B702,总装!BD$6)+SUMIF(总装!BE$3:BE$146,$B702,总装!BE$6)</f>
        <v>0</v>
      </c>
      <c r="AB702" s="5">
        <f ca="1">SUMIF(总装!BF$3:BF$146,$B702,总装!BF$6)+SUMIF(总装!BG$3:BG$146,$B702,总装!BG$6)+SUMIF(总装!BH$3:BH$146,$B702,总装!BH$6)</f>
        <v>676</v>
      </c>
      <c r="AC702" s="5">
        <f ca="1">SUMIF(总装!BI$3:BI$146,$B702,总装!BI$6)+SUMIF(总装!BJ$3:BJ$146,$B702,总装!BJ$6)+SUMIF(总装!BK$3:BK$146,$B702,总装!BK$6)</f>
        <v>0</v>
      </c>
      <c r="AD702" s="5">
        <f ca="1">SUMIF(总装!BL$3:BL$146,$B702,总装!BL$6)+SUMIF(总装!BM$3:BM$146,$B702,总装!BM$6)+SUMIF(总装!BN$3:BN$146,$B702,总装!BN$6)</f>
        <v>0</v>
      </c>
      <c r="AE702" s="5">
        <f ca="1">SUMIF(总装!BO$3:BO$146,$B702,总装!BO$6)+SUMIF(总装!BP$3:BP$146,$B702,总装!BP$6)+SUMIF(总装!BQ$3:BQ$146,$B702,总装!BQ$6)</f>
        <v>0</v>
      </c>
      <c r="AF702" s="5">
        <f ca="1">SUMIF(总装!BR$3:BR$146,$B702,总装!BR$6)+SUMIF(总装!BS$3:BS$146,$B702,总装!BS$6)+SUMIF(总装!BT$3:BT$146,$B702,总装!BT$6)</f>
        <v>0</v>
      </c>
      <c r="AG702" s="5">
        <f ca="1">SUMIF(总装!BU$3:BU$146,$B702,总装!BU$6)+SUMIF(总装!BV$3:BV$146,$B702,总装!BV$6)+SUMIF(总装!BW$3:BW$146,$B702,总装!BW$6)</f>
        <v>0</v>
      </c>
      <c r="AH702" s="5">
        <f ca="1">SUMIF(总装!BX$3:BX$146,$B702,总装!BX$6)+SUMIF(总装!BY$3:BY$146,$B702,总装!BY$6)+SUMIF(总装!BZ$3:BZ$146,$B702,总装!BZ$6)</f>
        <v>0</v>
      </c>
      <c r="AI702" s="5">
        <f ca="1">SUMIF(总装!CA$3:CA$146,$B702,总装!CA$6)+SUMIF(总装!CB$3:CB$146,$B702,总装!CB$6)+SUMIF(总装!CC$3:CC$146,$B702,总装!CC$6)</f>
        <v>0</v>
      </c>
      <c r="AJ702" s="5">
        <f ca="1">SUMIF(总装!CD$3:CD$146,$B702,总装!CD$6)+SUMIF(总装!CE$3:CE$146,$B702,总装!CE$6)+SUMIF(总装!CF$3:CF$146,$B702,总装!CF$6)</f>
        <v>0</v>
      </c>
      <c r="AK702" s="5">
        <f ca="1">SUMIF(总装!CG$3:CG$146,$B702,总装!CG$6)+SUMIF(总装!CH$3:CH$146,$B702,总装!CH$6)+SUMIF(总装!CI$3:CI$146,$B702,总装!CI$6)</f>
        <v>0</v>
      </c>
      <c r="AL702" s="5">
        <f ca="1">SUMIF(总装!CJ$3:CJ$146,$B702,总装!CJ$6)+SUMIF(总装!CK$3:CK$146,$B702,总装!CK$6)+SUMIF(总装!CL$3:CL$146,$B702,总装!CL$6)</f>
        <v>0</v>
      </c>
      <c r="AM702" s="5">
        <f ca="1">SUMIF(总装!CM$3:CM$146,$B702,总装!CM$6)+SUMIF(总装!CN$3:CN$146,$B702,总装!CN$6)+SUMIF(总装!CO$3:CO$146,$B702,总装!CO$6)</f>
        <v>0</v>
      </c>
      <c r="AN702" s="5">
        <f ca="1">SUMIF(总装!CP$3:CP$146,$B702,总装!CP$6)+SUMIF(总装!CQ$3:CQ$146,$B702,总装!CQ$6)+SUMIF(总装!CR$3:CR$146,$B702,总装!CR$6)</f>
        <v>0</v>
      </c>
      <c r="AO702" s="5">
        <f ca="1" t="shared" si="26"/>
        <v>676</v>
      </c>
      <c r="AP702" s="5">
        <f>SUMIF(工单拆分!G:G,B702,工单拆分!I:I)</f>
        <v>676</v>
      </c>
      <c r="AQ702" s="5">
        <f ca="1" t="shared" si="27"/>
        <v>0</v>
      </c>
      <c r="AS702" s="7"/>
      <c r="AT702" s="5"/>
      <c r="AU702" s="5"/>
      <c r="AV702" s="5"/>
      <c r="AW702" s="5"/>
    </row>
    <row r="703" s="1" customFormat="1" spans="1:49">
      <c r="A703" s="5">
        <f>工单拆分!F703</f>
        <v>7211002441</v>
      </c>
      <c r="B703" s="5" t="str">
        <f>工单拆分!G703</f>
        <v>1100067399-10/20</v>
      </c>
      <c r="C703" s="5" t="str">
        <f>工单拆分!H703</f>
        <v>CG1101AI-3.21</v>
      </c>
      <c r="D703" s="5">
        <f>VLOOKUP(B703,工单拆分!G:I,3,0)</f>
        <v>676</v>
      </c>
      <c r="E703" s="5">
        <f ca="1">SUMIFS(OFFSET(工单拆分!$I$2,,,2000),OFFSET(工单拆分!$F$2,,,2000),A703)</f>
        <v>5408</v>
      </c>
      <c r="F703" s="5"/>
      <c r="G703" s="10">
        <f ca="1" t="array" ref="G703">MATCH(TRUE,J703:AN703&gt;10,0)+$J$2-1</f>
        <v>43544</v>
      </c>
      <c r="H703" s="11"/>
      <c r="I703" s="11"/>
      <c r="J703" s="5">
        <f ca="1">SUMIF(总装!D$3:D$146,$B703,总装!D$6)+SUMIF(总装!E$3:E$146,$B703,总装!E$6)+SUMIF(总装!F$3:F$146,$B703,总装!F$6)</f>
        <v>0</v>
      </c>
      <c r="K703" s="12">
        <f ca="1">SUMIF(总装!G$3:G$146,$B703,总装!G$6)+SUMIF(总装!H$3:H$146,$B703,总装!H$6)+SUMIF(总装!I$3:I$146,$B703,总装!I$6)</f>
        <v>0</v>
      </c>
      <c r="L703" s="12">
        <f ca="1">SUMIF(总装!J$3:J$146,$B703,总装!J$6)+SUMIF(总装!K$3:K$146,$B703,总装!K$6)+SUMIF(总装!L$3:L$146,$B703,总装!L$6)</f>
        <v>0</v>
      </c>
      <c r="M703" s="12">
        <f ca="1">SUMIF(总装!M$3:M$146,$B703,总装!M$6)+SUMIF(总装!N$3:N$146,$B703,总装!N$6)+SUMIF(总装!O$3:O$146,$B703,总装!O$6)</f>
        <v>0</v>
      </c>
      <c r="N703" s="12">
        <f ca="1">SUMIF(总装!P$3:P$146,$B703,总装!P$6)+SUMIF(总装!Q$3:Q$146,$B703,总装!Q$6)+SUMIF(总装!R$3:R$146,$B703,总装!R$6)</f>
        <v>0</v>
      </c>
      <c r="O703" s="12">
        <f ca="1">SUMIF(总装!S$3:S$146,$B703,总装!S$6)+SUMIF(总装!T$3:T$146,$B703,总装!T$6)+SUMIF(总装!U$3:U$146,$B703,总装!U$6)</f>
        <v>0</v>
      </c>
      <c r="P703" s="12">
        <f ca="1">SUMIF(总装!V$3:V$146,$B703,总装!V$6)+SUMIF(总装!W$3:W$146,$B703,总装!W$6)+SUMIF(总装!X$3:X$146,$B703,总装!X$6)</f>
        <v>0</v>
      </c>
      <c r="Q703" s="12">
        <f ca="1">SUMIF(总装!Y$3:Y$146,$B703,总装!Y$6)+SUMIF(总装!Z$3:Z$146,$B703,总装!Z$6)+SUMIF(总装!AA$3:AA$146,$B703,总装!AA$6)</f>
        <v>0</v>
      </c>
      <c r="R703" s="5">
        <f ca="1">SUMIF(总装!AB$3:AB$146,$B703,总装!AB$6)+SUMIF(总装!AC$3:AC$146,$B703,总装!AC$6)+SUMIF(总装!AD$3:AD$146,$B703,总装!AD$6)</f>
        <v>0</v>
      </c>
      <c r="S703" s="5">
        <f ca="1">SUMIF(总装!AE$3:AE$146,$B703,总装!AE$6)+SUMIF(总装!AF$3:AF$146,$B703,总装!AF$6)+SUMIF(总装!AG$3:AG$146,$B703,总装!AG$6)</f>
        <v>0</v>
      </c>
      <c r="T703" s="5">
        <f ca="1">SUMIF(总装!AH$3:AH$146,$B703,总装!AH$6)+SUMIF(总装!AI$3:AI$146,$B703,总装!AI$6)+SUMIF(总装!AJ$3:AJ$146,$B703,总装!AJ$6)</f>
        <v>0</v>
      </c>
      <c r="U703" s="5">
        <f ca="1">SUMIF(总装!AK$3:AK$146,$B703,总装!AK$6)+SUMIF(总装!AL$3:AL$146,$B703,总装!AL$6)+SUMIF(总装!AM$3:AM$146,$B703,总装!AM$6)</f>
        <v>0</v>
      </c>
      <c r="V703" s="5">
        <f ca="1">SUMIF(总装!AN$3:AN$146,$B703,总装!AN$6)+SUMIF(总装!AO$3:AO$146,$B703,总装!AO$6)+SUMIF(总装!AP$3:AP$146,$B703,总装!AP$6)</f>
        <v>0</v>
      </c>
      <c r="W703" s="5">
        <f ca="1">SUMIF(总装!AQ$3:AQ$146,$B703,总装!AQ$6)+SUMIF(总装!AR$3:AR$146,$B703,总装!AR$6)+SUMIF(总装!AS$3:AS$146,$B703,总装!AS$6)</f>
        <v>0</v>
      </c>
      <c r="X703" s="5">
        <f ca="1">SUMIF(总装!AT$3:AT$146,$B703,总装!AT$6)+SUMIF(总装!AU$3:AU$146,$B703,总装!AU$6)+SUMIF(总装!AV$3:AV$146,$B703,总装!AV$6)</f>
        <v>0</v>
      </c>
      <c r="Y703" s="5">
        <f ca="1">SUMIF(总装!AW$3:AW$146,$B703,总装!AW$6)+SUMIF(总装!AX$3:AX$146,$B703,总装!AX$6)+SUMIF(总装!AY$3:AY$146,$B703,总装!AY$6)</f>
        <v>0</v>
      </c>
      <c r="Z703" s="5">
        <f ca="1">SUMIF(总装!AZ$3:AZ$146,$B703,总装!AZ$6)+SUMIF(总装!BA$3:BA$146,$B703,总装!BA$6)+SUMIF(总装!BB$3:BB$146,$B703,总装!BB$6)</f>
        <v>0</v>
      </c>
      <c r="AA703" s="5">
        <f ca="1">SUMIF(总装!BC$3:BC$146,$B703,总装!BC$6)+SUMIF(总装!BD$3:BD$146,$B703,总装!BD$6)+SUMIF(总装!BE$3:BE$146,$B703,总装!BE$6)</f>
        <v>0</v>
      </c>
      <c r="AB703" s="5">
        <f ca="1">SUMIF(总装!BF$3:BF$146,$B703,总装!BF$6)+SUMIF(总装!BG$3:BG$146,$B703,总装!BG$6)+SUMIF(总装!BH$3:BH$146,$B703,总装!BH$6)</f>
        <v>0</v>
      </c>
      <c r="AC703" s="5">
        <f ca="1">SUMIF(总装!BI$3:BI$146,$B703,总装!BI$6)+SUMIF(总装!BJ$3:BJ$146,$B703,总装!BJ$6)+SUMIF(总装!BK$3:BK$146,$B703,总装!BK$6)</f>
        <v>676</v>
      </c>
      <c r="AD703" s="5">
        <f ca="1">SUMIF(总装!BL$3:BL$146,$B703,总装!BL$6)+SUMIF(总装!BM$3:BM$146,$B703,总装!BM$6)+SUMIF(总装!BN$3:BN$146,$B703,总装!BN$6)</f>
        <v>0</v>
      </c>
      <c r="AE703" s="5">
        <f ca="1">SUMIF(总装!BO$3:BO$146,$B703,总装!BO$6)+SUMIF(总装!BP$3:BP$146,$B703,总装!BP$6)+SUMIF(总装!BQ$3:BQ$146,$B703,总装!BQ$6)</f>
        <v>0</v>
      </c>
      <c r="AF703" s="5">
        <f ca="1">SUMIF(总装!BR$3:BR$146,$B703,总装!BR$6)+SUMIF(总装!BS$3:BS$146,$B703,总装!BS$6)+SUMIF(总装!BT$3:BT$146,$B703,总装!BT$6)</f>
        <v>0</v>
      </c>
      <c r="AG703" s="5">
        <f ca="1">SUMIF(总装!BU$3:BU$146,$B703,总装!BU$6)+SUMIF(总装!BV$3:BV$146,$B703,总装!BV$6)+SUMIF(总装!BW$3:BW$146,$B703,总装!BW$6)</f>
        <v>0</v>
      </c>
      <c r="AH703" s="5">
        <f ca="1">SUMIF(总装!BX$3:BX$146,$B703,总装!BX$6)+SUMIF(总装!BY$3:BY$146,$B703,总装!BY$6)+SUMIF(总装!BZ$3:BZ$146,$B703,总装!BZ$6)</f>
        <v>0</v>
      </c>
      <c r="AI703" s="5">
        <f ca="1">SUMIF(总装!CA$3:CA$146,$B703,总装!CA$6)+SUMIF(总装!CB$3:CB$146,$B703,总装!CB$6)+SUMIF(总装!CC$3:CC$146,$B703,总装!CC$6)</f>
        <v>0</v>
      </c>
      <c r="AJ703" s="5">
        <f ca="1">SUMIF(总装!CD$3:CD$146,$B703,总装!CD$6)+SUMIF(总装!CE$3:CE$146,$B703,总装!CE$6)+SUMIF(总装!CF$3:CF$146,$B703,总装!CF$6)</f>
        <v>0</v>
      </c>
      <c r="AK703" s="5">
        <f ca="1">SUMIF(总装!CG$3:CG$146,$B703,总装!CG$6)+SUMIF(总装!CH$3:CH$146,$B703,总装!CH$6)+SUMIF(总装!CI$3:CI$146,$B703,总装!CI$6)</f>
        <v>0</v>
      </c>
      <c r="AL703" s="5">
        <f ca="1">SUMIF(总装!CJ$3:CJ$146,$B703,总装!CJ$6)+SUMIF(总装!CK$3:CK$146,$B703,总装!CK$6)+SUMIF(总装!CL$3:CL$146,$B703,总装!CL$6)</f>
        <v>0</v>
      </c>
      <c r="AM703" s="5">
        <f ca="1">SUMIF(总装!CM$3:CM$146,$B703,总装!CM$6)+SUMIF(总装!CN$3:CN$146,$B703,总装!CN$6)+SUMIF(总装!CO$3:CO$146,$B703,总装!CO$6)</f>
        <v>0</v>
      </c>
      <c r="AN703" s="5">
        <f ca="1">SUMIF(总装!CP$3:CP$146,$B703,总装!CP$6)+SUMIF(总装!CQ$3:CQ$146,$B703,总装!CQ$6)+SUMIF(总装!CR$3:CR$146,$B703,总装!CR$6)</f>
        <v>0</v>
      </c>
      <c r="AO703" s="5">
        <f ca="1" t="shared" si="26"/>
        <v>676</v>
      </c>
      <c r="AP703" s="5">
        <f>SUMIF(工单拆分!G:G,B703,工单拆分!I:I)</f>
        <v>676</v>
      </c>
      <c r="AQ703" s="5">
        <f ca="1" t="shared" si="27"/>
        <v>0</v>
      </c>
      <c r="AS703" s="7"/>
      <c r="AT703" s="5"/>
      <c r="AU703" s="5"/>
      <c r="AV703" s="5"/>
      <c r="AW703" s="5"/>
    </row>
    <row r="704" s="1" customFormat="1" spans="1:49">
      <c r="A704" s="5">
        <f>工单拆分!F704</f>
        <v>7211002208</v>
      </c>
      <c r="B704" s="5" t="str">
        <f>工单拆分!G704</f>
        <v>1100067400-10/20</v>
      </c>
      <c r="C704" s="5" t="str">
        <f>工单拆分!H704</f>
        <v>CG1301C-3.19</v>
      </c>
      <c r="D704" s="5">
        <f>VLOOKUP(B704,工单拆分!G:I,3,0)</f>
        <v>571</v>
      </c>
      <c r="E704" s="5">
        <f ca="1">SUMIFS(OFFSET(工单拆分!$I$2,,,2000),OFFSET(工单拆分!$F$2,,,2000),A704)</f>
        <v>6842</v>
      </c>
      <c r="F704" s="5"/>
      <c r="G704" s="10">
        <f ca="1" t="array" ref="G704">MATCH(TRUE,J704:AN704&gt;10,0)+$J$2-1</f>
        <v>43539</v>
      </c>
      <c r="H704" s="11"/>
      <c r="I704" s="11"/>
      <c r="J704" s="5">
        <f ca="1">SUMIF(总装!D$3:D$146,$B704,总装!D$6)+SUMIF(总装!E$3:E$146,$B704,总装!E$6)+SUMIF(总装!F$3:F$146,$B704,总装!F$6)</f>
        <v>0</v>
      </c>
      <c r="K704" s="12">
        <f ca="1">SUMIF(总装!G$3:G$146,$B704,总装!G$6)+SUMIF(总装!H$3:H$146,$B704,总装!H$6)+SUMIF(总装!I$3:I$146,$B704,总装!I$6)</f>
        <v>0</v>
      </c>
      <c r="L704" s="12">
        <f ca="1">SUMIF(总装!J$3:J$146,$B704,总装!J$6)+SUMIF(总装!K$3:K$146,$B704,总装!K$6)+SUMIF(总装!L$3:L$146,$B704,总装!L$6)</f>
        <v>0</v>
      </c>
      <c r="M704" s="12">
        <f ca="1">SUMIF(总装!M$3:M$146,$B704,总装!M$6)+SUMIF(总装!N$3:N$146,$B704,总装!N$6)+SUMIF(总装!O$3:O$146,$B704,总装!O$6)</f>
        <v>0</v>
      </c>
      <c r="N704" s="12">
        <f ca="1">SUMIF(总装!P$3:P$146,$B704,总装!P$6)+SUMIF(总装!Q$3:Q$146,$B704,总装!Q$6)+SUMIF(总装!R$3:R$146,$B704,总装!R$6)</f>
        <v>0</v>
      </c>
      <c r="O704" s="12">
        <f ca="1">SUMIF(总装!S$3:S$146,$B704,总装!S$6)+SUMIF(总装!T$3:T$146,$B704,总装!T$6)+SUMIF(总装!U$3:U$146,$B704,总装!U$6)</f>
        <v>0</v>
      </c>
      <c r="P704" s="12">
        <f ca="1">SUMIF(总装!V$3:V$146,$B704,总装!V$6)+SUMIF(总装!W$3:W$146,$B704,总装!W$6)+SUMIF(总装!X$3:X$146,$B704,总装!X$6)</f>
        <v>0</v>
      </c>
      <c r="Q704" s="12">
        <f ca="1">SUMIF(总装!Y$3:Y$146,$B704,总装!Y$6)+SUMIF(总装!Z$3:Z$146,$B704,总装!Z$6)+SUMIF(总装!AA$3:AA$146,$B704,总装!AA$6)</f>
        <v>0</v>
      </c>
      <c r="R704" s="5">
        <f ca="1">SUMIF(总装!AB$3:AB$146,$B704,总装!AB$6)+SUMIF(总装!AC$3:AC$146,$B704,总装!AC$6)+SUMIF(总装!AD$3:AD$146,$B704,总装!AD$6)</f>
        <v>0</v>
      </c>
      <c r="S704" s="5">
        <f ca="1">SUMIF(总装!AE$3:AE$146,$B704,总装!AE$6)+SUMIF(总装!AF$3:AF$146,$B704,总装!AF$6)+SUMIF(总装!AG$3:AG$146,$B704,总装!AG$6)</f>
        <v>0</v>
      </c>
      <c r="T704" s="5">
        <f ca="1">SUMIF(总装!AH$3:AH$146,$B704,总装!AH$6)+SUMIF(总装!AI$3:AI$146,$B704,总装!AI$6)+SUMIF(总装!AJ$3:AJ$146,$B704,总装!AJ$6)</f>
        <v>0</v>
      </c>
      <c r="U704" s="5">
        <f ca="1">SUMIF(总装!AK$3:AK$146,$B704,总装!AK$6)+SUMIF(总装!AL$3:AL$146,$B704,总装!AL$6)+SUMIF(总装!AM$3:AM$146,$B704,总装!AM$6)</f>
        <v>0</v>
      </c>
      <c r="V704" s="5">
        <f ca="1">SUMIF(总装!AN$3:AN$146,$B704,总装!AN$6)+SUMIF(总装!AO$3:AO$146,$B704,总装!AO$6)+SUMIF(总装!AP$3:AP$146,$B704,总装!AP$6)</f>
        <v>0</v>
      </c>
      <c r="W704" s="5">
        <f ca="1">SUMIF(总装!AQ$3:AQ$146,$B704,总装!AQ$6)+SUMIF(总装!AR$3:AR$146,$B704,总装!AR$6)+SUMIF(总装!AS$3:AS$146,$B704,总装!AS$6)</f>
        <v>0</v>
      </c>
      <c r="X704" s="5">
        <f ca="1">SUMIF(总装!AT$3:AT$146,$B704,总装!AT$6)+SUMIF(总装!AU$3:AU$146,$B704,总装!AU$6)+SUMIF(总装!AV$3:AV$146,$B704,总装!AV$6)</f>
        <v>221</v>
      </c>
      <c r="Y704" s="5">
        <f ca="1">SUMIF(总装!AW$3:AW$146,$B704,总装!AW$6)+SUMIF(总装!AX$3:AX$146,$B704,总装!AX$6)+SUMIF(总装!AY$3:AY$146,$B704,总装!AY$6)</f>
        <v>0</v>
      </c>
      <c r="Z704" s="5">
        <f ca="1">SUMIF(总装!AZ$3:AZ$146,$B704,总装!AZ$6)+SUMIF(总装!BA$3:BA$146,$B704,总装!BA$6)+SUMIF(总装!BB$3:BB$146,$B704,总装!BB$6)</f>
        <v>0</v>
      </c>
      <c r="AA704" s="5">
        <f ca="1">SUMIF(总装!BC$3:BC$146,$B704,总装!BC$6)+SUMIF(总装!BD$3:BD$146,$B704,总装!BD$6)+SUMIF(总装!BE$3:BE$146,$B704,总装!BE$6)</f>
        <v>350</v>
      </c>
      <c r="AB704" s="5">
        <f ca="1">SUMIF(总装!BF$3:BF$146,$B704,总装!BF$6)+SUMIF(总装!BG$3:BG$146,$B704,总装!BG$6)+SUMIF(总装!BH$3:BH$146,$B704,总装!BH$6)</f>
        <v>0</v>
      </c>
      <c r="AC704" s="5">
        <f ca="1">SUMIF(总装!BI$3:BI$146,$B704,总装!BI$6)+SUMIF(总装!BJ$3:BJ$146,$B704,总装!BJ$6)+SUMIF(总装!BK$3:BK$146,$B704,总装!BK$6)</f>
        <v>0</v>
      </c>
      <c r="AD704" s="5">
        <f ca="1">SUMIF(总装!BL$3:BL$146,$B704,总装!BL$6)+SUMIF(总装!BM$3:BM$146,$B704,总装!BM$6)+SUMIF(总装!BN$3:BN$146,$B704,总装!BN$6)</f>
        <v>0</v>
      </c>
      <c r="AE704" s="5">
        <f ca="1">SUMIF(总装!BO$3:BO$146,$B704,总装!BO$6)+SUMIF(总装!BP$3:BP$146,$B704,总装!BP$6)+SUMIF(总装!BQ$3:BQ$146,$B704,总装!BQ$6)</f>
        <v>0</v>
      </c>
      <c r="AF704" s="5">
        <f ca="1">SUMIF(总装!BR$3:BR$146,$B704,总装!BR$6)+SUMIF(总装!BS$3:BS$146,$B704,总装!BS$6)+SUMIF(总装!BT$3:BT$146,$B704,总装!BT$6)</f>
        <v>0</v>
      </c>
      <c r="AG704" s="5">
        <f ca="1">SUMIF(总装!BU$3:BU$146,$B704,总装!BU$6)+SUMIF(总装!BV$3:BV$146,$B704,总装!BV$6)+SUMIF(总装!BW$3:BW$146,$B704,总装!BW$6)</f>
        <v>0</v>
      </c>
      <c r="AH704" s="5">
        <f ca="1">SUMIF(总装!BX$3:BX$146,$B704,总装!BX$6)+SUMIF(总装!BY$3:BY$146,$B704,总装!BY$6)+SUMIF(总装!BZ$3:BZ$146,$B704,总装!BZ$6)</f>
        <v>0</v>
      </c>
      <c r="AI704" s="5">
        <f ca="1">SUMIF(总装!CA$3:CA$146,$B704,总装!CA$6)+SUMIF(总装!CB$3:CB$146,$B704,总装!CB$6)+SUMIF(总装!CC$3:CC$146,$B704,总装!CC$6)</f>
        <v>0</v>
      </c>
      <c r="AJ704" s="5">
        <f ca="1">SUMIF(总装!CD$3:CD$146,$B704,总装!CD$6)+SUMIF(总装!CE$3:CE$146,$B704,总装!CE$6)+SUMIF(总装!CF$3:CF$146,$B704,总装!CF$6)</f>
        <v>0</v>
      </c>
      <c r="AK704" s="5">
        <f ca="1">SUMIF(总装!CG$3:CG$146,$B704,总装!CG$6)+SUMIF(总装!CH$3:CH$146,$B704,总装!CH$6)+SUMIF(总装!CI$3:CI$146,$B704,总装!CI$6)</f>
        <v>0</v>
      </c>
      <c r="AL704" s="5">
        <f ca="1">SUMIF(总装!CJ$3:CJ$146,$B704,总装!CJ$6)+SUMIF(总装!CK$3:CK$146,$B704,总装!CK$6)+SUMIF(总装!CL$3:CL$146,$B704,总装!CL$6)</f>
        <v>0</v>
      </c>
      <c r="AM704" s="5">
        <f ca="1">SUMIF(总装!CM$3:CM$146,$B704,总装!CM$6)+SUMIF(总装!CN$3:CN$146,$B704,总装!CN$6)+SUMIF(总装!CO$3:CO$146,$B704,总装!CO$6)</f>
        <v>0</v>
      </c>
      <c r="AN704" s="5">
        <f ca="1">SUMIF(总装!CP$3:CP$146,$B704,总装!CP$6)+SUMIF(总装!CQ$3:CQ$146,$B704,总装!CQ$6)+SUMIF(总装!CR$3:CR$146,$B704,总装!CR$6)</f>
        <v>0</v>
      </c>
      <c r="AO704" s="5">
        <f ca="1" t="shared" si="26"/>
        <v>571</v>
      </c>
      <c r="AP704" s="5">
        <f>SUMIF(工单拆分!G:G,B704,工单拆分!I:I)</f>
        <v>571</v>
      </c>
      <c r="AQ704" s="5">
        <f ca="1" t="shared" si="27"/>
        <v>0</v>
      </c>
      <c r="AS704" s="7"/>
      <c r="AT704" s="5"/>
      <c r="AU704" s="5"/>
      <c r="AV704" s="5"/>
      <c r="AW704" s="5"/>
    </row>
    <row r="705" s="1" customFormat="1" spans="1:49">
      <c r="A705" s="5">
        <f>工单拆分!F705</f>
        <v>7211002876</v>
      </c>
      <c r="B705" s="5" t="str">
        <f>工单拆分!G705</f>
        <v>1100067401-10/30</v>
      </c>
      <c r="C705" s="5" t="str">
        <f>工单拆分!H705</f>
        <v>JF06BG-3.19</v>
      </c>
      <c r="D705" s="5">
        <f>VLOOKUP(B705,工单拆分!G:I,3,0)</f>
        <v>925</v>
      </c>
      <c r="E705" s="5">
        <f ca="1">SUMIFS(OFFSET(工单拆分!$I$2,,,2000),OFFSET(工单拆分!$F$2,,,2000),A705)</f>
        <v>925</v>
      </c>
      <c r="F705" s="5"/>
      <c r="G705" s="10">
        <f ca="1" t="array" ref="G705">MATCH(TRUE,J705:AN705&gt;10,0)+$J$2-1</f>
        <v>43543</v>
      </c>
      <c r="H705" s="11"/>
      <c r="I705" s="11"/>
      <c r="J705" s="5">
        <f ca="1">SUMIF(总装!D$3:D$146,$B705,总装!D$6)+SUMIF(总装!E$3:E$146,$B705,总装!E$6)+SUMIF(总装!F$3:F$146,$B705,总装!F$6)</f>
        <v>0</v>
      </c>
      <c r="K705" s="12">
        <f ca="1">SUMIF(总装!G$3:G$146,$B705,总装!G$6)+SUMIF(总装!H$3:H$146,$B705,总装!H$6)+SUMIF(总装!I$3:I$146,$B705,总装!I$6)</f>
        <v>0</v>
      </c>
      <c r="L705" s="12">
        <f ca="1">SUMIF(总装!J$3:J$146,$B705,总装!J$6)+SUMIF(总装!K$3:K$146,$B705,总装!K$6)+SUMIF(总装!L$3:L$146,$B705,总装!L$6)</f>
        <v>0</v>
      </c>
      <c r="M705" s="12">
        <f ca="1">SUMIF(总装!M$3:M$146,$B705,总装!M$6)+SUMIF(总装!N$3:N$146,$B705,总装!N$6)+SUMIF(总装!O$3:O$146,$B705,总装!O$6)</f>
        <v>0</v>
      </c>
      <c r="N705" s="12">
        <f ca="1">SUMIF(总装!P$3:P$146,$B705,总装!P$6)+SUMIF(总装!Q$3:Q$146,$B705,总装!Q$6)+SUMIF(总装!R$3:R$146,$B705,总装!R$6)</f>
        <v>0</v>
      </c>
      <c r="O705" s="12">
        <f ca="1">SUMIF(总装!S$3:S$146,$B705,总装!S$6)+SUMIF(总装!T$3:T$146,$B705,总装!T$6)+SUMIF(总装!U$3:U$146,$B705,总装!U$6)</f>
        <v>0</v>
      </c>
      <c r="P705" s="12">
        <f ca="1">SUMIF(总装!V$3:V$146,$B705,总装!V$6)+SUMIF(总装!W$3:W$146,$B705,总装!W$6)+SUMIF(总装!X$3:X$146,$B705,总装!X$6)</f>
        <v>0</v>
      </c>
      <c r="Q705" s="12">
        <f ca="1">SUMIF(总装!Y$3:Y$146,$B705,总装!Y$6)+SUMIF(总装!Z$3:Z$146,$B705,总装!Z$6)+SUMIF(总装!AA$3:AA$146,$B705,总装!AA$6)</f>
        <v>0</v>
      </c>
      <c r="R705" s="5">
        <f ca="1">SUMIF(总装!AB$3:AB$146,$B705,总装!AB$6)+SUMIF(总装!AC$3:AC$146,$B705,总装!AC$6)+SUMIF(总装!AD$3:AD$146,$B705,总装!AD$6)</f>
        <v>0</v>
      </c>
      <c r="S705" s="5">
        <f ca="1">SUMIF(总装!AE$3:AE$146,$B705,总装!AE$6)+SUMIF(总装!AF$3:AF$146,$B705,总装!AF$6)+SUMIF(总装!AG$3:AG$146,$B705,总装!AG$6)</f>
        <v>0</v>
      </c>
      <c r="T705" s="5">
        <f ca="1">SUMIF(总装!AH$3:AH$146,$B705,总装!AH$6)+SUMIF(总装!AI$3:AI$146,$B705,总装!AI$6)+SUMIF(总装!AJ$3:AJ$146,$B705,总装!AJ$6)</f>
        <v>0</v>
      </c>
      <c r="U705" s="5">
        <f ca="1">SUMIF(总装!AK$3:AK$146,$B705,总装!AK$6)+SUMIF(总装!AL$3:AL$146,$B705,总装!AL$6)+SUMIF(总装!AM$3:AM$146,$B705,总装!AM$6)</f>
        <v>0</v>
      </c>
      <c r="V705" s="5">
        <f ca="1">SUMIF(总装!AN$3:AN$146,$B705,总装!AN$6)+SUMIF(总装!AO$3:AO$146,$B705,总装!AO$6)+SUMIF(总装!AP$3:AP$146,$B705,总装!AP$6)</f>
        <v>0</v>
      </c>
      <c r="W705" s="5">
        <f ca="1">SUMIF(总装!AQ$3:AQ$146,$B705,总装!AQ$6)+SUMIF(总装!AR$3:AR$146,$B705,总装!AR$6)+SUMIF(总装!AS$3:AS$146,$B705,总装!AS$6)</f>
        <v>0</v>
      </c>
      <c r="X705" s="5">
        <f ca="1">SUMIF(总装!AT$3:AT$146,$B705,总装!AT$6)+SUMIF(总装!AU$3:AU$146,$B705,总装!AU$6)+SUMIF(总装!AV$3:AV$146,$B705,总装!AV$6)</f>
        <v>0</v>
      </c>
      <c r="Y705" s="5">
        <f ca="1">SUMIF(总装!AW$3:AW$146,$B705,总装!AW$6)+SUMIF(总装!AX$3:AX$146,$B705,总装!AX$6)+SUMIF(总装!AY$3:AY$146,$B705,总装!AY$6)</f>
        <v>0</v>
      </c>
      <c r="Z705" s="5">
        <f ca="1">SUMIF(总装!AZ$3:AZ$146,$B705,总装!AZ$6)+SUMIF(总装!BA$3:BA$146,$B705,总装!BA$6)+SUMIF(总装!BB$3:BB$146,$B705,总装!BB$6)</f>
        <v>0</v>
      </c>
      <c r="AA705" s="5">
        <f ca="1">SUMIF(总装!BC$3:BC$146,$B705,总装!BC$6)+SUMIF(总装!BD$3:BD$146,$B705,总装!BD$6)+SUMIF(总装!BE$3:BE$146,$B705,总装!BE$6)</f>
        <v>0</v>
      </c>
      <c r="AB705" s="5">
        <f ca="1">SUMIF(总装!BF$3:BF$146,$B705,总装!BF$6)+SUMIF(总装!BG$3:BG$146,$B705,总装!BG$6)+SUMIF(总装!BH$3:BH$146,$B705,总装!BH$6)</f>
        <v>925</v>
      </c>
      <c r="AC705" s="5">
        <f ca="1">SUMIF(总装!BI$3:BI$146,$B705,总装!BI$6)+SUMIF(总装!BJ$3:BJ$146,$B705,总装!BJ$6)+SUMIF(总装!BK$3:BK$146,$B705,总装!BK$6)</f>
        <v>0</v>
      </c>
      <c r="AD705" s="5">
        <f ca="1">SUMIF(总装!BL$3:BL$146,$B705,总装!BL$6)+SUMIF(总装!BM$3:BM$146,$B705,总装!BM$6)+SUMIF(总装!BN$3:BN$146,$B705,总装!BN$6)</f>
        <v>0</v>
      </c>
      <c r="AE705" s="5">
        <f ca="1">SUMIF(总装!BO$3:BO$146,$B705,总装!BO$6)+SUMIF(总装!BP$3:BP$146,$B705,总装!BP$6)+SUMIF(总装!BQ$3:BQ$146,$B705,总装!BQ$6)</f>
        <v>0</v>
      </c>
      <c r="AF705" s="5">
        <f ca="1">SUMIF(总装!BR$3:BR$146,$B705,总装!BR$6)+SUMIF(总装!BS$3:BS$146,$B705,总装!BS$6)+SUMIF(总装!BT$3:BT$146,$B705,总装!BT$6)</f>
        <v>0</v>
      </c>
      <c r="AG705" s="5">
        <f ca="1">SUMIF(总装!BU$3:BU$146,$B705,总装!BU$6)+SUMIF(总装!BV$3:BV$146,$B705,总装!BV$6)+SUMIF(总装!BW$3:BW$146,$B705,总装!BW$6)</f>
        <v>0</v>
      </c>
      <c r="AH705" s="5">
        <f ca="1">SUMIF(总装!BX$3:BX$146,$B705,总装!BX$6)+SUMIF(总装!BY$3:BY$146,$B705,总装!BY$6)+SUMIF(总装!BZ$3:BZ$146,$B705,总装!BZ$6)</f>
        <v>0</v>
      </c>
      <c r="AI705" s="5">
        <f ca="1">SUMIF(总装!CA$3:CA$146,$B705,总装!CA$6)+SUMIF(总装!CB$3:CB$146,$B705,总装!CB$6)+SUMIF(总装!CC$3:CC$146,$B705,总装!CC$6)</f>
        <v>0</v>
      </c>
      <c r="AJ705" s="5">
        <f ca="1">SUMIF(总装!CD$3:CD$146,$B705,总装!CD$6)+SUMIF(总装!CE$3:CE$146,$B705,总装!CE$6)+SUMIF(总装!CF$3:CF$146,$B705,总装!CF$6)</f>
        <v>0</v>
      </c>
      <c r="AK705" s="5">
        <f ca="1">SUMIF(总装!CG$3:CG$146,$B705,总装!CG$6)+SUMIF(总装!CH$3:CH$146,$B705,总装!CH$6)+SUMIF(总装!CI$3:CI$146,$B705,总装!CI$6)</f>
        <v>0</v>
      </c>
      <c r="AL705" s="5">
        <f ca="1">SUMIF(总装!CJ$3:CJ$146,$B705,总装!CJ$6)+SUMIF(总装!CK$3:CK$146,$B705,总装!CK$6)+SUMIF(总装!CL$3:CL$146,$B705,总装!CL$6)</f>
        <v>0</v>
      </c>
      <c r="AM705" s="5">
        <f ca="1">SUMIF(总装!CM$3:CM$146,$B705,总装!CM$6)+SUMIF(总装!CN$3:CN$146,$B705,总装!CN$6)+SUMIF(总装!CO$3:CO$146,$B705,总装!CO$6)</f>
        <v>0</v>
      </c>
      <c r="AN705" s="5">
        <f ca="1">SUMIF(总装!CP$3:CP$146,$B705,总装!CP$6)+SUMIF(总装!CQ$3:CQ$146,$B705,总装!CQ$6)+SUMIF(总装!CR$3:CR$146,$B705,总装!CR$6)</f>
        <v>0</v>
      </c>
      <c r="AO705" s="5">
        <f ca="1" t="shared" si="26"/>
        <v>925</v>
      </c>
      <c r="AP705" s="5">
        <f>SUMIF(工单拆分!G:G,B705,工单拆分!I:I)</f>
        <v>925</v>
      </c>
      <c r="AQ705" s="5">
        <f ca="1" t="shared" si="27"/>
        <v>0</v>
      </c>
      <c r="AS705" s="7"/>
      <c r="AT705" s="5"/>
      <c r="AU705" s="5"/>
      <c r="AV705" s="5"/>
      <c r="AW705" s="5"/>
    </row>
    <row r="706" s="1" customFormat="1" spans="1:49">
      <c r="A706" s="5">
        <f>工单拆分!F706</f>
        <v>7211001926</v>
      </c>
      <c r="B706" s="5" t="str">
        <f>工单拆分!G706</f>
        <v>1100067401-20/40</v>
      </c>
      <c r="C706" s="5" t="str">
        <f>工单拆分!H706</f>
        <v>JF08G-3.19</v>
      </c>
      <c r="D706" s="5">
        <f>VLOOKUP(B706,工单拆分!G:I,3,0)</f>
        <v>980</v>
      </c>
      <c r="E706" s="5">
        <f ca="1">SUMIFS(OFFSET(工单拆分!$I$2,,,2000),OFFSET(工单拆分!$F$2,,,2000),A706)</f>
        <v>1952</v>
      </c>
      <c r="F706" s="5"/>
      <c r="G706" s="10">
        <f ca="1" t="array" ref="G706">MATCH(TRUE,J706:AN706&gt;10,0)+$J$2-1</f>
        <v>43543</v>
      </c>
      <c r="H706" s="11"/>
      <c r="I706" s="11"/>
      <c r="J706" s="5">
        <f ca="1">SUMIF(总装!D$3:D$146,$B706,总装!D$6)+SUMIF(总装!E$3:E$146,$B706,总装!E$6)+SUMIF(总装!F$3:F$146,$B706,总装!F$6)</f>
        <v>0</v>
      </c>
      <c r="K706" s="12">
        <f ca="1">SUMIF(总装!G$3:G$146,$B706,总装!G$6)+SUMIF(总装!H$3:H$146,$B706,总装!H$6)+SUMIF(总装!I$3:I$146,$B706,总装!I$6)</f>
        <v>0</v>
      </c>
      <c r="L706" s="12">
        <f ca="1">SUMIF(总装!J$3:J$146,$B706,总装!J$6)+SUMIF(总装!K$3:K$146,$B706,总装!K$6)+SUMIF(总装!L$3:L$146,$B706,总装!L$6)</f>
        <v>0</v>
      </c>
      <c r="M706" s="12">
        <f ca="1">SUMIF(总装!M$3:M$146,$B706,总装!M$6)+SUMIF(总装!N$3:N$146,$B706,总装!N$6)+SUMIF(总装!O$3:O$146,$B706,总装!O$6)</f>
        <v>0</v>
      </c>
      <c r="N706" s="12">
        <f ca="1">SUMIF(总装!P$3:P$146,$B706,总装!P$6)+SUMIF(总装!Q$3:Q$146,$B706,总装!Q$6)+SUMIF(总装!R$3:R$146,$B706,总装!R$6)</f>
        <v>0</v>
      </c>
      <c r="O706" s="12">
        <f ca="1">SUMIF(总装!S$3:S$146,$B706,总装!S$6)+SUMIF(总装!T$3:T$146,$B706,总装!T$6)+SUMIF(总装!U$3:U$146,$B706,总装!U$6)</f>
        <v>0</v>
      </c>
      <c r="P706" s="12">
        <f ca="1">SUMIF(总装!V$3:V$146,$B706,总装!V$6)+SUMIF(总装!W$3:W$146,$B706,总装!W$6)+SUMIF(总装!X$3:X$146,$B706,总装!X$6)</f>
        <v>0</v>
      </c>
      <c r="Q706" s="12">
        <f ca="1">SUMIF(总装!Y$3:Y$146,$B706,总装!Y$6)+SUMIF(总装!Z$3:Z$146,$B706,总装!Z$6)+SUMIF(总装!AA$3:AA$146,$B706,总装!AA$6)</f>
        <v>0</v>
      </c>
      <c r="R706" s="5">
        <f ca="1">SUMIF(总装!AB$3:AB$146,$B706,总装!AB$6)+SUMIF(总装!AC$3:AC$146,$B706,总装!AC$6)+SUMIF(总装!AD$3:AD$146,$B706,总装!AD$6)</f>
        <v>0</v>
      </c>
      <c r="S706" s="5">
        <f ca="1">SUMIF(总装!AE$3:AE$146,$B706,总装!AE$6)+SUMIF(总装!AF$3:AF$146,$B706,总装!AF$6)+SUMIF(总装!AG$3:AG$146,$B706,总装!AG$6)</f>
        <v>0</v>
      </c>
      <c r="T706" s="5">
        <f ca="1">SUMIF(总装!AH$3:AH$146,$B706,总装!AH$6)+SUMIF(总装!AI$3:AI$146,$B706,总装!AI$6)+SUMIF(总装!AJ$3:AJ$146,$B706,总装!AJ$6)</f>
        <v>0</v>
      </c>
      <c r="U706" s="5">
        <f ca="1">SUMIF(总装!AK$3:AK$146,$B706,总装!AK$6)+SUMIF(总装!AL$3:AL$146,$B706,总装!AL$6)+SUMIF(总装!AM$3:AM$146,$B706,总装!AM$6)</f>
        <v>0</v>
      </c>
      <c r="V706" s="5">
        <f ca="1">SUMIF(总装!AN$3:AN$146,$B706,总装!AN$6)+SUMIF(总装!AO$3:AO$146,$B706,总装!AO$6)+SUMIF(总装!AP$3:AP$146,$B706,总装!AP$6)</f>
        <v>0</v>
      </c>
      <c r="W706" s="5">
        <f ca="1">SUMIF(总装!AQ$3:AQ$146,$B706,总装!AQ$6)+SUMIF(总装!AR$3:AR$146,$B706,总装!AR$6)+SUMIF(总装!AS$3:AS$146,$B706,总装!AS$6)</f>
        <v>0</v>
      </c>
      <c r="X706" s="5">
        <f ca="1">SUMIF(总装!AT$3:AT$146,$B706,总装!AT$6)+SUMIF(总装!AU$3:AU$146,$B706,总装!AU$6)+SUMIF(总装!AV$3:AV$146,$B706,总装!AV$6)</f>
        <v>0</v>
      </c>
      <c r="Y706" s="5">
        <f ca="1">SUMIF(总装!AW$3:AW$146,$B706,总装!AW$6)+SUMIF(总装!AX$3:AX$146,$B706,总装!AX$6)+SUMIF(总装!AY$3:AY$146,$B706,总装!AY$6)</f>
        <v>0</v>
      </c>
      <c r="Z706" s="5">
        <f ca="1">SUMIF(总装!AZ$3:AZ$146,$B706,总装!AZ$6)+SUMIF(总装!BA$3:BA$146,$B706,总装!BA$6)+SUMIF(总装!BB$3:BB$146,$B706,总装!BB$6)</f>
        <v>0</v>
      </c>
      <c r="AA706" s="5">
        <f ca="1">SUMIF(总装!BC$3:BC$146,$B706,总装!BC$6)+SUMIF(总装!BD$3:BD$146,$B706,总装!BD$6)+SUMIF(总装!BE$3:BE$146,$B706,总装!BE$6)</f>
        <v>0</v>
      </c>
      <c r="AB706" s="5">
        <f ca="1">SUMIF(总装!BF$3:BF$146,$B706,总装!BF$6)+SUMIF(总装!BG$3:BG$146,$B706,总装!BG$6)+SUMIF(总装!BH$3:BH$146,$B706,总装!BH$6)</f>
        <v>280</v>
      </c>
      <c r="AC706" s="5">
        <f ca="1">SUMIF(总装!BI$3:BI$146,$B706,总装!BI$6)+SUMIF(总装!BJ$3:BJ$146,$B706,总装!BJ$6)+SUMIF(总装!BK$3:BK$146,$B706,总装!BK$6)</f>
        <v>700</v>
      </c>
      <c r="AD706" s="5">
        <f ca="1">SUMIF(总装!BL$3:BL$146,$B706,总装!BL$6)+SUMIF(总装!BM$3:BM$146,$B706,总装!BM$6)+SUMIF(总装!BN$3:BN$146,$B706,总装!BN$6)</f>
        <v>0</v>
      </c>
      <c r="AE706" s="5">
        <f ca="1">SUMIF(总装!BO$3:BO$146,$B706,总装!BO$6)+SUMIF(总装!BP$3:BP$146,$B706,总装!BP$6)+SUMIF(总装!BQ$3:BQ$146,$B706,总装!BQ$6)</f>
        <v>0</v>
      </c>
      <c r="AF706" s="5">
        <f ca="1">SUMIF(总装!BR$3:BR$146,$B706,总装!BR$6)+SUMIF(总装!BS$3:BS$146,$B706,总装!BS$6)+SUMIF(总装!BT$3:BT$146,$B706,总装!BT$6)</f>
        <v>0</v>
      </c>
      <c r="AG706" s="5">
        <f ca="1">SUMIF(总装!BU$3:BU$146,$B706,总装!BU$6)+SUMIF(总装!BV$3:BV$146,$B706,总装!BV$6)+SUMIF(总装!BW$3:BW$146,$B706,总装!BW$6)</f>
        <v>0</v>
      </c>
      <c r="AH706" s="5">
        <f ca="1">SUMIF(总装!BX$3:BX$146,$B706,总装!BX$6)+SUMIF(总装!BY$3:BY$146,$B706,总装!BY$6)+SUMIF(总装!BZ$3:BZ$146,$B706,总装!BZ$6)</f>
        <v>0</v>
      </c>
      <c r="AI706" s="5">
        <f ca="1">SUMIF(总装!CA$3:CA$146,$B706,总装!CA$6)+SUMIF(总装!CB$3:CB$146,$B706,总装!CB$6)+SUMIF(总装!CC$3:CC$146,$B706,总装!CC$6)</f>
        <v>0</v>
      </c>
      <c r="AJ706" s="5">
        <f ca="1">SUMIF(总装!CD$3:CD$146,$B706,总装!CD$6)+SUMIF(总装!CE$3:CE$146,$B706,总装!CE$6)+SUMIF(总装!CF$3:CF$146,$B706,总装!CF$6)</f>
        <v>0</v>
      </c>
      <c r="AK706" s="5">
        <f ca="1">SUMIF(总装!CG$3:CG$146,$B706,总装!CG$6)+SUMIF(总装!CH$3:CH$146,$B706,总装!CH$6)+SUMIF(总装!CI$3:CI$146,$B706,总装!CI$6)</f>
        <v>0</v>
      </c>
      <c r="AL706" s="5">
        <f ca="1">SUMIF(总装!CJ$3:CJ$146,$B706,总装!CJ$6)+SUMIF(总装!CK$3:CK$146,$B706,总装!CK$6)+SUMIF(总装!CL$3:CL$146,$B706,总装!CL$6)</f>
        <v>0</v>
      </c>
      <c r="AM706" s="5">
        <f ca="1">SUMIF(总装!CM$3:CM$146,$B706,总装!CM$6)+SUMIF(总装!CN$3:CN$146,$B706,总装!CN$6)+SUMIF(总装!CO$3:CO$146,$B706,总装!CO$6)</f>
        <v>0</v>
      </c>
      <c r="AN706" s="5">
        <f ca="1">SUMIF(总装!CP$3:CP$146,$B706,总装!CP$6)+SUMIF(总装!CQ$3:CQ$146,$B706,总装!CQ$6)+SUMIF(总装!CR$3:CR$146,$B706,总装!CR$6)</f>
        <v>0</v>
      </c>
      <c r="AO706" s="5">
        <f ca="1" t="shared" si="26"/>
        <v>980</v>
      </c>
      <c r="AP706" s="5">
        <f>SUMIF(工单拆分!G:G,B706,工单拆分!I:I)</f>
        <v>980</v>
      </c>
      <c r="AQ706" s="5">
        <f ca="1" t="shared" si="27"/>
        <v>0</v>
      </c>
      <c r="AS706" s="7"/>
      <c r="AT706" s="5"/>
      <c r="AU706" s="5"/>
      <c r="AV706" s="5"/>
      <c r="AW706" s="5"/>
    </row>
    <row r="707" s="1" customFormat="1" spans="1:49">
      <c r="A707" s="5">
        <f>工单拆分!F707</f>
        <v>7211003109</v>
      </c>
      <c r="B707" s="5" t="str">
        <f>工单拆分!G707</f>
        <v>1100067411-10</v>
      </c>
      <c r="C707" s="5" t="str">
        <f>工单拆分!H707</f>
        <v>50FC52A-3.20.</v>
      </c>
      <c r="D707" s="5">
        <f>VLOOKUP(B707,工单拆分!G:I,3,0)</f>
        <v>980</v>
      </c>
      <c r="E707" s="5">
        <f ca="1">SUMIFS(OFFSET(工单拆分!$I$2,,,2000),OFFSET(工单拆分!$F$2,,,2000),A707)</f>
        <v>1470</v>
      </c>
      <c r="F707" s="5"/>
      <c r="G707" s="10">
        <f ca="1" t="array" ref="G707">MATCH(TRUE,J707:AN707&gt;10,0)+$J$2-1</f>
        <v>43543</v>
      </c>
      <c r="H707" s="11"/>
      <c r="I707" s="11"/>
      <c r="J707" s="5">
        <f ca="1">SUMIF(总装!D$3:D$146,$B707,总装!D$6)+SUMIF(总装!E$3:E$146,$B707,总装!E$6)+SUMIF(总装!F$3:F$146,$B707,总装!F$6)</f>
        <v>0</v>
      </c>
      <c r="K707" s="12">
        <f ca="1">SUMIF(总装!G$3:G$146,$B707,总装!G$6)+SUMIF(总装!H$3:H$146,$B707,总装!H$6)+SUMIF(总装!I$3:I$146,$B707,总装!I$6)</f>
        <v>0</v>
      </c>
      <c r="L707" s="12">
        <f ca="1">SUMIF(总装!J$3:J$146,$B707,总装!J$6)+SUMIF(总装!K$3:K$146,$B707,总装!K$6)+SUMIF(总装!L$3:L$146,$B707,总装!L$6)</f>
        <v>0</v>
      </c>
      <c r="M707" s="12">
        <f ca="1">SUMIF(总装!M$3:M$146,$B707,总装!M$6)+SUMIF(总装!N$3:N$146,$B707,总装!N$6)+SUMIF(总装!O$3:O$146,$B707,总装!O$6)</f>
        <v>0</v>
      </c>
      <c r="N707" s="12">
        <f ca="1">SUMIF(总装!P$3:P$146,$B707,总装!P$6)+SUMIF(总装!Q$3:Q$146,$B707,总装!Q$6)+SUMIF(总装!R$3:R$146,$B707,总装!R$6)</f>
        <v>0</v>
      </c>
      <c r="O707" s="12">
        <f ca="1">SUMIF(总装!S$3:S$146,$B707,总装!S$6)+SUMIF(总装!T$3:T$146,$B707,总装!T$6)+SUMIF(总装!U$3:U$146,$B707,总装!U$6)</f>
        <v>0</v>
      </c>
      <c r="P707" s="12">
        <f ca="1">SUMIF(总装!V$3:V$146,$B707,总装!V$6)+SUMIF(总装!W$3:W$146,$B707,总装!W$6)+SUMIF(总装!X$3:X$146,$B707,总装!X$6)</f>
        <v>0</v>
      </c>
      <c r="Q707" s="12">
        <f ca="1">SUMIF(总装!Y$3:Y$146,$B707,总装!Y$6)+SUMIF(总装!Z$3:Z$146,$B707,总装!Z$6)+SUMIF(总装!AA$3:AA$146,$B707,总装!AA$6)</f>
        <v>0</v>
      </c>
      <c r="R707" s="5">
        <f ca="1">SUMIF(总装!AB$3:AB$146,$B707,总装!AB$6)+SUMIF(总装!AC$3:AC$146,$B707,总装!AC$6)+SUMIF(总装!AD$3:AD$146,$B707,总装!AD$6)</f>
        <v>0</v>
      </c>
      <c r="S707" s="5">
        <f ca="1">SUMIF(总装!AE$3:AE$146,$B707,总装!AE$6)+SUMIF(总装!AF$3:AF$146,$B707,总装!AF$6)+SUMIF(总装!AG$3:AG$146,$B707,总装!AG$6)</f>
        <v>0</v>
      </c>
      <c r="T707" s="5">
        <f ca="1">SUMIF(总装!AH$3:AH$146,$B707,总装!AH$6)+SUMIF(总装!AI$3:AI$146,$B707,总装!AI$6)+SUMIF(总装!AJ$3:AJ$146,$B707,总装!AJ$6)</f>
        <v>0</v>
      </c>
      <c r="U707" s="5">
        <f ca="1">SUMIF(总装!AK$3:AK$146,$B707,总装!AK$6)+SUMIF(总装!AL$3:AL$146,$B707,总装!AL$6)+SUMIF(总装!AM$3:AM$146,$B707,总装!AM$6)</f>
        <v>0</v>
      </c>
      <c r="V707" s="5">
        <f ca="1">SUMIF(总装!AN$3:AN$146,$B707,总装!AN$6)+SUMIF(总装!AO$3:AO$146,$B707,总装!AO$6)+SUMIF(总装!AP$3:AP$146,$B707,总装!AP$6)</f>
        <v>0</v>
      </c>
      <c r="W707" s="5">
        <f ca="1">SUMIF(总装!AQ$3:AQ$146,$B707,总装!AQ$6)+SUMIF(总装!AR$3:AR$146,$B707,总装!AR$6)+SUMIF(总装!AS$3:AS$146,$B707,总装!AS$6)</f>
        <v>0</v>
      </c>
      <c r="X707" s="5">
        <f ca="1">SUMIF(总装!AT$3:AT$146,$B707,总装!AT$6)+SUMIF(总装!AU$3:AU$146,$B707,总装!AU$6)+SUMIF(总装!AV$3:AV$146,$B707,总装!AV$6)</f>
        <v>0</v>
      </c>
      <c r="Y707" s="5">
        <f ca="1">SUMIF(总装!AW$3:AW$146,$B707,总装!AW$6)+SUMIF(总装!AX$3:AX$146,$B707,总装!AX$6)+SUMIF(总装!AY$3:AY$146,$B707,总装!AY$6)</f>
        <v>0</v>
      </c>
      <c r="Z707" s="5">
        <f ca="1">SUMIF(总装!AZ$3:AZ$146,$B707,总装!AZ$6)+SUMIF(总装!BA$3:BA$146,$B707,总装!BA$6)+SUMIF(总装!BB$3:BB$146,$B707,总装!BB$6)</f>
        <v>0</v>
      </c>
      <c r="AA707" s="5">
        <f ca="1">SUMIF(总装!BC$3:BC$146,$B707,总装!BC$6)+SUMIF(总装!BD$3:BD$146,$B707,总装!BD$6)+SUMIF(总装!BE$3:BE$146,$B707,总装!BE$6)</f>
        <v>0</v>
      </c>
      <c r="AB707" s="5">
        <f ca="1">SUMIF(总装!BF$3:BF$146,$B707,总装!BF$6)+SUMIF(总装!BG$3:BG$146,$B707,总装!BG$6)+SUMIF(总装!BH$3:BH$146,$B707,总装!BH$6)</f>
        <v>280</v>
      </c>
      <c r="AC707" s="5">
        <f ca="1">SUMIF(总装!BI$3:BI$146,$B707,总装!BI$6)+SUMIF(总装!BJ$3:BJ$146,$B707,总装!BJ$6)+SUMIF(总装!BK$3:BK$146,$B707,总装!BK$6)</f>
        <v>550</v>
      </c>
      <c r="AD707" s="5">
        <f ca="1">SUMIF(总装!BL$3:BL$146,$B707,总装!BL$6)+SUMIF(总装!BM$3:BM$146,$B707,总装!BM$6)+SUMIF(总装!BN$3:BN$146,$B707,总装!BN$6)</f>
        <v>150</v>
      </c>
      <c r="AE707" s="5">
        <f ca="1">SUMIF(总装!BO$3:BO$146,$B707,总装!BO$6)+SUMIF(总装!BP$3:BP$146,$B707,总装!BP$6)+SUMIF(总装!BQ$3:BQ$146,$B707,总装!BQ$6)</f>
        <v>0</v>
      </c>
      <c r="AF707" s="5">
        <f ca="1">SUMIF(总装!BR$3:BR$146,$B707,总装!BR$6)+SUMIF(总装!BS$3:BS$146,$B707,总装!BS$6)+SUMIF(总装!BT$3:BT$146,$B707,总装!BT$6)</f>
        <v>0</v>
      </c>
      <c r="AG707" s="5">
        <f ca="1">SUMIF(总装!BU$3:BU$146,$B707,总装!BU$6)+SUMIF(总装!BV$3:BV$146,$B707,总装!BV$6)+SUMIF(总装!BW$3:BW$146,$B707,总装!BW$6)</f>
        <v>0</v>
      </c>
      <c r="AH707" s="5">
        <f ca="1">SUMIF(总装!BX$3:BX$146,$B707,总装!BX$6)+SUMIF(总装!BY$3:BY$146,$B707,总装!BY$6)+SUMIF(总装!BZ$3:BZ$146,$B707,总装!BZ$6)</f>
        <v>0</v>
      </c>
      <c r="AI707" s="5">
        <f ca="1">SUMIF(总装!CA$3:CA$146,$B707,总装!CA$6)+SUMIF(总装!CB$3:CB$146,$B707,总装!CB$6)+SUMIF(总装!CC$3:CC$146,$B707,总装!CC$6)</f>
        <v>0</v>
      </c>
      <c r="AJ707" s="5">
        <f ca="1">SUMIF(总装!CD$3:CD$146,$B707,总装!CD$6)+SUMIF(总装!CE$3:CE$146,$B707,总装!CE$6)+SUMIF(总装!CF$3:CF$146,$B707,总装!CF$6)</f>
        <v>0</v>
      </c>
      <c r="AK707" s="5">
        <f ca="1">SUMIF(总装!CG$3:CG$146,$B707,总装!CG$6)+SUMIF(总装!CH$3:CH$146,$B707,总装!CH$6)+SUMIF(总装!CI$3:CI$146,$B707,总装!CI$6)</f>
        <v>0</v>
      </c>
      <c r="AL707" s="5">
        <f ca="1">SUMIF(总装!CJ$3:CJ$146,$B707,总装!CJ$6)+SUMIF(总装!CK$3:CK$146,$B707,总装!CK$6)+SUMIF(总装!CL$3:CL$146,$B707,总装!CL$6)</f>
        <v>0</v>
      </c>
      <c r="AM707" s="5">
        <f ca="1">SUMIF(总装!CM$3:CM$146,$B707,总装!CM$6)+SUMIF(总装!CN$3:CN$146,$B707,总装!CN$6)+SUMIF(总装!CO$3:CO$146,$B707,总装!CO$6)</f>
        <v>0</v>
      </c>
      <c r="AN707" s="5">
        <f ca="1">SUMIF(总装!CP$3:CP$146,$B707,总装!CP$6)+SUMIF(总装!CQ$3:CQ$146,$B707,总装!CQ$6)+SUMIF(总装!CR$3:CR$146,$B707,总装!CR$6)</f>
        <v>0</v>
      </c>
      <c r="AO707" s="5">
        <f ca="1" t="shared" si="26"/>
        <v>980</v>
      </c>
      <c r="AP707" s="5">
        <f>SUMIF(工单拆分!G:G,B707,工单拆分!I:I)</f>
        <v>980</v>
      </c>
      <c r="AQ707" s="5">
        <f ca="1" t="shared" si="27"/>
        <v>0</v>
      </c>
      <c r="AS707" s="7"/>
      <c r="AT707" s="5"/>
      <c r="AU707" s="5"/>
      <c r="AV707" s="5"/>
      <c r="AW707" s="5"/>
    </row>
    <row r="708" s="1" customFormat="1" spans="1:49">
      <c r="A708" s="5">
        <f>工单拆分!F708</f>
        <v>7211003570</v>
      </c>
      <c r="B708" s="5" t="str">
        <f>工单拆分!G708</f>
        <v>1100067412-10</v>
      </c>
      <c r="C708" s="5" t="str">
        <f>工单拆分!H708</f>
        <v>40FC51C-3.17</v>
      </c>
      <c r="D708" s="5">
        <f>VLOOKUP(B708,工单拆分!G:I,3,0)</f>
        <v>616</v>
      </c>
      <c r="E708" s="5">
        <f ca="1">SUMIFS(OFFSET(工单拆分!$I$2,,,2000),OFFSET(工单拆分!$F$2,,,2000),A708)</f>
        <v>3107</v>
      </c>
      <c r="F708" s="5"/>
      <c r="G708" s="10">
        <f ca="1" t="array" ref="G708">MATCH(TRUE,J708:AN708&gt;10,0)+$J$2-1</f>
        <v>43539</v>
      </c>
      <c r="H708" s="11"/>
      <c r="I708" s="11"/>
      <c r="J708" s="5">
        <f ca="1">SUMIF(总装!D$3:D$146,$B708,总装!D$6)+SUMIF(总装!E$3:E$146,$B708,总装!E$6)+SUMIF(总装!F$3:F$146,$B708,总装!F$6)</f>
        <v>0</v>
      </c>
      <c r="K708" s="12">
        <f ca="1">SUMIF(总装!G$3:G$146,$B708,总装!G$6)+SUMIF(总装!H$3:H$146,$B708,总装!H$6)+SUMIF(总装!I$3:I$146,$B708,总装!I$6)</f>
        <v>0</v>
      </c>
      <c r="L708" s="12">
        <f ca="1">SUMIF(总装!J$3:J$146,$B708,总装!J$6)+SUMIF(总装!K$3:K$146,$B708,总装!K$6)+SUMIF(总装!L$3:L$146,$B708,总装!L$6)</f>
        <v>0</v>
      </c>
      <c r="M708" s="12">
        <f ca="1">SUMIF(总装!M$3:M$146,$B708,总装!M$6)+SUMIF(总装!N$3:N$146,$B708,总装!N$6)+SUMIF(总装!O$3:O$146,$B708,总装!O$6)</f>
        <v>0</v>
      </c>
      <c r="N708" s="12">
        <f ca="1">SUMIF(总装!P$3:P$146,$B708,总装!P$6)+SUMIF(总装!Q$3:Q$146,$B708,总装!Q$6)+SUMIF(总装!R$3:R$146,$B708,总装!R$6)</f>
        <v>0</v>
      </c>
      <c r="O708" s="12">
        <f ca="1">SUMIF(总装!S$3:S$146,$B708,总装!S$6)+SUMIF(总装!T$3:T$146,$B708,总装!T$6)+SUMIF(总装!U$3:U$146,$B708,总装!U$6)</f>
        <v>0</v>
      </c>
      <c r="P708" s="12">
        <f ca="1">SUMIF(总装!V$3:V$146,$B708,总装!V$6)+SUMIF(总装!W$3:W$146,$B708,总装!W$6)+SUMIF(总装!X$3:X$146,$B708,总装!X$6)</f>
        <v>0</v>
      </c>
      <c r="Q708" s="12">
        <f ca="1">SUMIF(总装!Y$3:Y$146,$B708,总装!Y$6)+SUMIF(总装!Z$3:Z$146,$B708,总装!Z$6)+SUMIF(总装!AA$3:AA$146,$B708,总装!AA$6)</f>
        <v>0</v>
      </c>
      <c r="R708" s="5">
        <f ca="1">SUMIF(总装!AB$3:AB$146,$B708,总装!AB$6)+SUMIF(总装!AC$3:AC$146,$B708,总装!AC$6)+SUMIF(总装!AD$3:AD$146,$B708,总装!AD$6)</f>
        <v>0</v>
      </c>
      <c r="S708" s="5">
        <f ca="1">SUMIF(总装!AE$3:AE$146,$B708,总装!AE$6)+SUMIF(总装!AF$3:AF$146,$B708,总装!AF$6)+SUMIF(总装!AG$3:AG$146,$B708,总装!AG$6)</f>
        <v>0</v>
      </c>
      <c r="T708" s="5">
        <f ca="1">SUMIF(总装!AH$3:AH$146,$B708,总装!AH$6)+SUMIF(总装!AI$3:AI$146,$B708,总装!AI$6)+SUMIF(总装!AJ$3:AJ$146,$B708,总装!AJ$6)</f>
        <v>0</v>
      </c>
      <c r="U708" s="5">
        <f ca="1">SUMIF(总装!AK$3:AK$146,$B708,总装!AK$6)+SUMIF(总装!AL$3:AL$146,$B708,总装!AL$6)+SUMIF(总装!AM$3:AM$146,$B708,总装!AM$6)</f>
        <v>0</v>
      </c>
      <c r="V708" s="5">
        <f ca="1">SUMIF(总装!AN$3:AN$146,$B708,总装!AN$6)+SUMIF(总装!AO$3:AO$146,$B708,总装!AO$6)+SUMIF(总装!AP$3:AP$146,$B708,总装!AP$6)</f>
        <v>0</v>
      </c>
      <c r="W708" s="5">
        <f ca="1">SUMIF(总装!AQ$3:AQ$146,$B708,总装!AQ$6)+SUMIF(总装!AR$3:AR$146,$B708,总装!AR$6)+SUMIF(总装!AS$3:AS$146,$B708,总装!AS$6)</f>
        <v>0</v>
      </c>
      <c r="X708" s="5">
        <f ca="1">SUMIF(总装!AT$3:AT$146,$B708,总装!AT$6)+SUMIF(总装!AU$3:AU$146,$B708,总装!AU$6)+SUMIF(总装!AV$3:AV$146,$B708,总装!AV$6)</f>
        <v>200</v>
      </c>
      <c r="Y708" s="5">
        <f ca="1">SUMIF(总装!AW$3:AW$146,$B708,总装!AW$6)+SUMIF(总装!AX$3:AX$146,$B708,总装!AX$6)+SUMIF(总装!AY$3:AY$146,$B708,总装!AY$6)</f>
        <v>0</v>
      </c>
      <c r="Z708" s="5">
        <f ca="1">SUMIF(总装!AZ$3:AZ$146,$B708,总装!AZ$6)+SUMIF(总装!BA$3:BA$146,$B708,总装!BA$6)+SUMIF(总装!BB$3:BB$146,$B708,总装!BB$6)</f>
        <v>0</v>
      </c>
      <c r="AA708" s="5">
        <f ca="1">SUMIF(总装!BC$3:BC$146,$B708,总装!BC$6)+SUMIF(总装!BD$3:BD$146,$B708,总装!BD$6)+SUMIF(总装!BE$3:BE$146,$B708,总装!BE$6)</f>
        <v>416</v>
      </c>
      <c r="AB708" s="5">
        <f ca="1">SUMIF(总装!BF$3:BF$146,$B708,总装!BF$6)+SUMIF(总装!BG$3:BG$146,$B708,总装!BG$6)+SUMIF(总装!BH$3:BH$146,$B708,总装!BH$6)</f>
        <v>0</v>
      </c>
      <c r="AC708" s="5">
        <f ca="1">SUMIF(总装!BI$3:BI$146,$B708,总装!BI$6)+SUMIF(总装!BJ$3:BJ$146,$B708,总装!BJ$6)+SUMIF(总装!BK$3:BK$146,$B708,总装!BK$6)</f>
        <v>0</v>
      </c>
      <c r="AD708" s="5">
        <f ca="1">SUMIF(总装!BL$3:BL$146,$B708,总装!BL$6)+SUMIF(总装!BM$3:BM$146,$B708,总装!BM$6)+SUMIF(总装!BN$3:BN$146,$B708,总装!BN$6)</f>
        <v>0</v>
      </c>
      <c r="AE708" s="5">
        <f ca="1">SUMIF(总装!BO$3:BO$146,$B708,总装!BO$6)+SUMIF(总装!BP$3:BP$146,$B708,总装!BP$6)+SUMIF(总装!BQ$3:BQ$146,$B708,总装!BQ$6)</f>
        <v>0</v>
      </c>
      <c r="AF708" s="5">
        <f ca="1">SUMIF(总装!BR$3:BR$146,$B708,总装!BR$6)+SUMIF(总装!BS$3:BS$146,$B708,总装!BS$6)+SUMIF(总装!BT$3:BT$146,$B708,总装!BT$6)</f>
        <v>0</v>
      </c>
      <c r="AG708" s="5">
        <f ca="1">SUMIF(总装!BU$3:BU$146,$B708,总装!BU$6)+SUMIF(总装!BV$3:BV$146,$B708,总装!BV$6)+SUMIF(总装!BW$3:BW$146,$B708,总装!BW$6)</f>
        <v>0</v>
      </c>
      <c r="AH708" s="5">
        <f ca="1">SUMIF(总装!BX$3:BX$146,$B708,总装!BX$6)+SUMIF(总装!BY$3:BY$146,$B708,总装!BY$6)+SUMIF(总装!BZ$3:BZ$146,$B708,总装!BZ$6)</f>
        <v>0</v>
      </c>
      <c r="AI708" s="5">
        <f ca="1">SUMIF(总装!CA$3:CA$146,$B708,总装!CA$6)+SUMIF(总装!CB$3:CB$146,$B708,总装!CB$6)+SUMIF(总装!CC$3:CC$146,$B708,总装!CC$6)</f>
        <v>0</v>
      </c>
      <c r="AJ708" s="5">
        <f ca="1">SUMIF(总装!CD$3:CD$146,$B708,总装!CD$6)+SUMIF(总装!CE$3:CE$146,$B708,总装!CE$6)+SUMIF(总装!CF$3:CF$146,$B708,总装!CF$6)</f>
        <v>0</v>
      </c>
      <c r="AK708" s="5">
        <f ca="1">SUMIF(总装!CG$3:CG$146,$B708,总装!CG$6)+SUMIF(总装!CH$3:CH$146,$B708,总装!CH$6)+SUMIF(总装!CI$3:CI$146,$B708,总装!CI$6)</f>
        <v>0</v>
      </c>
      <c r="AL708" s="5">
        <f ca="1">SUMIF(总装!CJ$3:CJ$146,$B708,总装!CJ$6)+SUMIF(总装!CK$3:CK$146,$B708,总装!CK$6)+SUMIF(总装!CL$3:CL$146,$B708,总装!CL$6)</f>
        <v>0</v>
      </c>
      <c r="AM708" s="5">
        <f ca="1">SUMIF(总装!CM$3:CM$146,$B708,总装!CM$6)+SUMIF(总装!CN$3:CN$146,$B708,总装!CN$6)+SUMIF(总装!CO$3:CO$146,$B708,总装!CO$6)</f>
        <v>0</v>
      </c>
      <c r="AN708" s="5">
        <f ca="1">SUMIF(总装!CP$3:CP$146,$B708,总装!CP$6)+SUMIF(总装!CQ$3:CQ$146,$B708,总装!CQ$6)+SUMIF(总装!CR$3:CR$146,$B708,总装!CR$6)</f>
        <v>0</v>
      </c>
      <c r="AO708" s="5">
        <f ca="1" t="shared" ref="AO708:AO745" si="28">SUM(J708:AN708)</f>
        <v>616</v>
      </c>
      <c r="AP708" s="5">
        <f>SUMIF(工单拆分!G:G,B708,工单拆分!I:I)</f>
        <v>616</v>
      </c>
      <c r="AQ708" s="5">
        <f ca="1" t="shared" ref="AQ708:AQ745" si="29">AO708-AP708</f>
        <v>0</v>
      </c>
      <c r="AS708" s="7"/>
      <c r="AT708" s="5"/>
      <c r="AU708" s="5"/>
      <c r="AV708" s="5"/>
      <c r="AW708" s="5"/>
    </row>
    <row r="709" s="1" customFormat="1" spans="1:49">
      <c r="A709" s="5">
        <f>工单拆分!F709</f>
        <v>7211001719</v>
      </c>
      <c r="B709" s="5" t="str">
        <f>工单拆分!G709</f>
        <v>1100067503-10/20</v>
      </c>
      <c r="C709" s="5" t="str">
        <f>工单拆分!H709</f>
        <v>CG1101K-3.26</v>
      </c>
      <c r="D709" s="5">
        <f>VLOOKUP(B709,工单拆分!G:I,3,0)</f>
        <v>15149</v>
      </c>
      <c r="E709" s="5">
        <f ca="1">SUMIFS(OFFSET(工单拆分!$I$2,,,2000),OFFSET(工单拆分!$F$2,,,2000),A709)</f>
        <v>56980</v>
      </c>
      <c r="F709" s="5"/>
      <c r="G709" s="10">
        <f ca="1" t="array" ref="G709">MATCH(TRUE,J709:AN709&gt;10,0)+$J$2-1</f>
        <v>43546</v>
      </c>
      <c r="H709" s="11"/>
      <c r="I709" s="11"/>
      <c r="J709" s="5">
        <f ca="1">SUMIF(总装!D$3:D$146,$B709,总装!D$6)+SUMIF(总装!E$3:E$146,$B709,总装!E$6)+SUMIF(总装!F$3:F$146,$B709,总装!F$6)</f>
        <v>0</v>
      </c>
      <c r="K709" s="12">
        <f ca="1">SUMIF(总装!G$3:G$146,$B709,总装!G$6)+SUMIF(总装!H$3:H$146,$B709,总装!H$6)+SUMIF(总装!I$3:I$146,$B709,总装!I$6)</f>
        <v>0</v>
      </c>
      <c r="L709" s="12">
        <f ca="1">SUMIF(总装!J$3:J$146,$B709,总装!J$6)+SUMIF(总装!K$3:K$146,$B709,总装!K$6)+SUMIF(总装!L$3:L$146,$B709,总装!L$6)</f>
        <v>0</v>
      </c>
      <c r="M709" s="12">
        <f ca="1">SUMIF(总装!M$3:M$146,$B709,总装!M$6)+SUMIF(总装!N$3:N$146,$B709,总装!N$6)+SUMIF(总装!O$3:O$146,$B709,总装!O$6)</f>
        <v>0</v>
      </c>
      <c r="N709" s="12">
        <f ca="1">SUMIF(总装!P$3:P$146,$B709,总装!P$6)+SUMIF(总装!Q$3:Q$146,$B709,总装!Q$6)+SUMIF(总装!R$3:R$146,$B709,总装!R$6)</f>
        <v>0</v>
      </c>
      <c r="O709" s="12">
        <f ca="1">SUMIF(总装!S$3:S$146,$B709,总装!S$6)+SUMIF(总装!T$3:T$146,$B709,总装!T$6)+SUMIF(总装!U$3:U$146,$B709,总装!U$6)</f>
        <v>0</v>
      </c>
      <c r="P709" s="12">
        <f ca="1">SUMIF(总装!V$3:V$146,$B709,总装!V$6)+SUMIF(总装!W$3:W$146,$B709,总装!W$6)+SUMIF(总装!X$3:X$146,$B709,总装!X$6)</f>
        <v>0</v>
      </c>
      <c r="Q709" s="12">
        <f ca="1">SUMIF(总装!Y$3:Y$146,$B709,总装!Y$6)+SUMIF(总装!Z$3:Z$146,$B709,总装!Z$6)+SUMIF(总装!AA$3:AA$146,$B709,总装!AA$6)</f>
        <v>0</v>
      </c>
      <c r="R709" s="5">
        <f ca="1">SUMIF(总装!AB$3:AB$146,$B709,总装!AB$6)+SUMIF(总装!AC$3:AC$146,$B709,总装!AC$6)+SUMIF(总装!AD$3:AD$146,$B709,总装!AD$6)</f>
        <v>0</v>
      </c>
      <c r="S709" s="5">
        <f ca="1">SUMIF(总装!AE$3:AE$146,$B709,总装!AE$6)+SUMIF(总装!AF$3:AF$146,$B709,总装!AF$6)+SUMIF(总装!AG$3:AG$146,$B709,总装!AG$6)</f>
        <v>0</v>
      </c>
      <c r="T709" s="5">
        <f ca="1">SUMIF(总装!AH$3:AH$146,$B709,总装!AH$6)+SUMIF(总装!AI$3:AI$146,$B709,总装!AI$6)+SUMIF(总装!AJ$3:AJ$146,$B709,总装!AJ$6)</f>
        <v>0</v>
      </c>
      <c r="U709" s="5">
        <f ca="1">SUMIF(总装!AK$3:AK$146,$B709,总装!AK$6)+SUMIF(总装!AL$3:AL$146,$B709,总装!AL$6)+SUMIF(总装!AM$3:AM$146,$B709,总装!AM$6)</f>
        <v>0</v>
      </c>
      <c r="V709" s="5">
        <f ca="1">SUMIF(总装!AN$3:AN$146,$B709,总装!AN$6)+SUMIF(总装!AO$3:AO$146,$B709,总装!AO$6)+SUMIF(总装!AP$3:AP$146,$B709,总装!AP$6)</f>
        <v>0</v>
      </c>
      <c r="W709" s="5">
        <f ca="1">SUMIF(总装!AQ$3:AQ$146,$B709,总装!AQ$6)+SUMIF(总装!AR$3:AR$146,$B709,总装!AR$6)+SUMIF(总装!AS$3:AS$146,$B709,总装!AS$6)</f>
        <v>0</v>
      </c>
      <c r="X709" s="5">
        <f ca="1">SUMIF(总装!AT$3:AT$146,$B709,总装!AT$6)+SUMIF(总装!AU$3:AU$146,$B709,总装!AU$6)+SUMIF(总装!AV$3:AV$146,$B709,总装!AV$6)</f>
        <v>0</v>
      </c>
      <c r="Y709" s="5">
        <f ca="1">SUMIF(总装!AW$3:AW$146,$B709,总装!AW$6)+SUMIF(总装!AX$3:AX$146,$B709,总装!AX$6)+SUMIF(总装!AY$3:AY$146,$B709,总装!AY$6)</f>
        <v>0</v>
      </c>
      <c r="Z709" s="5">
        <f ca="1">SUMIF(总装!AZ$3:AZ$146,$B709,总装!AZ$6)+SUMIF(总装!BA$3:BA$146,$B709,总装!BA$6)+SUMIF(总装!BB$3:BB$146,$B709,总装!BB$6)</f>
        <v>0</v>
      </c>
      <c r="AA709" s="5">
        <f ca="1">SUMIF(总装!BC$3:BC$146,$B709,总装!BC$6)+SUMIF(总装!BD$3:BD$146,$B709,总装!BD$6)+SUMIF(总装!BE$3:BE$146,$B709,总装!BE$6)</f>
        <v>0</v>
      </c>
      <c r="AB709" s="5">
        <f ca="1">SUMIF(总装!BF$3:BF$146,$B709,总装!BF$6)+SUMIF(总装!BG$3:BG$146,$B709,总装!BG$6)+SUMIF(总装!BH$3:BH$146,$B709,总装!BH$6)</f>
        <v>0</v>
      </c>
      <c r="AC709" s="5">
        <f ca="1">SUMIF(总装!BI$3:BI$146,$B709,总装!BI$6)+SUMIF(总装!BJ$3:BJ$146,$B709,总装!BJ$6)+SUMIF(总装!BK$3:BK$146,$B709,总装!BK$6)</f>
        <v>0</v>
      </c>
      <c r="AD709" s="5">
        <f ca="1">SUMIF(总装!BL$3:BL$146,$B709,总装!BL$6)+SUMIF(总装!BM$3:BM$146,$B709,总装!BM$6)+SUMIF(总装!BN$3:BN$146,$B709,总装!BN$6)</f>
        <v>0</v>
      </c>
      <c r="AE709" s="5">
        <f ca="1">SUMIF(总装!BO$3:BO$146,$B709,总装!BO$6)+SUMIF(总装!BP$3:BP$146,$B709,总装!BP$6)+SUMIF(总装!BQ$3:BQ$146,$B709,总装!BQ$6)</f>
        <v>46</v>
      </c>
      <c r="AF709" s="5">
        <f ca="1">SUMIF(总装!BR$3:BR$146,$B709,总装!BR$6)+SUMIF(总装!BS$3:BS$146,$B709,总装!BS$6)+SUMIF(总装!BT$3:BT$146,$B709,总装!BT$6)</f>
        <v>2150</v>
      </c>
      <c r="AG709" s="5">
        <f ca="1">SUMIF(总装!BU$3:BU$146,$B709,总装!BU$6)+SUMIF(总装!BV$3:BV$146,$B709,总装!BV$6)+SUMIF(总装!BW$3:BW$146,$B709,总装!BW$6)</f>
        <v>2150</v>
      </c>
      <c r="AH709" s="5">
        <f ca="1">SUMIF(总装!BX$3:BX$146,$B709,总装!BX$6)+SUMIF(总装!BY$3:BY$146,$B709,总装!BY$6)+SUMIF(总装!BZ$3:BZ$146,$B709,总装!BZ$6)</f>
        <v>2200</v>
      </c>
      <c r="AI709" s="5">
        <f ca="1">SUMIF(总装!CA$3:CA$146,$B709,总装!CA$6)+SUMIF(总装!CB$3:CB$146,$B709,总装!CB$6)+SUMIF(总装!CC$3:CC$146,$B709,总装!CC$6)</f>
        <v>2200</v>
      </c>
      <c r="AJ709" s="5">
        <f ca="1">SUMIF(总装!CD$3:CD$146,$B709,总装!CD$6)+SUMIF(总装!CE$3:CE$146,$B709,总装!CE$6)+SUMIF(总装!CF$3:CF$146,$B709,总装!CF$6)</f>
        <v>2250</v>
      </c>
      <c r="AK709" s="5">
        <f ca="1">SUMIF(总装!CG$3:CG$146,$B709,总装!CG$6)+SUMIF(总装!CH$3:CH$146,$B709,总装!CH$6)+SUMIF(总装!CI$3:CI$146,$B709,总装!CI$6)</f>
        <v>2250</v>
      </c>
      <c r="AL709" s="5">
        <f ca="1">SUMIF(总装!CJ$3:CJ$146,$B709,总装!CJ$6)+SUMIF(总装!CK$3:CK$146,$B709,总装!CK$6)+SUMIF(总装!CL$3:CL$146,$B709,总装!CL$6)</f>
        <v>1903</v>
      </c>
      <c r="AM709" s="5">
        <f ca="1">SUMIF(总装!CM$3:CM$146,$B709,总装!CM$6)+SUMIF(总装!CN$3:CN$146,$B709,总装!CN$6)+SUMIF(总装!CO$3:CO$146,$B709,总装!CO$6)</f>
        <v>0</v>
      </c>
      <c r="AN709" s="5">
        <f ca="1">SUMIF(总装!CP$3:CP$146,$B709,总装!CP$6)+SUMIF(总装!CQ$3:CQ$146,$B709,总装!CQ$6)+SUMIF(总装!CR$3:CR$146,$B709,总装!CR$6)</f>
        <v>0</v>
      </c>
      <c r="AO709" s="5">
        <f ca="1" t="shared" si="28"/>
        <v>15149</v>
      </c>
      <c r="AP709" s="5">
        <f>SUMIF(工单拆分!G:G,B709,工单拆分!I:I)</f>
        <v>15149</v>
      </c>
      <c r="AQ709" s="5">
        <f ca="1" t="shared" si="29"/>
        <v>0</v>
      </c>
      <c r="AS709" s="7"/>
      <c r="AT709" s="5"/>
      <c r="AU709" s="5"/>
      <c r="AV709" s="5"/>
      <c r="AW709" s="5"/>
    </row>
    <row r="710" s="1" customFormat="1" spans="1:49">
      <c r="A710" s="5">
        <f>工单拆分!F710</f>
        <v>7211001719</v>
      </c>
      <c r="B710" s="5" t="str">
        <f>工单拆分!G710</f>
        <v>1100067503-10/20-1</v>
      </c>
      <c r="C710" s="5" t="str">
        <f>工单拆分!H710</f>
        <v>CG1101K-3.26.1</v>
      </c>
      <c r="D710" s="5">
        <f>VLOOKUP(B710,工单拆分!G:I,3,0)</f>
        <v>3000</v>
      </c>
      <c r="E710" s="5">
        <f ca="1">SUMIFS(OFFSET(工单拆分!$I$2,,,2000),OFFSET(工单拆分!$F$2,,,2000),A710)</f>
        <v>56980</v>
      </c>
      <c r="F710" s="5"/>
      <c r="G710" s="10">
        <f ca="1" t="array" ref="G710">MATCH(TRUE,J710:AN710&gt;10,0)+$J$2-1</f>
        <v>43551</v>
      </c>
      <c r="H710" s="11"/>
      <c r="I710" s="11"/>
      <c r="J710" s="5">
        <f ca="1">SUMIF(总装!D$3:D$146,$B710,总装!D$6)+SUMIF(总装!E$3:E$146,$B710,总装!E$6)+SUMIF(总装!F$3:F$146,$B710,总装!F$6)</f>
        <v>0</v>
      </c>
      <c r="K710" s="12">
        <f ca="1">SUMIF(总装!G$3:G$146,$B710,总装!G$6)+SUMIF(总装!H$3:H$146,$B710,总装!H$6)+SUMIF(总装!I$3:I$146,$B710,总装!I$6)</f>
        <v>0</v>
      </c>
      <c r="L710" s="12">
        <f ca="1">SUMIF(总装!J$3:J$146,$B710,总装!J$6)+SUMIF(总装!K$3:K$146,$B710,总装!K$6)+SUMIF(总装!L$3:L$146,$B710,总装!L$6)</f>
        <v>0</v>
      </c>
      <c r="M710" s="12">
        <f ca="1">SUMIF(总装!M$3:M$146,$B710,总装!M$6)+SUMIF(总装!N$3:N$146,$B710,总装!N$6)+SUMIF(总装!O$3:O$146,$B710,总装!O$6)</f>
        <v>0</v>
      </c>
      <c r="N710" s="12">
        <f ca="1">SUMIF(总装!P$3:P$146,$B710,总装!P$6)+SUMIF(总装!Q$3:Q$146,$B710,总装!Q$6)+SUMIF(总装!R$3:R$146,$B710,总装!R$6)</f>
        <v>0</v>
      </c>
      <c r="O710" s="12">
        <f ca="1">SUMIF(总装!S$3:S$146,$B710,总装!S$6)+SUMIF(总装!T$3:T$146,$B710,总装!T$6)+SUMIF(总装!U$3:U$146,$B710,总装!U$6)</f>
        <v>0</v>
      </c>
      <c r="P710" s="12">
        <f ca="1">SUMIF(总装!V$3:V$146,$B710,总装!V$6)+SUMIF(总装!W$3:W$146,$B710,总装!W$6)+SUMIF(总装!X$3:X$146,$B710,总装!X$6)</f>
        <v>0</v>
      </c>
      <c r="Q710" s="12">
        <f ca="1">SUMIF(总装!Y$3:Y$146,$B710,总装!Y$6)+SUMIF(总装!Z$3:Z$146,$B710,总装!Z$6)+SUMIF(总装!AA$3:AA$146,$B710,总装!AA$6)</f>
        <v>0</v>
      </c>
      <c r="R710" s="5">
        <f ca="1">SUMIF(总装!AB$3:AB$146,$B710,总装!AB$6)+SUMIF(总装!AC$3:AC$146,$B710,总装!AC$6)+SUMIF(总装!AD$3:AD$146,$B710,总装!AD$6)</f>
        <v>0</v>
      </c>
      <c r="S710" s="5">
        <f ca="1">SUMIF(总装!AE$3:AE$146,$B710,总装!AE$6)+SUMIF(总装!AF$3:AF$146,$B710,总装!AF$6)+SUMIF(总装!AG$3:AG$146,$B710,总装!AG$6)</f>
        <v>0</v>
      </c>
      <c r="T710" s="5">
        <f ca="1">SUMIF(总装!AH$3:AH$146,$B710,总装!AH$6)+SUMIF(总装!AI$3:AI$146,$B710,总装!AI$6)+SUMIF(总装!AJ$3:AJ$146,$B710,总装!AJ$6)</f>
        <v>0</v>
      </c>
      <c r="U710" s="5">
        <f ca="1">SUMIF(总装!AK$3:AK$146,$B710,总装!AK$6)+SUMIF(总装!AL$3:AL$146,$B710,总装!AL$6)+SUMIF(总装!AM$3:AM$146,$B710,总装!AM$6)</f>
        <v>0</v>
      </c>
      <c r="V710" s="5">
        <f ca="1">SUMIF(总装!AN$3:AN$146,$B710,总装!AN$6)+SUMIF(总装!AO$3:AO$146,$B710,总装!AO$6)+SUMIF(总装!AP$3:AP$146,$B710,总装!AP$6)</f>
        <v>0</v>
      </c>
      <c r="W710" s="5">
        <f ca="1">SUMIF(总装!AQ$3:AQ$146,$B710,总装!AQ$6)+SUMIF(总装!AR$3:AR$146,$B710,总装!AR$6)+SUMIF(总装!AS$3:AS$146,$B710,总装!AS$6)</f>
        <v>0</v>
      </c>
      <c r="X710" s="5">
        <f ca="1">SUMIF(总装!AT$3:AT$146,$B710,总装!AT$6)+SUMIF(总装!AU$3:AU$146,$B710,总装!AU$6)+SUMIF(总装!AV$3:AV$146,$B710,总装!AV$6)</f>
        <v>0</v>
      </c>
      <c r="Y710" s="5">
        <f ca="1">SUMIF(总装!AW$3:AW$146,$B710,总装!AW$6)+SUMIF(总装!AX$3:AX$146,$B710,总装!AX$6)+SUMIF(总装!AY$3:AY$146,$B710,总装!AY$6)</f>
        <v>0</v>
      </c>
      <c r="Z710" s="5">
        <f ca="1">SUMIF(总装!AZ$3:AZ$146,$B710,总装!AZ$6)+SUMIF(总装!BA$3:BA$146,$B710,总装!BA$6)+SUMIF(总装!BB$3:BB$146,$B710,总装!BB$6)</f>
        <v>0</v>
      </c>
      <c r="AA710" s="5">
        <f ca="1">SUMIF(总装!BC$3:BC$146,$B710,总装!BC$6)+SUMIF(总装!BD$3:BD$146,$B710,总装!BD$6)+SUMIF(总装!BE$3:BE$146,$B710,总装!BE$6)</f>
        <v>0</v>
      </c>
      <c r="AB710" s="5">
        <f ca="1">SUMIF(总装!BF$3:BF$146,$B710,总装!BF$6)+SUMIF(总装!BG$3:BG$146,$B710,总装!BG$6)+SUMIF(总装!BH$3:BH$146,$B710,总装!BH$6)</f>
        <v>0</v>
      </c>
      <c r="AC710" s="5">
        <f ca="1">SUMIF(总装!BI$3:BI$146,$B710,总装!BI$6)+SUMIF(总装!BJ$3:BJ$146,$B710,总装!BJ$6)+SUMIF(总装!BK$3:BK$146,$B710,总装!BK$6)</f>
        <v>0</v>
      </c>
      <c r="AD710" s="5">
        <f ca="1">SUMIF(总装!BL$3:BL$146,$B710,总装!BL$6)+SUMIF(总装!BM$3:BM$146,$B710,总装!BM$6)+SUMIF(总装!BN$3:BN$146,$B710,总装!BN$6)</f>
        <v>0</v>
      </c>
      <c r="AE710" s="5">
        <f ca="1">SUMIF(总装!BO$3:BO$146,$B710,总装!BO$6)+SUMIF(总装!BP$3:BP$146,$B710,总装!BP$6)+SUMIF(总装!BQ$3:BQ$146,$B710,总装!BQ$6)</f>
        <v>0</v>
      </c>
      <c r="AF710" s="5">
        <f ca="1">SUMIF(总装!BR$3:BR$146,$B710,总装!BR$6)+SUMIF(总装!BS$3:BS$146,$B710,总装!BS$6)+SUMIF(总装!BT$3:BT$146,$B710,总装!BT$6)</f>
        <v>0</v>
      </c>
      <c r="AG710" s="5">
        <f ca="1">SUMIF(总装!BU$3:BU$146,$B710,总装!BU$6)+SUMIF(总装!BV$3:BV$146,$B710,总装!BV$6)+SUMIF(总装!BW$3:BW$146,$B710,总装!BW$6)</f>
        <v>0</v>
      </c>
      <c r="AH710" s="5">
        <f ca="1">SUMIF(总装!BX$3:BX$146,$B710,总装!BX$6)+SUMIF(总装!BY$3:BY$146,$B710,总装!BY$6)+SUMIF(总装!BZ$3:BZ$146,$B710,总装!BZ$6)</f>
        <v>0</v>
      </c>
      <c r="AI710" s="5">
        <f ca="1">SUMIF(总装!CA$3:CA$146,$B710,总装!CA$6)+SUMIF(总装!CB$3:CB$146,$B710,总装!CB$6)+SUMIF(总装!CC$3:CC$146,$B710,总装!CC$6)</f>
        <v>0</v>
      </c>
      <c r="AJ710" s="5">
        <f ca="1">SUMIF(总装!CD$3:CD$146,$B710,总装!CD$6)+SUMIF(总装!CE$3:CE$146,$B710,总装!CE$6)+SUMIF(总装!CF$3:CF$146,$B710,总装!CF$6)</f>
        <v>1600</v>
      </c>
      <c r="AK710" s="5">
        <f ca="1">SUMIF(总装!CG$3:CG$146,$B710,总装!CG$6)+SUMIF(总装!CH$3:CH$146,$B710,总装!CH$6)+SUMIF(总装!CI$3:CI$146,$B710,总装!CI$6)</f>
        <v>1400</v>
      </c>
      <c r="AL710" s="5">
        <f ca="1">SUMIF(总装!CJ$3:CJ$146,$B710,总装!CJ$6)+SUMIF(总装!CK$3:CK$146,$B710,总装!CK$6)+SUMIF(总装!CL$3:CL$146,$B710,总装!CL$6)</f>
        <v>0</v>
      </c>
      <c r="AM710" s="5">
        <f ca="1">SUMIF(总装!CM$3:CM$146,$B710,总装!CM$6)+SUMIF(总装!CN$3:CN$146,$B710,总装!CN$6)+SUMIF(总装!CO$3:CO$146,$B710,总装!CO$6)</f>
        <v>0</v>
      </c>
      <c r="AN710" s="5">
        <f ca="1">SUMIF(总装!CP$3:CP$146,$B710,总装!CP$6)+SUMIF(总装!CQ$3:CQ$146,$B710,总装!CQ$6)+SUMIF(总装!CR$3:CR$146,$B710,总装!CR$6)</f>
        <v>0</v>
      </c>
      <c r="AO710" s="5">
        <f ca="1" t="shared" si="28"/>
        <v>3000</v>
      </c>
      <c r="AP710" s="5">
        <f>SUMIF(工单拆分!G:G,B710,工单拆分!I:I)</f>
        <v>3000</v>
      </c>
      <c r="AQ710" s="5">
        <f ca="1" t="shared" si="29"/>
        <v>0</v>
      </c>
      <c r="AS710" s="7"/>
      <c r="AT710" s="5"/>
      <c r="AU710" s="5"/>
      <c r="AV710" s="5"/>
      <c r="AW710" s="5"/>
    </row>
    <row r="711" s="1" customFormat="1" spans="1:49">
      <c r="A711" s="5">
        <f>工单拆分!F711</f>
        <v>7211002207</v>
      </c>
      <c r="B711" s="5" t="str">
        <f>工单拆分!G711</f>
        <v>1100067504-10/20</v>
      </c>
      <c r="C711" s="5" t="str">
        <f>工单拆分!H711</f>
        <v>CG1101AF-3.26</v>
      </c>
      <c r="D711" s="5">
        <f>VLOOKUP(B711,工单拆分!G:I,3,0)</f>
        <v>1346</v>
      </c>
      <c r="E711" s="5">
        <f ca="1">SUMIFS(OFFSET(工单拆分!$I$2,,,2000),OFFSET(工单拆分!$F$2,,,2000),A711)</f>
        <v>3366</v>
      </c>
      <c r="F711" s="5"/>
      <c r="G711" s="10">
        <f ca="1" t="array" ref="G711">MATCH(TRUE,J711:AN711&gt;10,0)+$J$2-1</f>
        <v>43550</v>
      </c>
      <c r="H711" s="11"/>
      <c r="I711" s="11"/>
      <c r="J711" s="5">
        <f ca="1">SUMIF(总装!D$3:D$146,$B711,总装!D$6)+SUMIF(总装!E$3:E$146,$B711,总装!E$6)+SUMIF(总装!F$3:F$146,$B711,总装!F$6)</f>
        <v>0</v>
      </c>
      <c r="K711" s="12">
        <f ca="1">SUMIF(总装!G$3:G$146,$B711,总装!G$6)+SUMIF(总装!H$3:H$146,$B711,总装!H$6)+SUMIF(总装!I$3:I$146,$B711,总装!I$6)</f>
        <v>0</v>
      </c>
      <c r="L711" s="12">
        <f ca="1">SUMIF(总装!J$3:J$146,$B711,总装!J$6)+SUMIF(总装!K$3:K$146,$B711,总装!K$6)+SUMIF(总装!L$3:L$146,$B711,总装!L$6)</f>
        <v>0</v>
      </c>
      <c r="M711" s="12">
        <f ca="1">SUMIF(总装!M$3:M$146,$B711,总装!M$6)+SUMIF(总装!N$3:N$146,$B711,总装!N$6)+SUMIF(总装!O$3:O$146,$B711,总装!O$6)</f>
        <v>0</v>
      </c>
      <c r="N711" s="12">
        <f ca="1">SUMIF(总装!P$3:P$146,$B711,总装!P$6)+SUMIF(总装!Q$3:Q$146,$B711,总装!Q$6)+SUMIF(总装!R$3:R$146,$B711,总装!R$6)</f>
        <v>0</v>
      </c>
      <c r="O711" s="12">
        <f ca="1">SUMIF(总装!S$3:S$146,$B711,总装!S$6)+SUMIF(总装!T$3:T$146,$B711,总装!T$6)+SUMIF(总装!U$3:U$146,$B711,总装!U$6)</f>
        <v>0</v>
      </c>
      <c r="P711" s="12">
        <f ca="1">SUMIF(总装!V$3:V$146,$B711,总装!V$6)+SUMIF(总装!W$3:W$146,$B711,总装!W$6)+SUMIF(总装!X$3:X$146,$B711,总装!X$6)</f>
        <v>0</v>
      </c>
      <c r="Q711" s="12">
        <f ca="1">SUMIF(总装!Y$3:Y$146,$B711,总装!Y$6)+SUMIF(总装!Z$3:Z$146,$B711,总装!Z$6)+SUMIF(总装!AA$3:AA$146,$B711,总装!AA$6)</f>
        <v>0</v>
      </c>
      <c r="R711" s="5">
        <f ca="1">SUMIF(总装!AB$3:AB$146,$B711,总装!AB$6)+SUMIF(总装!AC$3:AC$146,$B711,总装!AC$6)+SUMIF(总装!AD$3:AD$146,$B711,总装!AD$6)</f>
        <v>0</v>
      </c>
      <c r="S711" s="5">
        <f ca="1">SUMIF(总装!AE$3:AE$146,$B711,总装!AE$6)+SUMIF(总装!AF$3:AF$146,$B711,总装!AF$6)+SUMIF(总装!AG$3:AG$146,$B711,总装!AG$6)</f>
        <v>0</v>
      </c>
      <c r="T711" s="5">
        <f ca="1">SUMIF(总装!AH$3:AH$146,$B711,总装!AH$6)+SUMIF(总装!AI$3:AI$146,$B711,总装!AI$6)+SUMIF(总装!AJ$3:AJ$146,$B711,总装!AJ$6)</f>
        <v>0</v>
      </c>
      <c r="U711" s="5">
        <f ca="1">SUMIF(总装!AK$3:AK$146,$B711,总装!AK$6)+SUMIF(总装!AL$3:AL$146,$B711,总装!AL$6)+SUMIF(总装!AM$3:AM$146,$B711,总装!AM$6)</f>
        <v>0</v>
      </c>
      <c r="V711" s="5">
        <f ca="1">SUMIF(总装!AN$3:AN$146,$B711,总装!AN$6)+SUMIF(总装!AO$3:AO$146,$B711,总装!AO$6)+SUMIF(总装!AP$3:AP$146,$B711,总装!AP$6)</f>
        <v>0</v>
      </c>
      <c r="W711" s="5">
        <f ca="1">SUMIF(总装!AQ$3:AQ$146,$B711,总装!AQ$6)+SUMIF(总装!AR$3:AR$146,$B711,总装!AR$6)+SUMIF(总装!AS$3:AS$146,$B711,总装!AS$6)</f>
        <v>0</v>
      </c>
      <c r="X711" s="5">
        <f ca="1">SUMIF(总装!AT$3:AT$146,$B711,总装!AT$6)+SUMIF(总装!AU$3:AU$146,$B711,总装!AU$6)+SUMIF(总装!AV$3:AV$146,$B711,总装!AV$6)</f>
        <v>0</v>
      </c>
      <c r="Y711" s="5">
        <f ca="1">SUMIF(总装!AW$3:AW$146,$B711,总装!AW$6)+SUMIF(总装!AX$3:AX$146,$B711,总装!AX$6)+SUMIF(总装!AY$3:AY$146,$B711,总装!AY$6)</f>
        <v>0</v>
      </c>
      <c r="Z711" s="5">
        <f ca="1">SUMIF(总装!AZ$3:AZ$146,$B711,总装!AZ$6)+SUMIF(总装!BA$3:BA$146,$B711,总装!BA$6)+SUMIF(总装!BB$3:BB$146,$B711,总装!BB$6)</f>
        <v>0</v>
      </c>
      <c r="AA711" s="5">
        <f ca="1">SUMIF(总装!BC$3:BC$146,$B711,总装!BC$6)+SUMIF(总装!BD$3:BD$146,$B711,总装!BD$6)+SUMIF(总装!BE$3:BE$146,$B711,总装!BE$6)</f>
        <v>0</v>
      </c>
      <c r="AB711" s="5">
        <f ca="1">SUMIF(总装!BF$3:BF$146,$B711,总装!BF$6)+SUMIF(总装!BG$3:BG$146,$B711,总装!BG$6)+SUMIF(总装!BH$3:BH$146,$B711,总装!BH$6)</f>
        <v>0</v>
      </c>
      <c r="AC711" s="5">
        <f ca="1">SUMIF(总装!BI$3:BI$146,$B711,总装!BI$6)+SUMIF(总装!BJ$3:BJ$146,$B711,总装!BJ$6)+SUMIF(总装!BK$3:BK$146,$B711,总装!BK$6)</f>
        <v>0</v>
      </c>
      <c r="AD711" s="5">
        <f ca="1">SUMIF(总装!BL$3:BL$146,$B711,总装!BL$6)+SUMIF(总装!BM$3:BM$146,$B711,总装!BM$6)+SUMIF(总装!BN$3:BN$146,$B711,总装!BN$6)</f>
        <v>0</v>
      </c>
      <c r="AE711" s="5">
        <f ca="1">SUMIF(总装!BO$3:BO$146,$B711,总装!BO$6)+SUMIF(总装!BP$3:BP$146,$B711,总装!BP$6)+SUMIF(总装!BQ$3:BQ$146,$B711,总装!BQ$6)</f>
        <v>0</v>
      </c>
      <c r="AF711" s="5">
        <f ca="1">SUMIF(总装!BR$3:BR$146,$B711,总装!BR$6)+SUMIF(总装!BS$3:BS$146,$B711,总装!BS$6)+SUMIF(总装!BT$3:BT$146,$B711,总装!BT$6)</f>
        <v>0</v>
      </c>
      <c r="AG711" s="5">
        <f ca="1">SUMIF(总装!BU$3:BU$146,$B711,总装!BU$6)+SUMIF(总装!BV$3:BV$146,$B711,总装!BV$6)+SUMIF(总装!BW$3:BW$146,$B711,总装!BW$6)</f>
        <v>0</v>
      </c>
      <c r="AH711" s="5">
        <f ca="1">SUMIF(总装!BX$3:BX$146,$B711,总装!BX$6)+SUMIF(总装!BY$3:BY$146,$B711,总装!BY$6)+SUMIF(总装!BZ$3:BZ$146,$B711,总装!BZ$6)</f>
        <v>0</v>
      </c>
      <c r="AI711" s="5">
        <f ca="1">SUMIF(总装!CA$3:CA$146,$B711,总装!CA$6)+SUMIF(总装!CB$3:CB$146,$B711,总装!CB$6)+SUMIF(总装!CC$3:CC$146,$B711,总装!CC$6)</f>
        <v>1146</v>
      </c>
      <c r="AJ711" s="5">
        <f ca="1">SUMIF(总装!CD$3:CD$146,$B711,总装!CD$6)+SUMIF(总装!CE$3:CE$146,$B711,总装!CE$6)+SUMIF(总装!CF$3:CF$146,$B711,总装!CF$6)</f>
        <v>200</v>
      </c>
      <c r="AK711" s="5">
        <f ca="1">SUMIF(总装!CG$3:CG$146,$B711,总装!CG$6)+SUMIF(总装!CH$3:CH$146,$B711,总装!CH$6)+SUMIF(总装!CI$3:CI$146,$B711,总装!CI$6)</f>
        <v>0</v>
      </c>
      <c r="AL711" s="5">
        <f ca="1">SUMIF(总装!CJ$3:CJ$146,$B711,总装!CJ$6)+SUMIF(总装!CK$3:CK$146,$B711,总装!CK$6)+SUMIF(总装!CL$3:CL$146,$B711,总装!CL$6)</f>
        <v>0</v>
      </c>
      <c r="AM711" s="5">
        <f ca="1">SUMIF(总装!CM$3:CM$146,$B711,总装!CM$6)+SUMIF(总装!CN$3:CN$146,$B711,总装!CN$6)+SUMIF(总装!CO$3:CO$146,$B711,总装!CO$6)</f>
        <v>0</v>
      </c>
      <c r="AN711" s="5">
        <f ca="1">SUMIF(总装!CP$3:CP$146,$B711,总装!CP$6)+SUMIF(总装!CQ$3:CQ$146,$B711,总装!CQ$6)+SUMIF(总装!CR$3:CR$146,$B711,总装!CR$6)</f>
        <v>0</v>
      </c>
      <c r="AO711" s="5">
        <f ca="1" t="shared" si="28"/>
        <v>1346</v>
      </c>
      <c r="AP711" s="5">
        <f>SUMIF(工单拆分!G:G,B711,工单拆分!I:I)</f>
        <v>1346</v>
      </c>
      <c r="AQ711" s="5">
        <f ca="1" t="shared" si="29"/>
        <v>0</v>
      </c>
      <c r="AS711" s="7"/>
      <c r="AT711" s="5"/>
      <c r="AU711" s="5"/>
      <c r="AV711" s="5"/>
      <c r="AW711" s="5"/>
    </row>
    <row r="712" s="1" customFormat="1" spans="1:49">
      <c r="A712" s="5">
        <f>工单拆分!F712</f>
        <v>7211001927</v>
      </c>
      <c r="B712" s="5" t="str">
        <f>工单拆分!G712</f>
        <v>1100067505-10/20</v>
      </c>
      <c r="C712" s="5" t="str">
        <f>工单拆分!H712</f>
        <v>JF08AG-3.26</v>
      </c>
      <c r="D712" s="5">
        <f>VLOOKUP(B712,工单拆分!G:I,3,0)</f>
        <v>1945</v>
      </c>
      <c r="E712" s="5">
        <f ca="1">SUMIFS(OFFSET(工单拆分!$I$2,,,2000),OFFSET(工单拆分!$F$2,,,2000),A712)</f>
        <v>5842</v>
      </c>
      <c r="F712" s="5"/>
      <c r="G712" s="10">
        <f ca="1" t="array" ref="G712">MATCH(TRUE,J712:AN712&gt;10,0)+$J$2-1</f>
        <v>43549</v>
      </c>
      <c r="H712" s="11"/>
      <c r="I712" s="11"/>
      <c r="J712" s="5">
        <f ca="1">SUMIF(总装!D$3:D$146,$B712,总装!D$6)+SUMIF(总装!E$3:E$146,$B712,总装!E$6)+SUMIF(总装!F$3:F$146,$B712,总装!F$6)</f>
        <v>0</v>
      </c>
      <c r="K712" s="12">
        <f ca="1">SUMIF(总装!G$3:G$146,$B712,总装!G$6)+SUMIF(总装!H$3:H$146,$B712,总装!H$6)+SUMIF(总装!I$3:I$146,$B712,总装!I$6)</f>
        <v>0</v>
      </c>
      <c r="L712" s="12">
        <f ca="1">SUMIF(总装!J$3:J$146,$B712,总装!J$6)+SUMIF(总装!K$3:K$146,$B712,总装!K$6)+SUMIF(总装!L$3:L$146,$B712,总装!L$6)</f>
        <v>0</v>
      </c>
      <c r="M712" s="12">
        <f ca="1">SUMIF(总装!M$3:M$146,$B712,总装!M$6)+SUMIF(总装!N$3:N$146,$B712,总装!N$6)+SUMIF(总装!O$3:O$146,$B712,总装!O$6)</f>
        <v>0</v>
      </c>
      <c r="N712" s="12">
        <f ca="1">SUMIF(总装!P$3:P$146,$B712,总装!P$6)+SUMIF(总装!Q$3:Q$146,$B712,总装!Q$6)+SUMIF(总装!R$3:R$146,$B712,总装!R$6)</f>
        <v>0</v>
      </c>
      <c r="O712" s="12">
        <f ca="1">SUMIF(总装!S$3:S$146,$B712,总装!S$6)+SUMIF(总装!T$3:T$146,$B712,总装!T$6)+SUMIF(总装!U$3:U$146,$B712,总装!U$6)</f>
        <v>0</v>
      </c>
      <c r="P712" s="12">
        <f ca="1">SUMIF(总装!V$3:V$146,$B712,总装!V$6)+SUMIF(总装!W$3:W$146,$B712,总装!W$6)+SUMIF(总装!X$3:X$146,$B712,总装!X$6)</f>
        <v>0</v>
      </c>
      <c r="Q712" s="12">
        <f ca="1">SUMIF(总装!Y$3:Y$146,$B712,总装!Y$6)+SUMIF(总装!Z$3:Z$146,$B712,总装!Z$6)+SUMIF(总装!AA$3:AA$146,$B712,总装!AA$6)</f>
        <v>0</v>
      </c>
      <c r="R712" s="5">
        <f ca="1">SUMIF(总装!AB$3:AB$146,$B712,总装!AB$6)+SUMIF(总装!AC$3:AC$146,$B712,总装!AC$6)+SUMIF(总装!AD$3:AD$146,$B712,总装!AD$6)</f>
        <v>0</v>
      </c>
      <c r="S712" s="5">
        <f ca="1">SUMIF(总装!AE$3:AE$146,$B712,总装!AE$6)+SUMIF(总装!AF$3:AF$146,$B712,总装!AF$6)+SUMIF(总装!AG$3:AG$146,$B712,总装!AG$6)</f>
        <v>0</v>
      </c>
      <c r="T712" s="5">
        <f ca="1">SUMIF(总装!AH$3:AH$146,$B712,总装!AH$6)+SUMIF(总装!AI$3:AI$146,$B712,总装!AI$6)+SUMIF(总装!AJ$3:AJ$146,$B712,总装!AJ$6)</f>
        <v>0</v>
      </c>
      <c r="U712" s="5">
        <f ca="1">SUMIF(总装!AK$3:AK$146,$B712,总装!AK$6)+SUMIF(总装!AL$3:AL$146,$B712,总装!AL$6)+SUMIF(总装!AM$3:AM$146,$B712,总装!AM$6)</f>
        <v>0</v>
      </c>
      <c r="V712" s="5">
        <f ca="1">SUMIF(总装!AN$3:AN$146,$B712,总装!AN$6)+SUMIF(总装!AO$3:AO$146,$B712,总装!AO$6)+SUMIF(总装!AP$3:AP$146,$B712,总装!AP$6)</f>
        <v>0</v>
      </c>
      <c r="W712" s="5">
        <f ca="1">SUMIF(总装!AQ$3:AQ$146,$B712,总装!AQ$6)+SUMIF(总装!AR$3:AR$146,$B712,总装!AR$6)+SUMIF(总装!AS$3:AS$146,$B712,总装!AS$6)</f>
        <v>0</v>
      </c>
      <c r="X712" s="5">
        <f ca="1">SUMIF(总装!AT$3:AT$146,$B712,总装!AT$6)+SUMIF(总装!AU$3:AU$146,$B712,总装!AU$6)+SUMIF(总装!AV$3:AV$146,$B712,总装!AV$6)</f>
        <v>0</v>
      </c>
      <c r="Y712" s="5">
        <f ca="1">SUMIF(总装!AW$3:AW$146,$B712,总装!AW$6)+SUMIF(总装!AX$3:AX$146,$B712,总装!AX$6)+SUMIF(总装!AY$3:AY$146,$B712,总装!AY$6)</f>
        <v>0</v>
      </c>
      <c r="Z712" s="5">
        <f ca="1">SUMIF(总装!AZ$3:AZ$146,$B712,总装!AZ$6)+SUMIF(总装!BA$3:BA$146,$B712,总装!BA$6)+SUMIF(总装!BB$3:BB$146,$B712,总装!BB$6)</f>
        <v>0</v>
      </c>
      <c r="AA712" s="5">
        <f ca="1">SUMIF(总装!BC$3:BC$146,$B712,总装!BC$6)+SUMIF(总装!BD$3:BD$146,$B712,总装!BD$6)+SUMIF(总装!BE$3:BE$146,$B712,总装!BE$6)</f>
        <v>0</v>
      </c>
      <c r="AB712" s="5">
        <f ca="1">SUMIF(总装!BF$3:BF$146,$B712,总装!BF$6)+SUMIF(总装!BG$3:BG$146,$B712,总装!BG$6)+SUMIF(总装!BH$3:BH$146,$B712,总装!BH$6)</f>
        <v>0</v>
      </c>
      <c r="AC712" s="5">
        <f ca="1">SUMIF(总装!BI$3:BI$146,$B712,总装!BI$6)+SUMIF(总装!BJ$3:BJ$146,$B712,总装!BJ$6)+SUMIF(总装!BK$3:BK$146,$B712,总装!BK$6)</f>
        <v>0</v>
      </c>
      <c r="AD712" s="5">
        <f ca="1">SUMIF(总装!BL$3:BL$146,$B712,总装!BL$6)+SUMIF(总装!BM$3:BM$146,$B712,总装!BM$6)+SUMIF(总装!BN$3:BN$146,$B712,总装!BN$6)</f>
        <v>0</v>
      </c>
      <c r="AE712" s="5">
        <f ca="1">SUMIF(总装!BO$3:BO$146,$B712,总装!BO$6)+SUMIF(总装!BP$3:BP$146,$B712,总装!BP$6)+SUMIF(总装!BQ$3:BQ$146,$B712,总装!BQ$6)</f>
        <v>0</v>
      </c>
      <c r="AF712" s="5">
        <f ca="1">SUMIF(总装!BR$3:BR$146,$B712,总装!BR$6)+SUMIF(总装!BS$3:BS$146,$B712,总装!BS$6)+SUMIF(总装!BT$3:BT$146,$B712,总装!BT$6)</f>
        <v>0</v>
      </c>
      <c r="AG712" s="5">
        <f ca="1">SUMIF(总装!BU$3:BU$146,$B712,总装!BU$6)+SUMIF(总装!BV$3:BV$146,$B712,总装!BV$6)+SUMIF(总装!BW$3:BW$146,$B712,总装!BW$6)</f>
        <v>0</v>
      </c>
      <c r="AH712" s="5">
        <f ca="1">SUMIF(总装!BX$3:BX$146,$B712,总装!BX$6)+SUMIF(总装!BY$3:BY$146,$B712,总装!BY$6)+SUMIF(总装!BZ$3:BZ$146,$B712,总装!BZ$6)</f>
        <v>1545</v>
      </c>
      <c r="AI712" s="5">
        <f ca="1">SUMIF(总装!CA$3:CA$146,$B712,总装!CA$6)+SUMIF(总装!CB$3:CB$146,$B712,总装!CB$6)+SUMIF(总装!CC$3:CC$146,$B712,总装!CC$6)</f>
        <v>400</v>
      </c>
      <c r="AJ712" s="5">
        <f ca="1">SUMIF(总装!CD$3:CD$146,$B712,总装!CD$6)+SUMIF(总装!CE$3:CE$146,$B712,总装!CE$6)+SUMIF(总装!CF$3:CF$146,$B712,总装!CF$6)</f>
        <v>0</v>
      </c>
      <c r="AK712" s="5">
        <f ca="1">SUMIF(总装!CG$3:CG$146,$B712,总装!CG$6)+SUMIF(总装!CH$3:CH$146,$B712,总装!CH$6)+SUMIF(总装!CI$3:CI$146,$B712,总装!CI$6)</f>
        <v>0</v>
      </c>
      <c r="AL712" s="5">
        <f ca="1">SUMIF(总装!CJ$3:CJ$146,$B712,总装!CJ$6)+SUMIF(总装!CK$3:CK$146,$B712,总装!CK$6)+SUMIF(总装!CL$3:CL$146,$B712,总装!CL$6)</f>
        <v>0</v>
      </c>
      <c r="AM712" s="5">
        <f ca="1">SUMIF(总装!CM$3:CM$146,$B712,总装!CM$6)+SUMIF(总装!CN$3:CN$146,$B712,总装!CN$6)+SUMIF(总装!CO$3:CO$146,$B712,总装!CO$6)</f>
        <v>0</v>
      </c>
      <c r="AN712" s="5">
        <f ca="1">SUMIF(总装!CP$3:CP$146,$B712,总装!CP$6)+SUMIF(总装!CQ$3:CQ$146,$B712,总装!CQ$6)+SUMIF(总装!CR$3:CR$146,$B712,总装!CR$6)</f>
        <v>0</v>
      </c>
      <c r="AO712" s="5">
        <f ca="1" t="shared" si="28"/>
        <v>1945</v>
      </c>
      <c r="AP712" s="5">
        <f>SUMIF(工单拆分!G:G,B712,工单拆分!I:I)</f>
        <v>1945</v>
      </c>
      <c r="AQ712" s="5">
        <f ca="1" t="shared" si="29"/>
        <v>0</v>
      </c>
      <c r="AS712" s="7"/>
      <c r="AT712" s="5"/>
      <c r="AU712" s="5"/>
      <c r="AV712" s="5"/>
      <c r="AW712" s="5"/>
    </row>
    <row r="713" s="1" customFormat="1" spans="1:49">
      <c r="A713" s="5">
        <f>工单拆分!F713</f>
        <v>7211002466</v>
      </c>
      <c r="B713" s="5" t="str">
        <f>工单拆分!G713</f>
        <v>1100067507-10/20</v>
      </c>
      <c r="C713" s="5" t="str">
        <f>工单拆分!H713</f>
        <v>CG1301F-3.29</v>
      </c>
      <c r="D713" s="5">
        <f>VLOOKUP(B713,工单拆分!G:I,3,0)</f>
        <v>1712</v>
      </c>
      <c r="E713" s="5">
        <f ca="1">SUMIFS(OFFSET(工单拆分!$I$2,,,2000),OFFSET(工单拆分!$F$2,,,2000),A713)</f>
        <v>2282</v>
      </c>
      <c r="F713" s="5"/>
      <c r="G713" s="10">
        <f ca="1" t="array" ref="G713">MATCH(TRUE,J713:AN713&gt;10,0)+$J$2-1</f>
        <v>43548</v>
      </c>
      <c r="H713" s="11"/>
      <c r="I713" s="11"/>
      <c r="J713" s="5">
        <f ca="1">SUMIF(总装!D$3:D$146,$B713,总装!D$6)+SUMIF(总装!E$3:E$146,$B713,总装!E$6)+SUMIF(总装!F$3:F$146,$B713,总装!F$6)</f>
        <v>0</v>
      </c>
      <c r="K713" s="12">
        <f ca="1">SUMIF(总装!G$3:G$146,$B713,总装!G$6)+SUMIF(总装!H$3:H$146,$B713,总装!H$6)+SUMIF(总装!I$3:I$146,$B713,总装!I$6)</f>
        <v>0</v>
      </c>
      <c r="L713" s="12">
        <f ca="1">SUMIF(总装!J$3:J$146,$B713,总装!J$6)+SUMIF(总装!K$3:K$146,$B713,总装!K$6)+SUMIF(总装!L$3:L$146,$B713,总装!L$6)</f>
        <v>0</v>
      </c>
      <c r="M713" s="12">
        <f ca="1">SUMIF(总装!M$3:M$146,$B713,总装!M$6)+SUMIF(总装!N$3:N$146,$B713,总装!N$6)+SUMIF(总装!O$3:O$146,$B713,总装!O$6)</f>
        <v>0</v>
      </c>
      <c r="N713" s="12">
        <f ca="1">SUMIF(总装!P$3:P$146,$B713,总装!P$6)+SUMIF(总装!Q$3:Q$146,$B713,总装!Q$6)+SUMIF(总装!R$3:R$146,$B713,总装!R$6)</f>
        <v>0</v>
      </c>
      <c r="O713" s="12">
        <f ca="1">SUMIF(总装!S$3:S$146,$B713,总装!S$6)+SUMIF(总装!T$3:T$146,$B713,总装!T$6)+SUMIF(总装!U$3:U$146,$B713,总装!U$6)</f>
        <v>0</v>
      </c>
      <c r="P713" s="12">
        <f ca="1">SUMIF(总装!V$3:V$146,$B713,总装!V$6)+SUMIF(总装!W$3:W$146,$B713,总装!W$6)+SUMIF(总装!X$3:X$146,$B713,总装!X$6)</f>
        <v>0</v>
      </c>
      <c r="Q713" s="12">
        <f ca="1">SUMIF(总装!Y$3:Y$146,$B713,总装!Y$6)+SUMIF(总装!Z$3:Z$146,$B713,总装!Z$6)+SUMIF(总装!AA$3:AA$146,$B713,总装!AA$6)</f>
        <v>0</v>
      </c>
      <c r="R713" s="5">
        <f ca="1">SUMIF(总装!AB$3:AB$146,$B713,总装!AB$6)+SUMIF(总装!AC$3:AC$146,$B713,总装!AC$6)+SUMIF(总装!AD$3:AD$146,$B713,总装!AD$6)</f>
        <v>0</v>
      </c>
      <c r="S713" s="5">
        <f ca="1">SUMIF(总装!AE$3:AE$146,$B713,总装!AE$6)+SUMIF(总装!AF$3:AF$146,$B713,总装!AF$6)+SUMIF(总装!AG$3:AG$146,$B713,总装!AG$6)</f>
        <v>0</v>
      </c>
      <c r="T713" s="5">
        <f ca="1">SUMIF(总装!AH$3:AH$146,$B713,总装!AH$6)+SUMIF(总装!AI$3:AI$146,$B713,总装!AI$6)+SUMIF(总装!AJ$3:AJ$146,$B713,总装!AJ$6)</f>
        <v>0</v>
      </c>
      <c r="U713" s="5">
        <f ca="1">SUMIF(总装!AK$3:AK$146,$B713,总装!AK$6)+SUMIF(总装!AL$3:AL$146,$B713,总装!AL$6)+SUMIF(总装!AM$3:AM$146,$B713,总装!AM$6)</f>
        <v>0</v>
      </c>
      <c r="V713" s="5">
        <f ca="1">SUMIF(总装!AN$3:AN$146,$B713,总装!AN$6)+SUMIF(总装!AO$3:AO$146,$B713,总装!AO$6)+SUMIF(总装!AP$3:AP$146,$B713,总装!AP$6)</f>
        <v>0</v>
      </c>
      <c r="W713" s="5">
        <f ca="1">SUMIF(总装!AQ$3:AQ$146,$B713,总装!AQ$6)+SUMIF(总装!AR$3:AR$146,$B713,总装!AR$6)+SUMIF(总装!AS$3:AS$146,$B713,总装!AS$6)</f>
        <v>0</v>
      </c>
      <c r="X713" s="5">
        <f ca="1">SUMIF(总装!AT$3:AT$146,$B713,总装!AT$6)+SUMIF(总装!AU$3:AU$146,$B713,总装!AU$6)+SUMIF(总装!AV$3:AV$146,$B713,总装!AV$6)</f>
        <v>0</v>
      </c>
      <c r="Y713" s="5">
        <f ca="1">SUMIF(总装!AW$3:AW$146,$B713,总装!AW$6)+SUMIF(总装!AX$3:AX$146,$B713,总装!AX$6)+SUMIF(总装!AY$3:AY$146,$B713,总装!AY$6)</f>
        <v>0</v>
      </c>
      <c r="Z713" s="5">
        <f ca="1">SUMIF(总装!AZ$3:AZ$146,$B713,总装!AZ$6)+SUMIF(总装!BA$3:BA$146,$B713,总装!BA$6)+SUMIF(总装!BB$3:BB$146,$B713,总装!BB$6)</f>
        <v>0</v>
      </c>
      <c r="AA713" s="5">
        <f ca="1">SUMIF(总装!BC$3:BC$146,$B713,总装!BC$6)+SUMIF(总装!BD$3:BD$146,$B713,总装!BD$6)+SUMIF(总装!BE$3:BE$146,$B713,总装!BE$6)</f>
        <v>0</v>
      </c>
      <c r="AB713" s="5">
        <f ca="1">SUMIF(总装!BF$3:BF$146,$B713,总装!BF$6)+SUMIF(总装!BG$3:BG$146,$B713,总装!BG$6)+SUMIF(总装!BH$3:BH$146,$B713,总装!BH$6)</f>
        <v>0</v>
      </c>
      <c r="AC713" s="5">
        <f ca="1">SUMIF(总装!BI$3:BI$146,$B713,总装!BI$6)+SUMIF(总装!BJ$3:BJ$146,$B713,总装!BJ$6)+SUMIF(总装!BK$3:BK$146,$B713,总装!BK$6)</f>
        <v>0</v>
      </c>
      <c r="AD713" s="5">
        <f ca="1">SUMIF(总装!BL$3:BL$146,$B713,总装!BL$6)+SUMIF(总装!BM$3:BM$146,$B713,总装!BM$6)+SUMIF(总装!BN$3:BN$146,$B713,总装!BN$6)</f>
        <v>0</v>
      </c>
      <c r="AE713" s="5">
        <f ca="1">SUMIF(总装!BO$3:BO$146,$B713,总装!BO$6)+SUMIF(总装!BP$3:BP$146,$B713,总装!BP$6)+SUMIF(总装!BQ$3:BQ$146,$B713,总装!BQ$6)</f>
        <v>0</v>
      </c>
      <c r="AF713" s="5">
        <f ca="1">SUMIF(总装!BR$3:BR$146,$B713,总装!BR$6)+SUMIF(总装!BS$3:BS$146,$B713,总装!BS$6)+SUMIF(总装!BT$3:BT$146,$B713,总装!BT$6)</f>
        <v>0</v>
      </c>
      <c r="AG713" s="5">
        <f ca="1">SUMIF(总装!BU$3:BU$146,$B713,总装!BU$6)+SUMIF(总装!BV$3:BV$146,$B713,总装!BV$6)+SUMIF(总装!BW$3:BW$146,$B713,总装!BW$6)</f>
        <v>882</v>
      </c>
      <c r="AH713" s="5">
        <f ca="1">SUMIF(总装!BX$3:BX$146,$B713,总装!BX$6)+SUMIF(总装!BY$3:BY$146,$B713,总装!BY$6)+SUMIF(总装!BZ$3:BZ$146,$B713,总装!BZ$6)</f>
        <v>830</v>
      </c>
      <c r="AI713" s="5">
        <f ca="1">SUMIF(总装!CA$3:CA$146,$B713,总装!CA$6)+SUMIF(总装!CB$3:CB$146,$B713,总装!CB$6)+SUMIF(总装!CC$3:CC$146,$B713,总装!CC$6)</f>
        <v>0</v>
      </c>
      <c r="AJ713" s="5">
        <f ca="1">SUMIF(总装!CD$3:CD$146,$B713,总装!CD$6)+SUMIF(总装!CE$3:CE$146,$B713,总装!CE$6)+SUMIF(总装!CF$3:CF$146,$B713,总装!CF$6)</f>
        <v>0</v>
      </c>
      <c r="AK713" s="5">
        <f ca="1">SUMIF(总装!CG$3:CG$146,$B713,总装!CG$6)+SUMIF(总装!CH$3:CH$146,$B713,总装!CH$6)+SUMIF(总装!CI$3:CI$146,$B713,总装!CI$6)</f>
        <v>0</v>
      </c>
      <c r="AL713" s="5">
        <f ca="1">SUMIF(总装!CJ$3:CJ$146,$B713,总装!CJ$6)+SUMIF(总装!CK$3:CK$146,$B713,总装!CK$6)+SUMIF(总装!CL$3:CL$146,$B713,总装!CL$6)</f>
        <v>0</v>
      </c>
      <c r="AM713" s="5">
        <f ca="1">SUMIF(总装!CM$3:CM$146,$B713,总装!CM$6)+SUMIF(总装!CN$3:CN$146,$B713,总装!CN$6)+SUMIF(总装!CO$3:CO$146,$B713,总装!CO$6)</f>
        <v>0</v>
      </c>
      <c r="AN713" s="5">
        <f ca="1">SUMIF(总装!CP$3:CP$146,$B713,总装!CP$6)+SUMIF(总装!CQ$3:CQ$146,$B713,总装!CQ$6)+SUMIF(总装!CR$3:CR$146,$B713,总装!CR$6)</f>
        <v>0</v>
      </c>
      <c r="AO713" s="5">
        <f ca="1" t="shared" si="28"/>
        <v>1712</v>
      </c>
      <c r="AP713" s="5">
        <f>SUMIF(工单拆分!G:G,B713,工单拆分!I:I)</f>
        <v>1712</v>
      </c>
      <c r="AQ713" s="5">
        <f ca="1" t="shared" si="29"/>
        <v>0</v>
      </c>
      <c r="AS713" s="7"/>
      <c r="AT713" s="5"/>
      <c r="AU713" s="5"/>
      <c r="AV713" s="5"/>
      <c r="AW713" s="5"/>
    </row>
    <row r="714" s="1" customFormat="1" spans="1:49">
      <c r="A714" s="5">
        <f>工单拆分!F714</f>
        <v>7211002168</v>
      </c>
      <c r="B714" s="5" t="str">
        <f>工单拆分!G714</f>
        <v>1100067509-10/20</v>
      </c>
      <c r="C714" s="5" t="str">
        <f>工单拆分!H714</f>
        <v>CG1301A-3.25</v>
      </c>
      <c r="D714" s="5">
        <f>VLOOKUP(B714,工单拆分!G:I,3,0)</f>
        <v>573</v>
      </c>
      <c r="E714" s="5">
        <f ca="1">SUMIFS(OFFSET(工单拆分!$I$2,,,2000),OFFSET(工单拆分!$F$2,,,2000),A714)</f>
        <v>573</v>
      </c>
      <c r="F714" s="5"/>
      <c r="G714" s="10">
        <f ca="1" t="array" ref="G714">MATCH(TRUE,J714:AN714&gt;10,0)+$J$2-1</f>
        <v>43547</v>
      </c>
      <c r="H714" s="11"/>
      <c r="I714" s="11"/>
      <c r="J714" s="5">
        <f ca="1">SUMIF(总装!D$3:D$146,$B714,总装!D$6)+SUMIF(总装!E$3:E$146,$B714,总装!E$6)+SUMIF(总装!F$3:F$146,$B714,总装!F$6)</f>
        <v>0</v>
      </c>
      <c r="K714" s="12">
        <f ca="1">SUMIF(总装!G$3:G$146,$B714,总装!G$6)+SUMIF(总装!H$3:H$146,$B714,总装!H$6)+SUMIF(总装!I$3:I$146,$B714,总装!I$6)</f>
        <v>0</v>
      </c>
      <c r="L714" s="12">
        <f ca="1">SUMIF(总装!J$3:J$146,$B714,总装!J$6)+SUMIF(总装!K$3:K$146,$B714,总装!K$6)+SUMIF(总装!L$3:L$146,$B714,总装!L$6)</f>
        <v>0</v>
      </c>
      <c r="M714" s="12">
        <f ca="1">SUMIF(总装!M$3:M$146,$B714,总装!M$6)+SUMIF(总装!N$3:N$146,$B714,总装!N$6)+SUMIF(总装!O$3:O$146,$B714,总装!O$6)</f>
        <v>0</v>
      </c>
      <c r="N714" s="12">
        <f ca="1">SUMIF(总装!P$3:P$146,$B714,总装!P$6)+SUMIF(总装!Q$3:Q$146,$B714,总装!Q$6)+SUMIF(总装!R$3:R$146,$B714,总装!R$6)</f>
        <v>0</v>
      </c>
      <c r="O714" s="12">
        <f ca="1">SUMIF(总装!S$3:S$146,$B714,总装!S$6)+SUMIF(总装!T$3:T$146,$B714,总装!T$6)+SUMIF(总装!U$3:U$146,$B714,总装!U$6)</f>
        <v>0</v>
      </c>
      <c r="P714" s="12">
        <f ca="1">SUMIF(总装!V$3:V$146,$B714,总装!V$6)+SUMIF(总装!W$3:W$146,$B714,总装!W$6)+SUMIF(总装!X$3:X$146,$B714,总装!X$6)</f>
        <v>0</v>
      </c>
      <c r="Q714" s="12">
        <f ca="1">SUMIF(总装!Y$3:Y$146,$B714,总装!Y$6)+SUMIF(总装!Z$3:Z$146,$B714,总装!Z$6)+SUMIF(总装!AA$3:AA$146,$B714,总装!AA$6)</f>
        <v>0</v>
      </c>
      <c r="R714" s="5">
        <f ca="1">SUMIF(总装!AB$3:AB$146,$B714,总装!AB$6)+SUMIF(总装!AC$3:AC$146,$B714,总装!AC$6)+SUMIF(总装!AD$3:AD$146,$B714,总装!AD$6)</f>
        <v>0</v>
      </c>
      <c r="S714" s="5">
        <f ca="1">SUMIF(总装!AE$3:AE$146,$B714,总装!AE$6)+SUMIF(总装!AF$3:AF$146,$B714,总装!AF$6)+SUMIF(总装!AG$3:AG$146,$B714,总装!AG$6)</f>
        <v>0</v>
      </c>
      <c r="T714" s="5">
        <f ca="1">SUMIF(总装!AH$3:AH$146,$B714,总装!AH$6)+SUMIF(总装!AI$3:AI$146,$B714,总装!AI$6)+SUMIF(总装!AJ$3:AJ$146,$B714,总装!AJ$6)</f>
        <v>0</v>
      </c>
      <c r="U714" s="5">
        <f ca="1">SUMIF(总装!AK$3:AK$146,$B714,总装!AK$6)+SUMIF(总装!AL$3:AL$146,$B714,总装!AL$6)+SUMIF(总装!AM$3:AM$146,$B714,总装!AM$6)</f>
        <v>0</v>
      </c>
      <c r="V714" s="5">
        <f ca="1">SUMIF(总装!AN$3:AN$146,$B714,总装!AN$6)+SUMIF(总装!AO$3:AO$146,$B714,总装!AO$6)+SUMIF(总装!AP$3:AP$146,$B714,总装!AP$6)</f>
        <v>0</v>
      </c>
      <c r="W714" s="5">
        <f ca="1">SUMIF(总装!AQ$3:AQ$146,$B714,总装!AQ$6)+SUMIF(总装!AR$3:AR$146,$B714,总装!AR$6)+SUMIF(总装!AS$3:AS$146,$B714,总装!AS$6)</f>
        <v>0</v>
      </c>
      <c r="X714" s="5">
        <f ca="1">SUMIF(总装!AT$3:AT$146,$B714,总装!AT$6)+SUMIF(总装!AU$3:AU$146,$B714,总装!AU$6)+SUMIF(总装!AV$3:AV$146,$B714,总装!AV$6)</f>
        <v>0</v>
      </c>
      <c r="Y714" s="5">
        <f ca="1">SUMIF(总装!AW$3:AW$146,$B714,总装!AW$6)+SUMIF(总装!AX$3:AX$146,$B714,总装!AX$6)+SUMIF(总装!AY$3:AY$146,$B714,总装!AY$6)</f>
        <v>0</v>
      </c>
      <c r="Z714" s="5">
        <f ca="1">SUMIF(总装!AZ$3:AZ$146,$B714,总装!AZ$6)+SUMIF(总装!BA$3:BA$146,$B714,总装!BA$6)+SUMIF(总装!BB$3:BB$146,$B714,总装!BB$6)</f>
        <v>0</v>
      </c>
      <c r="AA714" s="5">
        <f ca="1">SUMIF(总装!BC$3:BC$146,$B714,总装!BC$6)+SUMIF(总装!BD$3:BD$146,$B714,总装!BD$6)+SUMIF(总装!BE$3:BE$146,$B714,总装!BE$6)</f>
        <v>0</v>
      </c>
      <c r="AB714" s="5">
        <f ca="1">SUMIF(总装!BF$3:BF$146,$B714,总装!BF$6)+SUMIF(总装!BG$3:BG$146,$B714,总装!BG$6)+SUMIF(总装!BH$3:BH$146,$B714,总装!BH$6)</f>
        <v>0</v>
      </c>
      <c r="AC714" s="5">
        <f ca="1">SUMIF(总装!BI$3:BI$146,$B714,总装!BI$6)+SUMIF(总装!BJ$3:BJ$146,$B714,总装!BJ$6)+SUMIF(总装!BK$3:BK$146,$B714,总装!BK$6)</f>
        <v>0</v>
      </c>
      <c r="AD714" s="5">
        <f ca="1">SUMIF(总装!BL$3:BL$146,$B714,总装!BL$6)+SUMIF(总装!BM$3:BM$146,$B714,总装!BM$6)+SUMIF(总装!BN$3:BN$146,$B714,总装!BN$6)</f>
        <v>0</v>
      </c>
      <c r="AE714" s="5">
        <f ca="1">SUMIF(总装!BO$3:BO$146,$B714,总装!BO$6)+SUMIF(总装!BP$3:BP$146,$B714,总装!BP$6)+SUMIF(总装!BQ$3:BQ$146,$B714,总装!BQ$6)</f>
        <v>0</v>
      </c>
      <c r="AF714" s="5">
        <f ca="1">SUMIF(总装!BR$3:BR$146,$B714,总装!BR$6)+SUMIF(总装!BS$3:BS$146,$B714,总装!BS$6)+SUMIF(总装!BT$3:BT$146,$B714,总装!BT$6)</f>
        <v>280</v>
      </c>
      <c r="AG714" s="5">
        <f ca="1">SUMIF(总装!BU$3:BU$146,$B714,总装!BU$6)+SUMIF(总装!BV$3:BV$146,$B714,总装!BV$6)+SUMIF(总装!BW$3:BW$146,$B714,总装!BW$6)</f>
        <v>293</v>
      </c>
      <c r="AH714" s="5">
        <f ca="1">SUMIF(总装!BX$3:BX$146,$B714,总装!BX$6)+SUMIF(总装!BY$3:BY$146,$B714,总装!BY$6)+SUMIF(总装!BZ$3:BZ$146,$B714,总装!BZ$6)</f>
        <v>0</v>
      </c>
      <c r="AI714" s="5">
        <f ca="1">SUMIF(总装!CA$3:CA$146,$B714,总装!CA$6)+SUMIF(总装!CB$3:CB$146,$B714,总装!CB$6)+SUMIF(总装!CC$3:CC$146,$B714,总装!CC$6)</f>
        <v>0</v>
      </c>
      <c r="AJ714" s="5">
        <f ca="1">SUMIF(总装!CD$3:CD$146,$B714,总装!CD$6)+SUMIF(总装!CE$3:CE$146,$B714,总装!CE$6)+SUMIF(总装!CF$3:CF$146,$B714,总装!CF$6)</f>
        <v>0</v>
      </c>
      <c r="AK714" s="5">
        <f ca="1">SUMIF(总装!CG$3:CG$146,$B714,总装!CG$6)+SUMIF(总装!CH$3:CH$146,$B714,总装!CH$6)+SUMIF(总装!CI$3:CI$146,$B714,总装!CI$6)</f>
        <v>0</v>
      </c>
      <c r="AL714" s="5">
        <f ca="1">SUMIF(总装!CJ$3:CJ$146,$B714,总装!CJ$6)+SUMIF(总装!CK$3:CK$146,$B714,总装!CK$6)+SUMIF(总装!CL$3:CL$146,$B714,总装!CL$6)</f>
        <v>0</v>
      </c>
      <c r="AM714" s="5">
        <f ca="1">SUMIF(总装!CM$3:CM$146,$B714,总装!CM$6)+SUMIF(总装!CN$3:CN$146,$B714,总装!CN$6)+SUMIF(总装!CO$3:CO$146,$B714,总装!CO$6)</f>
        <v>0</v>
      </c>
      <c r="AN714" s="5">
        <f ca="1">SUMIF(总装!CP$3:CP$146,$B714,总装!CP$6)+SUMIF(总装!CQ$3:CQ$146,$B714,总装!CQ$6)+SUMIF(总装!CR$3:CR$146,$B714,总装!CR$6)</f>
        <v>0</v>
      </c>
      <c r="AO714" s="5">
        <f ca="1" t="shared" si="28"/>
        <v>573</v>
      </c>
      <c r="AP714" s="5">
        <f>SUMIF(工单拆分!G:G,B714,工单拆分!I:I)</f>
        <v>573</v>
      </c>
      <c r="AQ714" s="5">
        <f ca="1" t="shared" si="29"/>
        <v>0</v>
      </c>
      <c r="AS714" s="7"/>
      <c r="AT714" s="5"/>
      <c r="AU714" s="5"/>
      <c r="AV714" s="5"/>
      <c r="AW714" s="5"/>
    </row>
    <row r="715" s="1" customFormat="1" spans="1:49">
      <c r="A715" s="5">
        <f>工单拆分!F715</f>
        <v>7211002441</v>
      </c>
      <c r="B715" s="5" t="str">
        <f>工单拆分!G715</f>
        <v>1100067510-10/20</v>
      </c>
      <c r="C715" s="5" t="str">
        <f>工单拆分!H715</f>
        <v>CG1101AI-3.23</v>
      </c>
      <c r="D715" s="5">
        <f>VLOOKUP(B715,工单拆分!G:I,3,0)</f>
        <v>677</v>
      </c>
      <c r="E715" s="5">
        <f ca="1">SUMIFS(OFFSET(工单拆分!$I$2,,,2000),OFFSET(工单拆分!$F$2,,,2000),A715)</f>
        <v>5408</v>
      </c>
      <c r="F715" s="5"/>
      <c r="G715" s="10">
        <f ca="1" t="array" ref="G715">MATCH(TRUE,J715:AN715&gt;10,0)+$J$2-1</f>
        <v>43549</v>
      </c>
      <c r="H715" s="11"/>
      <c r="I715" s="11"/>
      <c r="J715" s="5">
        <f ca="1">SUMIF(总装!D$3:D$146,$B715,总装!D$6)+SUMIF(总装!E$3:E$146,$B715,总装!E$6)+SUMIF(总装!F$3:F$146,$B715,总装!F$6)</f>
        <v>0</v>
      </c>
      <c r="K715" s="12">
        <f ca="1">SUMIF(总装!G$3:G$146,$B715,总装!G$6)+SUMIF(总装!H$3:H$146,$B715,总装!H$6)+SUMIF(总装!I$3:I$146,$B715,总装!I$6)</f>
        <v>0</v>
      </c>
      <c r="L715" s="12">
        <f ca="1">SUMIF(总装!J$3:J$146,$B715,总装!J$6)+SUMIF(总装!K$3:K$146,$B715,总装!K$6)+SUMIF(总装!L$3:L$146,$B715,总装!L$6)</f>
        <v>0</v>
      </c>
      <c r="M715" s="12">
        <f ca="1">SUMIF(总装!M$3:M$146,$B715,总装!M$6)+SUMIF(总装!N$3:N$146,$B715,总装!N$6)+SUMIF(总装!O$3:O$146,$B715,总装!O$6)</f>
        <v>0</v>
      </c>
      <c r="N715" s="12">
        <f ca="1">SUMIF(总装!P$3:P$146,$B715,总装!P$6)+SUMIF(总装!Q$3:Q$146,$B715,总装!Q$6)+SUMIF(总装!R$3:R$146,$B715,总装!R$6)</f>
        <v>0</v>
      </c>
      <c r="O715" s="12">
        <f ca="1">SUMIF(总装!S$3:S$146,$B715,总装!S$6)+SUMIF(总装!T$3:T$146,$B715,总装!T$6)+SUMIF(总装!U$3:U$146,$B715,总装!U$6)</f>
        <v>0</v>
      </c>
      <c r="P715" s="12">
        <f ca="1">SUMIF(总装!V$3:V$146,$B715,总装!V$6)+SUMIF(总装!W$3:W$146,$B715,总装!W$6)+SUMIF(总装!X$3:X$146,$B715,总装!X$6)</f>
        <v>0</v>
      </c>
      <c r="Q715" s="12">
        <f ca="1">SUMIF(总装!Y$3:Y$146,$B715,总装!Y$6)+SUMIF(总装!Z$3:Z$146,$B715,总装!Z$6)+SUMIF(总装!AA$3:AA$146,$B715,总装!AA$6)</f>
        <v>0</v>
      </c>
      <c r="R715" s="5">
        <f ca="1">SUMIF(总装!AB$3:AB$146,$B715,总装!AB$6)+SUMIF(总装!AC$3:AC$146,$B715,总装!AC$6)+SUMIF(总装!AD$3:AD$146,$B715,总装!AD$6)</f>
        <v>0</v>
      </c>
      <c r="S715" s="5">
        <f ca="1">SUMIF(总装!AE$3:AE$146,$B715,总装!AE$6)+SUMIF(总装!AF$3:AF$146,$B715,总装!AF$6)+SUMIF(总装!AG$3:AG$146,$B715,总装!AG$6)</f>
        <v>0</v>
      </c>
      <c r="T715" s="5">
        <f ca="1">SUMIF(总装!AH$3:AH$146,$B715,总装!AH$6)+SUMIF(总装!AI$3:AI$146,$B715,总装!AI$6)+SUMIF(总装!AJ$3:AJ$146,$B715,总装!AJ$6)</f>
        <v>0</v>
      </c>
      <c r="U715" s="5">
        <f ca="1">SUMIF(总装!AK$3:AK$146,$B715,总装!AK$6)+SUMIF(总装!AL$3:AL$146,$B715,总装!AL$6)+SUMIF(总装!AM$3:AM$146,$B715,总装!AM$6)</f>
        <v>0</v>
      </c>
      <c r="V715" s="5">
        <f ca="1">SUMIF(总装!AN$3:AN$146,$B715,总装!AN$6)+SUMIF(总装!AO$3:AO$146,$B715,总装!AO$6)+SUMIF(总装!AP$3:AP$146,$B715,总装!AP$6)</f>
        <v>0</v>
      </c>
      <c r="W715" s="5">
        <f ca="1">SUMIF(总装!AQ$3:AQ$146,$B715,总装!AQ$6)+SUMIF(总装!AR$3:AR$146,$B715,总装!AR$6)+SUMIF(总装!AS$3:AS$146,$B715,总装!AS$6)</f>
        <v>0</v>
      </c>
      <c r="X715" s="5">
        <f ca="1">SUMIF(总装!AT$3:AT$146,$B715,总装!AT$6)+SUMIF(总装!AU$3:AU$146,$B715,总装!AU$6)+SUMIF(总装!AV$3:AV$146,$B715,总装!AV$6)</f>
        <v>0</v>
      </c>
      <c r="Y715" s="5">
        <f ca="1">SUMIF(总装!AW$3:AW$146,$B715,总装!AW$6)+SUMIF(总装!AX$3:AX$146,$B715,总装!AX$6)+SUMIF(总装!AY$3:AY$146,$B715,总装!AY$6)</f>
        <v>0</v>
      </c>
      <c r="Z715" s="5">
        <f ca="1">SUMIF(总装!AZ$3:AZ$146,$B715,总装!AZ$6)+SUMIF(总装!BA$3:BA$146,$B715,总装!BA$6)+SUMIF(总装!BB$3:BB$146,$B715,总装!BB$6)</f>
        <v>0</v>
      </c>
      <c r="AA715" s="5">
        <f ca="1">SUMIF(总装!BC$3:BC$146,$B715,总装!BC$6)+SUMIF(总装!BD$3:BD$146,$B715,总装!BD$6)+SUMIF(总装!BE$3:BE$146,$B715,总装!BE$6)</f>
        <v>0</v>
      </c>
      <c r="AB715" s="5">
        <f ca="1">SUMIF(总装!BF$3:BF$146,$B715,总装!BF$6)+SUMIF(总装!BG$3:BG$146,$B715,总装!BG$6)+SUMIF(总装!BH$3:BH$146,$B715,总装!BH$6)</f>
        <v>0</v>
      </c>
      <c r="AC715" s="5">
        <f ca="1">SUMIF(总装!BI$3:BI$146,$B715,总装!BI$6)+SUMIF(总装!BJ$3:BJ$146,$B715,总装!BJ$6)+SUMIF(总装!BK$3:BK$146,$B715,总装!BK$6)</f>
        <v>0</v>
      </c>
      <c r="AD715" s="5">
        <f ca="1">SUMIF(总装!BL$3:BL$146,$B715,总装!BL$6)+SUMIF(总装!BM$3:BM$146,$B715,总装!BM$6)+SUMIF(总装!BN$3:BN$146,$B715,总装!BN$6)</f>
        <v>0</v>
      </c>
      <c r="AE715" s="5">
        <f ca="1">SUMIF(总装!BO$3:BO$146,$B715,总装!BO$6)+SUMIF(总装!BP$3:BP$146,$B715,总装!BP$6)+SUMIF(总装!BQ$3:BQ$146,$B715,总装!BQ$6)</f>
        <v>0</v>
      </c>
      <c r="AF715" s="5">
        <f ca="1">SUMIF(总装!BR$3:BR$146,$B715,总装!BR$6)+SUMIF(总装!BS$3:BS$146,$B715,总装!BS$6)+SUMIF(总装!BT$3:BT$146,$B715,总装!BT$6)</f>
        <v>0</v>
      </c>
      <c r="AG715" s="5">
        <f ca="1">SUMIF(总装!BU$3:BU$146,$B715,总装!BU$6)+SUMIF(总装!BV$3:BV$146,$B715,总装!BV$6)+SUMIF(总装!BW$3:BW$146,$B715,总装!BW$6)</f>
        <v>0</v>
      </c>
      <c r="AH715" s="5">
        <f ca="1">SUMIF(总装!BX$3:BX$146,$B715,总装!BX$6)+SUMIF(总装!BY$3:BY$146,$B715,总装!BY$6)+SUMIF(总装!BZ$3:BZ$146,$B715,总装!BZ$6)</f>
        <v>677</v>
      </c>
      <c r="AI715" s="5">
        <f ca="1">SUMIF(总装!CA$3:CA$146,$B715,总装!CA$6)+SUMIF(总装!CB$3:CB$146,$B715,总装!CB$6)+SUMIF(总装!CC$3:CC$146,$B715,总装!CC$6)</f>
        <v>0</v>
      </c>
      <c r="AJ715" s="5">
        <f ca="1">SUMIF(总装!CD$3:CD$146,$B715,总装!CD$6)+SUMIF(总装!CE$3:CE$146,$B715,总装!CE$6)+SUMIF(总装!CF$3:CF$146,$B715,总装!CF$6)</f>
        <v>0</v>
      </c>
      <c r="AK715" s="5">
        <f ca="1">SUMIF(总装!CG$3:CG$146,$B715,总装!CG$6)+SUMIF(总装!CH$3:CH$146,$B715,总装!CH$6)+SUMIF(总装!CI$3:CI$146,$B715,总装!CI$6)</f>
        <v>0</v>
      </c>
      <c r="AL715" s="5">
        <f ca="1">SUMIF(总装!CJ$3:CJ$146,$B715,总装!CJ$6)+SUMIF(总装!CK$3:CK$146,$B715,总装!CK$6)+SUMIF(总装!CL$3:CL$146,$B715,总装!CL$6)</f>
        <v>0</v>
      </c>
      <c r="AM715" s="5">
        <f ca="1">SUMIF(总装!CM$3:CM$146,$B715,总装!CM$6)+SUMIF(总装!CN$3:CN$146,$B715,总装!CN$6)+SUMIF(总装!CO$3:CO$146,$B715,总装!CO$6)</f>
        <v>0</v>
      </c>
      <c r="AN715" s="5">
        <f ca="1">SUMIF(总装!CP$3:CP$146,$B715,总装!CP$6)+SUMIF(总装!CQ$3:CQ$146,$B715,总装!CQ$6)+SUMIF(总装!CR$3:CR$146,$B715,总装!CR$6)</f>
        <v>0</v>
      </c>
      <c r="AO715" s="5">
        <f ca="1" t="shared" si="28"/>
        <v>677</v>
      </c>
      <c r="AP715" s="5">
        <f>SUMIF(工单拆分!G:G,B715,工单拆分!I:I)</f>
        <v>677</v>
      </c>
      <c r="AQ715" s="5">
        <f ca="1" t="shared" si="29"/>
        <v>0</v>
      </c>
      <c r="AS715" s="7"/>
      <c r="AT715" s="5"/>
      <c r="AU715" s="5"/>
      <c r="AV715" s="5"/>
      <c r="AW715" s="5"/>
    </row>
    <row r="716" s="1" customFormat="1" spans="1:49">
      <c r="A716" s="5">
        <f>工单拆分!F716</f>
        <v>7211002684</v>
      </c>
      <c r="B716" s="5" t="str">
        <f>工单拆分!G716</f>
        <v>1100067511-10/30</v>
      </c>
      <c r="C716" s="5" t="str">
        <f>工单拆分!H716</f>
        <v>JF08CG-3.26</v>
      </c>
      <c r="D716" s="5">
        <f>VLOOKUP(B716,工单拆分!G:I,3,0)</f>
        <v>973</v>
      </c>
      <c r="E716" s="5">
        <f ca="1">SUMIFS(OFFSET(工单拆分!$I$2,,,2000),OFFSET(工单拆分!$F$2,,,2000),A716)</f>
        <v>2922</v>
      </c>
      <c r="F716" s="5"/>
      <c r="G716" s="10">
        <f ca="1" t="array" ref="G716">MATCH(TRUE,J716:AN716&gt;10,0)+$J$2-1</f>
        <v>43550</v>
      </c>
      <c r="H716" s="11"/>
      <c r="I716" s="11"/>
      <c r="J716" s="5">
        <f ca="1">SUMIF(总装!D$3:D$146,$B716,总装!D$6)+SUMIF(总装!E$3:E$146,$B716,总装!E$6)+SUMIF(总装!F$3:F$146,$B716,总装!F$6)</f>
        <v>0</v>
      </c>
      <c r="K716" s="12">
        <f ca="1">SUMIF(总装!G$3:G$146,$B716,总装!G$6)+SUMIF(总装!H$3:H$146,$B716,总装!H$6)+SUMIF(总装!I$3:I$146,$B716,总装!I$6)</f>
        <v>0</v>
      </c>
      <c r="L716" s="12">
        <f ca="1">SUMIF(总装!J$3:J$146,$B716,总装!J$6)+SUMIF(总装!K$3:K$146,$B716,总装!K$6)+SUMIF(总装!L$3:L$146,$B716,总装!L$6)</f>
        <v>0</v>
      </c>
      <c r="M716" s="12">
        <f ca="1">SUMIF(总装!M$3:M$146,$B716,总装!M$6)+SUMIF(总装!N$3:N$146,$B716,总装!N$6)+SUMIF(总装!O$3:O$146,$B716,总装!O$6)</f>
        <v>0</v>
      </c>
      <c r="N716" s="12">
        <f ca="1">SUMIF(总装!P$3:P$146,$B716,总装!P$6)+SUMIF(总装!Q$3:Q$146,$B716,总装!Q$6)+SUMIF(总装!R$3:R$146,$B716,总装!R$6)</f>
        <v>0</v>
      </c>
      <c r="O716" s="12">
        <f ca="1">SUMIF(总装!S$3:S$146,$B716,总装!S$6)+SUMIF(总装!T$3:T$146,$B716,总装!T$6)+SUMIF(总装!U$3:U$146,$B716,总装!U$6)</f>
        <v>0</v>
      </c>
      <c r="P716" s="12">
        <f ca="1">SUMIF(总装!V$3:V$146,$B716,总装!V$6)+SUMIF(总装!W$3:W$146,$B716,总装!W$6)+SUMIF(总装!X$3:X$146,$B716,总装!X$6)</f>
        <v>0</v>
      </c>
      <c r="Q716" s="12">
        <f ca="1">SUMIF(总装!Y$3:Y$146,$B716,总装!Y$6)+SUMIF(总装!Z$3:Z$146,$B716,总装!Z$6)+SUMIF(总装!AA$3:AA$146,$B716,总装!AA$6)</f>
        <v>0</v>
      </c>
      <c r="R716" s="5">
        <f ca="1">SUMIF(总装!AB$3:AB$146,$B716,总装!AB$6)+SUMIF(总装!AC$3:AC$146,$B716,总装!AC$6)+SUMIF(总装!AD$3:AD$146,$B716,总装!AD$6)</f>
        <v>0</v>
      </c>
      <c r="S716" s="5">
        <f ca="1">SUMIF(总装!AE$3:AE$146,$B716,总装!AE$6)+SUMIF(总装!AF$3:AF$146,$B716,总装!AF$6)+SUMIF(总装!AG$3:AG$146,$B716,总装!AG$6)</f>
        <v>0</v>
      </c>
      <c r="T716" s="5">
        <f ca="1">SUMIF(总装!AH$3:AH$146,$B716,总装!AH$6)+SUMIF(总装!AI$3:AI$146,$B716,总装!AI$6)+SUMIF(总装!AJ$3:AJ$146,$B716,总装!AJ$6)</f>
        <v>0</v>
      </c>
      <c r="U716" s="5">
        <f ca="1">SUMIF(总装!AK$3:AK$146,$B716,总装!AK$6)+SUMIF(总装!AL$3:AL$146,$B716,总装!AL$6)+SUMIF(总装!AM$3:AM$146,$B716,总装!AM$6)</f>
        <v>0</v>
      </c>
      <c r="V716" s="5">
        <f ca="1">SUMIF(总装!AN$3:AN$146,$B716,总装!AN$6)+SUMIF(总装!AO$3:AO$146,$B716,总装!AO$6)+SUMIF(总装!AP$3:AP$146,$B716,总装!AP$6)</f>
        <v>0</v>
      </c>
      <c r="W716" s="5">
        <f ca="1">SUMIF(总装!AQ$3:AQ$146,$B716,总装!AQ$6)+SUMIF(总装!AR$3:AR$146,$B716,总装!AR$6)+SUMIF(总装!AS$3:AS$146,$B716,总装!AS$6)</f>
        <v>0</v>
      </c>
      <c r="X716" s="5">
        <f ca="1">SUMIF(总装!AT$3:AT$146,$B716,总装!AT$6)+SUMIF(总装!AU$3:AU$146,$B716,总装!AU$6)+SUMIF(总装!AV$3:AV$146,$B716,总装!AV$6)</f>
        <v>0</v>
      </c>
      <c r="Y716" s="5">
        <f ca="1">SUMIF(总装!AW$3:AW$146,$B716,总装!AW$6)+SUMIF(总装!AX$3:AX$146,$B716,总装!AX$6)+SUMIF(总装!AY$3:AY$146,$B716,总装!AY$6)</f>
        <v>0</v>
      </c>
      <c r="Z716" s="5">
        <f ca="1">SUMIF(总装!AZ$3:AZ$146,$B716,总装!AZ$6)+SUMIF(总装!BA$3:BA$146,$B716,总装!BA$6)+SUMIF(总装!BB$3:BB$146,$B716,总装!BB$6)</f>
        <v>0</v>
      </c>
      <c r="AA716" s="5">
        <f ca="1">SUMIF(总装!BC$3:BC$146,$B716,总装!BC$6)+SUMIF(总装!BD$3:BD$146,$B716,总装!BD$6)+SUMIF(总装!BE$3:BE$146,$B716,总装!BE$6)</f>
        <v>0</v>
      </c>
      <c r="AB716" s="5">
        <f ca="1">SUMIF(总装!BF$3:BF$146,$B716,总装!BF$6)+SUMIF(总装!BG$3:BG$146,$B716,总装!BG$6)+SUMIF(总装!BH$3:BH$146,$B716,总装!BH$6)</f>
        <v>0</v>
      </c>
      <c r="AC716" s="5">
        <f ca="1">SUMIF(总装!BI$3:BI$146,$B716,总装!BI$6)+SUMIF(总装!BJ$3:BJ$146,$B716,总装!BJ$6)+SUMIF(总装!BK$3:BK$146,$B716,总装!BK$6)</f>
        <v>0</v>
      </c>
      <c r="AD716" s="5">
        <f ca="1">SUMIF(总装!BL$3:BL$146,$B716,总装!BL$6)+SUMIF(总装!BM$3:BM$146,$B716,总装!BM$6)+SUMIF(总装!BN$3:BN$146,$B716,总装!BN$6)</f>
        <v>0</v>
      </c>
      <c r="AE716" s="5">
        <f ca="1">SUMIF(总装!BO$3:BO$146,$B716,总装!BO$6)+SUMIF(总装!BP$3:BP$146,$B716,总装!BP$6)+SUMIF(总装!BQ$3:BQ$146,$B716,总装!BQ$6)</f>
        <v>0</v>
      </c>
      <c r="AF716" s="5">
        <f ca="1">SUMIF(总装!BR$3:BR$146,$B716,总装!BR$6)+SUMIF(总装!BS$3:BS$146,$B716,总装!BS$6)+SUMIF(总装!BT$3:BT$146,$B716,总装!BT$6)</f>
        <v>0</v>
      </c>
      <c r="AG716" s="5">
        <f ca="1">SUMIF(总装!BU$3:BU$146,$B716,总装!BU$6)+SUMIF(总装!BV$3:BV$146,$B716,总装!BV$6)+SUMIF(总装!BW$3:BW$146,$B716,总装!BW$6)</f>
        <v>0</v>
      </c>
      <c r="AH716" s="5">
        <f ca="1">SUMIF(总装!BX$3:BX$146,$B716,总装!BX$6)+SUMIF(总装!BY$3:BY$146,$B716,总装!BY$6)+SUMIF(总装!BZ$3:BZ$146,$B716,总装!BZ$6)</f>
        <v>0</v>
      </c>
      <c r="AI716" s="5">
        <f ca="1">SUMIF(总装!CA$3:CA$146,$B716,总装!CA$6)+SUMIF(总装!CB$3:CB$146,$B716,总装!CB$6)+SUMIF(总装!CC$3:CC$146,$B716,总装!CC$6)</f>
        <v>973</v>
      </c>
      <c r="AJ716" s="5">
        <f ca="1">SUMIF(总装!CD$3:CD$146,$B716,总装!CD$6)+SUMIF(总装!CE$3:CE$146,$B716,总装!CE$6)+SUMIF(总装!CF$3:CF$146,$B716,总装!CF$6)</f>
        <v>0</v>
      </c>
      <c r="AK716" s="5">
        <f ca="1">SUMIF(总装!CG$3:CG$146,$B716,总装!CG$6)+SUMIF(总装!CH$3:CH$146,$B716,总装!CH$6)+SUMIF(总装!CI$3:CI$146,$B716,总装!CI$6)</f>
        <v>0</v>
      </c>
      <c r="AL716" s="5">
        <f ca="1">SUMIF(总装!CJ$3:CJ$146,$B716,总装!CJ$6)+SUMIF(总装!CK$3:CK$146,$B716,总装!CK$6)+SUMIF(总装!CL$3:CL$146,$B716,总装!CL$6)</f>
        <v>0</v>
      </c>
      <c r="AM716" s="5">
        <f ca="1">SUMIF(总装!CM$3:CM$146,$B716,总装!CM$6)+SUMIF(总装!CN$3:CN$146,$B716,总装!CN$6)+SUMIF(总装!CO$3:CO$146,$B716,总装!CO$6)</f>
        <v>0</v>
      </c>
      <c r="AN716" s="5">
        <f ca="1">SUMIF(总装!CP$3:CP$146,$B716,总装!CP$6)+SUMIF(总装!CQ$3:CQ$146,$B716,总装!CQ$6)+SUMIF(总装!CR$3:CR$146,$B716,总装!CR$6)</f>
        <v>0</v>
      </c>
      <c r="AO716" s="5">
        <f ca="1" t="shared" si="28"/>
        <v>973</v>
      </c>
      <c r="AP716" s="5">
        <f>SUMIF(工单拆分!G:G,B716,工单拆分!I:I)</f>
        <v>973</v>
      </c>
      <c r="AQ716" s="5">
        <f ca="1" t="shared" si="29"/>
        <v>0</v>
      </c>
      <c r="AS716" s="7"/>
      <c r="AT716" s="5"/>
      <c r="AU716" s="5"/>
      <c r="AV716" s="5"/>
      <c r="AW716" s="5"/>
    </row>
    <row r="717" s="1" customFormat="1" spans="1:49">
      <c r="A717" s="5">
        <f>工单拆分!F717</f>
        <v>7211001750</v>
      </c>
      <c r="B717" s="5" t="str">
        <f>工单拆分!G717</f>
        <v>1100067511-20/40</v>
      </c>
      <c r="C717" s="5" t="str">
        <f>工单拆分!H717</f>
        <v>JF07BG-3.26</v>
      </c>
      <c r="D717" s="5">
        <f>VLOOKUP(B717,工单拆分!G:I,3,0)</f>
        <v>1101</v>
      </c>
      <c r="E717" s="5">
        <f ca="1">SUMIFS(OFFSET(工单拆分!$I$2,,,2000),OFFSET(工单拆分!$F$2,,,2000),A717)</f>
        <v>2199</v>
      </c>
      <c r="F717" s="5"/>
      <c r="G717" s="10">
        <f ca="1" t="array" ref="G717">MATCH(TRUE,J717:AN717&gt;10,0)+$J$2-1</f>
        <v>43550</v>
      </c>
      <c r="H717" s="11"/>
      <c r="I717" s="11"/>
      <c r="J717" s="5">
        <f ca="1">SUMIF(总装!D$3:D$146,$B717,总装!D$6)+SUMIF(总装!E$3:E$146,$B717,总装!E$6)+SUMIF(总装!F$3:F$146,$B717,总装!F$6)</f>
        <v>0</v>
      </c>
      <c r="K717" s="12">
        <f ca="1">SUMIF(总装!G$3:G$146,$B717,总装!G$6)+SUMIF(总装!H$3:H$146,$B717,总装!H$6)+SUMIF(总装!I$3:I$146,$B717,总装!I$6)</f>
        <v>0</v>
      </c>
      <c r="L717" s="12">
        <f ca="1">SUMIF(总装!J$3:J$146,$B717,总装!J$6)+SUMIF(总装!K$3:K$146,$B717,总装!K$6)+SUMIF(总装!L$3:L$146,$B717,总装!L$6)</f>
        <v>0</v>
      </c>
      <c r="M717" s="12">
        <f ca="1">SUMIF(总装!M$3:M$146,$B717,总装!M$6)+SUMIF(总装!N$3:N$146,$B717,总装!N$6)+SUMIF(总装!O$3:O$146,$B717,总装!O$6)</f>
        <v>0</v>
      </c>
      <c r="N717" s="12">
        <f ca="1">SUMIF(总装!P$3:P$146,$B717,总装!P$6)+SUMIF(总装!Q$3:Q$146,$B717,总装!Q$6)+SUMIF(总装!R$3:R$146,$B717,总装!R$6)</f>
        <v>0</v>
      </c>
      <c r="O717" s="12">
        <f ca="1">SUMIF(总装!S$3:S$146,$B717,总装!S$6)+SUMIF(总装!T$3:T$146,$B717,总装!T$6)+SUMIF(总装!U$3:U$146,$B717,总装!U$6)</f>
        <v>0</v>
      </c>
      <c r="P717" s="12">
        <f ca="1">SUMIF(总装!V$3:V$146,$B717,总装!V$6)+SUMIF(总装!W$3:W$146,$B717,总装!W$6)+SUMIF(总装!X$3:X$146,$B717,总装!X$6)</f>
        <v>0</v>
      </c>
      <c r="Q717" s="12">
        <f ca="1">SUMIF(总装!Y$3:Y$146,$B717,总装!Y$6)+SUMIF(总装!Z$3:Z$146,$B717,总装!Z$6)+SUMIF(总装!AA$3:AA$146,$B717,总装!AA$6)</f>
        <v>0</v>
      </c>
      <c r="R717" s="5">
        <f ca="1">SUMIF(总装!AB$3:AB$146,$B717,总装!AB$6)+SUMIF(总装!AC$3:AC$146,$B717,总装!AC$6)+SUMIF(总装!AD$3:AD$146,$B717,总装!AD$6)</f>
        <v>0</v>
      </c>
      <c r="S717" s="5">
        <f ca="1">SUMIF(总装!AE$3:AE$146,$B717,总装!AE$6)+SUMIF(总装!AF$3:AF$146,$B717,总装!AF$6)+SUMIF(总装!AG$3:AG$146,$B717,总装!AG$6)</f>
        <v>0</v>
      </c>
      <c r="T717" s="5">
        <f ca="1">SUMIF(总装!AH$3:AH$146,$B717,总装!AH$6)+SUMIF(总装!AI$3:AI$146,$B717,总装!AI$6)+SUMIF(总装!AJ$3:AJ$146,$B717,总装!AJ$6)</f>
        <v>0</v>
      </c>
      <c r="U717" s="5">
        <f ca="1">SUMIF(总装!AK$3:AK$146,$B717,总装!AK$6)+SUMIF(总装!AL$3:AL$146,$B717,总装!AL$6)+SUMIF(总装!AM$3:AM$146,$B717,总装!AM$6)</f>
        <v>0</v>
      </c>
      <c r="V717" s="5">
        <f ca="1">SUMIF(总装!AN$3:AN$146,$B717,总装!AN$6)+SUMIF(总装!AO$3:AO$146,$B717,总装!AO$6)+SUMIF(总装!AP$3:AP$146,$B717,总装!AP$6)</f>
        <v>0</v>
      </c>
      <c r="W717" s="5">
        <f ca="1">SUMIF(总装!AQ$3:AQ$146,$B717,总装!AQ$6)+SUMIF(总装!AR$3:AR$146,$B717,总装!AR$6)+SUMIF(总装!AS$3:AS$146,$B717,总装!AS$6)</f>
        <v>0</v>
      </c>
      <c r="X717" s="5">
        <f ca="1">SUMIF(总装!AT$3:AT$146,$B717,总装!AT$6)+SUMIF(总装!AU$3:AU$146,$B717,总装!AU$6)+SUMIF(总装!AV$3:AV$146,$B717,总装!AV$6)</f>
        <v>0</v>
      </c>
      <c r="Y717" s="5">
        <f ca="1">SUMIF(总装!AW$3:AW$146,$B717,总装!AW$6)+SUMIF(总装!AX$3:AX$146,$B717,总装!AX$6)+SUMIF(总装!AY$3:AY$146,$B717,总装!AY$6)</f>
        <v>0</v>
      </c>
      <c r="Z717" s="5">
        <f ca="1">SUMIF(总装!AZ$3:AZ$146,$B717,总装!AZ$6)+SUMIF(总装!BA$3:BA$146,$B717,总装!BA$6)+SUMIF(总装!BB$3:BB$146,$B717,总装!BB$6)</f>
        <v>0</v>
      </c>
      <c r="AA717" s="5">
        <f ca="1">SUMIF(总装!BC$3:BC$146,$B717,总装!BC$6)+SUMIF(总装!BD$3:BD$146,$B717,总装!BD$6)+SUMIF(总装!BE$3:BE$146,$B717,总装!BE$6)</f>
        <v>0</v>
      </c>
      <c r="AB717" s="5">
        <f ca="1">SUMIF(总装!BF$3:BF$146,$B717,总装!BF$6)+SUMIF(总装!BG$3:BG$146,$B717,总装!BG$6)+SUMIF(总装!BH$3:BH$146,$B717,总装!BH$6)</f>
        <v>0</v>
      </c>
      <c r="AC717" s="5">
        <f ca="1">SUMIF(总装!BI$3:BI$146,$B717,总装!BI$6)+SUMIF(总装!BJ$3:BJ$146,$B717,总装!BJ$6)+SUMIF(总装!BK$3:BK$146,$B717,总装!BK$6)</f>
        <v>0</v>
      </c>
      <c r="AD717" s="5">
        <f ca="1">SUMIF(总装!BL$3:BL$146,$B717,总装!BL$6)+SUMIF(总装!BM$3:BM$146,$B717,总装!BM$6)+SUMIF(总装!BN$3:BN$146,$B717,总装!BN$6)</f>
        <v>0</v>
      </c>
      <c r="AE717" s="5">
        <f ca="1">SUMIF(总装!BO$3:BO$146,$B717,总装!BO$6)+SUMIF(总装!BP$3:BP$146,$B717,总装!BP$6)+SUMIF(总装!BQ$3:BQ$146,$B717,总装!BQ$6)</f>
        <v>0</v>
      </c>
      <c r="AF717" s="5">
        <f ca="1">SUMIF(总装!BR$3:BR$146,$B717,总装!BR$6)+SUMIF(总装!BS$3:BS$146,$B717,总装!BS$6)+SUMIF(总装!BT$3:BT$146,$B717,总装!BT$6)</f>
        <v>0</v>
      </c>
      <c r="AG717" s="5">
        <f ca="1">SUMIF(总装!BU$3:BU$146,$B717,总装!BU$6)+SUMIF(总装!BV$3:BV$146,$B717,总装!BV$6)+SUMIF(总装!BW$3:BW$146,$B717,总装!BW$6)</f>
        <v>0</v>
      </c>
      <c r="AH717" s="5">
        <f ca="1">SUMIF(总装!BX$3:BX$146,$B717,总装!BX$6)+SUMIF(总装!BY$3:BY$146,$B717,总装!BY$6)+SUMIF(总装!BZ$3:BZ$146,$B717,总装!BZ$6)</f>
        <v>0</v>
      </c>
      <c r="AI717" s="5">
        <f ca="1">SUMIF(总装!CA$3:CA$146,$B717,总装!CA$6)+SUMIF(总装!CB$3:CB$146,$B717,总装!CB$6)+SUMIF(总装!CC$3:CC$146,$B717,总装!CC$6)</f>
        <v>500</v>
      </c>
      <c r="AJ717" s="5">
        <f ca="1">SUMIF(总装!CD$3:CD$146,$B717,总装!CD$6)+SUMIF(总装!CE$3:CE$146,$B717,总装!CE$6)+SUMIF(总装!CF$3:CF$146,$B717,总装!CF$6)</f>
        <v>601</v>
      </c>
      <c r="AK717" s="5">
        <f ca="1">SUMIF(总装!CG$3:CG$146,$B717,总装!CG$6)+SUMIF(总装!CH$3:CH$146,$B717,总装!CH$6)+SUMIF(总装!CI$3:CI$146,$B717,总装!CI$6)</f>
        <v>0</v>
      </c>
      <c r="AL717" s="5">
        <f ca="1">SUMIF(总装!CJ$3:CJ$146,$B717,总装!CJ$6)+SUMIF(总装!CK$3:CK$146,$B717,总装!CK$6)+SUMIF(总装!CL$3:CL$146,$B717,总装!CL$6)</f>
        <v>0</v>
      </c>
      <c r="AM717" s="5">
        <f ca="1">SUMIF(总装!CM$3:CM$146,$B717,总装!CM$6)+SUMIF(总装!CN$3:CN$146,$B717,总装!CN$6)+SUMIF(总装!CO$3:CO$146,$B717,总装!CO$6)</f>
        <v>0</v>
      </c>
      <c r="AN717" s="5">
        <f ca="1">SUMIF(总装!CP$3:CP$146,$B717,总装!CP$6)+SUMIF(总装!CQ$3:CQ$146,$B717,总装!CQ$6)+SUMIF(总装!CR$3:CR$146,$B717,总装!CR$6)</f>
        <v>0</v>
      </c>
      <c r="AO717" s="5">
        <f ca="1" t="shared" si="28"/>
        <v>1101</v>
      </c>
      <c r="AP717" s="5">
        <f>SUMIF(工单拆分!G:G,B717,工单拆分!I:I)</f>
        <v>1101</v>
      </c>
      <c r="AQ717" s="5">
        <f ca="1" t="shared" si="29"/>
        <v>0</v>
      </c>
      <c r="AS717" s="7"/>
      <c r="AT717" s="5"/>
      <c r="AU717" s="5"/>
      <c r="AV717" s="5"/>
      <c r="AW717" s="5"/>
    </row>
    <row r="718" s="1" customFormat="1" spans="1:49">
      <c r="A718" s="5">
        <f>工单拆分!F718</f>
        <v>7211001927</v>
      </c>
      <c r="B718" s="5" t="str">
        <f>工单拆分!G718</f>
        <v>1100067512-10</v>
      </c>
      <c r="C718" s="5" t="str">
        <f>工单拆分!H718</f>
        <v>JF08AG-3.25</v>
      </c>
      <c r="D718" s="5">
        <f>VLOOKUP(B718,工单拆分!G:I,3,0)</f>
        <v>980</v>
      </c>
      <c r="E718" s="5">
        <f ca="1">SUMIFS(OFFSET(工单拆分!$I$2,,,2000),OFFSET(工单拆分!$F$2,,,2000),A718)</f>
        <v>5842</v>
      </c>
      <c r="F718" s="5"/>
      <c r="G718" s="10">
        <f ca="1" t="array" ref="G718">MATCH(TRUE,J718:AN718&gt;10,0)+$J$2-1</f>
        <v>43548</v>
      </c>
      <c r="H718" s="11"/>
      <c r="I718" s="11"/>
      <c r="J718" s="5">
        <f ca="1">SUMIF(总装!D$3:D$146,$B718,总装!D$6)+SUMIF(总装!E$3:E$146,$B718,总装!E$6)+SUMIF(总装!F$3:F$146,$B718,总装!F$6)</f>
        <v>0</v>
      </c>
      <c r="K718" s="12">
        <f ca="1">SUMIF(总装!G$3:G$146,$B718,总装!G$6)+SUMIF(总装!H$3:H$146,$B718,总装!H$6)+SUMIF(总装!I$3:I$146,$B718,总装!I$6)</f>
        <v>0</v>
      </c>
      <c r="L718" s="12">
        <f ca="1">SUMIF(总装!J$3:J$146,$B718,总装!J$6)+SUMIF(总装!K$3:K$146,$B718,总装!K$6)+SUMIF(总装!L$3:L$146,$B718,总装!L$6)</f>
        <v>0</v>
      </c>
      <c r="M718" s="12">
        <f ca="1">SUMIF(总装!M$3:M$146,$B718,总装!M$6)+SUMIF(总装!N$3:N$146,$B718,总装!N$6)+SUMIF(总装!O$3:O$146,$B718,总装!O$6)</f>
        <v>0</v>
      </c>
      <c r="N718" s="12">
        <f ca="1">SUMIF(总装!P$3:P$146,$B718,总装!P$6)+SUMIF(总装!Q$3:Q$146,$B718,总装!Q$6)+SUMIF(总装!R$3:R$146,$B718,总装!R$6)</f>
        <v>0</v>
      </c>
      <c r="O718" s="12">
        <f ca="1">SUMIF(总装!S$3:S$146,$B718,总装!S$6)+SUMIF(总装!T$3:T$146,$B718,总装!T$6)+SUMIF(总装!U$3:U$146,$B718,总装!U$6)</f>
        <v>0</v>
      </c>
      <c r="P718" s="12">
        <f ca="1">SUMIF(总装!V$3:V$146,$B718,总装!V$6)+SUMIF(总装!W$3:W$146,$B718,总装!W$6)+SUMIF(总装!X$3:X$146,$B718,总装!X$6)</f>
        <v>0</v>
      </c>
      <c r="Q718" s="12">
        <f ca="1">SUMIF(总装!Y$3:Y$146,$B718,总装!Y$6)+SUMIF(总装!Z$3:Z$146,$B718,总装!Z$6)+SUMIF(总装!AA$3:AA$146,$B718,总装!AA$6)</f>
        <v>0</v>
      </c>
      <c r="R718" s="5">
        <f ca="1">SUMIF(总装!AB$3:AB$146,$B718,总装!AB$6)+SUMIF(总装!AC$3:AC$146,$B718,总装!AC$6)+SUMIF(总装!AD$3:AD$146,$B718,总装!AD$6)</f>
        <v>0</v>
      </c>
      <c r="S718" s="5">
        <f ca="1">SUMIF(总装!AE$3:AE$146,$B718,总装!AE$6)+SUMIF(总装!AF$3:AF$146,$B718,总装!AF$6)+SUMIF(总装!AG$3:AG$146,$B718,总装!AG$6)</f>
        <v>0</v>
      </c>
      <c r="T718" s="5">
        <f ca="1">SUMIF(总装!AH$3:AH$146,$B718,总装!AH$6)+SUMIF(总装!AI$3:AI$146,$B718,总装!AI$6)+SUMIF(总装!AJ$3:AJ$146,$B718,总装!AJ$6)</f>
        <v>0</v>
      </c>
      <c r="U718" s="5">
        <f ca="1">SUMIF(总装!AK$3:AK$146,$B718,总装!AK$6)+SUMIF(总装!AL$3:AL$146,$B718,总装!AL$6)+SUMIF(总装!AM$3:AM$146,$B718,总装!AM$6)</f>
        <v>0</v>
      </c>
      <c r="V718" s="5">
        <f ca="1">SUMIF(总装!AN$3:AN$146,$B718,总装!AN$6)+SUMIF(总装!AO$3:AO$146,$B718,总装!AO$6)+SUMIF(总装!AP$3:AP$146,$B718,总装!AP$6)</f>
        <v>0</v>
      </c>
      <c r="W718" s="5">
        <f ca="1">SUMIF(总装!AQ$3:AQ$146,$B718,总装!AQ$6)+SUMIF(总装!AR$3:AR$146,$B718,总装!AR$6)+SUMIF(总装!AS$3:AS$146,$B718,总装!AS$6)</f>
        <v>0</v>
      </c>
      <c r="X718" s="5">
        <f ca="1">SUMIF(总装!AT$3:AT$146,$B718,总装!AT$6)+SUMIF(总装!AU$3:AU$146,$B718,总装!AU$6)+SUMIF(总装!AV$3:AV$146,$B718,总装!AV$6)</f>
        <v>0</v>
      </c>
      <c r="Y718" s="5">
        <f ca="1">SUMIF(总装!AW$3:AW$146,$B718,总装!AW$6)+SUMIF(总装!AX$3:AX$146,$B718,总装!AX$6)+SUMIF(总装!AY$3:AY$146,$B718,总装!AY$6)</f>
        <v>0</v>
      </c>
      <c r="Z718" s="5">
        <f ca="1">SUMIF(总装!AZ$3:AZ$146,$B718,总装!AZ$6)+SUMIF(总装!BA$3:BA$146,$B718,总装!BA$6)+SUMIF(总装!BB$3:BB$146,$B718,总装!BB$6)</f>
        <v>0</v>
      </c>
      <c r="AA718" s="5">
        <f ca="1">SUMIF(总装!BC$3:BC$146,$B718,总装!BC$6)+SUMIF(总装!BD$3:BD$146,$B718,总装!BD$6)+SUMIF(总装!BE$3:BE$146,$B718,总装!BE$6)</f>
        <v>0</v>
      </c>
      <c r="AB718" s="5">
        <f ca="1">SUMIF(总装!BF$3:BF$146,$B718,总装!BF$6)+SUMIF(总装!BG$3:BG$146,$B718,总装!BG$6)+SUMIF(总装!BH$3:BH$146,$B718,总装!BH$6)</f>
        <v>0</v>
      </c>
      <c r="AC718" s="5">
        <f ca="1">SUMIF(总装!BI$3:BI$146,$B718,总装!BI$6)+SUMIF(总装!BJ$3:BJ$146,$B718,总装!BJ$6)+SUMIF(总装!BK$3:BK$146,$B718,总装!BK$6)</f>
        <v>0</v>
      </c>
      <c r="AD718" s="5">
        <f ca="1">SUMIF(总装!BL$3:BL$146,$B718,总装!BL$6)+SUMIF(总装!BM$3:BM$146,$B718,总装!BM$6)+SUMIF(总装!BN$3:BN$146,$B718,总装!BN$6)</f>
        <v>0</v>
      </c>
      <c r="AE718" s="5">
        <f ca="1">SUMIF(总装!BO$3:BO$146,$B718,总装!BO$6)+SUMIF(总装!BP$3:BP$146,$B718,总装!BP$6)+SUMIF(总装!BQ$3:BQ$146,$B718,总装!BQ$6)</f>
        <v>0</v>
      </c>
      <c r="AF718" s="5">
        <f ca="1">SUMIF(总装!BR$3:BR$146,$B718,总装!BR$6)+SUMIF(总装!BS$3:BS$146,$B718,总装!BS$6)+SUMIF(总装!BT$3:BT$146,$B718,总装!BT$6)</f>
        <v>0</v>
      </c>
      <c r="AG718" s="5">
        <f ca="1">SUMIF(总装!BU$3:BU$146,$B718,总装!BU$6)+SUMIF(总装!BV$3:BV$146,$B718,总装!BV$6)+SUMIF(总装!BW$3:BW$146,$B718,总装!BW$6)</f>
        <v>525</v>
      </c>
      <c r="AH718" s="5">
        <f ca="1">SUMIF(总装!BX$3:BX$146,$B718,总装!BX$6)+SUMIF(总装!BY$3:BY$146,$B718,总装!BY$6)+SUMIF(总装!BZ$3:BZ$146,$B718,总装!BZ$6)</f>
        <v>455</v>
      </c>
      <c r="AI718" s="5">
        <f ca="1">SUMIF(总装!CA$3:CA$146,$B718,总装!CA$6)+SUMIF(总装!CB$3:CB$146,$B718,总装!CB$6)+SUMIF(总装!CC$3:CC$146,$B718,总装!CC$6)</f>
        <v>0</v>
      </c>
      <c r="AJ718" s="5">
        <f ca="1">SUMIF(总装!CD$3:CD$146,$B718,总装!CD$6)+SUMIF(总装!CE$3:CE$146,$B718,总装!CE$6)+SUMIF(总装!CF$3:CF$146,$B718,总装!CF$6)</f>
        <v>0</v>
      </c>
      <c r="AK718" s="5">
        <f ca="1">SUMIF(总装!CG$3:CG$146,$B718,总装!CG$6)+SUMIF(总装!CH$3:CH$146,$B718,总装!CH$6)+SUMIF(总装!CI$3:CI$146,$B718,总装!CI$6)</f>
        <v>0</v>
      </c>
      <c r="AL718" s="5">
        <f ca="1">SUMIF(总装!CJ$3:CJ$146,$B718,总装!CJ$6)+SUMIF(总装!CK$3:CK$146,$B718,总装!CK$6)+SUMIF(总装!CL$3:CL$146,$B718,总装!CL$6)</f>
        <v>0</v>
      </c>
      <c r="AM718" s="5">
        <f ca="1">SUMIF(总装!CM$3:CM$146,$B718,总装!CM$6)+SUMIF(总装!CN$3:CN$146,$B718,总装!CN$6)+SUMIF(总装!CO$3:CO$146,$B718,总装!CO$6)</f>
        <v>0</v>
      </c>
      <c r="AN718" s="5">
        <f ca="1">SUMIF(总装!CP$3:CP$146,$B718,总装!CP$6)+SUMIF(总装!CQ$3:CQ$146,$B718,总装!CQ$6)+SUMIF(总装!CR$3:CR$146,$B718,总装!CR$6)</f>
        <v>0</v>
      </c>
      <c r="AO718" s="5">
        <f ca="1" t="shared" si="28"/>
        <v>980</v>
      </c>
      <c r="AP718" s="5">
        <f>SUMIF(工单拆分!G:G,B718,工单拆分!I:I)</f>
        <v>980</v>
      </c>
      <c r="AQ718" s="5">
        <f ca="1" t="shared" si="29"/>
        <v>0</v>
      </c>
      <c r="AS718" s="7"/>
      <c r="AT718" s="5"/>
      <c r="AU718" s="5"/>
      <c r="AV718" s="5"/>
      <c r="AW718" s="5"/>
    </row>
    <row r="719" s="1" customFormat="1" spans="1:49">
      <c r="A719" s="5">
        <f>工单拆分!F719</f>
        <v>7211001465</v>
      </c>
      <c r="B719" s="5" t="str">
        <f>工单拆分!G719</f>
        <v>1100067506-10</v>
      </c>
      <c r="C719" s="5" t="str">
        <f>工单拆分!H719</f>
        <v>50B3A-3.26</v>
      </c>
      <c r="D719" s="5">
        <f>VLOOKUP(B719,工单拆分!G:I,3,0)</f>
        <v>864</v>
      </c>
      <c r="E719" s="5">
        <f ca="1">SUMIFS(OFFSET(工单拆分!$I$2,,,2000),OFFSET(工单拆分!$F$2,,,2000),A719)</f>
        <v>1728</v>
      </c>
      <c r="F719" s="5"/>
      <c r="G719" s="10">
        <f ca="1" t="array" ref="G719">MATCH(TRUE,J719:AN719&gt;10,0)+$J$2-1</f>
        <v>43546</v>
      </c>
      <c r="H719" s="11"/>
      <c r="I719" s="11"/>
      <c r="J719" s="5">
        <f ca="1">SUMIF(总装!D$3:D$146,$B719,总装!D$6)+SUMIF(总装!E$3:E$146,$B719,总装!E$6)+SUMIF(总装!F$3:F$146,$B719,总装!F$6)</f>
        <v>0</v>
      </c>
      <c r="K719" s="12">
        <f ca="1">SUMIF(总装!G$3:G$146,$B719,总装!G$6)+SUMIF(总装!H$3:H$146,$B719,总装!H$6)+SUMIF(总装!I$3:I$146,$B719,总装!I$6)</f>
        <v>0</v>
      </c>
      <c r="L719" s="12">
        <f ca="1">SUMIF(总装!J$3:J$146,$B719,总装!J$6)+SUMIF(总装!K$3:K$146,$B719,总装!K$6)+SUMIF(总装!L$3:L$146,$B719,总装!L$6)</f>
        <v>0</v>
      </c>
      <c r="M719" s="12">
        <f ca="1">SUMIF(总装!M$3:M$146,$B719,总装!M$6)+SUMIF(总装!N$3:N$146,$B719,总装!N$6)+SUMIF(总装!O$3:O$146,$B719,总装!O$6)</f>
        <v>0</v>
      </c>
      <c r="N719" s="12">
        <f ca="1">SUMIF(总装!P$3:P$146,$B719,总装!P$6)+SUMIF(总装!Q$3:Q$146,$B719,总装!Q$6)+SUMIF(总装!R$3:R$146,$B719,总装!R$6)</f>
        <v>0</v>
      </c>
      <c r="O719" s="12">
        <f ca="1">SUMIF(总装!S$3:S$146,$B719,总装!S$6)+SUMIF(总装!T$3:T$146,$B719,总装!T$6)+SUMIF(总装!U$3:U$146,$B719,总装!U$6)</f>
        <v>0</v>
      </c>
      <c r="P719" s="12">
        <f ca="1">SUMIF(总装!V$3:V$146,$B719,总装!V$6)+SUMIF(总装!W$3:W$146,$B719,总装!W$6)+SUMIF(总装!X$3:X$146,$B719,总装!X$6)</f>
        <v>0</v>
      </c>
      <c r="Q719" s="12">
        <f ca="1">SUMIF(总装!Y$3:Y$146,$B719,总装!Y$6)+SUMIF(总装!Z$3:Z$146,$B719,总装!Z$6)+SUMIF(总装!AA$3:AA$146,$B719,总装!AA$6)</f>
        <v>0</v>
      </c>
      <c r="R719" s="5">
        <f ca="1">SUMIF(总装!AB$3:AB$146,$B719,总装!AB$6)+SUMIF(总装!AC$3:AC$146,$B719,总装!AC$6)+SUMIF(总装!AD$3:AD$146,$B719,总装!AD$6)</f>
        <v>0</v>
      </c>
      <c r="S719" s="5">
        <f ca="1">SUMIF(总装!AE$3:AE$146,$B719,总装!AE$6)+SUMIF(总装!AF$3:AF$146,$B719,总装!AF$6)+SUMIF(总装!AG$3:AG$146,$B719,总装!AG$6)</f>
        <v>0</v>
      </c>
      <c r="T719" s="5">
        <f ca="1">SUMIF(总装!AH$3:AH$146,$B719,总装!AH$6)+SUMIF(总装!AI$3:AI$146,$B719,总装!AI$6)+SUMIF(总装!AJ$3:AJ$146,$B719,总装!AJ$6)</f>
        <v>0</v>
      </c>
      <c r="U719" s="5">
        <f ca="1">SUMIF(总装!AK$3:AK$146,$B719,总装!AK$6)+SUMIF(总装!AL$3:AL$146,$B719,总装!AL$6)+SUMIF(总装!AM$3:AM$146,$B719,总装!AM$6)</f>
        <v>0</v>
      </c>
      <c r="V719" s="5">
        <f ca="1">SUMIF(总装!AN$3:AN$146,$B719,总装!AN$6)+SUMIF(总装!AO$3:AO$146,$B719,总装!AO$6)+SUMIF(总装!AP$3:AP$146,$B719,总装!AP$6)</f>
        <v>0</v>
      </c>
      <c r="W719" s="5">
        <f ca="1">SUMIF(总装!AQ$3:AQ$146,$B719,总装!AQ$6)+SUMIF(总装!AR$3:AR$146,$B719,总装!AR$6)+SUMIF(总装!AS$3:AS$146,$B719,总装!AS$6)</f>
        <v>0</v>
      </c>
      <c r="X719" s="5">
        <f ca="1">SUMIF(总装!AT$3:AT$146,$B719,总装!AT$6)+SUMIF(总装!AU$3:AU$146,$B719,总装!AU$6)+SUMIF(总装!AV$3:AV$146,$B719,总装!AV$6)</f>
        <v>0</v>
      </c>
      <c r="Y719" s="5">
        <f ca="1">SUMIF(总装!AW$3:AW$146,$B719,总装!AW$6)+SUMIF(总装!AX$3:AX$146,$B719,总装!AX$6)+SUMIF(总装!AY$3:AY$146,$B719,总装!AY$6)</f>
        <v>0</v>
      </c>
      <c r="Z719" s="5">
        <f ca="1">SUMIF(总装!AZ$3:AZ$146,$B719,总装!AZ$6)+SUMIF(总装!BA$3:BA$146,$B719,总装!BA$6)+SUMIF(总装!BB$3:BB$146,$B719,总装!BB$6)</f>
        <v>0</v>
      </c>
      <c r="AA719" s="5">
        <f ca="1">SUMIF(总装!BC$3:BC$146,$B719,总装!BC$6)+SUMIF(总装!BD$3:BD$146,$B719,总装!BD$6)+SUMIF(总装!BE$3:BE$146,$B719,总装!BE$6)</f>
        <v>0</v>
      </c>
      <c r="AB719" s="5">
        <f ca="1">SUMIF(总装!BF$3:BF$146,$B719,总装!BF$6)+SUMIF(总装!BG$3:BG$146,$B719,总装!BG$6)+SUMIF(总装!BH$3:BH$146,$B719,总装!BH$6)</f>
        <v>0</v>
      </c>
      <c r="AC719" s="5">
        <f ca="1">SUMIF(总装!BI$3:BI$146,$B719,总装!BI$6)+SUMIF(总装!BJ$3:BJ$146,$B719,总装!BJ$6)+SUMIF(总装!BK$3:BK$146,$B719,总装!BK$6)</f>
        <v>0</v>
      </c>
      <c r="AD719" s="5">
        <f ca="1">SUMIF(总装!BL$3:BL$146,$B719,总装!BL$6)+SUMIF(总装!BM$3:BM$146,$B719,总装!BM$6)+SUMIF(总装!BN$3:BN$146,$B719,总装!BN$6)</f>
        <v>0</v>
      </c>
      <c r="AE719" s="5">
        <f ca="1">SUMIF(总装!BO$3:BO$146,$B719,总装!BO$6)+SUMIF(总装!BP$3:BP$146,$B719,总装!BP$6)+SUMIF(总装!BQ$3:BQ$146,$B719,总装!BQ$6)</f>
        <v>400</v>
      </c>
      <c r="AF719" s="5">
        <f ca="1">SUMIF(总装!BR$3:BR$146,$B719,总装!BR$6)+SUMIF(总装!BS$3:BS$146,$B719,总装!BS$6)+SUMIF(总装!BT$3:BT$146,$B719,总装!BT$6)</f>
        <v>464</v>
      </c>
      <c r="AG719" s="5">
        <f ca="1">SUMIF(总装!BU$3:BU$146,$B719,总装!BU$6)+SUMIF(总装!BV$3:BV$146,$B719,总装!BV$6)+SUMIF(总装!BW$3:BW$146,$B719,总装!BW$6)</f>
        <v>0</v>
      </c>
      <c r="AH719" s="5">
        <f ca="1">SUMIF(总装!BX$3:BX$146,$B719,总装!BX$6)+SUMIF(总装!BY$3:BY$146,$B719,总装!BY$6)+SUMIF(总装!BZ$3:BZ$146,$B719,总装!BZ$6)</f>
        <v>0</v>
      </c>
      <c r="AI719" s="5">
        <f ca="1">SUMIF(总装!CA$3:CA$146,$B719,总装!CA$6)+SUMIF(总装!CB$3:CB$146,$B719,总装!CB$6)+SUMIF(总装!CC$3:CC$146,$B719,总装!CC$6)</f>
        <v>0</v>
      </c>
      <c r="AJ719" s="5">
        <f ca="1">SUMIF(总装!CD$3:CD$146,$B719,总装!CD$6)+SUMIF(总装!CE$3:CE$146,$B719,总装!CE$6)+SUMIF(总装!CF$3:CF$146,$B719,总装!CF$6)</f>
        <v>0</v>
      </c>
      <c r="AK719" s="5">
        <f ca="1">SUMIF(总装!CG$3:CG$146,$B719,总装!CG$6)+SUMIF(总装!CH$3:CH$146,$B719,总装!CH$6)+SUMIF(总装!CI$3:CI$146,$B719,总装!CI$6)</f>
        <v>0</v>
      </c>
      <c r="AL719" s="5">
        <f ca="1">SUMIF(总装!CJ$3:CJ$146,$B719,总装!CJ$6)+SUMIF(总装!CK$3:CK$146,$B719,总装!CK$6)+SUMIF(总装!CL$3:CL$146,$B719,总装!CL$6)</f>
        <v>0</v>
      </c>
      <c r="AM719" s="5">
        <f ca="1">SUMIF(总装!CM$3:CM$146,$B719,总装!CM$6)+SUMIF(总装!CN$3:CN$146,$B719,总装!CN$6)+SUMIF(总装!CO$3:CO$146,$B719,总装!CO$6)</f>
        <v>0</v>
      </c>
      <c r="AN719" s="5">
        <f ca="1">SUMIF(总装!CP$3:CP$146,$B719,总装!CP$6)+SUMIF(总装!CQ$3:CQ$146,$B719,总装!CQ$6)+SUMIF(总装!CR$3:CR$146,$B719,总装!CR$6)</f>
        <v>0</v>
      </c>
      <c r="AO719" s="5">
        <f ca="1" t="shared" si="28"/>
        <v>864</v>
      </c>
      <c r="AP719" s="5">
        <f>SUMIF(工单拆分!G:G,B719,工单拆分!I:I)</f>
        <v>864</v>
      </c>
      <c r="AQ719" s="5">
        <f ca="1" t="shared" si="29"/>
        <v>0</v>
      </c>
      <c r="AS719" s="7"/>
      <c r="AT719" s="5"/>
      <c r="AU719" s="5"/>
      <c r="AV719" s="5"/>
      <c r="AW719" s="5"/>
    </row>
    <row r="720" s="1" customFormat="1" spans="1:49">
      <c r="A720" s="5">
        <f>工单拆分!F720</f>
        <v>7211001810</v>
      </c>
      <c r="B720" s="5" t="str">
        <f>工单拆分!G720</f>
        <v>1100067508-10</v>
      </c>
      <c r="C720" s="5" t="str">
        <f>工单拆分!H720</f>
        <v>50FC22G-3.26</v>
      </c>
      <c r="D720" s="5">
        <f>VLOOKUP(B720,工单拆分!G:I,3,0)</f>
        <v>768</v>
      </c>
      <c r="E720" s="5">
        <f ca="1">SUMIFS(OFFSET(工单拆分!$I$2,,,2000),OFFSET(工单拆分!$F$2,,,2000),A720)</f>
        <v>1536</v>
      </c>
      <c r="F720" s="5"/>
      <c r="G720" s="10">
        <f ca="1" t="array" ref="G720">MATCH(TRUE,J720:AN720&gt;10,0)+$J$2-1</f>
        <v>43547</v>
      </c>
      <c r="H720" s="11"/>
      <c r="I720" s="11"/>
      <c r="J720" s="5">
        <f ca="1">SUMIF(总装!D$3:D$146,$B720,总装!D$6)+SUMIF(总装!E$3:E$146,$B720,总装!E$6)+SUMIF(总装!F$3:F$146,$B720,总装!F$6)</f>
        <v>0</v>
      </c>
      <c r="K720" s="12">
        <f ca="1">SUMIF(总装!G$3:G$146,$B720,总装!G$6)+SUMIF(总装!H$3:H$146,$B720,总装!H$6)+SUMIF(总装!I$3:I$146,$B720,总装!I$6)</f>
        <v>0</v>
      </c>
      <c r="L720" s="12">
        <f ca="1">SUMIF(总装!J$3:J$146,$B720,总装!J$6)+SUMIF(总装!K$3:K$146,$B720,总装!K$6)+SUMIF(总装!L$3:L$146,$B720,总装!L$6)</f>
        <v>0</v>
      </c>
      <c r="M720" s="12">
        <f ca="1">SUMIF(总装!M$3:M$146,$B720,总装!M$6)+SUMIF(总装!N$3:N$146,$B720,总装!N$6)+SUMIF(总装!O$3:O$146,$B720,总装!O$6)</f>
        <v>0</v>
      </c>
      <c r="N720" s="12">
        <f ca="1">SUMIF(总装!P$3:P$146,$B720,总装!P$6)+SUMIF(总装!Q$3:Q$146,$B720,总装!Q$6)+SUMIF(总装!R$3:R$146,$B720,总装!R$6)</f>
        <v>0</v>
      </c>
      <c r="O720" s="12">
        <f ca="1">SUMIF(总装!S$3:S$146,$B720,总装!S$6)+SUMIF(总装!T$3:T$146,$B720,总装!T$6)+SUMIF(总装!U$3:U$146,$B720,总装!U$6)</f>
        <v>0</v>
      </c>
      <c r="P720" s="12">
        <f ca="1">SUMIF(总装!V$3:V$146,$B720,总装!V$6)+SUMIF(总装!W$3:W$146,$B720,总装!W$6)+SUMIF(总装!X$3:X$146,$B720,总装!X$6)</f>
        <v>0</v>
      </c>
      <c r="Q720" s="12">
        <f ca="1">SUMIF(总装!Y$3:Y$146,$B720,总装!Y$6)+SUMIF(总装!Z$3:Z$146,$B720,总装!Z$6)+SUMIF(总装!AA$3:AA$146,$B720,总装!AA$6)</f>
        <v>0</v>
      </c>
      <c r="R720" s="5">
        <f ca="1">SUMIF(总装!AB$3:AB$146,$B720,总装!AB$6)+SUMIF(总装!AC$3:AC$146,$B720,总装!AC$6)+SUMIF(总装!AD$3:AD$146,$B720,总装!AD$6)</f>
        <v>0</v>
      </c>
      <c r="S720" s="5">
        <f ca="1">SUMIF(总装!AE$3:AE$146,$B720,总装!AE$6)+SUMIF(总装!AF$3:AF$146,$B720,总装!AF$6)+SUMIF(总装!AG$3:AG$146,$B720,总装!AG$6)</f>
        <v>0</v>
      </c>
      <c r="T720" s="5">
        <f ca="1">SUMIF(总装!AH$3:AH$146,$B720,总装!AH$6)+SUMIF(总装!AI$3:AI$146,$B720,总装!AI$6)+SUMIF(总装!AJ$3:AJ$146,$B720,总装!AJ$6)</f>
        <v>0</v>
      </c>
      <c r="U720" s="5">
        <f ca="1">SUMIF(总装!AK$3:AK$146,$B720,总装!AK$6)+SUMIF(总装!AL$3:AL$146,$B720,总装!AL$6)+SUMIF(总装!AM$3:AM$146,$B720,总装!AM$6)</f>
        <v>0</v>
      </c>
      <c r="V720" s="5">
        <f ca="1">SUMIF(总装!AN$3:AN$146,$B720,总装!AN$6)+SUMIF(总装!AO$3:AO$146,$B720,总装!AO$6)+SUMIF(总装!AP$3:AP$146,$B720,总装!AP$6)</f>
        <v>0</v>
      </c>
      <c r="W720" s="5">
        <f ca="1">SUMIF(总装!AQ$3:AQ$146,$B720,总装!AQ$6)+SUMIF(总装!AR$3:AR$146,$B720,总装!AR$6)+SUMIF(总装!AS$3:AS$146,$B720,总装!AS$6)</f>
        <v>0</v>
      </c>
      <c r="X720" s="5">
        <f ca="1">SUMIF(总装!AT$3:AT$146,$B720,总装!AT$6)+SUMIF(总装!AU$3:AU$146,$B720,总装!AU$6)+SUMIF(总装!AV$3:AV$146,$B720,总装!AV$6)</f>
        <v>0</v>
      </c>
      <c r="Y720" s="5">
        <f ca="1">SUMIF(总装!AW$3:AW$146,$B720,总装!AW$6)+SUMIF(总装!AX$3:AX$146,$B720,总装!AX$6)+SUMIF(总装!AY$3:AY$146,$B720,总装!AY$6)</f>
        <v>0</v>
      </c>
      <c r="Z720" s="5">
        <f ca="1">SUMIF(总装!AZ$3:AZ$146,$B720,总装!AZ$6)+SUMIF(总装!BA$3:BA$146,$B720,总装!BA$6)+SUMIF(总装!BB$3:BB$146,$B720,总装!BB$6)</f>
        <v>0</v>
      </c>
      <c r="AA720" s="5">
        <f ca="1">SUMIF(总装!BC$3:BC$146,$B720,总装!BC$6)+SUMIF(总装!BD$3:BD$146,$B720,总装!BD$6)+SUMIF(总装!BE$3:BE$146,$B720,总装!BE$6)</f>
        <v>0</v>
      </c>
      <c r="AB720" s="5">
        <f ca="1">SUMIF(总装!BF$3:BF$146,$B720,总装!BF$6)+SUMIF(总装!BG$3:BG$146,$B720,总装!BG$6)+SUMIF(总装!BH$3:BH$146,$B720,总装!BH$6)</f>
        <v>0</v>
      </c>
      <c r="AC720" s="5">
        <f ca="1">SUMIF(总装!BI$3:BI$146,$B720,总装!BI$6)+SUMIF(总装!BJ$3:BJ$146,$B720,总装!BJ$6)+SUMIF(总装!BK$3:BK$146,$B720,总装!BK$6)</f>
        <v>0</v>
      </c>
      <c r="AD720" s="5">
        <f ca="1">SUMIF(总装!BL$3:BL$146,$B720,总装!BL$6)+SUMIF(总装!BM$3:BM$146,$B720,总装!BM$6)+SUMIF(总装!BN$3:BN$146,$B720,总装!BN$6)</f>
        <v>0</v>
      </c>
      <c r="AE720" s="5">
        <f ca="1">SUMIF(总装!BO$3:BO$146,$B720,总装!BO$6)+SUMIF(总装!BP$3:BP$146,$B720,总装!BP$6)+SUMIF(总装!BQ$3:BQ$146,$B720,总装!BQ$6)</f>
        <v>0</v>
      </c>
      <c r="AF720" s="5">
        <f ca="1">SUMIF(总装!BR$3:BR$146,$B720,总装!BR$6)+SUMIF(总装!BS$3:BS$146,$B720,总装!BS$6)+SUMIF(总装!BT$3:BT$146,$B720,总装!BT$6)</f>
        <v>668</v>
      </c>
      <c r="AG720" s="5">
        <f ca="1">SUMIF(总装!BU$3:BU$146,$B720,总装!BU$6)+SUMIF(总装!BV$3:BV$146,$B720,总装!BV$6)+SUMIF(总装!BW$3:BW$146,$B720,总装!BW$6)</f>
        <v>100</v>
      </c>
      <c r="AH720" s="5">
        <f ca="1">SUMIF(总装!BX$3:BX$146,$B720,总装!BX$6)+SUMIF(总装!BY$3:BY$146,$B720,总装!BY$6)+SUMIF(总装!BZ$3:BZ$146,$B720,总装!BZ$6)</f>
        <v>0</v>
      </c>
      <c r="AI720" s="5">
        <f ca="1">SUMIF(总装!CA$3:CA$146,$B720,总装!CA$6)+SUMIF(总装!CB$3:CB$146,$B720,总装!CB$6)+SUMIF(总装!CC$3:CC$146,$B720,总装!CC$6)</f>
        <v>0</v>
      </c>
      <c r="AJ720" s="5">
        <f ca="1">SUMIF(总装!CD$3:CD$146,$B720,总装!CD$6)+SUMIF(总装!CE$3:CE$146,$B720,总装!CE$6)+SUMIF(总装!CF$3:CF$146,$B720,总装!CF$6)</f>
        <v>0</v>
      </c>
      <c r="AK720" s="5">
        <f ca="1">SUMIF(总装!CG$3:CG$146,$B720,总装!CG$6)+SUMIF(总装!CH$3:CH$146,$B720,总装!CH$6)+SUMIF(总装!CI$3:CI$146,$B720,总装!CI$6)</f>
        <v>0</v>
      </c>
      <c r="AL720" s="5">
        <f ca="1">SUMIF(总装!CJ$3:CJ$146,$B720,总装!CJ$6)+SUMIF(总装!CK$3:CK$146,$B720,总装!CK$6)+SUMIF(总装!CL$3:CL$146,$B720,总装!CL$6)</f>
        <v>0</v>
      </c>
      <c r="AM720" s="5">
        <f ca="1">SUMIF(总装!CM$3:CM$146,$B720,总装!CM$6)+SUMIF(总装!CN$3:CN$146,$B720,总装!CN$6)+SUMIF(总装!CO$3:CO$146,$B720,总装!CO$6)</f>
        <v>0</v>
      </c>
      <c r="AN720" s="5">
        <f ca="1">SUMIF(总装!CP$3:CP$146,$B720,总装!CP$6)+SUMIF(总装!CQ$3:CQ$146,$B720,总装!CQ$6)+SUMIF(总装!CR$3:CR$146,$B720,总装!CR$6)</f>
        <v>0</v>
      </c>
      <c r="AO720" s="5">
        <f ca="1" t="shared" si="28"/>
        <v>768</v>
      </c>
      <c r="AP720" s="5">
        <f>SUMIF(工单拆分!G:G,B720,工单拆分!I:I)</f>
        <v>768</v>
      </c>
      <c r="AQ720" s="5">
        <f ca="1" t="shared" si="29"/>
        <v>0</v>
      </c>
      <c r="AS720" s="7"/>
      <c r="AT720" s="5"/>
      <c r="AU720" s="5"/>
      <c r="AV720" s="5"/>
      <c r="AW720" s="5"/>
    </row>
    <row r="721" s="1" customFormat="1" spans="1:49">
      <c r="A721" s="5">
        <f>工单拆分!F721</f>
        <v>7211003141</v>
      </c>
      <c r="B721" s="5" t="str">
        <f>工单拆分!G721</f>
        <v>1100067513-10/30</v>
      </c>
      <c r="C721" s="5" t="str">
        <f>工单拆分!H721</f>
        <v>50FC51C-3.28</v>
      </c>
      <c r="D721" s="5">
        <f>VLOOKUP(B721,工单拆分!G:I,3,0)</f>
        <v>552</v>
      </c>
      <c r="E721" s="5">
        <f ca="1">SUMIFS(OFFSET(工单拆分!$I$2,,,2000),OFFSET(工单拆分!$F$2,,,2000),A721)</f>
        <v>1091</v>
      </c>
      <c r="F721" s="5"/>
      <c r="G721" s="10">
        <f ca="1" t="array" ref="G721">MATCH(TRUE,J721:AN721&gt;10,0)+$J$2-1</f>
        <v>43550</v>
      </c>
      <c r="H721" s="11"/>
      <c r="I721" s="11"/>
      <c r="J721" s="5">
        <f ca="1">SUMIF(总装!D$3:D$146,$B721,总装!D$6)+SUMIF(总装!E$3:E$146,$B721,总装!E$6)+SUMIF(总装!F$3:F$146,$B721,总装!F$6)</f>
        <v>0</v>
      </c>
      <c r="K721" s="12">
        <f ca="1">SUMIF(总装!G$3:G$146,$B721,总装!G$6)+SUMIF(总装!H$3:H$146,$B721,总装!H$6)+SUMIF(总装!I$3:I$146,$B721,总装!I$6)</f>
        <v>0</v>
      </c>
      <c r="L721" s="12">
        <f ca="1">SUMIF(总装!J$3:J$146,$B721,总装!J$6)+SUMIF(总装!K$3:K$146,$B721,总装!K$6)+SUMIF(总装!L$3:L$146,$B721,总装!L$6)</f>
        <v>0</v>
      </c>
      <c r="M721" s="12">
        <f ca="1">SUMIF(总装!M$3:M$146,$B721,总装!M$6)+SUMIF(总装!N$3:N$146,$B721,总装!N$6)+SUMIF(总装!O$3:O$146,$B721,总装!O$6)</f>
        <v>0</v>
      </c>
      <c r="N721" s="12">
        <f ca="1">SUMIF(总装!P$3:P$146,$B721,总装!P$6)+SUMIF(总装!Q$3:Q$146,$B721,总装!Q$6)+SUMIF(总装!R$3:R$146,$B721,总装!R$6)</f>
        <v>0</v>
      </c>
      <c r="O721" s="12">
        <f ca="1">SUMIF(总装!S$3:S$146,$B721,总装!S$6)+SUMIF(总装!T$3:T$146,$B721,总装!T$6)+SUMIF(总装!U$3:U$146,$B721,总装!U$6)</f>
        <v>0</v>
      </c>
      <c r="P721" s="12">
        <f ca="1">SUMIF(总装!V$3:V$146,$B721,总装!V$6)+SUMIF(总装!W$3:W$146,$B721,总装!W$6)+SUMIF(总装!X$3:X$146,$B721,总装!X$6)</f>
        <v>0</v>
      </c>
      <c r="Q721" s="12">
        <f ca="1">SUMIF(总装!Y$3:Y$146,$B721,总装!Y$6)+SUMIF(总装!Z$3:Z$146,$B721,总装!Z$6)+SUMIF(总装!AA$3:AA$146,$B721,总装!AA$6)</f>
        <v>0</v>
      </c>
      <c r="R721" s="5">
        <f ca="1">SUMIF(总装!AB$3:AB$146,$B721,总装!AB$6)+SUMIF(总装!AC$3:AC$146,$B721,总装!AC$6)+SUMIF(总装!AD$3:AD$146,$B721,总装!AD$6)</f>
        <v>0</v>
      </c>
      <c r="S721" s="5">
        <f ca="1">SUMIF(总装!AE$3:AE$146,$B721,总装!AE$6)+SUMIF(总装!AF$3:AF$146,$B721,总装!AF$6)+SUMIF(总装!AG$3:AG$146,$B721,总装!AG$6)</f>
        <v>0</v>
      </c>
      <c r="T721" s="5">
        <f ca="1">SUMIF(总装!AH$3:AH$146,$B721,总装!AH$6)+SUMIF(总装!AI$3:AI$146,$B721,总装!AI$6)+SUMIF(总装!AJ$3:AJ$146,$B721,总装!AJ$6)</f>
        <v>0</v>
      </c>
      <c r="U721" s="5">
        <f ca="1">SUMIF(总装!AK$3:AK$146,$B721,总装!AK$6)+SUMIF(总装!AL$3:AL$146,$B721,总装!AL$6)+SUMIF(总装!AM$3:AM$146,$B721,总装!AM$6)</f>
        <v>0</v>
      </c>
      <c r="V721" s="5">
        <f ca="1">SUMIF(总装!AN$3:AN$146,$B721,总装!AN$6)+SUMIF(总装!AO$3:AO$146,$B721,总装!AO$6)+SUMIF(总装!AP$3:AP$146,$B721,总装!AP$6)</f>
        <v>0</v>
      </c>
      <c r="W721" s="5">
        <f ca="1">SUMIF(总装!AQ$3:AQ$146,$B721,总装!AQ$6)+SUMIF(总装!AR$3:AR$146,$B721,总装!AR$6)+SUMIF(总装!AS$3:AS$146,$B721,总装!AS$6)</f>
        <v>0</v>
      </c>
      <c r="X721" s="5">
        <f ca="1">SUMIF(总装!AT$3:AT$146,$B721,总装!AT$6)+SUMIF(总装!AU$3:AU$146,$B721,总装!AU$6)+SUMIF(总装!AV$3:AV$146,$B721,总装!AV$6)</f>
        <v>0</v>
      </c>
      <c r="Y721" s="5">
        <f ca="1">SUMIF(总装!AW$3:AW$146,$B721,总装!AW$6)+SUMIF(总装!AX$3:AX$146,$B721,总装!AX$6)+SUMIF(总装!AY$3:AY$146,$B721,总装!AY$6)</f>
        <v>0</v>
      </c>
      <c r="Z721" s="5">
        <f ca="1">SUMIF(总装!AZ$3:AZ$146,$B721,总装!AZ$6)+SUMIF(总装!BA$3:BA$146,$B721,总装!BA$6)+SUMIF(总装!BB$3:BB$146,$B721,总装!BB$6)</f>
        <v>0</v>
      </c>
      <c r="AA721" s="5">
        <f ca="1">SUMIF(总装!BC$3:BC$146,$B721,总装!BC$6)+SUMIF(总装!BD$3:BD$146,$B721,总装!BD$6)+SUMIF(总装!BE$3:BE$146,$B721,总装!BE$6)</f>
        <v>0</v>
      </c>
      <c r="AB721" s="5">
        <f ca="1">SUMIF(总装!BF$3:BF$146,$B721,总装!BF$6)+SUMIF(总装!BG$3:BG$146,$B721,总装!BG$6)+SUMIF(总装!BH$3:BH$146,$B721,总装!BH$6)</f>
        <v>0</v>
      </c>
      <c r="AC721" s="5">
        <f ca="1">SUMIF(总装!BI$3:BI$146,$B721,总装!BI$6)+SUMIF(总装!BJ$3:BJ$146,$B721,总装!BJ$6)+SUMIF(总装!BK$3:BK$146,$B721,总装!BK$6)</f>
        <v>0</v>
      </c>
      <c r="AD721" s="5">
        <f ca="1">SUMIF(总装!BL$3:BL$146,$B721,总装!BL$6)+SUMIF(总装!BM$3:BM$146,$B721,总装!BM$6)+SUMIF(总装!BN$3:BN$146,$B721,总装!BN$6)</f>
        <v>0</v>
      </c>
      <c r="AE721" s="5">
        <f ca="1">SUMIF(总装!BO$3:BO$146,$B721,总装!BO$6)+SUMIF(总装!BP$3:BP$146,$B721,总装!BP$6)+SUMIF(总装!BQ$3:BQ$146,$B721,总装!BQ$6)</f>
        <v>0</v>
      </c>
      <c r="AF721" s="5">
        <f ca="1">SUMIF(总装!BR$3:BR$146,$B721,总装!BR$6)+SUMIF(总装!BS$3:BS$146,$B721,总装!BS$6)+SUMIF(总装!BT$3:BT$146,$B721,总装!BT$6)</f>
        <v>0</v>
      </c>
      <c r="AG721" s="5">
        <f ca="1">SUMIF(总装!BU$3:BU$146,$B721,总装!BU$6)+SUMIF(总装!BV$3:BV$146,$B721,总装!BV$6)+SUMIF(总装!BW$3:BW$146,$B721,总装!BW$6)</f>
        <v>0</v>
      </c>
      <c r="AH721" s="5">
        <f ca="1">SUMIF(总装!BX$3:BX$146,$B721,总装!BX$6)+SUMIF(总装!BY$3:BY$146,$B721,总装!BY$6)+SUMIF(总装!BZ$3:BZ$146,$B721,总装!BZ$6)</f>
        <v>0</v>
      </c>
      <c r="AI721" s="5">
        <f ca="1">SUMIF(总装!CA$3:CA$146,$B721,总装!CA$6)+SUMIF(总装!CB$3:CB$146,$B721,总装!CB$6)+SUMIF(总装!CC$3:CC$146,$B721,总装!CC$6)</f>
        <v>552</v>
      </c>
      <c r="AJ721" s="5">
        <f ca="1">SUMIF(总装!CD$3:CD$146,$B721,总装!CD$6)+SUMIF(总装!CE$3:CE$146,$B721,总装!CE$6)+SUMIF(总装!CF$3:CF$146,$B721,总装!CF$6)</f>
        <v>0</v>
      </c>
      <c r="AK721" s="5">
        <f ca="1">SUMIF(总装!CG$3:CG$146,$B721,总装!CG$6)+SUMIF(总装!CH$3:CH$146,$B721,总装!CH$6)+SUMIF(总装!CI$3:CI$146,$B721,总装!CI$6)</f>
        <v>0</v>
      </c>
      <c r="AL721" s="5">
        <f ca="1">SUMIF(总装!CJ$3:CJ$146,$B721,总装!CJ$6)+SUMIF(总装!CK$3:CK$146,$B721,总装!CK$6)+SUMIF(总装!CL$3:CL$146,$B721,总装!CL$6)</f>
        <v>0</v>
      </c>
      <c r="AM721" s="5">
        <f ca="1">SUMIF(总装!CM$3:CM$146,$B721,总装!CM$6)+SUMIF(总装!CN$3:CN$146,$B721,总装!CN$6)+SUMIF(总装!CO$3:CO$146,$B721,总装!CO$6)</f>
        <v>0</v>
      </c>
      <c r="AN721" s="5">
        <f ca="1">SUMIF(总装!CP$3:CP$146,$B721,总装!CP$6)+SUMIF(总装!CQ$3:CQ$146,$B721,总装!CQ$6)+SUMIF(总装!CR$3:CR$146,$B721,总装!CR$6)</f>
        <v>0</v>
      </c>
      <c r="AO721" s="5">
        <f ca="1" t="shared" si="28"/>
        <v>552</v>
      </c>
      <c r="AP721" s="5">
        <f>SUMIF(工单拆分!G:G,B721,工单拆分!I:I)</f>
        <v>552</v>
      </c>
      <c r="AQ721" s="5">
        <f ca="1" t="shared" si="29"/>
        <v>0</v>
      </c>
      <c r="AS721" s="7"/>
      <c r="AT721" s="5"/>
      <c r="AU721" s="5"/>
      <c r="AV721" s="5"/>
      <c r="AW721" s="5"/>
    </row>
    <row r="722" s="1" customFormat="1" spans="1:49">
      <c r="A722" s="5">
        <f>工单拆分!F722</f>
        <v>7211001796</v>
      </c>
      <c r="B722" s="5" t="str">
        <f>工单拆分!G722</f>
        <v>1100067513-20</v>
      </c>
      <c r="C722" s="5" t="str">
        <f>工单拆分!H722</f>
        <v>50FC22E-3.28</v>
      </c>
      <c r="D722" s="5">
        <f>VLOOKUP(B722,工单拆分!G:I,3,0)</f>
        <v>768</v>
      </c>
      <c r="E722" s="5">
        <f ca="1">SUMIFS(OFFSET(工单拆分!$I$2,,,2000),OFFSET(工单拆分!$F$2,,,2000),A722)</f>
        <v>768</v>
      </c>
      <c r="F722" s="5"/>
      <c r="G722" s="10">
        <f ca="1" t="array" ref="G722">MATCH(TRUE,J722:AN722&gt;10,0)+$J$2-1</f>
        <v>43551</v>
      </c>
      <c r="H722" s="11"/>
      <c r="I722" s="11"/>
      <c r="J722" s="5">
        <f ca="1">SUMIF(总装!D$3:D$146,$B722,总装!D$6)+SUMIF(总装!E$3:E$146,$B722,总装!E$6)+SUMIF(总装!F$3:F$146,$B722,总装!F$6)</f>
        <v>0</v>
      </c>
      <c r="K722" s="12">
        <f ca="1">SUMIF(总装!G$3:G$146,$B722,总装!G$6)+SUMIF(总装!H$3:H$146,$B722,总装!H$6)+SUMIF(总装!I$3:I$146,$B722,总装!I$6)</f>
        <v>0</v>
      </c>
      <c r="L722" s="12">
        <f ca="1">SUMIF(总装!J$3:J$146,$B722,总装!J$6)+SUMIF(总装!K$3:K$146,$B722,总装!K$6)+SUMIF(总装!L$3:L$146,$B722,总装!L$6)</f>
        <v>0</v>
      </c>
      <c r="M722" s="12">
        <f ca="1">SUMIF(总装!M$3:M$146,$B722,总装!M$6)+SUMIF(总装!N$3:N$146,$B722,总装!N$6)+SUMIF(总装!O$3:O$146,$B722,总装!O$6)</f>
        <v>0</v>
      </c>
      <c r="N722" s="12">
        <f ca="1">SUMIF(总装!P$3:P$146,$B722,总装!P$6)+SUMIF(总装!Q$3:Q$146,$B722,总装!Q$6)+SUMIF(总装!R$3:R$146,$B722,总装!R$6)</f>
        <v>0</v>
      </c>
      <c r="O722" s="12">
        <f ca="1">SUMIF(总装!S$3:S$146,$B722,总装!S$6)+SUMIF(总装!T$3:T$146,$B722,总装!T$6)+SUMIF(总装!U$3:U$146,$B722,总装!U$6)</f>
        <v>0</v>
      </c>
      <c r="P722" s="12">
        <f ca="1">SUMIF(总装!V$3:V$146,$B722,总装!V$6)+SUMIF(总装!W$3:W$146,$B722,总装!W$6)+SUMIF(总装!X$3:X$146,$B722,总装!X$6)</f>
        <v>0</v>
      </c>
      <c r="Q722" s="12">
        <f ca="1">SUMIF(总装!Y$3:Y$146,$B722,总装!Y$6)+SUMIF(总装!Z$3:Z$146,$B722,总装!Z$6)+SUMIF(总装!AA$3:AA$146,$B722,总装!AA$6)</f>
        <v>0</v>
      </c>
      <c r="R722" s="5">
        <f ca="1">SUMIF(总装!AB$3:AB$146,$B722,总装!AB$6)+SUMIF(总装!AC$3:AC$146,$B722,总装!AC$6)+SUMIF(总装!AD$3:AD$146,$B722,总装!AD$6)</f>
        <v>0</v>
      </c>
      <c r="S722" s="5">
        <f ca="1">SUMIF(总装!AE$3:AE$146,$B722,总装!AE$6)+SUMIF(总装!AF$3:AF$146,$B722,总装!AF$6)+SUMIF(总装!AG$3:AG$146,$B722,总装!AG$6)</f>
        <v>0</v>
      </c>
      <c r="T722" s="5">
        <f ca="1">SUMIF(总装!AH$3:AH$146,$B722,总装!AH$6)+SUMIF(总装!AI$3:AI$146,$B722,总装!AI$6)+SUMIF(总装!AJ$3:AJ$146,$B722,总装!AJ$6)</f>
        <v>0</v>
      </c>
      <c r="U722" s="5">
        <f ca="1">SUMIF(总装!AK$3:AK$146,$B722,总装!AK$6)+SUMIF(总装!AL$3:AL$146,$B722,总装!AL$6)+SUMIF(总装!AM$3:AM$146,$B722,总装!AM$6)</f>
        <v>0</v>
      </c>
      <c r="V722" s="5">
        <f ca="1">SUMIF(总装!AN$3:AN$146,$B722,总装!AN$6)+SUMIF(总装!AO$3:AO$146,$B722,总装!AO$6)+SUMIF(总装!AP$3:AP$146,$B722,总装!AP$6)</f>
        <v>0</v>
      </c>
      <c r="W722" s="5">
        <f ca="1">SUMIF(总装!AQ$3:AQ$146,$B722,总装!AQ$6)+SUMIF(总装!AR$3:AR$146,$B722,总装!AR$6)+SUMIF(总装!AS$3:AS$146,$B722,总装!AS$6)</f>
        <v>0</v>
      </c>
      <c r="X722" s="5">
        <f ca="1">SUMIF(总装!AT$3:AT$146,$B722,总装!AT$6)+SUMIF(总装!AU$3:AU$146,$B722,总装!AU$6)+SUMIF(总装!AV$3:AV$146,$B722,总装!AV$6)</f>
        <v>0</v>
      </c>
      <c r="Y722" s="5">
        <f ca="1">SUMIF(总装!AW$3:AW$146,$B722,总装!AW$6)+SUMIF(总装!AX$3:AX$146,$B722,总装!AX$6)+SUMIF(总装!AY$3:AY$146,$B722,总装!AY$6)</f>
        <v>0</v>
      </c>
      <c r="Z722" s="5">
        <f ca="1">SUMIF(总装!AZ$3:AZ$146,$B722,总装!AZ$6)+SUMIF(总装!BA$3:BA$146,$B722,总装!BA$6)+SUMIF(总装!BB$3:BB$146,$B722,总装!BB$6)</f>
        <v>0</v>
      </c>
      <c r="AA722" s="5">
        <f ca="1">SUMIF(总装!BC$3:BC$146,$B722,总装!BC$6)+SUMIF(总装!BD$3:BD$146,$B722,总装!BD$6)+SUMIF(总装!BE$3:BE$146,$B722,总装!BE$6)</f>
        <v>0</v>
      </c>
      <c r="AB722" s="5">
        <f ca="1">SUMIF(总装!BF$3:BF$146,$B722,总装!BF$6)+SUMIF(总装!BG$3:BG$146,$B722,总装!BG$6)+SUMIF(总装!BH$3:BH$146,$B722,总装!BH$6)</f>
        <v>0</v>
      </c>
      <c r="AC722" s="5">
        <f ca="1">SUMIF(总装!BI$3:BI$146,$B722,总装!BI$6)+SUMIF(总装!BJ$3:BJ$146,$B722,总装!BJ$6)+SUMIF(总装!BK$3:BK$146,$B722,总装!BK$6)</f>
        <v>0</v>
      </c>
      <c r="AD722" s="5">
        <f ca="1">SUMIF(总装!BL$3:BL$146,$B722,总装!BL$6)+SUMIF(总装!BM$3:BM$146,$B722,总装!BM$6)+SUMIF(总装!BN$3:BN$146,$B722,总装!BN$6)</f>
        <v>0</v>
      </c>
      <c r="AE722" s="5">
        <f ca="1">SUMIF(总装!BO$3:BO$146,$B722,总装!BO$6)+SUMIF(总装!BP$3:BP$146,$B722,总装!BP$6)+SUMIF(总装!BQ$3:BQ$146,$B722,总装!BQ$6)</f>
        <v>0</v>
      </c>
      <c r="AF722" s="5">
        <f ca="1">SUMIF(总装!BR$3:BR$146,$B722,总装!BR$6)+SUMIF(总装!BS$3:BS$146,$B722,总装!BS$6)+SUMIF(总装!BT$3:BT$146,$B722,总装!BT$6)</f>
        <v>0</v>
      </c>
      <c r="AG722" s="5">
        <f ca="1">SUMIF(总装!BU$3:BU$146,$B722,总装!BU$6)+SUMIF(总装!BV$3:BV$146,$B722,总装!BV$6)+SUMIF(总装!BW$3:BW$146,$B722,总装!BW$6)</f>
        <v>0</v>
      </c>
      <c r="AH722" s="5">
        <f ca="1">SUMIF(总装!BX$3:BX$146,$B722,总装!BX$6)+SUMIF(总装!BY$3:BY$146,$B722,总装!BY$6)+SUMIF(总装!BZ$3:BZ$146,$B722,总装!BZ$6)</f>
        <v>0</v>
      </c>
      <c r="AI722" s="5">
        <f ca="1">SUMIF(总装!CA$3:CA$146,$B722,总装!CA$6)+SUMIF(总装!CB$3:CB$146,$B722,总装!CB$6)+SUMIF(总装!CC$3:CC$146,$B722,总装!CC$6)</f>
        <v>0</v>
      </c>
      <c r="AJ722" s="5">
        <f ca="1">SUMIF(总装!CD$3:CD$146,$B722,总装!CD$6)+SUMIF(总装!CE$3:CE$146,$B722,总装!CE$6)+SUMIF(总装!CF$3:CF$146,$B722,总装!CF$6)</f>
        <v>768</v>
      </c>
      <c r="AK722" s="5">
        <f ca="1">SUMIF(总装!CG$3:CG$146,$B722,总装!CG$6)+SUMIF(总装!CH$3:CH$146,$B722,总装!CH$6)+SUMIF(总装!CI$3:CI$146,$B722,总装!CI$6)</f>
        <v>0</v>
      </c>
      <c r="AL722" s="5">
        <f ca="1">SUMIF(总装!CJ$3:CJ$146,$B722,总装!CJ$6)+SUMIF(总装!CK$3:CK$146,$B722,总装!CK$6)+SUMIF(总装!CL$3:CL$146,$B722,总装!CL$6)</f>
        <v>0</v>
      </c>
      <c r="AM722" s="5">
        <f ca="1">SUMIF(总装!CM$3:CM$146,$B722,总装!CM$6)+SUMIF(总装!CN$3:CN$146,$B722,总装!CN$6)+SUMIF(总装!CO$3:CO$146,$B722,总装!CO$6)</f>
        <v>0</v>
      </c>
      <c r="AN722" s="5">
        <f ca="1">SUMIF(总装!CP$3:CP$146,$B722,总装!CP$6)+SUMIF(总装!CQ$3:CQ$146,$B722,总装!CQ$6)+SUMIF(总装!CR$3:CR$146,$B722,总装!CR$6)</f>
        <v>0</v>
      </c>
      <c r="AO722" s="5">
        <f ca="1" t="shared" si="28"/>
        <v>768</v>
      </c>
      <c r="AP722" s="5">
        <f>SUMIF(工单拆分!G:G,B722,工单拆分!I:I)</f>
        <v>768</v>
      </c>
      <c r="AQ722" s="5">
        <f ca="1" t="shared" si="29"/>
        <v>0</v>
      </c>
      <c r="AS722" s="7"/>
      <c r="AT722" s="5"/>
      <c r="AU722" s="5"/>
      <c r="AV722" s="5"/>
      <c r="AW722" s="5"/>
    </row>
    <row r="723" s="1" customFormat="1" spans="1:49">
      <c r="A723" s="5">
        <f>工单拆分!F723</f>
        <v>7211002175</v>
      </c>
      <c r="B723" s="5" t="str">
        <f>工单拆分!G723</f>
        <v>1100067514-10</v>
      </c>
      <c r="C723" s="5" t="str">
        <f>工单拆分!H723</f>
        <v>50FC28J-3.27</v>
      </c>
      <c r="D723" s="5">
        <f>VLOOKUP(B723,工单拆分!G:I,3,0)</f>
        <v>546</v>
      </c>
      <c r="E723" s="5">
        <f ca="1">SUMIFS(OFFSET(工单拆分!$I$2,,,2000),OFFSET(工单拆分!$F$2,,,2000),A723)</f>
        <v>1092</v>
      </c>
      <c r="F723" s="5"/>
      <c r="G723" s="10">
        <f ca="1" t="array" ref="G723">MATCH(TRUE,J723:AN723&gt;10,0)+$J$2-1</f>
        <v>43548</v>
      </c>
      <c r="H723" s="11"/>
      <c r="I723" s="11"/>
      <c r="J723" s="5">
        <f ca="1">SUMIF(总装!D$3:D$146,$B723,总装!D$6)+SUMIF(总装!E$3:E$146,$B723,总装!E$6)+SUMIF(总装!F$3:F$146,$B723,总装!F$6)</f>
        <v>0</v>
      </c>
      <c r="K723" s="12">
        <f ca="1">SUMIF(总装!G$3:G$146,$B723,总装!G$6)+SUMIF(总装!H$3:H$146,$B723,总装!H$6)+SUMIF(总装!I$3:I$146,$B723,总装!I$6)</f>
        <v>0</v>
      </c>
      <c r="L723" s="12">
        <f ca="1">SUMIF(总装!J$3:J$146,$B723,总装!J$6)+SUMIF(总装!K$3:K$146,$B723,总装!K$6)+SUMIF(总装!L$3:L$146,$B723,总装!L$6)</f>
        <v>0</v>
      </c>
      <c r="M723" s="12">
        <f ca="1">SUMIF(总装!M$3:M$146,$B723,总装!M$6)+SUMIF(总装!N$3:N$146,$B723,总装!N$6)+SUMIF(总装!O$3:O$146,$B723,总装!O$6)</f>
        <v>0</v>
      </c>
      <c r="N723" s="12">
        <f ca="1">SUMIF(总装!P$3:P$146,$B723,总装!P$6)+SUMIF(总装!Q$3:Q$146,$B723,总装!Q$6)+SUMIF(总装!R$3:R$146,$B723,总装!R$6)</f>
        <v>0</v>
      </c>
      <c r="O723" s="12">
        <f ca="1">SUMIF(总装!S$3:S$146,$B723,总装!S$6)+SUMIF(总装!T$3:T$146,$B723,总装!T$6)+SUMIF(总装!U$3:U$146,$B723,总装!U$6)</f>
        <v>0</v>
      </c>
      <c r="P723" s="12">
        <f ca="1">SUMIF(总装!V$3:V$146,$B723,总装!V$6)+SUMIF(总装!W$3:W$146,$B723,总装!W$6)+SUMIF(总装!X$3:X$146,$B723,总装!X$6)</f>
        <v>0</v>
      </c>
      <c r="Q723" s="12">
        <f ca="1">SUMIF(总装!Y$3:Y$146,$B723,总装!Y$6)+SUMIF(总装!Z$3:Z$146,$B723,总装!Z$6)+SUMIF(总装!AA$3:AA$146,$B723,总装!AA$6)</f>
        <v>0</v>
      </c>
      <c r="R723" s="5">
        <f ca="1">SUMIF(总装!AB$3:AB$146,$B723,总装!AB$6)+SUMIF(总装!AC$3:AC$146,$B723,总装!AC$6)+SUMIF(总装!AD$3:AD$146,$B723,总装!AD$6)</f>
        <v>0</v>
      </c>
      <c r="S723" s="5">
        <f ca="1">SUMIF(总装!AE$3:AE$146,$B723,总装!AE$6)+SUMIF(总装!AF$3:AF$146,$B723,总装!AF$6)+SUMIF(总装!AG$3:AG$146,$B723,总装!AG$6)</f>
        <v>0</v>
      </c>
      <c r="T723" s="5">
        <f ca="1">SUMIF(总装!AH$3:AH$146,$B723,总装!AH$6)+SUMIF(总装!AI$3:AI$146,$B723,总装!AI$6)+SUMIF(总装!AJ$3:AJ$146,$B723,总装!AJ$6)</f>
        <v>0</v>
      </c>
      <c r="U723" s="5">
        <f ca="1">SUMIF(总装!AK$3:AK$146,$B723,总装!AK$6)+SUMIF(总装!AL$3:AL$146,$B723,总装!AL$6)+SUMIF(总装!AM$3:AM$146,$B723,总装!AM$6)</f>
        <v>0</v>
      </c>
      <c r="V723" s="5">
        <f ca="1">SUMIF(总装!AN$3:AN$146,$B723,总装!AN$6)+SUMIF(总装!AO$3:AO$146,$B723,总装!AO$6)+SUMIF(总装!AP$3:AP$146,$B723,总装!AP$6)</f>
        <v>0</v>
      </c>
      <c r="W723" s="5">
        <f ca="1">SUMIF(总装!AQ$3:AQ$146,$B723,总装!AQ$6)+SUMIF(总装!AR$3:AR$146,$B723,总装!AR$6)+SUMIF(总装!AS$3:AS$146,$B723,总装!AS$6)</f>
        <v>0</v>
      </c>
      <c r="X723" s="5">
        <f ca="1">SUMIF(总装!AT$3:AT$146,$B723,总装!AT$6)+SUMIF(总装!AU$3:AU$146,$B723,总装!AU$6)+SUMIF(总装!AV$3:AV$146,$B723,总装!AV$6)</f>
        <v>0</v>
      </c>
      <c r="Y723" s="5">
        <f ca="1">SUMIF(总装!AW$3:AW$146,$B723,总装!AW$6)+SUMIF(总装!AX$3:AX$146,$B723,总装!AX$6)+SUMIF(总装!AY$3:AY$146,$B723,总装!AY$6)</f>
        <v>0</v>
      </c>
      <c r="Z723" s="5">
        <f ca="1">SUMIF(总装!AZ$3:AZ$146,$B723,总装!AZ$6)+SUMIF(总装!BA$3:BA$146,$B723,总装!BA$6)+SUMIF(总装!BB$3:BB$146,$B723,总装!BB$6)</f>
        <v>0</v>
      </c>
      <c r="AA723" s="5">
        <f ca="1">SUMIF(总装!BC$3:BC$146,$B723,总装!BC$6)+SUMIF(总装!BD$3:BD$146,$B723,总装!BD$6)+SUMIF(总装!BE$3:BE$146,$B723,总装!BE$6)</f>
        <v>0</v>
      </c>
      <c r="AB723" s="5">
        <f ca="1">SUMIF(总装!BF$3:BF$146,$B723,总装!BF$6)+SUMIF(总装!BG$3:BG$146,$B723,总装!BG$6)+SUMIF(总装!BH$3:BH$146,$B723,总装!BH$6)</f>
        <v>0</v>
      </c>
      <c r="AC723" s="5">
        <f ca="1">SUMIF(总装!BI$3:BI$146,$B723,总装!BI$6)+SUMIF(总装!BJ$3:BJ$146,$B723,总装!BJ$6)+SUMIF(总装!BK$3:BK$146,$B723,总装!BK$6)</f>
        <v>0</v>
      </c>
      <c r="AD723" s="5">
        <f ca="1">SUMIF(总装!BL$3:BL$146,$B723,总装!BL$6)+SUMIF(总装!BM$3:BM$146,$B723,总装!BM$6)+SUMIF(总装!BN$3:BN$146,$B723,总装!BN$6)</f>
        <v>0</v>
      </c>
      <c r="AE723" s="5">
        <f ca="1">SUMIF(总装!BO$3:BO$146,$B723,总装!BO$6)+SUMIF(总装!BP$3:BP$146,$B723,总装!BP$6)+SUMIF(总装!BQ$3:BQ$146,$B723,总装!BQ$6)</f>
        <v>0</v>
      </c>
      <c r="AF723" s="5">
        <f ca="1">SUMIF(总装!BR$3:BR$146,$B723,总装!BR$6)+SUMIF(总装!BS$3:BS$146,$B723,总装!BS$6)+SUMIF(总装!BT$3:BT$146,$B723,总装!BT$6)</f>
        <v>0</v>
      </c>
      <c r="AG723" s="5">
        <f ca="1">SUMIF(总装!BU$3:BU$146,$B723,总装!BU$6)+SUMIF(总装!BV$3:BV$146,$B723,总装!BV$6)+SUMIF(总装!BW$3:BW$146,$B723,总装!BW$6)</f>
        <v>546</v>
      </c>
      <c r="AH723" s="5">
        <f ca="1">SUMIF(总装!BX$3:BX$146,$B723,总装!BX$6)+SUMIF(总装!BY$3:BY$146,$B723,总装!BY$6)+SUMIF(总装!BZ$3:BZ$146,$B723,总装!BZ$6)</f>
        <v>0</v>
      </c>
      <c r="AI723" s="5">
        <f ca="1">SUMIF(总装!CA$3:CA$146,$B723,总装!CA$6)+SUMIF(总装!CB$3:CB$146,$B723,总装!CB$6)+SUMIF(总装!CC$3:CC$146,$B723,总装!CC$6)</f>
        <v>0</v>
      </c>
      <c r="AJ723" s="5">
        <f ca="1">SUMIF(总装!CD$3:CD$146,$B723,总装!CD$6)+SUMIF(总装!CE$3:CE$146,$B723,总装!CE$6)+SUMIF(总装!CF$3:CF$146,$B723,总装!CF$6)</f>
        <v>0</v>
      </c>
      <c r="AK723" s="5">
        <f ca="1">SUMIF(总装!CG$3:CG$146,$B723,总装!CG$6)+SUMIF(总装!CH$3:CH$146,$B723,总装!CH$6)+SUMIF(总装!CI$3:CI$146,$B723,总装!CI$6)</f>
        <v>0</v>
      </c>
      <c r="AL723" s="5">
        <f ca="1">SUMIF(总装!CJ$3:CJ$146,$B723,总装!CJ$6)+SUMIF(总装!CK$3:CK$146,$B723,总装!CK$6)+SUMIF(总装!CL$3:CL$146,$B723,总装!CL$6)</f>
        <v>0</v>
      </c>
      <c r="AM723" s="5">
        <f ca="1">SUMIF(总装!CM$3:CM$146,$B723,总装!CM$6)+SUMIF(总装!CN$3:CN$146,$B723,总装!CN$6)+SUMIF(总装!CO$3:CO$146,$B723,总装!CO$6)</f>
        <v>0</v>
      </c>
      <c r="AN723" s="5">
        <f ca="1">SUMIF(总装!CP$3:CP$146,$B723,总装!CP$6)+SUMIF(总装!CQ$3:CQ$146,$B723,总装!CQ$6)+SUMIF(总装!CR$3:CR$146,$B723,总装!CR$6)</f>
        <v>0</v>
      </c>
      <c r="AO723" s="5">
        <f ca="1" t="shared" si="28"/>
        <v>546</v>
      </c>
      <c r="AP723" s="5">
        <f>SUMIF(工单拆分!G:G,B723,工单拆分!I:I)</f>
        <v>546</v>
      </c>
      <c r="AQ723" s="5">
        <f ca="1" t="shared" si="29"/>
        <v>0</v>
      </c>
      <c r="AS723" s="7"/>
      <c r="AT723" s="5"/>
      <c r="AU723" s="5"/>
      <c r="AV723" s="5"/>
      <c r="AW723" s="5"/>
    </row>
    <row r="724" s="1" customFormat="1" spans="1:49">
      <c r="A724" s="5">
        <f>工单拆分!F724</f>
        <v>7211002354</v>
      </c>
      <c r="B724" s="5" t="str">
        <f>工单拆分!G724</f>
        <v>1100067515-10</v>
      </c>
      <c r="C724" s="5" t="str">
        <f>工单拆分!H724</f>
        <v>50FC22S-3.28</v>
      </c>
      <c r="D724" s="5">
        <f>VLOOKUP(B724,工单拆分!G:I,3,0)</f>
        <v>1536</v>
      </c>
      <c r="E724" s="5">
        <f ca="1">SUMIFS(OFFSET(工单拆分!$I$2,,,2000),OFFSET(工单拆分!$F$2,,,2000),A724)</f>
        <v>2304</v>
      </c>
      <c r="F724" s="5"/>
      <c r="G724" s="10">
        <f ca="1" t="array" ref="G724">MATCH(TRUE,J724:AN724&gt;10,0)+$J$2-1</f>
        <v>43551</v>
      </c>
      <c r="H724" s="11"/>
      <c r="I724" s="11"/>
      <c r="J724" s="5">
        <f ca="1">SUMIF(总装!D$3:D$146,$B724,总装!D$6)+SUMIF(总装!E$3:E$146,$B724,总装!E$6)+SUMIF(总装!F$3:F$146,$B724,总装!F$6)</f>
        <v>0</v>
      </c>
      <c r="K724" s="12">
        <f ca="1">SUMIF(总装!G$3:G$146,$B724,总装!G$6)+SUMIF(总装!H$3:H$146,$B724,总装!H$6)+SUMIF(总装!I$3:I$146,$B724,总装!I$6)</f>
        <v>0</v>
      </c>
      <c r="L724" s="12">
        <f ca="1">SUMIF(总装!J$3:J$146,$B724,总装!J$6)+SUMIF(总装!K$3:K$146,$B724,总装!K$6)+SUMIF(总装!L$3:L$146,$B724,总装!L$6)</f>
        <v>0</v>
      </c>
      <c r="M724" s="12">
        <f ca="1">SUMIF(总装!M$3:M$146,$B724,总装!M$6)+SUMIF(总装!N$3:N$146,$B724,总装!N$6)+SUMIF(总装!O$3:O$146,$B724,总装!O$6)</f>
        <v>0</v>
      </c>
      <c r="N724" s="12">
        <f ca="1">SUMIF(总装!P$3:P$146,$B724,总装!P$6)+SUMIF(总装!Q$3:Q$146,$B724,总装!Q$6)+SUMIF(总装!R$3:R$146,$B724,总装!R$6)</f>
        <v>0</v>
      </c>
      <c r="O724" s="12">
        <f ca="1">SUMIF(总装!S$3:S$146,$B724,总装!S$6)+SUMIF(总装!T$3:T$146,$B724,总装!T$6)+SUMIF(总装!U$3:U$146,$B724,总装!U$6)</f>
        <v>0</v>
      </c>
      <c r="P724" s="12">
        <f ca="1">SUMIF(总装!V$3:V$146,$B724,总装!V$6)+SUMIF(总装!W$3:W$146,$B724,总装!W$6)+SUMIF(总装!X$3:X$146,$B724,总装!X$6)</f>
        <v>0</v>
      </c>
      <c r="Q724" s="12">
        <f ca="1">SUMIF(总装!Y$3:Y$146,$B724,总装!Y$6)+SUMIF(总装!Z$3:Z$146,$B724,总装!Z$6)+SUMIF(总装!AA$3:AA$146,$B724,总装!AA$6)</f>
        <v>0</v>
      </c>
      <c r="R724" s="5">
        <f ca="1">SUMIF(总装!AB$3:AB$146,$B724,总装!AB$6)+SUMIF(总装!AC$3:AC$146,$B724,总装!AC$6)+SUMIF(总装!AD$3:AD$146,$B724,总装!AD$6)</f>
        <v>0</v>
      </c>
      <c r="S724" s="5">
        <f ca="1">SUMIF(总装!AE$3:AE$146,$B724,总装!AE$6)+SUMIF(总装!AF$3:AF$146,$B724,总装!AF$6)+SUMIF(总装!AG$3:AG$146,$B724,总装!AG$6)</f>
        <v>0</v>
      </c>
      <c r="T724" s="5">
        <f ca="1">SUMIF(总装!AH$3:AH$146,$B724,总装!AH$6)+SUMIF(总装!AI$3:AI$146,$B724,总装!AI$6)+SUMIF(总装!AJ$3:AJ$146,$B724,总装!AJ$6)</f>
        <v>0</v>
      </c>
      <c r="U724" s="5">
        <f ca="1">SUMIF(总装!AK$3:AK$146,$B724,总装!AK$6)+SUMIF(总装!AL$3:AL$146,$B724,总装!AL$6)+SUMIF(总装!AM$3:AM$146,$B724,总装!AM$6)</f>
        <v>0</v>
      </c>
      <c r="V724" s="5">
        <f ca="1">SUMIF(总装!AN$3:AN$146,$B724,总装!AN$6)+SUMIF(总装!AO$3:AO$146,$B724,总装!AO$6)+SUMIF(总装!AP$3:AP$146,$B724,总装!AP$6)</f>
        <v>0</v>
      </c>
      <c r="W724" s="5">
        <f ca="1">SUMIF(总装!AQ$3:AQ$146,$B724,总装!AQ$6)+SUMIF(总装!AR$3:AR$146,$B724,总装!AR$6)+SUMIF(总装!AS$3:AS$146,$B724,总装!AS$6)</f>
        <v>0</v>
      </c>
      <c r="X724" s="5">
        <f ca="1">SUMIF(总装!AT$3:AT$146,$B724,总装!AT$6)+SUMIF(总装!AU$3:AU$146,$B724,总装!AU$6)+SUMIF(总装!AV$3:AV$146,$B724,总装!AV$6)</f>
        <v>0</v>
      </c>
      <c r="Y724" s="5">
        <f ca="1">SUMIF(总装!AW$3:AW$146,$B724,总装!AW$6)+SUMIF(总装!AX$3:AX$146,$B724,总装!AX$6)+SUMIF(总装!AY$3:AY$146,$B724,总装!AY$6)</f>
        <v>0</v>
      </c>
      <c r="Z724" s="5">
        <f ca="1">SUMIF(总装!AZ$3:AZ$146,$B724,总装!AZ$6)+SUMIF(总装!BA$3:BA$146,$B724,总装!BA$6)+SUMIF(总装!BB$3:BB$146,$B724,总装!BB$6)</f>
        <v>0</v>
      </c>
      <c r="AA724" s="5">
        <f ca="1">SUMIF(总装!BC$3:BC$146,$B724,总装!BC$6)+SUMIF(总装!BD$3:BD$146,$B724,总装!BD$6)+SUMIF(总装!BE$3:BE$146,$B724,总装!BE$6)</f>
        <v>0</v>
      </c>
      <c r="AB724" s="5">
        <f ca="1">SUMIF(总装!BF$3:BF$146,$B724,总装!BF$6)+SUMIF(总装!BG$3:BG$146,$B724,总装!BG$6)+SUMIF(总装!BH$3:BH$146,$B724,总装!BH$6)</f>
        <v>0</v>
      </c>
      <c r="AC724" s="5">
        <f ca="1">SUMIF(总装!BI$3:BI$146,$B724,总装!BI$6)+SUMIF(总装!BJ$3:BJ$146,$B724,总装!BJ$6)+SUMIF(总装!BK$3:BK$146,$B724,总装!BK$6)</f>
        <v>0</v>
      </c>
      <c r="AD724" s="5">
        <f ca="1">SUMIF(总装!BL$3:BL$146,$B724,总装!BL$6)+SUMIF(总装!BM$3:BM$146,$B724,总装!BM$6)+SUMIF(总装!BN$3:BN$146,$B724,总装!BN$6)</f>
        <v>0</v>
      </c>
      <c r="AE724" s="5">
        <f ca="1">SUMIF(总装!BO$3:BO$146,$B724,总装!BO$6)+SUMIF(总装!BP$3:BP$146,$B724,总装!BP$6)+SUMIF(总装!BQ$3:BQ$146,$B724,总装!BQ$6)</f>
        <v>0</v>
      </c>
      <c r="AF724" s="5">
        <f ca="1">SUMIF(总装!BR$3:BR$146,$B724,总装!BR$6)+SUMIF(总装!BS$3:BS$146,$B724,总装!BS$6)+SUMIF(总装!BT$3:BT$146,$B724,总装!BT$6)</f>
        <v>0</v>
      </c>
      <c r="AG724" s="5">
        <f ca="1">SUMIF(总装!BU$3:BU$146,$B724,总装!BU$6)+SUMIF(总装!BV$3:BV$146,$B724,总装!BV$6)+SUMIF(总装!BW$3:BW$146,$B724,总装!BW$6)</f>
        <v>0</v>
      </c>
      <c r="AH724" s="5">
        <f ca="1">SUMIF(总装!BX$3:BX$146,$B724,总装!BX$6)+SUMIF(总装!BY$3:BY$146,$B724,总装!BY$6)+SUMIF(总装!BZ$3:BZ$146,$B724,总装!BZ$6)</f>
        <v>0</v>
      </c>
      <c r="AI724" s="5">
        <f ca="1">SUMIF(总装!CA$3:CA$146,$B724,总装!CA$6)+SUMIF(总装!CB$3:CB$146,$B724,总装!CB$6)+SUMIF(总装!CC$3:CC$146,$B724,总装!CC$6)</f>
        <v>0</v>
      </c>
      <c r="AJ724" s="5">
        <f ca="1">SUMIF(总装!CD$3:CD$146,$B724,总装!CD$6)+SUMIF(总装!CE$3:CE$146,$B724,总装!CE$6)+SUMIF(总装!CF$3:CF$146,$B724,总装!CF$6)</f>
        <v>500</v>
      </c>
      <c r="AK724" s="5">
        <f ca="1">SUMIF(总装!CG$3:CG$146,$B724,总装!CG$6)+SUMIF(总装!CH$3:CH$146,$B724,总装!CH$6)+SUMIF(总装!CI$3:CI$146,$B724,总装!CI$6)</f>
        <v>1036</v>
      </c>
      <c r="AL724" s="5">
        <f ca="1">SUMIF(总装!CJ$3:CJ$146,$B724,总装!CJ$6)+SUMIF(总装!CK$3:CK$146,$B724,总装!CK$6)+SUMIF(总装!CL$3:CL$146,$B724,总装!CL$6)</f>
        <v>0</v>
      </c>
      <c r="AM724" s="5">
        <f ca="1">SUMIF(总装!CM$3:CM$146,$B724,总装!CM$6)+SUMIF(总装!CN$3:CN$146,$B724,总装!CN$6)+SUMIF(总装!CO$3:CO$146,$B724,总装!CO$6)</f>
        <v>0</v>
      </c>
      <c r="AN724" s="5">
        <f ca="1">SUMIF(总装!CP$3:CP$146,$B724,总装!CP$6)+SUMIF(总装!CQ$3:CQ$146,$B724,总装!CQ$6)+SUMIF(总装!CR$3:CR$146,$B724,总装!CR$6)</f>
        <v>0</v>
      </c>
      <c r="AO724" s="5">
        <f ca="1" t="shared" si="28"/>
        <v>1536</v>
      </c>
      <c r="AP724" s="5">
        <f>SUMIF(工单拆分!G:G,B724,工单拆分!I:I)</f>
        <v>1536</v>
      </c>
      <c r="AQ724" s="5">
        <f ca="1" t="shared" si="29"/>
        <v>0</v>
      </c>
      <c r="AS724" s="7"/>
      <c r="AT724" s="5"/>
      <c r="AU724" s="5"/>
      <c r="AV724" s="5"/>
      <c r="AW724" s="5"/>
    </row>
    <row r="725" s="1" customFormat="1" spans="1:49">
      <c r="A725" s="5">
        <f>工单拆分!F725</f>
        <v>7211001024</v>
      </c>
      <c r="B725" s="5" t="str">
        <f>工单拆分!G725</f>
        <v>1100067516-10</v>
      </c>
      <c r="C725" s="5" t="str">
        <f>工单拆分!H725</f>
        <v>Z06YA3E-3.26</v>
      </c>
      <c r="D725" s="5">
        <f>VLOOKUP(B725,工单拆分!G:I,3,0)</f>
        <v>864</v>
      </c>
      <c r="E725" s="5">
        <f ca="1">SUMIFS(OFFSET(工单拆分!$I$2,,,2000),OFFSET(工单拆分!$F$2,,,2000),A725)</f>
        <v>5184</v>
      </c>
      <c r="F725" s="5"/>
      <c r="G725" s="10">
        <f ca="1" t="array" ref="G725">MATCH(TRUE,J725:AN725&gt;10,0)+$J$2-1</f>
        <v>43552</v>
      </c>
      <c r="H725" s="11"/>
      <c r="I725" s="11"/>
      <c r="J725" s="5">
        <f ca="1">SUMIF(总装!D$3:D$146,$B725,总装!D$6)+SUMIF(总装!E$3:E$146,$B725,总装!E$6)+SUMIF(总装!F$3:F$146,$B725,总装!F$6)</f>
        <v>0</v>
      </c>
      <c r="K725" s="12">
        <f ca="1">SUMIF(总装!G$3:G$146,$B725,总装!G$6)+SUMIF(总装!H$3:H$146,$B725,总装!H$6)+SUMIF(总装!I$3:I$146,$B725,总装!I$6)</f>
        <v>0</v>
      </c>
      <c r="L725" s="12">
        <f ca="1">SUMIF(总装!J$3:J$146,$B725,总装!J$6)+SUMIF(总装!K$3:K$146,$B725,总装!K$6)+SUMIF(总装!L$3:L$146,$B725,总装!L$6)</f>
        <v>0</v>
      </c>
      <c r="M725" s="12">
        <f ca="1">SUMIF(总装!M$3:M$146,$B725,总装!M$6)+SUMIF(总装!N$3:N$146,$B725,总装!N$6)+SUMIF(总装!O$3:O$146,$B725,总装!O$6)</f>
        <v>0</v>
      </c>
      <c r="N725" s="12">
        <f ca="1">SUMIF(总装!P$3:P$146,$B725,总装!P$6)+SUMIF(总装!Q$3:Q$146,$B725,总装!Q$6)+SUMIF(总装!R$3:R$146,$B725,总装!R$6)</f>
        <v>0</v>
      </c>
      <c r="O725" s="12">
        <f ca="1">SUMIF(总装!S$3:S$146,$B725,总装!S$6)+SUMIF(总装!T$3:T$146,$B725,总装!T$6)+SUMIF(总装!U$3:U$146,$B725,总装!U$6)</f>
        <v>0</v>
      </c>
      <c r="P725" s="12">
        <f ca="1">SUMIF(总装!V$3:V$146,$B725,总装!V$6)+SUMIF(总装!W$3:W$146,$B725,总装!W$6)+SUMIF(总装!X$3:X$146,$B725,总装!X$6)</f>
        <v>0</v>
      </c>
      <c r="Q725" s="12">
        <f ca="1">SUMIF(总装!Y$3:Y$146,$B725,总装!Y$6)+SUMIF(总装!Z$3:Z$146,$B725,总装!Z$6)+SUMIF(总装!AA$3:AA$146,$B725,总装!AA$6)</f>
        <v>0</v>
      </c>
      <c r="R725" s="5">
        <f ca="1">SUMIF(总装!AB$3:AB$146,$B725,总装!AB$6)+SUMIF(总装!AC$3:AC$146,$B725,总装!AC$6)+SUMIF(总装!AD$3:AD$146,$B725,总装!AD$6)</f>
        <v>0</v>
      </c>
      <c r="S725" s="5">
        <f ca="1">SUMIF(总装!AE$3:AE$146,$B725,总装!AE$6)+SUMIF(总装!AF$3:AF$146,$B725,总装!AF$6)+SUMIF(总装!AG$3:AG$146,$B725,总装!AG$6)</f>
        <v>0</v>
      </c>
      <c r="T725" s="5">
        <f ca="1">SUMIF(总装!AH$3:AH$146,$B725,总装!AH$6)+SUMIF(总装!AI$3:AI$146,$B725,总装!AI$6)+SUMIF(总装!AJ$3:AJ$146,$B725,总装!AJ$6)</f>
        <v>0</v>
      </c>
      <c r="U725" s="5">
        <f ca="1">SUMIF(总装!AK$3:AK$146,$B725,总装!AK$6)+SUMIF(总装!AL$3:AL$146,$B725,总装!AL$6)+SUMIF(总装!AM$3:AM$146,$B725,总装!AM$6)</f>
        <v>0</v>
      </c>
      <c r="V725" s="5">
        <f ca="1">SUMIF(总装!AN$3:AN$146,$B725,总装!AN$6)+SUMIF(总装!AO$3:AO$146,$B725,总装!AO$6)+SUMIF(总装!AP$3:AP$146,$B725,总装!AP$6)</f>
        <v>0</v>
      </c>
      <c r="W725" s="5">
        <f ca="1">SUMIF(总装!AQ$3:AQ$146,$B725,总装!AQ$6)+SUMIF(总装!AR$3:AR$146,$B725,总装!AR$6)+SUMIF(总装!AS$3:AS$146,$B725,总装!AS$6)</f>
        <v>0</v>
      </c>
      <c r="X725" s="5">
        <f ca="1">SUMIF(总装!AT$3:AT$146,$B725,总装!AT$6)+SUMIF(总装!AU$3:AU$146,$B725,总装!AU$6)+SUMIF(总装!AV$3:AV$146,$B725,总装!AV$6)</f>
        <v>0</v>
      </c>
      <c r="Y725" s="5">
        <f ca="1">SUMIF(总装!AW$3:AW$146,$B725,总装!AW$6)+SUMIF(总装!AX$3:AX$146,$B725,总装!AX$6)+SUMIF(总装!AY$3:AY$146,$B725,总装!AY$6)</f>
        <v>0</v>
      </c>
      <c r="Z725" s="5">
        <f ca="1">SUMIF(总装!AZ$3:AZ$146,$B725,总装!AZ$6)+SUMIF(总装!BA$3:BA$146,$B725,总装!BA$6)+SUMIF(总装!BB$3:BB$146,$B725,总装!BB$6)</f>
        <v>0</v>
      </c>
      <c r="AA725" s="5">
        <f ca="1">SUMIF(总装!BC$3:BC$146,$B725,总装!BC$6)+SUMIF(总装!BD$3:BD$146,$B725,总装!BD$6)+SUMIF(总装!BE$3:BE$146,$B725,总装!BE$6)</f>
        <v>0</v>
      </c>
      <c r="AB725" s="5">
        <f ca="1">SUMIF(总装!BF$3:BF$146,$B725,总装!BF$6)+SUMIF(总装!BG$3:BG$146,$B725,总装!BG$6)+SUMIF(总装!BH$3:BH$146,$B725,总装!BH$6)</f>
        <v>0</v>
      </c>
      <c r="AC725" s="5">
        <f ca="1">SUMIF(总装!BI$3:BI$146,$B725,总装!BI$6)+SUMIF(总装!BJ$3:BJ$146,$B725,总装!BJ$6)+SUMIF(总装!BK$3:BK$146,$B725,总装!BK$6)</f>
        <v>0</v>
      </c>
      <c r="AD725" s="5">
        <f ca="1">SUMIF(总装!BL$3:BL$146,$B725,总装!BL$6)+SUMIF(总装!BM$3:BM$146,$B725,总装!BM$6)+SUMIF(总装!BN$3:BN$146,$B725,总装!BN$6)</f>
        <v>0</v>
      </c>
      <c r="AE725" s="5">
        <f ca="1">SUMIF(总装!BO$3:BO$146,$B725,总装!BO$6)+SUMIF(总装!BP$3:BP$146,$B725,总装!BP$6)+SUMIF(总装!BQ$3:BQ$146,$B725,总装!BQ$6)</f>
        <v>0</v>
      </c>
      <c r="AF725" s="5">
        <f ca="1">SUMIF(总装!BR$3:BR$146,$B725,总装!BR$6)+SUMIF(总装!BS$3:BS$146,$B725,总装!BS$6)+SUMIF(总装!BT$3:BT$146,$B725,总装!BT$6)</f>
        <v>0</v>
      </c>
      <c r="AG725" s="5">
        <f ca="1">SUMIF(总装!BU$3:BU$146,$B725,总装!BU$6)+SUMIF(总装!BV$3:BV$146,$B725,总装!BV$6)+SUMIF(总装!BW$3:BW$146,$B725,总装!BW$6)</f>
        <v>0</v>
      </c>
      <c r="AH725" s="5">
        <f ca="1">SUMIF(总装!BX$3:BX$146,$B725,总装!BX$6)+SUMIF(总装!BY$3:BY$146,$B725,总装!BY$6)+SUMIF(总装!BZ$3:BZ$146,$B725,总装!BZ$6)</f>
        <v>0</v>
      </c>
      <c r="AI725" s="5">
        <f ca="1">SUMIF(总装!CA$3:CA$146,$B725,总装!CA$6)+SUMIF(总装!CB$3:CB$146,$B725,总装!CB$6)+SUMIF(总装!CC$3:CC$146,$B725,总装!CC$6)</f>
        <v>0</v>
      </c>
      <c r="AJ725" s="5">
        <f ca="1">SUMIF(总装!CD$3:CD$146,$B725,总装!CD$6)+SUMIF(总装!CE$3:CE$146,$B725,总装!CE$6)+SUMIF(总装!CF$3:CF$146,$B725,总装!CF$6)</f>
        <v>0</v>
      </c>
      <c r="AK725" s="5">
        <f ca="1">SUMIF(总装!CG$3:CG$146,$B725,总装!CG$6)+SUMIF(总装!CH$3:CH$146,$B725,总装!CH$6)+SUMIF(总装!CI$3:CI$146,$B725,总装!CI$6)</f>
        <v>164</v>
      </c>
      <c r="AL725" s="5">
        <f ca="1">SUMIF(总装!CJ$3:CJ$146,$B725,总装!CJ$6)+SUMIF(总装!CK$3:CK$146,$B725,总装!CK$6)+SUMIF(总装!CL$3:CL$146,$B725,总装!CL$6)</f>
        <v>700</v>
      </c>
      <c r="AM725" s="5">
        <f ca="1">SUMIF(总装!CM$3:CM$146,$B725,总装!CM$6)+SUMIF(总装!CN$3:CN$146,$B725,总装!CN$6)+SUMIF(总装!CO$3:CO$146,$B725,总装!CO$6)</f>
        <v>0</v>
      </c>
      <c r="AN725" s="5">
        <f ca="1">SUMIF(总装!CP$3:CP$146,$B725,总装!CP$6)+SUMIF(总装!CQ$3:CQ$146,$B725,总装!CQ$6)+SUMIF(总装!CR$3:CR$146,$B725,总装!CR$6)</f>
        <v>0</v>
      </c>
      <c r="AO725" s="5">
        <f ca="1" t="shared" si="28"/>
        <v>864</v>
      </c>
      <c r="AP725" s="5">
        <f>SUMIF(工单拆分!G:G,B725,工单拆分!I:I)</f>
        <v>864</v>
      </c>
      <c r="AQ725" s="5">
        <f ca="1" t="shared" si="29"/>
        <v>0</v>
      </c>
      <c r="AS725" s="7"/>
      <c r="AT725" s="5"/>
      <c r="AU725" s="5"/>
      <c r="AV725" s="5"/>
      <c r="AW725" s="5"/>
    </row>
    <row r="726" s="1" customFormat="1" spans="1:49">
      <c r="A726" s="5">
        <f>工单拆分!F726</f>
        <v>7211001951</v>
      </c>
      <c r="B726" s="5" t="str">
        <f>工单拆分!G726</f>
        <v>1100067516-20/50</v>
      </c>
      <c r="C726" s="5" t="str">
        <f>工单拆分!H726</f>
        <v>50B3B-3.26</v>
      </c>
      <c r="D726" s="5">
        <f>VLOOKUP(B726,工单拆分!G:I,3,0)</f>
        <v>795</v>
      </c>
      <c r="E726" s="5">
        <f ca="1">SUMIFS(OFFSET(工单拆分!$I$2,,,2000),OFFSET(工单拆分!$F$2,,,2000),A726)</f>
        <v>3171</v>
      </c>
      <c r="F726" s="5"/>
      <c r="G726" s="10">
        <f ca="1" t="array" ref="G726">MATCH(TRUE,J726:AN726&gt;10,0)+$J$2-1</f>
        <v>43547</v>
      </c>
      <c r="H726" s="11"/>
      <c r="I726" s="11"/>
      <c r="J726" s="5">
        <f ca="1">SUMIF(总装!D$3:D$146,$B726,总装!D$6)+SUMIF(总装!E$3:E$146,$B726,总装!E$6)+SUMIF(总装!F$3:F$146,$B726,总装!F$6)</f>
        <v>0</v>
      </c>
      <c r="K726" s="12">
        <f ca="1">SUMIF(总装!G$3:G$146,$B726,总装!G$6)+SUMIF(总装!H$3:H$146,$B726,总装!H$6)+SUMIF(总装!I$3:I$146,$B726,总装!I$6)</f>
        <v>0</v>
      </c>
      <c r="L726" s="12">
        <f ca="1">SUMIF(总装!J$3:J$146,$B726,总装!J$6)+SUMIF(总装!K$3:K$146,$B726,总装!K$6)+SUMIF(总装!L$3:L$146,$B726,总装!L$6)</f>
        <v>0</v>
      </c>
      <c r="M726" s="12">
        <f ca="1">SUMIF(总装!M$3:M$146,$B726,总装!M$6)+SUMIF(总装!N$3:N$146,$B726,总装!N$6)+SUMIF(总装!O$3:O$146,$B726,总装!O$6)</f>
        <v>0</v>
      </c>
      <c r="N726" s="12">
        <f ca="1">SUMIF(总装!P$3:P$146,$B726,总装!P$6)+SUMIF(总装!Q$3:Q$146,$B726,总装!Q$6)+SUMIF(总装!R$3:R$146,$B726,总装!R$6)</f>
        <v>0</v>
      </c>
      <c r="O726" s="12">
        <f ca="1">SUMIF(总装!S$3:S$146,$B726,总装!S$6)+SUMIF(总装!T$3:T$146,$B726,总装!T$6)+SUMIF(总装!U$3:U$146,$B726,总装!U$6)</f>
        <v>0</v>
      </c>
      <c r="P726" s="12">
        <f ca="1">SUMIF(总装!V$3:V$146,$B726,总装!V$6)+SUMIF(总装!W$3:W$146,$B726,总装!W$6)+SUMIF(总装!X$3:X$146,$B726,总装!X$6)</f>
        <v>0</v>
      </c>
      <c r="Q726" s="12">
        <f ca="1">SUMIF(总装!Y$3:Y$146,$B726,总装!Y$6)+SUMIF(总装!Z$3:Z$146,$B726,总装!Z$6)+SUMIF(总装!AA$3:AA$146,$B726,总装!AA$6)</f>
        <v>0</v>
      </c>
      <c r="R726" s="5">
        <f ca="1">SUMIF(总装!AB$3:AB$146,$B726,总装!AB$6)+SUMIF(总装!AC$3:AC$146,$B726,总装!AC$6)+SUMIF(总装!AD$3:AD$146,$B726,总装!AD$6)</f>
        <v>0</v>
      </c>
      <c r="S726" s="5">
        <f ca="1">SUMIF(总装!AE$3:AE$146,$B726,总装!AE$6)+SUMIF(总装!AF$3:AF$146,$B726,总装!AF$6)+SUMIF(总装!AG$3:AG$146,$B726,总装!AG$6)</f>
        <v>0</v>
      </c>
      <c r="T726" s="5">
        <f ca="1">SUMIF(总装!AH$3:AH$146,$B726,总装!AH$6)+SUMIF(总装!AI$3:AI$146,$B726,总装!AI$6)+SUMIF(总装!AJ$3:AJ$146,$B726,总装!AJ$6)</f>
        <v>0</v>
      </c>
      <c r="U726" s="5">
        <f ca="1">SUMIF(总装!AK$3:AK$146,$B726,总装!AK$6)+SUMIF(总装!AL$3:AL$146,$B726,总装!AL$6)+SUMIF(总装!AM$3:AM$146,$B726,总装!AM$6)</f>
        <v>0</v>
      </c>
      <c r="V726" s="5">
        <f ca="1">SUMIF(总装!AN$3:AN$146,$B726,总装!AN$6)+SUMIF(总装!AO$3:AO$146,$B726,总装!AO$6)+SUMIF(总装!AP$3:AP$146,$B726,总装!AP$6)</f>
        <v>0</v>
      </c>
      <c r="W726" s="5">
        <f ca="1">SUMIF(总装!AQ$3:AQ$146,$B726,总装!AQ$6)+SUMIF(总装!AR$3:AR$146,$B726,总装!AR$6)+SUMIF(总装!AS$3:AS$146,$B726,总装!AS$6)</f>
        <v>0</v>
      </c>
      <c r="X726" s="5">
        <f ca="1">SUMIF(总装!AT$3:AT$146,$B726,总装!AT$6)+SUMIF(总装!AU$3:AU$146,$B726,总装!AU$6)+SUMIF(总装!AV$3:AV$146,$B726,总装!AV$6)</f>
        <v>0</v>
      </c>
      <c r="Y726" s="5">
        <f ca="1">SUMIF(总装!AW$3:AW$146,$B726,总装!AW$6)+SUMIF(总装!AX$3:AX$146,$B726,总装!AX$6)+SUMIF(总装!AY$3:AY$146,$B726,总装!AY$6)</f>
        <v>0</v>
      </c>
      <c r="Z726" s="5">
        <f ca="1">SUMIF(总装!AZ$3:AZ$146,$B726,总装!AZ$6)+SUMIF(总装!BA$3:BA$146,$B726,总装!BA$6)+SUMIF(总装!BB$3:BB$146,$B726,总装!BB$6)</f>
        <v>0</v>
      </c>
      <c r="AA726" s="5">
        <f ca="1">SUMIF(总装!BC$3:BC$146,$B726,总装!BC$6)+SUMIF(总装!BD$3:BD$146,$B726,总装!BD$6)+SUMIF(总装!BE$3:BE$146,$B726,总装!BE$6)</f>
        <v>0</v>
      </c>
      <c r="AB726" s="5">
        <f ca="1">SUMIF(总装!BF$3:BF$146,$B726,总装!BF$6)+SUMIF(总装!BG$3:BG$146,$B726,总装!BG$6)+SUMIF(总装!BH$3:BH$146,$B726,总装!BH$6)</f>
        <v>0</v>
      </c>
      <c r="AC726" s="5">
        <f ca="1">SUMIF(总装!BI$3:BI$146,$B726,总装!BI$6)+SUMIF(总装!BJ$3:BJ$146,$B726,总装!BJ$6)+SUMIF(总装!BK$3:BK$146,$B726,总装!BK$6)</f>
        <v>0</v>
      </c>
      <c r="AD726" s="5">
        <f ca="1">SUMIF(总装!BL$3:BL$146,$B726,总装!BL$6)+SUMIF(总装!BM$3:BM$146,$B726,总装!BM$6)+SUMIF(总装!BN$3:BN$146,$B726,总装!BN$6)</f>
        <v>0</v>
      </c>
      <c r="AE726" s="5">
        <f ca="1">SUMIF(总装!BO$3:BO$146,$B726,总装!BO$6)+SUMIF(总装!BP$3:BP$146,$B726,总装!BP$6)+SUMIF(总装!BQ$3:BQ$146,$B726,总装!BQ$6)</f>
        <v>0</v>
      </c>
      <c r="AF726" s="5">
        <f ca="1">SUMIF(总装!BR$3:BR$146,$B726,总装!BR$6)+SUMIF(总装!BS$3:BS$146,$B726,总装!BS$6)+SUMIF(总装!BT$3:BT$146,$B726,总装!BT$6)</f>
        <v>592</v>
      </c>
      <c r="AG726" s="5">
        <f ca="1">SUMIF(总装!BU$3:BU$146,$B726,总装!BU$6)+SUMIF(总装!BV$3:BV$146,$B726,总装!BV$6)+SUMIF(总装!BW$3:BW$146,$B726,总装!BW$6)</f>
        <v>203</v>
      </c>
      <c r="AH726" s="5">
        <f ca="1">SUMIF(总装!BX$3:BX$146,$B726,总装!BX$6)+SUMIF(总装!BY$3:BY$146,$B726,总装!BY$6)+SUMIF(总装!BZ$3:BZ$146,$B726,总装!BZ$6)</f>
        <v>0</v>
      </c>
      <c r="AI726" s="5">
        <f ca="1">SUMIF(总装!CA$3:CA$146,$B726,总装!CA$6)+SUMIF(总装!CB$3:CB$146,$B726,总装!CB$6)+SUMIF(总装!CC$3:CC$146,$B726,总装!CC$6)</f>
        <v>0</v>
      </c>
      <c r="AJ726" s="5">
        <f ca="1">SUMIF(总装!CD$3:CD$146,$B726,总装!CD$6)+SUMIF(总装!CE$3:CE$146,$B726,总装!CE$6)+SUMIF(总装!CF$3:CF$146,$B726,总装!CF$6)</f>
        <v>0</v>
      </c>
      <c r="AK726" s="5">
        <f ca="1">SUMIF(总装!CG$3:CG$146,$B726,总装!CG$6)+SUMIF(总装!CH$3:CH$146,$B726,总装!CH$6)+SUMIF(总装!CI$3:CI$146,$B726,总装!CI$6)</f>
        <v>0</v>
      </c>
      <c r="AL726" s="5">
        <f ca="1">SUMIF(总装!CJ$3:CJ$146,$B726,总装!CJ$6)+SUMIF(总装!CK$3:CK$146,$B726,总装!CK$6)+SUMIF(总装!CL$3:CL$146,$B726,总装!CL$6)</f>
        <v>0</v>
      </c>
      <c r="AM726" s="5">
        <f ca="1">SUMIF(总装!CM$3:CM$146,$B726,总装!CM$6)+SUMIF(总装!CN$3:CN$146,$B726,总装!CN$6)+SUMIF(总装!CO$3:CO$146,$B726,总装!CO$6)</f>
        <v>0</v>
      </c>
      <c r="AN726" s="5">
        <f ca="1">SUMIF(总装!CP$3:CP$146,$B726,总装!CP$6)+SUMIF(总装!CQ$3:CQ$146,$B726,总装!CQ$6)+SUMIF(总装!CR$3:CR$146,$B726,总装!CR$6)</f>
        <v>0</v>
      </c>
      <c r="AO726" s="5">
        <f ca="1" t="shared" si="28"/>
        <v>795</v>
      </c>
      <c r="AP726" s="5">
        <f>SUMIF(工单拆分!G:G,B726,工单拆分!I:I)</f>
        <v>795</v>
      </c>
      <c r="AQ726" s="5">
        <f ca="1" t="shared" si="29"/>
        <v>0</v>
      </c>
      <c r="AS726" s="7"/>
      <c r="AT726" s="5"/>
      <c r="AU726" s="5"/>
      <c r="AV726" s="5"/>
      <c r="AW726" s="5"/>
    </row>
    <row r="727" s="1" customFormat="1" spans="1:49">
      <c r="A727" s="5">
        <f>工单拆分!F727</f>
        <v>7211001951</v>
      </c>
      <c r="B727" s="5" t="str">
        <f>工单拆分!G727</f>
        <v>1100067516-30</v>
      </c>
      <c r="C727" s="5" t="str">
        <f>工单拆分!H727</f>
        <v>50B3B-3.26</v>
      </c>
      <c r="D727" s="5">
        <f>VLOOKUP(B727,工单拆分!G:I,3,0)</f>
        <v>1584</v>
      </c>
      <c r="E727" s="5">
        <f ca="1">SUMIFS(OFFSET(工单拆分!$I$2,,,2000),OFFSET(工单拆分!$F$2,,,2000),A727)</f>
        <v>3171</v>
      </c>
      <c r="F727" s="5"/>
      <c r="G727" s="10">
        <f ca="1" t="array" ref="G727">MATCH(TRUE,J727:AN727&gt;10,0)+$J$2-1</f>
        <v>43548</v>
      </c>
      <c r="H727" s="11"/>
      <c r="I727" s="11"/>
      <c r="J727" s="5">
        <f ca="1">SUMIF(总装!D$3:D$146,$B727,总装!D$6)+SUMIF(总装!E$3:E$146,$B727,总装!E$6)+SUMIF(总装!F$3:F$146,$B727,总装!F$6)</f>
        <v>0</v>
      </c>
      <c r="K727" s="12">
        <f ca="1">SUMIF(总装!G$3:G$146,$B727,总装!G$6)+SUMIF(总装!H$3:H$146,$B727,总装!H$6)+SUMIF(总装!I$3:I$146,$B727,总装!I$6)</f>
        <v>0</v>
      </c>
      <c r="L727" s="12">
        <f ca="1">SUMIF(总装!J$3:J$146,$B727,总装!J$6)+SUMIF(总装!K$3:K$146,$B727,总装!K$6)+SUMIF(总装!L$3:L$146,$B727,总装!L$6)</f>
        <v>0</v>
      </c>
      <c r="M727" s="12">
        <f ca="1">SUMIF(总装!M$3:M$146,$B727,总装!M$6)+SUMIF(总装!N$3:N$146,$B727,总装!N$6)+SUMIF(总装!O$3:O$146,$B727,总装!O$6)</f>
        <v>0</v>
      </c>
      <c r="N727" s="12">
        <f ca="1">SUMIF(总装!P$3:P$146,$B727,总装!P$6)+SUMIF(总装!Q$3:Q$146,$B727,总装!Q$6)+SUMIF(总装!R$3:R$146,$B727,总装!R$6)</f>
        <v>0</v>
      </c>
      <c r="O727" s="12">
        <f ca="1">SUMIF(总装!S$3:S$146,$B727,总装!S$6)+SUMIF(总装!T$3:T$146,$B727,总装!T$6)+SUMIF(总装!U$3:U$146,$B727,总装!U$6)</f>
        <v>0</v>
      </c>
      <c r="P727" s="12">
        <f ca="1">SUMIF(总装!V$3:V$146,$B727,总装!V$6)+SUMIF(总装!W$3:W$146,$B727,总装!W$6)+SUMIF(总装!X$3:X$146,$B727,总装!X$6)</f>
        <v>0</v>
      </c>
      <c r="Q727" s="12">
        <f ca="1">SUMIF(总装!Y$3:Y$146,$B727,总装!Y$6)+SUMIF(总装!Z$3:Z$146,$B727,总装!Z$6)+SUMIF(总装!AA$3:AA$146,$B727,总装!AA$6)</f>
        <v>0</v>
      </c>
      <c r="R727" s="5">
        <f ca="1">SUMIF(总装!AB$3:AB$146,$B727,总装!AB$6)+SUMIF(总装!AC$3:AC$146,$B727,总装!AC$6)+SUMIF(总装!AD$3:AD$146,$B727,总装!AD$6)</f>
        <v>0</v>
      </c>
      <c r="S727" s="5">
        <f ca="1">SUMIF(总装!AE$3:AE$146,$B727,总装!AE$6)+SUMIF(总装!AF$3:AF$146,$B727,总装!AF$6)+SUMIF(总装!AG$3:AG$146,$B727,总装!AG$6)</f>
        <v>0</v>
      </c>
      <c r="T727" s="5">
        <f ca="1">SUMIF(总装!AH$3:AH$146,$B727,总装!AH$6)+SUMIF(总装!AI$3:AI$146,$B727,总装!AI$6)+SUMIF(总装!AJ$3:AJ$146,$B727,总装!AJ$6)</f>
        <v>0</v>
      </c>
      <c r="U727" s="5">
        <f ca="1">SUMIF(总装!AK$3:AK$146,$B727,总装!AK$6)+SUMIF(总装!AL$3:AL$146,$B727,总装!AL$6)+SUMIF(总装!AM$3:AM$146,$B727,总装!AM$6)</f>
        <v>0</v>
      </c>
      <c r="V727" s="5">
        <f ca="1">SUMIF(总装!AN$3:AN$146,$B727,总装!AN$6)+SUMIF(总装!AO$3:AO$146,$B727,总装!AO$6)+SUMIF(总装!AP$3:AP$146,$B727,总装!AP$6)</f>
        <v>0</v>
      </c>
      <c r="W727" s="5">
        <f ca="1">SUMIF(总装!AQ$3:AQ$146,$B727,总装!AQ$6)+SUMIF(总装!AR$3:AR$146,$B727,总装!AR$6)+SUMIF(总装!AS$3:AS$146,$B727,总装!AS$6)</f>
        <v>0</v>
      </c>
      <c r="X727" s="5">
        <f ca="1">SUMIF(总装!AT$3:AT$146,$B727,总装!AT$6)+SUMIF(总装!AU$3:AU$146,$B727,总装!AU$6)+SUMIF(总装!AV$3:AV$146,$B727,总装!AV$6)</f>
        <v>0</v>
      </c>
      <c r="Y727" s="5">
        <f ca="1">SUMIF(总装!AW$3:AW$146,$B727,总装!AW$6)+SUMIF(总装!AX$3:AX$146,$B727,总装!AX$6)+SUMIF(总装!AY$3:AY$146,$B727,总装!AY$6)</f>
        <v>0</v>
      </c>
      <c r="Z727" s="5">
        <f ca="1">SUMIF(总装!AZ$3:AZ$146,$B727,总装!AZ$6)+SUMIF(总装!BA$3:BA$146,$B727,总装!BA$6)+SUMIF(总装!BB$3:BB$146,$B727,总装!BB$6)</f>
        <v>0</v>
      </c>
      <c r="AA727" s="5">
        <f ca="1">SUMIF(总装!BC$3:BC$146,$B727,总装!BC$6)+SUMIF(总装!BD$3:BD$146,$B727,总装!BD$6)+SUMIF(总装!BE$3:BE$146,$B727,总装!BE$6)</f>
        <v>0</v>
      </c>
      <c r="AB727" s="5">
        <f ca="1">SUMIF(总装!BF$3:BF$146,$B727,总装!BF$6)+SUMIF(总装!BG$3:BG$146,$B727,总装!BG$6)+SUMIF(总装!BH$3:BH$146,$B727,总装!BH$6)</f>
        <v>0</v>
      </c>
      <c r="AC727" s="5">
        <f ca="1">SUMIF(总装!BI$3:BI$146,$B727,总装!BI$6)+SUMIF(总装!BJ$3:BJ$146,$B727,总装!BJ$6)+SUMIF(总装!BK$3:BK$146,$B727,总装!BK$6)</f>
        <v>0</v>
      </c>
      <c r="AD727" s="5">
        <f ca="1">SUMIF(总装!BL$3:BL$146,$B727,总装!BL$6)+SUMIF(总装!BM$3:BM$146,$B727,总装!BM$6)+SUMIF(总装!BN$3:BN$146,$B727,总装!BN$6)</f>
        <v>0</v>
      </c>
      <c r="AE727" s="5">
        <f ca="1">SUMIF(总装!BO$3:BO$146,$B727,总装!BO$6)+SUMIF(总装!BP$3:BP$146,$B727,总装!BP$6)+SUMIF(总装!BQ$3:BQ$146,$B727,总装!BQ$6)</f>
        <v>0</v>
      </c>
      <c r="AF727" s="5">
        <f ca="1">SUMIF(总装!BR$3:BR$146,$B727,总装!BR$6)+SUMIF(总装!BS$3:BS$146,$B727,总装!BS$6)+SUMIF(总装!BT$3:BT$146,$B727,总装!BT$6)</f>
        <v>0</v>
      </c>
      <c r="AG727" s="5">
        <f ca="1">SUMIF(总装!BU$3:BU$146,$B727,总装!BU$6)+SUMIF(总装!BV$3:BV$146,$B727,总装!BV$6)+SUMIF(总装!BW$3:BW$146,$B727,总装!BW$6)</f>
        <v>850</v>
      </c>
      <c r="AH727" s="5">
        <f ca="1">SUMIF(总装!BX$3:BX$146,$B727,总装!BX$6)+SUMIF(总装!BY$3:BY$146,$B727,总装!BY$6)+SUMIF(总装!BZ$3:BZ$146,$B727,总装!BZ$6)</f>
        <v>734</v>
      </c>
      <c r="AI727" s="5">
        <f ca="1">SUMIF(总装!CA$3:CA$146,$B727,总装!CA$6)+SUMIF(总装!CB$3:CB$146,$B727,总装!CB$6)+SUMIF(总装!CC$3:CC$146,$B727,总装!CC$6)</f>
        <v>0</v>
      </c>
      <c r="AJ727" s="5">
        <f ca="1">SUMIF(总装!CD$3:CD$146,$B727,总装!CD$6)+SUMIF(总装!CE$3:CE$146,$B727,总装!CE$6)+SUMIF(总装!CF$3:CF$146,$B727,总装!CF$6)</f>
        <v>0</v>
      </c>
      <c r="AK727" s="5">
        <f ca="1">SUMIF(总装!CG$3:CG$146,$B727,总装!CG$6)+SUMIF(总装!CH$3:CH$146,$B727,总装!CH$6)+SUMIF(总装!CI$3:CI$146,$B727,总装!CI$6)</f>
        <v>0</v>
      </c>
      <c r="AL727" s="5">
        <f ca="1">SUMIF(总装!CJ$3:CJ$146,$B727,总装!CJ$6)+SUMIF(总装!CK$3:CK$146,$B727,总装!CK$6)+SUMIF(总装!CL$3:CL$146,$B727,总装!CL$6)</f>
        <v>0</v>
      </c>
      <c r="AM727" s="5">
        <f ca="1">SUMIF(总装!CM$3:CM$146,$B727,总装!CM$6)+SUMIF(总装!CN$3:CN$146,$B727,总装!CN$6)+SUMIF(总装!CO$3:CO$146,$B727,总装!CO$6)</f>
        <v>0</v>
      </c>
      <c r="AN727" s="5">
        <f ca="1">SUMIF(总装!CP$3:CP$146,$B727,总装!CP$6)+SUMIF(总装!CQ$3:CQ$146,$B727,总装!CQ$6)+SUMIF(总装!CR$3:CR$146,$B727,总装!CR$6)</f>
        <v>0</v>
      </c>
      <c r="AO727" s="5">
        <f ca="1" t="shared" si="28"/>
        <v>1584</v>
      </c>
      <c r="AP727" s="5">
        <f>SUMIF(工单拆分!G:G,B727,工单拆分!I:I)</f>
        <v>1584</v>
      </c>
      <c r="AQ727" s="5">
        <f ca="1" t="shared" si="29"/>
        <v>0</v>
      </c>
      <c r="AS727" s="7"/>
      <c r="AT727" s="5"/>
      <c r="AU727" s="5"/>
      <c r="AV727" s="5"/>
      <c r="AW727" s="5"/>
    </row>
    <row r="728" s="1" customFormat="1" spans="1:49">
      <c r="A728" s="5">
        <f>工单拆分!F728</f>
        <v>7211000752</v>
      </c>
      <c r="B728" s="5" t="str">
        <f>工单拆分!G728</f>
        <v>1100067516-40</v>
      </c>
      <c r="C728" s="5" t="str">
        <f>工单拆分!H728</f>
        <v>40B2G-3.26</v>
      </c>
      <c r="D728" s="5">
        <f>VLOOKUP(B728,工单拆分!G:I,3,0)</f>
        <v>2040</v>
      </c>
      <c r="E728" s="5">
        <f ca="1">SUMIFS(OFFSET(工单拆分!$I$2,,,2000),OFFSET(工单拆分!$F$2,,,2000),A728)</f>
        <v>4080</v>
      </c>
      <c r="F728" s="5"/>
      <c r="G728" s="10">
        <f ca="1" t="array" ref="G728">MATCH(TRUE,J728:AN728&gt;10,0)+$J$2-1</f>
        <v>43549</v>
      </c>
      <c r="H728" s="11"/>
      <c r="I728" s="11"/>
      <c r="J728" s="5">
        <f ca="1">SUMIF(总装!D$3:D$146,$B728,总装!D$6)+SUMIF(总装!E$3:E$146,$B728,总装!E$6)+SUMIF(总装!F$3:F$146,$B728,总装!F$6)</f>
        <v>0</v>
      </c>
      <c r="K728" s="12">
        <f ca="1">SUMIF(总装!G$3:G$146,$B728,总装!G$6)+SUMIF(总装!H$3:H$146,$B728,总装!H$6)+SUMIF(总装!I$3:I$146,$B728,总装!I$6)</f>
        <v>0</v>
      </c>
      <c r="L728" s="12">
        <f ca="1">SUMIF(总装!J$3:J$146,$B728,总装!J$6)+SUMIF(总装!K$3:K$146,$B728,总装!K$6)+SUMIF(总装!L$3:L$146,$B728,总装!L$6)</f>
        <v>0</v>
      </c>
      <c r="M728" s="12">
        <f ca="1">SUMIF(总装!M$3:M$146,$B728,总装!M$6)+SUMIF(总装!N$3:N$146,$B728,总装!N$6)+SUMIF(总装!O$3:O$146,$B728,总装!O$6)</f>
        <v>0</v>
      </c>
      <c r="N728" s="12">
        <f ca="1">SUMIF(总装!P$3:P$146,$B728,总装!P$6)+SUMIF(总装!Q$3:Q$146,$B728,总装!Q$6)+SUMIF(总装!R$3:R$146,$B728,总装!R$6)</f>
        <v>0</v>
      </c>
      <c r="O728" s="12">
        <f ca="1">SUMIF(总装!S$3:S$146,$B728,总装!S$6)+SUMIF(总装!T$3:T$146,$B728,总装!T$6)+SUMIF(总装!U$3:U$146,$B728,总装!U$6)</f>
        <v>0</v>
      </c>
      <c r="P728" s="12">
        <f ca="1">SUMIF(总装!V$3:V$146,$B728,总装!V$6)+SUMIF(总装!W$3:W$146,$B728,总装!W$6)+SUMIF(总装!X$3:X$146,$B728,总装!X$6)</f>
        <v>0</v>
      </c>
      <c r="Q728" s="12">
        <f ca="1">SUMIF(总装!Y$3:Y$146,$B728,总装!Y$6)+SUMIF(总装!Z$3:Z$146,$B728,总装!Z$6)+SUMIF(总装!AA$3:AA$146,$B728,总装!AA$6)</f>
        <v>0</v>
      </c>
      <c r="R728" s="5">
        <f ca="1">SUMIF(总装!AB$3:AB$146,$B728,总装!AB$6)+SUMIF(总装!AC$3:AC$146,$B728,总装!AC$6)+SUMIF(总装!AD$3:AD$146,$B728,总装!AD$6)</f>
        <v>0</v>
      </c>
      <c r="S728" s="5">
        <f ca="1">SUMIF(总装!AE$3:AE$146,$B728,总装!AE$6)+SUMIF(总装!AF$3:AF$146,$B728,总装!AF$6)+SUMIF(总装!AG$3:AG$146,$B728,总装!AG$6)</f>
        <v>0</v>
      </c>
      <c r="T728" s="5">
        <f ca="1">SUMIF(总装!AH$3:AH$146,$B728,总装!AH$6)+SUMIF(总装!AI$3:AI$146,$B728,总装!AI$6)+SUMIF(总装!AJ$3:AJ$146,$B728,总装!AJ$6)</f>
        <v>0</v>
      </c>
      <c r="U728" s="5">
        <f ca="1">SUMIF(总装!AK$3:AK$146,$B728,总装!AK$6)+SUMIF(总装!AL$3:AL$146,$B728,总装!AL$6)+SUMIF(总装!AM$3:AM$146,$B728,总装!AM$6)</f>
        <v>0</v>
      </c>
      <c r="V728" s="5">
        <f ca="1">SUMIF(总装!AN$3:AN$146,$B728,总装!AN$6)+SUMIF(总装!AO$3:AO$146,$B728,总装!AO$6)+SUMIF(总装!AP$3:AP$146,$B728,总装!AP$6)</f>
        <v>0</v>
      </c>
      <c r="W728" s="5">
        <f ca="1">SUMIF(总装!AQ$3:AQ$146,$B728,总装!AQ$6)+SUMIF(总装!AR$3:AR$146,$B728,总装!AR$6)+SUMIF(总装!AS$3:AS$146,$B728,总装!AS$6)</f>
        <v>0</v>
      </c>
      <c r="X728" s="5">
        <f ca="1">SUMIF(总装!AT$3:AT$146,$B728,总装!AT$6)+SUMIF(总装!AU$3:AU$146,$B728,总装!AU$6)+SUMIF(总装!AV$3:AV$146,$B728,总装!AV$6)</f>
        <v>0</v>
      </c>
      <c r="Y728" s="5">
        <f ca="1">SUMIF(总装!AW$3:AW$146,$B728,总装!AW$6)+SUMIF(总装!AX$3:AX$146,$B728,总装!AX$6)+SUMIF(总装!AY$3:AY$146,$B728,总装!AY$6)</f>
        <v>0</v>
      </c>
      <c r="Z728" s="5">
        <f ca="1">SUMIF(总装!AZ$3:AZ$146,$B728,总装!AZ$6)+SUMIF(总装!BA$3:BA$146,$B728,总装!BA$6)+SUMIF(总装!BB$3:BB$146,$B728,总装!BB$6)</f>
        <v>0</v>
      </c>
      <c r="AA728" s="5">
        <f ca="1">SUMIF(总装!BC$3:BC$146,$B728,总装!BC$6)+SUMIF(总装!BD$3:BD$146,$B728,总装!BD$6)+SUMIF(总装!BE$3:BE$146,$B728,总装!BE$6)</f>
        <v>0</v>
      </c>
      <c r="AB728" s="5">
        <f ca="1">SUMIF(总装!BF$3:BF$146,$B728,总装!BF$6)+SUMIF(总装!BG$3:BG$146,$B728,总装!BG$6)+SUMIF(总装!BH$3:BH$146,$B728,总装!BH$6)</f>
        <v>0</v>
      </c>
      <c r="AC728" s="5">
        <f ca="1">SUMIF(总装!BI$3:BI$146,$B728,总装!BI$6)+SUMIF(总装!BJ$3:BJ$146,$B728,总装!BJ$6)+SUMIF(总装!BK$3:BK$146,$B728,总装!BK$6)</f>
        <v>0</v>
      </c>
      <c r="AD728" s="5">
        <f ca="1">SUMIF(总装!BL$3:BL$146,$B728,总装!BL$6)+SUMIF(总装!BM$3:BM$146,$B728,总装!BM$6)+SUMIF(总装!BN$3:BN$146,$B728,总装!BN$6)</f>
        <v>0</v>
      </c>
      <c r="AE728" s="5">
        <f ca="1">SUMIF(总装!BO$3:BO$146,$B728,总装!BO$6)+SUMIF(总装!BP$3:BP$146,$B728,总装!BP$6)+SUMIF(总装!BQ$3:BQ$146,$B728,总装!BQ$6)</f>
        <v>0</v>
      </c>
      <c r="AF728" s="5">
        <f ca="1">SUMIF(总装!BR$3:BR$146,$B728,总装!BR$6)+SUMIF(总装!BS$3:BS$146,$B728,总装!BS$6)+SUMIF(总装!BT$3:BT$146,$B728,总装!BT$6)</f>
        <v>0</v>
      </c>
      <c r="AG728" s="5">
        <f ca="1">SUMIF(总装!BU$3:BU$146,$B728,总装!BU$6)+SUMIF(总装!BV$3:BV$146,$B728,总装!BV$6)+SUMIF(总装!BW$3:BW$146,$B728,总装!BW$6)</f>
        <v>0</v>
      </c>
      <c r="AH728" s="5">
        <f ca="1">SUMIF(总装!BX$3:BX$146,$B728,总装!BX$6)+SUMIF(总装!BY$3:BY$146,$B728,总装!BY$6)+SUMIF(总装!BZ$3:BZ$146,$B728,总装!BZ$6)</f>
        <v>700</v>
      </c>
      <c r="AI728" s="5">
        <f ca="1">SUMIF(总装!CA$3:CA$146,$B728,总装!CA$6)+SUMIF(总装!CB$3:CB$146,$B728,总装!CB$6)+SUMIF(总装!CC$3:CC$146,$B728,总装!CC$6)</f>
        <v>1040</v>
      </c>
      <c r="AJ728" s="5">
        <f ca="1">SUMIF(总装!CD$3:CD$146,$B728,总装!CD$6)+SUMIF(总装!CE$3:CE$146,$B728,总装!CE$6)+SUMIF(总装!CF$3:CF$146,$B728,总装!CF$6)</f>
        <v>300</v>
      </c>
      <c r="AK728" s="5">
        <f ca="1">SUMIF(总装!CG$3:CG$146,$B728,总装!CG$6)+SUMIF(总装!CH$3:CH$146,$B728,总装!CH$6)+SUMIF(总装!CI$3:CI$146,$B728,总装!CI$6)</f>
        <v>0</v>
      </c>
      <c r="AL728" s="5">
        <f ca="1">SUMIF(总装!CJ$3:CJ$146,$B728,总装!CJ$6)+SUMIF(总装!CK$3:CK$146,$B728,总装!CK$6)+SUMIF(总装!CL$3:CL$146,$B728,总装!CL$6)</f>
        <v>0</v>
      </c>
      <c r="AM728" s="5">
        <f ca="1">SUMIF(总装!CM$3:CM$146,$B728,总装!CM$6)+SUMIF(总装!CN$3:CN$146,$B728,总装!CN$6)+SUMIF(总装!CO$3:CO$146,$B728,总装!CO$6)</f>
        <v>0</v>
      </c>
      <c r="AN728" s="5">
        <f ca="1">SUMIF(总装!CP$3:CP$146,$B728,总装!CP$6)+SUMIF(总装!CQ$3:CQ$146,$B728,总装!CQ$6)+SUMIF(总装!CR$3:CR$146,$B728,总装!CR$6)</f>
        <v>0</v>
      </c>
      <c r="AO728" s="5">
        <f ca="1" t="shared" si="28"/>
        <v>2040</v>
      </c>
      <c r="AP728" s="5">
        <f>SUMIF(工单拆分!G:G,B728,工单拆分!I:I)</f>
        <v>2040</v>
      </c>
      <c r="AQ728" s="5">
        <f ca="1" t="shared" si="29"/>
        <v>0</v>
      </c>
      <c r="AS728" s="7"/>
      <c r="AT728" s="5"/>
      <c r="AU728" s="5"/>
      <c r="AV728" s="5"/>
      <c r="AW728" s="5"/>
    </row>
    <row r="729" s="1" customFormat="1" spans="1:49">
      <c r="A729" s="5">
        <f>工单拆分!F729</f>
        <v>7211002675</v>
      </c>
      <c r="B729" s="5" t="str">
        <f>工单拆分!G729</f>
        <v>1100067517-10</v>
      </c>
      <c r="C729" s="5" t="str">
        <f>工单拆分!H729</f>
        <v>Z06YA3N-3.21</v>
      </c>
      <c r="D729" s="5">
        <f>VLOOKUP(B729,工单拆分!G:I,3,0)</f>
        <v>864</v>
      </c>
      <c r="E729" s="5">
        <f ca="1">SUMIFS(OFFSET(工单拆分!$I$2,,,2000),OFFSET(工单拆分!$F$2,,,2000),A729)</f>
        <v>3456</v>
      </c>
      <c r="F729" s="5"/>
      <c r="G729" s="10">
        <f ca="1" t="array" ref="G729">MATCH(TRUE,J729:AN729&gt;10,0)+$J$2-1</f>
        <v>43547</v>
      </c>
      <c r="H729" s="11"/>
      <c r="I729" s="11"/>
      <c r="J729" s="5">
        <f ca="1">SUMIF(总装!D$3:D$146,$B729,总装!D$6)+SUMIF(总装!E$3:E$146,$B729,总装!E$6)+SUMIF(总装!F$3:F$146,$B729,总装!F$6)</f>
        <v>0</v>
      </c>
      <c r="K729" s="12">
        <f ca="1">SUMIF(总装!G$3:G$146,$B729,总装!G$6)+SUMIF(总装!H$3:H$146,$B729,总装!H$6)+SUMIF(总装!I$3:I$146,$B729,总装!I$6)</f>
        <v>0</v>
      </c>
      <c r="L729" s="12">
        <f ca="1">SUMIF(总装!J$3:J$146,$B729,总装!J$6)+SUMIF(总装!K$3:K$146,$B729,总装!K$6)+SUMIF(总装!L$3:L$146,$B729,总装!L$6)</f>
        <v>0</v>
      </c>
      <c r="M729" s="12">
        <f ca="1">SUMIF(总装!M$3:M$146,$B729,总装!M$6)+SUMIF(总装!N$3:N$146,$B729,总装!N$6)+SUMIF(总装!O$3:O$146,$B729,总装!O$6)</f>
        <v>0</v>
      </c>
      <c r="N729" s="12">
        <f ca="1">SUMIF(总装!P$3:P$146,$B729,总装!P$6)+SUMIF(总装!Q$3:Q$146,$B729,总装!Q$6)+SUMIF(总装!R$3:R$146,$B729,总装!R$6)</f>
        <v>0</v>
      </c>
      <c r="O729" s="12">
        <f ca="1">SUMIF(总装!S$3:S$146,$B729,总装!S$6)+SUMIF(总装!T$3:T$146,$B729,总装!T$6)+SUMIF(总装!U$3:U$146,$B729,总装!U$6)</f>
        <v>0</v>
      </c>
      <c r="P729" s="12">
        <f ca="1">SUMIF(总装!V$3:V$146,$B729,总装!V$6)+SUMIF(总装!W$3:W$146,$B729,总装!W$6)+SUMIF(总装!X$3:X$146,$B729,总装!X$6)</f>
        <v>0</v>
      </c>
      <c r="Q729" s="12">
        <f ca="1">SUMIF(总装!Y$3:Y$146,$B729,总装!Y$6)+SUMIF(总装!Z$3:Z$146,$B729,总装!Z$6)+SUMIF(总装!AA$3:AA$146,$B729,总装!AA$6)</f>
        <v>0</v>
      </c>
      <c r="R729" s="5">
        <f ca="1">SUMIF(总装!AB$3:AB$146,$B729,总装!AB$6)+SUMIF(总装!AC$3:AC$146,$B729,总装!AC$6)+SUMIF(总装!AD$3:AD$146,$B729,总装!AD$6)</f>
        <v>0</v>
      </c>
      <c r="S729" s="5">
        <f ca="1">SUMIF(总装!AE$3:AE$146,$B729,总装!AE$6)+SUMIF(总装!AF$3:AF$146,$B729,总装!AF$6)+SUMIF(总装!AG$3:AG$146,$B729,总装!AG$6)</f>
        <v>0</v>
      </c>
      <c r="T729" s="5">
        <f ca="1">SUMIF(总装!AH$3:AH$146,$B729,总装!AH$6)+SUMIF(总装!AI$3:AI$146,$B729,总装!AI$6)+SUMIF(总装!AJ$3:AJ$146,$B729,总装!AJ$6)</f>
        <v>0</v>
      </c>
      <c r="U729" s="5">
        <f ca="1">SUMIF(总装!AK$3:AK$146,$B729,总装!AK$6)+SUMIF(总装!AL$3:AL$146,$B729,总装!AL$6)+SUMIF(总装!AM$3:AM$146,$B729,总装!AM$6)</f>
        <v>0</v>
      </c>
      <c r="V729" s="5">
        <f ca="1">SUMIF(总装!AN$3:AN$146,$B729,总装!AN$6)+SUMIF(总装!AO$3:AO$146,$B729,总装!AO$6)+SUMIF(总装!AP$3:AP$146,$B729,总装!AP$6)</f>
        <v>0</v>
      </c>
      <c r="W729" s="5">
        <f ca="1">SUMIF(总装!AQ$3:AQ$146,$B729,总装!AQ$6)+SUMIF(总装!AR$3:AR$146,$B729,总装!AR$6)+SUMIF(总装!AS$3:AS$146,$B729,总装!AS$6)</f>
        <v>0</v>
      </c>
      <c r="X729" s="5">
        <f ca="1">SUMIF(总装!AT$3:AT$146,$B729,总装!AT$6)+SUMIF(总装!AU$3:AU$146,$B729,总装!AU$6)+SUMIF(总装!AV$3:AV$146,$B729,总装!AV$6)</f>
        <v>0</v>
      </c>
      <c r="Y729" s="5">
        <f ca="1">SUMIF(总装!AW$3:AW$146,$B729,总装!AW$6)+SUMIF(总装!AX$3:AX$146,$B729,总装!AX$6)+SUMIF(总装!AY$3:AY$146,$B729,总装!AY$6)</f>
        <v>0</v>
      </c>
      <c r="Z729" s="5">
        <f ca="1">SUMIF(总装!AZ$3:AZ$146,$B729,总装!AZ$6)+SUMIF(总装!BA$3:BA$146,$B729,总装!BA$6)+SUMIF(总装!BB$3:BB$146,$B729,总装!BB$6)</f>
        <v>0</v>
      </c>
      <c r="AA729" s="5">
        <f ca="1">SUMIF(总装!BC$3:BC$146,$B729,总装!BC$6)+SUMIF(总装!BD$3:BD$146,$B729,总装!BD$6)+SUMIF(总装!BE$3:BE$146,$B729,总装!BE$6)</f>
        <v>0</v>
      </c>
      <c r="AB729" s="5">
        <f ca="1">SUMIF(总装!BF$3:BF$146,$B729,总装!BF$6)+SUMIF(总装!BG$3:BG$146,$B729,总装!BG$6)+SUMIF(总装!BH$3:BH$146,$B729,总装!BH$6)</f>
        <v>0</v>
      </c>
      <c r="AC729" s="5">
        <f ca="1">SUMIF(总装!BI$3:BI$146,$B729,总装!BI$6)+SUMIF(总装!BJ$3:BJ$146,$B729,总装!BJ$6)+SUMIF(总装!BK$3:BK$146,$B729,总装!BK$6)</f>
        <v>0</v>
      </c>
      <c r="AD729" s="5">
        <f ca="1">SUMIF(总装!BL$3:BL$146,$B729,总装!BL$6)+SUMIF(总装!BM$3:BM$146,$B729,总装!BM$6)+SUMIF(总装!BN$3:BN$146,$B729,总装!BN$6)</f>
        <v>0</v>
      </c>
      <c r="AE729" s="5">
        <f ca="1">SUMIF(总装!BO$3:BO$146,$B729,总装!BO$6)+SUMIF(总装!BP$3:BP$146,$B729,总装!BP$6)+SUMIF(总装!BQ$3:BQ$146,$B729,总装!BQ$6)</f>
        <v>0</v>
      </c>
      <c r="AF729" s="5">
        <f ca="1">SUMIF(总装!BR$3:BR$146,$B729,总装!BR$6)+SUMIF(总装!BS$3:BS$146,$B729,总装!BS$6)+SUMIF(总装!BT$3:BT$146,$B729,总装!BT$6)</f>
        <v>464</v>
      </c>
      <c r="AG729" s="5">
        <f ca="1">SUMIF(总装!BU$3:BU$146,$B729,总装!BU$6)+SUMIF(总装!BV$3:BV$146,$B729,总装!BV$6)+SUMIF(总装!BW$3:BW$146,$B729,总装!BW$6)</f>
        <v>400</v>
      </c>
      <c r="AH729" s="5">
        <f ca="1">SUMIF(总装!BX$3:BX$146,$B729,总装!BX$6)+SUMIF(总装!BY$3:BY$146,$B729,总装!BY$6)+SUMIF(总装!BZ$3:BZ$146,$B729,总装!BZ$6)</f>
        <v>0</v>
      </c>
      <c r="AI729" s="5">
        <f ca="1">SUMIF(总装!CA$3:CA$146,$B729,总装!CA$6)+SUMIF(总装!CB$3:CB$146,$B729,总装!CB$6)+SUMIF(总装!CC$3:CC$146,$B729,总装!CC$6)</f>
        <v>0</v>
      </c>
      <c r="AJ729" s="5">
        <f ca="1">SUMIF(总装!CD$3:CD$146,$B729,总装!CD$6)+SUMIF(总装!CE$3:CE$146,$B729,总装!CE$6)+SUMIF(总装!CF$3:CF$146,$B729,总装!CF$6)</f>
        <v>0</v>
      </c>
      <c r="AK729" s="5">
        <f ca="1">SUMIF(总装!CG$3:CG$146,$B729,总装!CG$6)+SUMIF(总装!CH$3:CH$146,$B729,总装!CH$6)+SUMIF(总装!CI$3:CI$146,$B729,总装!CI$6)</f>
        <v>0</v>
      </c>
      <c r="AL729" s="5">
        <f ca="1">SUMIF(总装!CJ$3:CJ$146,$B729,总装!CJ$6)+SUMIF(总装!CK$3:CK$146,$B729,总装!CK$6)+SUMIF(总装!CL$3:CL$146,$B729,总装!CL$6)</f>
        <v>0</v>
      </c>
      <c r="AM729" s="5">
        <f ca="1">SUMIF(总装!CM$3:CM$146,$B729,总装!CM$6)+SUMIF(总装!CN$3:CN$146,$B729,总装!CN$6)+SUMIF(总装!CO$3:CO$146,$B729,总装!CO$6)</f>
        <v>0</v>
      </c>
      <c r="AN729" s="5">
        <f ca="1">SUMIF(总装!CP$3:CP$146,$B729,总装!CP$6)+SUMIF(总装!CQ$3:CQ$146,$B729,总装!CQ$6)+SUMIF(总装!CR$3:CR$146,$B729,总装!CR$6)</f>
        <v>0</v>
      </c>
      <c r="AO729" s="5">
        <f ca="1" t="shared" si="28"/>
        <v>864</v>
      </c>
      <c r="AP729" s="5">
        <f>SUMIF(工单拆分!G:G,B729,工单拆分!I:I)</f>
        <v>864</v>
      </c>
      <c r="AQ729" s="5">
        <f ca="1" t="shared" si="29"/>
        <v>0</v>
      </c>
      <c r="AS729" s="7"/>
      <c r="AT729" s="5"/>
      <c r="AV729" s="5"/>
      <c r="AW729" s="5"/>
    </row>
    <row r="730" s="1" customFormat="1" spans="1:49">
      <c r="A730" s="5">
        <f>工单拆分!F730</f>
        <v>7211002745</v>
      </c>
      <c r="B730" s="5" t="str">
        <f>工单拆分!G730</f>
        <v>1100067518-10</v>
      </c>
      <c r="C730" s="5" t="str">
        <f>工单拆分!H730</f>
        <v>50YC5H-3.29</v>
      </c>
      <c r="D730" s="5">
        <f>VLOOKUP(B730,工单拆分!G:I,3,0)</f>
        <v>756</v>
      </c>
      <c r="E730" s="5">
        <f ca="1">SUMIFS(OFFSET(工单拆分!$I$2,,,2000),OFFSET(工单拆分!$F$2,,,2000),A730)</f>
        <v>3030</v>
      </c>
      <c r="F730" s="5"/>
      <c r="G730" s="10">
        <f ca="1" t="array" ref="G730">MATCH(TRUE,J730:AN730&gt;10,0)+$J$2-1</f>
        <v>43552</v>
      </c>
      <c r="H730" s="11"/>
      <c r="I730" s="11"/>
      <c r="J730" s="5">
        <f ca="1">SUMIF(总装!D$3:D$146,$B730,总装!D$6)+SUMIF(总装!E$3:E$146,$B730,总装!E$6)+SUMIF(总装!F$3:F$146,$B730,总装!F$6)</f>
        <v>0</v>
      </c>
      <c r="K730" s="12">
        <f ca="1">SUMIF(总装!G$3:G$146,$B730,总装!G$6)+SUMIF(总装!H$3:H$146,$B730,总装!H$6)+SUMIF(总装!I$3:I$146,$B730,总装!I$6)</f>
        <v>0</v>
      </c>
      <c r="L730" s="12">
        <f ca="1">SUMIF(总装!J$3:J$146,$B730,总装!J$6)+SUMIF(总装!K$3:K$146,$B730,总装!K$6)+SUMIF(总装!L$3:L$146,$B730,总装!L$6)</f>
        <v>0</v>
      </c>
      <c r="M730" s="12">
        <f ca="1">SUMIF(总装!M$3:M$146,$B730,总装!M$6)+SUMIF(总装!N$3:N$146,$B730,总装!N$6)+SUMIF(总装!O$3:O$146,$B730,总装!O$6)</f>
        <v>0</v>
      </c>
      <c r="N730" s="12">
        <f ca="1">SUMIF(总装!P$3:P$146,$B730,总装!P$6)+SUMIF(总装!Q$3:Q$146,$B730,总装!Q$6)+SUMIF(总装!R$3:R$146,$B730,总装!R$6)</f>
        <v>0</v>
      </c>
      <c r="O730" s="12">
        <f ca="1">SUMIF(总装!S$3:S$146,$B730,总装!S$6)+SUMIF(总装!T$3:T$146,$B730,总装!T$6)+SUMIF(总装!U$3:U$146,$B730,总装!U$6)</f>
        <v>0</v>
      </c>
      <c r="P730" s="12">
        <f ca="1">SUMIF(总装!V$3:V$146,$B730,总装!V$6)+SUMIF(总装!W$3:W$146,$B730,总装!W$6)+SUMIF(总装!X$3:X$146,$B730,总装!X$6)</f>
        <v>0</v>
      </c>
      <c r="Q730" s="12">
        <f ca="1">SUMIF(总装!Y$3:Y$146,$B730,总装!Y$6)+SUMIF(总装!Z$3:Z$146,$B730,总装!Z$6)+SUMIF(总装!AA$3:AA$146,$B730,总装!AA$6)</f>
        <v>0</v>
      </c>
      <c r="R730" s="5">
        <f ca="1">SUMIF(总装!AB$3:AB$146,$B730,总装!AB$6)+SUMIF(总装!AC$3:AC$146,$B730,总装!AC$6)+SUMIF(总装!AD$3:AD$146,$B730,总装!AD$6)</f>
        <v>0</v>
      </c>
      <c r="S730" s="5">
        <f ca="1">SUMIF(总装!AE$3:AE$146,$B730,总装!AE$6)+SUMIF(总装!AF$3:AF$146,$B730,总装!AF$6)+SUMIF(总装!AG$3:AG$146,$B730,总装!AG$6)</f>
        <v>0</v>
      </c>
      <c r="T730" s="5">
        <f ca="1">SUMIF(总装!AH$3:AH$146,$B730,总装!AH$6)+SUMIF(总装!AI$3:AI$146,$B730,总装!AI$6)+SUMIF(总装!AJ$3:AJ$146,$B730,总装!AJ$6)</f>
        <v>0</v>
      </c>
      <c r="U730" s="5">
        <f ca="1">SUMIF(总装!AK$3:AK$146,$B730,总装!AK$6)+SUMIF(总装!AL$3:AL$146,$B730,总装!AL$6)+SUMIF(总装!AM$3:AM$146,$B730,总装!AM$6)</f>
        <v>0</v>
      </c>
      <c r="V730" s="5">
        <f ca="1">SUMIF(总装!AN$3:AN$146,$B730,总装!AN$6)+SUMIF(总装!AO$3:AO$146,$B730,总装!AO$6)+SUMIF(总装!AP$3:AP$146,$B730,总装!AP$6)</f>
        <v>0</v>
      </c>
      <c r="W730" s="5">
        <f ca="1">SUMIF(总装!AQ$3:AQ$146,$B730,总装!AQ$6)+SUMIF(总装!AR$3:AR$146,$B730,总装!AR$6)+SUMIF(总装!AS$3:AS$146,$B730,总装!AS$6)</f>
        <v>0</v>
      </c>
      <c r="X730" s="5">
        <f ca="1">SUMIF(总装!AT$3:AT$146,$B730,总装!AT$6)+SUMIF(总装!AU$3:AU$146,$B730,总装!AU$6)+SUMIF(总装!AV$3:AV$146,$B730,总装!AV$6)</f>
        <v>0</v>
      </c>
      <c r="Y730" s="5">
        <f ca="1">SUMIF(总装!AW$3:AW$146,$B730,总装!AW$6)+SUMIF(总装!AX$3:AX$146,$B730,总装!AX$6)+SUMIF(总装!AY$3:AY$146,$B730,总装!AY$6)</f>
        <v>0</v>
      </c>
      <c r="Z730" s="5">
        <f ca="1">SUMIF(总装!AZ$3:AZ$146,$B730,总装!AZ$6)+SUMIF(总装!BA$3:BA$146,$B730,总装!BA$6)+SUMIF(总装!BB$3:BB$146,$B730,总装!BB$6)</f>
        <v>0</v>
      </c>
      <c r="AA730" s="5">
        <f ca="1">SUMIF(总装!BC$3:BC$146,$B730,总装!BC$6)+SUMIF(总装!BD$3:BD$146,$B730,总装!BD$6)+SUMIF(总装!BE$3:BE$146,$B730,总装!BE$6)</f>
        <v>0</v>
      </c>
      <c r="AB730" s="5">
        <f ca="1">SUMIF(总装!BF$3:BF$146,$B730,总装!BF$6)+SUMIF(总装!BG$3:BG$146,$B730,总装!BG$6)+SUMIF(总装!BH$3:BH$146,$B730,总装!BH$6)</f>
        <v>0</v>
      </c>
      <c r="AC730" s="5">
        <f ca="1">SUMIF(总装!BI$3:BI$146,$B730,总装!BI$6)+SUMIF(总装!BJ$3:BJ$146,$B730,总装!BJ$6)+SUMIF(总装!BK$3:BK$146,$B730,总装!BK$6)</f>
        <v>0</v>
      </c>
      <c r="AD730" s="5">
        <f ca="1">SUMIF(总装!BL$3:BL$146,$B730,总装!BL$6)+SUMIF(总装!BM$3:BM$146,$B730,总装!BM$6)+SUMIF(总装!BN$3:BN$146,$B730,总装!BN$6)</f>
        <v>0</v>
      </c>
      <c r="AE730" s="5">
        <f ca="1">SUMIF(总装!BO$3:BO$146,$B730,总装!BO$6)+SUMIF(总装!BP$3:BP$146,$B730,总装!BP$6)+SUMIF(总装!BQ$3:BQ$146,$B730,总装!BQ$6)</f>
        <v>0</v>
      </c>
      <c r="AF730" s="5">
        <f ca="1">SUMIF(总装!BR$3:BR$146,$B730,总装!BR$6)+SUMIF(总装!BS$3:BS$146,$B730,总装!BS$6)+SUMIF(总装!BT$3:BT$146,$B730,总装!BT$6)</f>
        <v>0</v>
      </c>
      <c r="AG730" s="5">
        <f ca="1">SUMIF(总装!BU$3:BU$146,$B730,总装!BU$6)+SUMIF(总装!BV$3:BV$146,$B730,总装!BV$6)+SUMIF(总装!BW$3:BW$146,$B730,总装!BW$6)</f>
        <v>0</v>
      </c>
      <c r="AH730" s="5">
        <f ca="1">SUMIF(总装!BX$3:BX$146,$B730,总装!BX$6)+SUMIF(总装!BY$3:BY$146,$B730,总装!BY$6)+SUMIF(总装!BZ$3:BZ$146,$B730,总装!BZ$6)</f>
        <v>0</v>
      </c>
      <c r="AI730" s="5">
        <f ca="1">SUMIF(总装!CA$3:CA$146,$B730,总装!CA$6)+SUMIF(总装!CB$3:CB$146,$B730,总装!CB$6)+SUMIF(总装!CC$3:CC$146,$B730,总装!CC$6)</f>
        <v>0</v>
      </c>
      <c r="AJ730" s="5">
        <f ca="1">SUMIF(总装!CD$3:CD$146,$B730,总装!CD$6)+SUMIF(总装!CE$3:CE$146,$B730,总装!CE$6)+SUMIF(总装!CF$3:CF$146,$B730,总装!CF$6)</f>
        <v>0</v>
      </c>
      <c r="AK730" s="5">
        <f ca="1">SUMIF(总装!CG$3:CG$146,$B730,总装!CG$6)+SUMIF(总装!CH$3:CH$146,$B730,总装!CH$6)+SUMIF(总装!CI$3:CI$146,$B730,总装!CI$6)</f>
        <v>756</v>
      </c>
      <c r="AL730" s="5">
        <f ca="1">SUMIF(总装!CJ$3:CJ$146,$B730,总装!CJ$6)+SUMIF(总装!CK$3:CK$146,$B730,总装!CK$6)+SUMIF(总装!CL$3:CL$146,$B730,总装!CL$6)</f>
        <v>0</v>
      </c>
      <c r="AM730" s="5">
        <f ca="1">SUMIF(总装!CM$3:CM$146,$B730,总装!CM$6)+SUMIF(总装!CN$3:CN$146,$B730,总装!CN$6)+SUMIF(总装!CO$3:CO$146,$B730,总装!CO$6)</f>
        <v>0</v>
      </c>
      <c r="AN730" s="5">
        <f ca="1">SUMIF(总装!CP$3:CP$146,$B730,总装!CP$6)+SUMIF(总装!CQ$3:CQ$146,$B730,总装!CQ$6)+SUMIF(总装!CR$3:CR$146,$B730,总装!CR$6)</f>
        <v>0</v>
      </c>
      <c r="AO730" s="5">
        <f ca="1" t="shared" si="28"/>
        <v>756</v>
      </c>
      <c r="AP730" s="5">
        <f>SUMIF(工单拆分!G:G,B730,工单拆分!I:I)</f>
        <v>756</v>
      </c>
      <c r="AQ730" s="5">
        <f ca="1" t="shared" si="29"/>
        <v>0</v>
      </c>
      <c r="AS730" s="7"/>
      <c r="AT730" s="5"/>
      <c r="AV730" s="5"/>
      <c r="AW730" s="5"/>
    </row>
    <row r="731" s="1" customFormat="1" spans="1:49">
      <c r="A731" s="5">
        <f>工单拆分!F731</f>
        <v>7211002675</v>
      </c>
      <c r="B731" s="5" t="str">
        <f>工单拆分!G731</f>
        <v>1100067518-20</v>
      </c>
      <c r="C731" s="5" t="str">
        <f>工单拆分!H731</f>
        <v>Z06YA3N-3.29</v>
      </c>
      <c r="D731" s="5">
        <f>VLOOKUP(B731,工单拆分!G:I,3,0)</f>
        <v>864</v>
      </c>
      <c r="E731" s="5">
        <f ca="1">SUMIFS(OFFSET(工单拆分!$I$2,,,2000),OFFSET(工单拆分!$F$2,,,2000),A731)</f>
        <v>3456</v>
      </c>
      <c r="F731" s="5"/>
      <c r="G731" s="10">
        <f ca="1" t="array" ref="G731">MATCH(TRUE,J731:AN731&gt;10,0)+$J$2-1</f>
        <v>43553</v>
      </c>
      <c r="H731" s="11"/>
      <c r="I731" s="11"/>
      <c r="J731" s="5">
        <f ca="1">SUMIF(总装!D$3:D$146,$B731,总装!D$6)+SUMIF(总装!E$3:E$146,$B731,总装!E$6)+SUMIF(总装!F$3:F$146,$B731,总装!F$6)</f>
        <v>0</v>
      </c>
      <c r="K731" s="12">
        <f ca="1">SUMIF(总装!G$3:G$146,$B731,总装!G$6)+SUMIF(总装!H$3:H$146,$B731,总装!H$6)+SUMIF(总装!I$3:I$146,$B731,总装!I$6)</f>
        <v>0</v>
      </c>
      <c r="L731" s="12">
        <f ca="1">SUMIF(总装!J$3:J$146,$B731,总装!J$6)+SUMIF(总装!K$3:K$146,$B731,总装!K$6)+SUMIF(总装!L$3:L$146,$B731,总装!L$6)</f>
        <v>0</v>
      </c>
      <c r="M731" s="12">
        <f ca="1">SUMIF(总装!M$3:M$146,$B731,总装!M$6)+SUMIF(总装!N$3:N$146,$B731,总装!N$6)+SUMIF(总装!O$3:O$146,$B731,总装!O$6)</f>
        <v>0</v>
      </c>
      <c r="N731" s="12">
        <f ca="1">SUMIF(总装!P$3:P$146,$B731,总装!P$6)+SUMIF(总装!Q$3:Q$146,$B731,总装!Q$6)+SUMIF(总装!R$3:R$146,$B731,总装!R$6)</f>
        <v>0</v>
      </c>
      <c r="O731" s="12">
        <f ca="1">SUMIF(总装!S$3:S$146,$B731,总装!S$6)+SUMIF(总装!T$3:T$146,$B731,总装!T$6)+SUMIF(总装!U$3:U$146,$B731,总装!U$6)</f>
        <v>0</v>
      </c>
      <c r="P731" s="12">
        <f ca="1">SUMIF(总装!V$3:V$146,$B731,总装!V$6)+SUMIF(总装!W$3:W$146,$B731,总装!W$6)+SUMIF(总装!X$3:X$146,$B731,总装!X$6)</f>
        <v>0</v>
      </c>
      <c r="Q731" s="12">
        <f ca="1">SUMIF(总装!Y$3:Y$146,$B731,总装!Y$6)+SUMIF(总装!Z$3:Z$146,$B731,总装!Z$6)+SUMIF(总装!AA$3:AA$146,$B731,总装!AA$6)</f>
        <v>0</v>
      </c>
      <c r="R731" s="5">
        <f ca="1">SUMIF(总装!AB$3:AB$146,$B731,总装!AB$6)+SUMIF(总装!AC$3:AC$146,$B731,总装!AC$6)+SUMIF(总装!AD$3:AD$146,$B731,总装!AD$6)</f>
        <v>0</v>
      </c>
      <c r="S731" s="5">
        <f ca="1">SUMIF(总装!AE$3:AE$146,$B731,总装!AE$6)+SUMIF(总装!AF$3:AF$146,$B731,总装!AF$6)+SUMIF(总装!AG$3:AG$146,$B731,总装!AG$6)</f>
        <v>0</v>
      </c>
      <c r="T731" s="5">
        <f ca="1">SUMIF(总装!AH$3:AH$146,$B731,总装!AH$6)+SUMIF(总装!AI$3:AI$146,$B731,总装!AI$6)+SUMIF(总装!AJ$3:AJ$146,$B731,总装!AJ$6)</f>
        <v>0</v>
      </c>
      <c r="U731" s="5">
        <f ca="1">SUMIF(总装!AK$3:AK$146,$B731,总装!AK$6)+SUMIF(总装!AL$3:AL$146,$B731,总装!AL$6)+SUMIF(总装!AM$3:AM$146,$B731,总装!AM$6)</f>
        <v>0</v>
      </c>
      <c r="V731" s="5">
        <f ca="1">SUMIF(总装!AN$3:AN$146,$B731,总装!AN$6)+SUMIF(总装!AO$3:AO$146,$B731,总装!AO$6)+SUMIF(总装!AP$3:AP$146,$B731,总装!AP$6)</f>
        <v>0</v>
      </c>
      <c r="W731" s="5">
        <f ca="1">SUMIF(总装!AQ$3:AQ$146,$B731,总装!AQ$6)+SUMIF(总装!AR$3:AR$146,$B731,总装!AR$6)+SUMIF(总装!AS$3:AS$146,$B731,总装!AS$6)</f>
        <v>0</v>
      </c>
      <c r="X731" s="5">
        <f ca="1">SUMIF(总装!AT$3:AT$146,$B731,总装!AT$6)+SUMIF(总装!AU$3:AU$146,$B731,总装!AU$6)+SUMIF(总装!AV$3:AV$146,$B731,总装!AV$6)</f>
        <v>0</v>
      </c>
      <c r="Y731" s="5">
        <f ca="1">SUMIF(总装!AW$3:AW$146,$B731,总装!AW$6)+SUMIF(总装!AX$3:AX$146,$B731,总装!AX$6)+SUMIF(总装!AY$3:AY$146,$B731,总装!AY$6)</f>
        <v>0</v>
      </c>
      <c r="Z731" s="5">
        <f ca="1">SUMIF(总装!AZ$3:AZ$146,$B731,总装!AZ$6)+SUMIF(总装!BA$3:BA$146,$B731,总装!BA$6)+SUMIF(总装!BB$3:BB$146,$B731,总装!BB$6)</f>
        <v>0</v>
      </c>
      <c r="AA731" s="5">
        <f ca="1">SUMIF(总装!BC$3:BC$146,$B731,总装!BC$6)+SUMIF(总装!BD$3:BD$146,$B731,总装!BD$6)+SUMIF(总装!BE$3:BE$146,$B731,总装!BE$6)</f>
        <v>0</v>
      </c>
      <c r="AB731" s="5">
        <f ca="1">SUMIF(总装!BF$3:BF$146,$B731,总装!BF$6)+SUMIF(总装!BG$3:BG$146,$B731,总装!BG$6)+SUMIF(总装!BH$3:BH$146,$B731,总装!BH$6)</f>
        <v>0</v>
      </c>
      <c r="AC731" s="5">
        <f ca="1">SUMIF(总装!BI$3:BI$146,$B731,总装!BI$6)+SUMIF(总装!BJ$3:BJ$146,$B731,总装!BJ$6)+SUMIF(总装!BK$3:BK$146,$B731,总装!BK$6)</f>
        <v>0</v>
      </c>
      <c r="AD731" s="5">
        <f ca="1">SUMIF(总装!BL$3:BL$146,$B731,总装!BL$6)+SUMIF(总装!BM$3:BM$146,$B731,总装!BM$6)+SUMIF(总装!BN$3:BN$146,$B731,总装!BN$6)</f>
        <v>0</v>
      </c>
      <c r="AE731" s="5">
        <f ca="1">SUMIF(总装!BO$3:BO$146,$B731,总装!BO$6)+SUMIF(总装!BP$3:BP$146,$B731,总装!BP$6)+SUMIF(总装!BQ$3:BQ$146,$B731,总装!BQ$6)</f>
        <v>0</v>
      </c>
      <c r="AF731" s="5">
        <f ca="1">SUMIF(总装!BR$3:BR$146,$B731,总装!BR$6)+SUMIF(总装!BS$3:BS$146,$B731,总装!BS$6)+SUMIF(总装!BT$3:BT$146,$B731,总装!BT$6)</f>
        <v>0</v>
      </c>
      <c r="AG731" s="5">
        <f ca="1">SUMIF(总装!BU$3:BU$146,$B731,总装!BU$6)+SUMIF(总装!BV$3:BV$146,$B731,总装!BV$6)+SUMIF(总装!BW$3:BW$146,$B731,总装!BW$6)</f>
        <v>0</v>
      </c>
      <c r="AH731" s="5">
        <f ca="1">SUMIF(总装!BX$3:BX$146,$B731,总装!BX$6)+SUMIF(总装!BY$3:BY$146,$B731,总装!BY$6)+SUMIF(总装!BZ$3:BZ$146,$B731,总装!BZ$6)</f>
        <v>0</v>
      </c>
      <c r="AI731" s="5">
        <f ca="1">SUMIF(总装!CA$3:CA$146,$B731,总装!CA$6)+SUMIF(总装!CB$3:CB$146,$B731,总装!CB$6)+SUMIF(总装!CC$3:CC$146,$B731,总装!CC$6)</f>
        <v>0</v>
      </c>
      <c r="AJ731" s="5">
        <f ca="1">SUMIF(总装!CD$3:CD$146,$B731,总装!CD$6)+SUMIF(总装!CE$3:CE$146,$B731,总装!CE$6)+SUMIF(总装!CF$3:CF$146,$B731,总装!CF$6)</f>
        <v>0</v>
      </c>
      <c r="AK731" s="5">
        <f ca="1">SUMIF(总装!CG$3:CG$146,$B731,总装!CG$6)+SUMIF(总装!CH$3:CH$146,$B731,总装!CH$6)+SUMIF(总装!CI$3:CI$146,$B731,总装!CI$6)</f>
        <v>0</v>
      </c>
      <c r="AL731" s="5">
        <f ca="1">SUMIF(总装!CJ$3:CJ$146,$B731,总装!CJ$6)+SUMIF(总装!CK$3:CK$146,$B731,总装!CK$6)+SUMIF(总装!CL$3:CL$146,$B731,总装!CL$6)</f>
        <v>864</v>
      </c>
      <c r="AM731" s="5">
        <f ca="1">SUMIF(总装!CM$3:CM$146,$B731,总装!CM$6)+SUMIF(总装!CN$3:CN$146,$B731,总装!CN$6)+SUMIF(总装!CO$3:CO$146,$B731,总装!CO$6)</f>
        <v>0</v>
      </c>
      <c r="AN731" s="5">
        <f ca="1">SUMIF(总装!CP$3:CP$146,$B731,总装!CP$6)+SUMIF(总装!CQ$3:CQ$146,$B731,总装!CQ$6)+SUMIF(总装!CR$3:CR$146,$B731,总装!CR$6)</f>
        <v>0</v>
      </c>
      <c r="AO731" s="5">
        <f ca="1" t="shared" si="28"/>
        <v>864</v>
      </c>
      <c r="AP731" s="5">
        <f>SUMIF(工单拆分!G:G,B731,工单拆分!I:I)</f>
        <v>864</v>
      </c>
      <c r="AQ731" s="5">
        <f ca="1" t="shared" si="29"/>
        <v>0</v>
      </c>
      <c r="AS731" s="7"/>
      <c r="AT731" s="5"/>
      <c r="AV731" s="5"/>
      <c r="AW731" s="5"/>
    </row>
    <row r="732" s="1" customFormat="1" spans="1:49">
      <c r="A732" s="5">
        <f>工单拆分!F732</f>
        <v>7211001129</v>
      </c>
      <c r="B732" s="5" t="str">
        <f>工单拆分!G732</f>
        <v>1100067518-30</v>
      </c>
      <c r="C732" s="5" t="str">
        <f>工单拆分!H732</f>
        <v>Z06YA3L-3.29</v>
      </c>
      <c r="D732" s="5">
        <f>VLOOKUP(B732,工单拆分!G:I,3,0)</f>
        <v>1808</v>
      </c>
      <c r="E732" s="5">
        <f ca="1">SUMIFS(OFFSET(工单拆分!$I$2,,,2000),OFFSET(工单拆分!$F$2,,,2000),A732)</f>
        <v>4450</v>
      </c>
      <c r="F732" s="5"/>
      <c r="G732" s="10">
        <f ca="1" t="array" ref="G732">MATCH(TRUE,J732:AN732&gt;10,0)+$J$2-1</f>
        <v>43549</v>
      </c>
      <c r="H732" s="11"/>
      <c r="I732" s="11"/>
      <c r="J732" s="5">
        <f ca="1">SUMIF(总装!D$3:D$146,$B732,总装!D$6)+SUMIF(总装!E$3:E$146,$B732,总装!E$6)+SUMIF(总装!F$3:F$146,$B732,总装!F$6)</f>
        <v>0</v>
      </c>
      <c r="K732" s="12">
        <f ca="1">SUMIF(总装!G$3:G$146,$B732,总装!G$6)+SUMIF(总装!H$3:H$146,$B732,总装!H$6)+SUMIF(总装!I$3:I$146,$B732,总装!I$6)</f>
        <v>0</v>
      </c>
      <c r="L732" s="12">
        <f ca="1">SUMIF(总装!J$3:J$146,$B732,总装!J$6)+SUMIF(总装!K$3:K$146,$B732,总装!K$6)+SUMIF(总装!L$3:L$146,$B732,总装!L$6)</f>
        <v>0</v>
      </c>
      <c r="M732" s="12">
        <f ca="1">SUMIF(总装!M$3:M$146,$B732,总装!M$6)+SUMIF(总装!N$3:N$146,$B732,总装!N$6)+SUMIF(总装!O$3:O$146,$B732,总装!O$6)</f>
        <v>0</v>
      </c>
      <c r="N732" s="12">
        <f ca="1">SUMIF(总装!P$3:P$146,$B732,总装!P$6)+SUMIF(总装!Q$3:Q$146,$B732,总装!Q$6)+SUMIF(总装!R$3:R$146,$B732,总装!R$6)</f>
        <v>0</v>
      </c>
      <c r="O732" s="12">
        <f ca="1">SUMIF(总装!S$3:S$146,$B732,总装!S$6)+SUMIF(总装!T$3:T$146,$B732,总装!T$6)+SUMIF(总装!U$3:U$146,$B732,总装!U$6)</f>
        <v>0</v>
      </c>
      <c r="P732" s="12">
        <f ca="1">SUMIF(总装!V$3:V$146,$B732,总装!V$6)+SUMIF(总装!W$3:W$146,$B732,总装!W$6)+SUMIF(总装!X$3:X$146,$B732,总装!X$6)</f>
        <v>0</v>
      </c>
      <c r="Q732" s="12">
        <f ca="1">SUMIF(总装!Y$3:Y$146,$B732,总装!Y$6)+SUMIF(总装!Z$3:Z$146,$B732,总装!Z$6)+SUMIF(总装!AA$3:AA$146,$B732,总装!AA$6)</f>
        <v>0</v>
      </c>
      <c r="R732" s="5">
        <f ca="1">SUMIF(总装!AB$3:AB$146,$B732,总装!AB$6)+SUMIF(总装!AC$3:AC$146,$B732,总装!AC$6)+SUMIF(总装!AD$3:AD$146,$B732,总装!AD$6)</f>
        <v>0</v>
      </c>
      <c r="S732" s="5">
        <f ca="1">SUMIF(总装!AE$3:AE$146,$B732,总装!AE$6)+SUMIF(总装!AF$3:AF$146,$B732,总装!AF$6)+SUMIF(总装!AG$3:AG$146,$B732,总装!AG$6)</f>
        <v>0</v>
      </c>
      <c r="T732" s="5">
        <f ca="1">SUMIF(总装!AH$3:AH$146,$B732,总装!AH$6)+SUMIF(总装!AI$3:AI$146,$B732,总装!AI$6)+SUMIF(总装!AJ$3:AJ$146,$B732,总装!AJ$6)</f>
        <v>0</v>
      </c>
      <c r="U732" s="5">
        <f ca="1">SUMIF(总装!AK$3:AK$146,$B732,总装!AK$6)+SUMIF(总装!AL$3:AL$146,$B732,总装!AL$6)+SUMIF(总装!AM$3:AM$146,$B732,总装!AM$6)</f>
        <v>0</v>
      </c>
      <c r="V732" s="5">
        <f ca="1">SUMIF(总装!AN$3:AN$146,$B732,总装!AN$6)+SUMIF(总装!AO$3:AO$146,$B732,总装!AO$6)+SUMIF(总装!AP$3:AP$146,$B732,总装!AP$6)</f>
        <v>0</v>
      </c>
      <c r="W732" s="5">
        <f ca="1">SUMIF(总装!AQ$3:AQ$146,$B732,总装!AQ$6)+SUMIF(总装!AR$3:AR$146,$B732,总装!AR$6)+SUMIF(总装!AS$3:AS$146,$B732,总装!AS$6)</f>
        <v>0</v>
      </c>
      <c r="X732" s="5">
        <f ca="1">SUMIF(总装!AT$3:AT$146,$B732,总装!AT$6)+SUMIF(总装!AU$3:AU$146,$B732,总装!AU$6)+SUMIF(总装!AV$3:AV$146,$B732,总装!AV$6)</f>
        <v>0</v>
      </c>
      <c r="Y732" s="5">
        <f ca="1">SUMIF(总装!AW$3:AW$146,$B732,总装!AW$6)+SUMIF(总装!AX$3:AX$146,$B732,总装!AX$6)+SUMIF(总装!AY$3:AY$146,$B732,总装!AY$6)</f>
        <v>0</v>
      </c>
      <c r="Z732" s="5">
        <f ca="1">SUMIF(总装!AZ$3:AZ$146,$B732,总装!AZ$6)+SUMIF(总装!BA$3:BA$146,$B732,总装!BA$6)+SUMIF(总装!BB$3:BB$146,$B732,总装!BB$6)</f>
        <v>0</v>
      </c>
      <c r="AA732" s="5">
        <f ca="1">SUMIF(总装!BC$3:BC$146,$B732,总装!BC$6)+SUMIF(总装!BD$3:BD$146,$B732,总装!BD$6)+SUMIF(总装!BE$3:BE$146,$B732,总装!BE$6)</f>
        <v>0</v>
      </c>
      <c r="AB732" s="5">
        <f ca="1">SUMIF(总装!BF$3:BF$146,$B732,总装!BF$6)+SUMIF(总装!BG$3:BG$146,$B732,总装!BG$6)+SUMIF(总装!BH$3:BH$146,$B732,总装!BH$6)</f>
        <v>0</v>
      </c>
      <c r="AC732" s="5">
        <f ca="1">SUMIF(总装!BI$3:BI$146,$B732,总装!BI$6)+SUMIF(总装!BJ$3:BJ$146,$B732,总装!BJ$6)+SUMIF(总装!BK$3:BK$146,$B732,总装!BK$6)</f>
        <v>0</v>
      </c>
      <c r="AD732" s="5">
        <f ca="1">SUMIF(总装!BL$3:BL$146,$B732,总装!BL$6)+SUMIF(总装!BM$3:BM$146,$B732,总装!BM$6)+SUMIF(总装!BN$3:BN$146,$B732,总装!BN$6)</f>
        <v>0</v>
      </c>
      <c r="AE732" s="5">
        <f ca="1">SUMIF(总装!BO$3:BO$146,$B732,总装!BO$6)+SUMIF(总装!BP$3:BP$146,$B732,总装!BP$6)+SUMIF(总装!BQ$3:BQ$146,$B732,总装!BQ$6)</f>
        <v>0</v>
      </c>
      <c r="AF732" s="5">
        <f ca="1">SUMIF(总装!BR$3:BR$146,$B732,总装!BR$6)+SUMIF(总装!BS$3:BS$146,$B732,总装!BS$6)+SUMIF(总装!BT$3:BT$146,$B732,总装!BT$6)</f>
        <v>0</v>
      </c>
      <c r="AG732" s="5">
        <f ca="1">SUMIF(总装!BU$3:BU$146,$B732,总装!BU$6)+SUMIF(总装!BV$3:BV$146,$B732,总装!BV$6)+SUMIF(总装!BW$3:BW$146,$B732,总装!BW$6)</f>
        <v>0</v>
      </c>
      <c r="AH732" s="5">
        <f ca="1">SUMIF(总装!BX$3:BX$146,$B732,总装!BX$6)+SUMIF(总装!BY$3:BY$146,$B732,总装!BY$6)+SUMIF(总装!BZ$3:BZ$146,$B732,总装!BZ$6)</f>
        <v>1408</v>
      </c>
      <c r="AI732" s="5">
        <f ca="1">SUMIF(总装!CA$3:CA$146,$B732,总装!CA$6)+SUMIF(总装!CB$3:CB$146,$B732,总装!CB$6)+SUMIF(总装!CC$3:CC$146,$B732,总装!CC$6)</f>
        <v>400</v>
      </c>
      <c r="AJ732" s="5">
        <f ca="1">SUMIF(总装!CD$3:CD$146,$B732,总装!CD$6)+SUMIF(总装!CE$3:CE$146,$B732,总装!CE$6)+SUMIF(总装!CF$3:CF$146,$B732,总装!CF$6)</f>
        <v>0</v>
      </c>
      <c r="AK732" s="5">
        <f ca="1">SUMIF(总装!CG$3:CG$146,$B732,总装!CG$6)+SUMIF(总装!CH$3:CH$146,$B732,总装!CH$6)+SUMIF(总装!CI$3:CI$146,$B732,总装!CI$6)</f>
        <v>0</v>
      </c>
      <c r="AL732" s="5">
        <f ca="1">SUMIF(总装!CJ$3:CJ$146,$B732,总装!CJ$6)+SUMIF(总装!CK$3:CK$146,$B732,总装!CK$6)+SUMIF(总装!CL$3:CL$146,$B732,总装!CL$6)</f>
        <v>0</v>
      </c>
      <c r="AM732" s="5">
        <f ca="1">SUMIF(总装!CM$3:CM$146,$B732,总装!CM$6)+SUMIF(总装!CN$3:CN$146,$B732,总装!CN$6)+SUMIF(总装!CO$3:CO$146,$B732,总装!CO$6)</f>
        <v>0</v>
      </c>
      <c r="AN732" s="5">
        <f ca="1">SUMIF(总装!CP$3:CP$146,$B732,总装!CP$6)+SUMIF(总装!CQ$3:CQ$146,$B732,总装!CQ$6)+SUMIF(总装!CR$3:CR$146,$B732,总装!CR$6)</f>
        <v>0</v>
      </c>
      <c r="AO732" s="5">
        <f ca="1" t="shared" si="28"/>
        <v>1808</v>
      </c>
      <c r="AP732" s="5">
        <f>SUMIF(工单拆分!G:G,B732,工单拆分!I:I)</f>
        <v>1808</v>
      </c>
      <c r="AQ732" s="5">
        <f ca="1" t="shared" si="29"/>
        <v>0</v>
      </c>
      <c r="AS732" s="7"/>
      <c r="AT732" s="5"/>
      <c r="AV732" s="5"/>
      <c r="AW732" s="5"/>
    </row>
    <row r="733" s="1" customFormat="1" spans="1:49">
      <c r="A733" s="5">
        <f>工单拆分!F733</f>
        <v>7211003572</v>
      </c>
      <c r="B733" s="5" t="str">
        <f>工单拆分!G733</f>
        <v>1100067519-10</v>
      </c>
      <c r="C733" s="5" t="str">
        <f>工单拆分!H733</f>
        <v>50YB19D-3.28</v>
      </c>
      <c r="D733" s="5">
        <f>VLOOKUP(B733,工单拆分!G:I,3,0)</f>
        <v>756</v>
      </c>
      <c r="E733" s="5">
        <f ca="1">SUMIFS(OFFSET(工单拆分!$I$2,,,2000),OFFSET(工单拆分!$F$2,,,2000),A733)</f>
        <v>5236</v>
      </c>
      <c r="F733" s="5"/>
      <c r="G733" s="10">
        <f ca="1" t="array" ref="G733">MATCH(TRUE,J733:AN733&gt;10,0)+$J$2-1</f>
        <v>43551</v>
      </c>
      <c r="H733" s="11"/>
      <c r="I733" s="11"/>
      <c r="J733" s="5">
        <f ca="1">SUMIF(总装!D$3:D$146,$B733,总装!D$6)+SUMIF(总装!E$3:E$146,$B733,总装!E$6)+SUMIF(总装!F$3:F$146,$B733,总装!F$6)</f>
        <v>0</v>
      </c>
      <c r="K733" s="12">
        <f ca="1">SUMIF(总装!G$3:G$146,$B733,总装!G$6)+SUMIF(总装!H$3:H$146,$B733,总装!H$6)+SUMIF(总装!I$3:I$146,$B733,总装!I$6)</f>
        <v>0</v>
      </c>
      <c r="L733" s="12">
        <f ca="1">SUMIF(总装!J$3:J$146,$B733,总装!J$6)+SUMIF(总装!K$3:K$146,$B733,总装!K$6)+SUMIF(总装!L$3:L$146,$B733,总装!L$6)</f>
        <v>0</v>
      </c>
      <c r="M733" s="12">
        <f ca="1">SUMIF(总装!M$3:M$146,$B733,总装!M$6)+SUMIF(总装!N$3:N$146,$B733,总装!N$6)+SUMIF(总装!O$3:O$146,$B733,总装!O$6)</f>
        <v>0</v>
      </c>
      <c r="N733" s="12">
        <f ca="1">SUMIF(总装!P$3:P$146,$B733,总装!P$6)+SUMIF(总装!Q$3:Q$146,$B733,总装!Q$6)+SUMIF(总装!R$3:R$146,$B733,总装!R$6)</f>
        <v>0</v>
      </c>
      <c r="O733" s="12">
        <f ca="1">SUMIF(总装!S$3:S$146,$B733,总装!S$6)+SUMIF(总装!T$3:T$146,$B733,总装!T$6)+SUMIF(总装!U$3:U$146,$B733,总装!U$6)</f>
        <v>0</v>
      </c>
      <c r="P733" s="12">
        <f ca="1">SUMIF(总装!V$3:V$146,$B733,总装!V$6)+SUMIF(总装!W$3:W$146,$B733,总装!W$6)+SUMIF(总装!X$3:X$146,$B733,总装!X$6)</f>
        <v>0</v>
      </c>
      <c r="Q733" s="12">
        <f ca="1">SUMIF(总装!Y$3:Y$146,$B733,总装!Y$6)+SUMIF(总装!Z$3:Z$146,$B733,总装!Z$6)+SUMIF(总装!AA$3:AA$146,$B733,总装!AA$6)</f>
        <v>0</v>
      </c>
      <c r="R733" s="5">
        <f ca="1">SUMIF(总装!AB$3:AB$146,$B733,总装!AB$6)+SUMIF(总装!AC$3:AC$146,$B733,总装!AC$6)+SUMIF(总装!AD$3:AD$146,$B733,总装!AD$6)</f>
        <v>0</v>
      </c>
      <c r="S733" s="5">
        <f ca="1">SUMIF(总装!AE$3:AE$146,$B733,总装!AE$6)+SUMIF(总装!AF$3:AF$146,$B733,总装!AF$6)+SUMIF(总装!AG$3:AG$146,$B733,总装!AG$6)</f>
        <v>0</v>
      </c>
      <c r="T733" s="5">
        <f ca="1">SUMIF(总装!AH$3:AH$146,$B733,总装!AH$6)+SUMIF(总装!AI$3:AI$146,$B733,总装!AI$6)+SUMIF(总装!AJ$3:AJ$146,$B733,总装!AJ$6)</f>
        <v>0</v>
      </c>
      <c r="U733" s="5">
        <f ca="1">SUMIF(总装!AK$3:AK$146,$B733,总装!AK$6)+SUMIF(总装!AL$3:AL$146,$B733,总装!AL$6)+SUMIF(总装!AM$3:AM$146,$B733,总装!AM$6)</f>
        <v>0</v>
      </c>
      <c r="V733" s="5">
        <f ca="1">SUMIF(总装!AN$3:AN$146,$B733,总装!AN$6)+SUMIF(总装!AO$3:AO$146,$B733,总装!AO$6)+SUMIF(总装!AP$3:AP$146,$B733,总装!AP$6)</f>
        <v>0</v>
      </c>
      <c r="W733" s="5">
        <f ca="1">SUMIF(总装!AQ$3:AQ$146,$B733,总装!AQ$6)+SUMIF(总装!AR$3:AR$146,$B733,总装!AR$6)+SUMIF(总装!AS$3:AS$146,$B733,总装!AS$6)</f>
        <v>0</v>
      </c>
      <c r="X733" s="5">
        <f ca="1">SUMIF(总装!AT$3:AT$146,$B733,总装!AT$6)+SUMIF(总装!AU$3:AU$146,$B733,总装!AU$6)+SUMIF(总装!AV$3:AV$146,$B733,总装!AV$6)</f>
        <v>0</v>
      </c>
      <c r="Y733" s="5">
        <f ca="1">SUMIF(总装!AW$3:AW$146,$B733,总装!AW$6)+SUMIF(总装!AX$3:AX$146,$B733,总装!AX$6)+SUMIF(总装!AY$3:AY$146,$B733,总装!AY$6)</f>
        <v>0</v>
      </c>
      <c r="Z733" s="5">
        <f ca="1">SUMIF(总装!AZ$3:AZ$146,$B733,总装!AZ$6)+SUMIF(总装!BA$3:BA$146,$B733,总装!BA$6)+SUMIF(总装!BB$3:BB$146,$B733,总装!BB$6)</f>
        <v>0</v>
      </c>
      <c r="AA733" s="5">
        <f ca="1">SUMIF(总装!BC$3:BC$146,$B733,总装!BC$6)+SUMIF(总装!BD$3:BD$146,$B733,总装!BD$6)+SUMIF(总装!BE$3:BE$146,$B733,总装!BE$6)</f>
        <v>0</v>
      </c>
      <c r="AB733" s="5">
        <f ca="1">SUMIF(总装!BF$3:BF$146,$B733,总装!BF$6)+SUMIF(总装!BG$3:BG$146,$B733,总装!BG$6)+SUMIF(总装!BH$3:BH$146,$B733,总装!BH$6)</f>
        <v>0</v>
      </c>
      <c r="AC733" s="5">
        <f ca="1">SUMIF(总装!BI$3:BI$146,$B733,总装!BI$6)+SUMIF(总装!BJ$3:BJ$146,$B733,总装!BJ$6)+SUMIF(总装!BK$3:BK$146,$B733,总装!BK$6)</f>
        <v>0</v>
      </c>
      <c r="AD733" s="5">
        <f ca="1">SUMIF(总装!BL$3:BL$146,$B733,总装!BL$6)+SUMIF(总装!BM$3:BM$146,$B733,总装!BM$6)+SUMIF(总装!BN$3:BN$146,$B733,总装!BN$6)</f>
        <v>0</v>
      </c>
      <c r="AE733" s="5">
        <f ca="1">SUMIF(总装!BO$3:BO$146,$B733,总装!BO$6)+SUMIF(总装!BP$3:BP$146,$B733,总装!BP$6)+SUMIF(总装!BQ$3:BQ$146,$B733,总装!BQ$6)</f>
        <v>0</v>
      </c>
      <c r="AF733" s="5">
        <f ca="1">SUMIF(总装!BR$3:BR$146,$B733,总装!BR$6)+SUMIF(总装!BS$3:BS$146,$B733,总装!BS$6)+SUMIF(总装!BT$3:BT$146,$B733,总装!BT$6)</f>
        <v>0</v>
      </c>
      <c r="AG733" s="5">
        <f ca="1">SUMIF(总装!BU$3:BU$146,$B733,总装!BU$6)+SUMIF(总装!BV$3:BV$146,$B733,总装!BV$6)+SUMIF(总装!BW$3:BW$146,$B733,总装!BW$6)</f>
        <v>0</v>
      </c>
      <c r="AH733" s="5">
        <f ca="1">SUMIF(总装!BX$3:BX$146,$B733,总装!BX$6)+SUMIF(总装!BY$3:BY$146,$B733,总装!BY$6)+SUMIF(总装!BZ$3:BZ$146,$B733,总装!BZ$6)</f>
        <v>0</v>
      </c>
      <c r="AI733" s="5">
        <f ca="1">SUMIF(总装!CA$3:CA$146,$B733,总装!CA$6)+SUMIF(总装!CB$3:CB$146,$B733,总装!CB$6)+SUMIF(总装!CC$3:CC$146,$B733,总装!CC$6)</f>
        <v>0</v>
      </c>
      <c r="AJ733" s="5">
        <f ca="1">SUMIF(总装!CD$3:CD$146,$B733,总装!CD$6)+SUMIF(总装!CE$3:CE$146,$B733,总装!CE$6)+SUMIF(总装!CF$3:CF$146,$B733,总装!CF$6)</f>
        <v>756</v>
      </c>
      <c r="AK733" s="5">
        <f ca="1">SUMIF(总装!CG$3:CG$146,$B733,总装!CG$6)+SUMIF(总装!CH$3:CH$146,$B733,总装!CH$6)+SUMIF(总装!CI$3:CI$146,$B733,总装!CI$6)</f>
        <v>0</v>
      </c>
      <c r="AL733" s="5">
        <f ca="1">SUMIF(总装!CJ$3:CJ$146,$B733,总装!CJ$6)+SUMIF(总装!CK$3:CK$146,$B733,总装!CK$6)+SUMIF(总装!CL$3:CL$146,$B733,总装!CL$6)</f>
        <v>0</v>
      </c>
      <c r="AM733" s="5">
        <f ca="1">SUMIF(总装!CM$3:CM$146,$B733,总装!CM$6)+SUMIF(总装!CN$3:CN$146,$B733,总装!CN$6)+SUMIF(总装!CO$3:CO$146,$B733,总装!CO$6)</f>
        <v>0</v>
      </c>
      <c r="AN733" s="5">
        <f ca="1">SUMIF(总装!CP$3:CP$146,$B733,总装!CP$6)+SUMIF(总装!CQ$3:CQ$146,$B733,总装!CQ$6)+SUMIF(总装!CR$3:CR$146,$B733,总装!CR$6)</f>
        <v>0</v>
      </c>
      <c r="AO733" s="5">
        <f ca="1" t="shared" si="28"/>
        <v>756</v>
      </c>
      <c r="AP733" s="5">
        <f>SUMIF(工单拆分!G:G,B733,工单拆分!I:I)</f>
        <v>756</v>
      </c>
      <c r="AQ733" s="5">
        <f ca="1" t="shared" si="29"/>
        <v>0</v>
      </c>
      <c r="AS733" s="7"/>
      <c r="AT733" s="5"/>
      <c r="AV733" s="5"/>
      <c r="AW733" s="5"/>
    </row>
    <row r="734" s="1" customFormat="1" spans="1:49">
      <c r="A734" s="5">
        <f>工单拆分!F734</f>
        <v>7211001105</v>
      </c>
      <c r="B734" s="5" t="str">
        <f>工单拆分!G734</f>
        <v>1100067521-10</v>
      </c>
      <c r="C734" s="5" t="str">
        <f>工单拆分!H734</f>
        <v>Z06YA3I-4.1</v>
      </c>
      <c r="D734" s="5">
        <f>VLOOKUP(B734,工单拆分!G:I,3,0)</f>
        <v>880</v>
      </c>
      <c r="E734" s="5">
        <f ca="1">SUMIFS(OFFSET(工单拆分!$I$2,,,2000),OFFSET(工单拆分!$F$2,,,2000),A734)</f>
        <v>2640</v>
      </c>
      <c r="F734" s="5"/>
      <c r="G734" s="10">
        <f ca="1" t="array" ref="G734">MATCH(TRUE,J734:AN734&gt;10,0)+$J$2-1</f>
        <v>43551</v>
      </c>
      <c r="H734" s="11"/>
      <c r="I734" s="11"/>
      <c r="J734" s="5">
        <f ca="1">SUMIF(总装!D$3:D$146,$B734,总装!D$6)+SUMIF(总装!E$3:E$146,$B734,总装!E$6)+SUMIF(总装!F$3:F$146,$B734,总装!F$6)</f>
        <v>0</v>
      </c>
      <c r="K734" s="12">
        <f ca="1">SUMIF(总装!G$3:G$146,$B734,总装!G$6)+SUMIF(总装!H$3:H$146,$B734,总装!H$6)+SUMIF(总装!I$3:I$146,$B734,总装!I$6)</f>
        <v>0</v>
      </c>
      <c r="L734" s="12">
        <f ca="1">SUMIF(总装!J$3:J$146,$B734,总装!J$6)+SUMIF(总装!K$3:K$146,$B734,总装!K$6)+SUMIF(总装!L$3:L$146,$B734,总装!L$6)</f>
        <v>0</v>
      </c>
      <c r="M734" s="12">
        <f ca="1">SUMIF(总装!M$3:M$146,$B734,总装!M$6)+SUMIF(总装!N$3:N$146,$B734,总装!N$6)+SUMIF(总装!O$3:O$146,$B734,总装!O$6)</f>
        <v>0</v>
      </c>
      <c r="N734" s="12">
        <f ca="1">SUMIF(总装!P$3:P$146,$B734,总装!P$6)+SUMIF(总装!Q$3:Q$146,$B734,总装!Q$6)+SUMIF(总装!R$3:R$146,$B734,总装!R$6)</f>
        <v>0</v>
      </c>
      <c r="O734" s="12">
        <f ca="1">SUMIF(总装!S$3:S$146,$B734,总装!S$6)+SUMIF(总装!T$3:T$146,$B734,总装!T$6)+SUMIF(总装!U$3:U$146,$B734,总装!U$6)</f>
        <v>0</v>
      </c>
      <c r="P734" s="12">
        <f ca="1">SUMIF(总装!V$3:V$146,$B734,总装!V$6)+SUMIF(总装!W$3:W$146,$B734,总装!W$6)+SUMIF(总装!X$3:X$146,$B734,总装!X$6)</f>
        <v>0</v>
      </c>
      <c r="Q734" s="12">
        <f ca="1">SUMIF(总装!Y$3:Y$146,$B734,总装!Y$6)+SUMIF(总装!Z$3:Z$146,$B734,总装!Z$6)+SUMIF(总装!AA$3:AA$146,$B734,总装!AA$6)</f>
        <v>0</v>
      </c>
      <c r="R734" s="5">
        <f ca="1">SUMIF(总装!AB$3:AB$146,$B734,总装!AB$6)+SUMIF(总装!AC$3:AC$146,$B734,总装!AC$6)+SUMIF(总装!AD$3:AD$146,$B734,总装!AD$6)</f>
        <v>0</v>
      </c>
      <c r="S734" s="5">
        <f ca="1">SUMIF(总装!AE$3:AE$146,$B734,总装!AE$6)+SUMIF(总装!AF$3:AF$146,$B734,总装!AF$6)+SUMIF(总装!AG$3:AG$146,$B734,总装!AG$6)</f>
        <v>0</v>
      </c>
      <c r="T734" s="5">
        <f ca="1">SUMIF(总装!AH$3:AH$146,$B734,总装!AH$6)+SUMIF(总装!AI$3:AI$146,$B734,总装!AI$6)+SUMIF(总装!AJ$3:AJ$146,$B734,总装!AJ$6)</f>
        <v>0</v>
      </c>
      <c r="U734" s="5">
        <f ca="1">SUMIF(总装!AK$3:AK$146,$B734,总装!AK$6)+SUMIF(总装!AL$3:AL$146,$B734,总装!AL$6)+SUMIF(总装!AM$3:AM$146,$B734,总装!AM$6)</f>
        <v>0</v>
      </c>
      <c r="V734" s="5">
        <f ca="1">SUMIF(总装!AN$3:AN$146,$B734,总装!AN$6)+SUMIF(总装!AO$3:AO$146,$B734,总装!AO$6)+SUMIF(总装!AP$3:AP$146,$B734,总装!AP$6)</f>
        <v>0</v>
      </c>
      <c r="W734" s="5">
        <f ca="1">SUMIF(总装!AQ$3:AQ$146,$B734,总装!AQ$6)+SUMIF(总装!AR$3:AR$146,$B734,总装!AR$6)+SUMIF(总装!AS$3:AS$146,$B734,总装!AS$6)</f>
        <v>0</v>
      </c>
      <c r="X734" s="5">
        <f ca="1">SUMIF(总装!AT$3:AT$146,$B734,总装!AT$6)+SUMIF(总装!AU$3:AU$146,$B734,总装!AU$6)+SUMIF(总装!AV$3:AV$146,$B734,总装!AV$6)</f>
        <v>0</v>
      </c>
      <c r="Y734" s="5">
        <f ca="1">SUMIF(总装!AW$3:AW$146,$B734,总装!AW$6)+SUMIF(总装!AX$3:AX$146,$B734,总装!AX$6)+SUMIF(总装!AY$3:AY$146,$B734,总装!AY$6)</f>
        <v>0</v>
      </c>
      <c r="Z734" s="5">
        <f ca="1">SUMIF(总装!AZ$3:AZ$146,$B734,总装!AZ$6)+SUMIF(总装!BA$3:BA$146,$B734,总装!BA$6)+SUMIF(总装!BB$3:BB$146,$B734,总装!BB$6)</f>
        <v>0</v>
      </c>
      <c r="AA734" s="5">
        <f ca="1">SUMIF(总装!BC$3:BC$146,$B734,总装!BC$6)+SUMIF(总装!BD$3:BD$146,$B734,总装!BD$6)+SUMIF(总装!BE$3:BE$146,$B734,总装!BE$6)</f>
        <v>0</v>
      </c>
      <c r="AB734" s="5">
        <f ca="1">SUMIF(总装!BF$3:BF$146,$B734,总装!BF$6)+SUMIF(总装!BG$3:BG$146,$B734,总装!BG$6)+SUMIF(总装!BH$3:BH$146,$B734,总装!BH$6)</f>
        <v>0</v>
      </c>
      <c r="AC734" s="5">
        <f ca="1">SUMIF(总装!BI$3:BI$146,$B734,总装!BI$6)+SUMIF(总装!BJ$3:BJ$146,$B734,总装!BJ$6)+SUMIF(总装!BK$3:BK$146,$B734,总装!BK$6)</f>
        <v>0</v>
      </c>
      <c r="AD734" s="5">
        <f ca="1">SUMIF(总装!BL$3:BL$146,$B734,总装!BL$6)+SUMIF(总装!BM$3:BM$146,$B734,总装!BM$6)+SUMIF(总装!BN$3:BN$146,$B734,总装!BN$6)</f>
        <v>0</v>
      </c>
      <c r="AE734" s="5">
        <f ca="1">SUMIF(总装!BO$3:BO$146,$B734,总装!BO$6)+SUMIF(总装!BP$3:BP$146,$B734,总装!BP$6)+SUMIF(总装!BQ$3:BQ$146,$B734,总装!BQ$6)</f>
        <v>0</v>
      </c>
      <c r="AF734" s="5">
        <f ca="1">SUMIF(总装!BR$3:BR$146,$B734,总装!BR$6)+SUMIF(总装!BS$3:BS$146,$B734,总装!BS$6)+SUMIF(总装!BT$3:BT$146,$B734,总装!BT$6)</f>
        <v>0</v>
      </c>
      <c r="AG734" s="5">
        <f ca="1">SUMIF(总装!BU$3:BU$146,$B734,总装!BU$6)+SUMIF(总装!BV$3:BV$146,$B734,总装!BV$6)+SUMIF(总装!BW$3:BW$146,$B734,总装!BW$6)</f>
        <v>0</v>
      </c>
      <c r="AH734" s="5">
        <f ca="1">SUMIF(总装!BX$3:BX$146,$B734,总装!BX$6)+SUMIF(总装!BY$3:BY$146,$B734,总装!BY$6)+SUMIF(总装!BZ$3:BZ$146,$B734,总装!BZ$6)</f>
        <v>0</v>
      </c>
      <c r="AI734" s="5">
        <f ca="1">SUMIF(总装!CA$3:CA$146,$B734,总装!CA$6)+SUMIF(总装!CB$3:CB$146,$B734,总装!CB$6)+SUMIF(总装!CC$3:CC$146,$B734,总装!CC$6)</f>
        <v>0</v>
      </c>
      <c r="AJ734" s="5">
        <f ca="1">SUMIF(总装!CD$3:CD$146,$B734,总装!CD$6)+SUMIF(总装!CE$3:CE$146,$B734,总装!CE$6)+SUMIF(总装!CF$3:CF$146,$B734,总装!CF$6)</f>
        <v>880</v>
      </c>
      <c r="AK734" s="5">
        <f ca="1">SUMIF(总装!CG$3:CG$146,$B734,总装!CG$6)+SUMIF(总装!CH$3:CH$146,$B734,总装!CH$6)+SUMIF(总装!CI$3:CI$146,$B734,总装!CI$6)</f>
        <v>0</v>
      </c>
      <c r="AL734" s="5">
        <f ca="1">SUMIF(总装!CJ$3:CJ$146,$B734,总装!CJ$6)+SUMIF(总装!CK$3:CK$146,$B734,总装!CK$6)+SUMIF(总装!CL$3:CL$146,$B734,总装!CL$6)</f>
        <v>0</v>
      </c>
      <c r="AM734" s="5">
        <f ca="1">SUMIF(总装!CM$3:CM$146,$B734,总装!CM$6)+SUMIF(总装!CN$3:CN$146,$B734,总装!CN$6)+SUMIF(总装!CO$3:CO$146,$B734,总装!CO$6)</f>
        <v>0</v>
      </c>
      <c r="AN734" s="5">
        <f ca="1">SUMIF(总装!CP$3:CP$146,$B734,总装!CP$6)+SUMIF(总装!CQ$3:CQ$146,$B734,总装!CQ$6)+SUMIF(总装!CR$3:CR$146,$B734,总装!CR$6)</f>
        <v>0</v>
      </c>
      <c r="AO734" s="5">
        <f ca="1" t="shared" si="28"/>
        <v>880</v>
      </c>
      <c r="AP734" s="5">
        <f>SUMIF(工单拆分!G:G,B734,工单拆分!I:I)</f>
        <v>880</v>
      </c>
      <c r="AQ734" s="5">
        <f ca="1" t="shared" si="29"/>
        <v>0</v>
      </c>
      <c r="AS734" s="7"/>
      <c r="AT734" s="5"/>
      <c r="AV734" s="5"/>
      <c r="AW734" s="5"/>
    </row>
    <row r="735" s="1" customFormat="1" spans="1:49">
      <c r="A735" s="5">
        <f>工单拆分!F735</f>
        <v>7211001129</v>
      </c>
      <c r="B735" s="5" t="str">
        <f>工单拆分!G735</f>
        <v>1100067521-20</v>
      </c>
      <c r="C735" s="5" t="str">
        <f>工单拆分!H735</f>
        <v>Z06YA3L-4.1</v>
      </c>
      <c r="D735" s="5">
        <f>VLOOKUP(B735,工单拆分!G:I,3,0)</f>
        <v>880</v>
      </c>
      <c r="E735" s="5">
        <f ca="1">SUMIFS(OFFSET(工单拆分!$I$2,,,2000),OFFSET(工单拆分!$F$2,,,2000),A735)</f>
        <v>4450</v>
      </c>
      <c r="F735" s="5"/>
      <c r="G735" s="10">
        <f ca="1" t="array" ref="G735">MATCH(TRUE,J735:AN735&gt;10,0)+$J$2-1</f>
        <v>43550</v>
      </c>
      <c r="H735" s="11"/>
      <c r="I735" s="11"/>
      <c r="J735" s="5">
        <f ca="1">SUMIF(总装!D$3:D$146,$B735,总装!D$6)+SUMIF(总装!E$3:E$146,$B735,总装!E$6)+SUMIF(总装!F$3:F$146,$B735,总装!F$6)</f>
        <v>0</v>
      </c>
      <c r="K735" s="12">
        <f ca="1">SUMIF(总装!G$3:G$146,$B735,总装!G$6)+SUMIF(总装!H$3:H$146,$B735,总装!H$6)+SUMIF(总装!I$3:I$146,$B735,总装!I$6)</f>
        <v>0</v>
      </c>
      <c r="L735" s="12">
        <f ca="1">SUMIF(总装!J$3:J$146,$B735,总装!J$6)+SUMIF(总装!K$3:K$146,$B735,总装!K$6)+SUMIF(总装!L$3:L$146,$B735,总装!L$6)</f>
        <v>0</v>
      </c>
      <c r="M735" s="12">
        <f ca="1">SUMIF(总装!M$3:M$146,$B735,总装!M$6)+SUMIF(总装!N$3:N$146,$B735,总装!N$6)+SUMIF(总装!O$3:O$146,$B735,总装!O$6)</f>
        <v>0</v>
      </c>
      <c r="N735" s="12">
        <f ca="1">SUMIF(总装!P$3:P$146,$B735,总装!P$6)+SUMIF(总装!Q$3:Q$146,$B735,总装!Q$6)+SUMIF(总装!R$3:R$146,$B735,总装!R$6)</f>
        <v>0</v>
      </c>
      <c r="O735" s="12">
        <f ca="1">SUMIF(总装!S$3:S$146,$B735,总装!S$6)+SUMIF(总装!T$3:T$146,$B735,总装!T$6)+SUMIF(总装!U$3:U$146,$B735,总装!U$6)</f>
        <v>0</v>
      </c>
      <c r="P735" s="12">
        <f ca="1">SUMIF(总装!V$3:V$146,$B735,总装!V$6)+SUMIF(总装!W$3:W$146,$B735,总装!W$6)+SUMIF(总装!X$3:X$146,$B735,总装!X$6)</f>
        <v>0</v>
      </c>
      <c r="Q735" s="12">
        <f ca="1">SUMIF(总装!Y$3:Y$146,$B735,总装!Y$6)+SUMIF(总装!Z$3:Z$146,$B735,总装!Z$6)+SUMIF(总装!AA$3:AA$146,$B735,总装!AA$6)</f>
        <v>0</v>
      </c>
      <c r="R735" s="5">
        <f ca="1">SUMIF(总装!AB$3:AB$146,$B735,总装!AB$6)+SUMIF(总装!AC$3:AC$146,$B735,总装!AC$6)+SUMIF(总装!AD$3:AD$146,$B735,总装!AD$6)</f>
        <v>0</v>
      </c>
      <c r="S735" s="5">
        <f ca="1">SUMIF(总装!AE$3:AE$146,$B735,总装!AE$6)+SUMIF(总装!AF$3:AF$146,$B735,总装!AF$6)+SUMIF(总装!AG$3:AG$146,$B735,总装!AG$6)</f>
        <v>0</v>
      </c>
      <c r="T735" s="5">
        <f ca="1">SUMIF(总装!AH$3:AH$146,$B735,总装!AH$6)+SUMIF(总装!AI$3:AI$146,$B735,总装!AI$6)+SUMIF(总装!AJ$3:AJ$146,$B735,总装!AJ$6)</f>
        <v>0</v>
      </c>
      <c r="U735" s="5">
        <f ca="1">SUMIF(总装!AK$3:AK$146,$B735,总装!AK$6)+SUMIF(总装!AL$3:AL$146,$B735,总装!AL$6)+SUMIF(总装!AM$3:AM$146,$B735,总装!AM$6)</f>
        <v>0</v>
      </c>
      <c r="V735" s="5">
        <f ca="1">SUMIF(总装!AN$3:AN$146,$B735,总装!AN$6)+SUMIF(总装!AO$3:AO$146,$B735,总装!AO$6)+SUMIF(总装!AP$3:AP$146,$B735,总装!AP$6)</f>
        <v>0</v>
      </c>
      <c r="W735" s="5">
        <f ca="1">SUMIF(总装!AQ$3:AQ$146,$B735,总装!AQ$6)+SUMIF(总装!AR$3:AR$146,$B735,总装!AR$6)+SUMIF(总装!AS$3:AS$146,$B735,总装!AS$6)</f>
        <v>0</v>
      </c>
      <c r="X735" s="5">
        <f ca="1">SUMIF(总装!AT$3:AT$146,$B735,总装!AT$6)+SUMIF(总装!AU$3:AU$146,$B735,总装!AU$6)+SUMIF(总装!AV$3:AV$146,$B735,总装!AV$6)</f>
        <v>0</v>
      </c>
      <c r="Y735" s="5">
        <f ca="1">SUMIF(总装!AW$3:AW$146,$B735,总装!AW$6)+SUMIF(总装!AX$3:AX$146,$B735,总装!AX$6)+SUMIF(总装!AY$3:AY$146,$B735,总装!AY$6)</f>
        <v>0</v>
      </c>
      <c r="Z735" s="5">
        <f ca="1">SUMIF(总装!AZ$3:AZ$146,$B735,总装!AZ$6)+SUMIF(总装!BA$3:BA$146,$B735,总装!BA$6)+SUMIF(总装!BB$3:BB$146,$B735,总装!BB$6)</f>
        <v>0</v>
      </c>
      <c r="AA735" s="5">
        <f ca="1">SUMIF(总装!BC$3:BC$146,$B735,总装!BC$6)+SUMIF(总装!BD$3:BD$146,$B735,总装!BD$6)+SUMIF(总装!BE$3:BE$146,$B735,总装!BE$6)</f>
        <v>0</v>
      </c>
      <c r="AB735" s="5">
        <f ca="1">SUMIF(总装!BF$3:BF$146,$B735,总装!BF$6)+SUMIF(总装!BG$3:BG$146,$B735,总装!BG$6)+SUMIF(总装!BH$3:BH$146,$B735,总装!BH$6)</f>
        <v>0</v>
      </c>
      <c r="AC735" s="5">
        <f ca="1">SUMIF(总装!BI$3:BI$146,$B735,总装!BI$6)+SUMIF(总装!BJ$3:BJ$146,$B735,总装!BJ$6)+SUMIF(总装!BK$3:BK$146,$B735,总装!BK$6)</f>
        <v>0</v>
      </c>
      <c r="AD735" s="5">
        <f ca="1">SUMIF(总装!BL$3:BL$146,$B735,总装!BL$6)+SUMIF(总装!BM$3:BM$146,$B735,总装!BM$6)+SUMIF(总装!BN$3:BN$146,$B735,总装!BN$6)</f>
        <v>0</v>
      </c>
      <c r="AE735" s="5">
        <f ca="1">SUMIF(总装!BO$3:BO$146,$B735,总装!BO$6)+SUMIF(总装!BP$3:BP$146,$B735,总装!BP$6)+SUMIF(总装!BQ$3:BQ$146,$B735,总装!BQ$6)</f>
        <v>0</v>
      </c>
      <c r="AF735" s="5">
        <f ca="1">SUMIF(总装!BR$3:BR$146,$B735,总装!BR$6)+SUMIF(总装!BS$3:BS$146,$B735,总装!BS$6)+SUMIF(总装!BT$3:BT$146,$B735,总装!BT$6)</f>
        <v>0</v>
      </c>
      <c r="AG735" s="5">
        <f ca="1">SUMIF(总装!BU$3:BU$146,$B735,总装!BU$6)+SUMIF(总装!BV$3:BV$146,$B735,总装!BV$6)+SUMIF(总装!BW$3:BW$146,$B735,总装!BW$6)</f>
        <v>0</v>
      </c>
      <c r="AH735" s="5">
        <f ca="1">SUMIF(总装!BX$3:BX$146,$B735,总装!BX$6)+SUMIF(总装!BY$3:BY$146,$B735,总装!BY$6)+SUMIF(总装!BZ$3:BZ$146,$B735,总装!BZ$6)</f>
        <v>0</v>
      </c>
      <c r="AI735" s="5">
        <f ca="1">SUMIF(总装!CA$3:CA$146,$B735,总装!CA$6)+SUMIF(总装!CB$3:CB$146,$B735,总装!CB$6)+SUMIF(总装!CC$3:CC$146,$B735,总装!CC$6)</f>
        <v>320</v>
      </c>
      <c r="AJ735" s="5">
        <f ca="1">SUMIF(总装!CD$3:CD$146,$B735,总装!CD$6)+SUMIF(总装!CE$3:CE$146,$B735,总装!CE$6)+SUMIF(总装!CF$3:CF$146,$B735,总装!CF$6)</f>
        <v>560</v>
      </c>
      <c r="AK735" s="5">
        <f ca="1">SUMIF(总装!CG$3:CG$146,$B735,总装!CG$6)+SUMIF(总装!CH$3:CH$146,$B735,总装!CH$6)+SUMIF(总装!CI$3:CI$146,$B735,总装!CI$6)</f>
        <v>0</v>
      </c>
      <c r="AL735" s="5">
        <f ca="1">SUMIF(总装!CJ$3:CJ$146,$B735,总装!CJ$6)+SUMIF(总装!CK$3:CK$146,$B735,总装!CK$6)+SUMIF(总装!CL$3:CL$146,$B735,总装!CL$6)</f>
        <v>0</v>
      </c>
      <c r="AM735" s="5">
        <f ca="1">SUMIF(总装!CM$3:CM$146,$B735,总装!CM$6)+SUMIF(总装!CN$3:CN$146,$B735,总装!CN$6)+SUMIF(总装!CO$3:CO$146,$B735,总装!CO$6)</f>
        <v>0</v>
      </c>
      <c r="AN735" s="5">
        <f ca="1">SUMIF(总装!CP$3:CP$146,$B735,总装!CP$6)+SUMIF(总装!CQ$3:CQ$146,$B735,总装!CQ$6)+SUMIF(总装!CR$3:CR$146,$B735,总装!CR$6)</f>
        <v>0</v>
      </c>
      <c r="AO735" s="5">
        <f ca="1" t="shared" si="28"/>
        <v>880</v>
      </c>
      <c r="AP735" s="5">
        <f>SUMIF(工单拆分!G:G,B735,工单拆分!I:I)</f>
        <v>880</v>
      </c>
      <c r="AQ735" s="5">
        <f ca="1" t="shared" si="29"/>
        <v>0</v>
      </c>
      <c r="AS735" s="7"/>
      <c r="AT735" s="5"/>
      <c r="AV735" s="5"/>
      <c r="AW735" s="5"/>
    </row>
    <row r="736" s="1" customFormat="1" spans="1:49">
      <c r="A736" s="5">
        <f>工单拆分!F736</f>
        <v>7211003570</v>
      </c>
      <c r="B736" s="5" t="str">
        <f>工单拆分!G736</f>
        <v>1100067578-10/20</v>
      </c>
      <c r="C736" s="5" t="str">
        <f>工单拆分!H736</f>
        <v>40FC51C-3.28</v>
      </c>
      <c r="D736" s="5">
        <f>VLOOKUP(B736,工单拆分!G:I,3,0)</f>
        <v>1247</v>
      </c>
      <c r="E736" s="5">
        <f ca="1">SUMIFS(OFFSET(工单拆分!$I$2,,,2000),OFFSET(工单拆分!$F$2,,,2000),A736)</f>
        <v>3107</v>
      </c>
      <c r="F736" s="5"/>
      <c r="G736" s="10">
        <f ca="1" t="array" ref="G736">MATCH(TRUE,J736:AN736&gt;10,0)+$J$2-1</f>
        <v>43552</v>
      </c>
      <c r="H736" s="11"/>
      <c r="I736" s="11"/>
      <c r="J736" s="5">
        <f ca="1">SUMIF(总装!D$3:D$146,$B736,总装!D$6)+SUMIF(总装!E$3:E$146,$B736,总装!E$6)+SUMIF(总装!F$3:F$146,$B736,总装!F$6)</f>
        <v>0</v>
      </c>
      <c r="K736" s="12">
        <f ca="1">SUMIF(总装!G$3:G$146,$B736,总装!G$6)+SUMIF(总装!H$3:H$146,$B736,总装!H$6)+SUMIF(总装!I$3:I$146,$B736,总装!I$6)</f>
        <v>0</v>
      </c>
      <c r="L736" s="12">
        <f ca="1">SUMIF(总装!J$3:J$146,$B736,总装!J$6)+SUMIF(总装!K$3:K$146,$B736,总装!K$6)+SUMIF(总装!L$3:L$146,$B736,总装!L$6)</f>
        <v>0</v>
      </c>
      <c r="M736" s="12">
        <f ca="1">SUMIF(总装!M$3:M$146,$B736,总装!M$6)+SUMIF(总装!N$3:N$146,$B736,总装!N$6)+SUMIF(总装!O$3:O$146,$B736,总装!O$6)</f>
        <v>0</v>
      </c>
      <c r="N736" s="12">
        <f ca="1">SUMIF(总装!P$3:P$146,$B736,总装!P$6)+SUMIF(总装!Q$3:Q$146,$B736,总装!Q$6)+SUMIF(总装!R$3:R$146,$B736,总装!R$6)</f>
        <v>0</v>
      </c>
      <c r="O736" s="12">
        <f ca="1">SUMIF(总装!S$3:S$146,$B736,总装!S$6)+SUMIF(总装!T$3:T$146,$B736,总装!T$6)+SUMIF(总装!U$3:U$146,$B736,总装!U$6)</f>
        <v>0</v>
      </c>
      <c r="P736" s="12">
        <f ca="1">SUMIF(总装!V$3:V$146,$B736,总装!V$6)+SUMIF(总装!W$3:W$146,$B736,总装!W$6)+SUMIF(总装!X$3:X$146,$B736,总装!X$6)</f>
        <v>0</v>
      </c>
      <c r="Q736" s="12">
        <f ca="1">SUMIF(总装!Y$3:Y$146,$B736,总装!Y$6)+SUMIF(总装!Z$3:Z$146,$B736,总装!Z$6)+SUMIF(总装!AA$3:AA$146,$B736,总装!AA$6)</f>
        <v>0</v>
      </c>
      <c r="R736" s="5">
        <f ca="1">SUMIF(总装!AB$3:AB$146,$B736,总装!AB$6)+SUMIF(总装!AC$3:AC$146,$B736,总装!AC$6)+SUMIF(总装!AD$3:AD$146,$B736,总装!AD$6)</f>
        <v>0</v>
      </c>
      <c r="S736" s="5">
        <f ca="1">SUMIF(总装!AE$3:AE$146,$B736,总装!AE$6)+SUMIF(总装!AF$3:AF$146,$B736,总装!AF$6)+SUMIF(总装!AG$3:AG$146,$B736,总装!AG$6)</f>
        <v>0</v>
      </c>
      <c r="T736" s="5">
        <f ca="1">SUMIF(总装!AH$3:AH$146,$B736,总装!AH$6)+SUMIF(总装!AI$3:AI$146,$B736,总装!AI$6)+SUMIF(总装!AJ$3:AJ$146,$B736,总装!AJ$6)</f>
        <v>0</v>
      </c>
      <c r="U736" s="5">
        <f ca="1">SUMIF(总装!AK$3:AK$146,$B736,总装!AK$6)+SUMIF(总装!AL$3:AL$146,$B736,总装!AL$6)+SUMIF(总装!AM$3:AM$146,$B736,总装!AM$6)</f>
        <v>0</v>
      </c>
      <c r="V736" s="5">
        <f ca="1">SUMIF(总装!AN$3:AN$146,$B736,总装!AN$6)+SUMIF(总装!AO$3:AO$146,$B736,总装!AO$6)+SUMIF(总装!AP$3:AP$146,$B736,总装!AP$6)</f>
        <v>0</v>
      </c>
      <c r="W736" s="5">
        <f ca="1">SUMIF(总装!AQ$3:AQ$146,$B736,总装!AQ$6)+SUMIF(总装!AR$3:AR$146,$B736,总装!AR$6)+SUMIF(总装!AS$3:AS$146,$B736,总装!AS$6)</f>
        <v>0</v>
      </c>
      <c r="X736" s="5">
        <f ca="1">SUMIF(总装!AT$3:AT$146,$B736,总装!AT$6)+SUMIF(总装!AU$3:AU$146,$B736,总装!AU$6)+SUMIF(总装!AV$3:AV$146,$B736,总装!AV$6)</f>
        <v>0</v>
      </c>
      <c r="Y736" s="5">
        <f ca="1">SUMIF(总装!AW$3:AW$146,$B736,总装!AW$6)+SUMIF(总装!AX$3:AX$146,$B736,总装!AX$6)+SUMIF(总装!AY$3:AY$146,$B736,总装!AY$6)</f>
        <v>0</v>
      </c>
      <c r="Z736" s="5">
        <f ca="1">SUMIF(总装!AZ$3:AZ$146,$B736,总装!AZ$6)+SUMIF(总装!BA$3:BA$146,$B736,总装!BA$6)+SUMIF(总装!BB$3:BB$146,$B736,总装!BB$6)</f>
        <v>0</v>
      </c>
      <c r="AA736" s="5">
        <f ca="1">SUMIF(总装!BC$3:BC$146,$B736,总装!BC$6)+SUMIF(总装!BD$3:BD$146,$B736,总装!BD$6)+SUMIF(总装!BE$3:BE$146,$B736,总装!BE$6)</f>
        <v>0</v>
      </c>
      <c r="AB736" s="5">
        <f ca="1">SUMIF(总装!BF$3:BF$146,$B736,总装!BF$6)+SUMIF(总装!BG$3:BG$146,$B736,总装!BG$6)+SUMIF(总装!BH$3:BH$146,$B736,总装!BH$6)</f>
        <v>0</v>
      </c>
      <c r="AC736" s="5">
        <f ca="1">SUMIF(总装!BI$3:BI$146,$B736,总装!BI$6)+SUMIF(总装!BJ$3:BJ$146,$B736,总装!BJ$6)+SUMIF(总装!BK$3:BK$146,$B736,总装!BK$6)</f>
        <v>0</v>
      </c>
      <c r="AD736" s="5">
        <f ca="1">SUMIF(总装!BL$3:BL$146,$B736,总装!BL$6)+SUMIF(总装!BM$3:BM$146,$B736,总装!BM$6)+SUMIF(总装!BN$3:BN$146,$B736,总装!BN$6)</f>
        <v>0</v>
      </c>
      <c r="AE736" s="5">
        <f ca="1">SUMIF(总装!BO$3:BO$146,$B736,总装!BO$6)+SUMIF(总装!BP$3:BP$146,$B736,总装!BP$6)+SUMIF(总装!BQ$3:BQ$146,$B736,总装!BQ$6)</f>
        <v>0</v>
      </c>
      <c r="AF736" s="5">
        <f ca="1">SUMIF(总装!BR$3:BR$146,$B736,总装!BR$6)+SUMIF(总装!BS$3:BS$146,$B736,总装!BS$6)+SUMIF(总装!BT$3:BT$146,$B736,总装!BT$6)</f>
        <v>0</v>
      </c>
      <c r="AG736" s="5">
        <f ca="1">SUMIF(总装!BU$3:BU$146,$B736,总装!BU$6)+SUMIF(总装!BV$3:BV$146,$B736,总装!BV$6)+SUMIF(总装!BW$3:BW$146,$B736,总装!BW$6)</f>
        <v>0</v>
      </c>
      <c r="AH736" s="5">
        <f ca="1">SUMIF(总装!BX$3:BX$146,$B736,总装!BX$6)+SUMIF(总装!BY$3:BY$146,$B736,总装!BY$6)+SUMIF(总装!BZ$3:BZ$146,$B736,总装!BZ$6)</f>
        <v>0</v>
      </c>
      <c r="AI736" s="5">
        <f ca="1">SUMIF(总装!CA$3:CA$146,$B736,总装!CA$6)+SUMIF(总装!CB$3:CB$146,$B736,总装!CB$6)+SUMIF(总装!CC$3:CC$146,$B736,总装!CC$6)</f>
        <v>0</v>
      </c>
      <c r="AJ736" s="5">
        <f ca="1">SUMIF(总装!CD$3:CD$146,$B736,总装!CD$6)+SUMIF(总装!CE$3:CE$146,$B736,总装!CE$6)+SUMIF(总装!CF$3:CF$146,$B736,总装!CF$6)</f>
        <v>0</v>
      </c>
      <c r="AK736" s="5">
        <f ca="1">SUMIF(总装!CG$3:CG$146,$B736,总装!CG$6)+SUMIF(总装!CH$3:CH$146,$B736,总装!CH$6)+SUMIF(总装!CI$3:CI$146,$B736,总装!CI$6)</f>
        <v>247</v>
      </c>
      <c r="AL736" s="5">
        <f ca="1">SUMIF(总装!CJ$3:CJ$146,$B736,总装!CJ$6)+SUMIF(总装!CK$3:CK$146,$B736,总装!CK$6)+SUMIF(总装!CL$3:CL$146,$B736,总装!CL$6)</f>
        <v>1000</v>
      </c>
      <c r="AM736" s="5">
        <f ca="1">SUMIF(总装!CM$3:CM$146,$B736,总装!CM$6)+SUMIF(总装!CN$3:CN$146,$B736,总装!CN$6)+SUMIF(总装!CO$3:CO$146,$B736,总装!CO$6)</f>
        <v>0</v>
      </c>
      <c r="AN736" s="5">
        <f ca="1">SUMIF(总装!CP$3:CP$146,$B736,总装!CP$6)+SUMIF(总装!CQ$3:CQ$146,$B736,总装!CQ$6)+SUMIF(总装!CR$3:CR$146,$B736,总装!CR$6)</f>
        <v>0</v>
      </c>
      <c r="AO736" s="5">
        <f ca="1" t="shared" si="28"/>
        <v>1247</v>
      </c>
      <c r="AP736" s="5">
        <f>SUMIF(工单拆分!G:G,B736,工单拆分!I:I)</f>
        <v>1247</v>
      </c>
      <c r="AQ736" s="5">
        <f ca="1" t="shared" si="29"/>
        <v>0</v>
      </c>
      <c r="AS736" s="7"/>
      <c r="AT736" s="5"/>
      <c r="AV736" s="5"/>
      <c r="AW736" s="5"/>
    </row>
    <row r="737" s="1" customFormat="1" spans="1:49">
      <c r="A737" s="5">
        <f>工单拆分!F737</f>
        <v>7211003693</v>
      </c>
      <c r="B737" s="5" t="str">
        <f>工单拆分!G737</f>
        <v>1100067579-10/20</v>
      </c>
      <c r="C737" s="5" t="str">
        <f>工单拆分!H737</f>
        <v>40FZ23G-3.28</v>
      </c>
      <c r="D737" s="5">
        <f>VLOOKUP(B737,工单拆分!G:I,3,0)</f>
        <v>1184</v>
      </c>
      <c r="E737" s="5">
        <f ca="1">SUMIFS(OFFSET(工单拆分!$I$2,,,2000),OFFSET(工单拆分!$F$2,,,2000),A737)</f>
        <v>1184</v>
      </c>
      <c r="F737" s="5"/>
      <c r="G737" s="10">
        <f ca="1" t="array" ref="G737">MATCH(TRUE,J737:AN737&gt;10,0)+$J$2-1</f>
        <v>43550</v>
      </c>
      <c r="H737" s="11"/>
      <c r="I737" s="11"/>
      <c r="J737" s="5">
        <f ca="1">SUMIF(总装!D$3:D$146,$B737,总装!D$6)+SUMIF(总装!E$3:E$146,$B737,总装!E$6)+SUMIF(总装!F$3:F$146,$B737,总装!F$6)</f>
        <v>0</v>
      </c>
      <c r="K737" s="12">
        <f ca="1">SUMIF(总装!G$3:G$146,$B737,总装!G$6)+SUMIF(总装!H$3:H$146,$B737,总装!H$6)+SUMIF(总装!I$3:I$146,$B737,总装!I$6)</f>
        <v>0</v>
      </c>
      <c r="L737" s="12">
        <f ca="1">SUMIF(总装!J$3:J$146,$B737,总装!J$6)+SUMIF(总装!K$3:K$146,$B737,总装!K$6)+SUMIF(总装!L$3:L$146,$B737,总装!L$6)</f>
        <v>0</v>
      </c>
      <c r="M737" s="12">
        <f ca="1">SUMIF(总装!M$3:M$146,$B737,总装!M$6)+SUMIF(总装!N$3:N$146,$B737,总装!N$6)+SUMIF(总装!O$3:O$146,$B737,总装!O$6)</f>
        <v>0</v>
      </c>
      <c r="N737" s="12">
        <f ca="1">SUMIF(总装!P$3:P$146,$B737,总装!P$6)+SUMIF(总装!Q$3:Q$146,$B737,总装!Q$6)+SUMIF(总装!R$3:R$146,$B737,总装!R$6)</f>
        <v>0</v>
      </c>
      <c r="O737" s="12">
        <f ca="1">SUMIF(总装!S$3:S$146,$B737,总装!S$6)+SUMIF(总装!T$3:T$146,$B737,总装!T$6)+SUMIF(总装!U$3:U$146,$B737,总装!U$6)</f>
        <v>0</v>
      </c>
      <c r="P737" s="12">
        <f ca="1">SUMIF(总装!V$3:V$146,$B737,总装!V$6)+SUMIF(总装!W$3:W$146,$B737,总装!W$6)+SUMIF(总装!X$3:X$146,$B737,总装!X$6)</f>
        <v>0</v>
      </c>
      <c r="Q737" s="12">
        <f ca="1">SUMIF(总装!Y$3:Y$146,$B737,总装!Y$6)+SUMIF(总装!Z$3:Z$146,$B737,总装!Z$6)+SUMIF(总装!AA$3:AA$146,$B737,总装!AA$6)</f>
        <v>0</v>
      </c>
      <c r="R737" s="5">
        <f ca="1">SUMIF(总装!AB$3:AB$146,$B737,总装!AB$6)+SUMIF(总装!AC$3:AC$146,$B737,总装!AC$6)+SUMIF(总装!AD$3:AD$146,$B737,总装!AD$6)</f>
        <v>0</v>
      </c>
      <c r="S737" s="5">
        <f ca="1">SUMIF(总装!AE$3:AE$146,$B737,总装!AE$6)+SUMIF(总装!AF$3:AF$146,$B737,总装!AF$6)+SUMIF(总装!AG$3:AG$146,$B737,总装!AG$6)</f>
        <v>0</v>
      </c>
      <c r="T737" s="5">
        <f ca="1">SUMIF(总装!AH$3:AH$146,$B737,总装!AH$6)+SUMIF(总装!AI$3:AI$146,$B737,总装!AI$6)+SUMIF(总装!AJ$3:AJ$146,$B737,总装!AJ$6)</f>
        <v>0</v>
      </c>
      <c r="U737" s="5">
        <f ca="1">SUMIF(总装!AK$3:AK$146,$B737,总装!AK$6)+SUMIF(总装!AL$3:AL$146,$B737,总装!AL$6)+SUMIF(总装!AM$3:AM$146,$B737,总装!AM$6)</f>
        <v>0</v>
      </c>
      <c r="V737" s="5">
        <f ca="1">SUMIF(总装!AN$3:AN$146,$B737,总装!AN$6)+SUMIF(总装!AO$3:AO$146,$B737,总装!AO$6)+SUMIF(总装!AP$3:AP$146,$B737,总装!AP$6)</f>
        <v>0</v>
      </c>
      <c r="W737" s="5">
        <f ca="1">SUMIF(总装!AQ$3:AQ$146,$B737,总装!AQ$6)+SUMIF(总装!AR$3:AR$146,$B737,总装!AR$6)+SUMIF(总装!AS$3:AS$146,$B737,总装!AS$6)</f>
        <v>0</v>
      </c>
      <c r="X737" s="5">
        <f ca="1">SUMIF(总装!AT$3:AT$146,$B737,总装!AT$6)+SUMIF(总装!AU$3:AU$146,$B737,总装!AU$6)+SUMIF(总装!AV$3:AV$146,$B737,总装!AV$6)</f>
        <v>0</v>
      </c>
      <c r="Y737" s="5">
        <f ca="1">SUMIF(总装!AW$3:AW$146,$B737,总装!AW$6)+SUMIF(总装!AX$3:AX$146,$B737,总装!AX$6)+SUMIF(总装!AY$3:AY$146,$B737,总装!AY$6)</f>
        <v>0</v>
      </c>
      <c r="Z737" s="5">
        <f ca="1">SUMIF(总装!AZ$3:AZ$146,$B737,总装!AZ$6)+SUMIF(总装!BA$3:BA$146,$B737,总装!BA$6)+SUMIF(总装!BB$3:BB$146,$B737,总装!BB$6)</f>
        <v>0</v>
      </c>
      <c r="AA737" s="5">
        <f ca="1">SUMIF(总装!BC$3:BC$146,$B737,总装!BC$6)+SUMIF(总装!BD$3:BD$146,$B737,总装!BD$6)+SUMIF(总装!BE$3:BE$146,$B737,总装!BE$6)</f>
        <v>0</v>
      </c>
      <c r="AB737" s="5">
        <f ca="1">SUMIF(总装!BF$3:BF$146,$B737,总装!BF$6)+SUMIF(总装!BG$3:BG$146,$B737,总装!BG$6)+SUMIF(总装!BH$3:BH$146,$B737,总装!BH$6)</f>
        <v>0</v>
      </c>
      <c r="AC737" s="5">
        <f ca="1">SUMIF(总装!BI$3:BI$146,$B737,总装!BI$6)+SUMIF(总装!BJ$3:BJ$146,$B737,总装!BJ$6)+SUMIF(总装!BK$3:BK$146,$B737,总装!BK$6)</f>
        <v>0</v>
      </c>
      <c r="AD737" s="5">
        <f ca="1">SUMIF(总装!BL$3:BL$146,$B737,总装!BL$6)+SUMIF(总装!BM$3:BM$146,$B737,总装!BM$6)+SUMIF(总装!BN$3:BN$146,$B737,总装!BN$6)</f>
        <v>0</v>
      </c>
      <c r="AE737" s="5">
        <f ca="1">SUMIF(总装!BO$3:BO$146,$B737,总装!BO$6)+SUMIF(总装!BP$3:BP$146,$B737,总装!BP$6)+SUMIF(总装!BQ$3:BQ$146,$B737,总装!BQ$6)</f>
        <v>0</v>
      </c>
      <c r="AF737" s="5">
        <f ca="1">SUMIF(总装!BR$3:BR$146,$B737,总装!BR$6)+SUMIF(总装!BS$3:BS$146,$B737,总装!BS$6)+SUMIF(总装!BT$3:BT$146,$B737,总装!BT$6)</f>
        <v>0</v>
      </c>
      <c r="AG737" s="5">
        <f ca="1">SUMIF(总装!BU$3:BU$146,$B737,总装!BU$6)+SUMIF(总装!BV$3:BV$146,$B737,总装!BV$6)+SUMIF(总装!BW$3:BW$146,$B737,总装!BW$6)</f>
        <v>0</v>
      </c>
      <c r="AH737" s="5">
        <f ca="1">SUMIF(总装!BX$3:BX$146,$B737,总装!BX$6)+SUMIF(总装!BY$3:BY$146,$B737,总装!BY$6)+SUMIF(总装!BZ$3:BZ$146,$B737,总装!BZ$6)</f>
        <v>0</v>
      </c>
      <c r="AI737" s="5">
        <f ca="1">SUMIF(总装!CA$3:CA$146,$B737,总装!CA$6)+SUMIF(总装!CB$3:CB$146,$B737,总装!CB$6)+SUMIF(总装!CC$3:CC$146,$B737,总装!CC$6)</f>
        <v>600</v>
      </c>
      <c r="AJ737" s="5">
        <f ca="1">SUMIF(总装!CD$3:CD$146,$B737,总装!CD$6)+SUMIF(总装!CE$3:CE$146,$B737,总装!CE$6)+SUMIF(总装!CF$3:CF$146,$B737,总装!CF$6)</f>
        <v>584</v>
      </c>
      <c r="AK737" s="5">
        <f ca="1">SUMIF(总装!CG$3:CG$146,$B737,总装!CG$6)+SUMIF(总装!CH$3:CH$146,$B737,总装!CH$6)+SUMIF(总装!CI$3:CI$146,$B737,总装!CI$6)</f>
        <v>0</v>
      </c>
      <c r="AL737" s="5">
        <f ca="1">SUMIF(总装!CJ$3:CJ$146,$B737,总装!CJ$6)+SUMIF(总装!CK$3:CK$146,$B737,总装!CK$6)+SUMIF(总装!CL$3:CL$146,$B737,总装!CL$6)</f>
        <v>0</v>
      </c>
      <c r="AM737" s="5">
        <f ca="1">SUMIF(总装!CM$3:CM$146,$B737,总装!CM$6)+SUMIF(总装!CN$3:CN$146,$B737,总装!CN$6)+SUMIF(总装!CO$3:CO$146,$B737,总装!CO$6)</f>
        <v>0</v>
      </c>
      <c r="AN737" s="5">
        <f ca="1">SUMIF(总装!CP$3:CP$146,$B737,总装!CP$6)+SUMIF(总装!CQ$3:CQ$146,$B737,总装!CQ$6)+SUMIF(总装!CR$3:CR$146,$B737,总装!CR$6)</f>
        <v>0</v>
      </c>
      <c r="AO737" s="5">
        <f ca="1" t="shared" si="28"/>
        <v>1184</v>
      </c>
      <c r="AP737" s="5">
        <f>SUMIF(工单拆分!G:G,B737,工单拆分!I:I)</f>
        <v>1184</v>
      </c>
      <c r="AQ737" s="5">
        <f ca="1" t="shared" si="29"/>
        <v>0</v>
      </c>
      <c r="AS737" s="7"/>
      <c r="AT737" s="5"/>
      <c r="AV737" s="5"/>
      <c r="AW737" s="5"/>
    </row>
    <row r="738" s="1" customFormat="1" spans="1:49">
      <c r="A738" s="5">
        <f>工单拆分!F738</f>
        <v>7211003696</v>
      </c>
      <c r="B738" s="5" t="str">
        <f>工单拆分!G738</f>
        <v>1100067640-10/20</v>
      </c>
      <c r="C738" s="5" t="str">
        <f>工单拆分!H738</f>
        <v>20FC17B-3.16</v>
      </c>
      <c r="D738" s="5">
        <f>VLOOKUP(B738,工单拆分!G:I,3,0)</f>
        <v>510</v>
      </c>
      <c r="E738" s="5">
        <f ca="1">SUMIFS(OFFSET(工单拆分!$I$2,,,2000),OFFSET(工单拆分!$F$2,,,2000),A738)</f>
        <v>510</v>
      </c>
      <c r="F738" s="5"/>
      <c r="G738" s="10">
        <f ca="1" t="array" ref="G738">MATCH(TRUE,J738:AN738&gt;10,0)+$J$2-1</f>
        <v>43549</v>
      </c>
      <c r="H738" s="11"/>
      <c r="I738" s="11"/>
      <c r="J738" s="5">
        <f ca="1">SUMIF(总装!D$3:D$146,$B738,总装!D$6)+SUMIF(总装!E$3:E$146,$B738,总装!E$6)+SUMIF(总装!F$3:F$146,$B738,总装!F$6)</f>
        <v>0</v>
      </c>
      <c r="K738" s="12">
        <f ca="1">SUMIF(总装!G$3:G$146,$B738,总装!G$6)+SUMIF(总装!H$3:H$146,$B738,总装!H$6)+SUMIF(总装!I$3:I$146,$B738,总装!I$6)</f>
        <v>0</v>
      </c>
      <c r="L738" s="12">
        <f ca="1">SUMIF(总装!J$3:J$146,$B738,总装!J$6)+SUMIF(总装!K$3:K$146,$B738,总装!K$6)+SUMIF(总装!L$3:L$146,$B738,总装!L$6)</f>
        <v>0</v>
      </c>
      <c r="M738" s="12">
        <f ca="1">SUMIF(总装!M$3:M$146,$B738,总装!M$6)+SUMIF(总装!N$3:N$146,$B738,总装!N$6)+SUMIF(总装!O$3:O$146,$B738,总装!O$6)</f>
        <v>0</v>
      </c>
      <c r="N738" s="12">
        <f ca="1">SUMIF(总装!P$3:P$146,$B738,总装!P$6)+SUMIF(总装!Q$3:Q$146,$B738,总装!Q$6)+SUMIF(总装!R$3:R$146,$B738,总装!R$6)</f>
        <v>0</v>
      </c>
      <c r="O738" s="12">
        <f ca="1">SUMIF(总装!S$3:S$146,$B738,总装!S$6)+SUMIF(总装!T$3:T$146,$B738,总装!T$6)+SUMIF(总装!U$3:U$146,$B738,总装!U$6)</f>
        <v>0</v>
      </c>
      <c r="P738" s="12">
        <f ca="1">SUMIF(总装!V$3:V$146,$B738,总装!V$6)+SUMIF(总装!W$3:W$146,$B738,总装!W$6)+SUMIF(总装!X$3:X$146,$B738,总装!X$6)</f>
        <v>0</v>
      </c>
      <c r="Q738" s="12">
        <f ca="1">SUMIF(总装!Y$3:Y$146,$B738,总装!Y$6)+SUMIF(总装!Z$3:Z$146,$B738,总装!Z$6)+SUMIF(总装!AA$3:AA$146,$B738,总装!AA$6)</f>
        <v>0</v>
      </c>
      <c r="R738" s="5">
        <f ca="1">SUMIF(总装!AB$3:AB$146,$B738,总装!AB$6)+SUMIF(总装!AC$3:AC$146,$B738,总装!AC$6)+SUMIF(总装!AD$3:AD$146,$B738,总装!AD$6)</f>
        <v>0</v>
      </c>
      <c r="S738" s="5">
        <f ca="1">SUMIF(总装!AE$3:AE$146,$B738,总装!AE$6)+SUMIF(总装!AF$3:AF$146,$B738,总装!AF$6)+SUMIF(总装!AG$3:AG$146,$B738,总装!AG$6)</f>
        <v>0</v>
      </c>
      <c r="T738" s="5">
        <f ca="1">SUMIF(总装!AH$3:AH$146,$B738,总装!AH$6)+SUMIF(总装!AI$3:AI$146,$B738,总装!AI$6)+SUMIF(总装!AJ$3:AJ$146,$B738,总装!AJ$6)</f>
        <v>0</v>
      </c>
      <c r="U738" s="5">
        <f ca="1">SUMIF(总装!AK$3:AK$146,$B738,总装!AK$6)+SUMIF(总装!AL$3:AL$146,$B738,总装!AL$6)+SUMIF(总装!AM$3:AM$146,$B738,总装!AM$6)</f>
        <v>0</v>
      </c>
      <c r="V738" s="5">
        <f ca="1">SUMIF(总装!AN$3:AN$146,$B738,总装!AN$6)+SUMIF(总装!AO$3:AO$146,$B738,总装!AO$6)+SUMIF(总装!AP$3:AP$146,$B738,总装!AP$6)</f>
        <v>0</v>
      </c>
      <c r="W738" s="5">
        <f ca="1">SUMIF(总装!AQ$3:AQ$146,$B738,总装!AQ$6)+SUMIF(总装!AR$3:AR$146,$B738,总装!AR$6)+SUMIF(总装!AS$3:AS$146,$B738,总装!AS$6)</f>
        <v>0</v>
      </c>
      <c r="X738" s="5">
        <f ca="1">SUMIF(总装!AT$3:AT$146,$B738,总装!AT$6)+SUMIF(总装!AU$3:AU$146,$B738,总装!AU$6)+SUMIF(总装!AV$3:AV$146,$B738,总装!AV$6)</f>
        <v>0</v>
      </c>
      <c r="Y738" s="5">
        <f ca="1">SUMIF(总装!AW$3:AW$146,$B738,总装!AW$6)+SUMIF(总装!AX$3:AX$146,$B738,总装!AX$6)+SUMIF(总装!AY$3:AY$146,$B738,总装!AY$6)</f>
        <v>0</v>
      </c>
      <c r="Z738" s="5">
        <f ca="1">SUMIF(总装!AZ$3:AZ$146,$B738,总装!AZ$6)+SUMIF(总装!BA$3:BA$146,$B738,总装!BA$6)+SUMIF(总装!BB$3:BB$146,$B738,总装!BB$6)</f>
        <v>0</v>
      </c>
      <c r="AA738" s="5">
        <f ca="1">SUMIF(总装!BC$3:BC$146,$B738,总装!BC$6)+SUMIF(总装!BD$3:BD$146,$B738,总装!BD$6)+SUMIF(总装!BE$3:BE$146,$B738,总装!BE$6)</f>
        <v>0</v>
      </c>
      <c r="AB738" s="5">
        <f ca="1">SUMIF(总装!BF$3:BF$146,$B738,总装!BF$6)+SUMIF(总装!BG$3:BG$146,$B738,总装!BG$6)+SUMIF(总装!BH$3:BH$146,$B738,总装!BH$6)</f>
        <v>0</v>
      </c>
      <c r="AC738" s="5">
        <f ca="1">SUMIF(总装!BI$3:BI$146,$B738,总装!BI$6)+SUMIF(总装!BJ$3:BJ$146,$B738,总装!BJ$6)+SUMIF(总装!BK$3:BK$146,$B738,总装!BK$6)</f>
        <v>0</v>
      </c>
      <c r="AD738" s="5">
        <f ca="1">SUMIF(总装!BL$3:BL$146,$B738,总装!BL$6)+SUMIF(总装!BM$3:BM$146,$B738,总装!BM$6)+SUMIF(总装!BN$3:BN$146,$B738,总装!BN$6)</f>
        <v>0</v>
      </c>
      <c r="AE738" s="5">
        <f ca="1">SUMIF(总装!BO$3:BO$146,$B738,总装!BO$6)+SUMIF(总装!BP$3:BP$146,$B738,总装!BP$6)+SUMIF(总装!BQ$3:BQ$146,$B738,总装!BQ$6)</f>
        <v>0</v>
      </c>
      <c r="AF738" s="5">
        <f ca="1">SUMIF(总装!BR$3:BR$146,$B738,总装!BR$6)+SUMIF(总装!BS$3:BS$146,$B738,总装!BS$6)+SUMIF(总装!BT$3:BT$146,$B738,总装!BT$6)</f>
        <v>0</v>
      </c>
      <c r="AG738" s="5">
        <f ca="1">SUMIF(总装!BU$3:BU$146,$B738,总装!BU$6)+SUMIF(总装!BV$3:BV$146,$B738,总装!BV$6)+SUMIF(总装!BW$3:BW$146,$B738,总装!BW$6)</f>
        <v>0</v>
      </c>
      <c r="AH738" s="5">
        <f ca="1">SUMIF(总装!BX$3:BX$146,$B738,总装!BX$6)+SUMIF(总装!BY$3:BY$146,$B738,总装!BY$6)+SUMIF(总装!BZ$3:BZ$146,$B738,总装!BZ$6)</f>
        <v>310</v>
      </c>
      <c r="AI738" s="5">
        <f ca="1">SUMIF(总装!CA$3:CA$146,$B738,总装!CA$6)+SUMIF(总装!CB$3:CB$146,$B738,总装!CB$6)+SUMIF(总装!CC$3:CC$146,$B738,总装!CC$6)</f>
        <v>200</v>
      </c>
      <c r="AJ738" s="5">
        <f ca="1">SUMIF(总装!CD$3:CD$146,$B738,总装!CD$6)+SUMIF(总装!CE$3:CE$146,$B738,总装!CE$6)+SUMIF(总装!CF$3:CF$146,$B738,总装!CF$6)</f>
        <v>0</v>
      </c>
      <c r="AK738" s="5">
        <f ca="1">SUMIF(总装!CG$3:CG$146,$B738,总装!CG$6)+SUMIF(总装!CH$3:CH$146,$B738,总装!CH$6)+SUMIF(总装!CI$3:CI$146,$B738,总装!CI$6)</f>
        <v>0</v>
      </c>
      <c r="AL738" s="5">
        <f ca="1">SUMIF(总装!CJ$3:CJ$146,$B738,总装!CJ$6)+SUMIF(总装!CK$3:CK$146,$B738,总装!CK$6)+SUMIF(总装!CL$3:CL$146,$B738,总装!CL$6)</f>
        <v>0</v>
      </c>
      <c r="AM738" s="5">
        <f ca="1">SUMIF(总装!CM$3:CM$146,$B738,总装!CM$6)+SUMIF(总装!CN$3:CN$146,$B738,总装!CN$6)+SUMIF(总装!CO$3:CO$146,$B738,总装!CO$6)</f>
        <v>0</v>
      </c>
      <c r="AN738" s="5">
        <f ca="1">SUMIF(总装!CP$3:CP$146,$B738,总装!CP$6)+SUMIF(总装!CQ$3:CQ$146,$B738,总装!CQ$6)+SUMIF(总装!CR$3:CR$146,$B738,总装!CR$6)</f>
        <v>0</v>
      </c>
      <c r="AO738" s="5">
        <f ca="1" t="shared" si="28"/>
        <v>510</v>
      </c>
      <c r="AP738" s="5">
        <f>SUMIF(工单拆分!G:G,B738,工单拆分!I:I)</f>
        <v>510</v>
      </c>
      <c r="AQ738" s="5">
        <f ca="1" t="shared" si="29"/>
        <v>0</v>
      </c>
      <c r="AS738" s="7"/>
      <c r="AT738" s="5"/>
      <c r="AV738" s="5"/>
      <c r="AW738" s="5"/>
    </row>
    <row r="739" s="1" customFormat="1" spans="1:49">
      <c r="A739" s="5">
        <f>工单拆分!F739</f>
        <v>7211001105</v>
      </c>
      <c r="B739" s="5" t="str">
        <f>工单拆分!G739</f>
        <v>1100067237-10</v>
      </c>
      <c r="C739" s="5" t="str">
        <f>工单拆分!H739</f>
        <v>Z06YA3I-3.28</v>
      </c>
      <c r="D739" s="5">
        <f>VLOOKUP(B739,工单拆分!G:I,3,0)</f>
        <v>880</v>
      </c>
      <c r="E739" s="5">
        <f ca="1">SUMIFS(OFFSET(工单拆分!$I$2,,,2000),OFFSET(工单拆分!$F$2,,,2000),A739)</f>
        <v>2640</v>
      </c>
      <c r="F739" s="5"/>
      <c r="G739" s="10">
        <f ca="1" t="array" ref="G739">MATCH(TRUE,J739:AN739&gt;10,0)+$J$2-1</f>
        <v>43550</v>
      </c>
      <c r="H739" s="11"/>
      <c r="I739" s="11"/>
      <c r="J739" s="5">
        <f ca="1">SUMIF(总装!D$3:D$146,$B739,总装!D$6)+SUMIF(总装!E$3:E$146,$B739,总装!E$6)+SUMIF(总装!F$3:F$146,$B739,总装!F$6)</f>
        <v>0</v>
      </c>
      <c r="K739" s="12">
        <f ca="1">SUMIF(总装!G$3:G$146,$B739,总装!G$6)+SUMIF(总装!H$3:H$146,$B739,总装!H$6)+SUMIF(总装!I$3:I$146,$B739,总装!I$6)</f>
        <v>0</v>
      </c>
      <c r="L739" s="12">
        <f ca="1">SUMIF(总装!J$3:J$146,$B739,总装!J$6)+SUMIF(总装!K$3:K$146,$B739,总装!K$6)+SUMIF(总装!L$3:L$146,$B739,总装!L$6)</f>
        <v>0</v>
      </c>
      <c r="M739" s="12">
        <f ca="1">SUMIF(总装!M$3:M$146,$B739,总装!M$6)+SUMIF(总装!N$3:N$146,$B739,总装!N$6)+SUMIF(总装!O$3:O$146,$B739,总装!O$6)</f>
        <v>0</v>
      </c>
      <c r="N739" s="12">
        <f ca="1">SUMIF(总装!P$3:P$146,$B739,总装!P$6)+SUMIF(总装!Q$3:Q$146,$B739,总装!Q$6)+SUMIF(总装!R$3:R$146,$B739,总装!R$6)</f>
        <v>0</v>
      </c>
      <c r="O739" s="12">
        <f ca="1">SUMIF(总装!S$3:S$146,$B739,总装!S$6)+SUMIF(总装!T$3:T$146,$B739,总装!T$6)+SUMIF(总装!U$3:U$146,$B739,总装!U$6)</f>
        <v>0</v>
      </c>
      <c r="P739" s="12">
        <f ca="1">SUMIF(总装!V$3:V$146,$B739,总装!V$6)+SUMIF(总装!W$3:W$146,$B739,总装!W$6)+SUMIF(总装!X$3:X$146,$B739,总装!X$6)</f>
        <v>0</v>
      </c>
      <c r="Q739" s="12">
        <f ca="1">SUMIF(总装!Y$3:Y$146,$B739,总装!Y$6)+SUMIF(总装!Z$3:Z$146,$B739,总装!Z$6)+SUMIF(总装!AA$3:AA$146,$B739,总装!AA$6)</f>
        <v>0</v>
      </c>
      <c r="R739" s="5">
        <f ca="1">SUMIF(总装!AB$3:AB$146,$B739,总装!AB$6)+SUMIF(总装!AC$3:AC$146,$B739,总装!AC$6)+SUMIF(总装!AD$3:AD$146,$B739,总装!AD$6)</f>
        <v>0</v>
      </c>
      <c r="S739" s="5">
        <f ca="1">SUMIF(总装!AE$3:AE$146,$B739,总装!AE$6)+SUMIF(总装!AF$3:AF$146,$B739,总装!AF$6)+SUMIF(总装!AG$3:AG$146,$B739,总装!AG$6)</f>
        <v>0</v>
      </c>
      <c r="T739" s="5">
        <f ca="1">SUMIF(总装!AH$3:AH$146,$B739,总装!AH$6)+SUMIF(总装!AI$3:AI$146,$B739,总装!AI$6)+SUMIF(总装!AJ$3:AJ$146,$B739,总装!AJ$6)</f>
        <v>0</v>
      </c>
      <c r="U739" s="5">
        <f ca="1">SUMIF(总装!AK$3:AK$146,$B739,总装!AK$6)+SUMIF(总装!AL$3:AL$146,$B739,总装!AL$6)+SUMIF(总装!AM$3:AM$146,$B739,总装!AM$6)</f>
        <v>0</v>
      </c>
      <c r="V739" s="5">
        <f ca="1">SUMIF(总装!AN$3:AN$146,$B739,总装!AN$6)+SUMIF(总装!AO$3:AO$146,$B739,总装!AO$6)+SUMIF(总装!AP$3:AP$146,$B739,总装!AP$6)</f>
        <v>0</v>
      </c>
      <c r="W739" s="5">
        <f ca="1">SUMIF(总装!AQ$3:AQ$146,$B739,总装!AQ$6)+SUMIF(总装!AR$3:AR$146,$B739,总装!AR$6)+SUMIF(总装!AS$3:AS$146,$B739,总装!AS$6)</f>
        <v>0</v>
      </c>
      <c r="X739" s="5">
        <f ca="1">SUMIF(总装!AT$3:AT$146,$B739,总装!AT$6)+SUMIF(总装!AU$3:AU$146,$B739,总装!AU$6)+SUMIF(总装!AV$3:AV$146,$B739,总装!AV$6)</f>
        <v>0</v>
      </c>
      <c r="Y739" s="5">
        <f ca="1">SUMIF(总装!AW$3:AW$146,$B739,总装!AW$6)+SUMIF(总装!AX$3:AX$146,$B739,总装!AX$6)+SUMIF(总装!AY$3:AY$146,$B739,总装!AY$6)</f>
        <v>0</v>
      </c>
      <c r="Z739" s="5">
        <f ca="1">SUMIF(总装!AZ$3:AZ$146,$B739,总装!AZ$6)+SUMIF(总装!BA$3:BA$146,$B739,总装!BA$6)+SUMIF(总装!BB$3:BB$146,$B739,总装!BB$6)</f>
        <v>0</v>
      </c>
      <c r="AA739" s="5">
        <f ca="1">SUMIF(总装!BC$3:BC$146,$B739,总装!BC$6)+SUMIF(总装!BD$3:BD$146,$B739,总装!BD$6)+SUMIF(总装!BE$3:BE$146,$B739,总装!BE$6)</f>
        <v>0</v>
      </c>
      <c r="AB739" s="5">
        <f ca="1">SUMIF(总装!BF$3:BF$146,$B739,总装!BF$6)+SUMIF(总装!BG$3:BG$146,$B739,总装!BG$6)+SUMIF(总装!BH$3:BH$146,$B739,总装!BH$6)</f>
        <v>0</v>
      </c>
      <c r="AC739" s="5">
        <f ca="1">SUMIF(总装!BI$3:BI$146,$B739,总装!BI$6)+SUMIF(总装!BJ$3:BJ$146,$B739,总装!BJ$6)+SUMIF(总装!BK$3:BK$146,$B739,总装!BK$6)</f>
        <v>0</v>
      </c>
      <c r="AD739" s="5">
        <f ca="1">SUMIF(总装!BL$3:BL$146,$B739,总装!BL$6)+SUMIF(总装!BM$3:BM$146,$B739,总装!BM$6)+SUMIF(总装!BN$3:BN$146,$B739,总装!BN$6)</f>
        <v>0</v>
      </c>
      <c r="AE739" s="5">
        <f ca="1">SUMIF(总装!BO$3:BO$146,$B739,总装!BO$6)+SUMIF(总装!BP$3:BP$146,$B739,总装!BP$6)+SUMIF(总装!BQ$3:BQ$146,$B739,总装!BQ$6)</f>
        <v>0</v>
      </c>
      <c r="AF739" s="5">
        <f ca="1">SUMIF(总装!BR$3:BR$146,$B739,总装!BR$6)+SUMIF(总装!BS$3:BS$146,$B739,总装!BS$6)+SUMIF(总装!BT$3:BT$146,$B739,总装!BT$6)</f>
        <v>0</v>
      </c>
      <c r="AG739" s="5">
        <f ca="1">SUMIF(总装!BU$3:BU$146,$B739,总装!BU$6)+SUMIF(总装!BV$3:BV$146,$B739,总装!BV$6)+SUMIF(总装!BW$3:BW$146,$B739,总装!BW$6)</f>
        <v>0</v>
      </c>
      <c r="AH739" s="5">
        <f ca="1">SUMIF(总装!BX$3:BX$146,$B739,总装!BX$6)+SUMIF(总装!BY$3:BY$146,$B739,总装!BY$6)+SUMIF(总装!BZ$3:BZ$146,$B739,总装!BZ$6)</f>
        <v>0</v>
      </c>
      <c r="AI739" s="5">
        <f ca="1">SUMIF(总装!CA$3:CA$146,$B739,总装!CA$6)+SUMIF(总装!CB$3:CB$146,$B739,总装!CB$6)+SUMIF(总装!CC$3:CC$146,$B739,总装!CC$6)</f>
        <v>880</v>
      </c>
      <c r="AJ739" s="5">
        <f ca="1">SUMIF(总装!CD$3:CD$146,$B739,总装!CD$6)+SUMIF(总装!CE$3:CE$146,$B739,总装!CE$6)+SUMIF(总装!CF$3:CF$146,$B739,总装!CF$6)</f>
        <v>0</v>
      </c>
      <c r="AK739" s="5">
        <f ca="1">SUMIF(总装!CG$3:CG$146,$B739,总装!CG$6)+SUMIF(总装!CH$3:CH$146,$B739,总装!CH$6)+SUMIF(总装!CI$3:CI$146,$B739,总装!CI$6)</f>
        <v>0</v>
      </c>
      <c r="AL739" s="5">
        <f ca="1">SUMIF(总装!CJ$3:CJ$146,$B739,总装!CJ$6)+SUMIF(总装!CK$3:CK$146,$B739,总装!CK$6)+SUMIF(总装!CL$3:CL$146,$B739,总装!CL$6)</f>
        <v>0</v>
      </c>
      <c r="AM739" s="5">
        <f ca="1">SUMIF(总装!CM$3:CM$146,$B739,总装!CM$6)+SUMIF(总装!CN$3:CN$146,$B739,总装!CN$6)+SUMIF(总装!CO$3:CO$146,$B739,总装!CO$6)</f>
        <v>0</v>
      </c>
      <c r="AN739" s="5">
        <f ca="1">SUMIF(总装!CP$3:CP$146,$B739,总装!CP$6)+SUMIF(总装!CQ$3:CQ$146,$B739,总装!CQ$6)+SUMIF(总装!CR$3:CR$146,$B739,总装!CR$6)</f>
        <v>0</v>
      </c>
      <c r="AO739" s="5">
        <f ca="1" t="shared" si="28"/>
        <v>880</v>
      </c>
      <c r="AP739" s="5">
        <f>SUMIF(工单拆分!G:G,B739,工单拆分!I:I)</f>
        <v>880</v>
      </c>
      <c r="AQ739" s="5">
        <f ca="1" t="shared" si="29"/>
        <v>0</v>
      </c>
      <c r="AS739" s="7"/>
      <c r="AT739" s="5"/>
      <c r="AV739" s="5"/>
      <c r="AW739" s="5"/>
    </row>
    <row r="740" s="1" customFormat="1" spans="1:49">
      <c r="A740" s="5">
        <f>工单拆分!F740</f>
        <v>7211001852</v>
      </c>
      <c r="B740" s="5" t="str">
        <f>工单拆分!G740</f>
        <v>1100067726-10/20</v>
      </c>
      <c r="C740" s="5" t="str">
        <f>工单拆分!H740</f>
        <v>JF05G升级-3.30.</v>
      </c>
      <c r="D740" s="5">
        <f>VLOOKUP(B740,工单拆分!G:I,3,0)</f>
        <v>557</v>
      </c>
      <c r="E740" s="5">
        <f ca="1">SUMIFS(OFFSET(工单拆分!$I$2,,,2000),OFFSET(工单拆分!$F$2,,,2000),A740)</f>
        <v>557</v>
      </c>
      <c r="F740" s="5"/>
      <c r="G740" s="10">
        <f ca="1" t="array" ref="G740">MATCH(TRUE,J740:AN740&gt;10,0)+$J$2-1</f>
        <v>43551</v>
      </c>
      <c r="H740" s="11"/>
      <c r="I740" s="11"/>
      <c r="J740" s="5">
        <f ca="1">SUMIF(总装!D$3:D$146,$B740,总装!D$6)+SUMIF(总装!E$3:E$146,$B740,总装!E$6)+SUMIF(总装!F$3:F$146,$B740,总装!F$6)</f>
        <v>0</v>
      </c>
      <c r="K740" s="12">
        <f ca="1">SUMIF(总装!G$3:G$146,$B740,总装!G$6)+SUMIF(总装!H$3:H$146,$B740,总装!H$6)+SUMIF(总装!I$3:I$146,$B740,总装!I$6)</f>
        <v>0</v>
      </c>
      <c r="L740" s="12">
        <f ca="1">SUMIF(总装!J$3:J$146,$B740,总装!J$6)+SUMIF(总装!K$3:K$146,$B740,总装!K$6)+SUMIF(总装!L$3:L$146,$B740,总装!L$6)</f>
        <v>0</v>
      </c>
      <c r="M740" s="12">
        <f ca="1">SUMIF(总装!M$3:M$146,$B740,总装!M$6)+SUMIF(总装!N$3:N$146,$B740,总装!N$6)+SUMIF(总装!O$3:O$146,$B740,总装!O$6)</f>
        <v>0</v>
      </c>
      <c r="N740" s="12">
        <f ca="1">SUMIF(总装!P$3:P$146,$B740,总装!P$6)+SUMIF(总装!Q$3:Q$146,$B740,总装!Q$6)+SUMIF(总装!R$3:R$146,$B740,总装!R$6)</f>
        <v>0</v>
      </c>
      <c r="O740" s="12">
        <f ca="1">SUMIF(总装!S$3:S$146,$B740,总装!S$6)+SUMIF(总装!T$3:T$146,$B740,总装!T$6)+SUMIF(总装!U$3:U$146,$B740,总装!U$6)</f>
        <v>0</v>
      </c>
      <c r="P740" s="12">
        <f ca="1">SUMIF(总装!V$3:V$146,$B740,总装!V$6)+SUMIF(总装!W$3:W$146,$B740,总装!W$6)+SUMIF(总装!X$3:X$146,$B740,总装!X$6)</f>
        <v>0</v>
      </c>
      <c r="Q740" s="12">
        <f ca="1">SUMIF(总装!Y$3:Y$146,$B740,总装!Y$6)+SUMIF(总装!Z$3:Z$146,$B740,总装!Z$6)+SUMIF(总装!AA$3:AA$146,$B740,总装!AA$6)</f>
        <v>0</v>
      </c>
      <c r="R740" s="5">
        <f ca="1">SUMIF(总装!AB$3:AB$146,$B740,总装!AB$6)+SUMIF(总装!AC$3:AC$146,$B740,总装!AC$6)+SUMIF(总装!AD$3:AD$146,$B740,总装!AD$6)</f>
        <v>0</v>
      </c>
      <c r="S740" s="5">
        <f ca="1">SUMIF(总装!AE$3:AE$146,$B740,总装!AE$6)+SUMIF(总装!AF$3:AF$146,$B740,总装!AF$6)+SUMIF(总装!AG$3:AG$146,$B740,总装!AG$6)</f>
        <v>0</v>
      </c>
      <c r="T740" s="5">
        <f ca="1">SUMIF(总装!AH$3:AH$146,$B740,总装!AH$6)+SUMIF(总装!AI$3:AI$146,$B740,总装!AI$6)+SUMIF(总装!AJ$3:AJ$146,$B740,总装!AJ$6)</f>
        <v>0</v>
      </c>
      <c r="U740" s="5">
        <f ca="1">SUMIF(总装!AK$3:AK$146,$B740,总装!AK$6)+SUMIF(总装!AL$3:AL$146,$B740,总装!AL$6)+SUMIF(总装!AM$3:AM$146,$B740,总装!AM$6)</f>
        <v>0</v>
      </c>
      <c r="V740" s="5">
        <f ca="1">SUMIF(总装!AN$3:AN$146,$B740,总装!AN$6)+SUMIF(总装!AO$3:AO$146,$B740,总装!AO$6)+SUMIF(总装!AP$3:AP$146,$B740,总装!AP$6)</f>
        <v>0</v>
      </c>
      <c r="W740" s="5">
        <f ca="1">SUMIF(总装!AQ$3:AQ$146,$B740,总装!AQ$6)+SUMIF(总装!AR$3:AR$146,$B740,总装!AR$6)+SUMIF(总装!AS$3:AS$146,$B740,总装!AS$6)</f>
        <v>0</v>
      </c>
      <c r="X740" s="5">
        <f ca="1">SUMIF(总装!AT$3:AT$146,$B740,总装!AT$6)+SUMIF(总装!AU$3:AU$146,$B740,总装!AU$6)+SUMIF(总装!AV$3:AV$146,$B740,总装!AV$6)</f>
        <v>0</v>
      </c>
      <c r="Y740" s="5">
        <f ca="1">SUMIF(总装!AW$3:AW$146,$B740,总装!AW$6)+SUMIF(总装!AX$3:AX$146,$B740,总装!AX$6)+SUMIF(总装!AY$3:AY$146,$B740,总装!AY$6)</f>
        <v>0</v>
      </c>
      <c r="Z740" s="5">
        <f ca="1">SUMIF(总装!AZ$3:AZ$146,$B740,总装!AZ$6)+SUMIF(总装!BA$3:BA$146,$B740,总装!BA$6)+SUMIF(总装!BB$3:BB$146,$B740,总装!BB$6)</f>
        <v>0</v>
      </c>
      <c r="AA740" s="5">
        <f ca="1">SUMIF(总装!BC$3:BC$146,$B740,总装!BC$6)+SUMIF(总装!BD$3:BD$146,$B740,总装!BD$6)+SUMIF(总装!BE$3:BE$146,$B740,总装!BE$6)</f>
        <v>0</v>
      </c>
      <c r="AB740" s="5">
        <f ca="1">SUMIF(总装!BF$3:BF$146,$B740,总装!BF$6)+SUMIF(总装!BG$3:BG$146,$B740,总装!BG$6)+SUMIF(总装!BH$3:BH$146,$B740,总装!BH$6)</f>
        <v>0</v>
      </c>
      <c r="AC740" s="5">
        <f ca="1">SUMIF(总装!BI$3:BI$146,$B740,总装!BI$6)+SUMIF(总装!BJ$3:BJ$146,$B740,总装!BJ$6)+SUMIF(总装!BK$3:BK$146,$B740,总装!BK$6)</f>
        <v>0</v>
      </c>
      <c r="AD740" s="5">
        <f ca="1">SUMIF(总装!BL$3:BL$146,$B740,总装!BL$6)+SUMIF(总装!BM$3:BM$146,$B740,总装!BM$6)+SUMIF(总装!BN$3:BN$146,$B740,总装!BN$6)</f>
        <v>0</v>
      </c>
      <c r="AE740" s="5">
        <f ca="1">SUMIF(总装!BO$3:BO$146,$B740,总装!BO$6)+SUMIF(总装!BP$3:BP$146,$B740,总装!BP$6)+SUMIF(总装!BQ$3:BQ$146,$B740,总装!BQ$6)</f>
        <v>0</v>
      </c>
      <c r="AF740" s="5">
        <f ca="1">SUMIF(总装!BR$3:BR$146,$B740,总装!BR$6)+SUMIF(总装!BS$3:BS$146,$B740,总装!BS$6)+SUMIF(总装!BT$3:BT$146,$B740,总装!BT$6)</f>
        <v>0</v>
      </c>
      <c r="AG740" s="5">
        <f ca="1">SUMIF(总装!BU$3:BU$146,$B740,总装!BU$6)+SUMIF(总装!BV$3:BV$146,$B740,总装!BV$6)+SUMIF(总装!BW$3:BW$146,$B740,总装!BW$6)</f>
        <v>0</v>
      </c>
      <c r="AH740" s="5">
        <f ca="1">SUMIF(总装!BX$3:BX$146,$B740,总装!BX$6)+SUMIF(总装!BY$3:BY$146,$B740,总装!BY$6)+SUMIF(总装!BZ$3:BZ$146,$B740,总装!BZ$6)</f>
        <v>0</v>
      </c>
      <c r="AI740" s="5">
        <f ca="1">SUMIF(总装!CA$3:CA$146,$B740,总装!CA$6)+SUMIF(总装!CB$3:CB$146,$B740,总装!CB$6)+SUMIF(总装!CC$3:CC$146,$B740,总装!CC$6)</f>
        <v>0</v>
      </c>
      <c r="AJ740" s="5">
        <f ca="1">SUMIF(总装!CD$3:CD$146,$B740,总装!CD$6)+SUMIF(总装!CE$3:CE$146,$B740,总装!CE$6)+SUMIF(总装!CF$3:CF$146,$B740,总装!CF$6)</f>
        <v>557</v>
      </c>
      <c r="AK740" s="5">
        <f ca="1">SUMIF(总装!CG$3:CG$146,$B740,总装!CG$6)+SUMIF(总装!CH$3:CH$146,$B740,总装!CH$6)+SUMIF(总装!CI$3:CI$146,$B740,总装!CI$6)</f>
        <v>0</v>
      </c>
      <c r="AL740" s="5">
        <f ca="1">SUMIF(总装!CJ$3:CJ$146,$B740,总装!CJ$6)+SUMIF(总装!CK$3:CK$146,$B740,总装!CK$6)+SUMIF(总装!CL$3:CL$146,$B740,总装!CL$6)</f>
        <v>0</v>
      </c>
      <c r="AM740" s="5">
        <f ca="1">SUMIF(总装!CM$3:CM$146,$B740,总装!CM$6)+SUMIF(总装!CN$3:CN$146,$B740,总装!CN$6)+SUMIF(总装!CO$3:CO$146,$B740,总装!CO$6)</f>
        <v>0</v>
      </c>
      <c r="AN740" s="5">
        <f ca="1">SUMIF(总装!CP$3:CP$146,$B740,总装!CP$6)+SUMIF(总装!CQ$3:CQ$146,$B740,总装!CQ$6)+SUMIF(总装!CR$3:CR$146,$B740,总装!CR$6)</f>
        <v>0</v>
      </c>
      <c r="AO740" s="5">
        <f ca="1" t="shared" si="28"/>
        <v>557</v>
      </c>
      <c r="AP740" s="5">
        <f>SUMIF(工单拆分!G:G,B740,工单拆分!I:I)</f>
        <v>557</v>
      </c>
      <c r="AQ740" s="5">
        <f ca="1" t="shared" si="29"/>
        <v>0</v>
      </c>
      <c r="AS740" s="7"/>
      <c r="AT740" s="5"/>
      <c r="AV740" s="5"/>
      <c r="AW740" s="5"/>
    </row>
    <row r="741" s="1" customFormat="1" spans="1:49">
      <c r="A741" s="5">
        <f>工单拆分!F741</f>
        <v>7211002466</v>
      </c>
      <c r="B741" s="5" t="str">
        <f>工单拆分!G741</f>
        <v>1100067722-10</v>
      </c>
      <c r="C741" s="5" t="str">
        <f>工单拆分!H741</f>
        <v>CG1301F-3.30.</v>
      </c>
      <c r="D741" s="5">
        <f>VLOOKUP(B741,工单拆分!G:I,3,0)</f>
        <v>570</v>
      </c>
      <c r="E741" s="5">
        <f ca="1">SUMIFS(OFFSET(工单拆分!$I$2,,,2000),OFFSET(工单拆分!$F$2,,,2000),A741)</f>
        <v>2282</v>
      </c>
      <c r="F741" s="5"/>
      <c r="G741" s="10">
        <f ca="1" t="array" ref="G741">MATCH(TRUE,J741:AN741&gt;10,0)+$J$2-1</f>
        <v>43550</v>
      </c>
      <c r="H741" s="11"/>
      <c r="I741" s="11"/>
      <c r="J741" s="5">
        <f ca="1">SUMIF(总装!D$3:D$146,$B741,总装!D$6)+SUMIF(总装!E$3:E$146,$B741,总装!E$6)+SUMIF(总装!F$3:F$146,$B741,总装!F$6)</f>
        <v>0</v>
      </c>
      <c r="K741" s="12">
        <f ca="1">SUMIF(总装!G$3:G$146,$B741,总装!G$6)+SUMIF(总装!H$3:H$146,$B741,总装!H$6)+SUMIF(总装!I$3:I$146,$B741,总装!I$6)</f>
        <v>0</v>
      </c>
      <c r="L741" s="12">
        <f ca="1">SUMIF(总装!J$3:J$146,$B741,总装!J$6)+SUMIF(总装!K$3:K$146,$B741,总装!K$6)+SUMIF(总装!L$3:L$146,$B741,总装!L$6)</f>
        <v>0</v>
      </c>
      <c r="M741" s="12">
        <f ca="1">SUMIF(总装!M$3:M$146,$B741,总装!M$6)+SUMIF(总装!N$3:N$146,$B741,总装!N$6)+SUMIF(总装!O$3:O$146,$B741,总装!O$6)</f>
        <v>0</v>
      </c>
      <c r="N741" s="12">
        <f ca="1">SUMIF(总装!P$3:P$146,$B741,总装!P$6)+SUMIF(总装!Q$3:Q$146,$B741,总装!Q$6)+SUMIF(总装!R$3:R$146,$B741,总装!R$6)</f>
        <v>0</v>
      </c>
      <c r="O741" s="12">
        <f ca="1">SUMIF(总装!S$3:S$146,$B741,总装!S$6)+SUMIF(总装!T$3:T$146,$B741,总装!T$6)+SUMIF(总装!U$3:U$146,$B741,总装!U$6)</f>
        <v>0</v>
      </c>
      <c r="P741" s="12">
        <f ca="1">SUMIF(总装!V$3:V$146,$B741,总装!V$6)+SUMIF(总装!W$3:W$146,$B741,总装!W$6)+SUMIF(总装!X$3:X$146,$B741,总装!X$6)</f>
        <v>0</v>
      </c>
      <c r="Q741" s="12">
        <f ca="1">SUMIF(总装!Y$3:Y$146,$B741,总装!Y$6)+SUMIF(总装!Z$3:Z$146,$B741,总装!Z$6)+SUMIF(总装!AA$3:AA$146,$B741,总装!AA$6)</f>
        <v>0</v>
      </c>
      <c r="R741" s="5">
        <f ca="1">SUMIF(总装!AB$3:AB$146,$B741,总装!AB$6)+SUMIF(总装!AC$3:AC$146,$B741,总装!AC$6)+SUMIF(总装!AD$3:AD$146,$B741,总装!AD$6)</f>
        <v>0</v>
      </c>
      <c r="S741" s="5">
        <f ca="1">SUMIF(总装!AE$3:AE$146,$B741,总装!AE$6)+SUMIF(总装!AF$3:AF$146,$B741,总装!AF$6)+SUMIF(总装!AG$3:AG$146,$B741,总装!AG$6)</f>
        <v>0</v>
      </c>
      <c r="T741" s="5">
        <f ca="1">SUMIF(总装!AH$3:AH$146,$B741,总装!AH$6)+SUMIF(总装!AI$3:AI$146,$B741,总装!AI$6)+SUMIF(总装!AJ$3:AJ$146,$B741,总装!AJ$6)</f>
        <v>0</v>
      </c>
      <c r="U741" s="5">
        <f ca="1">SUMIF(总装!AK$3:AK$146,$B741,总装!AK$6)+SUMIF(总装!AL$3:AL$146,$B741,总装!AL$6)+SUMIF(总装!AM$3:AM$146,$B741,总装!AM$6)</f>
        <v>0</v>
      </c>
      <c r="V741" s="5">
        <f ca="1">SUMIF(总装!AN$3:AN$146,$B741,总装!AN$6)+SUMIF(总装!AO$3:AO$146,$B741,总装!AO$6)+SUMIF(总装!AP$3:AP$146,$B741,总装!AP$6)</f>
        <v>0</v>
      </c>
      <c r="W741" s="5">
        <f ca="1">SUMIF(总装!AQ$3:AQ$146,$B741,总装!AQ$6)+SUMIF(总装!AR$3:AR$146,$B741,总装!AR$6)+SUMIF(总装!AS$3:AS$146,$B741,总装!AS$6)</f>
        <v>0</v>
      </c>
      <c r="X741" s="5">
        <f ca="1">SUMIF(总装!AT$3:AT$146,$B741,总装!AT$6)+SUMIF(总装!AU$3:AU$146,$B741,总装!AU$6)+SUMIF(总装!AV$3:AV$146,$B741,总装!AV$6)</f>
        <v>0</v>
      </c>
      <c r="Y741" s="5">
        <f ca="1">SUMIF(总装!AW$3:AW$146,$B741,总装!AW$6)+SUMIF(总装!AX$3:AX$146,$B741,总装!AX$6)+SUMIF(总装!AY$3:AY$146,$B741,总装!AY$6)</f>
        <v>0</v>
      </c>
      <c r="Z741" s="5">
        <f ca="1">SUMIF(总装!AZ$3:AZ$146,$B741,总装!AZ$6)+SUMIF(总装!BA$3:BA$146,$B741,总装!BA$6)+SUMIF(总装!BB$3:BB$146,$B741,总装!BB$6)</f>
        <v>0</v>
      </c>
      <c r="AA741" s="5">
        <f ca="1">SUMIF(总装!BC$3:BC$146,$B741,总装!BC$6)+SUMIF(总装!BD$3:BD$146,$B741,总装!BD$6)+SUMIF(总装!BE$3:BE$146,$B741,总装!BE$6)</f>
        <v>0</v>
      </c>
      <c r="AB741" s="5">
        <f ca="1">SUMIF(总装!BF$3:BF$146,$B741,总装!BF$6)+SUMIF(总装!BG$3:BG$146,$B741,总装!BG$6)+SUMIF(总装!BH$3:BH$146,$B741,总装!BH$6)</f>
        <v>0</v>
      </c>
      <c r="AC741" s="5">
        <f ca="1">SUMIF(总装!BI$3:BI$146,$B741,总装!BI$6)+SUMIF(总装!BJ$3:BJ$146,$B741,总装!BJ$6)+SUMIF(总装!BK$3:BK$146,$B741,总装!BK$6)</f>
        <v>0</v>
      </c>
      <c r="AD741" s="5">
        <f ca="1">SUMIF(总装!BL$3:BL$146,$B741,总装!BL$6)+SUMIF(总装!BM$3:BM$146,$B741,总装!BM$6)+SUMIF(总装!BN$3:BN$146,$B741,总装!BN$6)</f>
        <v>0</v>
      </c>
      <c r="AE741" s="5">
        <f ca="1">SUMIF(总装!BO$3:BO$146,$B741,总装!BO$6)+SUMIF(总装!BP$3:BP$146,$B741,总装!BP$6)+SUMIF(总装!BQ$3:BQ$146,$B741,总装!BQ$6)</f>
        <v>0</v>
      </c>
      <c r="AF741" s="5">
        <f ca="1">SUMIF(总装!BR$3:BR$146,$B741,总装!BR$6)+SUMIF(总装!BS$3:BS$146,$B741,总装!BS$6)+SUMIF(总装!BT$3:BT$146,$B741,总装!BT$6)</f>
        <v>0</v>
      </c>
      <c r="AG741" s="5">
        <f ca="1">SUMIF(总装!BU$3:BU$146,$B741,总装!BU$6)+SUMIF(总装!BV$3:BV$146,$B741,总装!BV$6)+SUMIF(总装!BW$3:BW$146,$B741,总装!BW$6)</f>
        <v>0</v>
      </c>
      <c r="AH741" s="5">
        <f ca="1">SUMIF(总装!BX$3:BX$146,$B741,总装!BX$6)+SUMIF(总装!BY$3:BY$146,$B741,总装!BY$6)+SUMIF(总装!BZ$3:BZ$146,$B741,总装!BZ$6)</f>
        <v>0</v>
      </c>
      <c r="AI741" s="5">
        <f ca="1">SUMIF(总装!CA$3:CA$146,$B741,总装!CA$6)+SUMIF(总装!CB$3:CB$146,$B741,总装!CB$6)+SUMIF(总装!CC$3:CC$146,$B741,总装!CC$6)</f>
        <v>570</v>
      </c>
      <c r="AJ741" s="5">
        <f ca="1">SUMIF(总装!CD$3:CD$146,$B741,总装!CD$6)+SUMIF(总装!CE$3:CE$146,$B741,总装!CE$6)+SUMIF(总装!CF$3:CF$146,$B741,总装!CF$6)</f>
        <v>0</v>
      </c>
      <c r="AK741" s="5">
        <f ca="1">SUMIF(总装!CG$3:CG$146,$B741,总装!CG$6)+SUMIF(总装!CH$3:CH$146,$B741,总装!CH$6)+SUMIF(总装!CI$3:CI$146,$B741,总装!CI$6)</f>
        <v>0</v>
      </c>
      <c r="AL741" s="5">
        <f ca="1">SUMIF(总装!CJ$3:CJ$146,$B741,总装!CJ$6)+SUMIF(总装!CK$3:CK$146,$B741,总装!CK$6)+SUMIF(总装!CL$3:CL$146,$B741,总装!CL$6)</f>
        <v>0</v>
      </c>
      <c r="AM741" s="5">
        <f ca="1">SUMIF(总装!CM$3:CM$146,$B741,总装!CM$6)+SUMIF(总装!CN$3:CN$146,$B741,总装!CN$6)+SUMIF(总装!CO$3:CO$146,$B741,总装!CO$6)</f>
        <v>0</v>
      </c>
      <c r="AN741" s="5">
        <f ca="1">SUMIF(总装!CP$3:CP$146,$B741,总装!CP$6)+SUMIF(总装!CQ$3:CQ$146,$B741,总装!CQ$6)+SUMIF(总装!CR$3:CR$146,$B741,总装!CR$6)</f>
        <v>0</v>
      </c>
      <c r="AO741" s="5">
        <f ca="1" t="shared" si="28"/>
        <v>570</v>
      </c>
      <c r="AP741" s="5">
        <f>SUMIF(工单拆分!G:G,B741,工单拆分!I:I)</f>
        <v>570</v>
      </c>
      <c r="AQ741" s="5">
        <f ca="1" t="shared" si="29"/>
        <v>0</v>
      </c>
      <c r="AS741" s="7"/>
      <c r="AT741" s="5"/>
      <c r="AV741" s="5"/>
      <c r="AW741" s="5"/>
    </row>
    <row r="742" s="1" customFormat="1" spans="1:49">
      <c r="A742" s="5">
        <f>工单拆分!F742</f>
        <v>7211003690</v>
      </c>
      <c r="B742" s="5" t="str">
        <f>工单拆分!G742</f>
        <v>1100067379-10/20</v>
      </c>
      <c r="C742" s="5" t="str">
        <f>工单拆分!H742</f>
        <v>50FC56A-3.27</v>
      </c>
      <c r="D742" s="5">
        <f>VLOOKUP(B742,工单拆分!G:I,3,0)</f>
        <v>1330</v>
      </c>
      <c r="E742" s="5">
        <f ca="1">SUMIFS(OFFSET(工单拆分!$I$2,,,2000),OFFSET(工单拆分!$F$2,,,2000),A742)</f>
        <v>1330</v>
      </c>
      <c r="F742" s="5"/>
      <c r="G742" s="10">
        <f ca="1" t="array" ref="G742">MATCH(TRUE,J742:AN742&gt;10,0)+$J$2-1</f>
        <v>43549</v>
      </c>
      <c r="H742" s="11"/>
      <c r="I742" s="11"/>
      <c r="J742" s="5">
        <f ca="1">SUMIF(总装!D$3:D$146,$B742,总装!D$6)+SUMIF(总装!E$3:E$146,$B742,总装!E$6)+SUMIF(总装!F$3:F$146,$B742,总装!F$6)</f>
        <v>0</v>
      </c>
      <c r="K742" s="12">
        <f ca="1">SUMIF(总装!G$3:G$146,$B742,总装!G$6)+SUMIF(总装!H$3:H$146,$B742,总装!H$6)+SUMIF(总装!I$3:I$146,$B742,总装!I$6)</f>
        <v>0</v>
      </c>
      <c r="L742" s="12">
        <f ca="1">SUMIF(总装!J$3:J$146,$B742,总装!J$6)+SUMIF(总装!K$3:K$146,$B742,总装!K$6)+SUMIF(总装!L$3:L$146,$B742,总装!L$6)</f>
        <v>0</v>
      </c>
      <c r="M742" s="12">
        <f ca="1">SUMIF(总装!M$3:M$146,$B742,总装!M$6)+SUMIF(总装!N$3:N$146,$B742,总装!N$6)+SUMIF(总装!O$3:O$146,$B742,总装!O$6)</f>
        <v>0</v>
      </c>
      <c r="N742" s="12">
        <f ca="1">SUMIF(总装!P$3:P$146,$B742,总装!P$6)+SUMIF(总装!Q$3:Q$146,$B742,总装!Q$6)+SUMIF(总装!R$3:R$146,$B742,总装!R$6)</f>
        <v>0</v>
      </c>
      <c r="O742" s="12">
        <f ca="1">SUMIF(总装!S$3:S$146,$B742,总装!S$6)+SUMIF(总装!T$3:T$146,$B742,总装!T$6)+SUMIF(总装!U$3:U$146,$B742,总装!U$6)</f>
        <v>0</v>
      </c>
      <c r="P742" s="12">
        <f ca="1">SUMIF(总装!V$3:V$146,$B742,总装!V$6)+SUMIF(总装!W$3:W$146,$B742,总装!W$6)+SUMIF(总装!X$3:X$146,$B742,总装!X$6)</f>
        <v>0</v>
      </c>
      <c r="Q742" s="12">
        <f ca="1">SUMIF(总装!Y$3:Y$146,$B742,总装!Y$6)+SUMIF(总装!Z$3:Z$146,$B742,总装!Z$6)+SUMIF(总装!AA$3:AA$146,$B742,总装!AA$6)</f>
        <v>0</v>
      </c>
      <c r="R742" s="5">
        <f ca="1">SUMIF(总装!AB$3:AB$146,$B742,总装!AB$6)+SUMIF(总装!AC$3:AC$146,$B742,总装!AC$6)+SUMIF(总装!AD$3:AD$146,$B742,总装!AD$6)</f>
        <v>0</v>
      </c>
      <c r="S742" s="5">
        <f ca="1">SUMIF(总装!AE$3:AE$146,$B742,总装!AE$6)+SUMIF(总装!AF$3:AF$146,$B742,总装!AF$6)+SUMIF(总装!AG$3:AG$146,$B742,总装!AG$6)</f>
        <v>0</v>
      </c>
      <c r="T742" s="5">
        <f ca="1">SUMIF(总装!AH$3:AH$146,$B742,总装!AH$6)+SUMIF(总装!AI$3:AI$146,$B742,总装!AI$6)+SUMIF(总装!AJ$3:AJ$146,$B742,总装!AJ$6)</f>
        <v>0</v>
      </c>
      <c r="U742" s="5">
        <f ca="1">SUMIF(总装!AK$3:AK$146,$B742,总装!AK$6)+SUMIF(总装!AL$3:AL$146,$B742,总装!AL$6)+SUMIF(总装!AM$3:AM$146,$B742,总装!AM$6)</f>
        <v>0</v>
      </c>
      <c r="V742" s="5">
        <f ca="1">SUMIF(总装!AN$3:AN$146,$B742,总装!AN$6)+SUMIF(总装!AO$3:AO$146,$B742,总装!AO$6)+SUMIF(总装!AP$3:AP$146,$B742,总装!AP$6)</f>
        <v>0</v>
      </c>
      <c r="W742" s="5">
        <f ca="1">SUMIF(总装!AQ$3:AQ$146,$B742,总装!AQ$6)+SUMIF(总装!AR$3:AR$146,$B742,总装!AR$6)+SUMIF(总装!AS$3:AS$146,$B742,总装!AS$6)</f>
        <v>0</v>
      </c>
      <c r="X742" s="5">
        <f ca="1">SUMIF(总装!AT$3:AT$146,$B742,总装!AT$6)+SUMIF(总装!AU$3:AU$146,$B742,总装!AU$6)+SUMIF(总装!AV$3:AV$146,$B742,总装!AV$6)</f>
        <v>0</v>
      </c>
      <c r="Y742" s="5">
        <f ca="1">SUMIF(总装!AW$3:AW$146,$B742,总装!AW$6)+SUMIF(总装!AX$3:AX$146,$B742,总装!AX$6)+SUMIF(总装!AY$3:AY$146,$B742,总装!AY$6)</f>
        <v>0</v>
      </c>
      <c r="Z742" s="5">
        <f ca="1">SUMIF(总装!AZ$3:AZ$146,$B742,总装!AZ$6)+SUMIF(总装!BA$3:BA$146,$B742,总装!BA$6)+SUMIF(总装!BB$3:BB$146,$B742,总装!BB$6)</f>
        <v>0</v>
      </c>
      <c r="AA742" s="5">
        <f ca="1">SUMIF(总装!BC$3:BC$146,$B742,总装!BC$6)+SUMIF(总装!BD$3:BD$146,$B742,总装!BD$6)+SUMIF(总装!BE$3:BE$146,$B742,总装!BE$6)</f>
        <v>0</v>
      </c>
      <c r="AB742" s="5">
        <f ca="1">SUMIF(总装!BF$3:BF$146,$B742,总装!BF$6)+SUMIF(总装!BG$3:BG$146,$B742,总装!BG$6)+SUMIF(总装!BH$3:BH$146,$B742,总装!BH$6)</f>
        <v>0</v>
      </c>
      <c r="AC742" s="5">
        <f ca="1">SUMIF(总装!BI$3:BI$146,$B742,总装!BI$6)+SUMIF(总装!BJ$3:BJ$146,$B742,总装!BJ$6)+SUMIF(总装!BK$3:BK$146,$B742,总装!BK$6)</f>
        <v>0</v>
      </c>
      <c r="AD742" s="5">
        <f ca="1">SUMIF(总装!BL$3:BL$146,$B742,总装!BL$6)+SUMIF(总装!BM$3:BM$146,$B742,总装!BM$6)+SUMIF(总装!BN$3:BN$146,$B742,总装!BN$6)</f>
        <v>0</v>
      </c>
      <c r="AE742" s="5">
        <f ca="1">SUMIF(总装!BO$3:BO$146,$B742,总装!BO$6)+SUMIF(总装!BP$3:BP$146,$B742,总装!BP$6)+SUMIF(总装!BQ$3:BQ$146,$B742,总装!BQ$6)</f>
        <v>0</v>
      </c>
      <c r="AF742" s="5">
        <f ca="1">SUMIF(总装!BR$3:BR$146,$B742,总装!BR$6)+SUMIF(总装!BS$3:BS$146,$B742,总装!BS$6)+SUMIF(总装!BT$3:BT$146,$B742,总装!BT$6)</f>
        <v>0</v>
      </c>
      <c r="AG742" s="5">
        <f ca="1">SUMIF(总装!BU$3:BU$146,$B742,总装!BU$6)+SUMIF(总装!BV$3:BV$146,$B742,总装!BV$6)+SUMIF(总装!BW$3:BW$146,$B742,总装!BW$6)</f>
        <v>0</v>
      </c>
      <c r="AH742" s="5">
        <f ca="1">SUMIF(总装!BX$3:BX$146,$B742,总装!BX$6)+SUMIF(总装!BY$3:BY$146,$B742,总装!BY$6)+SUMIF(总装!BZ$3:BZ$146,$B742,总装!BZ$6)</f>
        <v>900</v>
      </c>
      <c r="AI742" s="5">
        <f ca="1">SUMIF(总装!CA$3:CA$146,$B742,总装!CA$6)+SUMIF(总装!CB$3:CB$146,$B742,总装!CB$6)+SUMIF(总装!CC$3:CC$146,$B742,总装!CC$6)</f>
        <v>430</v>
      </c>
      <c r="AJ742" s="5">
        <f ca="1">SUMIF(总装!CD$3:CD$146,$B742,总装!CD$6)+SUMIF(总装!CE$3:CE$146,$B742,总装!CE$6)+SUMIF(总装!CF$3:CF$146,$B742,总装!CF$6)</f>
        <v>0</v>
      </c>
      <c r="AK742" s="5">
        <f ca="1">SUMIF(总装!CG$3:CG$146,$B742,总装!CG$6)+SUMIF(总装!CH$3:CH$146,$B742,总装!CH$6)+SUMIF(总装!CI$3:CI$146,$B742,总装!CI$6)</f>
        <v>0</v>
      </c>
      <c r="AL742" s="5">
        <f ca="1">SUMIF(总装!CJ$3:CJ$146,$B742,总装!CJ$6)+SUMIF(总装!CK$3:CK$146,$B742,总装!CK$6)+SUMIF(总装!CL$3:CL$146,$B742,总装!CL$6)</f>
        <v>0</v>
      </c>
      <c r="AM742" s="5">
        <f ca="1">SUMIF(总装!CM$3:CM$146,$B742,总装!CM$6)+SUMIF(总装!CN$3:CN$146,$B742,总装!CN$6)+SUMIF(总装!CO$3:CO$146,$B742,总装!CO$6)</f>
        <v>0</v>
      </c>
      <c r="AN742" s="5">
        <f ca="1">SUMIF(总装!CP$3:CP$146,$B742,总装!CP$6)+SUMIF(总装!CQ$3:CQ$146,$B742,总装!CQ$6)+SUMIF(总装!CR$3:CR$146,$B742,总装!CR$6)</f>
        <v>0</v>
      </c>
      <c r="AO742" s="5">
        <f ca="1" t="shared" si="28"/>
        <v>1330</v>
      </c>
      <c r="AP742" s="5">
        <f>SUMIF(工单拆分!G:G,B742,工单拆分!I:I)</f>
        <v>1330</v>
      </c>
      <c r="AQ742" s="5">
        <f ca="1" t="shared" si="29"/>
        <v>0</v>
      </c>
      <c r="AS742" s="7"/>
      <c r="AT742" s="5"/>
      <c r="AV742" s="5"/>
      <c r="AW742" s="5"/>
    </row>
    <row r="743" s="1" customFormat="1" spans="1:49">
      <c r="A743" s="5">
        <f>工单拆分!F743</f>
        <v>7211001719</v>
      </c>
      <c r="B743" s="5" t="str">
        <f>工单拆分!G743</f>
        <v>1100067717-10/20</v>
      </c>
      <c r="C743" s="5" t="str">
        <f>工单拆分!H743</f>
        <v>CG1101K-4.3</v>
      </c>
      <c r="D743" s="5">
        <f>VLOOKUP(B743,工单拆分!G:I,3,0)</f>
        <v>2786</v>
      </c>
      <c r="E743" s="5">
        <f ca="1">SUMIFS(OFFSET(工单拆分!$I$2,,,2000),OFFSET(工单拆分!$F$2,,,2000),A743)</f>
        <v>56980</v>
      </c>
      <c r="F743" s="5"/>
      <c r="G743" s="10">
        <f ca="1" t="array" ref="G743">MATCH(TRUE,J743:AN743&gt;10,0)+$J$2-1</f>
        <v>43553</v>
      </c>
      <c r="H743" s="11"/>
      <c r="I743" s="11"/>
      <c r="J743" s="5">
        <f ca="1">SUMIF(总装!D$3:D$146,$B743,总装!D$6)+SUMIF(总装!E$3:E$146,$B743,总装!E$6)+SUMIF(总装!F$3:F$146,$B743,总装!F$6)</f>
        <v>0</v>
      </c>
      <c r="K743" s="12">
        <f ca="1">SUMIF(总装!G$3:G$146,$B743,总装!G$6)+SUMIF(总装!H$3:H$146,$B743,总装!H$6)+SUMIF(总装!I$3:I$146,$B743,总装!I$6)</f>
        <v>0</v>
      </c>
      <c r="L743" s="12">
        <f ca="1">SUMIF(总装!J$3:J$146,$B743,总装!J$6)+SUMIF(总装!K$3:K$146,$B743,总装!K$6)+SUMIF(总装!L$3:L$146,$B743,总装!L$6)</f>
        <v>0</v>
      </c>
      <c r="M743" s="12">
        <f ca="1">SUMIF(总装!M$3:M$146,$B743,总装!M$6)+SUMIF(总装!N$3:N$146,$B743,总装!N$6)+SUMIF(总装!O$3:O$146,$B743,总装!O$6)</f>
        <v>0</v>
      </c>
      <c r="N743" s="12">
        <f ca="1">SUMIF(总装!P$3:P$146,$B743,总装!P$6)+SUMIF(总装!Q$3:Q$146,$B743,总装!Q$6)+SUMIF(总装!R$3:R$146,$B743,总装!R$6)</f>
        <v>0</v>
      </c>
      <c r="O743" s="12">
        <f ca="1">SUMIF(总装!S$3:S$146,$B743,总装!S$6)+SUMIF(总装!T$3:T$146,$B743,总装!T$6)+SUMIF(总装!U$3:U$146,$B743,总装!U$6)</f>
        <v>0</v>
      </c>
      <c r="P743" s="12">
        <f ca="1">SUMIF(总装!V$3:V$146,$B743,总装!V$6)+SUMIF(总装!W$3:W$146,$B743,总装!W$6)+SUMIF(总装!X$3:X$146,$B743,总装!X$6)</f>
        <v>0</v>
      </c>
      <c r="Q743" s="12">
        <f ca="1">SUMIF(总装!Y$3:Y$146,$B743,总装!Y$6)+SUMIF(总装!Z$3:Z$146,$B743,总装!Z$6)+SUMIF(总装!AA$3:AA$146,$B743,总装!AA$6)</f>
        <v>0</v>
      </c>
      <c r="R743" s="5">
        <f ca="1">SUMIF(总装!AB$3:AB$146,$B743,总装!AB$6)+SUMIF(总装!AC$3:AC$146,$B743,总装!AC$6)+SUMIF(总装!AD$3:AD$146,$B743,总装!AD$6)</f>
        <v>0</v>
      </c>
      <c r="S743" s="5">
        <f ca="1">SUMIF(总装!AE$3:AE$146,$B743,总装!AE$6)+SUMIF(总装!AF$3:AF$146,$B743,总装!AF$6)+SUMIF(总装!AG$3:AG$146,$B743,总装!AG$6)</f>
        <v>0</v>
      </c>
      <c r="T743" s="5">
        <f ca="1">SUMIF(总装!AH$3:AH$146,$B743,总装!AH$6)+SUMIF(总装!AI$3:AI$146,$B743,总装!AI$6)+SUMIF(总装!AJ$3:AJ$146,$B743,总装!AJ$6)</f>
        <v>0</v>
      </c>
      <c r="U743" s="5">
        <f ca="1">SUMIF(总装!AK$3:AK$146,$B743,总装!AK$6)+SUMIF(总装!AL$3:AL$146,$B743,总装!AL$6)+SUMIF(总装!AM$3:AM$146,$B743,总装!AM$6)</f>
        <v>0</v>
      </c>
      <c r="V743" s="5">
        <f ca="1">SUMIF(总装!AN$3:AN$146,$B743,总装!AN$6)+SUMIF(总装!AO$3:AO$146,$B743,总装!AO$6)+SUMIF(总装!AP$3:AP$146,$B743,总装!AP$6)</f>
        <v>0</v>
      </c>
      <c r="W743" s="5">
        <f ca="1">SUMIF(总装!AQ$3:AQ$146,$B743,总装!AQ$6)+SUMIF(总装!AR$3:AR$146,$B743,总装!AR$6)+SUMIF(总装!AS$3:AS$146,$B743,总装!AS$6)</f>
        <v>0</v>
      </c>
      <c r="X743" s="5">
        <f ca="1">SUMIF(总装!AT$3:AT$146,$B743,总装!AT$6)+SUMIF(总装!AU$3:AU$146,$B743,总装!AU$6)+SUMIF(总装!AV$3:AV$146,$B743,总装!AV$6)</f>
        <v>0</v>
      </c>
      <c r="Y743" s="5">
        <f ca="1">SUMIF(总装!AW$3:AW$146,$B743,总装!AW$6)+SUMIF(总装!AX$3:AX$146,$B743,总装!AX$6)+SUMIF(总装!AY$3:AY$146,$B743,总装!AY$6)</f>
        <v>0</v>
      </c>
      <c r="Z743" s="5">
        <f ca="1">SUMIF(总装!AZ$3:AZ$146,$B743,总装!AZ$6)+SUMIF(总装!BA$3:BA$146,$B743,总装!BA$6)+SUMIF(总装!BB$3:BB$146,$B743,总装!BB$6)</f>
        <v>0</v>
      </c>
      <c r="AA743" s="5">
        <f ca="1">SUMIF(总装!BC$3:BC$146,$B743,总装!BC$6)+SUMIF(总装!BD$3:BD$146,$B743,总装!BD$6)+SUMIF(总装!BE$3:BE$146,$B743,总装!BE$6)</f>
        <v>0</v>
      </c>
      <c r="AB743" s="5">
        <f ca="1">SUMIF(总装!BF$3:BF$146,$B743,总装!BF$6)+SUMIF(总装!BG$3:BG$146,$B743,总装!BG$6)+SUMIF(总装!BH$3:BH$146,$B743,总装!BH$6)</f>
        <v>0</v>
      </c>
      <c r="AC743" s="5">
        <f ca="1">SUMIF(总装!BI$3:BI$146,$B743,总装!BI$6)+SUMIF(总装!BJ$3:BJ$146,$B743,总装!BJ$6)+SUMIF(总装!BK$3:BK$146,$B743,总装!BK$6)</f>
        <v>0</v>
      </c>
      <c r="AD743" s="5">
        <f ca="1">SUMIF(总装!BL$3:BL$146,$B743,总装!BL$6)+SUMIF(总装!BM$3:BM$146,$B743,总装!BM$6)+SUMIF(总装!BN$3:BN$146,$B743,总装!BN$6)</f>
        <v>0</v>
      </c>
      <c r="AE743" s="5">
        <f ca="1">SUMIF(总装!BO$3:BO$146,$B743,总装!BO$6)+SUMIF(总装!BP$3:BP$146,$B743,总装!BP$6)+SUMIF(总装!BQ$3:BQ$146,$B743,总装!BQ$6)</f>
        <v>0</v>
      </c>
      <c r="AF743" s="5">
        <f ca="1">SUMIF(总装!BR$3:BR$146,$B743,总装!BR$6)+SUMIF(总装!BS$3:BS$146,$B743,总装!BS$6)+SUMIF(总装!BT$3:BT$146,$B743,总装!BT$6)</f>
        <v>0</v>
      </c>
      <c r="AG743" s="5">
        <f ca="1">SUMIF(总装!BU$3:BU$146,$B743,总装!BU$6)+SUMIF(总装!BV$3:BV$146,$B743,总装!BV$6)+SUMIF(总装!BW$3:BW$146,$B743,总装!BW$6)</f>
        <v>0</v>
      </c>
      <c r="AH743" s="5">
        <f ca="1">SUMIF(总装!BX$3:BX$146,$B743,总装!BX$6)+SUMIF(总装!BY$3:BY$146,$B743,总装!BY$6)+SUMIF(总装!BZ$3:BZ$146,$B743,总装!BZ$6)</f>
        <v>0</v>
      </c>
      <c r="AI743" s="5">
        <f ca="1">SUMIF(总装!CA$3:CA$146,$B743,总装!CA$6)+SUMIF(总装!CB$3:CB$146,$B743,总装!CB$6)+SUMIF(总装!CC$3:CC$146,$B743,总装!CC$6)</f>
        <v>0</v>
      </c>
      <c r="AJ743" s="5">
        <f ca="1">SUMIF(总装!CD$3:CD$146,$B743,总装!CD$6)+SUMIF(总装!CE$3:CE$146,$B743,总装!CE$6)+SUMIF(总装!CF$3:CF$146,$B743,总装!CF$6)</f>
        <v>0</v>
      </c>
      <c r="AK743" s="5">
        <f ca="1">SUMIF(总装!CG$3:CG$146,$B743,总装!CG$6)+SUMIF(总装!CH$3:CH$146,$B743,总装!CH$6)+SUMIF(总装!CI$3:CI$146,$B743,总装!CI$6)</f>
        <v>0</v>
      </c>
      <c r="AL743" s="5">
        <f ca="1">SUMIF(总装!CJ$3:CJ$146,$B743,总装!CJ$6)+SUMIF(总装!CK$3:CK$146,$B743,总装!CK$6)+SUMIF(总装!CL$3:CL$146,$B743,总装!CL$6)</f>
        <v>486</v>
      </c>
      <c r="AM743" s="5">
        <f ca="1">SUMIF(总装!CM$3:CM$146,$B743,总装!CM$6)+SUMIF(总装!CN$3:CN$146,$B743,总装!CN$6)+SUMIF(总装!CO$3:CO$146,$B743,总装!CO$6)</f>
        <v>2300</v>
      </c>
      <c r="AN743" s="5">
        <f ca="1">SUMIF(总装!CP$3:CP$146,$B743,总装!CP$6)+SUMIF(总装!CQ$3:CQ$146,$B743,总装!CQ$6)+SUMIF(总装!CR$3:CR$146,$B743,总装!CR$6)</f>
        <v>0</v>
      </c>
      <c r="AO743" s="5">
        <f ca="1" t="shared" si="28"/>
        <v>2786</v>
      </c>
      <c r="AP743" s="5">
        <f>SUMIF(工单拆分!G:G,B743,工单拆分!I:I)</f>
        <v>2786</v>
      </c>
      <c r="AQ743" s="5">
        <f ca="1" t="shared" si="29"/>
        <v>0</v>
      </c>
      <c r="AS743" s="7"/>
      <c r="AT743" s="5"/>
      <c r="AV743" s="5"/>
      <c r="AW743" s="5"/>
    </row>
    <row r="744" s="1" customFormat="1" spans="1:49">
      <c r="A744" s="5">
        <f>工单拆分!F744</f>
        <v>7211001719</v>
      </c>
      <c r="B744" s="5" t="str">
        <f>工单拆分!G744</f>
        <v>1100067717-10/21</v>
      </c>
      <c r="C744" s="5" t="str">
        <f>工单拆分!H744</f>
        <v>CG1101K-4.3.1</v>
      </c>
      <c r="D744" s="5">
        <f>VLOOKUP(B744,工单拆分!G:I,3,0)</f>
        <v>2000</v>
      </c>
      <c r="E744" s="5">
        <f ca="1">SUMIFS(OFFSET(工单拆分!$I$2,,,2000),OFFSET(工单拆分!$F$2,,,2000),A744)</f>
        <v>56980</v>
      </c>
      <c r="F744" s="5"/>
      <c r="G744" s="10">
        <f ca="1" t="array" ref="G744">MATCH(TRUE,J744:AN744&gt;10,0)+$J$2-1</f>
        <v>43552</v>
      </c>
      <c r="H744" s="11"/>
      <c r="I744" s="11"/>
      <c r="J744" s="5">
        <f ca="1">SUMIF(总装!D$3:D$146,$B744,总装!D$6)+SUMIF(总装!E$3:E$146,$B744,总装!E$6)+SUMIF(总装!F$3:F$146,$B744,总装!F$6)</f>
        <v>0</v>
      </c>
      <c r="K744" s="12">
        <f ca="1">SUMIF(总装!G$3:G$146,$B744,总装!G$6)+SUMIF(总装!H$3:H$146,$B744,总装!H$6)+SUMIF(总装!I$3:I$146,$B744,总装!I$6)</f>
        <v>0</v>
      </c>
      <c r="L744" s="12">
        <f ca="1">SUMIF(总装!J$3:J$146,$B744,总装!J$6)+SUMIF(总装!K$3:K$146,$B744,总装!K$6)+SUMIF(总装!L$3:L$146,$B744,总装!L$6)</f>
        <v>0</v>
      </c>
      <c r="M744" s="12">
        <f ca="1">SUMIF(总装!M$3:M$146,$B744,总装!M$6)+SUMIF(总装!N$3:N$146,$B744,总装!N$6)+SUMIF(总装!O$3:O$146,$B744,总装!O$6)</f>
        <v>0</v>
      </c>
      <c r="N744" s="12">
        <f ca="1">SUMIF(总装!P$3:P$146,$B744,总装!P$6)+SUMIF(总装!Q$3:Q$146,$B744,总装!Q$6)+SUMIF(总装!R$3:R$146,$B744,总装!R$6)</f>
        <v>0</v>
      </c>
      <c r="O744" s="12">
        <f ca="1">SUMIF(总装!S$3:S$146,$B744,总装!S$6)+SUMIF(总装!T$3:T$146,$B744,总装!T$6)+SUMIF(总装!U$3:U$146,$B744,总装!U$6)</f>
        <v>0</v>
      </c>
      <c r="P744" s="12">
        <f ca="1">SUMIF(总装!V$3:V$146,$B744,总装!V$6)+SUMIF(总装!W$3:W$146,$B744,总装!W$6)+SUMIF(总装!X$3:X$146,$B744,总装!X$6)</f>
        <v>0</v>
      </c>
      <c r="Q744" s="12">
        <f ca="1">SUMIF(总装!Y$3:Y$146,$B744,总装!Y$6)+SUMIF(总装!Z$3:Z$146,$B744,总装!Z$6)+SUMIF(总装!AA$3:AA$146,$B744,总装!AA$6)</f>
        <v>0</v>
      </c>
      <c r="R744" s="5">
        <f ca="1">SUMIF(总装!AB$3:AB$146,$B744,总装!AB$6)+SUMIF(总装!AC$3:AC$146,$B744,总装!AC$6)+SUMIF(总装!AD$3:AD$146,$B744,总装!AD$6)</f>
        <v>0</v>
      </c>
      <c r="S744" s="5">
        <f ca="1">SUMIF(总装!AE$3:AE$146,$B744,总装!AE$6)+SUMIF(总装!AF$3:AF$146,$B744,总装!AF$6)+SUMIF(总装!AG$3:AG$146,$B744,总装!AG$6)</f>
        <v>0</v>
      </c>
      <c r="T744" s="5">
        <f ca="1">SUMIF(总装!AH$3:AH$146,$B744,总装!AH$6)+SUMIF(总装!AI$3:AI$146,$B744,总装!AI$6)+SUMIF(总装!AJ$3:AJ$146,$B744,总装!AJ$6)</f>
        <v>0</v>
      </c>
      <c r="U744" s="5">
        <f ca="1">SUMIF(总装!AK$3:AK$146,$B744,总装!AK$6)+SUMIF(总装!AL$3:AL$146,$B744,总装!AL$6)+SUMIF(总装!AM$3:AM$146,$B744,总装!AM$6)</f>
        <v>0</v>
      </c>
      <c r="V744" s="5">
        <f ca="1">SUMIF(总装!AN$3:AN$146,$B744,总装!AN$6)+SUMIF(总装!AO$3:AO$146,$B744,总装!AO$6)+SUMIF(总装!AP$3:AP$146,$B744,总装!AP$6)</f>
        <v>0</v>
      </c>
      <c r="W744" s="5">
        <f ca="1">SUMIF(总装!AQ$3:AQ$146,$B744,总装!AQ$6)+SUMIF(总装!AR$3:AR$146,$B744,总装!AR$6)+SUMIF(总装!AS$3:AS$146,$B744,总装!AS$6)</f>
        <v>0</v>
      </c>
      <c r="X744" s="5">
        <f ca="1">SUMIF(总装!AT$3:AT$146,$B744,总装!AT$6)+SUMIF(总装!AU$3:AU$146,$B744,总装!AU$6)+SUMIF(总装!AV$3:AV$146,$B744,总装!AV$6)</f>
        <v>0</v>
      </c>
      <c r="Y744" s="5">
        <f ca="1">SUMIF(总装!AW$3:AW$146,$B744,总装!AW$6)+SUMIF(总装!AX$3:AX$146,$B744,总装!AX$6)+SUMIF(总装!AY$3:AY$146,$B744,总装!AY$6)</f>
        <v>0</v>
      </c>
      <c r="Z744" s="5">
        <f ca="1">SUMIF(总装!AZ$3:AZ$146,$B744,总装!AZ$6)+SUMIF(总装!BA$3:BA$146,$B744,总装!BA$6)+SUMIF(总装!BB$3:BB$146,$B744,总装!BB$6)</f>
        <v>0</v>
      </c>
      <c r="AA744" s="5">
        <f ca="1">SUMIF(总装!BC$3:BC$146,$B744,总装!BC$6)+SUMIF(总装!BD$3:BD$146,$B744,总装!BD$6)+SUMIF(总装!BE$3:BE$146,$B744,总装!BE$6)</f>
        <v>0</v>
      </c>
      <c r="AB744" s="5">
        <f ca="1">SUMIF(总装!BF$3:BF$146,$B744,总装!BF$6)+SUMIF(总装!BG$3:BG$146,$B744,总装!BG$6)+SUMIF(总装!BH$3:BH$146,$B744,总装!BH$6)</f>
        <v>0</v>
      </c>
      <c r="AC744" s="5">
        <f ca="1">SUMIF(总装!BI$3:BI$146,$B744,总装!BI$6)+SUMIF(总装!BJ$3:BJ$146,$B744,总装!BJ$6)+SUMIF(总装!BK$3:BK$146,$B744,总装!BK$6)</f>
        <v>0</v>
      </c>
      <c r="AD744" s="5">
        <f ca="1">SUMIF(总装!BL$3:BL$146,$B744,总装!BL$6)+SUMIF(总装!BM$3:BM$146,$B744,总装!BM$6)+SUMIF(总装!BN$3:BN$146,$B744,总装!BN$6)</f>
        <v>0</v>
      </c>
      <c r="AE744" s="5">
        <f ca="1">SUMIF(总装!BO$3:BO$146,$B744,总装!BO$6)+SUMIF(总装!BP$3:BP$146,$B744,总装!BP$6)+SUMIF(总装!BQ$3:BQ$146,$B744,总装!BQ$6)</f>
        <v>0</v>
      </c>
      <c r="AF744" s="5">
        <f ca="1">SUMIF(总装!BR$3:BR$146,$B744,总装!BR$6)+SUMIF(总装!BS$3:BS$146,$B744,总装!BS$6)+SUMIF(总装!BT$3:BT$146,$B744,总装!BT$6)</f>
        <v>0</v>
      </c>
      <c r="AG744" s="5">
        <f ca="1">SUMIF(总装!BU$3:BU$146,$B744,总装!BU$6)+SUMIF(总装!BV$3:BV$146,$B744,总装!BV$6)+SUMIF(总装!BW$3:BW$146,$B744,总装!BW$6)</f>
        <v>0</v>
      </c>
      <c r="AH744" s="5">
        <f ca="1">SUMIF(总装!BX$3:BX$146,$B744,总装!BX$6)+SUMIF(总装!BY$3:BY$146,$B744,总装!BY$6)+SUMIF(总装!BZ$3:BZ$146,$B744,总装!BZ$6)</f>
        <v>0</v>
      </c>
      <c r="AI744" s="5">
        <f ca="1">SUMIF(总装!CA$3:CA$146,$B744,总装!CA$6)+SUMIF(总装!CB$3:CB$146,$B744,总装!CB$6)+SUMIF(总装!CC$3:CC$146,$B744,总装!CC$6)</f>
        <v>0</v>
      </c>
      <c r="AJ744" s="5">
        <f ca="1">SUMIF(总装!CD$3:CD$146,$B744,总装!CD$6)+SUMIF(总装!CE$3:CE$146,$B744,总装!CE$6)+SUMIF(总装!CF$3:CF$146,$B744,总装!CF$6)</f>
        <v>0</v>
      </c>
      <c r="AK744" s="5">
        <f ca="1">SUMIF(总装!CG$3:CG$146,$B744,总装!CG$6)+SUMIF(总装!CH$3:CH$146,$B744,总装!CH$6)+SUMIF(总装!CI$3:CI$146,$B744,总装!CI$6)</f>
        <v>500</v>
      </c>
      <c r="AL744" s="5">
        <f ca="1">SUMIF(总装!CJ$3:CJ$146,$B744,总装!CJ$6)+SUMIF(总装!CK$3:CK$146,$B744,总装!CK$6)+SUMIF(总装!CL$3:CL$146,$B744,总装!CL$6)</f>
        <v>1500</v>
      </c>
      <c r="AM744" s="5">
        <f ca="1">SUMIF(总装!CM$3:CM$146,$B744,总装!CM$6)+SUMIF(总装!CN$3:CN$146,$B744,总装!CN$6)+SUMIF(总装!CO$3:CO$146,$B744,总装!CO$6)</f>
        <v>0</v>
      </c>
      <c r="AN744" s="5">
        <f ca="1">SUMIF(总装!CP$3:CP$146,$B744,总装!CP$6)+SUMIF(总装!CQ$3:CQ$146,$B744,总装!CQ$6)+SUMIF(总装!CR$3:CR$146,$B744,总装!CR$6)</f>
        <v>0</v>
      </c>
      <c r="AO744" s="5">
        <f ca="1" t="shared" si="28"/>
        <v>2000</v>
      </c>
      <c r="AP744" s="5">
        <f>SUMIF(工单拆分!G:G,B744,工单拆分!I:I)</f>
        <v>2000</v>
      </c>
      <c r="AQ744" s="5">
        <f ca="1" t="shared" si="29"/>
        <v>0</v>
      </c>
      <c r="AS744" s="7"/>
      <c r="AT744" s="5"/>
      <c r="AV744" s="5"/>
      <c r="AW744" s="5"/>
    </row>
    <row r="745" s="1" customFormat="1" spans="1:49">
      <c r="A745" s="5">
        <f>工单拆分!F745</f>
        <v>7211001719</v>
      </c>
      <c r="B745" s="5" t="str">
        <f>工单拆分!G745</f>
        <v>1100067717-10/22</v>
      </c>
      <c r="C745" s="5" t="str">
        <f>工单拆分!H745</f>
        <v>CG1101K-4.3.2</v>
      </c>
      <c r="D745" s="5">
        <f>VLOOKUP(B745,工单拆分!G:I,3,0)</f>
        <v>3000</v>
      </c>
      <c r="E745" s="5">
        <f ca="1">SUMIFS(OFFSET(工单拆分!$I$2,,,2000),OFFSET(工单拆分!$F$2,,,2000),A745)</f>
        <v>56980</v>
      </c>
      <c r="F745" s="5"/>
      <c r="G745" s="10">
        <f ca="1" t="array" ref="G745">MATCH(TRUE,J745:AN745&gt;10,0)+$J$2-1</f>
        <v>43553</v>
      </c>
      <c r="H745" s="11"/>
      <c r="I745" s="11"/>
      <c r="J745" s="5">
        <f ca="1">SUMIF(总装!D$3:D$146,$B745,总装!D$6)+SUMIF(总装!E$3:E$146,$B745,总装!E$6)+SUMIF(总装!F$3:F$146,$B745,总装!F$6)</f>
        <v>0</v>
      </c>
      <c r="K745" s="12">
        <f ca="1">SUMIF(总装!G$3:G$146,$B745,总装!G$6)+SUMIF(总装!H$3:H$146,$B745,总装!H$6)+SUMIF(总装!I$3:I$146,$B745,总装!I$6)</f>
        <v>0</v>
      </c>
      <c r="L745" s="12">
        <f ca="1">SUMIF(总装!J$3:J$146,$B745,总装!J$6)+SUMIF(总装!K$3:K$146,$B745,总装!K$6)+SUMIF(总装!L$3:L$146,$B745,总装!L$6)</f>
        <v>0</v>
      </c>
      <c r="M745" s="12">
        <f ca="1">SUMIF(总装!M$3:M$146,$B745,总装!M$6)+SUMIF(总装!N$3:N$146,$B745,总装!N$6)+SUMIF(总装!O$3:O$146,$B745,总装!O$6)</f>
        <v>0</v>
      </c>
      <c r="N745" s="12">
        <f ca="1">SUMIF(总装!P$3:P$146,$B745,总装!P$6)+SUMIF(总装!Q$3:Q$146,$B745,总装!Q$6)+SUMIF(总装!R$3:R$146,$B745,总装!R$6)</f>
        <v>0</v>
      </c>
      <c r="O745" s="12">
        <f ca="1">SUMIF(总装!S$3:S$146,$B745,总装!S$6)+SUMIF(总装!T$3:T$146,$B745,总装!T$6)+SUMIF(总装!U$3:U$146,$B745,总装!U$6)</f>
        <v>0</v>
      </c>
      <c r="P745" s="12">
        <f ca="1">SUMIF(总装!V$3:V$146,$B745,总装!V$6)+SUMIF(总装!W$3:W$146,$B745,总装!W$6)+SUMIF(总装!X$3:X$146,$B745,总装!X$6)</f>
        <v>0</v>
      </c>
      <c r="Q745" s="12">
        <f ca="1">SUMIF(总装!Y$3:Y$146,$B745,总装!Y$6)+SUMIF(总装!Z$3:Z$146,$B745,总装!Z$6)+SUMIF(总装!AA$3:AA$146,$B745,总装!AA$6)</f>
        <v>0</v>
      </c>
      <c r="R745" s="5">
        <f ca="1">SUMIF(总装!AB$3:AB$146,$B745,总装!AB$6)+SUMIF(总装!AC$3:AC$146,$B745,总装!AC$6)+SUMIF(总装!AD$3:AD$146,$B745,总装!AD$6)</f>
        <v>0</v>
      </c>
      <c r="S745" s="5">
        <f ca="1">SUMIF(总装!AE$3:AE$146,$B745,总装!AE$6)+SUMIF(总装!AF$3:AF$146,$B745,总装!AF$6)+SUMIF(总装!AG$3:AG$146,$B745,总装!AG$6)</f>
        <v>0</v>
      </c>
      <c r="T745" s="5">
        <f ca="1">SUMIF(总装!AH$3:AH$146,$B745,总装!AH$6)+SUMIF(总装!AI$3:AI$146,$B745,总装!AI$6)+SUMIF(总装!AJ$3:AJ$146,$B745,总装!AJ$6)</f>
        <v>0</v>
      </c>
      <c r="U745" s="5">
        <f ca="1">SUMIF(总装!AK$3:AK$146,$B745,总装!AK$6)+SUMIF(总装!AL$3:AL$146,$B745,总装!AL$6)+SUMIF(总装!AM$3:AM$146,$B745,总装!AM$6)</f>
        <v>0</v>
      </c>
      <c r="V745" s="5">
        <f ca="1">SUMIF(总装!AN$3:AN$146,$B745,总装!AN$6)+SUMIF(总装!AO$3:AO$146,$B745,总装!AO$6)+SUMIF(总装!AP$3:AP$146,$B745,总装!AP$6)</f>
        <v>0</v>
      </c>
      <c r="W745" s="5">
        <f ca="1">SUMIF(总装!AQ$3:AQ$146,$B745,总装!AQ$6)+SUMIF(总装!AR$3:AR$146,$B745,总装!AR$6)+SUMIF(总装!AS$3:AS$146,$B745,总装!AS$6)</f>
        <v>0</v>
      </c>
      <c r="X745" s="5">
        <f ca="1">SUMIF(总装!AT$3:AT$146,$B745,总装!AT$6)+SUMIF(总装!AU$3:AU$146,$B745,总装!AU$6)+SUMIF(总装!AV$3:AV$146,$B745,总装!AV$6)</f>
        <v>0</v>
      </c>
      <c r="Y745" s="5">
        <f ca="1">SUMIF(总装!AW$3:AW$146,$B745,总装!AW$6)+SUMIF(总装!AX$3:AX$146,$B745,总装!AX$6)+SUMIF(总装!AY$3:AY$146,$B745,总装!AY$6)</f>
        <v>0</v>
      </c>
      <c r="Z745" s="5">
        <f ca="1">SUMIF(总装!AZ$3:AZ$146,$B745,总装!AZ$6)+SUMIF(总装!BA$3:BA$146,$B745,总装!BA$6)+SUMIF(总装!BB$3:BB$146,$B745,总装!BB$6)</f>
        <v>0</v>
      </c>
      <c r="AA745" s="5">
        <f ca="1">SUMIF(总装!BC$3:BC$146,$B745,总装!BC$6)+SUMIF(总装!BD$3:BD$146,$B745,总装!BD$6)+SUMIF(总装!BE$3:BE$146,$B745,总装!BE$6)</f>
        <v>0</v>
      </c>
      <c r="AB745" s="5">
        <f ca="1">SUMIF(总装!BF$3:BF$146,$B745,总装!BF$6)+SUMIF(总装!BG$3:BG$146,$B745,总装!BG$6)+SUMIF(总装!BH$3:BH$146,$B745,总装!BH$6)</f>
        <v>0</v>
      </c>
      <c r="AC745" s="5">
        <f ca="1">SUMIF(总装!BI$3:BI$146,$B745,总装!BI$6)+SUMIF(总装!BJ$3:BJ$146,$B745,总装!BJ$6)+SUMIF(总装!BK$3:BK$146,$B745,总装!BK$6)</f>
        <v>0</v>
      </c>
      <c r="AD745" s="5">
        <f ca="1">SUMIF(总装!BL$3:BL$146,$B745,总装!BL$6)+SUMIF(总装!BM$3:BM$146,$B745,总装!BM$6)+SUMIF(总装!BN$3:BN$146,$B745,总装!BN$6)</f>
        <v>0</v>
      </c>
      <c r="AE745" s="5">
        <f ca="1">SUMIF(总装!BO$3:BO$146,$B745,总装!BO$6)+SUMIF(总装!BP$3:BP$146,$B745,总装!BP$6)+SUMIF(总装!BQ$3:BQ$146,$B745,总装!BQ$6)</f>
        <v>0</v>
      </c>
      <c r="AF745" s="5">
        <f ca="1">SUMIF(总装!BR$3:BR$146,$B745,总装!BR$6)+SUMIF(总装!BS$3:BS$146,$B745,总装!BS$6)+SUMIF(总装!BT$3:BT$146,$B745,总装!BT$6)</f>
        <v>0</v>
      </c>
      <c r="AG745" s="5">
        <f ca="1">SUMIF(总装!BU$3:BU$146,$B745,总装!BU$6)+SUMIF(总装!BV$3:BV$146,$B745,总装!BV$6)+SUMIF(总装!BW$3:BW$146,$B745,总装!BW$6)</f>
        <v>0</v>
      </c>
      <c r="AH745" s="5">
        <f ca="1">SUMIF(总装!BX$3:BX$146,$B745,总装!BX$6)+SUMIF(总装!BY$3:BY$146,$B745,总装!BY$6)+SUMIF(总装!BZ$3:BZ$146,$B745,总装!BZ$6)</f>
        <v>0</v>
      </c>
      <c r="AI745" s="5">
        <f ca="1">SUMIF(总装!CA$3:CA$146,$B745,总装!CA$6)+SUMIF(总装!CB$3:CB$146,$B745,总装!CB$6)+SUMIF(总装!CC$3:CC$146,$B745,总装!CC$6)</f>
        <v>0</v>
      </c>
      <c r="AJ745" s="5">
        <f ca="1">SUMIF(总装!CD$3:CD$146,$B745,总装!CD$6)+SUMIF(总装!CE$3:CE$146,$B745,总装!CE$6)+SUMIF(总装!CF$3:CF$146,$B745,总装!CF$6)</f>
        <v>0</v>
      </c>
      <c r="AK745" s="5">
        <f ca="1">SUMIF(总装!CG$3:CG$146,$B745,总装!CG$6)+SUMIF(总装!CH$3:CH$146,$B745,总装!CH$6)+SUMIF(总装!CI$3:CI$146,$B745,总装!CI$6)</f>
        <v>0</v>
      </c>
      <c r="AL745" s="5">
        <f ca="1">SUMIF(总装!CJ$3:CJ$146,$B745,总装!CJ$6)+SUMIF(总装!CK$3:CK$146,$B745,总装!CK$6)+SUMIF(总装!CL$3:CL$146,$B745,总装!CL$6)</f>
        <v>400</v>
      </c>
      <c r="AM745" s="5">
        <f ca="1">SUMIF(总装!CM$3:CM$146,$B745,总装!CM$6)+SUMIF(总装!CN$3:CN$146,$B745,总装!CN$6)+SUMIF(总装!CO$3:CO$146,$B745,总装!CO$6)</f>
        <v>2600</v>
      </c>
      <c r="AN745" s="5">
        <f ca="1">SUMIF(总装!CP$3:CP$146,$B745,总装!CP$6)+SUMIF(总装!CQ$3:CQ$146,$B745,总装!CQ$6)+SUMIF(总装!CR$3:CR$146,$B745,总装!CR$6)</f>
        <v>0</v>
      </c>
      <c r="AO745" s="5">
        <f ca="1" t="shared" si="28"/>
        <v>3000</v>
      </c>
      <c r="AP745" s="5">
        <f>SUMIF(工单拆分!G:G,B745,工单拆分!I:I)</f>
        <v>3000</v>
      </c>
      <c r="AQ745" s="5">
        <f ca="1" t="shared" si="29"/>
        <v>0</v>
      </c>
      <c r="AS745" s="7"/>
      <c r="AT745" s="5"/>
      <c r="AV745" s="5"/>
      <c r="AW745" s="5"/>
    </row>
    <row r="746" s="1" customFormat="1" spans="1:49">
      <c r="A746" s="5"/>
      <c r="B746" s="5"/>
      <c r="C746" s="5"/>
      <c r="D746" s="5"/>
      <c r="E746" s="5"/>
      <c r="F746" s="5"/>
      <c r="G746" s="10"/>
      <c r="H746" s="11"/>
      <c r="I746" s="11"/>
      <c r="J746" s="5"/>
      <c r="K746" s="12"/>
      <c r="L746" s="12"/>
      <c r="M746" s="12"/>
      <c r="N746" s="12"/>
      <c r="O746" s="12"/>
      <c r="P746" s="12"/>
      <c r="Q746" s="12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S746" s="7"/>
      <c r="AT746" s="5"/>
      <c r="AV746" s="5"/>
      <c r="AW746" s="5"/>
    </row>
    <row r="747" s="1" customFormat="1" spans="1:49">
      <c r="A747" s="5"/>
      <c r="B747" s="5"/>
      <c r="C747" s="5"/>
      <c r="D747" s="5"/>
      <c r="E747" s="5"/>
      <c r="F747" s="5"/>
      <c r="G747" s="10"/>
      <c r="H747" s="11"/>
      <c r="I747" s="11"/>
      <c r="J747" s="5"/>
      <c r="K747" s="12"/>
      <c r="L747" s="12"/>
      <c r="M747" s="12"/>
      <c r="N747" s="12"/>
      <c r="O747" s="12"/>
      <c r="P747" s="12"/>
      <c r="Q747" s="12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S747" s="7"/>
      <c r="AT747" s="5"/>
      <c r="AV747" s="5"/>
      <c r="AW747" s="5"/>
    </row>
    <row r="748" s="1" customFormat="1" spans="1:49">
      <c r="A748" s="5"/>
      <c r="B748" s="5"/>
      <c r="C748" s="5"/>
      <c r="D748" s="5"/>
      <c r="E748" s="5"/>
      <c r="F748" s="5"/>
      <c r="G748" s="10"/>
      <c r="H748" s="11"/>
      <c r="I748" s="11"/>
      <c r="J748" s="5"/>
      <c r="K748" s="12"/>
      <c r="L748" s="12"/>
      <c r="M748" s="12"/>
      <c r="N748" s="12"/>
      <c r="O748" s="12"/>
      <c r="P748" s="12"/>
      <c r="Q748" s="12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S748" s="7"/>
      <c r="AT748" s="5"/>
      <c r="AV748" s="5"/>
      <c r="AW748" s="5"/>
    </row>
    <row r="749" s="1" customFormat="1" spans="1:49">
      <c r="A749" s="5"/>
      <c r="B749" s="5"/>
      <c r="C749" s="5"/>
      <c r="D749" s="5"/>
      <c r="E749" s="5"/>
      <c r="F749" s="5"/>
      <c r="G749" s="10"/>
      <c r="H749" s="11"/>
      <c r="I749" s="11"/>
      <c r="J749" s="5"/>
      <c r="K749" s="12"/>
      <c r="L749" s="12"/>
      <c r="M749" s="12"/>
      <c r="N749" s="12"/>
      <c r="O749" s="12"/>
      <c r="P749" s="12"/>
      <c r="Q749" s="12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S749" s="7"/>
      <c r="AT749" s="5"/>
      <c r="AV749" s="5"/>
      <c r="AW749" s="5"/>
    </row>
    <row r="750" s="1" customFormat="1" spans="1:49">
      <c r="A750" s="5"/>
      <c r="B750" s="5"/>
      <c r="C750" s="5"/>
      <c r="D750" s="5"/>
      <c r="E750" s="5"/>
      <c r="F750" s="5"/>
      <c r="G750" s="10"/>
      <c r="H750" s="11"/>
      <c r="I750" s="11"/>
      <c r="J750" s="5"/>
      <c r="K750" s="12"/>
      <c r="L750" s="12"/>
      <c r="M750" s="12"/>
      <c r="N750" s="12"/>
      <c r="O750" s="12"/>
      <c r="P750" s="12"/>
      <c r="Q750" s="12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S750" s="7"/>
      <c r="AT750" s="5"/>
      <c r="AV750" s="5"/>
      <c r="AW750" s="5"/>
    </row>
    <row r="751" s="1" customFormat="1" spans="1:49">
      <c r="A751" s="5"/>
      <c r="B751" s="5"/>
      <c r="C751" s="5"/>
      <c r="D751" s="5"/>
      <c r="E751" s="5"/>
      <c r="F751" s="5"/>
      <c r="G751" s="10"/>
      <c r="H751" s="11"/>
      <c r="I751" s="11"/>
      <c r="J751" s="5"/>
      <c r="K751" s="12"/>
      <c r="L751" s="12"/>
      <c r="M751" s="12"/>
      <c r="N751" s="12"/>
      <c r="O751" s="12"/>
      <c r="P751" s="12"/>
      <c r="Q751" s="12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S751" s="7"/>
      <c r="AT751" s="5"/>
      <c r="AV751" s="5"/>
      <c r="AW751" s="5"/>
    </row>
    <row r="752" s="1" customFormat="1" spans="1:49">
      <c r="A752" s="5"/>
      <c r="B752" s="5"/>
      <c r="C752" s="5"/>
      <c r="D752" s="5"/>
      <c r="E752" s="5"/>
      <c r="F752" s="5"/>
      <c r="G752" s="10"/>
      <c r="H752" s="11"/>
      <c r="I752" s="11"/>
      <c r="J752" s="5"/>
      <c r="K752" s="12"/>
      <c r="L752" s="12"/>
      <c r="M752" s="12"/>
      <c r="N752" s="12"/>
      <c r="O752" s="12"/>
      <c r="P752" s="12"/>
      <c r="Q752" s="12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S752" s="7"/>
      <c r="AT752" s="5"/>
      <c r="AV752" s="5"/>
      <c r="AW752" s="5"/>
    </row>
    <row r="753" s="1" customFormat="1" spans="1:49">
      <c r="A753" s="5"/>
      <c r="B753" s="5"/>
      <c r="C753" s="5"/>
      <c r="D753" s="5"/>
      <c r="E753" s="5"/>
      <c r="F753" s="5"/>
      <c r="G753" s="10"/>
      <c r="H753" s="11"/>
      <c r="I753" s="11"/>
      <c r="J753" s="5"/>
      <c r="K753" s="12"/>
      <c r="L753" s="12"/>
      <c r="M753" s="12"/>
      <c r="N753" s="12"/>
      <c r="O753" s="12"/>
      <c r="P753" s="12"/>
      <c r="Q753" s="12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S753" s="7"/>
      <c r="AT753" s="5"/>
      <c r="AV753" s="5"/>
      <c r="AW753" s="5"/>
    </row>
    <row r="754" s="1" customFormat="1" spans="1:49">
      <c r="A754" s="5"/>
      <c r="B754" s="5"/>
      <c r="C754" s="5"/>
      <c r="D754" s="5"/>
      <c r="E754" s="5"/>
      <c r="F754" s="5"/>
      <c r="G754" s="10"/>
      <c r="H754" s="11"/>
      <c r="I754" s="11"/>
      <c r="J754" s="5"/>
      <c r="K754" s="12"/>
      <c r="L754" s="12"/>
      <c r="M754" s="12"/>
      <c r="N754" s="12"/>
      <c r="O754" s="12"/>
      <c r="P754" s="12"/>
      <c r="Q754" s="12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S754" s="7"/>
      <c r="AT754" s="5"/>
      <c r="AV754" s="5"/>
      <c r="AW754" s="5"/>
    </row>
    <row r="755" s="1" customFormat="1" spans="1:49">
      <c r="A755" s="5"/>
      <c r="B755" s="5"/>
      <c r="C755" s="5"/>
      <c r="D755" s="5"/>
      <c r="E755" s="5"/>
      <c r="F755" s="5"/>
      <c r="G755" s="10"/>
      <c r="H755" s="11"/>
      <c r="I755" s="11"/>
      <c r="J755" s="5"/>
      <c r="K755" s="12"/>
      <c r="L755" s="12"/>
      <c r="M755" s="12"/>
      <c r="N755" s="12"/>
      <c r="O755" s="12"/>
      <c r="P755" s="12"/>
      <c r="Q755" s="12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S755" s="7"/>
      <c r="AT755" s="5"/>
      <c r="AV755" s="5"/>
      <c r="AW755" s="5"/>
    </row>
    <row r="756" s="1" customFormat="1" spans="1:49">
      <c r="A756" s="5"/>
      <c r="B756" s="5"/>
      <c r="C756" s="5"/>
      <c r="D756" s="5"/>
      <c r="E756" s="5"/>
      <c r="F756" s="5"/>
      <c r="G756" s="10"/>
      <c r="H756" s="11"/>
      <c r="I756" s="11"/>
      <c r="J756" s="5"/>
      <c r="K756" s="12"/>
      <c r="L756" s="12"/>
      <c r="M756" s="12"/>
      <c r="N756" s="12"/>
      <c r="O756" s="12"/>
      <c r="P756" s="12"/>
      <c r="Q756" s="12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S756" s="7"/>
      <c r="AT756" s="5"/>
      <c r="AV756" s="5"/>
      <c r="AW756" s="5"/>
    </row>
    <row r="757" s="1" customFormat="1" spans="1:49">
      <c r="A757" s="5"/>
      <c r="B757" s="5"/>
      <c r="C757" s="5"/>
      <c r="D757" s="5"/>
      <c r="E757" s="5"/>
      <c r="F757" s="5"/>
      <c r="G757" s="10"/>
      <c r="H757" s="11"/>
      <c r="I757" s="11"/>
      <c r="J757" s="5"/>
      <c r="K757" s="12"/>
      <c r="L757" s="12"/>
      <c r="M757" s="12"/>
      <c r="N757" s="12"/>
      <c r="O757" s="12"/>
      <c r="P757" s="12"/>
      <c r="Q757" s="12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S757" s="7"/>
      <c r="AT757" s="5"/>
      <c r="AV757" s="5"/>
      <c r="AW757" s="5"/>
    </row>
    <row r="758" s="1" customFormat="1" spans="1:49">
      <c r="A758" s="5"/>
      <c r="B758" s="5"/>
      <c r="C758" s="5"/>
      <c r="D758" s="5"/>
      <c r="E758" s="5"/>
      <c r="F758" s="5"/>
      <c r="G758" s="10"/>
      <c r="H758" s="11"/>
      <c r="I758" s="11"/>
      <c r="J758" s="5"/>
      <c r="K758" s="12"/>
      <c r="L758" s="12"/>
      <c r="M758" s="12"/>
      <c r="N758" s="12"/>
      <c r="O758" s="12"/>
      <c r="P758" s="12"/>
      <c r="Q758" s="12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S758" s="7"/>
      <c r="AT758" s="5"/>
      <c r="AV758" s="5"/>
      <c r="AW758" s="5"/>
    </row>
    <row r="759" s="1" customFormat="1" spans="1:49">
      <c r="A759" s="5"/>
      <c r="B759" s="5"/>
      <c r="C759" s="5"/>
      <c r="D759" s="5"/>
      <c r="E759" s="5"/>
      <c r="F759" s="5"/>
      <c r="G759" s="10"/>
      <c r="H759" s="11"/>
      <c r="I759" s="11"/>
      <c r="J759" s="5"/>
      <c r="K759" s="12"/>
      <c r="L759" s="12"/>
      <c r="M759" s="12"/>
      <c r="N759" s="12"/>
      <c r="O759" s="12"/>
      <c r="P759" s="12"/>
      <c r="Q759" s="12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S759" s="7"/>
      <c r="AT759" s="5"/>
      <c r="AV759" s="5"/>
      <c r="AW759" s="5"/>
    </row>
    <row r="760" s="1" customFormat="1" spans="1:49">
      <c r="A760" s="5"/>
      <c r="B760" s="5"/>
      <c r="C760" s="5"/>
      <c r="D760" s="5"/>
      <c r="E760" s="5"/>
      <c r="F760" s="5"/>
      <c r="G760" s="10"/>
      <c r="H760" s="11"/>
      <c r="I760" s="11"/>
      <c r="J760" s="5"/>
      <c r="K760" s="12"/>
      <c r="L760" s="12"/>
      <c r="M760" s="12"/>
      <c r="N760" s="12"/>
      <c r="O760" s="12"/>
      <c r="P760" s="12"/>
      <c r="Q760" s="12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S760" s="7"/>
      <c r="AT760" s="5"/>
      <c r="AV760" s="5"/>
      <c r="AW760" s="5"/>
    </row>
    <row r="761" s="1" customFormat="1" spans="1:49">
      <c r="A761" s="5"/>
      <c r="B761" s="5"/>
      <c r="C761" s="5"/>
      <c r="D761" s="5"/>
      <c r="E761" s="5"/>
      <c r="F761" s="5"/>
      <c r="G761" s="10"/>
      <c r="H761" s="11"/>
      <c r="I761" s="11"/>
      <c r="J761" s="5"/>
      <c r="K761" s="12"/>
      <c r="L761" s="12"/>
      <c r="M761" s="12"/>
      <c r="N761" s="12"/>
      <c r="O761" s="12"/>
      <c r="P761" s="12"/>
      <c r="Q761" s="12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S761" s="7"/>
      <c r="AT761" s="5"/>
      <c r="AV761" s="5"/>
      <c r="AW761" s="5"/>
    </row>
    <row r="762" s="1" customFormat="1" spans="1:49">
      <c r="A762" s="5"/>
      <c r="B762" s="5"/>
      <c r="C762" s="5"/>
      <c r="D762" s="5"/>
      <c r="E762" s="5"/>
      <c r="F762" s="5"/>
      <c r="G762" s="10"/>
      <c r="H762" s="11"/>
      <c r="I762" s="11"/>
      <c r="J762" s="5"/>
      <c r="K762" s="12"/>
      <c r="L762" s="12"/>
      <c r="M762" s="12"/>
      <c r="N762" s="12"/>
      <c r="O762" s="12"/>
      <c r="P762" s="12"/>
      <c r="Q762" s="12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S762" s="7"/>
      <c r="AT762" s="5"/>
      <c r="AV762" s="5"/>
      <c r="AW762" s="5"/>
    </row>
    <row r="763" s="1" customFormat="1" spans="1:49">
      <c r="A763" s="5"/>
      <c r="B763" s="5"/>
      <c r="C763" s="5"/>
      <c r="D763" s="5"/>
      <c r="E763" s="5"/>
      <c r="F763" s="5"/>
      <c r="G763" s="10"/>
      <c r="H763" s="11"/>
      <c r="I763" s="11"/>
      <c r="J763" s="5"/>
      <c r="K763" s="12"/>
      <c r="L763" s="12"/>
      <c r="M763" s="12"/>
      <c r="N763" s="12"/>
      <c r="O763" s="12"/>
      <c r="P763" s="12"/>
      <c r="Q763" s="12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S763" s="7"/>
      <c r="AT763" s="5"/>
      <c r="AV763" s="5"/>
      <c r="AW763" s="5"/>
    </row>
    <row r="764" s="1" customFormat="1" spans="1:49">
      <c r="A764" s="5"/>
      <c r="B764" s="5"/>
      <c r="C764" s="5"/>
      <c r="D764" s="5"/>
      <c r="E764" s="5"/>
      <c r="F764" s="5"/>
      <c r="G764" s="10"/>
      <c r="H764" s="11"/>
      <c r="I764" s="11"/>
      <c r="J764" s="5"/>
      <c r="K764" s="12"/>
      <c r="L764" s="12"/>
      <c r="M764" s="12"/>
      <c r="N764" s="12"/>
      <c r="O764" s="12"/>
      <c r="P764" s="12"/>
      <c r="Q764" s="12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S764" s="7"/>
      <c r="AT764" s="5"/>
      <c r="AV764" s="5"/>
      <c r="AW764" s="5"/>
    </row>
    <row r="765" s="1" customFormat="1" spans="1:49">
      <c r="A765" s="5"/>
      <c r="B765" s="5"/>
      <c r="C765" s="5"/>
      <c r="D765" s="5"/>
      <c r="E765" s="5"/>
      <c r="F765" s="5"/>
      <c r="G765" s="10"/>
      <c r="H765" s="11"/>
      <c r="I765" s="11"/>
      <c r="J765" s="5"/>
      <c r="K765" s="12"/>
      <c r="L765" s="12"/>
      <c r="M765" s="12"/>
      <c r="N765" s="12"/>
      <c r="O765" s="12"/>
      <c r="P765" s="12"/>
      <c r="Q765" s="12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S765" s="7"/>
      <c r="AT765" s="5"/>
      <c r="AV765" s="5"/>
      <c r="AW765" s="5"/>
    </row>
    <row r="766" s="1" customFormat="1" spans="1:49">
      <c r="A766" s="5"/>
      <c r="B766" s="5"/>
      <c r="C766" s="5"/>
      <c r="D766" s="5"/>
      <c r="E766" s="5"/>
      <c r="F766" s="5"/>
      <c r="G766" s="10"/>
      <c r="H766" s="11"/>
      <c r="I766" s="11"/>
      <c r="J766" s="5"/>
      <c r="K766" s="12"/>
      <c r="L766" s="12"/>
      <c r="M766" s="12"/>
      <c r="N766" s="12"/>
      <c r="O766" s="12"/>
      <c r="P766" s="12"/>
      <c r="Q766" s="12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S766" s="7"/>
      <c r="AT766" s="5"/>
      <c r="AV766" s="5"/>
      <c r="AW766" s="5"/>
    </row>
    <row r="767" s="1" customFormat="1" spans="1:49">
      <c r="A767" s="5"/>
      <c r="B767" s="5"/>
      <c r="C767" s="5"/>
      <c r="D767" s="5"/>
      <c r="E767" s="5"/>
      <c r="F767" s="5"/>
      <c r="G767" s="10"/>
      <c r="H767" s="11"/>
      <c r="I767" s="11"/>
      <c r="J767" s="5"/>
      <c r="K767" s="12"/>
      <c r="L767" s="12"/>
      <c r="M767" s="12"/>
      <c r="N767" s="12"/>
      <c r="O767" s="12"/>
      <c r="P767" s="12"/>
      <c r="Q767" s="12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S767" s="7"/>
      <c r="AT767" s="5"/>
      <c r="AV767" s="5"/>
      <c r="AW767" s="5"/>
    </row>
    <row r="768" s="1" customFormat="1" spans="1:49">
      <c r="A768" s="5"/>
      <c r="B768" s="5"/>
      <c r="C768" s="5"/>
      <c r="D768" s="5"/>
      <c r="E768" s="5"/>
      <c r="F768" s="5"/>
      <c r="G768" s="10"/>
      <c r="H768" s="11"/>
      <c r="I768" s="11"/>
      <c r="J768" s="5"/>
      <c r="K768" s="12"/>
      <c r="L768" s="12"/>
      <c r="M768" s="12"/>
      <c r="N768" s="12"/>
      <c r="O768" s="12"/>
      <c r="P768" s="12"/>
      <c r="Q768" s="12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S768" s="7"/>
      <c r="AT768" s="5"/>
      <c r="AV768" s="5"/>
      <c r="AW768" s="5"/>
    </row>
    <row r="769" s="1" customFormat="1" spans="1:49">
      <c r="A769" s="5"/>
      <c r="B769" s="5"/>
      <c r="C769" s="5"/>
      <c r="D769" s="5"/>
      <c r="E769" s="5"/>
      <c r="F769" s="5"/>
      <c r="G769" s="10"/>
      <c r="H769" s="11"/>
      <c r="I769" s="11"/>
      <c r="J769" s="5"/>
      <c r="K769" s="12"/>
      <c r="L769" s="12"/>
      <c r="M769" s="12"/>
      <c r="N769" s="12"/>
      <c r="O769" s="12"/>
      <c r="P769" s="12"/>
      <c r="Q769" s="12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S769" s="7"/>
      <c r="AT769" s="5"/>
      <c r="AV769" s="5"/>
      <c r="AW769" s="5"/>
    </row>
    <row r="770" s="1" customFormat="1" spans="1:49">
      <c r="A770" s="5"/>
      <c r="B770" s="5"/>
      <c r="C770" s="5"/>
      <c r="D770" s="5"/>
      <c r="E770" s="5"/>
      <c r="F770" s="5"/>
      <c r="G770" s="10"/>
      <c r="H770" s="11"/>
      <c r="I770" s="11"/>
      <c r="J770" s="5"/>
      <c r="K770" s="12"/>
      <c r="L770" s="12"/>
      <c r="M770" s="12"/>
      <c r="N770" s="12"/>
      <c r="O770" s="12"/>
      <c r="P770" s="12"/>
      <c r="Q770" s="12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S770" s="7"/>
      <c r="AT770" s="5"/>
      <c r="AV770" s="5"/>
      <c r="AW770" s="5"/>
    </row>
    <row r="771" s="1" customFormat="1" spans="1:49">
      <c r="A771" s="5"/>
      <c r="B771" s="5"/>
      <c r="C771" s="5"/>
      <c r="D771" s="5"/>
      <c r="E771" s="5"/>
      <c r="F771" s="5"/>
      <c r="G771" s="10"/>
      <c r="H771" s="11"/>
      <c r="I771" s="11"/>
      <c r="J771" s="5"/>
      <c r="K771" s="12"/>
      <c r="L771" s="12"/>
      <c r="M771" s="12"/>
      <c r="N771" s="12"/>
      <c r="O771" s="12"/>
      <c r="P771" s="12"/>
      <c r="Q771" s="12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S771" s="7"/>
      <c r="AT771" s="5"/>
      <c r="AV771" s="5"/>
      <c r="AW771" s="5"/>
    </row>
    <row r="772" s="1" customFormat="1" spans="1:49">
      <c r="A772" s="5"/>
      <c r="B772" s="5"/>
      <c r="C772" s="5"/>
      <c r="D772" s="5"/>
      <c r="E772" s="5"/>
      <c r="F772" s="5"/>
      <c r="G772" s="10"/>
      <c r="H772" s="11"/>
      <c r="I772" s="11"/>
      <c r="J772" s="5"/>
      <c r="K772" s="12"/>
      <c r="L772" s="12"/>
      <c r="M772" s="12"/>
      <c r="N772" s="12"/>
      <c r="O772" s="12"/>
      <c r="P772" s="12"/>
      <c r="Q772" s="12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S772" s="7"/>
      <c r="AT772" s="5"/>
      <c r="AV772" s="5"/>
      <c r="AW772" s="5"/>
    </row>
    <row r="773" s="1" customFormat="1" spans="1:49">
      <c r="A773" s="5"/>
      <c r="B773" s="5"/>
      <c r="C773" s="5"/>
      <c r="D773" s="5"/>
      <c r="E773" s="5"/>
      <c r="F773" s="5"/>
      <c r="G773" s="10"/>
      <c r="H773" s="11"/>
      <c r="I773" s="11"/>
      <c r="J773" s="5"/>
      <c r="K773" s="12"/>
      <c r="L773" s="12"/>
      <c r="M773" s="12"/>
      <c r="N773" s="12"/>
      <c r="O773" s="12"/>
      <c r="P773" s="12"/>
      <c r="Q773" s="12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S773" s="7"/>
      <c r="AT773" s="5"/>
      <c r="AV773" s="5"/>
      <c r="AW773" s="5"/>
    </row>
    <row r="774" s="1" customFormat="1" spans="1:49">
      <c r="A774" s="5"/>
      <c r="B774" s="5"/>
      <c r="C774" s="5"/>
      <c r="D774" s="5"/>
      <c r="E774" s="5"/>
      <c r="F774" s="5"/>
      <c r="G774" s="10"/>
      <c r="H774" s="11"/>
      <c r="I774" s="11"/>
      <c r="J774" s="5"/>
      <c r="K774" s="12"/>
      <c r="L774" s="12"/>
      <c r="M774" s="12"/>
      <c r="N774" s="12"/>
      <c r="O774" s="12"/>
      <c r="P774" s="12"/>
      <c r="Q774" s="12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S774" s="7"/>
      <c r="AT774" s="5"/>
      <c r="AV774" s="5"/>
      <c r="AW774" s="5"/>
    </row>
    <row r="775" s="1" customFormat="1" spans="1:49">
      <c r="A775" s="5"/>
      <c r="B775" s="5"/>
      <c r="C775" s="5"/>
      <c r="D775" s="5"/>
      <c r="E775" s="5"/>
      <c r="F775" s="5"/>
      <c r="G775" s="10"/>
      <c r="H775" s="11"/>
      <c r="I775" s="11"/>
      <c r="J775" s="5"/>
      <c r="K775" s="12"/>
      <c r="L775" s="12"/>
      <c r="M775" s="12"/>
      <c r="N775" s="12"/>
      <c r="O775" s="12"/>
      <c r="P775" s="12"/>
      <c r="Q775" s="12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S775" s="7"/>
      <c r="AT775" s="5"/>
      <c r="AV775" s="5"/>
      <c r="AW775" s="5"/>
    </row>
    <row r="776" s="1" customFormat="1" spans="1:49">
      <c r="A776" s="5"/>
      <c r="B776" s="5"/>
      <c r="C776" s="5"/>
      <c r="D776" s="5"/>
      <c r="E776" s="5"/>
      <c r="F776" s="5"/>
      <c r="G776" s="10"/>
      <c r="H776" s="11"/>
      <c r="I776" s="11"/>
      <c r="J776" s="5"/>
      <c r="K776" s="12"/>
      <c r="L776" s="12"/>
      <c r="M776" s="12"/>
      <c r="N776" s="12"/>
      <c r="O776" s="12"/>
      <c r="P776" s="12"/>
      <c r="Q776" s="12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S776" s="7"/>
      <c r="AT776" s="5"/>
      <c r="AV776" s="5"/>
      <c r="AW776" s="5"/>
    </row>
    <row r="777" s="1" customFormat="1" spans="1:49">
      <c r="A777" s="5"/>
      <c r="B777" s="5"/>
      <c r="C777" s="5"/>
      <c r="D777" s="5"/>
      <c r="E777" s="5"/>
      <c r="F777" s="5"/>
      <c r="G777" s="10"/>
      <c r="H777" s="11"/>
      <c r="I777" s="11"/>
      <c r="J777" s="5"/>
      <c r="K777" s="12"/>
      <c r="L777" s="12"/>
      <c r="M777" s="12"/>
      <c r="N777" s="12"/>
      <c r="O777" s="12"/>
      <c r="P777" s="12"/>
      <c r="Q777" s="12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S777" s="7"/>
      <c r="AT777" s="5"/>
      <c r="AV777" s="5"/>
      <c r="AW777" s="5"/>
    </row>
    <row r="778" s="1" customFormat="1" spans="1:49">
      <c r="A778" s="5"/>
      <c r="B778" s="5"/>
      <c r="C778" s="5"/>
      <c r="D778" s="5"/>
      <c r="E778" s="5"/>
      <c r="F778" s="5"/>
      <c r="G778" s="10"/>
      <c r="H778" s="11"/>
      <c r="I778" s="11"/>
      <c r="J778" s="5"/>
      <c r="K778" s="12"/>
      <c r="L778" s="12"/>
      <c r="M778" s="12"/>
      <c r="N778" s="12"/>
      <c r="O778" s="12"/>
      <c r="P778" s="12"/>
      <c r="Q778" s="12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S778" s="7"/>
      <c r="AT778" s="5"/>
      <c r="AV778" s="5"/>
      <c r="AW778" s="5"/>
    </row>
    <row r="779" spans="2:42">
      <c r="B779" s="5"/>
      <c r="C779" s="5"/>
      <c r="D779" s="5"/>
      <c r="E779" s="5"/>
      <c r="F779" s="5"/>
      <c r="G779" s="10"/>
      <c r="H779" s="10"/>
      <c r="I779" s="10"/>
      <c r="K779" s="12"/>
      <c r="L779" s="12"/>
      <c r="M779" s="12"/>
      <c r="N779" s="12"/>
      <c r="O779" s="12"/>
      <c r="P779" s="12"/>
      <c r="Q779" s="12"/>
      <c r="R779" s="12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</row>
    <row r="780" s="1" customFormat="1" spans="1:49">
      <c r="A780" s="5"/>
      <c r="B780" s="5"/>
      <c r="C780" s="5"/>
      <c r="D780" s="5"/>
      <c r="E780" s="5"/>
      <c r="F780" s="5"/>
      <c r="G780" s="10"/>
      <c r="H780" s="10"/>
      <c r="I780" s="10"/>
      <c r="J780" s="5"/>
      <c r="K780" s="12"/>
      <c r="L780" s="12"/>
      <c r="M780" s="12"/>
      <c r="N780" s="12"/>
      <c r="O780" s="12"/>
      <c r="P780" s="12"/>
      <c r="Q780" s="12"/>
      <c r="R780" s="12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S780" s="7"/>
      <c r="AT780" s="5"/>
      <c r="AV780" s="5"/>
      <c r="AW780" s="5"/>
    </row>
    <row r="781" spans="2:42">
      <c r="B781" s="5"/>
      <c r="C781" s="5"/>
      <c r="D781" s="5"/>
      <c r="E781" s="5"/>
      <c r="F781" s="5"/>
      <c r="G781" s="10"/>
      <c r="H781" s="10"/>
      <c r="I781" s="10"/>
      <c r="K781" s="12"/>
      <c r="L781" s="12"/>
      <c r="M781" s="12"/>
      <c r="N781" s="12"/>
      <c r="O781" s="12"/>
      <c r="P781" s="12"/>
      <c r="Q781" s="12"/>
      <c r="R781" s="12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</row>
    <row r="782" spans="2:42">
      <c r="B782" s="5"/>
      <c r="C782" s="5"/>
      <c r="D782" s="5"/>
      <c r="E782" s="5"/>
      <c r="F782" s="5"/>
      <c r="G782" s="10"/>
      <c r="H782" s="10"/>
      <c r="I782" s="10"/>
      <c r="K782" s="12"/>
      <c r="L782" s="12"/>
      <c r="M782" s="12"/>
      <c r="N782" s="12"/>
      <c r="O782" s="12"/>
      <c r="P782" s="12"/>
      <c r="Q782" s="12"/>
      <c r="R782" s="12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</row>
    <row r="783" spans="2:42">
      <c r="B783" s="5"/>
      <c r="C783" s="5"/>
      <c r="D783" s="5"/>
      <c r="E783" s="5"/>
      <c r="F783" s="5"/>
      <c r="G783" s="10"/>
      <c r="H783" s="10"/>
      <c r="I783" s="10"/>
      <c r="K783" s="12"/>
      <c r="L783" s="12"/>
      <c r="M783" s="12"/>
      <c r="N783" s="12"/>
      <c r="O783" s="12"/>
      <c r="P783" s="12"/>
      <c r="Q783" s="12"/>
      <c r="R783" s="12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</row>
    <row r="784" spans="2:42">
      <c r="B784" s="5"/>
      <c r="C784" s="5"/>
      <c r="D784" s="5"/>
      <c r="E784" s="5"/>
      <c r="F784" s="5"/>
      <c r="G784" s="10"/>
      <c r="H784" s="10"/>
      <c r="I784" s="10"/>
      <c r="K784" s="12"/>
      <c r="L784" s="12"/>
      <c r="M784" s="12"/>
      <c r="N784" s="12"/>
      <c r="O784" s="12"/>
      <c r="P784" s="12"/>
      <c r="Q784" s="12"/>
      <c r="R784" s="12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</row>
    <row r="785" spans="2:42">
      <c r="B785" s="5"/>
      <c r="C785" s="5"/>
      <c r="D785" s="5"/>
      <c r="E785" s="5"/>
      <c r="F785" s="5"/>
      <c r="G785" s="10"/>
      <c r="H785" s="10"/>
      <c r="I785" s="10"/>
      <c r="K785" s="12"/>
      <c r="L785" s="12"/>
      <c r="M785" s="12"/>
      <c r="N785" s="12"/>
      <c r="O785" s="12"/>
      <c r="P785" s="12"/>
      <c r="Q785" s="12"/>
      <c r="R785" s="12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</row>
    <row r="786" spans="2:42">
      <c r="B786" s="5"/>
      <c r="C786" s="5"/>
      <c r="D786" s="5"/>
      <c r="E786" s="5"/>
      <c r="F786" s="5"/>
      <c r="G786" s="10"/>
      <c r="H786" s="10"/>
      <c r="I786" s="10"/>
      <c r="K786" s="12"/>
      <c r="L786" s="12"/>
      <c r="M786" s="12"/>
      <c r="N786" s="12"/>
      <c r="O786" s="12"/>
      <c r="P786" s="12"/>
      <c r="Q786" s="12"/>
      <c r="R786" s="12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</row>
    <row r="787" spans="2:42">
      <c r="B787" s="5"/>
      <c r="C787" s="5"/>
      <c r="D787" s="5"/>
      <c r="E787" s="5"/>
      <c r="F787" s="5"/>
      <c r="G787" s="10"/>
      <c r="H787" s="10"/>
      <c r="I787" s="10"/>
      <c r="K787" s="12"/>
      <c r="L787" s="12"/>
      <c r="M787" s="12"/>
      <c r="N787" s="12"/>
      <c r="O787" s="12"/>
      <c r="P787" s="12"/>
      <c r="Q787" s="12"/>
      <c r="R787" s="12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</row>
    <row r="788" spans="2:42">
      <c r="B788" s="5"/>
      <c r="C788" s="5"/>
      <c r="D788" s="5"/>
      <c r="E788" s="5"/>
      <c r="F788" s="5"/>
      <c r="G788" s="10"/>
      <c r="H788" s="10"/>
      <c r="I788" s="10"/>
      <c r="K788" s="12"/>
      <c r="L788" s="12"/>
      <c r="M788" s="12"/>
      <c r="N788" s="12"/>
      <c r="O788" s="12"/>
      <c r="P788" s="12"/>
      <c r="Q788" s="12"/>
      <c r="R788" s="12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</row>
    <row r="789" spans="2:42">
      <c r="B789" s="5"/>
      <c r="C789" s="5"/>
      <c r="D789" s="5"/>
      <c r="E789" s="5"/>
      <c r="F789" s="5"/>
      <c r="G789" s="10"/>
      <c r="H789" s="10"/>
      <c r="I789" s="10"/>
      <c r="K789" s="12"/>
      <c r="L789" s="12"/>
      <c r="M789" s="12"/>
      <c r="N789" s="12"/>
      <c r="O789" s="12"/>
      <c r="P789" s="12"/>
      <c r="Q789" s="12"/>
      <c r="R789" s="12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</row>
    <row r="790" spans="2:42">
      <c r="B790" s="5"/>
      <c r="C790" s="5"/>
      <c r="D790" s="5"/>
      <c r="E790" s="5"/>
      <c r="F790" s="5"/>
      <c r="G790" s="10"/>
      <c r="H790" s="10"/>
      <c r="I790" s="10"/>
      <c r="K790" s="12"/>
      <c r="L790" s="12"/>
      <c r="M790" s="12"/>
      <c r="N790" s="12"/>
      <c r="O790" s="12"/>
      <c r="P790" s="12"/>
      <c r="Q790" s="12"/>
      <c r="R790" s="12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</row>
    <row r="791" spans="2:42">
      <c r="B791" s="5"/>
      <c r="C791" s="5"/>
      <c r="D791" s="5"/>
      <c r="E791" s="5"/>
      <c r="F791" s="5"/>
      <c r="G791" s="10"/>
      <c r="H791" s="10"/>
      <c r="I791" s="10"/>
      <c r="K791" s="12"/>
      <c r="L791" s="12"/>
      <c r="M791" s="12"/>
      <c r="N791" s="12"/>
      <c r="O791" s="12"/>
      <c r="P791" s="12"/>
      <c r="Q791" s="12"/>
      <c r="R791" s="12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</row>
    <row r="792" spans="2:42">
      <c r="B792" s="5"/>
      <c r="C792" s="5"/>
      <c r="D792" s="5"/>
      <c r="E792" s="5"/>
      <c r="F792" s="5"/>
      <c r="G792" s="10"/>
      <c r="H792" s="10"/>
      <c r="I792" s="10"/>
      <c r="K792" s="12"/>
      <c r="L792" s="12"/>
      <c r="M792" s="12"/>
      <c r="N792" s="12"/>
      <c r="O792" s="12"/>
      <c r="P792" s="12"/>
      <c r="Q792" s="12"/>
      <c r="R792" s="12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</row>
    <row r="793" spans="2:42">
      <c r="B793" s="5"/>
      <c r="C793" s="5"/>
      <c r="D793" s="5"/>
      <c r="E793" s="5"/>
      <c r="F793" s="5"/>
      <c r="G793" s="10"/>
      <c r="H793" s="10"/>
      <c r="I793" s="10"/>
      <c r="K793" s="12"/>
      <c r="L793" s="12"/>
      <c r="M793" s="12"/>
      <c r="N793" s="12"/>
      <c r="O793" s="12"/>
      <c r="P793" s="12"/>
      <c r="Q793" s="12"/>
      <c r="R793" s="12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</row>
    <row r="794" spans="2:42">
      <c r="B794" s="5"/>
      <c r="C794" s="5"/>
      <c r="D794" s="5"/>
      <c r="E794" s="5"/>
      <c r="F794" s="5"/>
      <c r="G794" s="10"/>
      <c r="H794" s="10"/>
      <c r="I794" s="10"/>
      <c r="K794" s="12"/>
      <c r="L794" s="12"/>
      <c r="M794" s="12"/>
      <c r="N794" s="12"/>
      <c r="O794" s="12"/>
      <c r="P794" s="12"/>
      <c r="Q794" s="12"/>
      <c r="R794" s="12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</row>
    <row r="795" spans="2:42">
      <c r="B795" s="5"/>
      <c r="C795" s="5"/>
      <c r="D795" s="5"/>
      <c r="E795" s="5"/>
      <c r="F795" s="5"/>
      <c r="G795" s="10"/>
      <c r="H795" s="10"/>
      <c r="I795" s="10"/>
      <c r="K795" s="12"/>
      <c r="L795" s="12"/>
      <c r="M795" s="12"/>
      <c r="N795" s="12"/>
      <c r="O795" s="12"/>
      <c r="P795" s="12"/>
      <c r="Q795" s="12"/>
      <c r="R795" s="12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</row>
    <row r="796" spans="2:42">
      <c r="B796" s="5"/>
      <c r="C796" s="5"/>
      <c r="D796" s="5"/>
      <c r="E796" s="5"/>
      <c r="F796" s="5"/>
      <c r="G796" s="10"/>
      <c r="H796" s="10"/>
      <c r="I796" s="10"/>
      <c r="K796" s="12"/>
      <c r="L796" s="12"/>
      <c r="M796" s="12"/>
      <c r="N796" s="12"/>
      <c r="O796" s="12"/>
      <c r="P796" s="12"/>
      <c r="Q796" s="12"/>
      <c r="R796" s="12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</row>
    <row r="797" spans="2:42">
      <c r="B797" s="5"/>
      <c r="C797" s="5"/>
      <c r="D797" s="5"/>
      <c r="E797" s="5"/>
      <c r="F797" s="5"/>
      <c r="G797" s="10"/>
      <c r="H797" s="10"/>
      <c r="I797" s="10"/>
      <c r="K797" s="12"/>
      <c r="L797" s="12"/>
      <c r="M797" s="12"/>
      <c r="N797" s="12"/>
      <c r="O797" s="12"/>
      <c r="P797" s="12"/>
      <c r="Q797" s="12"/>
      <c r="R797" s="12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</row>
    <row r="798" spans="2:42">
      <c r="B798" s="5"/>
      <c r="C798" s="5"/>
      <c r="D798" s="5"/>
      <c r="E798" s="5"/>
      <c r="F798" s="5"/>
      <c r="G798" s="10"/>
      <c r="H798" s="10"/>
      <c r="I798" s="10"/>
      <c r="K798" s="12"/>
      <c r="L798" s="12"/>
      <c r="M798" s="12"/>
      <c r="N798" s="12"/>
      <c r="O798" s="12"/>
      <c r="P798" s="12"/>
      <c r="Q798" s="12"/>
      <c r="R798" s="12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</row>
    <row r="799" spans="2:42">
      <c r="B799" s="5"/>
      <c r="C799" s="5"/>
      <c r="D799" s="5"/>
      <c r="E799" s="5"/>
      <c r="F799" s="5"/>
      <c r="G799" s="10"/>
      <c r="H799" s="10"/>
      <c r="I799" s="10"/>
      <c r="K799" s="12"/>
      <c r="L799" s="12"/>
      <c r="M799" s="12"/>
      <c r="N799" s="12"/>
      <c r="O799" s="12"/>
      <c r="P799" s="12"/>
      <c r="Q799" s="12"/>
      <c r="R799" s="12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</row>
    <row r="800" spans="2:42">
      <c r="B800" s="5"/>
      <c r="C800" s="5"/>
      <c r="D800" s="5"/>
      <c r="E800" s="5"/>
      <c r="F800" s="5"/>
      <c r="G800" s="10"/>
      <c r="H800" s="10"/>
      <c r="I800" s="10"/>
      <c r="K800" s="12"/>
      <c r="L800" s="12"/>
      <c r="M800" s="12"/>
      <c r="N800" s="12"/>
      <c r="O800" s="12"/>
      <c r="P800" s="12"/>
      <c r="Q800" s="12"/>
      <c r="R800" s="12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</row>
    <row r="801" spans="2:42">
      <c r="B801" s="5"/>
      <c r="C801" s="5"/>
      <c r="D801" s="5"/>
      <c r="E801" s="5"/>
      <c r="F801" s="5"/>
      <c r="G801" s="10"/>
      <c r="H801" s="10"/>
      <c r="I801" s="10"/>
      <c r="K801" s="12"/>
      <c r="L801" s="12"/>
      <c r="M801" s="12"/>
      <c r="N801" s="12"/>
      <c r="O801" s="12"/>
      <c r="P801" s="12"/>
      <c r="Q801" s="12"/>
      <c r="R801" s="12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</row>
    <row r="802" spans="2:42">
      <c r="B802" s="5"/>
      <c r="C802" s="5"/>
      <c r="D802" s="5"/>
      <c r="E802" s="5"/>
      <c r="F802" s="5"/>
      <c r="G802" s="10"/>
      <c r="H802" s="10"/>
      <c r="I802" s="10"/>
      <c r="K802" s="12"/>
      <c r="L802" s="12"/>
      <c r="M802" s="12"/>
      <c r="N802" s="12"/>
      <c r="O802" s="12"/>
      <c r="P802" s="12"/>
      <c r="Q802" s="12"/>
      <c r="R802" s="12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</row>
    <row r="803" spans="2:42">
      <c r="B803" s="5"/>
      <c r="C803" s="5"/>
      <c r="D803" s="5"/>
      <c r="E803" s="5"/>
      <c r="F803" s="5"/>
      <c r="G803" s="10"/>
      <c r="H803" s="10"/>
      <c r="I803" s="10"/>
      <c r="K803" s="12"/>
      <c r="L803" s="12"/>
      <c r="M803" s="12"/>
      <c r="N803" s="12"/>
      <c r="O803" s="12"/>
      <c r="P803" s="12"/>
      <c r="Q803" s="12"/>
      <c r="R803" s="12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</row>
    <row r="804" spans="2:42">
      <c r="B804" s="5"/>
      <c r="C804" s="5"/>
      <c r="D804" s="5"/>
      <c r="E804" s="5"/>
      <c r="F804" s="5"/>
      <c r="G804" s="10"/>
      <c r="H804" s="10"/>
      <c r="I804" s="10"/>
      <c r="K804" s="12"/>
      <c r="L804" s="12"/>
      <c r="M804" s="12"/>
      <c r="N804" s="12"/>
      <c r="O804" s="12"/>
      <c r="P804" s="12"/>
      <c r="Q804" s="12"/>
      <c r="R804" s="12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</row>
    <row r="805" spans="2:42">
      <c r="B805" s="5"/>
      <c r="C805" s="5"/>
      <c r="D805" s="5"/>
      <c r="E805" s="5"/>
      <c r="F805" s="5"/>
      <c r="G805" s="10"/>
      <c r="H805" s="10"/>
      <c r="I805" s="10"/>
      <c r="K805" s="12"/>
      <c r="L805" s="12"/>
      <c r="M805" s="12"/>
      <c r="N805" s="12"/>
      <c r="O805" s="12"/>
      <c r="P805" s="12"/>
      <c r="Q805" s="12"/>
      <c r="R805" s="12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</row>
    <row r="806" spans="2:42">
      <c r="B806" s="5"/>
      <c r="C806" s="5"/>
      <c r="D806" s="5"/>
      <c r="E806" s="5"/>
      <c r="F806" s="5"/>
      <c r="G806" s="10"/>
      <c r="H806" s="10"/>
      <c r="I806" s="10"/>
      <c r="K806" s="12"/>
      <c r="L806" s="12"/>
      <c r="M806" s="12"/>
      <c r="N806" s="12"/>
      <c r="O806" s="12"/>
      <c r="P806" s="12"/>
      <c r="Q806" s="12"/>
      <c r="R806" s="12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</row>
    <row r="807" spans="2:42">
      <c r="B807" s="5"/>
      <c r="C807" s="5"/>
      <c r="D807" s="5"/>
      <c r="E807" s="5"/>
      <c r="F807" s="5"/>
      <c r="G807" s="10"/>
      <c r="H807" s="10"/>
      <c r="I807" s="10"/>
      <c r="K807" s="12"/>
      <c r="L807" s="12"/>
      <c r="M807" s="12"/>
      <c r="N807" s="12"/>
      <c r="O807" s="12"/>
      <c r="P807" s="12"/>
      <c r="Q807" s="12"/>
      <c r="R807" s="12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</row>
    <row r="808" spans="2:42">
      <c r="B808" s="5"/>
      <c r="C808" s="5"/>
      <c r="D808" s="5"/>
      <c r="E808" s="5"/>
      <c r="F808" s="5"/>
      <c r="G808" s="10"/>
      <c r="H808" s="10"/>
      <c r="I808" s="10"/>
      <c r="K808" s="12"/>
      <c r="L808" s="12"/>
      <c r="M808" s="12"/>
      <c r="N808" s="12"/>
      <c r="O808" s="12"/>
      <c r="P808" s="12"/>
      <c r="Q808" s="12"/>
      <c r="R808" s="12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</row>
    <row r="809" spans="2:42">
      <c r="B809" s="5"/>
      <c r="C809" s="5"/>
      <c r="D809" s="5"/>
      <c r="E809" s="5"/>
      <c r="F809" s="5"/>
      <c r="G809" s="10"/>
      <c r="H809" s="10"/>
      <c r="I809" s="10"/>
      <c r="K809" s="12"/>
      <c r="L809" s="12"/>
      <c r="M809" s="12"/>
      <c r="N809" s="12"/>
      <c r="O809" s="12"/>
      <c r="P809" s="12"/>
      <c r="Q809" s="12"/>
      <c r="R809" s="12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</row>
    <row r="810" spans="2:42">
      <c r="B810" s="5"/>
      <c r="C810" s="5"/>
      <c r="D810" s="5"/>
      <c r="E810" s="5"/>
      <c r="F810" s="5"/>
      <c r="G810" s="10"/>
      <c r="H810" s="10"/>
      <c r="I810" s="10"/>
      <c r="K810" s="12"/>
      <c r="L810" s="12"/>
      <c r="M810" s="12"/>
      <c r="N810" s="12"/>
      <c r="O810" s="12"/>
      <c r="P810" s="12"/>
      <c r="Q810" s="12"/>
      <c r="R810" s="12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</row>
    <row r="811" spans="2:42">
      <c r="B811" s="5"/>
      <c r="C811" s="5"/>
      <c r="D811" s="5"/>
      <c r="E811" s="5"/>
      <c r="F811" s="5"/>
      <c r="G811" s="10"/>
      <c r="H811" s="10"/>
      <c r="I811" s="10"/>
      <c r="K811" s="12"/>
      <c r="L811" s="12"/>
      <c r="M811" s="12"/>
      <c r="N811" s="12"/>
      <c r="O811" s="12"/>
      <c r="P811" s="12"/>
      <c r="Q811" s="12"/>
      <c r="R811" s="12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</row>
    <row r="812" spans="2:42">
      <c r="B812" s="5"/>
      <c r="C812" s="5"/>
      <c r="D812" s="5"/>
      <c r="E812" s="5"/>
      <c r="F812" s="5"/>
      <c r="G812" s="10"/>
      <c r="H812" s="10"/>
      <c r="I812" s="10"/>
      <c r="K812" s="12"/>
      <c r="L812" s="12"/>
      <c r="M812" s="12"/>
      <c r="N812" s="12"/>
      <c r="O812" s="12"/>
      <c r="P812" s="12"/>
      <c r="Q812" s="12"/>
      <c r="R812" s="12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</row>
    <row r="813" spans="2:42">
      <c r="B813" s="5"/>
      <c r="C813" s="5"/>
      <c r="D813" s="5"/>
      <c r="E813" s="5"/>
      <c r="F813" s="5"/>
      <c r="G813" s="10"/>
      <c r="H813" s="10"/>
      <c r="I813" s="10"/>
      <c r="K813" s="12"/>
      <c r="L813" s="12"/>
      <c r="M813" s="12"/>
      <c r="N813" s="12"/>
      <c r="O813" s="12"/>
      <c r="P813" s="12"/>
      <c r="Q813" s="12"/>
      <c r="R813" s="12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</row>
    <row r="814" spans="2:42">
      <c r="B814" s="5"/>
      <c r="C814" s="5"/>
      <c r="D814" s="5"/>
      <c r="E814" s="5"/>
      <c r="F814" s="5"/>
      <c r="G814" s="10"/>
      <c r="H814" s="10"/>
      <c r="I814" s="10"/>
      <c r="K814" s="12"/>
      <c r="L814" s="12"/>
      <c r="M814" s="12"/>
      <c r="N814" s="12"/>
      <c r="O814" s="12"/>
      <c r="P814" s="12"/>
      <c r="Q814" s="12"/>
      <c r="R814" s="12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</row>
    <row r="815" spans="2:42">
      <c r="B815" s="5"/>
      <c r="C815" s="5"/>
      <c r="D815" s="5"/>
      <c r="E815" s="5"/>
      <c r="F815" s="5"/>
      <c r="G815" s="10"/>
      <c r="H815" s="10"/>
      <c r="I815" s="10"/>
      <c r="K815" s="12"/>
      <c r="L815" s="12"/>
      <c r="M815" s="12"/>
      <c r="N815" s="12"/>
      <c r="O815" s="12"/>
      <c r="P815" s="12"/>
      <c r="Q815" s="12"/>
      <c r="R815" s="12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</row>
    <row r="816" spans="2:42">
      <c r="B816" s="5"/>
      <c r="C816" s="5"/>
      <c r="D816" s="5"/>
      <c r="E816" s="5"/>
      <c r="F816" s="5"/>
      <c r="G816" s="10"/>
      <c r="H816" s="10"/>
      <c r="I816" s="10"/>
      <c r="K816" s="12"/>
      <c r="L816" s="12"/>
      <c r="M816" s="12"/>
      <c r="N816" s="12"/>
      <c r="O816" s="12"/>
      <c r="P816" s="12"/>
      <c r="Q816" s="12"/>
      <c r="R816" s="12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</row>
    <row r="817" spans="2:42">
      <c r="B817" s="5"/>
      <c r="C817" s="5"/>
      <c r="D817" s="5"/>
      <c r="E817" s="5"/>
      <c r="F817" s="5"/>
      <c r="G817" s="10"/>
      <c r="H817" s="10"/>
      <c r="I817" s="10"/>
      <c r="K817" s="12"/>
      <c r="L817" s="12"/>
      <c r="M817" s="12"/>
      <c r="N817" s="12"/>
      <c r="O817" s="12"/>
      <c r="P817" s="12"/>
      <c r="Q817" s="12"/>
      <c r="R817" s="12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</row>
    <row r="818" spans="2:42">
      <c r="B818" s="5"/>
      <c r="C818" s="5"/>
      <c r="D818" s="5"/>
      <c r="E818" s="5"/>
      <c r="F818" s="5"/>
      <c r="G818" s="10"/>
      <c r="H818" s="10"/>
      <c r="I818" s="10"/>
      <c r="K818" s="12"/>
      <c r="L818" s="12"/>
      <c r="M818" s="12"/>
      <c r="N818" s="12"/>
      <c r="O818" s="12"/>
      <c r="P818" s="12"/>
      <c r="Q818" s="12"/>
      <c r="R818" s="12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</row>
    <row r="819" spans="2:42">
      <c r="B819" s="5"/>
      <c r="C819" s="5"/>
      <c r="D819" s="5"/>
      <c r="E819" s="5"/>
      <c r="F819" s="5"/>
      <c r="G819" s="10"/>
      <c r="H819" s="10"/>
      <c r="I819" s="10"/>
      <c r="K819" s="12"/>
      <c r="L819" s="12"/>
      <c r="M819" s="12"/>
      <c r="N819" s="12"/>
      <c r="O819" s="12"/>
      <c r="P819" s="12"/>
      <c r="Q819" s="12"/>
      <c r="R819" s="12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</row>
    <row r="820" spans="2:42">
      <c r="B820" s="5"/>
      <c r="C820" s="5"/>
      <c r="D820" s="5"/>
      <c r="E820" s="5"/>
      <c r="F820" s="5"/>
      <c r="G820" s="10"/>
      <c r="H820" s="10"/>
      <c r="I820" s="10"/>
      <c r="K820" s="12"/>
      <c r="L820" s="12"/>
      <c r="M820" s="12"/>
      <c r="N820" s="12"/>
      <c r="O820" s="12"/>
      <c r="P820" s="12"/>
      <c r="Q820" s="12"/>
      <c r="R820" s="12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</row>
    <row r="821" spans="2:42">
      <c r="B821" s="5"/>
      <c r="C821" s="5"/>
      <c r="D821" s="5"/>
      <c r="E821" s="5"/>
      <c r="F821" s="5"/>
      <c r="G821" s="10"/>
      <c r="H821" s="10"/>
      <c r="I821" s="10"/>
      <c r="K821" s="12"/>
      <c r="L821" s="12"/>
      <c r="M821" s="12"/>
      <c r="N821" s="12"/>
      <c r="O821" s="12"/>
      <c r="P821" s="12"/>
      <c r="Q821" s="12"/>
      <c r="R821" s="12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</row>
    <row r="822" spans="2:42">
      <c r="B822" s="5"/>
      <c r="C822" s="5"/>
      <c r="D822" s="5"/>
      <c r="E822" s="5"/>
      <c r="F822" s="5"/>
      <c r="G822" s="10"/>
      <c r="H822" s="10"/>
      <c r="I822" s="10"/>
      <c r="K822" s="12"/>
      <c r="L822" s="12"/>
      <c r="M822" s="12"/>
      <c r="N822" s="12"/>
      <c r="O822" s="12"/>
      <c r="P822" s="12"/>
      <c r="Q822" s="12"/>
      <c r="R822" s="12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</row>
    <row r="823" spans="2:42">
      <c r="B823" s="5"/>
      <c r="C823" s="5"/>
      <c r="D823" s="5"/>
      <c r="E823" s="5"/>
      <c r="F823" s="5"/>
      <c r="G823" s="10"/>
      <c r="H823" s="10"/>
      <c r="I823" s="10"/>
      <c r="K823" s="12"/>
      <c r="L823" s="12"/>
      <c r="M823" s="12"/>
      <c r="N823" s="12"/>
      <c r="O823" s="12"/>
      <c r="P823" s="12"/>
      <c r="Q823" s="12"/>
      <c r="R823" s="12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</row>
    <row r="824" spans="2:42">
      <c r="B824" s="5"/>
      <c r="C824" s="5"/>
      <c r="D824" s="5"/>
      <c r="E824" s="5"/>
      <c r="F824" s="5"/>
      <c r="G824" s="10"/>
      <c r="H824" s="10"/>
      <c r="I824" s="10"/>
      <c r="K824" s="12"/>
      <c r="L824" s="12"/>
      <c r="M824" s="12"/>
      <c r="N824" s="12"/>
      <c r="O824" s="12"/>
      <c r="P824" s="12"/>
      <c r="Q824" s="12"/>
      <c r="R824" s="12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</row>
    <row r="825" spans="2:42">
      <c r="B825" s="5"/>
      <c r="C825" s="5"/>
      <c r="D825" s="5"/>
      <c r="E825" s="5"/>
      <c r="F825" s="5"/>
      <c r="G825" s="10"/>
      <c r="H825" s="10"/>
      <c r="I825" s="10"/>
      <c r="K825" s="12"/>
      <c r="L825" s="12"/>
      <c r="M825" s="12"/>
      <c r="N825" s="12"/>
      <c r="O825" s="12"/>
      <c r="P825" s="12"/>
      <c r="Q825" s="12"/>
      <c r="R825" s="12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</row>
    <row r="826" spans="2:42">
      <c r="B826" s="5"/>
      <c r="C826" s="5"/>
      <c r="D826" s="5"/>
      <c r="E826" s="5"/>
      <c r="F826" s="5"/>
      <c r="G826" s="10"/>
      <c r="H826" s="10"/>
      <c r="I826" s="10"/>
      <c r="K826" s="12"/>
      <c r="L826" s="12"/>
      <c r="M826" s="12"/>
      <c r="N826" s="12"/>
      <c r="O826" s="12"/>
      <c r="P826" s="12"/>
      <c r="Q826" s="12"/>
      <c r="R826" s="12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</row>
    <row r="827" spans="2:42">
      <c r="B827" s="5"/>
      <c r="C827" s="5"/>
      <c r="D827" s="5"/>
      <c r="E827" s="5"/>
      <c r="F827" s="5"/>
      <c r="G827" s="10"/>
      <c r="H827" s="10"/>
      <c r="I827" s="10"/>
      <c r="K827" s="12"/>
      <c r="L827" s="12"/>
      <c r="M827" s="12"/>
      <c r="N827" s="12"/>
      <c r="O827" s="12"/>
      <c r="P827" s="12"/>
      <c r="Q827" s="12"/>
      <c r="R827" s="12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</row>
    <row r="828" spans="2:42">
      <c r="B828" s="5"/>
      <c r="C828" s="5"/>
      <c r="D828" s="5"/>
      <c r="E828" s="5"/>
      <c r="F828" s="5"/>
      <c r="G828" s="10"/>
      <c r="H828" s="10"/>
      <c r="I828" s="10"/>
      <c r="K828" s="12"/>
      <c r="L828" s="12"/>
      <c r="M828" s="12"/>
      <c r="N828" s="12"/>
      <c r="O828" s="12"/>
      <c r="P828" s="12"/>
      <c r="Q828" s="12"/>
      <c r="R828" s="12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</row>
    <row r="829" spans="2:42">
      <c r="B829" s="5"/>
      <c r="C829" s="5"/>
      <c r="D829" s="5"/>
      <c r="E829" s="5"/>
      <c r="F829" s="5"/>
      <c r="G829" s="10"/>
      <c r="H829" s="10"/>
      <c r="I829" s="10"/>
      <c r="K829" s="12"/>
      <c r="L829" s="12"/>
      <c r="M829" s="12"/>
      <c r="N829" s="12"/>
      <c r="O829" s="12"/>
      <c r="P829" s="12"/>
      <c r="Q829" s="12"/>
      <c r="R829" s="12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</row>
    <row r="830" spans="2:42">
      <c r="B830" s="5"/>
      <c r="C830" s="5"/>
      <c r="D830" s="5"/>
      <c r="E830" s="5"/>
      <c r="F830" s="5"/>
      <c r="G830" s="10"/>
      <c r="H830" s="10"/>
      <c r="I830" s="10"/>
      <c r="K830" s="12"/>
      <c r="L830" s="12"/>
      <c r="M830" s="12"/>
      <c r="N830" s="12"/>
      <c r="O830" s="12"/>
      <c r="P830" s="12"/>
      <c r="Q830" s="12"/>
      <c r="R830" s="12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</row>
    <row r="831" spans="2:42">
      <c r="B831" s="5"/>
      <c r="C831" s="5"/>
      <c r="D831" s="5"/>
      <c r="E831" s="5"/>
      <c r="F831" s="5"/>
      <c r="G831" s="10"/>
      <c r="H831" s="10"/>
      <c r="I831" s="10"/>
      <c r="K831" s="12"/>
      <c r="L831" s="12"/>
      <c r="M831" s="12"/>
      <c r="N831" s="12"/>
      <c r="O831" s="12"/>
      <c r="P831" s="12"/>
      <c r="Q831" s="12"/>
      <c r="R831" s="12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</row>
    <row r="832" spans="2:42">
      <c r="B832" s="5"/>
      <c r="C832" s="5"/>
      <c r="D832" s="5"/>
      <c r="E832" s="5"/>
      <c r="F832" s="5"/>
      <c r="G832" s="10"/>
      <c r="H832" s="10"/>
      <c r="I832" s="10"/>
      <c r="K832" s="12"/>
      <c r="L832" s="12"/>
      <c r="M832" s="12"/>
      <c r="N832" s="12"/>
      <c r="O832" s="12"/>
      <c r="P832" s="12"/>
      <c r="Q832" s="12"/>
      <c r="R832" s="12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</row>
    <row r="833" spans="2:42">
      <c r="B833" s="5"/>
      <c r="C833" s="5"/>
      <c r="D833" s="5"/>
      <c r="E833" s="5"/>
      <c r="F833" s="5"/>
      <c r="G833" s="10"/>
      <c r="H833" s="10"/>
      <c r="I833" s="10"/>
      <c r="K833" s="12"/>
      <c r="L833" s="12"/>
      <c r="M833" s="12"/>
      <c r="N833" s="12"/>
      <c r="O833" s="12"/>
      <c r="P833" s="12"/>
      <c r="Q833" s="12"/>
      <c r="R833" s="12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</row>
    <row r="834" spans="2:42">
      <c r="B834" s="5"/>
      <c r="C834" s="5"/>
      <c r="D834" s="5"/>
      <c r="E834" s="5"/>
      <c r="F834" s="5"/>
      <c r="G834" s="10"/>
      <c r="H834" s="10"/>
      <c r="I834" s="10"/>
      <c r="K834" s="12"/>
      <c r="L834" s="12"/>
      <c r="M834" s="12"/>
      <c r="N834" s="12"/>
      <c r="O834" s="12"/>
      <c r="P834" s="12"/>
      <c r="Q834" s="12"/>
      <c r="R834" s="12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</row>
    <row r="835" spans="2:42">
      <c r="B835" s="5"/>
      <c r="C835" s="5"/>
      <c r="D835" s="5"/>
      <c r="E835" s="5"/>
      <c r="F835" s="5"/>
      <c r="G835" s="10"/>
      <c r="H835" s="10"/>
      <c r="I835" s="10"/>
      <c r="K835" s="12"/>
      <c r="L835" s="12"/>
      <c r="M835" s="12"/>
      <c r="N835" s="12"/>
      <c r="O835" s="12"/>
      <c r="P835" s="12"/>
      <c r="Q835" s="12"/>
      <c r="R835" s="12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</row>
    <row r="836" spans="2:42">
      <c r="B836" s="5"/>
      <c r="C836" s="5"/>
      <c r="D836" s="5"/>
      <c r="E836" s="5"/>
      <c r="F836" s="5"/>
      <c r="G836" s="10"/>
      <c r="H836" s="10"/>
      <c r="I836" s="10"/>
      <c r="K836" s="12"/>
      <c r="L836" s="12"/>
      <c r="M836" s="12"/>
      <c r="N836" s="12"/>
      <c r="O836" s="12"/>
      <c r="P836" s="12"/>
      <c r="Q836" s="12"/>
      <c r="R836" s="12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</row>
    <row r="837" spans="2:42">
      <c r="B837" s="5"/>
      <c r="C837" s="5"/>
      <c r="D837" s="5"/>
      <c r="E837" s="5"/>
      <c r="F837" s="5"/>
      <c r="G837" s="10"/>
      <c r="H837" s="10"/>
      <c r="I837" s="10"/>
      <c r="K837" s="12"/>
      <c r="L837" s="12"/>
      <c r="M837" s="12"/>
      <c r="N837" s="12"/>
      <c r="O837" s="12"/>
      <c r="P837" s="12"/>
      <c r="Q837" s="12"/>
      <c r="R837" s="12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</row>
    <row r="838" spans="2:42">
      <c r="B838" s="5"/>
      <c r="C838" s="5"/>
      <c r="D838" s="5"/>
      <c r="E838" s="5"/>
      <c r="F838" s="5"/>
      <c r="G838" s="10"/>
      <c r="H838" s="10"/>
      <c r="I838" s="10"/>
      <c r="K838" s="12"/>
      <c r="L838" s="12"/>
      <c r="M838" s="12"/>
      <c r="N838" s="12"/>
      <c r="O838" s="12"/>
      <c r="P838" s="12"/>
      <c r="Q838" s="12"/>
      <c r="R838" s="12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</row>
    <row r="839" spans="2:42">
      <c r="B839" s="5"/>
      <c r="C839" s="5"/>
      <c r="D839" s="5"/>
      <c r="E839" s="5"/>
      <c r="F839" s="5"/>
      <c r="G839" s="10"/>
      <c r="H839" s="10"/>
      <c r="I839" s="10"/>
      <c r="K839" s="12"/>
      <c r="L839" s="12"/>
      <c r="M839" s="12"/>
      <c r="N839" s="12"/>
      <c r="O839" s="12"/>
      <c r="P839" s="12"/>
      <c r="Q839" s="12"/>
      <c r="R839" s="12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</row>
    <row r="840" spans="2:42">
      <c r="B840" s="5"/>
      <c r="C840" s="5"/>
      <c r="D840" s="5"/>
      <c r="E840" s="5"/>
      <c r="F840" s="5"/>
      <c r="G840" s="10"/>
      <c r="H840" s="10"/>
      <c r="I840" s="10"/>
      <c r="K840" s="12"/>
      <c r="L840" s="12"/>
      <c r="M840" s="12"/>
      <c r="N840" s="12"/>
      <c r="O840" s="12"/>
      <c r="P840" s="12"/>
      <c r="Q840" s="12"/>
      <c r="R840" s="12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</row>
    <row r="841" spans="2:42">
      <c r="B841" s="5"/>
      <c r="C841" s="5"/>
      <c r="D841" s="5"/>
      <c r="E841" s="5"/>
      <c r="F841" s="5"/>
      <c r="G841" s="10"/>
      <c r="H841" s="10"/>
      <c r="I841" s="10"/>
      <c r="K841" s="12"/>
      <c r="L841" s="12"/>
      <c r="M841" s="12"/>
      <c r="N841" s="12"/>
      <c r="O841" s="12"/>
      <c r="P841" s="12"/>
      <c r="Q841" s="12"/>
      <c r="R841" s="12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</row>
    <row r="842" spans="2:42">
      <c r="B842" s="5"/>
      <c r="C842" s="5"/>
      <c r="D842" s="5"/>
      <c r="E842" s="5"/>
      <c r="F842" s="5"/>
      <c r="G842" s="10"/>
      <c r="H842" s="10"/>
      <c r="I842" s="10"/>
      <c r="K842" s="12"/>
      <c r="L842" s="12"/>
      <c r="M842" s="12"/>
      <c r="N842" s="12"/>
      <c r="O842" s="12"/>
      <c r="P842" s="12"/>
      <c r="Q842" s="12"/>
      <c r="R842" s="12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</row>
    <row r="843" spans="2:42">
      <c r="B843" s="5"/>
      <c r="C843" s="5"/>
      <c r="D843" s="5"/>
      <c r="E843" s="5"/>
      <c r="F843" s="5"/>
      <c r="G843" s="10"/>
      <c r="H843" s="10"/>
      <c r="I843" s="10"/>
      <c r="K843" s="12"/>
      <c r="L843" s="12"/>
      <c r="M843" s="12"/>
      <c r="N843" s="12"/>
      <c r="O843" s="12"/>
      <c r="P843" s="12"/>
      <c r="Q843" s="12"/>
      <c r="R843" s="12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</row>
    <row r="844" spans="2:42">
      <c r="B844" s="5"/>
      <c r="C844" s="5"/>
      <c r="D844" s="5"/>
      <c r="E844" s="5"/>
      <c r="F844" s="5"/>
      <c r="G844" s="10"/>
      <c r="H844" s="10"/>
      <c r="I844" s="10"/>
      <c r="K844" s="12"/>
      <c r="L844" s="12"/>
      <c r="M844" s="12"/>
      <c r="N844" s="12"/>
      <c r="O844" s="12"/>
      <c r="P844" s="12"/>
      <c r="Q844" s="12"/>
      <c r="R844" s="12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</row>
    <row r="845" spans="2:42">
      <c r="B845" s="5"/>
      <c r="C845" s="5"/>
      <c r="D845" s="5"/>
      <c r="E845" s="5"/>
      <c r="F845" s="5"/>
      <c r="G845" s="10"/>
      <c r="H845" s="10"/>
      <c r="I845" s="10"/>
      <c r="K845" s="12"/>
      <c r="L845" s="12"/>
      <c r="M845" s="12"/>
      <c r="N845" s="12"/>
      <c r="O845" s="12"/>
      <c r="P845" s="12"/>
      <c r="Q845" s="12"/>
      <c r="R845" s="12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</row>
    <row r="846" spans="2:42">
      <c r="B846" s="5"/>
      <c r="C846" s="5"/>
      <c r="D846" s="5"/>
      <c r="E846" s="5"/>
      <c r="F846" s="5"/>
      <c r="G846" s="10"/>
      <c r="H846" s="10"/>
      <c r="I846" s="10"/>
      <c r="K846" s="12"/>
      <c r="L846" s="12"/>
      <c r="M846" s="12"/>
      <c r="N846" s="12"/>
      <c r="O846" s="12"/>
      <c r="P846" s="12"/>
      <c r="Q846" s="12"/>
      <c r="R846" s="12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</row>
    <row r="847" spans="2:42">
      <c r="B847" s="5"/>
      <c r="C847" s="5"/>
      <c r="D847" s="5"/>
      <c r="E847" s="5"/>
      <c r="F847" s="5"/>
      <c r="G847" s="10"/>
      <c r="H847" s="10"/>
      <c r="I847" s="10"/>
      <c r="K847" s="12"/>
      <c r="L847" s="12"/>
      <c r="M847" s="12"/>
      <c r="N847" s="12"/>
      <c r="O847" s="12"/>
      <c r="P847" s="12"/>
      <c r="Q847" s="12"/>
      <c r="R847" s="12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</row>
    <row r="848" spans="2:42">
      <c r="B848" s="5"/>
      <c r="C848" s="5"/>
      <c r="D848" s="5"/>
      <c r="E848" s="5"/>
      <c r="F848" s="5"/>
      <c r="G848" s="10"/>
      <c r="H848" s="10"/>
      <c r="I848" s="10"/>
      <c r="K848" s="12"/>
      <c r="L848" s="12"/>
      <c r="M848" s="12"/>
      <c r="N848" s="12"/>
      <c r="O848" s="12"/>
      <c r="P848" s="12"/>
      <c r="Q848" s="12"/>
      <c r="R848" s="12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</row>
    <row r="849" spans="2:42">
      <c r="B849" s="5"/>
      <c r="C849" s="5"/>
      <c r="D849" s="5"/>
      <c r="E849" s="5"/>
      <c r="F849" s="5"/>
      <c r="G849" s="10"/>
      <c r="H849" s="10"/>
      <c r="I849" s="10"/>
      <c r="K849" s="12"/>
      <c r="L849" s="12"/>
      <c r="M849" s="12"/>
      <c r="N849" s="12"/>
      <c r="O849" s="12"/>
      <c r="P849" s="12"/>
      <c r="Q849" s="12"/>
      <c r="R849" s="12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</row>
    <row r="850" spans="2:42">
      <c r="B850" s="5"/>
      <c r="C850" s="5"/>
      <c r="D850" s="5"/>
      <c r="E850" s="5"/>
      <c r="F850" s="5"/>
      <c r="G850" s="10"/>
      <c r="H850" s="10"/>
      <c r="I850" s="10"/>
      <c r="K850" s="12"/>
      <c r="L850" s="12"/>
      <c r="M850" s="12"/>
      <c r="N850" s="12"/>
      <c r="O850" s="12"/>
      <c r="P850" s="12"/>
      <c r="Q850" s="12"/>
      <c r="R850" s="12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</row>
    <row r="851" spans="2:42">
      <c r="B851" s="5"/>
      <c r="C851" s="5"/>
      <c r="D851" s="5"/>
      <c r="E851" s="5"/>
      <c r="F851" s="5"/>
      <c r="G851" s="10"/>
      <c r="H851" s="10"/>
      <c r="I851" s="10"/>
      <c r="K851" s="12"/>
      <c r="L851" s="12"/>
      <c r="M851" s="12"/>
      <c r="N851" s="12"/>
      <c r="O851" s="12"/>
      <c r="P851" s="12"/>
      <c r="Q851" s="12"/>
      <c r="R851" s="12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</row>
    <row r="852" spans="2:42">
      <c r="B852" s="5"/>
      <c r="C852" s="5"/>
      <c r="D852" s="5"/>
      <c r="E852" s="5"/>
      <c r="F852" s="5"/>
      <c r="G852" s="10"/>
      <c r="H852" s="10"/>
      <c r="I852" s="10"/>
      <c r="K852" s="12"/>
      <c r="L852" s="12"/>
      <c r="M852" s="12"/>
      <c r="N852" s="12"/>
      <c r="O852" s="12"/>
      <c r="P852" s="12"/>
      <c r="Q852" s="12"/>
      <c r="R852" s="12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</row>
    <row r="853" spans="2:42">
      <c r="B853" s="5"/>
      <c r="C853" s="5"/>
      <c r="D853" s="5"/>
      <c r="E853" s="5"/>
      <c r="F853" s="5"/>
      <c r="G853" s="10"/>
      <c r="H853" s="10"/>
      <c r="I853" s="10"/>
      <c r="K853" s="12"/>
      <c r="L853" s="12"/>
      <c r="M853" s="12"/>
      <c r="N853" s="12"/>
      <c r="O853" s="12"/>
      <c r="P853" s="12"/>
      <c r="Q853" s="12"/>
      <c r="R853" s="12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</row>
    <row r="854" spans="2:42">
      <c r="B854" s="5"/>
      <c r="C854" s="5"/>
      <c r="D854" s="5"/>
      <c r="E854" s="5"/>
      <c r="F854" s="5"/>
      <c r="G854" s="10"/>
      <c r="H854" s="10"/>
      <c r="I854" s="10"/>
      <c r="K854" s="12"/>
      <c r="L854" s="12"/>
      <c r="M854" s="12"/>
      <c r="N854" s="12"/>
      <c r="O854" s="12"/>
      <c r="P854" s="12"/>
      <c r="Q854" s="12"/>
      <c r="R854" s="12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</row>
    <row r="855" spans="2:42">
      <c r="B855" s="5"/>
      <c r="C855" s="5"/>
      <c r="D855" s="5"/>
      <c r="E855" s="5"/>
      <c r="F855" s="5"/>
      <c r="G855" s="10"/>
      <c r="H855" s="10"/>
      <c r="I855" s="10"/>
      <c r="K855" s="12"/>
      <c r="L855" s="12"/>
      <c r="M855" s="12"/>
      <c r="N855" s="12"/>
      <c r="O855" s="12"/>
      <c r="P855" s="12"/>
      <c r="Q855" s="12"/>
      <c r="R855" s="12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</row>
    <row r="856" spans="2:42">
      <c r="B856" s="5"/>
      <c r="C856" s="5"/>
      <c r="D856" s="5"/>
      <c r="E856" s="5"/>
      <c r="F856" s="5"/>
      <c r="G856" s="10"/>
      <c r="H856" s="10"/>
      <c r="I856" s="10"/>
      <c r="K856" s="12"/>
      <c r="L856" s="12"/>
      <c r="M856" s="12"/>
      <c r="N856" s="12"/>
      <c r="O856" s="12"/>
      <c r="P856" s="12"/>
      <c r="Q856" s="12"/>
      <c r="R856" s="12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</row>
    <row r="857" spans="2:42">
      <c r="B857" s="5"/>
      <c r="C857" s="5"/>
      <c r="D857" s="5"/>
      <c r="E857" s="5"/>
      <c r="F857" s="5"/>
      <c r="G857" s="10"/>
      <c r="H857" s="10"/>
      <c r="I857" s="10"/>
      <c r="K857" s="12"/>
      <c r="L857" s="12"/>
      <c r="M857" s="12"/>
      <c r="N857" s="12"/>
      <c r="O857" s="12"/>
      <c r="P857" s="12"/>
      <c r="Q857" s="12"/>
      <c r="R857" s="12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</row>
    <row r="858" spans="2:42">
      <c r="B858" s="5"/>
      <c r="C858" s="5"/>
      <c r="D858" s="5"/>
      <c r="E858" s="5"/>
      <c r="F858" s="5"/>
      <c r="G858" s="10"/>
      <c r="H858" s="10"/>
      <c r="I858" s="10"/>
      <c r="K858" s="12"/>
      <c r="L858" s="12"/>
      <c r="M858" s="12"/>
      <c r="N858" s="12"/>
      <c r="O858" s="12"/>
      <c r="P858" s="12"/>
      <c r="Q858" s="12"/>
      <c r="R858" s="12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</row>
    <row r="859" spans="2:42">
      <c r="B859" s="5"/>
      <c r="C859" s="5"/>
      <c r="D859" s="5"/>
      <c r="E859" s="5"/>
      <c r="F859" s="5"/>
      <c r="G859" s="10"/>
      <c r="H859" s="10"/>
      <c r="I859" s="10"/>
      <c r="K859" s="12"/>
      <c r="L859" s="12"/>
      <c r="M859" s="12"/>
      <c r="N859" s="12"/>
      <c r="O859" s="12"/>
      <c r="P859" s="12"/>
      <c r="Q859" s="12"/>
      <c r="R859" s="12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</row>
    <row r="860" spans="2:42">
      <c r="B860" s="5"/>
      <c r="C860" s="5"/>
      <c r="D860" s="5"/>
      <c r="E860" s="5"/>
      <c r="F860" s="5"/>
      <c r="G860" s="10"/>
      <c r="H860" s="10"/>
      <c r="I860" s="10"/>
      <c r="K860" s="12"/>
      <c r="L860" s="12"/>
      <c r="M860" s="12"/>
      <c r="N860" s="12"/>
      <c r="O860" s="12"/>
      <c r="P860" s="12"/>
      <c r="Q860" s="12"/>
      <c r="R860" s="12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</row>
    <row r="861" spans="2:42">
      <c r="B861" s="5"/>
      <c r="C861" s="5"/>
      <c r="D861" s="5"/>
      <c r="E861" s="5"/>
      <c r="F861" s="5"/>
      <c r="G861" s="10"/>
      <c r="H861" s="10"/>
      <c r="I861" s="10"/>
      <c r="K861" s="12"/>
      <c r="L861" s="12"/>
      <c r="M861" s="12"/>
      <c r="N861" s="12"/>
      <c r="O861" s="12"/>
      <c r="P861" s="12"/>
      <c r="Q861" s="12"/>
      <c r="R861" s="12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</row>
    <row r="862" spans="2:42">
      <c r="B862" s="5"/>
      <c r="C862" s="5"/>
      <c r="D862" s="5"/>
      <c r="E862" s="5"/>
      <c r="F862" s="5"/>
      <c r="G862" s="10"/>
      <c r="H862" s="10"/>
      <c r="I862" s="10"/>
      <c r="K862" s="12"/>
      <c r="L862" s="12"/>
      <c r="M862" s="12"/>
      <c r="N862" s="12"/>
      <c r="O862" s="12"/>
      <c r="P862" s="12"/>
      <c r="Q862" s="12"/>
      <c r="R862" s="12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</row>
    <row r="863" spans="2:42">
      <c r="B863" s="5"/>
      <c r="C863" s="5"/>
      <c r="D863" s="5"/>
      <c r="E863" s="5"/>
      <c r="F863" s="5"/>
      <c r="G863" s="10"/>
      <c r="H863" s="10"/>
      <c r="I863" s="10"/>
      <c r="K863" s="12"/>
      <c r="L863" s="12"/>
      <c r="M863" s="12"/>
      <c r="N863" s="12"/>
      <c r="O863" s="12"/>
      <c r="P863" s="12"/>
      <c r="Q863" s="12"/>
      <c r="R863" s="12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</row>
    <row r="864" spans="2:42">
      <c r="B864" s="5"/>
      <c r="C864" s="5"/>
      <c r="D864" s="5"/>
      <c r="E864" s="5"/>
      <c r="F864" s="5"/>
      <c r="G864" s="10"/>
      <c r="H864" s="10"/>
      <c r="I864" s="10"/>
      <c r="K864" s="12"/>
      <c r="L864" s="12"/>
      <c r="M864" s="12"/>
      <c r="N864" s="12"/>
      <c r="O864" s="12"/>
      <c r="P864" s="12"/>
      <c r="Q864" s="12"/>
      <c r="R864" s="12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</row>
    <row r="865" spans="2:42">
      <c r="B865" s="5"/>
      <c r="C865" s="5"/>
      <c r="D865" s="5"/>
      <c r="E865" s="5"/>
      <c r="F865" s="5"/>
      <c r="G865" s="10"/>
      <c r="H865" s="10"/>
      <c r="I865" s="10"/>
      <c r="K865" s="12"/>
      <c r="L865" s="12"/>
      <c r="M865" s="12"/>
      <c r="N865" s="12"/>
      <c r="O865" s="12"/>
      <c r="P865" s="12"/>
      <c r="Q865" s="12"/>
      <c r="R865" s="12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</row>
    <row r="866" spans="2:42">
      <c r="B866" s="5"/>
      <c r="C866" s="5"/>
      <c r="D866" s="5"/>
      <c r="E866" s="5"/>
      <c r="F866" s="5"/>
      <c r="G866" s="10"/>
      <c r="H866" s="10"/>
      <c r="I866" s="10"/>
      <c r="K866" s="12"/>
      <c r="L866" s="12"/>
      <c r="M866" s="12"/>
      <c r="N866" s="12"/>
      <c r="O866" s="12"/>
      <c r="P866" s="12"/>
      <c r="Q866" s="12"/>
      <c r="R866" s="12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</row>
    <row r="867" spans="2:42">
      <c r="B867" s="5"/>
      <c r="C867" s="5"/>
      <c r="D867" s="5"/>
      <c r="E867" s="5"/>
      <c r="F867" s="5"/>
      <c r="G867" s="10"/>
      <c r="H867" s="10"/>
      <c r="I867" s="10"/>
      <c r="K867" s="12"/>
      <c r="L867" s="12"/>
      <c r="M867" s="12"/>
      <c r="N867" s="12"/>
      <c r="O867" s="12"/>
      <c r="P867" s="12"/>
      <c r="Q867" s="12"/>
      <c r="R867" s="12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</row>
    <row r="868" spans="2:42">
      <c r="B868" s="5"/>
      <c r="C868" s="5"/>
      <c r="D868" s="5"/>
      <c r="E868" s="5"/>
      <c r="F868" s="5"/>
      <c r="G868" s="10"/>
      <c r="H868" s="10"/>
      <c r="I868" s="10"/>
      <c r="K868" s="12"/>
      <c r="L868" s="12"/>
      <c r="M868" s="12"/>
      <c r="N868" s="12"/>
      <c r="O868" s="12"/>
      <c r="P868" s="12"/>
      <c r="Q868" s="12"/>
      <c r="R868" s="12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</row>
    <row r="869" spans="2:42">
      <c r="B869" s="5"/>
      <c r="C869" s="5"/>
      <c r="D869" s="5"/>
      <c r="E869" s="5"/>
      <c r="F869" s="5"/>
      <c r="G869" s="10"/>
      <c r="H869" s="10"/>
      <c r="I869" s="10"/>
      <c r="K869" s="12"/>
      <c r="L869" s="12"/>
      <c r="M869" s="12"/>
      <c r="N869" s="12"/>
      <c r="O869" s="12"/>
      <c r="P869" s="12"/>
      <c r="Q869" s="12"/>
      <c r="R869" s="12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</row>
    <row r="870" spans="2:42">
      <c r="B870" s="5"/>
      <c r="C870" s="5"/>
      <c r="D870" s="5"/>
      <c r="E870" s="5"/>
      <c r="F870" s="5"/>
      <c r="G870" s="10"/>
      <c r="H870" s="10"/>
      <c r="I870" s="10"/>
      <c r="K870" s="12"/>
      <c r="L870" s="12"/>
      <c r="M870" s="12"/>
      <c r="N870" s="12"/>
      <c r="O870" s="12"/>
      <c r="P870" s="12"/>
      <c r="Q870" s="12"/>
      <c r="R870" s="12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</row>
    <row r="871" spans="2:42">
      <c r="B871" s="5"/>
      <c r="C871" s="5"/>
      <c r="D871" s="5"/>
      <c r="E871" s="5"/>
      <c r="F871" s="5"/>
      <c r="G871" s="10"/>
      <c r="H871" s="10"/>
      <c r="I871" s="10"/>
      <c r="K871" s="12"/>
      <c r="L871" s="12"/>
      <c r="M871" s="12"/>
      <c r="N871" s="12"/>
      <c r="O871" s="12"/>
      <c r="P871" s="12"/>
      <c r="Q871" s="12"/>
      <c r="R871" s="12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</row>
    <row r="872" spans="2:42">
      <c r="B872" s="5"/>
      <c r="C872" s="5"/>
      <c r="D872" s="5"/>
      <c r="E872" s="5"/>
      <c r="F872" s="5"/>
      <c r="G872" s="10"/>
      <c r="H872" s="10"/>
      <c r="I872" s="10"/>
      <c r="K872" s="12"/>
      <c r="L872" s="12"/>
      <c r="M872" s="12"/>
      <c r="N872" s="12"/>
      <c r="O872" s="12"/>
      <c r="P872" s="12"/>
      <c r="Q872" s="12"/>
      <c r="R872" s="12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</row>
    <row r="873" spans="2:42">
      <c r="B873" s="5"/>
      <c r="C873" s="5"/>
      <c r="D873" s="5"/>
      <c r="E873" s="5"/>
      <c r="F873" s="5"/>
      <c r="G873" s="10"/>
      <c r="H873" s="10"/>
      <c r="I873" s="10"/>
      <c r="K873" s="12"/>
      <c r="L873" s="12"/>
      <c r="M873" s="12"/>
      <c r="N873" s="12"/>
      <c r="O873" s="12"/>
      <c r="P873" s="12"/>
      <c r="Q873" s="12"/>
      <c r="R873" s="12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</row>
    <row r="874" spans="2:42">
      <c r="B874" s="5"/>
      <c r="C874" s="5"/>
      <c r="D874" s="5"/>
      <c r="E874" s="5"/>
      <c r="F874" s="5"/>
      <c r="G874" s="10"/>
      <c r="H874" s="10"/>
      <c r="I874" s="10"/>
      <c r="K874" s="12"/>
      <c r="L874" s="12"/>
      <c r="M874" s="12"/>
      <c r="N874" s="12"/>
      <c r="O874" s="12"/>
      <c r="P874" s="12"/>
      <c r="Q874" s="12"/>
      <c r="R874" s="12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</row>
    <row r="875" spans="2:42">
      <c r="B875" s="5"/>
      <c r="C875" s="5"/>
      <c r="D875" s="5"/>
      <c r="E875" s="5"/>
      <c r="F875" s="5"/>
      <c r="G875" s="10"/>
      <c r="H875" s="10"/>
      <c r="I875" s="10"/>
      <c r="K875" s="12"/>
      <c r="L875" s="12"/>
      <c r="M875" s="12"/>
      <c r="N875" s="12"/>
      <c r="O875" s="12"/>
      <c r="P875" s="12"/>
      <c r="Q875" s="12"/>
      <c r="R875" s="12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</row>
    <row r="876" spans="2:42">
      <c r="B876" s="5"/>
      <c r="C876" s="5"/>
      <c r="D876" s="5"/>
      <c r="E876" s="5"/>
      <c r="F876" s="5"/>
      <c r="G876" s="10"/>
      <c r="H876" s="10"/>
      <c r="I876" s="10"/>
      <c r="K876" s="12"/>
      <c r="L876" s="12"/>
      <c r="M876" s="12"/>
      <c r="N876" s="12"/>
      <c r="O876" s="12"/>
      <c r="P876" s="12"/>
      <c r="Q876" s="12"/>
      <c r="R876" s="12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</row>
    <row r="877" spans="2:42">
      <c r="B877" s="5"/>
      <c r="C877" s="5"/>
      <c r="D877" s="5"/>
      <c r="E877" s="5"/>
      <c r="F877" s="5"/>
      <c r="G877" s="10"/>
      <c r="H877" s="10"/>
      <c r="I877" s="10"/>
      <c r="K877" s="12"/>
      <c r="L877" s="12"/>
      <c r="M877" s="12"/>
      <c r="N877" s="12"/>
      <c r="O877" s="12"/>
      <c r="P877" s="12"/>
      <c r="Q877" s="12"/>
      <c r="R877" s="12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</row>
    <row r="878" spans="2:42">
      <c r="B878" s="5"/>
      <c r="C878" s="5"/>
      <c r="D878" s="5"/>
      <c r="E878" s="5"/>
      <c r="F878" s="5"/>
      <c r="G878" s="10"/>
      <c r="H878" s="10"/>
      <c r="I878" s="10"/>
      <c r="K878" s="12"/>
      <c r="L878" s="12"/>
      <c r="M878" s="12"/>
      <c r="N878" s="12"/>
      <c r="O878" s="12"/>
      <c r="P878" s="12"/>
      <c r="Q878" s="12"/>
      <c r="R878" s="12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</row>
    <row r="879" spans="2:42">
      <c r="B879" s="5"/>
      <c r="C879" s="5"/>
      <c r="D879" s="5"/>
      <c r="E879" s="5"/>
      <c r="F879" s="5"/>
      <c r="G879" s="10"/>
      <c r="H879" s="10"/>
      <c r="I879" s="10"/>
      <c r="K879" s="12"/>
      <c r="L879" s="12"/>
      <c r="M879" s="12"/>
      <c r="N879" s="12"/>
      <c r="O879" s="12"/>
      <c r="P879" s="12"/>
      <c r="Q879" s="12"/>
      <c r="R879" s="12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</row>
    <row r="880" spans="2:42">
      <c r="B880" s="5"/>
      <c r="C880" s="5"/>
      <c r="D880" s="5"/>
      <c r="E880" s="5"/>
      <c r="F880" s="5"/>
      <c r="G880" s="10"/>
      <c r="H880" s="10"/>
      <c r="I880" s="10"/>
      <c r="K880" s="12"/>
      <c r="L880" s="12"/>
      <c r="M880" s="12"/>
      <c r="N880" s="12"/>
      <c r="O880" s="12"/>
      <c r="P880" s="12"/>
      <c r="Q880" s="12"/>
      <c r="R880" s="12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</row>
    <row r="881" spans="2:42">
      <c r="B881" s="5"/>
      <c r="C881" s="5"/>
      <c r="D881" s="5"/>
      <c r="E881" s="5"/>
      <c r="F881" s="5"/>
      <c r="G881" s="10"/>
      <c r="H881" s="10"/>
      <c r="I881" s="10"/>
      <c r="K881" s="12"/>
      <c r="L881" s="12"/>
      <c r="M881" s="12"/>
      <c r="N881" s="12"/>
      <c r="O881" s="12"/>
      <c r="P881" s="12"/>
      <c r="Q881" s="12"/>
      <c r="R881" s="12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</row>
    <row r="882" spans="2:42">
      <c r="B882" s="5"/>
      <c r="C882" s="5"/>
      <c r="D882" s="5"/>
      <c r="E882" s="5"/>
      <c r="F882" s="5"/>
      <c r="G882" s="10"/>
      <c r="H882" s="10"/>
      <c r="I882" s="10"/>
      <c r="K882" s="12"/>
      <c r="L882" s="12"/>
      <c r="M882" s="12"/>
      <c r="N882" s="12"/>
      <c r="O882" s="12"/>
      <c r="P882" s="12"/>
      <c r="Q882" s="12"/>
      <c r="R882" s="12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</row>
    <row r="883" spans="2:42">
      <c r="B883" s="5"/>
      <c r="C883" s="5"/>
      <c r="D883" s="5"/>
      <c r="E883" s="5"/>
      <c r="F883" s="5"/>
      <c r="G883" s="10"/>
      <c r="H883" s="10"/>
      <c r="I883" s="10"/>
      <c r="K883" s="12"/>
      <c r="L883" s="12"/>
      <c r="M883" s="12"/>
      <c r="N883" s="12"/>
      <c r="O883" s="12"/>
      <c r="P883" s="12"/>
      <c r="Q883" s="12"/>
      <c r="R883" s="12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</row>
    <row r="884" spans="2:42">
      <c r="B884" s="5"/>
      <c r="C884" s="5"/>
      <c r="D884" s="5"/>
      <c r="E884" s="5"/>
      <c r="F884" s="5"/>
      <c r="G884" s="10"/>
      <c r="H884" s="10"/>
      <c r="I884" s="10"/>
      <c r="K884" s="12"/>
      <c r="L884" s="12"/>
      <c r="M884" s="12"/>
      <c r="N884" s="12"/>
      <c r="O884" s="12"/>
      <c r="P884" s="12"/>
      <c r="Q884" s="12"/>
      <c r="R884" s="12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</row>
    <row r="885" spans="2:42">
      <c r="B885" s="5"/>
      <c r="C885" s="5"/>
      <c r="D885" s="5"/>
      <c r="E885" s="5"/>
      <c r="F885" s="5"/>
      <c r="G885" s="10"/>
      <c r="H885" s="10"/>
      <c r="I885" s="10"/>
      <c r="K885" s="12"/>
      <c r="L885" s="12"/>
      <c r="M885" s="12"/>
      <c r="N885" s="12"/>
      <c r="O885" s="12"/>
      <c r="P885" s="12"/>
      <c r="Q885" s="12"/>
      <c r="R885" s="12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</row>
    <row r="886" spans="2:42">
      <c r="B886" s="5"/>
      <c r="C886" s="5"/>
      <c r="D886" s="5"/>
      <c r="E886" s="5"/>
      <c r="F886" s="5"/>
      <c r="G886" s="10"/>
      <c r="H886" s="10"/>
      <c r="I886" s="10"/>
      <c r="K886" s="12"/>
      <c r="L886" s="12"/>
      <c r="M886" s="12"/>
      <c r="N886" s="12"/>
      <c r="O886" s="12"/>
      <c r="P886" s="12"/>
      <c r="Q886" s="12"/>
      <c r="R886" s="12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</row>
    <row r="887" spans="2:42">
      <c r="B887" s="5"/>
      <c r="C887" s="5"/>
      <c r="D887" s="5"/>
      <c r="E887" s="5"/>
      <c r="F887" s="5"/>
      <c r="G887" s="10"/>
      <c r="H887" s="10"/>
      <c r="I887" s="10"/>
      <c r="K887" s="12"/>
      <c r="L887" s="12"/>
      <c r="M887" s="12"/>
      <c r="N887" s="12"/>
      <c r="O887" s="12"/>
      <c r="P887" s="12"/>
      <c r="Q887" s="12"/>
      <c r="R887" s="12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</row>
    <row r="888" spans="2:42">
      <c r="B888" s="5"/>
      <c r="C888" s="5"/>
      <c r="D888" s="5"/>
      <c r="E888" s="5"/>
      <c r="F888" s="5"/>
      <c r="G888" s="10"/>
      <c r="H888" s="10"/>
      <c r="I888" s="10"/>
      <c r="K888" s="12"/>
      <c r="L888" s="12"/>
      <c r="M888" s="12"/>
      <c r="N888" s="12"/>
      <c r="O888" s="12"/>
      <c r="P888" s="12"/>
      <c r="Q888" s="12"/>
      <c r="R888" s="12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</row>
    <row r="889" spans="2:42">
      <c r="B889" s="5"/>
      <c r="C889" s="5"/>
      <c r="D889" s="5"/>
      <c r="E889" s="5"/>
      <c r="F889" s="5"/>
      <c r="G889" s="10"/>
      <c r="H889" s="10"/>
      <c r="I889" s="10"/>
      <c r="K889" s="12"/>
      <c r="L889" s="12"/>
      <c r="M889" s="12"/>
      <c r="N889" s="12"/>
      <c r="O889" s="12"/>
      <c r="P889" s="12"/>
      <c r="Q889" s="12"/>
      <c r="R889" s="12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</row>
    <row r="890" spans="2:42">
      <c r="B890" s="5"/>
      <c r="C890" s="5"/>
      <c r="D890" s="5"/>
      <c r="E890" s="5"/>
      <c r="F890" s="5"/>
      <c r="G890" s="10"/>
      <c r="H890" s="10"/>
      <c r="I890" s="10"/>
      <c r="K890" s="12"/>
      <c r="L890" s="12"/>
      <c r="M890" s="12"/>
      <c r="N890" s="12"/>
      <c r="O890" s="12"/>
      <c r="P890" s="12"/>
      <c r="Q890" s="12"/>
      <c r="R890" s="12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</row>
    <row r="891" spans="2:42">
      <c r="B891" s="5"/>
      <c r="C891" s="5"/>
      <c r="D891" s="5"/>
      <c r="E891" s="5"/>
      <c r="F891" s="5"/>
      <c r="G891" s="10"/>
      <c r="H891" s="10"/>
      <c r="I891" s="10"/>
      <c r="K891" s="12"/>
      <c r="L891" s="12"/>
      <c r="M891" s="12"/>
      <c r="N891" s="12"/>
      <c r="O891" s="12"/>
      <c r="P891" s="12"/>
      <c r="Q891" s="12"/>
      <c r="R891" s="12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</row>
    <row r="892" spans="2:42">
      <c r="B892" s="5"/>
      <c r="C892" s="5"/>
      <c r="D892" s="5"/>
      <c r="E892" s="5"/>
      <c r="F892" s="5"/>
      <c r="G892" s="10"/>
      <c r="H892" s="10"/>
      <c r="I892" s="10"/>
      <c r="K892" s="12"/>
      <c r="L892" s="12"/>
      <c r="M892" s="12"/>
      <c r="N892" s="12"/>
      <c r="O892" s="12"/>
      <c r="P892" s="12"/>
      <c r="Q892" s="12"/>
      <c r="R892" s="12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</row>
    <row r="893" spans="2:42">
      <c r="B893" s="5"/>
      <c r="C893" s="5"/>
      <c r="D893" s="5"/>
      <c r="E893" s="5"/>
      <c r="F893" s="5"/>
      <c r="G893" s="10"/>
      <c r="H893" s="10"/>
      <c r="I893" s="10"/>
      <c r="K893" s="12"/>
      <c r="L893" s="12"/>
      <c r="M893" s="12"/>
      <c r="N893" s="12"/>
      <c r="O893" s="12"/>
      <c r="P893" s="12"/>
      <c r="Q893" s="12"/>
      <c r="R893" s="12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</row>
    <row r="894" spans="2:42">
      <c r="B894" s="5"/>
      <c r="C894" s="5"/>
      <c r="D894" s="5"/>
      <c r="E894" s="5"/>
      <c r="F894" s="5"/>
      <c r="G894" s="10"/>
      <c r="H894" s="10"/>
      <c r="I894" s="10"/>
      <c r="K894" s="12"/>
      <c r="L894" s="12"/>
      <c r="M894" s="12"/>
      <c r="N894" s="12"/>
      <c r="O894" s="12"/>
      <c r="P894" s="12"/>
      <c r="Q894" s="12"/>
      <c r="R894" s="12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</row>
    <row r="895" spans="2:42">
      <c r="B895" s="5"/>
      <c r="C895" s="5"/>
      <c r="D895" s="5"/>
      <c r="E895" s="5"/>
      <c r="F895" s="5"/>
      <c r="G895" s="10"/>
      <c r="H895" s="10"/>
      <c r="I895" s="10"/>
      <c r="K895" s="12"/>
      <c r="L895" s="12"/>
      <c r="M895" s="12"/>
      <c r="N895" s="12"/>
      <c r="O895" s="12"/>
      <c r="P895" s="12"/>
      <c r="Q895" s="12"/>
      <c r="R895" s="12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</row>
    <row r="896" spans="2:42">
      <c r="B896" s="5"/>
      <c r="C896" s="5"/>
      <c r="D896" s="5"/>
      <c r="E896" s="5"/>
      <c r="F896" s="5"/>
      <c r="G896" s="10"/>
      <c r="H896" s="10"/>
      <c r="I896" s="10"/>
      <c r="K896" s="12"/>
      <c r="L896" s="12"/>
      <c r="M896" s="12"/>
      <c r="N896" s="12"/>
      <c r="O896" s="12"/>
      <c r="P896" s="12"/>
      <c r="Q896" s="12"/>
      <c r="R896" s="12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</row>
    <row r="897" spans="2:42">
      <c r="B897" s="5"/>
      <c r="C897" s="5"/>
      <c r="D897" s="5"/>
      <c r="E897" s="5"/>
      <c r="F897" s="5"/>
      <c r="G897" s="10"/>
      <c r="H897" s="10"/>
      <c r="I897" s="10"/>
      <c r="K897" s="12"/>
      <c r="L897" s="12"/>
      <c r="M897" s="12"/>
      <c r="N897" s="12"/>
      <c r="O897" s="12"/>
      <c r="P897" s="12"/>
      <c r="Q897" s="12"/>
      <c r="R897" s="12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</row>
    <row r="898" spans="2:42">
      <c r="B898" s="5"/>
      <c r="C898" s="5"/>
      <c r="D898" s="5"/>
      <c r="E898" s="5"/>
      <c r="F898" s="5"/>
      <c r="G898" s="10"/>
      <c r="H898" s="10"/>
      <c r="I898" s="10"/>
      <c r="K898" s="12"/>
      <c r="L898" s="12"/>
      <c r="M898" s="12"/>
      <c r="N898" s="12"/>
      <c r="O898" s="12"/>
      <c r="P898" s="12"/>
      <c r="Q898" s="12"/>
      <c r="R898" s="12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</row>
    <row r="899" spans="2:42">
      <c r="B899" s="5"/>
      <c r="C899" s="5"/>
      <c r="D899" s="5"/>
      <c r="E899" s="5"/>
      <c r="F899" s="5"/>
      <c r="G899" s="10"/>
      <c r="H899" s="10"/>
      <c r="I899" s="10"/>
      <c r="K899" s="12"/>
      <c r="L899" s="12"/>
      <c r="M899" s="12"/>
      <c r="N899" s="12"/>
      <c r="O899" s="12"/>
      <c r="P899" s="12"/>
      <c r="Q899" s="12"/>
      <c r="R899" s="12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</row>
    <row r="900" spans="2:42">
      <c r="B900" s="5"/>
      <c r="C900" s="5"/>
      <c r="D900" s="5"/>
      <c r="E900" s="5"/>
      <c r="F900" s="5"/>
      <c r="G900" s="10"/>
      <c r="H900" s="10"/>
      <c r="I900" s="10"/>
      <c r="K900" s="12"/>
      <c r="L900" s="12"/>
      <c r="M900" s="12"/>
      <c r="N900" s="12"/>
      <c r="O900" s="12"/>
      <c r="P900" s="12"/>
      <c r="Q900" s="12"/>
      <c r="R900" s="12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</row>
    <row r="901" spans="2:42">
      <c r="B901" s="5"/>
      <c r="C901" s="5"/>
      <c r="D901" s="5"/>
      <c r="E901" s="5"/>
      <c r="F901" s="5"/>
      <c r="G901" s="10"/>
      <c r="H901" s="10"/>
      <c r="I901" s="10"/>
      <c r="K901" s="12"/>
      <c r="L901" s="12"/>
      <c r="M901" s="12"/>
      <c r="N901" s="12"/>
      <c r="O901" s="12"/>
      <c r="P901" s="12"/>
      <c r="Q901" s="12"/>
      <c r="R901" s="12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</row>
    <row r="902" spans="2:42">
      <c r="B902" s="5"/>
      <c r="C902" s="5"/>
      <c r="D902" s="5"/>
      <c r="E902" s="5"/>
      <c r="F902" s="5"/>
      <c r="G902" s="10"/>
      <c r="H902" s="10"/>
      <c r="I902" s="10"/>
      <c r="K902" s="12"/>
      <c r="L902" s="12"/>
      <c r="M902" s="12"/>
      <c r="N902" s="12"/>
      <c r="O902" s="12"/>
      <c r="P902" s="12"/>
      <c r="Q902" s="12"/>
      <c r="R902" s="12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</row>
    <row r="903" spans="2:42">
      <c r="B903" s="5"/>
      <c r="C903" s="5"/>
      <c r="D903" s="5"/>
      <c r="E903" s="5"/>
      <c r="F903" s="5"/>
      <c r="G903" s="10"/>
      <c r="H903" s="10"/>
      <c r="I903" s="10"/>
      <c r="K903" s="12"/>
      <c r="L903" s="12"/>
      <c r="M903" s="12"/>
      <c r="N903" s="12"/>
      <c r="O903" s="12"/>
      <c r="P903" s="12"/>
      <c r="Q903" s="12"/>
      <c r="R903" s="12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</row>
    <row r="904" spans="2:42">
      <c r="B904" s="5"/>
      <c r="C904" s="5"/>
      <c r="D904" s="5"/>
      <c r="E904" s="5"/>
      <c r="F904" s="5"/>
      <c r="G904" s="10"/>
      <c r="H904" s="10"/>
      <c r="I904" s="10"/>
      <c r="K904" s="12"/>
      <c r="L904" s="12"/>
      <c r="M904" s="12"/>
      <c r="N904" s="12"/>
      <c r="O904" s="12"/>
      <c r="P904" s="12"/>
      <c r="Q904" s="12"/>
      <c r="R904" s="12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</row>
    <row r="905" spans="2:42">
      <c r="B905" s="5"/>
      <c r="C905" s="5"/>
      <c r="D905" s="5"/>
      <c r="E905" s="5"/>
      <c r="F905" s="5"/>
      <c r="G905" s="10"/>
      <c r="H905" s="10"/>
      <c r="I905" s="10"/>
      <c r="K905" s="12"/>
      <c r="L905" s="12"/>
      <c r="M905" s="12"/>
      <c r="N905" s="12"/>
      <c r="O905" s="12"/>
      <c r="P905" s="12"/>
      <c r="Q905" s="12"/>
      <c r="R905" s="12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</row>
    <row r="906" spans="2:42">
      <c r="B906" s="5"/>
      <c r="C906" s="5"/>
      <c r="D906" s="5"/>
      <c r="E906" s="5"/>
      <c r="F906" s="5"/>
      <c r="G906" s="10"/>
      <c r="H906" s="10"/>
      <c r="I906" s="10"/>
      <c r="K906" s="12"/>
      <c r="L906" s="12"/>
      <c r="M906" s="12"/>
      <c r="N906" s="12"/>
      <c r="O906" s="12"/>
      <c r="P906" s="12"/>
      <c r="Q906" s="12"/>
      <c r="R906" s="12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</row>
    <row r="907" spans="2:42">
      <c r="B907" s="5"/>
      <c r="C907" s="5"/>
      <c r="D907" s="5"/>
      <c r="E907" s="5"/>
      <c r="F907" s="5"/>
      <c r="G907" s="10"/>
      <c r="H907" s="10"/>
      <c r="I907" s="10"/>
      <c r="K907" s="12"/>
      <c r="L907" s="12"/>
      <c r="M907" s="12"/>
      <c r="N907" s="12"/>
      <c r="O907" s="12"/>
      <c r="P907" s="12"/>
      <c r="Q907" s="12"/>
      <c r="R907" s="12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</row>
    <row r="908" spans="2:42">
      <c r="B908" s="5"/>
      <c r="C908" s="5"/>
      <c r="D908" s="5"/>
      <c r="E908" s="5"/>
      <c r="F908" s="5"/>
      <c r="G908" s="10"/>
      <c r="H908" s="10"/>
      <c r="I908" s="10"/>
      <c r="K908" s="12"/>
      <c r="L908" s="12"/>
      <c r="M908" s="12"/>
      <c r="N908" s="12"/>
      <c r="O908" s="12"/>
      <c r="P908" s="12"/>
      <c r="Q908" s="12"/>
      <c r="R908" s="12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</row>
    <row r="909" spans="2:42">
      <c r="B909" s="5"/>
      <c r="C909" s="5"/>
      <c r="D909" s="5"/>
      <c r="E909" s="5"/>
      <c r="F909" s="5"/>
      <c r="G909" s="10"/>
      <c r="H909" s="10"/>
      <c r="I909" s="10"/>
      <c r="K909" s="12"/>
      <c r="L909" s="12"/>
      <c r="M909" s="12"/>
      <c r="N909" s="12"/>
      <c r="O909" s="12"/>
      <c r="P909" s="12"/>
      <c r="Q909" s="12"/>
      <c r="R909" s="12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</row>
    <row r="910" spans="2:42">
      <c r="B910" s="5"/>
      <c r="C910" s="5"/>
      <c r="D910" s="5"/>
      <c r="E910" s="5"/>
      <c r="F910" s="5"/>
      <c r="G910" s="10"/>
      <c r="H910" s="10"/>
      <c r="I910" s="10"/>
      <c r="K910" s="12"/>
      <c r="L910" s="12"/>
      <c r="M910" s="12"/>
      <c r="N910" s="12"/>
      <c r="O910" s="12"/>
      <c r="P910" s="12"/>
      <c r="Q910" s="12"/>
      <c r="R910" s="12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</row>
    <row r="911" spans="2:42">
      <c r="B911" s="5"/>
      <c r="C911" s="5"/>
      <c r="D911" s="5"/>
      <c r="E911" s="5"/>
      <c r="F911" s="5"/>
      <c r="G911" s="10"/>
      <c r="H911" s="10"/>
      <c r="I911" s="10"/>
      <c r="K911" s="12"/>
      <c r="L911" s="12"/>
      <c r="M911" s="12"/>
      <c r="N911" s="12"/>
      <c r="O911" s="12"/>
      <c r="P911" s="12"/>
      <c r="Q911" s="12"/>
      <c r="R911" s="12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</row>
    <row r="912" spans="2:42">
      <c r="B912" s="5"/>
      <c r="C912" s="5"/>
      <c r="D912" s="5"/>
      <c r="E912" s="5"/>
      <c r="F912" s="5"/>
      <c r="G912" s="10"/>
      <c r="H912" s="10"/>
      <c r="I912" s="10"/>
      <c r="K912" s="12"/>
      <c r="L912" s="12"/>
      <c r="M912" s="12"/>
      <c r="N912" s="12"/>
      <c r="O912" s="12"/>
      <c r="P912" s="12"/>
      <c r="Q912" s="12"/>
      <c r="R912" s="12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</row>
    <row r="913" spans="2:42">
      <c r="B913" s="5"/>
      <c r="C913" s="5"/>
      <c r="D913" s="5"/>
      <c r="E913" s="5"/>
      <c r="F913" s="5"/>
      <c r="G913" s="10"/>
      <c r="H913" s="10"/>
      <c r="I913" s="10"/>
      <c r="K913" s="12"/>
      <c r="L913" s="12"/>
      <c r="M913" s="12"/>
      <c r="N913" s="12"/>
      <c r="O913" s="12"/>
      <c r="P913" s="12"/>
      <c r="Q913" s="12"/>
      <c r="R913" s="12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</row>
    <row r="914" spans="2:42">
      <c r="B914" s="5"/>
      <c r="C914" s="5"/>
      <c r="D914" s="5"/>
      <c r="E914" s="5"/>
      <c r="F914" s="5"/>
      <c r="G914" s="10"/>
      <c r="H914" s="10"/>
      <c r="I914" s="10"/>
      <c r="K914" s="12"/>
      <c r="L914" s="12"/>
      <c r="M914" s="12"/>
      <c r="N914" s="12"/>
      <c r="O914" s="12"/>
      <c r="P914" s="12"/>
      <c r="Q914" s="12"/>
      <c r="R914" s="12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</row>
    <row r="915" spans="2:42">
      <c r="B915" s="5"/>
      <c r="C915" s="5"/>
      <c r="D915" s="5"/>
      <c r="E915" s="5"/>
      <c r="F915" s="5"/>
      <c r="G915" s="10"/>
      <c r="H915" s="10"/>
      <c r="I915" s="10"/>
      <c r="K915" s="12"/>
      <c r="L915" s="12"/>
      <c r="M915" s="12"/>
      <c r="N915" s="12"/>
      <c r="O915" s="12"/>
      <c r="P915" s="12"/>
      <c r="Q915" s="12"/>
      <c r="R915" s="12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</row>
    <row r="916" spans="2:42">
      <c r="B916" s="5"/>
      <c r="C916" s="5"/>
      <c r="D916" s="5"/>
      <c r="E916" s="5"/>
      <c r="F916" s="5"/>
      <c r="G916" s="10"/>
      <c r="H916" s="10"/>
      <c r="I916" s="10"/>
      <c r="K916" s="12"/>
      <c r="L916" s="12"/>
      <c r="M916" s="12"/>
      <c r="N916" s="12"/>
      <c r="O916" s="12"/>
      <c r="P916" s="12"/>
      <c r="Q916" s="12"/>
      <c r="R916" s="12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</row>
    <row r="917" spans="2:42">
      <c r="B917" s="5"/>
      <c r="C917" s="5"/>
      <c r="D917" s="5"/>
      <c r="E917" s="5"/>
      <c r="F917" s="5"/>
      <c r="G917" s="10"/>
      <c r="H917" s="10"/>
      <c r="I917" s="10"/>
      <c r="K917" s="12"/>
      <c r="L917" s="12"/>
      <c r="M917" s="12"/>
      <c r="N917" s="12"/>
      <c r="O917" s="12"/>
      <c r="P917" s="12"/>
      <c r="Q917" s="12"/>
      <c r="R917" s="12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</row>
    <row r="918" spans="2:42">
      <c r="B918" s="5"/>
      <c r="C918" s="5"/>
      <c r="D918" s="5"/>
      <c r="E918" s="5"/>
      <c r="F918" s="5"/>
      <c r="G918" s="10"/>
      <c r="H918" s="10"/>
      <c r="I918" s="10"/>
      <c r="K918" s="12"/>
      <c r="L918" s="12"/>
      <c r="M918" s="12"/>
      <c r="N918" s="12"/>
      <c r="O918" s="12"/>
      <c r="P918" s="12"/>
      <c r="Q918" s="12"/>
      <c r="R918" s="12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</row>
    <row r="919" spans="2:42">
      <c r="B919" s="5"/>
      <c r="C919" s="5"/>
      <c r="D919" s="5"/>
      <c r="E919" s="5"/>
      <c r="F919" s="5"/>
      <c r="G919" s="10"/>
      <c r="H919" s="10"/>
      <c r="I919" s="10"/>
      <c r="K919" s="12"/>
      <c r="L919" s="12"/>
      <c r="M919" s="12"/>
      <c r="N919" s="12"/>
      <c r="O919" s="12"/>
      <c r="P919" s="12"/>
      <c r="Q919" s="12"/>
      <c r="R919" s="12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</row>
    <row r="920" spans="2:42">
      <c r="B920" s="5"/>
      <c r="C920" s="5"/>
      <c r="D920" s="5"/>
      <c r="E920" s="5"/>
      <c r="F920" s="5"/>
      <c r="G920" s="10"/>
      <c r="H920" s="10"/>
      <c r="I920" s="10"/>
      <c r="K920" s="12"/>
      <c r="L920" s="12"/>
      <c r="M920" s="12"/>
      <c r="N920" s="12"/>
      <c r="O920" s="12"/>
      <c r="P920" s="12"/>
      <c r="Q920" s="12"/>
      <c r="R920" s="12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</row>
    <row r="921" spans="2:42">
      <c r="B921" s="5"/>
      <c r="C921" s="5"/>
      <c r="D921" s="5"/>
      <c r="E921" s="5"/>
      <c r="F921" s="5"/>
      <c r="G921" s="10"/>
      <c r="H921" s="10"/>
      <c r="I921" s="10"/>
      <c r="K921" s="12"/>
      <c r="L921" s="12"/>
      <c r="M921" s="12"/>
      <c r="N921" s="12"/>
      <c r="O921" s="12"/>
      <c r="P921" s="12"/>
      <c r="Q921" s="12"/>
      <c r="R921" s="12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</row>
    <row r="922" spans="2:42">
      <c r="B922" s="5"/>
      <c r="C922" s="5"/>
      <c r="D922" s="5"/>
      <c r="E922" s="5"/>
      <c r="F922" s="5"/>
      <c r="G922" s="10"/>
      <c r="H922" s="10"/>
      <c r="I922" s="10"/>
      <c r="K922" s="12"/>
      <c r="L922" s="12"/>
      <c r="M922" s="12"/>
      <c r="N922" s="12"/>
      <c r="O922" s="12"/>
      <c r="P922" s="12"/>
      <c r="Q922" s="12"/>
      <c r="R922" s="12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</row>
    <row r="923" spans="2:42">
      <c r="B923" s="5"/>
      <c r="C923" s="5"/>
      <c r="D923" s="5"/>
      <c r="E923" s="5"/>
      <c r="F923" s="5"/>
      <c r="G923" s="10"/>
      <c r="H923" s="10"/>
      <c r="I923" s="10"/>
      <c r="K923" s="12"/>
      <c r="L923" s="12"/>
      <c r="M923" s="12"/>
      <c r="N923" s="12"/>
      <c r="O923" s="12"/>
      <c r="P923" s="12"/>
      <c r="Q923" s="12"/>
      <c r="R923" s="12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</row>
    <row r="924" spans="2:42">
      <c r="B924" s="5"/>
      <c r="C924" s="5"/>
      <c r="D924" s="5"/>
      <c r="E924" s="5"/>
      <c r="F924" s="5"/>
      <c r="G924" s="10"/>
      <c r="H924" s="10"/>
      <c r="I924" s="10"/>
      <c r="K924" s="12"/>
      <c r="L924" s="12"/>
      <c r="M924" s="12"/>
      <c r="N924" s="12"/>
      <c r="O924" s="12"/>
      <c r="P924" s="12"/>
      <c r="Q924" s="12"/>
      <c r="R924" s="12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</row>
    <row r="925" spans="2:42">
      <c r="B925" s="5"/>
      <c r="C925" s="5"/>
      <c r="D925" s="5"/>
      <c r="E925" s="5"/>
      <c r="F925" s="5"/>
      <c r="G925" s="10"/>
      <c r="H925" s="10"/>
      <c r="I925" s="10"/>
      <c r="K925" s="12"/>
      <c r="L925" s="12"/>
      <c r="M925" s="12"/>
      <c r="N925" s="12"/>
      <c r="O925" s="12"/>
      <c r="P925" s="12"/>
      <c r="Q925" s="12"/>
      <c r="R925" s="12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</row>
    <row r="926" spans="2:42">
      <c r="B926" s="5"/>
      <c r="C926" s="5"/>
      <c r="D926" s="5"/>
      <c r="E926" s="5"/>
      <c r="F926" s="5"/>
      <c r="G926" s="10"/>
      <c r="H926" s="10"/>
      <c r="I926" s="10"/>
      <c r="K926" s="12"/>
      <c r="L926" s="12"/>
      <c r="M926" s="12"/>
      <c r="N926" s="12"/>
      <c r="O926" s="12"/>
      <c r="P926" s="12"/>
      <c r="Q926" s="12"/>
      <c r="R926" s="12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</row>
    <row r="927" spans="2:42">
      <c r="B927" s="5"/>
      <c r="C927" s="5"/>
      <c r="D927" s="5"/>
      <c r="E927" s="5"/>
      <c r="F927" s="5"/>
      <c r="G927" s="10"/>
      <c r="H927" s="10"/>
      <c r="I927" s="10"/>
      <c r="K927" s="12"/>
      <c r="L927" s="12"/>
      <c r="M927" s="12"/>
      <c r="N927" s="12"/>
      <c r="O927" s="12"/>
      <c r="P927" s="12"/>
      <c r="Q927" s="12"/>
      <c r="R927" s="12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</row>
    <row r="928" spans="2:42">
      <c r="B928" s="5"/>
      <c r="C928" s="5"/>
      <c r="D928" s="5"/>
      <c r="E928" s="5"/>
      <c r="F928" s="5"/>
      <c r="G928" s="10"/>
      <c r="H928" s="10"/>
      <c r="I928" s="10"/>
      <c r="K928" s="12"/>
      <c r="L928" s="12"/>
      <c r="M928" s="12"/>
      <c r="N928" s="12"/>
      <c r="O928" s="12"/>
      <c r="P928" s="12"/>
      <c r="Q928" s="12"/>
      <c r="R928" s="12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</row>
    <row r="929" spans="2:42">
      <c r="B929" s="5"/>
      <c r="C929" s="5"/>
      <c r="D929" s="5"/>
      <c r="E929" s="5"/>
      <c r="F929" s="5"/>
      <c r="G929" s="10"/>
      <c r="H929" s="10"/>
      <c r="I929" s="10"/>
      <c r="K929" s="12"/>
      <c r="L929" s="12"/>
      <c r="M929" s="12"/>
      <c r="N929" s="12"/>
      <c r="O929" s="12"/>
      <c r="P929" s="12"/>
      <c r="Q929" s="12"/>
      <c r="R929" s="12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</row>
    <row r="930" spans="2:42">
      <c r="B930" s="5"/>
      <c r="C930" s="5"/>
      <c r="D930" s="5"/>
      <c r="E930" s="5"/>
      <c r="F930" s="5"/>
      <c r="G930" s="10"/>
      <c r="H930" s="10"/>
      <c r="I930" s="10"/>
      <c r="K930" s="12"/>
      <c r="L930" s="12"/>
      <c r="M930" s="12"/>
      <c r="N930" s="12"/>
      <c r="O930" s="12"/>
      <c r="P930" s="12"/>
      <c r="Q930" s="12"/>
      <c r="R930" s="12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</row>
    <row r="931" spans="2:42">
      <c r="B931" s="5"/>
      <c r="C931" s="5"/>
      <c r="D931" s="5"/>
      <c r="E931" s="5"/>
      <c r="F931" s="5"/>
      <c r="G931" s="10"/>
      <c r="H931" s="10"/>
      <c r="I931" s="10"/>
      <c r="K931" s="12"/>
      <c r="L931" s="12"/>
      <c r="M931" s="12"/>
      <c r="N931" s="12"/>
      <c r="O931" s="12"/>
      <c r="P931" s="12"/>
      <c r="Q931" s="12"/>
      <c r="R931" s="12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</row>
    <row r="932" spans="2:42">
      <c r="B932" s="5"/>
      <c r="C932" s="5"/>
      <c r="D932" s="5"/>
      <c r="E932" s="5"/>
      <c r="F932" s="5"/>
      <c r="G932" s="10"/>
      <c r="H932" s="10"/>
      <c r="I932" s="10"/>
      <c r="K932" s="12"/>
      <c r="L932" s="12"/>
      <c r="M932" s="12"/>
      <c r="N932" s="12"/>
      <c r="O932" s="12"/>
      <c r="P932" s="12"/>
      <c r="Q932" s="12"/>
      <c r="R932" s="12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</row>
    <row r="933" spans="2:42">
      <c r="B933" s="5"/>
      <c r="C933" s="5"/>
      <c r="D933" s="5"/>
      <c r="E933" s="5"/>
      <c r="F933" s="5"/>
      <c r="G933" s="10"/>
      <c r="H933" s="10"/>
      <c r="I933" s="10"/>
      <c r="K933" s="12"/>
      <c r="L933" s="12"/>
      <c r="M933" s="12"/>
      <c r="N933" s="12"/>
      <c r="O933" s="12"/>
      <c r="P933" s="12"/>
      <c r="Q933" s="12"/>
      <c r="R933" s="12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</row>
    <row r="934" spans="2:42">
      <c r="B934" s="5"/>
      <c r="C934" s="5"/>
      <c r="D934" s="5"/>
      <c r="E934" s="5"/>
      <c r="F934" s="5"/>
      <c r="G934" s="10"/>
      <c r="H934" s="10"/>
      <c r="I934" s="10"/>
      <c r="K934" s="12"/>
      <c r="L934" s="12"/>
      <c r="M934" s="12"/>
      <c r="N934" s="12"/>
      <c r="O934" s="12"/>
      <c r="P934" s="12"/>
      <c r="Q934" s="12"/>
      <c r="R934" s="12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</row>
    <row r="935" spans="2:42">
      <c r="B935" s="5"/>
      <c r="C935" s="5"/>
      <c r="D935" s="5"/>
      <c r="E935" s="5"/>
      <c r="F935" s="5"/>
      <c r="G935" s="10"/>
      <c r="H935" s="10"/>
      <c r="I935" s="10"/>
      <c r="K935" s="12"/>
      <c r="L935" s="12"/>
      <c r="M935" s="12"/>
      <c r="N935" s="12"/>
      <c r="O935" s="12"/>
      <c r="P935" s="12"/>
      <c r="Q935" s="12"/>
      <c r="R935" s="12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</row>
    <row r="936" spans="2:42">
      <c r="B936" s="5"/>
      <c r="C936" s="5"/>
      <c r="D936" s="5"/>
      <c r="E936" s="5"/>
      <c r="F936" s="5"/>
      <c r="G936" s="10"/>
      <c r="H936" s="10"/>
      <c r="I936" s="10"/>
      <c r="K936" s="12"/>
      <c r="L936" s="12"/>
      <c r="M936" s="12"/>
      <c r="N936" s="12"/>
      <c r="O936" s="12"/>
      <c r="P936" s="12"/>
      <c r="Q936" s="12"/>
      <c r="R936" s="12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</row>
    <row r="937" spans="2:42">
      <c r="B937" s="5"/>
      <c r="C937" s="5"/>
      <c r="D937" s="5"/>
      <c r="E937" s="5"/>
      <c r="F937" s="5"/>
      <c r="G937" s="10"/>
      <c r="H937" s="10"/>
      <c r="I937" s="10"/>
      <c r="K937" s="12"/>
      <c r="L937" s="12"/>
      <c r="M937" s="12"/>
      <c r="N937" s="12"/>
      <c r="O937" s="12"/>
      <c r="P937" s="12"/>
      <c r="Q937" s="12"/>
      <c r="R937" s="12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</row>
    <row r="938" spans="2:42">
      <c r="B938" s="5"/>
      <c r="C938" s="5"/>
      <c r="D938" s="5"/>
      <c r="E938" s="5"/>
      <c r="F938" s="5"/>
      <c r="G938" s="10"/>
      <c r="H938" s="10"/>
      <c r="I938" s="10"/>
      <c r="K938" s="12"/>
      <c r="L938" s="12"/>
      <c r="M938" s="12"/>
      <c r="N938" s="12"/>
      <c r="O938" s="12"/>
      <c r="P938" s="12"/>
      <c r="Q938" s="12"/>
      <c r="R938" s="12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</row>
    <row r="939" spans="2:42">
      <c r="B939" s="5"/>
      <c r="C939" s="5"/>
      <c r="D939" s="5"/>
      <c r="E939" s="5"/>
      <c r="F939" s="5"/>
      <c r="G939" s="10"/>
      <c r="H939" s="10"/>
      <c r="I939" s="10"/>
      <c r="K939" s="12"/>
      <c r="L939" s="12"/>
      <c r="M939" s="12"/>
      <c r="N939" s="12"/>
      <c r="O939" s="12"/>
      <c r="P939" s="12"/>
      <c r="Q939" s="12"/>
      <c r="R939" s="12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</row>
    <row r="940" spans="2:42">
      <c r="B940" s="5"/>
      <c r="C940" s="5"/>
      <c r="D940" s="5"/>
      <c r="E940" s="5"/>
      <c r="F940" s="5"/>
      <c r="G940" s="10"/>
      <c r="H940" s="10"/>
      <c r="I940" s="10"/>
      <c r="K940" s="12"/>
      <c r="L940" s="12"/>
      <c r="M940" s="12"/>
      <c r="N940" s="12"/>
      <c r="O940" s="12"/>
      <c r="P940" s="12"/>
      <c r="Q940" s="12"/>
      <c r="R940" s="12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</row>
    <row r="941" spans="2:42">
      <c r="B941" s="5"/>
      <c r="C941" s="5"/>
      <c r="D941" s="5"/>
      <c r="E941" s="5"/>
      <c r="F941" s="5"/>
      <c r="G941" s="10"/>
      <c r="H941" s="10"/>
      <c r="I941" s="10"/>
      <c r="K941" s="12"/>
      <c r="L941" s="12"/>
      <c r="M941" s="12"/>
      <c r="N941" s="12"/>
      <c r="O941" s="12"/>
      <c r="P941" s="12"/>
      <c r="Q941" s="12"/>
      <c r="R941" s="12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</row>
    <row r="942" spans="2:42">
      <c r="B942" s="5"/>
      <c r="C942" s="5"/>
      <c r="D942" s="5"/>
      <c r="E942" s="5"/>
      <c r="F942" s="5"/>
      <c r="G942" s="10"/>
      <c r="H942" s="10"/>
      <c r="I942" s="10"/>
      <c r="K942" s="12"/>
      <c r="L942" s="12"/>
      <c r="M942" s="12"/>
      <c r="N942" s="12"/>
      <c r="O942" s="12"/>
      <c r="P942" s="12"/>
      <c r="Q942" s="12"/>
      <c r="R942" s="12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</row>
    <row r="943" spans="2:42">
      <c r="B943" s="5"/>
      <c r="C943" s="5"/>
      <c r="D943" s="5"/>
      <c r="E943" s="5"/>
      <c r="F943" s="5"/>
      <c r="G943" s="10"/>
      <c r="H943" s="10"/>
      <c r="I943" s="10"/>
      <c r="K943" s="12"/>
      <c r="L943" s="12"/>
      <c r="M943" s="12"/>
      <c r="N943" s="12"/>
      <c r="O943" s="12"/>
      <c r="P943" s="12"/>
      <c r="Q943" s="12"/>
      <c r="R943" s="12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</row>
    <row r="944" spans="2:42">
      <c r="B944" s="5"/>
      <c r="C944" s="5"/>
      <c r="D944" s="5"/>
      <c r="E944" s="5"/>
      <c r="F944" s="5"/>
      <c r="G944" s="10"/>
      <c r="H944" s="10"/>
      <c r="I944" s="10"/>
      <c r="K944" s="12"/>
      <c r="L944" s="12"/>
      <c r="M944" s="12"/>
      <c r="N944" s="12"/>
      <c r="O944" s="12"/>
      <c r="P944" s="12"/>
      <c r="Q944" s="12"/>
      <c r="R944" s="12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</row>
    <row r="945" spans="2:42">
      <c r="B945" s="5"/>
      <c r="C945" s="5"/>
      <c r="D945" s="5"/>
      <c r="E945" s="5"/>
      <c r="F945" s="5"/>
      <c r="G945" s="10"/>
      <c r="H945" s="10"/>
      <c r="I945" s="10"/>
      <c r="K945" s="12"/>
      <c r="L945" s="12"/>
      <c r="M945" s="12"/>
      <c r="N945" s="12"/>
      <c r="O945" s="12"/>
      <c r="P945" s="12"/>
      <c r="Q945" s="12"/>
      <c r="R945" s="12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</row>
    <row r="946" spans="2:42">
      <c r="B946" s="5"/>
      <c r="C946" s="5"/>
      <c r="D946" s="5"/>
      <c r="E946" s="5"/>
      <c r="F946" s="5"/>
      <c r="G946" s="10"/>
      <c r="H946" s="10"/>
      <c r="I946" s="10"/>
      <c r="K946" s="12"/>
      <c r="L946" s="12"/>
      <c r="M946" s="12"/>
      <c r="N946" s="12"/>
      <c r="O946" s="12"/>
      <c r="P946" s="12"/>
      <c r="Q946" s="12"/>
      <c r="R946" s="12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</row>
    <row r="947" spans="2:42">
      <c r="B947" s="5"/>
      <c r="C947" s="5"/>
      <c r="D947" s="5"/>
      <c r="E947" s="5"/>
      <c r="F947" s="5"/>
      <c r="G947" s="10"/>
      <c r="H947" s="10"/>
      <c r="I947" s="10"/>
      <c r="K947" s="12"/>
      <c r="L947" s="12"/>
      <c r="M947" s="12"/>
      <c r="N947" s="12"/>
      <c r="O947" s="12"/>
      <c r="P947" s="12"/>
      <c r="Q947" s="12"/>
      <c r="R947" s="12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</row>
    <row r="948" spans="2:42">
      <c r="B948" s="5"/>
      <c r="C948" s="5"/>
      <c r="D948" s="5"/>
      <c r="E948" s="5"/>
      <c r="F948" s="5"/>
      <c r="G948" s="10"/>
      <c r="H948" s="10"/>
      <c r="I948" s="10"/>
      <c r="K948" s="12"/>
      <c r="L948" s="12"/>
      <c r="M948" s="12"/>
      <c r="N948" s="12"/>
      <c r="O948" s="12"/>
      <c r="P948" s="12"/>
      <c r="Q948" s="12"/>
      <c r="R948" s="12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</row>
    <row r="949" spans="2:42">
      <c r="B949" s="5"/>
      <c r="C949" s="5"/>
      <c r="D949" s="5"/>
      <c r="E949" s="5"/>
      <c r="F949" s="5"/>
      <c r="G949" s="10"/>
      <c r="H949" s="10"/>
      <c r="I949" s="10"/>
      <c r="K949" s="12"/>
      <c r="L949" s="12"/>
      <c r="M949" s="12"/>
      <c r="N949" s="12"/>
      <c r="O949" s="12"/>
      <c r="P949" s="12"/>
      <c r="Q949" s="12"/>
      <c r="R949" s="12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</row>
    <row r="950" spans="2:42">
      <c r="B950" s="5"/>
      <c r="C950" s="5"/>
      <c r="D950" s="5"/>
      <c r="E950" s="5"/>
      <c r="F950" s="5"/>
      <c r="G950" s="10"/>
      <c r="H950" s="10"/>
      <c r="I950" s="10"/>
      <c r="K950" s="12"/>
      <c r="L950" s="12"/>
      <c r="M950" s="12"/>
      <c r="N950" s="12"/>
      <c r="O950" s="12"/>
      <c r="P950" s="12"/>
      <c r="Q950" s="12"/>
      <c r="R950" s="12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</row>
    <row r="951" spans="2:42">
      <c r="B951" s="5"/>
      <c r="C951" s="5"/>
      <c r="D951" s="5"/>
      <c r="E951" s="5"/>
      <c r="F951" s="5"/>
      <c r="G951" s="10"/>
      <c r="H951" s="10"/>
      <c r="I951" s="10"/>
      <c r="K951" s="12"/>
      <c r="L951" s="12"/>
      <c r="M951" s="12"/>
      <c r="N951" s="12"/>
      <c r="O951" s="12"/>
      <c r="P951" s="12"/>
      <c r="Q951" s="12"/>
      <c r="R951" s="12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</row>
    <row r="952" spans="2:42">
      <c r="B952" s="5"/>
      <c r="C952" s="5"/>
      <c r="D952" s="5"/>
      <c r="E952" s="5"/>
      <c r="F952" s="5"/>
      <c r="G952" s="10"/>
      <c r="H952" s="10"/>
      <c r="I952" s="10"/>
      <c r="K952" s="12"/>
      <c r="L952" s="12"/>
      <c r="M952" s="12"/>
      <c r="N952" s="12"/>
      <c r="O952" s="12"/>
      <c r="P952" s="12"/>
      <c r="Q952" s="12"/>
      <c r="R952" s="12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</row>
    <row r="953" spans="2:42">
      <c r="B953" s="5"/>
      <c r="C953" s="5"/>
      <c r="D953" s="5"/>
      <c r="E953" s="5"/>
      <c r="F953" s="5"/>
      <c r="G953" s="10"/>
      <c r="H953" s="10"/>
      <c r="I953" s="10"/>
      <c r="K953" s="12"/>
      <c r="L953" s="12"/>
      <c r="M953" s="12"/>
      <c r="N953" s="12"/>
      <c r="O953" s="12"/>
      <c r="P953" s="12"/>
      <c r="Q953" s="12"/>
      <c r="R953" s="12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</row>
    <row r="954" spans="2:42">
      <c r="B954" s="5"/>
      <c r="C954" s="5"/>
      <c r="D954" s="5"/>
      <c r="E954" s="5"/>
      <c r="F954" s="5"/>
      <c r="G954" s="10"/>
      <c r="H954" s="10"/>
      <c r="I954" s="10"/>
      <c r="K954" s="12"/>
      <c r="L954" s="12"/>
      <c r="M954" s="12"/>
      <c r="N954" s="12"/>
      <c r="O954" s="12"/>
      <c r="P954" s="12"/>
      <c r="Q954" s="12"/>
      <c r="R954" s="12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</row>
    <row r="955" spans="2:42">
      <c r="B955" s="5"/>
      <c r="C955" s="5"/>
      <c r="D955" s="5"/>
      <c r="E955" s="5"/>
      <c r="F955" s="5"/>
      <c r="G955" s="10"/>
      <c r="H955" s="10"/>
      <c r="I955" s="10"/>
      <c r="K955" s="12"/>
      <c r="L955" s="12"/>
      <c r="M955" s="12"/>
      <c r="N955" s="12"/>
      <c r="O955" s="12"/>
      <c r="P955" s="12"/>
      <c r="Q955" s="12"/>
      <c r="R955" s="12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</row>
    <row r="956" spans="2:42">
      <c r="B956" s="5"/>
      <c r="C956" s="5"/>
      <c r="D956" s="5"/>
      <c r="E956" s="5"/>
      <c r="F956" s="5"/>
      <c r="G956" s="10"/>
      <c r="H956" s="10"/>
      <c r="I956" s="10"/>
      <c r="K956" s="12"/>
      <c r="L956" s="12"/>
      <c r="M956" s="12"/>
      <c r="N956" s="12"/>
      <c r="O956" s="12"/>
      <c r="P956" s="12"/>
      <c r="Q956" s="12"/>
      <c r="R956" s="12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</row>
    <row r="957" spans="2:42">
      <c r="B957" s="5"/>
      <c r="C957" s="5"/>
      <c r="D957" s="5"/>
      <c r="E957" s="5"/>
      <c r="F957" s="5"/>
      <c r="G957" s="10"/>
      <c r="H957" s="10"/>
      <c r="I957" s="10"/>
      <c r="K957" s="12"/>
      <c r="L957" s="12"/>
      <c r="M957" s="12"/>
      <c r="N957" s="12"/>
      <c r="O957" s="12"/>
      <c r="P957" s="12"/>
      <c r="Q957" s="12"/>
      <c r="R957" s="12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</row>
    <row r="958" spans="2:42">
      <c r="B958" s="5"/>
      <c r="C958" s="5"/>
      <c r="D958" s="5"/>
      <c r="E958" s="5"/>
      <c r="F958" s="5"/>
      <c r="G958" s="10"/>
      <c r="H958" s="10"/>
      <c r="I958" s="10"/>
      <c r="K958" s="12"/>
      <c r="L958" s="12"/>
      <c r="M958" s="12"/>
      <c r="N958" s="12"/>
      <c r="O958" s="12"/>
      <c r="P958" s="12"/>
      <c r="Q958" s="12"/>
      <c r="R958" s="12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</row>
    <row r="959" spans="2:42">
      <c r="B959" s="5"/>
      <c r="C959" s="5"/>
      <c r="D959" s="5"/>
      <c r="E959" s="5"/>
      <c r="F959" s="5"/>
      <c r="G959" s="10"/>
      <c r="H959" s="10"/>
      <c r="I959" s="10"/>
      <c r="K959" s="12"/>
      <c r="L959" s="12"/>
      <c r="M959" s="12"/>
      <c r="N959" s="12"/>
      <c r="O959" s="12"/>
      <c r="P959" s="12"/>
      <c r="Q959" s="12"/>
      <c r="R959" s="12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</row>
    <row r="960" spans="2:42">
      <c r="B960" s="5"/>
      <c r="C960" s="5"/>
      <c r="D960" s="5"/>
      <c r="E960" s="5"/>
      <c r="F960" s="5"/>
      <c r="G960" s="10"/>
      <c r="H960" s="10"/>
      <c r="I960" s="10"/>
      <c r="K960" s="12"/>
      <c r="L960" s="12"/>
      <c r="M960" s="12"/>
      <c r="N960" s="12"/>
      <c r="O960" s="12"/>
      <c r="P960" s="12"/>
      <c r="Q960" s="12"/>
      <c r="R960" s="12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</row>
    <row r="961" spans="2:42">
      <c r="B961" s="5"/>
      <c r="C961" s="5"/>
      <c r="D961" s="5"/>
      <c r="E961" s="5"/>
      <c r="F961" s="5"/>
      <c r="G961" s="10"/>
      <c r="H961" s="10"/>
      <c r="I961" s="10"/>
      <c r="K961" s="12"/>
      <c r="L961" s="12"/>
      <c r="M961" s="12"/>
      <c r="N961" s="12"/>
      <c r="O961" s="12"/>
      <c r="P961" s="12"/>
      <c r="Q961" s="12"/>
      <c r="R961" s="12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</row>
    <row r="962" spans="2:42">
      <c r="B962" s="5"/>
      <c r="C962" s="5"/>
      <c r="D962" s="5"/>
      <c r="E962" s="5"/>
      <c r="F962" s="5"/>
      <c r="G962" s="10"/>
      <c r="H962" s="10"/>
      <c r="I962" s="10"/>
      <c r="K962" s="12"/>
      <c r="L962" s="12"/>
      <c r="M962" s="12"/>
      <c r="N962" s="12"/>
      <c r="O962" s="12"/>
      <c r="P962" s="12"/>
      <c r="Q962" s="12"/>
      <c r="R962" s="12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</row>
    <row r="963" spans="2:42">
      <c r="B963" s="5"/>
      <c r="C963" s="5"/>
      <c r="D963" s="5"/>
      <c r="E963" s="5"/>
      <c r="F963" s="5"/>
      <c r="G963" s="10"/>
      <c r="H963" s="10"/>
      <c r="I963" s="10"/>
      <c r="K963" s="12"/>
      <c r="L963" s="12"/>
      <c r="M963" s="12"/>
      <c r="N963" s="12"/>
      <c r="O963" s="12"/>
      <c r="P963" s="12"/>
      <c r="Q963" s="12"/>
      <c r="R963" s="12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</row>
    <row r="964" spans="2:42">
      <c r="B964" s="5"/>
      <c r="C964" s="5"/>
      <c r="D964" s="5"/>
      <c r="E964" s="5"/>
      <c r="F964" s="5"/>
      <c r="G964" s="10"/>
      <c r="H964" s="10"/>
      <c r="I964" s="10"/>
      <c r="K964" s="12"/>
      <c r="L964" s="12"/>
      <c r="M964" s="12"/>
      <c r="N964" s="12"/>
      <c r="O964" s="12"/>
      <c r="P964" s="12"/>
      <c r="Q964" s="12"/>
      <c r="R964" s="12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</row>
    <row r="965" spans="2:42">
      <c r="B965" s="5"/>
      <c r="C965" s="5"/>
      <c r="D965" s="5"/>
      <c r="E965" s="5"/>
      <c r="F965" s="5"/>
      <c r="G965" s="10"/>
      <c r="H965" s="10"/>
      <c r="I965" s="10"/>
      <c r="K965" s="12"/>
      <c r="L965" s="12"/>
      <c r="M965" s="12"/>
      <c r="N965" s="12"/>
      <c r="O965" s="12"/>
      <c r="P965" s="12"/>
      <c r="Q965" s="12"/>
      <c r="R965" s="12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</row>
    <row r="966" spans="2:42">
      <c r="B966" s="5"/>
      <c r="C966" s="5"/>
      <c r="D966" s="5"/>
      <c r="E966" s="5"/>
      <c r="F966" s="5"/>
      <c r="G966" s="10"/>
      <c r="H966" s="10"/>
      <c r="I966" s="10"/>
      <c r="K966" s="12"/>
      <c r="L966" s="12"/>
      <c r="M966" s="12"/>
      <c r="N966" s="12"/>
      <c r="O966" s="12"/>
      <c r="P966" s="12"/>
      <c r="Q966" s="12"/>
      <c r="R966" s="12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</row>
    <row r="967" spans="2:42">
      <c r="B967" s="5"/>
      <c r="C967" s="5"/>
      <c r="D967" s="5"/>
      <c r="E967" s="5"/>
      <c r="F967" s="5"/>
      <c r="G967" s="10"/>
      <c r="H967" s="10"/>
      <c r="I967" s="10"/>
      <c r="K967" s="12"/>
      <c r="L967" s="12"/>
      <c r="M967" s="12"/>
      <c r="N967" s="12"/>
      <c r="O967" s="12"/>
      <c r="P967" s="12"/>
      <c r="Q967" s="12"/>
      <c r="R967" s="12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</row>
    <row r="968" spans="2:42">
      <c r="B968" s="5"/>
      <c r="C968" s="5"/>
      <c r="D968" s="5"/>
      <c r="E968" s="5"/>
      <c r="F968" s="5"/>
      <c r="G968" s="10"/>
      <c r="H968" s="10"/>
      <c r="I968" s="10"/>
      <c r="K968" s="12"/>
      <c r="L968" s="12"/>
      <c r="M968" s="12"/>
      <c r="N968" s="12"/>
      <c r="O968" s="12"/>
      <c r="P968" s="12"/>
      <c r="Q968" s="12"/>
      <c r="R968" s="12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</row>
    <row r="969" spans="2:42">
      <c r="B969" s="5"/>
      <c r="C969" s="5"/>
      <c r="D969" s="5"/>
      <c r="E969" s="5"/>
      <c r="F969" s="5"/>
      <c r="G969" s="10"/>
      <c r="H969" s="10"/>
      <c r="I969" s="10"/>
      <c r="K969" s="12"/>
      <c r="L969" s="12"/>
      <c r="M969" s="12"/>
      <c r="N969" s="12"/>
      <c r="O969" s="12"/>
      <c r="P969" s="12"/>
      <c r="Q969" s="12"/>
      <c r="R969" s="12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</row>
    <row r="970" spans="2:42">
      <c r="B970" s="5"/>
      <c r="C970" s="5"/>
      <c r="D970" s="5"/>
      <c r="E970" s="5"/>
      <c r="F970" s="5"/>
      <c r="G970" s="10"/>
      <c r="H970" s="10"/>
      <c r="I970" s="10"/>
      <c r="K970" s="12"/>
      <c r="L970" s="12"/>
      <c r="M970" s="12"/>
      <c r="N970" s="12"/>
      <c r="O970" s="12"/>
      <c r="P970" s="12"/>
      <c r="Q970" s="12"/>
      <c r="R970" s="12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</row>
    <row r="971" spans="2:42">
      <c r="B971" s="5"/>
      <c r="C971" s="5"/>
      <c r="D971" s="5"/>
      <c r="E971" s="5"/>
      <c r="F971" s="5"/>
      <c r="G971" s="10"/>
      <c r="H971" s="10"/>
      <c r="I971" s="10"/>
      <c r="K971" s="12"/>
      <c r="L971" s="12"/>
      <c r="M971" s="12"/>
      <c r="N971" s="12"/>
      <c r="O971" s="12"/>
      <c r="P971" s="12"/>
      <c r="Q971" s="12"/>
      <c r="R971" s="12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</row>
    <row r="972" spans="2:42">
      <c r="B972" s="5"/>
      <c r="C972" s="5"/>
      <c r="D972" s="5"/>
      <c r="E972" s="5"/>
      <c r="F972" s="5"/>
      <c r="G972" s="10"/>
      <c r="H972" s="10"/>
      <c r="I972" s="10"/>
      <c r="K972" s="12"/>
      <c r="L972" s="12"/>
      <c r="M972" s="12"/>
      <c r="N972" s="12"/>
      <c r="O972" s="12"/>
      <c r="P972" s="12"/>
      <c r="Q972" s="12"/>
      <c r="R972" s="12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</row>
    <row r="973" spans="2:42">
      <c r="B973" s="5"/>
      <c r="C973" s="5"/>
      <c r="D973" s="5"/>
      <c r="E973" s="5"/>
      <c r="F973" s="5"/>
      <c r="G973" s="10"/>
      <c r="H973" s="10"/>
      <c r="I973" s="10"/>
      <c r="K973" s="12"/>
      <c r="L973" s="12"/>
      <c r="M973" s="12"/>
      <c r="N973" s="12"/>
      <c r="O973" s="12"/>
      <c r="P973" s="12"/>
      <c r="Q973" s="12"/>
      <c r="R973" s="12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</row>
    <row r="974" spans="2:42">
      <c r="B974" s="5"/>
      <c r="C974" s="5"/>
      <c r="D974" s="5"/>
      <c r="E974" s="5"/>
      <c r="F974" s="5"/>
      <c r="G974" s="10"/>
      <c r="H974" s="10"/>
      <c r="I974" s="10"/>
      <c r="K974" s="12"/>
      <c r="L974" s="12"/>
      <c r="M974" s="12"/>
      <c r="N974" s="12"/>
      <c r="O974" s="12"/>
      <c r="P974" s="12"/>
      <c r="Q974" s="12"/>
      <c r="R974" s="12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</row>
    <row r="975" spans="2:42">
      <c r="B975" s="5"/>
      <c r="C975" s="5"/>
      <c r="D975" s="5"/>
      <c r="E975" s="5"/>
      <c r="F975" s="5"/>
      <c r="G975" s="10"/>
      <c r="H975" s="10"/>
      <c r="I975" s="10"/>
      <c r="K975" s="12"/>
      <c r="L975" s="12"/>
      <c r="M975" s="12"/>
      <c r="N975" s="12"/>
      <c r="O975" s="12"/>
      <c r="P975" s="12"/>
      <c r="Q975" s="12"/>
      <c r="R975" s="12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</row>
    <row r="976" spans="2:42">
      <c r="B976" s="5"/>
      <c r="C976" s="5"/>
      <c r="D976" s="5"/>
      <c r="E976" s="5"/>
      <c r="F976" s="5"/>
      <c r="G976" s="10"/>
      <c r="H976" s="10"/>
      <c r="I976" s="10"/>
      <c r="K976" s="12"/>
      <c r="L976" s="12"/>
      <c r="M976" s="12"/>
      <c r="N976" s="12"/>
      <c r="O976" s="12"/>
      <c r="P976" s="12"/>
      <c r="Q976" s="12"/>
      <c r="R976" s="12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</row>
    <row r="977" spans="2:42">
      <c r="B977" s="5"/>
      <c r="C977" s="5"/>
      <c r="D977" s="5"/>
      <c r="E977" s="5"/>
      <c r="F977" s="5"/>
      <c r="G977" s="10"/>
      <c r="H977" s="10"/>
      <c r="I977" s="10"/>
      <c r="K977" s="12"/>
      <c r="L977" s="12"/>
      <c r="M977" s="12"/>
      <c r="N977" s="12"/>
      <c r="O977" s="12"/>
      <c r="P977" s="12"/>
      <c r="Q977" s="12"/>
      <c r="R977" s="12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</row>
    <row r="978" spans="2:42">
      <c r="B978" s="5"/>
      <c r="C978" s="5"/>
      <c r="D978" s="5"/>
      <c r="E978" s="5"/>
      <c r="F978" s="5"/>
      <c r="G978" s="10"/>
      <c r="H978" s="10"/>
      <c r="I978" s="10"/>
      <c r="K978" s="12"/>
      <c r="L978" s="12"/>
      <c r="M978" s="12"/>
      <c r="N978" s="12"/>
      <c r="O978" s="12"/>
      <c r="P978" s="12"/>
      <c r="Q978" s="12"/>
      <c r="R978" s="12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</row>
    <row r="979" spans="2:42">
      <c r="B979" s="5"/>
      <c r="C979" s="5"/>
      <c r="D979" s="5"/>
      <c r="E979" s="5"/>
      <c r="F979" s="5"/>
      <c r="G979" s="10"/>
      <c r="H979" s="10"/>
      <c r="I979" s="10"/>
      <c r="K979" s="12"/>
      <c r="L979" s="12"/>
      <c r="M979" s="12"/>
      <c r="N979" s="12"/>
      <c r="O979" s="12"/>
      <c r="P979" s="12"/>
      <c r="Q979" s="12"/>
      <c r="R979" s="12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</row>
    <row r="980" spans="2:42">
      <c r="B980" s="5"/>
      <c r="C980" s="5"/>
      <c r="D980" s="5"/>
      <c r="E980" s="5"/>
      <c r="F980" s="5"/>
      <c r="G980" s="10"/>
      <c r="H980" s="10"/>
      <c r="I980" s="10"/>
      <c r="K980" s="12"/>
      <c r="L980" s="12"/>
      <c r="M980" s="12"/>
      <c r="N980" s="12"/>
      <c r="O980" s="12"/>
      <c r="P980" s="12"/>
      <c r="Q980" s="12"/>
      <c r="R980" s="12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</row>
    <row r="981" spans="2:42">
      <c r="B981" s="5"/>
      <c r="C981" s="5"/>
      <c r="D981" s="5"/>
      <c r="E981" s="5"/>
      <c r="F981" s="5"/>
      <c r="G981" s="10"/>
      <c r="H981" s="10"/>
      <c r="I981" s="10"/>
      <c r="K981" s="12"/>
      <c r="L981" s="12"/>
      <c r="M981" s="12"/>
      <c r="N981" s="12"/>
      <c r="O981" s="12"/>
      <c r="P981" s="12"/>
      <c r="Q981" s="12"/>
      <c r="R981" s="12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</row>
    <row r="982" spans="2:42">
      <c r="B982" s="5"/>
      <c r="C982" s="5"/>
      <c r="D982" s="5"/>
      <c r="E982" s="5"/>
      <c r="F982" s="5"/>
      <c r="G982" s="10"/>
      <c r="H982" s="10"/>
      <c r="I982" s="10"/>
      <c r="K982" s="12"/>
      <c r="L982" s="12"/>
      <c r="M982" s="12"/>
      <c r="N982" s="12"/>
      <c r="O982" s="12"/>
      <c r="P982" s="12"/>
      <c r="Q982" s="12"/>
      <c r="R982" s="12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</row>
    <row r="983" spans="2:42">
      <c r="B983" s="5"/>
      <c r="C983" s="5"/>
      <c r="D983" s="5"/>
      <c r="E983" s="5"/>
      <c r="F983" s="5"/>
      <c r="G983" s="10"/>
      <c r="H983" s="10"/>
      <c r="I983" s="10"/>
      <c r="K983" s="12"/>
      <c r="L983" s="12"/>
      <c r="M983" s="12"/>
      <c r="N983" s="12"/>
      <c r="O983" s="12"/>
      <c r="P983" s="12"/>
      <c r="Q983" s="12"/>
      <c r="R983" s="12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</row>
    <row r="984" spans="2:42">
      <c r="B984" s="5"/>
      <c r="C984" s="5"/>
      <c r="D984" s="5"/>
      <c r="E984" s="5"/>
      <c r="F984" s="5"/>
      <c r="G984" s="10"/>
      <c r="H984" s="10"/>
      <c r="I984" s="10"/>
      <c r="K984" s="12"/>
      <c r="L984" s="12"/>
      <c r="M984" s="12"/>
      <c r="N984" s="12"/>
      <c r="O984" s="12"/>
      <c r="P984" s="12"/>
      <c r="Q984" s="12"/>
      <c r="R984" s="12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</row>
    <row r="985" spans="2:42">
      <c r="B985" s="5"/>
      <c r="C985" s="5"/>
      <c r="D985" s="5"/>
      <c r="E985" s="5"/>
      <c r="F985" s="5"/>
      <c r="G985" s="10"/>
      <c r="H985" s="10"/>
      <c r="I985" s="10"/>
      <c r="K985" s="12"/>
      <c r="L985" s="12"/>
      <c r="M985" s="12"/>
      <c r="N985" s="12"/>
      <c r="O985" s="12"/>
      <c r="P985" s="12"/>
      <c r="Q985" s="12"/>
      <c r="R985" s="12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</row>
    <row r="986" spans="2:42">
      <c r="B986" s="5"/>
      <c r="C986" s="5"/>
      <c r="D986" s="5"/>
      <c r="E986" s="5"/>
      <c r="F986" s="5"/>
      <c r="G986" s="10"/>
      <c r="H986" s="10"/>
      <c r="I986" s="10"/>
      <c r="K986" s="12"/>
      <c r="L986" s="12"/>
      <c r="M986" s="12"/>
      <c r="N986" s="12"/>
      <c r="O986" s="12"/>
      <c r="P986" s="12"/>
      <c r="Q986" s="12"/>
      <c r="R986" s="12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</row>
    <row r="987" spans="2:42">
      <c r="B987" s="5"/>
      <c r="C987" s="5"/>
      <c r="D987" s="5"/>
      <c r="E987" s="5"/>
      <c r="F987" s="5"/>
      <c r="G987" s="10"/>
      <c r="H987" s="10"/>
      <c r="I987" s="10"/>
      <c r="K987" s="12"/>
      <c r="L987" s="12"/>
      <c r="M987" s="12"/>
      <c r="N987" s="12"/>
      <c r="O987" s="12"/>
      <c r="P987" s="12"/>
      <c r="Q987" s="12"/>
      <c r="R987" s="12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</row>
    <row r="988" spans="2:42">
      <c r="B988" s="5"/>
      <c r="C988" s="5"/>
      <c r="D988" s="5"/>
      <c r="E988" s="5"/>
      <c r="F988" s="5"/>
      <c r="G988" s="10"/>
      <c r="H988" s="10"/>
      <c r="I988" s="10"/>
      <c r="K988" s="12"/>
      <c r="L988" s="12"/>
      <c r="M988" s="12"/>
      <c r="N988" s="12"/>
      <c r="O988" s="12"/>
      <c r="P988" s="12"/>
      <c r="Q988" s="12"/>
      <c r="R988" s="12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</row>
    <row r="989" spans="2:42">
      <c r="B989" s="5"/>
      <c r="C989" s="5"/>
      <c r="D989" s="5"/>
      <c r="E989" s="5"/>
      <c r="F989" s="5"/>
      <c r="G989" s="10"/>
      <c r="H989" s="10"/>
      <c r="I989" s="10"/>
      <c r="K989" s="12"/>
      <c r="L989" s="12"/>
      <c r="M989" s="12"/>
      <c r="N989" s="12"/>
      <c r="O989" s="12"/>
      <c r="P989" s="12"/>
      <c r="Q989" s="12"/>
      <c r="R989" s="12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</row>
    <row r="990" spans="2:42">
      <c r="B990" s="5"/>
      <c r="C990" s="5"/>
      <c r="D990" s="5"/>
      <c r="E990" s="5"/>
      <c r="F990" s="5"/>
      <c r="G990" s="10"/>
      <c r="H990" s="10"/>
      <c r="I990" s="10"/>
      <c r="K990" s="12"/>
      <c r="L990" s="12"/>
      <c r="M990" s="12"/>
      <c r="N990" s="12"/>
      <c r="O990" s="12"/>
      <c r="P990" s="12"/>
      <c r="Q990" s="12"/>
      <c r="R990" s="12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</row>
    <row r="991" spans="2:42">
      <c r="B991" s="5"/>
      <c r="C991" s="5"/>
      <c r="D991" s="5"/>
      <c r="E991" s="5"/>
      <c r="F991" s="5"/>
      <c r="G991" s="10"/>
      <c r="H991" s="10"/>
      <c r="I991" s="10"/>
      <c r="K991" s="12"/>
      <c r="L991" s="12"/>
      <c r="M991" s="12"/>
      <c r="N991" s="12"/>
      <c r="O991" s="12"/>
      <c r="P991" s="12"/>
      <c r="Q991" s="12"/>
      <c r="R991" s="12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</row>
    <row r="992" spans="2:42">
      <c r="B992" s="5"/>
      <c r="C992" s="5"/>
      <c r="D992" s="5"/>
      <c r="E992" s="5"/>
      <c r="F992" s="5"/>
      <c r="G992" s="10"/>
      <c r="H992" s="10"/>
      <c r="I992" s="10"/>
      <c r="K992" s="12"/>
      <c r="L992" s="12"/>
      <c r="M992" s="12"/>
      <c r="N992" s="12"/>
      <c r="O992" s="12"/>
      <c r="P992" s="12"/>
      <c r="Q992" s="12"/>
      <c r="R992" s="12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</row>
    <row r="993" spans="2:42">
      <c r="B993" s="5"/>
      <c r="C993" s="5"/>
      <c r="D993" s="5"/>
      <c r="E993" s="5"/>
      <c r="F993" s="5"/>
      <c r="G993" s="10"/>
      <c r="H993" s="10"/>
      <c r="I993" s="10"/>
      <c r="K993" s="12"/>
      <c r="L993" s="12"/>
      <c r="M993" s="12"/>
      <c r="N993" s="12"/>
      <c r="O993" s="12"/>
      <c r="P993" s="12"/>
      <c r="Q993" s="12"/>
      <c r="R993" s="12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</row>
    <row r="994" spans="2:42">
      <c r="B994" s="5"/>
      <c r="C994" s="5"/>
      <c r="D994" s="5"/>
      <c r="E994" s="5"/>
      <c r="F994" s="5"/>
      <c r="G994" s="10"/>
      <c r="H994" s="10"/>
      <c r="I994" s="10"/>
      <c r="K994" s="12"/>
      <c r="L994" s="12"/>
      <c r="M994" s="12"/>
      <c r="N994" s="12"/>
      <c r="O994" s="12"/>
      <c r="P994" s="12"/>
      <c r="Q994" s="12"/>
      <c r="R994" s="12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</row>
    <row r="995" spans="2:42">
      <c r="B995" s="5"/>
      <c r="C995" s="5"/>
      <c r="D995" s="5"/>
      <c r="E995" s="5"/>
      <c r="F995" s="5"/>
      <c r="G995" s="10"/>
      <c r="H995" s="10"/>
      <c r="I995" s="10"/>
      <c r="K995" s="12"/>
      <c r="L995" s="12"/>
      <c r="M995" s="12"/>
      <c r="N995" s="12"/>
      <c r="O995" s="12"/>
      <c r="P995" s="12"/>
      <c r="Q995" s="12"/>
      <c r="R995" s="12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</row>
    <row r="996" spans="2:42">
      <c r="B996" s="5"/>
      <c r="C996" s="5"/>
      <c r="D996" s="5"/>
      <c r="E996" s="5"/>
      <c r="F996" s="5"/>
      <c r="G996" s="10"/>
      <c r="H996" s="10"/>
      <c r="I996" s="10"/>
      <c r="K996" s="12"/>
      <c r="L996" s="12"/>
      <c r="M996" s="12"/>
      <c r="N996" s="12"/>
      <c r="O996" s="12"/>
      <c r="P996" s="12"/>
      <c r="Q996" s="12"/>
      <c r="R996" s="12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</row>
    <row r="997" spans="2:42">
      <c r="B997" s="5"/>
      <c r="C997" s="5"/>
      <c r="D997" s="5"/>
      <c r="E997" s="5"/>
      <c r="F997" s="5"/>
      <c r="G997" s="10"/>
      <c r="H997" s="10"/>
      <c r="I997" s="10"/>
      <c r="K997" s="12"/>
      <c r="L997" s="12"/>
      <c r="M997" s="12"/>
      <c r="N997" s="12"/>
      <c r="O997" s="12"/>
      <c r="P997" s="12"/>
      <c r="Q997" s="12"/>
      <c r="R997" s="12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</row>
    <row r="998" spans="2:42">
      <c r="B998" s="5"/>
      <c r="C998" s="5"/>
      <c r="D998" s="5"/>
      <c r="E998" s="5"/>
      <c r="F998" s="5"/>
      <c r="G998" s="10"/>
      <c r="H998" s="10"/>
      <c r="I998" s="10"/>
      <c r="K998" s="12"/>
      <c r="L998" s="12"/>
      <c r="M998" s="12"/>
      <c r="N998" s="12"/>
      <c r="O998" s="12"/>
      <c r="P998" s="12"/>
      <c r="Q998" s="12"/>
      <c r="R998" s="12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</row>
    <row r="999" spans="2:42">
      <c r="B999" s="5"/>
      <c r="C999" s="5"/>
      <c r="D999" s="5"/>
      <c r="E999" s="5"/>
      <c r="F999" s="5"/>
      <c r="G999" s="10"/>
      <c r="H999" s="10"/>
      <c r="I999" s="10"/>
      <c r="K999" s="12"/>
      <c r="L999" s="12"/>
      <c r="M999" s="12"/>
      <c r="N999" s="12"/>
      <c r="O999" s="12"/>
      <c r="P999" s="12"/>
      <c r="Q999" s="12"/>
      <c r="R999" s="12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</row>
    <row r="1000" spans="2:42">
      <c r="B1000" s="5"/>
      <c r="C1000" s="5"/>
      <c r="D1000" s="5"/>
      <c r="E1000" s="5"/>
      <c r="F1000" s="5"/>
      <c r="G1000" s="10"/>
      <c r="H1000" s="10"/>
      <c r="I1000" s="10"/>
      <c r="K1000" s="12"/>
      <c r="L1000" s="12"/>
      <c r="M1000" s="12"/>
      <c r="N1000" s="12"/>
      <c r="O1000" s="12"/>
      <c r="P1000" s="12"/>
      <c r="Q1000" s="12"/>
      <c r="R1000" s="12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</row>
    <row r="1001" spans="2:42">
      <c r="B1001" s="5"/>
      <c r="C1001" s="5"/>
      <c r="D1001" s="5"/>
      <c r="E1001" s="5"/>
      <c r="F1001" s="5"/>
      <c r="G1001" s="10"/>
      <c r="H1001" s="10"/>
      <c r="I1001" s="10"/>
      <c r="K1001" s="12"/>
      <c r="L1001" s="12"/>
      <c r="M1001" s="12"/>
      <c r="N1001" s="12"/>
      <c r="O1001" s="12"/>
      <c r="P1001" s="12"/>
      <c r="Q1001" s="12"/>
      <c r="R1001" s="12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</row>
    <row r="1002" spans="2:42">
      <c r="B1002" s="5"/>
      <c r="C1002" s="5"/>
      <c r="D1002" s="5"/>
      <c r="E1002" s="5"/>
      <c r="F1002" s="5"/>
      <c r="G1002" s="10"/>
      <c r="H1002" s="10"/>
      <c r="I1002" s="10"/>
      <c r="K1002" s="12"/>
      <c r="L1002" s="12"/>
      <c r="M1002" s="12"/>
      <c r="N1002" s="12"/>
      <c r="O1002" s="12"/>
      <c r="P1002" s="12"/>
      <c r="Q1002" s="12"/>
      <c r="R1002" s="12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</row>
    <row r="1003" spans="2:42">
      <c r="B1003" s="5"/>
      <c r="C1003" s="5"/>
      <c r="D1003" s="5"/>
      <c r="E1003" s="5"/>
      <c r="F1003" s="5"/>
      <c r="G1003" s="10"/>
      <c r="H1003" s="10"/>
      <c r="I1003" s="10"/>
      <c r="K1003" s="12"/>
      <c r="L1003" s="12"/>
      <c r="M1003" s="12"/>
      <c r="N1003" s="12"/>
      <c r="O1003" s="12"/>
      <c r="P1003" s="12"/>
      <c r="Q1003" s="12"/>
      <c r="R1003" s="12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</row>
    <row r="1004" spans="2:42">
      <c r="B1004" s="5"/>
      <c r="C1004" s="5"/>
      <c r="D1004" s="5"/>
      <c r="E1004" s="5"/>
      <c r="F1004" s="5"/>
      <c r="G1004" s="10"/>
      <c r="H1004" s="10"/>
      <c r="I1004" s="10"/>
      <c r="K1004" s="12"/>
      <c r="L1004" s="12"/>
      <c r="M1004" s="12"/>
      <c r="N1004" s="12"/>
      <c r="O1004" s="12"/>
      <c r="P1004" s="12"/>
      <c r="Q1004" s="12"/>
      <c r="R1004" s="12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</row>
    <row r="1005" spans="2:42">
      <c r="B1005" s="5"/>
      <c r="C1005" s="5"/>
      <c r="D1005" s="5"/>
      <c r="E1005" s="5"/>
      <c r="F1005" s="5"/>
      <c r="G1005" s="10"/>
      <c r="H1005" s="10"/>
      <c r="I1005" s="10"/>
      <c r="K1005" s="12"/>
      <c r="L1005" s="12"/>
      <c r="M1005" s="12"/>
      <c r="N1005" s="12"/>
      <c r="O1005" s="12"/>
      <c r="P1005" s="12"/>
      <c r="Q1005" s="12"/>
      <c r="R1005" s="12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</row>
    <row r="1006" spans="2:42">
      <c r="B1006" s="5"/>
      <c r="C1006" s="5"/>
      <c r="D1006" s="5"/>
      <c r="E1006" s="5"/>
      <c r="F1006" s="5"/>
      <c r="G1006" s="10"/>
      <c r="H1006" s="10"/>
      <c r="I1006" s="10"/>
      <c r="K1006" s="12"/>
      <c r="L1006" s="12"/>
      <c r="M1006" s="12"/>
      <c r="N1006" s="12"/>
      <c r="O1006" s="12"/>
      <c r="P1006" s="12"/>
      <c r="Q1006" s="12"/>
      <c r="R1006" s="12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</row>
    <row r="1007" spans="2:42">
      <c r="B1007" s="5"/>
      <c r="C1007" s="5"/>
      <c r="D1007" s="5"/>
      <c r="E1007" s="5"/>
      <c r="F1007" s="5"/>
      <c r="G1007" s="10"/>
      <c r="H1007" s="10"/>
      <c r="I1007" s="10"/>
      <c r="K1007" s="12"/>
      <c r="L1007" s="12"/>
      <c r="M1007" s="12"/>
      <c r="N1007" s="12"/>
      <c r="O1007" s="12"/>
      <c r="P1007" s="12"/>
      <c r="Q1007" s="12"/>
      <c r="R1007" s="12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</row>
    <row r="1008" spans="2:42">
      <c r="B1008" s="5"/>
      <c r="C1008" s="5"/>
      <c r="D1008" s="5"/>
      <c r="E1008" s="5"/>
      <c r="F1008" s="5"/>
      <c r="G1008" s="10"/>
      <c r="H1008" s="10"/>
      <c r="I1008" s="10"/>
      <c r="K1008" s="12"/>
      <c r="L1008" s="12"/>
      <c r="M1008" s="12"/>
      <c r="N1008" s="12"/>
      <c r="O1008" s="12"/>
      <c r="P1008" s="12"/>
      <c r="Q1008" s="12"/>
      <c r="R1008" s="12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</row>
    <row r="1009" spans="2:42">
      <c r="B1009" s="5"/>
      <c r="C1009" s="5"/>
      <c r="D1009" s="5"/>
      <c r="E1009" s="5"/>
      <c r="F1009" s="5"/>
      <c r="G1009" s="10"/>
      <c r="H1009" s="10"/>
      <c r="I1009" s="10"/>
      <c r="K1009" s="12"/>
      <c r="L1009" s="12"/>
      <c r="M1009" s="12"/>
      <c r="N1009" s="12"/>
      <c r="O1009" s="12"/>
      <c r="P1009" s="12"/>
      <c r="Q1009" s="12"/>
      <c r="R1009" s="12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</row>
    <row r="1010" spans="2:42">
      <c r="B1010" s="5"/>
      <c r="C1010" s="5"/>
      <c r="D1010" s="5"/>
      <c r="E1010" s="5"/>
      <c r="F1010" s="5"/>
      <c r="G1010" s="10"/>
      <c r="H1010" s="10"/>
      <c r="I1010" s="10"/>
      <c r="K1010" s="12"/>
      <c r="L1010" s="12"/>
      <c r="M1010" s="12"/>
      <c r="N1010" s="12"/>
      <c r="O1010" s="12"/>
      <c r="P1010" s="12"/>
      <c r="Q1010" s="12"/>
      <c r="R1010" s="12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</row>
    <row r="1011" spans="2:42">
      <c r="B1011" s="5"/>
      <c r="C1011" s="5"/>
      <c r="D1011" s="5"/>
      <c r="E1011" s="5"/>
      <c r="F1011" s="5"/>
      <c r="G1011" s="10"/>
      <c r="H1011" s="10"/>
      <c r="I1011" s="10"/>
      <c r="K1011" s="12"/>
      <c r="L1011" s="12"/>
      <c r="M1011" s="12"/>
      <c r="N1011" s="12"/>
      <c r="O1011" s="12"/>
      <c r="P1011" s="12"/>
      <c r="Q1011" s="12"/>
      <c r="R1011" s="12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</row>
    <row r="1012" spans="2:42">
      <c r="B1012" s="5"/>
      <c r="C1012" s="5"/>
      <c r="D1012" s="5"/>
      <c r="E1012" s="5"/>
      <c r="F1012" s="5"/>
      <c r="G1012" s="10"/>
      <c r="H1012" s="10"/>
      <c r="I1012" s="10"/>
      <c r="K1012" s="12"/>
      <c r="L1012" s="12"/>
      <c r="M1012" s="12"/>
      <c r="N1012" s="12"/>
      <c r="O1012" s="12"/>
      <c r="P1012" s="12"/>
      <c r="Q1012" s="12"/>
      <c r="R1012" s="12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</row>
    <row r="1013" spans="2:42">
      <c r="B1013" s="5"/>
      <c r="C1013" s="5"/>
      <c r="D1013" s="5"/>
      <c r="E1013" s="5"/>
      <c r="F1013" s="5"/>
      <c r="G1013" s="10"/>
      <c r="H1013" s="10"/>
      <c r="I1013" s="10"/>
      <c r="K1013" s="12"/>
      <c r="L1013" s="12"/>
      <c r="M1013" s="12"/>
      <c r="N1013" s="12"/>
      <c r="O1013" s="12"/>
      <c r="P1013" s="12"/>
      <c r="Q1013" s="12"/>
      <c r="R1013" s="12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</row>
    <row r="1014" spans="2:42">
      <c r="B1014" s="5"/>
      <c r="C1014" s="5"/>
      <c r="D1014" s="5"/>
      <c r="E1014" s="5"/>
      <c r="F1014" s="5"/>
      <c r="G1014" s="10"/>
      <c r="H1014" s="10"/>
      <c r="I1014" s="10"/>
      <c r="K1014" s="12"/>
      <c r="L1014" s="12"/>
      <c r="M1014" s="12"/>
      <c r="N1014" s="12"/>
      <c r="O1014" s="12"/>
      <c r="P1014" s="12"/>
      <c r="Q1014" s="12"/>
      <c r="R1014" s="12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</row>
    <row r="1015" spans="2:42">
      <c r="B1015" s="5"/>
      <c r="C1015" s="5"/>
      <c r="D1015" s="5"/>
      <c r="E1015" s="5"/>
      <c r="F1015" s="5"/>
      <c r="G1015" s="10"/>
      <c r="H1015" s="10"/>
      <c r="I1015" s="10"/>
      <c r="K1015" s="12"/>
      <c r="L1015" s="12"/>
      <c r="M1015" s="12"/>
      <c r="N1015" s="12"/>
      <c r="O1015" s="12"/>
      <c r="P1015" s="12"/>
      <c r="Q1015" s="12"/>
      <c r="R1015" s="12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</row>
    <row r="1016" spans="11:42">
      <c r="K1016" s="12"/>
      <c r="L1016" s="12"/>
      <c r="M1016" s="12"/>
      <c r="N1016" s="12"/>
      <c r="O1016" s="12"/>
      <c r="P1016" s="12"/>
      <c r="Q1016" s="12"/>
      <c r="R1016" s="12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</row>
    <row r="1017" spans="11:42">
      <c r="K1017" s="12"/>
      <c r="L1017" s="12"/>
      <c r="M1017" s="12"/>
      <c r="N1017" s="12"/>
      <c r="O1017" s="12"/>
      <c r="P1017" s="12"/>
      <c r="Q1017" s="12"/>
      <c r="R1017" s="12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</row>
    <row r="1018" spans="11:42">
      <c r="K1018" s="12"/>
      <c r="L1018" s="12"/>
      <c r="M1018" s="12"/>
      <c r="N1018" s="12"/>
      <c r="O1018" s="12"/>
      <c r="P1018" s="12"/>
      <c r="Q1018" s="12"/>
      <c r="R1018" s="12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</row>
    <row r="1019" spans="11:42">
      <c r="K1019" s="12"/>
      <c r="L1019" s="12"/>
      <c r="M1019" s="12"/>
      <c r="N1019" s="12"/>
      <c r="O1019" s="12"/>
      <c r="P1019" s="12"/>
      <c r="Q1019" s="12"/>
      <c r="R1019" s="12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</row>
    <row r="1020" spans="11:42">
      <c r="K1020" s="12"/>
      <c r="L1020" s="12"/>
      <c r="M1020" s="12"/>
      <c r="N1020" s="12"/>
      <c r="O1020" s="12"/>
      <c r="P1020" s="12"/>
      <c r="Q1020" s="12"/>
      <c r="R1020" s="12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</row>
    <row r="1021" spans="11:42">
      <c r="K1021" s="12"/>
      <c r="L1021" s="12"/>
      <c r="M1021" s="12"/>
      <c r="N1021" s="12"/>
      <c r="O1021" s="12"/>
      <c r="P1021" s="12"/>
      <c r="Q1021" s="12"/>
      <c r="R1021" s="12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</row>
    <row r="1022" spans="11:42">
      <c r="K1022" s="12"/>
      <c r="L1022" s="12"/>
      <c r="M1022" s="12"/>
      <c r="N1022" s="12"/>
      <c r="O1022" s="12"/>
      <c r="P1022" s="12"/>
      <c r="Q1022" s="12"/>
      <c r="R1022" s="12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</row>
    <row r="1023" spans="11:42">
      <c r="K1023" s="12"/>
      <c r="L1023" s="12"/>
      <c r="M1023" s="12"/>
      <c r="N1023" s="12"/>
      <c r="O1023" s="12"/>
      <c r="P1023" s="12"/>
      <c r="Q1023" s="12"/>
      <c r="R1023" s="12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</row>
    <row r="1024" spans="11:42">
      <c r="K1024" s="12"/>
      <c r="L1024" s="12"/>
      <c r="M1024" s="12"/>
      <c r="N1024" s="12"/>
      <c r="O1024" s="12"/>
      <c r="P1024" s="12"/>
      <c r="Q1024" s="12"/>
      <c r="R1024" s="12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</row>
    <row r="1025" spans="11:42">
      <c r="K1025" s="12"/>
      <c r="L1025" s="12"/>
      <c r="M1025" s="12"/>
      <c r="N1025" s="12"/>
      <c r="O1025" s="12"/>
      <c r="P1025" s="12"/>
      <c r="Q1025" s="12"/>
      <c r="R1025" s="12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</row>
    <row r="1026" spans="11:42">
      <c r="K1026" s="12"/>
      <c r="L1026" s="12"/>
      <c r="M1026" s="12"/>
      <c r="N1026" s="12"/>
      <c r="O1026" s="12"/>
      <c r="P1026" s="12"/>
      <c r="Q1026" s="12"/>
      <c r="R1026" s="12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</row>
    <row r="1027" spans="11:42">
      <c r="K1027" s="12"/>
      <c r="L1027" s="12"/>
      <c r="M1027" s="12"/>
      <c r="N1027" s="12"/>
      <c r="O1027" s="12"/>
      <c r="P1027" s="12"/>
      <c r="Q1027" s="12"/>
      <c r="R1027" s="12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</row>
    <row r="1028" spans="11:42">
      <c r="K1028" s="12"/>
      <c r="L1028" s="12"/>
      <c r="M1028" s="12"/>
      <c r="N1028" s="12"/>
      <c r="O1028" s="12"/>
      <c r="P1028" s="12"/>
      <c r="Q1028" s="12"/>
      <c r="R1028" s="12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</row>
    <row r="1029" spans="11:42">
      <c r="K1029" s="12"/>
      <c r="L1029" s="12"/>
      <c r="M1029" s="12"/>
      <c r="N1029" s="12"/>
      <c r="O1029" s="12"/>
      <c r="P1029" s="12"/>
      <c r="Q1029" s="12"/>
      <c r="R1029" s="12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</row>
    <row r="1030" spans="11:42">
      <c r="K1030" s="12"/>
      <c r="L1030" s="12"/>
      <c r="M1030" s="12"/>
      <c r="N1030" s="12"/>
      <c r="O1030" s="12"/>
      <c r="P1030" s="12"/>
      <c r="Q1030" s="12"/>
      <c r="R1030" s="12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</row>
    <row r="1031" spans="11:42">
      <c r="K1031" s="12"/>
      <c r="L1031" s="12"/>
      <c r="M1031" s="12"/>
      <c r="N1031" s="12"/>
      <c r="O1031" s="12"/>
      <c r="P1031" s="12"/>
      <c r="Q1031" s="12"/>
      <c r="R1031" s="12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</row>
    <row r="1032" spans="11:42">
      <c r="K1032" s="12"/>
      <c r="L1032" s="12"/>
      <c r="M1032" s="12"/>
      <c r="N1032" s="12"/>
      <c r="O1032" s="12"/>
      <c r="P1032" s="12"/>
      <c r="Q1032" s="12"/>
      <c r="R1032" s="12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</row>
    <row r="1033" spans="11:42">
      <c r="K1033" s="12"/>
      <c r="L1033" s="12"/>
      <c r="M1033" s="12"/>
      <c r="N1033" s="12"/>
      <c r="O1033" s="12"/>
      <c r="P1033" s="12"/>
      <c r="Q1033" s="12"/>
      <c r="R1033" s="12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</row>
    <row r="1034" spans="11:42">
      <c r="K1034" s="12"/>
      <c r="L1034" s="12"/>
      <c r="M1034" s="12"/>
      <c r="N1034" s="12"/>
      <c r="O1034" s="12"/>
      <c r="P1034" s="12"/>
      <c r="Q1034" s="12"/>
      <c r="R1034" s="12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</row>
    <row r="1035" spans="11:42">
      <c r="K1035" s="12"/>
      <c r="L1035" s="12"/>
      <c r="M1035" s="12"/>
      <c r="N1035" s="12"/>
      <c r="O1035" s="12"/>
      <c r="P1035" s="12"/>
      <c r="Q1035" s="12"/>
      <c r="R1035" s="12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</row>
    <row r="1036" spans="11:42">
      <c r="K1036" s="12"/>
      <c r="L1036" s="12"/>
      <c r="M1036" s="12"/>
      <c r="N1036" s="12"/>
      <c r="O1036" s="12"/>
      <c r="P1036" s="12"/>
      <c r="Q1036" s="12"/>
      <c r="R1036" s="12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</row>
    <row r="1037" spans="11:42">
      <c r="K1037" s="12"/>
      <c r="L1037" s="12"/>
      <c r="M1037" s="12"/>
      <c r="N1037" s="12"/>
      <c r="O1037" s="12"/>
      <c r="P1037" s="12"/>
      <c r="Q1037" s="12"/>
      <c r="R1037" s="12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</row>
    <row r="1038" spans="11:42">
      <c r="K1038" s="12"/>
      <c r="L1038" s="12"/>
      <c r="M1038" s="12"/>
      <c r="N1038" s="12"/>
      <c r="O1038" s="12"/>
      <c r="P1038" s="12"/>
      <c r="Q1038" s="12"/>
      <c r="R1038" s="12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</row>
    <row r="1039" spans="11:42">
      <c r="K1039" s="12"/>
      <c r="L1039" s="12"/>
      <c r="M1039" s="12"/>
      <c r="N1039" s="12"/>
      <c r="O1039" s="12"/>
      <c r="P1039" s="12"/>
      <c r="Q1039" s="12"/>
      <c r="R1039" s="12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</row>
    <row r="1040" spans="11:42">
      <c r="K1040" s="12"/>
      <c r="L1040" s="12"/>
      <c r="M1040" s="12"/>
      <c r="N1040" s="12"/>
      <c r="O1040" s="12"/>
      <c r="P1040" s="12"/>
      <c r="Q1040" s="12"/>
      <c r="R1040" s="12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</row>
    <row r="1041" spans="11:42">
      <c r="K1041" s="12"/>
      <c r="L1041" s="12"/>
      <c r="M1041" s="12"/>
      <c r="N1041" s="12"/>
      <c r="O1041" s="12"/>
      <c r="P1041" s="12"/>
      <c r="Q1041" s="12"/>
      <c r="R1041" s="12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</row>
    <row r="1042" spans="11:42">
      <c r="K1042" s="12"/>
      <c r="L1042" s="12"/>
      <c r="M1042" s="12"/>
      <c r="N1042" s="12"/>
      <c r="O1042" s="12"/>
      <c r="P1042" s="12"/>
      <c r="Q1042" s="12"/>
      <c r="R1042" s="12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</row>
    <row r="1043" spans="11:42">
      <c r="K1043" s="12"/>
      <c r="L1043" s="12"/>
      <c r="M1043" s="12"/>
      <c r="N1043" s="12"/>
      <c r="O1043" s="12"/>
      <c r="P1043" s="12"/>
      <c r="Q1043" s="12"/>
      <c r="R1043" s="12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</row>
    <row r="1044" spans="11:42">
      <c r="K1044" s="12"/>
      <c r="L1044" s="12"/>
      <c r="M1044" s="12"/>
      <c r="N1044" s="12"/>
      <c r="O1044" s="12"/>
      <c r="P1044" s="12"/>
      <c r="Q1044" s="12"/>
      <c r="R1044" s="12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</row>
    <row r="1045" spans="11:42">
      <c r="K1045" s="12"/>
      <c r="L1045" s="12"/>
      <c r="M1045" s="12"/>
      <c r="N1045" s="12"/>
      <c r="O1045" s="12"/>
      <c r="P1045" s="12"/>
      <c r="Q1045" s="12"/>
      <c r="R1045" s="12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</row>
    <row r="1046" spans="11:42">
      <c r="K1046" s="12"/>
      <c r="L1046" s="12"/>
      <c r="M1046" s="12"/>
      <c r="N1046" s="12"/>
      <c r="O1046" s="12"/>
      <c r="P1046" s="12"/>
      <c r="Q1046" s="12"/>
      <c r="R1046" s="12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</row>
    <row r="1047" spans="11:42">
      <c r="K1047" s="12"/>
      <c r="L1047" s="12"/>
      <c r="M1047" s="12"/>
      <c r="N1047" s="12"/>
      <c r="O1047" s="12"/>
      <c r="P1047" s="12"/>
      <c r="Q1047" s="12"/>
      <c r="R1047" s="12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</row>
    <row r="1048" spans="11:42">
      <c r="K1048" s="12"/>
      <c r="L1048" s="12"/>
      <c r="M1048" s="12"/>
      <c r="N1048" s="12"/>
      <c r="O1048" s="12"/>
      <c r="P1048" s="12"/>
      <c r="Q1048" s="12"/>
      <c r="R1048" s="12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</row>
    <row r="1049" spans="11:42">
      <c r="K1049" s="12"/>
      <c r="L1049" s="12"/>
      <c r="M1049" s="12"/>
      <c r="N1049" s="12"/>
      <c r="O1049" s="12"/>
      <c r="P1049" s="12"/>
      <c r="Q1049" s="12"/>
      <c r="R1049" s="12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</row>
    <row r="1050" spans="11:42">
      <c r="K1050" s="12"/>
      <c r="L1050" s="12"/>
      <c r="M1050" s="12"/>
      <c r="N1050" s="12"/>
      <c r="O1050" s="12"/>
      <c r="P1050" s="12"/>
      <c r="Q1050" s="12"/>
      <c r="R1050" s="12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</row>
    <row r="1051" spans="11:42">
      <c r="K1051" s="12"/>
      <c r="L1051" s="12"/>
      <c r="M1051" s="12"/>
      <c r="N1051" s="12"/>
      <c r="O1051" s="12"/>
      <c r="P1051" s="12"/>
      <c r="Q1051" s="12"/>
      <c r="R1051" s="12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</row>
    <row r="1052" spans="11:42">
      <c r="K1052" s="12"/>
      <c r="L1052" s="12"/>
      <c r="M1052" s="12"/>
      <c r="N1052" s="12"/>
      <c r="O1052" s="12"/>
      <c r="P1052" s="12"/>
      <c r="Q1052" s="12"/>
      <c r="R1052" s="12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</row>
  </sheetData>
  <autoFilter ref="A2:AW745">
    <extLst/>
  </autoFilter>
  <mergeCells count="8">
    <mergeCell ref="A1:A2"/>
    <mergeCell ref="B1:B2"/>
    <mergeCell ref="C1:C2"/>
    <mergeCell ref="D1:D2"/>
    <mergeCell ref="E1:E2"/>
    <mergeCell ref="F1:F2"/>
    <mergeCell ref="G1:G2"/>
    <mergeCell ref="H1:H2"/>
  </mergeCells>
  <pageMargins left="0.699305555555556" right="0.699305555555556" top="0.75" bottom="0.75" header="0.3" footer="0.3"/>
  <pageSetup paperSize="140" orientation="portrait" horizontalDpi="180" verticalDpi="180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MC SYSTEM</Company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换线统计</vt:lpstr>
      <vt:lpstr>工单拆分</vt:lpstr>
      <vt:lpstr>总装</vt:lpstr>
      <vt:lpstr>日计划量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 SYSTEM</dc:creator>
  <cp:lastModifiedBy>猛猛小蚂蚁</cp:lastModifiedBy>
  <dcterms:created xsi:type="dcterms:W3CDTF">2007-01-20T06:30:00Z</dcterms:created>
  <cp:lastPrinted>2019-03-20T04:08:00Z</cp:lastPrinted>
  <dcterms:modified xsi:type="dcterms:W3CDTF">2019-03-26T05:34:00Z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2052-10.1.0.7468</vt:lpwstr>
  </property>
</Properties>
</file>