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zyf6\Downloads\"/>
    </mc:Choice>
  </mc:AlternateContent>
  <xr:revisionPtr revIDLastSave="0" documentId="13_ncr:1_{1D2C7722-10C0-4963-81F1-2F947F5B91FF}" xr6:coauthVersionLast="47" xr6:coauthVersionMax="47" xr10:uidLastSave="{00000000-0000-0000-0000-000000000000}"/>
  <bookViews>
    <workbookView xWindow="-225" yWindow="795" windowWidth="27390" windowHeight="14205" activeTab="1" xr2:uid="{00000000-000D-0000-FFFF-FFFF00000000}"/>
  </bookViews>
  <sheets>
    <sheet name="所有国家" sheetId="2" r:id="rId1"/>
    <sheet name="中国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4" l="1"/>
  <c r="C29" i="4"/>
  <c r="C31" i="4"/>
  <c r="C32" i="4"/>
  <c r="C20" i="4"/>
  <c r="H5" i="4"/>
  <c r="C24" i="4"/>
  <c r="C14" i="4"/>
  <c r="C30" i="4"/>
  <c r="C15" i="4"/>
  <c r="C16" i="4"/>
  <c r="H2" i="4"/>
  <c r="H3" i="4"/>
  <c r="C38" i="4"/>
  <c r="C28" i="4"/>
  <c r="C17" i="4"/>
  <c r="C33" i="4"/>
  <c r="C34" i="4"/>
  <c r="C19" i="4"/>
  <c r="C35" i="4"/>
  <c r="C36" i="4"/>
  <c r="H4" i="4"/>
  <c r="C39" i="4"/>
  <c r="C18" i="4"/>
  <c r="H8" i="4"/>
  <c r="C21" i="4"/>
  <c r="C37" i="4"/>
  <c r="H6" i="4"/>
  <c r="C40" i="4"/>
  <c r="C25" i="4"/>
  <c r="C12" i="4"/>
  <c r="C22" i="4"/>
  <c r="C23" i="4"/>
  <c r="H7" i="4"/>
  <c r="C27" i="4"/>
  <c r="C26" i="4"/>
  <c r="E27" i="4"/>
  <c r="E18" i="4"/>
  <c r="D28" i="4"/>
  <c r="E32" i="4"/>
  <c r="D23" i="4"/>
  <c r="E39" i="4"/>
  <c r="E38" i="4"/>
  <c r="E31" i="4"/>
  <c r="E29" i="4"/>
  <c r="E16" i="4"/>
  <c r="D15" i="4"/>
  <c r="E12" i="4"/>
  <c r="E13" i="4"/>
  <c r="E30" i="4"/>
  <c r="E14" i="4"/>
  <c r="E37" i="4"/>
  <c r="E21" i="4"/>
  <c r="D20" i="4"/>
  <c r="E23" i="4"/>
  <c r="D39" i="4"/>
  <c r="D38" i="4"/>
  <c r="D31" i="4"/>
  <c r="D29" i="4"/>
  <c r="E35" i="4"/>
  <c r="D35" i="4"/>
  <c r="E19" i="4"/>
  <c r="D34" i="4"/>
  <c r="D33" i="4"/>
  <c r="E26" i="4"/>
  <c r="D27" i="4"/>
  <c r="D32" i="4"/>
  <c r="E22" i="4"/>
  <c r="E36" i="4"/>
  <c r="D16" i="4"/>
  <c r="D36" i="4"/>
  <c r="D13" i="4"/>
  <c r="E15" i="4"/>
  <c r="D25" i="4"/>
  <c r="E40" i="4"/>
  <c r="D37" i="4"/>
  <c r="E20" i="4"/>
  <c r="D18" i="4"/>
  <c r="D22" i="4"/>
  <c r="D19" i="4"/>
  <c r="E24" i="4"/>
  <c r="D17" i="4"/>
  <c r="E17" i="4"/>
  <c r="D12" i="4"/>
  <c r="D14" i="4"/>
  <c r="E33" i="4"/>
  <c r="D21" i="4"/>
  <c r="E25" i="4"/>
  <c r="D30" i="4"/>
  <c r="E34" i="4"/>
  <c r="D24" i="4"/>
  <c r="D26" i="4"/>
  <c r="E28" i="4"/>
  <c r="D40" i="4"/>
</calcChain>
</file>

<file path=xl/sharedStrings.xml><?xml version="1.0" encoding="utf-8"?>
<sst xmlns="http://schemas.openxmlformats.org/spreadsheetml/2006/main" count="25" uniqueCount="23">
  <si>
    <t>国家</t>
  </si>
  <si>
    <t>美国</t>
  </si>
  <si>
    <t>中国</t>
  </si>
  <si>
    <t>日本</t>
  </si>
  <si>
    <t>德国</t>
  </si>
  <si>
    <t>英国</t>
  </si>
  <si>
    <t>法国</t>
  </si>
  <si>
    <t>巴西</t>
  </si>
  <si>
    <t>俄罗斯</t>
  </si>
  <si>
    <t>意大利</t>
  </si>
  <si>
    <t>印度</t>
  </si>
  <si>
    <t>趋势预测(中国)</t>
  </si>
  <si>
    <t>置信下限(中国)</t>
  </si>
  <si>
    <t>置信上限(中国)</t>
  </si>
  <si>
    <t>统计信息</t>
  </si>
  <si>
    <t>数值</t>
  </si>
  <si>
    <t>Alpha</t>
  </si>
  <si>
    <t>Beta</t>
  </si>
  <si>
    <t>Gamma</t>
  </si>
  <si>
    <t>MASE</t>
  </si>
  <si>
    <t>SMAPE</t>
  </si>
  <si>
    <t>MAE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</si>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</sst>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4" fontId="0" fillId="0" borderId="0" xfId="0" applyNumberFormat="1"/>
  </cellXfs>
  <cellStyles count="1">
    <cellStyle name="常规" xfId="0" builtinId="0"/>
  </cellStyles>
  <dxfs count="4">
    <dxf>
      <numFmt numFmtId="4" formatCode="#,##0.00"/>
    </dxf>
    <dxf>
      <numFmt numFmtId="176" formatCode="0.00_);[Red]\(0.00\)"/>
    </dxf>
    <dxf>
      <numFmt numFmtId="176" formatCode="0.00_);[Red]\(0.00\)"/>
    </dxf>
    <dxf>
      <numFmt numFmtId="176" formatCode="0.00_);[Red]\(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中国!$B$1</c:f>
              <c:strCache>
                <c:ptCount val="1"/>
                <c:pt idx="0">
                  <c:v>中国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中国!$B$2:$B$40</c:f>
              <c:numCache>
                <c:formatCode>0.00_);[Red]\(0.00\)</c:formatCode>
                <c:ptCount val="39"/>
                <c:pt idx="0">
                  <c:v>8.5299999999999994</c:v>
                </c:pt>
                <c:pt idx="1">
                  <c:v>9.57</c:v>
                </c:pt>
                <c:pt idx="2">
                  <c:v>10.48</c:v>
                </c:pt>
                <c:pt idx="3">
                  <c:v>11.06</c:v>
                </c:pt>
                <c:pt idx="4">
                  <c:v>11.23</c:v>
                </c:pt>
                <c:pt idx="5">
                  <c:v>12.31</c:v>
                </c:pt>
                <c:pt idx="6">
                  <c:v>13.89</c:v>
                </c:pt>
                <c:pt idx="7">
                  <c:v>14.28</c:v>
                </c:pt>
                <c:pt idx="8">
                  <c:v>14.72</c:v>
                </c:pt>
                <c:pt idx="9">
                  <c:v>16.86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40-4D86-9872-B02F770F619B}"/>
            </c:ext>
          </c:extLst>
        </c:ser>
        <c:ser>
          <c:idx val="1"/>
          <c:order val="1"/>
          <c:tx>
            <c:strRef>
              <c:f>中国!$C$1</c:f>
              <c:strCache>
                <c:ptCount val="1"/>
                <c:pt idx="0">
                  <c:v>趋势预测(中国)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中国!$A$2:$A$40</c:f>
              <c:numCache>
                <c:formatCode>General</c:formatCode>
                <c:ptCount val="3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</c:numCache>
            </c:numRef>
          </c:cat>
          <c:val>
            <c:numRef>
              <c:f>中国!$C$2:$C$40</c:f>
              <c:numCache>
                <c:formatCode>General</c:formatCode>
                <c:ptCount val="39"/>
                <c:pt idx="9" formatCode="0.00_);[Red]\(0.00\)">
                  <c:v>16.86</c:v>
                </c:pt>
                <c:pt idx="10" formatCode="0.00_);[Red]\(0.00\)">
                  <c:v>18.305360018233291</c:v>
                </c:pt>
                <c:pt idx="11" formatCode="0.00_);[Red]\(0.00\)">
                  <c:v>19.063957139156663</c:v>
                </c:pt>
                <c:pt idx="12" formatCode="0.00_);[Red]\(0.00\)">
                  <c:v>19.444552081591588</c:v>
                </c:pt>
                <c:pt idx="13" formatCode="0.00_);[Red]\(0.00\)">
                  <c:v>21.042593683508422</c:v>
                </c:pt>
                <c:pt idx="14" formatCode="0.00_);[Red]\(0.00\)">
                  <c:v>22.488676738354844</c:v>
                </c:pt>
                <c:pt idx="15" formatCode="0.00_);[Red]\(0.00\)">
                  <c:v>23.24727385927822</c:v>
                </c:pt>
                <c:pt idx="16" formatCode="0.00_);[Red]\(0.00\)">
                  <c:v>23.627868801713149</c:v>
                </c:pt>
                <c:pt idx="17" formatCode="0.00_);[Red]\(0.00\)">
                  <c:v>25.225910403629978</c:v>
                </c:pt>
                <c:pt idx="18" formatCode="0.00_);[Red]\(0.00\)">
                  <c:v>26.6719934584764</c:v>
                </c:pt>
                <c:pt idx="19" formatCode="0.00_);[Red]\(0.00\)">
                  <c:v>27.430590579399773</c:v>
                </c:pt>
                <c:pt idx="20" formatCode="0.00_);[Red]\(0.00\)">
                  <c:v>27.811185521834702</c:v>
                </c:pt>
                <c:pt idx="21" formatCode="0.00_);[Red]\(0.00\)">
                  <c:v>29.409227123751535</c:v>
                </c:pt>
                <c:pt idx="22" formatCode="0.00_);[Red]\(0.00\)">
                  <c:v>30.855310178597957</c:v>
                </c:pt>
                <c:pt idx="23" formatCode="0.00_);[Red]\(0.00\)">
                  <c:v>31.61390729952133</c:v>
                </c:pt>
                <c:pt idx="24" formatCode="0.00_);[Red]\(0.00\)">
                  <c:v>31.994502241956255</c:v>
                </c:pt>
                <c:pt idx="25" formatCode="0.00_);[Red]\(0.00\)">
                  <c:v>33.592543843873088</c:v>
                </c:pt>
                <c:pt idx="26" formatCode="0.00_);[Red]\(0.00\)">
                  <c:v>35.038626898719514</c:v>
                </c:pt>
                <c:pt idx="27" formatCode="0.00_);[Red]\(0.00\)">
                  <c:v>35.797224019642883</c:v>
                </c:pt>
                <c:pt idx="28" formatCode="0.00_);[Red]\(0.00\)">
                  <c:v>36.177818962077808</c:v>
                </c:pt>
                <c:pt idx="29" formatCode="0.00_);[Red]\(0.00\)">
                  <c:v>37.775860563994641</c:v>
                </c:pt>
                <c:pt idx="30" formatCode="0.00_);[Red]\(0.00\)">
                  <c:v>39.221943618841074</c:v>
                </c:pt>
                <c:pt idx="31" formatCode="0.00_);[Red]\(0.00\)">
                  <c:v>39.980540739764436</c:v>
                </c:pt>
                <c:pt idx="32" formatCode="0.00_);[Red]\(0.00\)">
                  <c:v>40.361135682199368</c:v>
                </c:pt>
                <c:pt idx="33" formatCode="0.00_);[Red]\(0.00\)">
                  <c:v>41.959177284116194</c:v>
                </c:pt>
                <c:pt idx="34" formatCode="0.00_);[Red]\(0.00\)">
                  <c:v>43.405260338962627</c:v>
                </c:pt>
                <c:pt idx="35" formatCode="0.00_);[Red]\(0.00\)">
                  <c:v>44.163857459885989</c:v>
                </c:pt>
                <c:pt idx="36" formatCode="0.00_);[Red]\(0.00\)">
                  <c:v>44.544452402320921</c:v>
                </c:pt>
                <c:pt idx="37" formatCode="0.00_);[Red]\(0.00\)">
                  <c:v>46.142494004237754</c:v>
                </c:pt>
                <c:pt idx="38" formatCode="0.00_);[Red]\(0.00\)">
                  <c:v>47.58857705908418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40-4D86-9872-B02F770F619B}"/>
            </c:ext>
          </c:extLst>
        </c:ser>
        <c:ser>
          <c:idx val="2"/>
          <c:order val="2"/>
          <c:tx>
            <c:strRef>
              <c:f>中国!$D$1</c:f>
              <c:strCache>
                <c:ptCount val="1"/>
                <c:pt idx="0">
                  <c:v>置信下限(中国)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中国!$A$2:$A$40</c:f>
              <c:numCache>
                <c:formatCode>General</c:formatCode>
                <c:ptCount val="3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</c:numCache>
            </c:numRef>
          </c:cat>
          <c:val>
            <c:numRef>
              <c:f>中国!$D$2:$D$40</c:f>
              <c:numCache>
                <c:formatCode>General</c:formatCode>
                <c:ptCount val="39"/>
                <c:pt idx="9" formatCode="0.00_);[Red]\(0.00\)">
                  <c:v>16.86</c:v>
                </c:pt>
                <c:pt idx="10" formatCode="0.00_);[Red]\(0.00\)">
                  <c:v>17.639031280694415</c:v>
                </c:pt>
                <c:pt idx="11" formatCode="0.00_);[Red]\(0.00\)">
                  <c:v>17.998870930731673</c:v>
                </c:pt>
                <c:pt idx="12" formatCode="0.00_);[Red]\(0.00\)">
                  <c:v>17.985760020672313</c:v>
                </c:pt>
                <c:pt idx="13" formatCode="0.00_);[Red]\(0.00\)">
                  <c:v>19.17710525801434</c:v>
                </c:pt>
                <c:pt idx="14" formatCode="0.00_);[Red]\(0.00\)">
                  <c:v>20.198009972617569</c:v>
                </c:pt>
                <c:pt idx="15" formatCode="0.00_);[Red]\(0.00\)">
                  <c:v>20.512148682382296</c:v>
                </c:pt>
                <c:pt idx="16" formatCode="0.00_);[Red]\(0.00\)">
                  <c:v>20.428159314137012</c:v>
                </c:pt>
                <c:pt idx="17" formatCode="0.00_);[Red]\(0.00\)">
                  <c:v>21.541632511186478</c:v>
                </c:pt>
                <c:pt idx="18" formatCode="0.00_);[Red]\(0.00\)">
                  <c:v>22.483209654647084</c:v>
                </c:pt>
                <c:pt idx="19" formatCode="0.00_);[Red]\(0.00\)">
                  <c:v>22.718488671487172</c:v>
                </c:pt>
                <c:pt idx="20" formatCode="0.00_);[Red]\(0.00\)">
                  <c:v>22.557082442803658</c:v>
                </c:pt>
                <c:pt idx="21" formatCode="0.00_);[Red]\(0.00\)">
                  <c:v>23.594930070700073</c:v>
                </c:pt>
                <c:pt idx="22" formatCode="0.00_);[Red]\(0.00\)">
                  <c:v>24.462826024136859</c:v>
                </c:pt>
                <c:pt idx="23" formatCode="0.00_);[Red]\(0.00\)">
                  <c:v>24.626276391193002</c:v>
                </c:pt>
                <c:pt idx="24" formatCode="0.00_);[Red]\(0.00\)">
                  <c:v>24.394894195125495</c:v>
                </c:pt>
                <c:pt idx="25" formatCode="0.00_);[Red]\(0.00\)">
                  <c:v>25.364538005844359</c:v>
                </c:pt>
                <c:pt idx="26" formatCode="0.00_);[Red]\(0.00\)">
                  <c:v>26.165939646880258</c:v>
                </c:pt>
                <c:pt idx="27" formatCode="0.00_);[Red]\(0.00\)">
                  <c:v>26.264451767954355</c:v>
                </c:pt>
                <c:pt idx="28" formatCode="0.00_);[Red]\(0.00\)">
                  <c:v>25.969632844365414</c:v>
                </c:pt>
                <c:pt idx="29" formatCode="0.00_);[Red]\(0.00\)">
                  <c:v>26.877255779659123</c:v>
                </c:pt>
                <c:pt idx="30" formatCode="0.00_);[Red]\(0.00\)">
                  <c:v>27.617992607447405</c:v>
                </c:pt>
                <c:pt idx="31" formatCode="0.00_);[Red]\(0.00\)">
                  <c:v>27.657076098153972</c:v>
                </c:pt>
                <c:pt idx="32" formatCode="0.00_);[Red]\(0.00\)">
                  <c:v>27.304020521562055</c:v>
                </c:pt>
                <c:pt idx="33" formatCode="0.00_);[Red]\(0.00\)">
                  <c:v>28.154534519723519</c:v>
                </c:pt>
                <c:pt idx="34" formatCode="0.00_);[Red]\(0.00\)">
                  <c:v>28.839246924492848</c:v>
                </c:pt>
                <c:pt idx="35" formatCode="0.00_);[Red]\(0.00\)">
                  <c:v>28.823300731713964</c:v>
                </c:pt>
                <c:pt idx="36" formatCode="0.00_);[Red]\(0.00\)">
                  <c:v>28.416178685454067</c:v>
                </c:pt>
                <c:pt idx="37" formatCode="0.00_);[Red]\(0.00\)">
                  <c:v>29.213542471417831</c:v>
                </c:pt>
                <c:pt idx="38" formatCode="0.00_);[Red]\(0.00\)">
                  <c:v>29.845990569964947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40-4D86-9872-B02F770F619B}"/>
            </c:ext>
          </c:extLst>
        </c:ser>
        <c:ser>
          <c:idx val="3"/>
          <c:order val="3"/>
          <c:tx>
            <c:strRef>
              <c:f>中国!$E$1</c:f>
              <c:strCache>
                <c:ptCount val="1"/>
                <c:pt idx="0">
                  <c:v>置信上限(中国)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中国!$A$2:$A$40</c:f>
              <c:numCache>
                <c:formatCode>General</c:formatCode>
                <c:ptCount val="3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</c:numCache>
            </c:numRef>
          </c:cat>
          <c:val>
            <c:numRef>
              <c:f>中国!$E$2:$E$40</c:f>
              <c:numCache>
                <c:formatCode>General</c:formatCode>
                <c:ptCount val="39"/>
                <c:pt idx="9" formatCode="0.00_);[Red]\(0.00\)">
                  <c:v>16.86</c:v>
                </c:pt>
                <c:pt idx="10" formatCode="0.00_);[Red]\(0.00\)">
                  <c:v>18.971688755772167</c:v>
                </c:pt>
                <c:pt idx="11" formatCode="0.00_);[Red]\(0.00\)">
                  <c:v>20.129043347581653</c:v>
                </c:pt>
                <c:pt idx="12" formatCode="0.00_);[Red]\(0.00\)">
                  <c:v>20.903344142510864</c:v>
                </c:pt>
                <c:pt idx="13" formatCode="0.00_);[Red]\(0.00\)">
                  <c:v>22.908082109002503</c:v>
                </c:pt>
                <c:pt idx="14" formatCode="0.00_);[Red]\(0.00\)">
                  <c:v>24.779343504092118</c:v>
                </c:pt>
                <c:pt idx="15" formatCode="0.00_);[Red]\(0.00\)">
                  <c:v>25.982399036174144</c:v>
                </c:pt>
                <c:pt idx="16" formatCode="0.00_);[Red]\(0.00\)">
                  <c:v>26.827578289289285</c:v>
                </c:pt>
                <c:pt idx="17" formatCode="0.00_);[Red]\(0.00\)">
                  <c:v>28.910188296073478</c:v>
                </c:pt>
                <c:pt idx="18" formatCode="0.00_);[Red]\(0.00\)">
                  <c:v>30.860777262305717</c:v>
                </c:pt>
                <c:pt idx="19" formatCode="0.00_);[Red]\(0.00\)">
                  <c:v>32.142692487312374</c:v>
                </c:pt>
                <c:pt idx="20" formatCode="0.00_);[Red]\(0.00\)">
                  <c:v>33.065288600865749</c:v>
                </c:pt>
                <c:pt idx="21" formatCode="0.00_);[Red]\(0.00\)">
                  <c:v>35.223524176802997</c:v>
                </c:pt>
                <c:pt idx="22" formatCode="0.00_);[Red]\(0.00\)">
                  <c:v>37.247794333059055</c:v>
                </c:pt>
                <c:pt idx="23" formatCode="0.00_);[Red]\(0.00\)">
                  <c:v>38.601538207849657</c:v>
                </c:pt>
                <c:pt idx="24" formatCode="0.00_);[Red]\(0.00\)">
                  <c:v>39.594110288787014</c:v>
                </c:pt>
                <c:pt idx="25" formatCode="0.00_);[Red]\(0.00\)">
                  <c:v>41.820549681901817</c:v>
                </c:pt>
                <c:pt idx="26" formatCode="0.00_);[Red]\(0.00\)">
                  <c:v>43.911314150558766</c:v>
                </c:pt>
                <c:pt idx="27" formatCode="0.00_);[Red]\(0.00\)">
                  <c:v>45.32999627133141</c:v>
                </c:pt>
                <c:pt idx="28" formatCode="0.00_);[Red]\(0.00\)">
                  <c:v>46.386005079790202</c:v>
                </c:pt>
                <c:pt idx="29" formatCode="0.00_);[Red]\(0.00\)">
                  <c:v>48.674465348330159</c:v>
                </c:pt>
                <c:pt idx="30" formatCode="0.00_);[Red]\(0.00\)">
                  <c:v>50.825894630234743</c:v>
                </c:pt>
                <c:pt idx="31" formatCode="0.00_);[Red]\(0.00\)">
                  <c:v>52.3040053813749</c:v>
                </c:pt>
                <c:pt idx="32" formatCode="0.00_);[Red]\(0.00\)">
                  <c:v>53.418250842836684</c:v>
                </c:pt>
                <c:pt idx="33" formatCode="0.00_);[Red]\(0.00\)">
                  <c:v>55.763820048508869</c:v>
                </c:pt>
                <c:pt idx="34" formatCode="0.00_);[Red]\(0.00\)">
                  <c:v>57.971273753432406</c:v>
                </c:pt>
                <c:pt idx="35" formatCode="0.00_);[Red]\(0.00\)">
                  <c:v>59.504414188058014</c:v>
                </c:pt>
                <c:pt idx="36" formatCode="0.00_);[Red]\(0.00\)">
                  <c:v>60.672726119187772</c:v>
                </c:pt>
                <c:pt idx="37" formatCode="0.00_);[Red]\(0.00\)">
                  <c:v>63.071445537057677</c:v>
                </c:pt>
                <c:pt idx="38" formatCode="0.00_);[Red]\(0.00\)">
                  <c:v>65.331163548203421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40-4D86-9872-B02F770F6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2161023"/>
        <c:axId val="2022160191"/>
      </c:lineChart>
      <c:catAx>
        <c:axId val="202216102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2160191"/>
        <c:crosses val="autoZero"/>
        <c:auto val="1"/>
        <c:lblAlgn val="ctr"/>
        <c:lblOffset val="100"/>
        <c:noMultiLvlLbl val="0"/>
      </c:catAx>
      <c:valAx>
        <c:axId val="202216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216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547687</xdr:colOff>
      <xdr:row>9</xdr:row>
      <xdr:rowOff>76200</xdr:rowOff>
    </xdr:from>
    <xdr:to>
      <xdr:col>15</xdr:col>
      <xdr:colOff>604837</xdr:colOff>
      <xdr:row>25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12641A-1B6E-41CE-BB6A-027204B6E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004F52-52F9-4D74-9BA5-E0BA760A2223}" name="表2" displayName="表2" ref="A1:E40" totalsRowShown="0">
  <autoFilter ref="A1:E40" xr:uid="{9A004F52-52F9-4D74-9BA5-E0BA760A2223}"/>
  <tableColumns count="5">
    <tableColumn id="1" xr3:uid="{2FE4C9FF-FB71-45A9-9600-75546BB1AEF9}" name="国家"/>
    <tableColumn id="2" xr3:uid="{0418D89D-A55A-46C9-8DCA-CBF443416C2E}" name="中国"/>
    <tableColumn id="3" xr3:uid="{2D5FFC4C-926C-412B-B1BA-9BB98A42B7D3}" name="趋势预测(中国)" dataDxfId="3">
      <calculatedColumnFormula>_xlfn.FORECAST.ETS(A2,$B$2:$B$11,$A$2:$A$11,4,1)</calculatedColumnFormula>
    </tableColumn>
    <tableColumn id="4" xr3:uid="{C5B1B6DE-EDE5-4FFD-8BA6-47307C6C977E}" name="置信下限(中国)" dataDxfId="2">
      <calculatedColumnFormula>C2-_xlfn.FORECAST.ETS.CONFINT(A2,$B$2:$B$11,$A$2:$A$11,0.95,4,1)</calculatedColumnFormula>
    </tableColumn>
    <tableColumn id="5" xr3:uid="{469F2CA1-AE7C-4F4B-B6AD-9DBE9C9A62BC}" name="置信上限(中国)" dataDxfId="1">
      <calculatedColumnFormula>C2+_xlfn.FORECAST.ETS.CONFINT(A2,$B$2:$B$11,$A$2:$A$11,0.95,4,1)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220B0B5-C2BE-4B12-BBFD-507D05B8AC08}" name="表3" displayName="表3" ref="G1:H8" totalsRowShown="0">
  <autoFilter ref="G1:H8" xr:uid="{F220B0B5-C2BE-4B12-BBFD-507D05B8AC08}"/>
  <tableColumns count="2">
    <tableColumn id="1" xr3:uid="{07212DF1-41D0-4D64-A9A4-3801C60786DB}" name="统计信息"/>
    <tableColumn id="2" xr3:uid="{C6F546A6-F6DE-45CD-99BA-0A523D488EFF}" name="数值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341A-15D5-44EC-AC1F-D574B9AD564E}">
  <dimension ref="A1:K11"/>
  <sheetViews>
    <sheetView workbookViewId="0">
      <selection activeCell="E24" sqref="E24"/>
    </sheetView>
  </sheetViews>
  <sheetFormatPr defaultRowHeight="14.25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2012</v>
      </c>
      <c r="B2" s="1">
        <v>16.2</v>
      </c>
      <c r="C2" s="1">
        <v>8.5299999999999994</v>
      </c>
      <c r="D2" s="1">
        <v>6.27</v>
      </c>
      <c r="E2" s="1">
        <v>3.53</v>
      </c>
      <c r="F2" s="1">
        <v>2.72</v>
      </c>
      <c r="G2" s="1">
        <v>2.68</v>
      </c>
      <c r="H2" s="1">
        <v>2.4700000000000002</v>
      </c>
      <c r="I2" s="1">
        <v>2.21</v>
      </c>
      <c r="J2" s="1">
        <v>2.09</v>
      </c>
      <c r="K2" s="1">
        <v>1.83</v>
      </c>
    </row>
    <row r="3" spans="1:11" x14ac:dyDescent="0.2">
      <c r="A3">
        <v>2013</v>
      </c>
      <c r="B3" s="1">
        <v>16.78</v>
      </c>
      <c r="C3" s="1">
        <v>9.57</v>
      </c>
      <c r="D3" s="1">
        <v>5.21</v>
      </c>
      <c r="E3" s="1">
        <v>3.73</v>
      </c>
      <c r="F3" s="1">
        <v>2.8</v>
      </c>
      <c r="G3" s="1">
        <v>2.81</v>
      </c>
      <c r="H3" s="1">
        <v>2.4700000000000002</v>
      </c>
      <c r="I3" s="1">
        <v>2.29</v>
      </c>
      <c r="J3" s="1">
        <v>2.14</v>
      </c>
      <c r="K3" s="1">
        <v>1.86</v>
      </c>
    </row>
    <row r="4" spans="1:11" x14ac:dyDescent="0.2">
      <c r="A4">
        <v>2014</v>
      </c>
      <c r="B4" s="1">
        <v>17.53</v>
      </c>
      <c r="C4" s="1">
        <v>10.48</v>
      </c>
      <c r="D4" s="1">
        <v>4.9000000000000004</v>
      </c>
      <c r="E4" s="1">
        <v>3.88</v>
      </c>
      <c r="F4" s="1">
        <v>3.09</v>
      </c>
      <c r="G4" s="1">
        <v>2.85</v>
      </c>
      <c r="H4" s="1">
        <v>2.46</v>
      </c>
      <c r="I4" s="1">
        <v>2.06</v>
      </c>
      <c r="J4" s="1">
        <v>2.16</v>
      </c>
      <c r="K4" s="1">
        <v>2.04</v>
      </c>
    </row>
    <row r="5" spans="1:11" x14ac:dyDescent="0.2">
      <c r="A5">
        <v>2015</v>
      </c>
      <c r="B5" s="1">
        <v>18.239999999999998</v>
      </c>
      <c r="C5" s="1">
        <v>11.06</v>
      </c>
      <c r="D5" s="1">
        <v>4.4400000000000004</v>
      </c>
      <c r="E5" s="1">
        <v>3.36</v>
      </c>
      <c r="F5" s="1">
        <v>2.96</v>
      </c>
      <c r="G5" s="1">
        <v>2.44</v>
      </c>
      <c r="H5" s="1">
        <v>1.8</v>
      </c>
      <c r="I5" s="1">
        <v>1.36</v>
      </c>
      <c r="J5" s="1">
        <v>1.84</v>
      </c>
      <c r="K5" s="1">
        <v>2.1</v>
      </c>
    </row>
    <row r="6" spans="1:11" x14ac:dyDescent="0.2">
      <c r="A6">
        <v>2016</v>
      </c>
      <c r="B6" s="1">
        <v>18.75</v>
      </c>
      <c r="C6" s="1">
        <v>11.23</v>
      </c>
      <c r="D6" s="1">
        <v>5</v>
      </c>
      <c r="E6" s="1">
        <v>3.47</v>
      </c>
      <c r="F6" s="1">
        <v>2.72</v>
      </c>
      <c r="G6" s="1">
        <v>2.4700000000000002</v>
      </c>
      <c r="H6" s="1">
        <v>1.8</v>
      </c>
      <c r="I6" s="1">
        <v>1.28</v>
      </c>
      <c r="J6" s="1">
        <v>1.88</v>
      </c>
      <c r="K6" s="1">
        <v>2.29</v>
      </c>
    </row>
    <row r="7" spans="1:11" x14ac:dyDescent="0.2">
      <c r="A7">
        <v>2017</v>
      </c>
      <c r="B7" s="1">
        <v>19.54</v>
      </c>
      <c r="C7" s="1">
        <v>12.31</v>
      </c>
      <c r="D7" s="1">
        <v>4.93</v>
      </c>
      <c r="E7" s="1">
        <v>3.68</v>
      </c>
      <c r="F7" s="1">
        <v>2.7</v>
      </c>
      <c r="G7" s="1">
        <v>2.59</v>
      </c>
      <c r="H7" s="1">
        <v>2.06</v>
      </c>
      <c r="I7" s="1">
        <v>1.57</v>
      </c>
      <c r="J7" s="1">
        <v>1.96</v>
      </c>
      <c r="K7" s="1">
        <v>2.65</v>
      </c>
    </row>
    <row r="8" spans="1:11" x14ac:dyDescent="0.2">
      <c r="A8">
        <v>2018</v>
      </c>
      <c r="B8" s="1">
        <v>20.61</v>
      </c>
      <c r="C8" s="1">
        <v>13.89</v>
      </c>
      <c r="D8" s="1">
        <v>5.04</v>
      </c>
      <c r="E8" s="1">
        <v>3.98</v>
      </c>
      <c r="F8" s="1">
        <v>2.9</v>
      </c>
      <c r="G8" s="1">
        <v>2.79</v>
      </c>
      <c r="H8" s="1">
        <v>1.92</v>
      </c>
      <c r="I8" s="1">
        <v>1.66</v>
      </c>
      <c r="J8" s="1">
        <v>2.09</v>
      </c>
      <c r="K8" s="1">
        <v>2.7</v>
      </c>
    </row>
    <row r="9" spans="1:11" x14ac:dyDescent="0.2">
      <c r="A9">
        <v>2019</v>
      </c>
      <c r="B9" s="1">
        <v>21.43</v>
      </c>
      <c r="C9" s="1">
        <v>14.28</v>
      </c>
      <c r="D9" s="1">
        <v>5.15</v>
      </c>
      <c r="E9" s="1">
        <v>3.89</v>
      </c>
      <c r="F9" s="1">
        <v>2.88</v>
      </c>
      <c r="G9" s="1">
        <v>2.73</v>
      </c>
      <c r="H9" s="1">
        <v>1.88</v>
      </c>
      <c r="I9" s="1">
        <v>1.69</v>
      </c>
      <c r="J9" s="1">
        <v>2.0099999999999998</v>
      </c>
      <c r="K9" s="1">
        <v>2.87</v>
      </c>
    </row>
    <row r="10" spans="1:11" x14ac:dyDescent="0.2">
      <c r="A10">
        <v>2020</v>
      </c>
      <c r="B10" s="1">
        <v>20.95</v>
      </c>
      <c r="C10" s="1">
        <v>14.72</v>
      </c>
      <c r="D10" s="1">
        <v>5.0599999999999996</v>
      </c>
      <c r="E10" s="1">
        <v>3.85</v>
      </c>
      <c r="F10" s="1">
        <v>2.76</v>
      </c>
      <c r="G10" s="1">
        <v>2.63</v>
      </c>
      <c r="H10" s="1">
        <v>1.44</v>
      </c>
      <c r="I10" s="1">
        <v>1.48</v>
      </c>
      <c r="J10" s="1">
        <v>1.89</v>
      </c>
      <c r="K10" s="1">
        <v>2.66</v>
      </c>
    </row>
    <row r="11" spans="1:11" x14ac:dyDescent="0.2">
      <c r="A11">
        <v>2021</v>
      </c>
      <c r="B11" s="1">
        <v>22.93</v>
      </c>
      <c r="C11" s="1">
        <v>16.86</v>
      </c>
      <c r="D11" s="1">
        <v>5.0999999999999996</v>
      </c>
      <c r="E11" s="1">
        <v>4.2300000000000004</v>
      </c>
      <c r="F11" s="1">
        <v>3.1</v>
      </c>
      <c r="G11" s="1">
        <v>2.94</v>
      </c>
      <c r="H11" s="1">
        <v>1.64</v>
      </c>
      <c r="I11" s="1">
        <v>1.64</v>
      </c>
      <c r="J11" s="1">
        <v>2.12</v>
      </c>
      <c r="K11" s="1">
        <v>2.94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3D19A-2832-44CD-95F8-A74A4654A356}">
  <dimension ref="A1:H40"/>
  <sheetViews>
    <sheetView tabSelected="1" workbookViewId="0">
      <selection activeCell="N4" sqref="N4"/>
    </sheetView>
  </sheetViews>
  <sheetFormatPr defaultRowHeight="14.25" x14ac:dyDescent="0.2"/>
  <cols>
    <col min="3" max="5" width="15.25" customWidth="1"/>
    <col min="7" max="7" width="10.25" customWidth="1"/>
    <col min="8" max="8" width="6.5" customWidth="1"/>
  </cols>
  <sheetData>
    <row r="1" spans="1:8" x14ac:dyDescent="0.2">
      <c r="A1" t="s">
        <v>0</v>
      </c>
      <c r="B1" t="s">
        <v>2</v>
      </c>
      <c r="C1" t="s">
        <v>11</v>
      </c>
      <c r="D1" t="s">
        <v>12</v>
      </c>
      <c r="E1" t="s">
        <v>13</v>
      </c>
      <c r="G1" t="s">
        <v>14</v>
      </c>
      <c r="H1" t="s">
        <v>15</v>
      </c>
    </row>
    <row r="2" spans="1:8" x14ac:dyDescent="0.2">
      <c r="A2">
        <v>2012</v>
      </c>
      <c r="B2" s="1">
        <v>8.5299999999999994</v>
      </c>
      <c r="G2" t="s">
        <v>16</v>
      </c>
      <c r="H2" s="2">
        <f>_xlfn.FORECAST.ETS.STAT($B$2:$B$11,$A$2:$A$11,1,4,1)</f>
        <v>0.998</v>
      </c>
    </row>
    <row r="3" spans="1:8" x14ac:dyDescent="0.2">
      <c r="A3">
        <v>2013</v>
      </c>
      <c r="B3" s="1">
        <v>9.57</v>
      </c>
      <c r="G3" t="s">
        <v>17</v>
      </c>
      <c r="H3" s="2">
        <f>_xlfn.FORECAST.ETS.STAT($B$2:$B$11,$A$2:$A$11,2,4,1)</f>
        <v>0.249</v>
      </c>
    </row>
    <row r="4" spans="1:8" x14ac:dyDescent="0.2">
      <c r="A4">
        <v>2014</v>
      </c>
      <c r="B4" s="1">
        <v>10.48</v>
      </c>
      <c r="G4" t="s">
        <v>18</v>
      </c>
      <c r="H4" s="2">
        <f>_xlfn.FORECAST.ETS.STAT($B$2:$B$11,$A$2:$A$11,3,4,1)</f>
        <v>1E-3</v>
      </c>
    </row>
    <row r="5" spans="1:8" x14ac:dyDescent="0.2">
      <c r="A5">
        <v>2015</v>
      </c>
      <c r="B5" s="1">
        <v>11.06</v>
      </c>
      <c r="G5" t="s">
        <v>19</v>
      </c>
      <c r="H5" s="2">
        <f>_xlfn.FORECAST.ETS.STAT($B$2:$B$11,$A$2:$A$11,4,4,1)</f>
        <v>0.29959058485571433</v>
      </c>
    </row>
    <row r="6" spans="1:8" x14ac:dyDescent="0.2">
      <c r="A6">
        <v>2016</v>
      </c>
      <c r="B6" s="1">
        <v>11.23</v>
      </c>
      <c r="G6" t="s">
        <v>20</v>
      </c>
      <c r="H6" s="2">
        <f>_xlfn.FORECAST.ETS.STAT($B$2:$B$11,$A$2:$A$11,5,4,1)</f>
        <v>2.1408837022451742E-2</v>
      </c>
    </row>
    <row r="7" spans="1:8" x14ac:dyDescent="0.2">
      <c r="A7">
        <v>2017</v>
      </c>
      <c r="B7" s="1">
        <v>12.31</v>
      </c>
      <c r="G7" t="s">
        <v>21</v>
      </c>
      <c r="H7" s="2">
        <f>_xlfn.FORECAST.ETS.STAT($B$2:$B$11,$A$2:$A$11,6,4,1)</f>
        <v>0.27728773020534447</v>
      </c>
    </row>
    <row r="8" spans="1:8" x14ac:dyDescent="0.2">
      <c r="A8">
        <v>2018</v>
      </c>
      <c r="B8" s="1">
        <v>13.89</v>
      </c>
      <c r="G8" t="s">
        <v>22</v>
      </c>
      <c r="H8" s="2">
        <f>_xlfn.FORECAST.ETS.STAT($B$2:$B$11,$A$2:$A$11,7,4,1)</f>
        <v>0.33996988862795113</v>
      </c>
    </row>
    <row r="9" spans="1:8" x14ac:dyDescent="0.2">
      <c r="A9">
        <v>2019</v>
      </c>
      <c r="B9" s="1">
        <v>14.28</v>
      </c>
    </row>
    <row r="10" spans="1:8" x14ac:dyDescent="0.2">
      <c r="A10">
        <v>2020</v>
      </c>
      <c r="B10" s="1">
        <v>14.72</v>
      </c>
    </row>
    <row r="11" spans="1:8" x14ac:dyDescent="0.2">
      <c r="A11">
        <v>2021</v>
      </c>
      <c r="B11" s="1">
        <v>16.86</v>
      </c>
      <c r="C11" s="1">
        <v>16.86</v>
      </c>
      <c r="D11" s="1">
        <v>16.86</v>
      </c>
      <c r="E11" s="1">
        <v>16.86</v>
      </c>
    </row>
    <row r="12" spans="1:8" x14ac:dyDescent="0.2">
      <c r="A12">
        <v>2022</v>
      </c>
      <c r="C12" s="1">
        <f>_xlfn.FORECAST.ETS(A12,$B$2:$B$11,$A$2:$A$11,4,1)</f>
        <v>18.305360018233291</v>
      </c>
      <c r="D12" s="1">
        <f>C12-_xlfn.FORECAST.ETS.CONFINT(A12,$B$2:$B$11,$A$2:$A$11,0.95,4,1)</f>
        <v>17.639031280694415</v>
      </c>
      <c r="E12" s="1">
        <f>C12+_xlfn.FORECAST.ETS.CONFINT(A12,$B$2:$B$11,$A$2:$A$11,0.95,4,1)</f>
        <v>18.971688755772167</v>
      </c>
    </row>
    <row r="13" spans="1:8" x14ac:dyDescent="0.2">
      <c r="A13">
        <v>2023</v>
      </c>
      <c r="C13" s="1">
        <f>_xlfn.FORECAST.ETS(A13,$B$2:$B$11,$A$2:$A$11,4,1)</f>
        <v>19.063957139156663</v>
      </c>
      <c r="D13" s="1">
        <f>C13-_xlfn.FORECAST.ETS.CONFINT(A13,$B$2:$B$11,$A$2:$A$11,0.95,4,1)</f>
        <v>17.998870930731673</v>
      </c>
      <c r="E13" s="1">
        <f>C13+_xlfn.FORECAST.ETS.CONFINT(A13,$B$2:$B$11,$A$2:$A$11,0.95,4,1)</f>
        <v>20.129043347581653</v>
      </c>
    </row>
    <row r="14" spans="1:8" x14ac:dyDescent="0.2">
      <c r="A14">
        <v>2024</v>
      </c>
      <c r="C14" s="1">
        <f>_xlfn.FORECAST.ETS(A14,$B$2:$B$11,$A$2:$A$11,4,1)</f>
        <v>19.444552081591588</v>
      </c>
      <c r="D14" s="1">
        <f>C14-_xlfn.FORECAST.ETS.CONFINT(A14,$B$2:$B$11,$A$2:$A$11,0.95,4,1)</f>
        <v>17.985760020672313</v>
      </c>
      <c r="E14" s="1">
        <f>C14+_xlfn.FORECAST.ETS.CONFINT(A14,$B$2:$B$11,$A$2:$A$11,0.95,4,1)</f>
        <v>20.903344142510864</v>
      </c>
    </row>
    <row r="15" spans="1:8" x14ac:dyDescent="0.2">
      <c r="A15">
        <v>2025</v>
      </c>
      <c r="C15" s="1">
        <f>_xlfn.FORECAST.ETS(A15,$B$2:$B$11,$A$2:$A$11,4,1)</f>
        <v>21.042593683508422</v>
      </c>
      <c r="D15" s="1">
        <f>C15-_xlfn.FORECAST.ETS.CONFINT(A15,$B$2:$B$11,$A$2:$A$11,0.95,4,1)</f>
        <v>19.17710525801434</v>
      </c>
      <c r="E15" s="1">
        <f>C15+_xlfn.FORECAST.ETS.CONFINT(A15,$B$2:$B$11,$A$2:$A$11,0.95,4,1)</f>
        <v>22.908082109002503</v>
      </c>
    </row>
    <row r="16" spans="1:8" x14ac:dyDescent="0.2">
      <c r="A16">
        <v>2026</v>
      </c>
      <c r="C16" s="1">
        <f>_xlfn.FORECAST.ETS(A16,$B$2:$B$11,$A$2:$A$11,4,1)</f>
        <v>22.488676738354844</v>
      </c>
      <c r="D16" s="1">
        <f>C16-_xlfn.FORECAST.ETS.CONFINT(A16,$B$2:$B$11,$A$2:$A$11,0.95,4,1)</f>
        <v>20.198009972617569</v>
      </c>
      <c r="E16" s="1">
        <f>C16+_xlfn.FORECAST.ETS.CONFINT(A16,$B$2:$B$11,$A$2:$A$11,0.95,4,1)</f>
        <v>24.779343504092118</v>
      </c>
    </row>
    <row r="17" spans="1:5" x14ac:dyDescent="0.2">
      <c r="A17">
        <v>2027</v>
      </c>
      <c r="C17" s="1">
        <f>_xlfn.FORECAST.ETS(A17,$B$2:$B$11,$A$2:$A$11,4,1)</f>
        <v>23.24727385927822</v>
      </c>
      <c r="D17" s="1">
        <f>C17-_xlfn.FORECAST.ETS.CONFINT(A17,$B$2:$B$11,$A$2:$A$11,0.95,4,1)</f>
        <v>20.512148682382296</v>
      </c>
      <c r="E17" s="1">
        <f>C17+_xlfn.FORECAST.ETS.CONFINT(A17,$B$2:$B$11,$A$2:$A$11,0.95,4,1)</f>
        <v>25.982399036174144</v>
      </c>
    </row>
    <row r="18" spans="1:5" x14ac:dyDescent="0.2">
      <c r="A18">
        <v>2028</v>
      </c>
      <c r="C18" s="1">
        <f>_xlfn.FORECAST.ETS(A18,$B$2:$B$11,$A$2:$A$11,4,1)</f>
        <v>23.627868801713149</v>
      </c>
      <c r="D18" s="1">
        <f>C18-_xlfn.FORECAST.ETS.CONFINT(A18,$B$2:$B$11,$A$2:$A$11,0.95,4,1)</f>
        <v>20.428159314137012</v>
      </c>
      <c r="E18" s="1">
        <f>C18+_xlfn.FORECAST.ETS.CONFINT(A18,$B$2:$B$11,$A$2:$A$11,0.95,4,1)</f>
        <v>26.827578289289285</v>
      </c>
    </row>
    <row r="19" spans="1:5" x14ac:dyDescent="0.2">
      <c r="A19">
        <v>2029</v>
      </c>
      <c r="C19" s="1">
        <f>_xlfn.FORECAST.ETS(A19,$B$2:$B$11,$A$2:$A$11,4,1)</f>
        <v>25.225910403629978</v>
      </c>
      <c r="D19" s="1">
        <f>C19-_xlfn.FORECAST.ETS.CONFINT(A19,$B$2:$B$11,$A$2:$A$11,0.95,4,1)</f>
        <v>21.541632511186478</v>
      </c>
      <c r="E19" s="1">
        <f>C19+_xlfn.FORECAST.ETS.CONFINT(A19,$B$2:$B$11,$A$2:$A$11,0.95,4,1)</f>
        <v>28.910188296073478</v>
      </c>
    </row>
    <row r="20" spans="1:5" x14ac:dyDescent="0.2">
      <c r="A20">
        <v>2030</v>
      </c>
      <c r="C20" s="1">
        <f>_xlfn.FORECAST.ETS(A20,$B$2:$B$11,$A$2:$A$11,4,1)</f>
        <v>26.6719934584764</v>
      </c>
      <c r="D20" s="1">
        <f>C20-_xlfn.FORECAST.ETS.CONFINT(A20,$B$2:$B$11,$A$2:$A$11,0.95,4,1)</f>
        <v>22.483209654647084</v>
      </c>
      <c r="E20" s="1">
        <f>C20+_xlfn.FORECAST.ETS.CONFINT(A20,$B$2:$B$11,$A$2:$A$11,0.95,4,1)</f>
        <v>30.860777262305717</v>
      </c>
    </row>
    <row r="21" spans="1:5" x14ac:dyDescent="0.2">
      <c r="A21">
        <v>2031</v>
      </c>
      <c r="C21" s="1">
        <f>_xlfn.FORECAST.ETS(A21,$B$2:$B$11,$A$2:$A$11,4,1)</f>
        <v>27.430590579399773</v>
      </c>
      <c r="D21" s="1">
        <f>C21-_xlfn.FORECAST.ETS.CONFINT(A21,$B$2:$B$11,$A$2:$A$11,0.95,4,1)</f>
        <v>22.718488671487172</v>
      </c>
      <c r="E21" s="1">
        <f>C21+_xlfn.FORECAST.ETS.CONFINT(A21,$B$2:$B$11,$A$2:$A$11,0.95,4,1)</f>
        <v>32.142692487312374</v>
      </c>
    </row>
    <row r="22" spans="1:5" x14ac:dyDescent="0.2">
      <c r="A22">
        <v>2032</v>
      </c>
      <c r="C22" s="1">
        <f>_xlfn.FORECAST.ETS(A22,$B$2:$B$11,$A$2:$A$11,4,1)</f>
        <v>27.811185521834702</v>
      </c>
      <c r="D22" s="1">
        <f>C22-_xlfn.FORECAST.ETS.CONFINT(A22,$B$2:$B$11,$A$2:$A$11,0.95,4,1)</f>
        <v>22.557082442803658</v>
      </c>
      <c r="E22" s="1">
        <f>C22+_xlfn.FORECAST.ETS.CONFINT(A22,$B$2:$B$11,$A$2:$A$11,0.95,4,1)</f>
        <v>33.065288600865749</v>
      </c>
    </row>
    <row r="23" spans="1:5" x14ac:dyDescent="0.2">
      <c r="A23">
        <v>2033</v>
      </c>
      <c r="C23" s="1">
        <f>_xlfn.FORECAST.ETS(A23,$B$2:$B$11,$A$2:$A$11,4,1)</f>
        <v>29.409227123751535</v>
      </c>
      <c r="D23" s="1">
        <f>C23-_xlfn.FORECAST.ETS.CONFINT(A23,$B$2:$B$11,$A$2:$A$11,0.95,4,1)</f>
        <v>23.594930070700073</v>
      </c>
      <c r="E23" s="1">
        <f>C23+_xlfn.FORECAST.ETS.CONFINT(A23,$B$2:$B$11,$A$2:$A$11,0.95,4,1)</f>
        <v>35.223524176802997</v>
      </c>
    </row>
    <row r="24" spans="1:5" x14ac:dyDescent="0.2">
      <c r="A24">
        <v>2034</v>
      </c>
      <c r="C24" s="1">
        <f>_xlfn.FORECAST.ETS(A24,$B$2:$B$11,$A$2:$A$11,4,1)</f>
        <v>30.855310178597957</v>
      </c>
      <c r="D24" s="1">
        <f>C24-_xlfn.FORECAST.ETS.CONFINT(A24,$B$2:$B$11,$A$2:$A$11,0.95,4,1)</f>
        <v>24.462826024136859</v>
      </c>
      <c r="E24" s="1">
        <f>C24+_xlfn.FORECAST.ETS.CONFINT(A24,$B$2:$B$11,$A$2:$A$11,0.95,4,1)</f>
        <v>37.247794333059055</v>
      </c>
    </row>
    <row r="25" spans="1:5" x14ac:dyDescent="0.2">
      <c r="A25">
        <v>2035</v>
      </c>
      <c r="C25" s="1">
        <f>_xlfn.FORECAST.ETS(A25,$B$2:$B$11,$A$2:$A$11,4,1)</f>
        <v>31.61390729952133</v>
      </c>
      <c r="D25" s="1">
        <f>C25-_xlfn.FORECAST.ETS.CONFINT(A25,$B$2:$B$11,$A$2:$A$11,0.95,4,1)</f>
        <v>24.626276391193002</v>
      </c>
      <c r="E25" s="1">
        <f>C25+_xlfn.FORECAST.ETS.CONFINT(A25,$B$2:$B$11,$A$2:$A$11,0.95,4,1)</f>
        <v>38.601538207849657</v>
      </c>
    </row>
    <row r="26" spans="1:5" x14ac:dyDescent="0.2">
      <c r="A26">
        <v>2036</v>
      </c>
      <c r="C26" s="1">
        <f>_xlfn.FORECAST.ETS(A26,$B$2:$B$11,$A$2:$A$11,4,1)</f>
        <v>31.994502241956255</v>
      </c>
      <c r="D26" s="1">
        <f>C26-_xlfn.FORECAST.ETS.CONFINT(A26,$B$2:$B$11,$A$2:$A$11,0.95,4,1)</f>
        <v>24.394894195125495</v>
      </c>
      <c r="E26" s="1">
        <f>C26+_xlfn.FORECAST.ETS.CONFINT(A26,$B$2:$B$11,$A$2:$A$11,0.95,4,1)</f>
        <v>39.594110288787014</v>
      </c>
    </row>
    <row r="27" spans="1:5" x14ac:dyDescent="0.2">
      <c r="A27">
        <v>2037</v>
      </c>
      <c r="C27" s="1">
        <f>_xlfn.FORECAST.ETS(A27,$B$2:$B$11,$A$2:$A$11,4,1)</f>
        <v>33.592543843873088</v>
      </c>
      <c r="D27" s="1">
        <f>C27-_xlfn.FORECAST.ETS.CONFINT(A27,$B$2:$B$11,$A$2:$A$11,0.95,4,1)</f>
        <v>25.364538005844359</v>
      </c>
      <c r="E27" s="1">
        <f>C27+_xlfn.FORECAST.ETS.CONFINT(A27,$B$2:$B$11,$A$2:$A$11,0.95,4,1)</f>
        <v>41.820549681901817</v>
      </c>
    </row>
    <row r="28" spans="1:5" x14ac:dyDescent="0.2">
      <c r="A28">
        <v>2038</v>
      </c>
      <c r="C28" s="1">
        <f>_xlfn.FORECAST.ETS(A28,$B$2:$B$11,$A$2:$A$11,4,1)</f>
        <v>35.038626898719514</v>
      </c>
      <c r="D28" s="1">
        <f>C28-_xlfn.FORECAST.ETS.CONFINT(A28,$B$2:$B$11,$A$2:$A$11,0.95,4,1)</f>
        <v>26.165939646880258</v>
      </c>
      <c r="E28" s="1">
        <f>C28+_xlfn.FORECAST.ETS.CONFINT(A28,$B$2:$B$11,$A$2:$A$11,0.95,4,1)</f>
        <v>43.911314150558766</v>
      </c>
    </row>
    <row r="29" spans="1:5" x14ac:dyDescent="0.2">
      <c r="A29">
        <v>2039</v>
      </c>
      <c r="C29" s="1">
        <f>_xlfn.FORECAST.ETS(A29,$B$2:$B$11,$A$2:$A$11,4,1)</f>
        <v>35.797224019642883</v>
      </c>
      <c r="D29" s="1">
        <f>C29-_xlfn.FORECAST.ETS.CONFINT(A29,$B$2:$B$11,$A$2:$A$11,0.95,4,1)</f>
        <v>26.264451767954355</v>
      </c>
      <c r="E29" s="1">
        <f>C29+_xlfn.FORECAST.ETS.CONFINT(A29,$B$2:$B$11,$A$2:$A$11,0.95,4,1)</f>
        <v>45.32999627133141</v>
      </c>
    </row>
    <row r="30" spans="1:5" x14ac:dyDescent="0.2">
      <c r="A30">
        <v>2040</v>
      </c>
      <c r="C30" s="1">
        <f>_xlfn.FORECAST.ETS(A30,$B$2:$B$11,$A$2:$A$11,4,1)</f>
        <v>36.177818962077808</v>
      </c>
      <c r="D30" s="1">
        <f>C30-_xlfn.FORECAST.ETS.CONFINT(A30,$B$2:$B$11,$A$2:$A$11,0.95,4,1)</f>
        <v>25.969632844365414</v>
      </c>
      <c r="E30" s="1">
        <f>C30+_xlfn.FORECAST.ETS.CONFINT(A30,$B$2:$B$11,$A$2:$A$11,0.95,4,1)</f>
        <v>46.386005079790202</v>
      </c>
    </row>
    <row r="31" spans="1:5" x14ac:dyDescent="0.2">
      <c r="A31">
        <v>2041</v>
      </c>
      <c r="C31" s="1">
        <f>_xlfn.FORECAST.ETS(A31,$B$2:$B$11,$A$2:$A$11,4,1)</f>
        <v>37.775860563994641</v>
      </c>
      <c r="D31" s="1">
        <f>C31-_xlfn.FORECAST.ETS.CONFINT(A31,$B$2:$B$11,$A$2:$A$11,0.95,4,1)</f>
        <v>26.877255779659123</v>
      </c>
      <c r="E31" s="1">
        <f>C31+_xlfn.FORECAST.ETS.CONFINT(A31,$B$2:$B$11,$A$2:$A$11,0.95,4,1)</f>
        <v>48.674465348330159</v>
      </c>
    </row>
    <row r="32" spans="1:5" x14ac:dyDescent="0.2">
      <c r="A32">
        <v>2042</v>
      </c>
      <c r="C32" s="1">
        <f>_xlfn.FORECAST.ETS(A32,$B$2:$B$11,$A$2:$A$11,4,1)</f>
        <v>39.221943618841074</v>
      </c>
      <c r="D32" s="1">
        <f>C32-_xlfn.FORECAST.ETS.CONFINT(A32,$B$2:$B$11,$A$2:$A$11,0.95,4,1)</f>
        <v>27.617992607447405</v>
      </c>
      <c r="E32" s="1">
        <f>C32+_xlfn.FORECAST.ETS.CONFINT(A32,$B$2:$B$11,$A$2:$A$11,0.95,4,1)</f>
        <v>50.825894630234743</v>
      </c>
    </row>
    <row r="33" spans="1:5" x14ac:dyDescent="0.2">
      <c r="A33">
        <v>2043</v>
      </c>
      <c r="C33" s="1">
        <f>_xlfn.FORECAST.ETS(A33,$B$2:$B$11,$A$2:$A$11,4,1)</f>
        <v>39.980540739764436</v>
      </c>
      <c r="D33" s="1">
        <f>C33-_xlfn.FORECAST.ETS.CONFINT(A33,$B$2:$B$11,$A$2:$A$11,0.95,4,1)</f>
        <v>27.657076098153972</v>
      </c>
      <c r="E33" s="1">
        <f>C33+_xlfn.FORECAST.ETS.CONFINT(A33,$B$2:$B$11,$A$2:$A$11,0.95,4,1)</f>
        <v>52.3040053813749</v>
      </c>
    </row>
    <row r="34" spans="1:5" x14ac:dyDescent="0.2">
      <c r="A34">
        <v>2044</v>
      </c>
      <c r="C34" s="1">
        <f>_xlfn.FORECAST.ETS(A34,$B$2:$B$11,$A$2:$A$11,4,1)</f>
        <v>40.361135682199368</v>
      </c>
      <c r="D34" s="1">
        <f>C34-_xlfn.FORECAST.ETS.CONFINT(A34,$B$2:$B$11,$A$2:$A$11,0.95,4,1)</f>
        <v>27.304020521562055</v>
      </c>
      <c r="E34" s="1">
        <f>C34+_xlfn.FORECAST.ETS.CONFINT(A34,$B$2:$B$11,$A$2:$A$11,0.95,4,1)</f>
        <v>53.418250842836684</v>
      </c>
    </row>
    <row r="35" spans="1:5" x14ac:dyDescent="0.2">
      <c r="A35">
        <v>2045</v>
      </c>
      <c r="C35" s="1">
        <f>_xlfn.FORECAST.ETS(A35,$B$2:$B$11,$A$2:$A$11,4,1)</f>
        <v>41.959177284116194</v>
      </c>
      <c r="D35" s="1">
        <f>C35-_xlfn.FORECAST.ETS.CONFINT(A35,$B$2:$B$11,$A$2:$A$11,0.95,4,1)</f>
        <v>28.154534519723519</v>
      </c>
      <c r="E35" s="1">
        <f>C35+_xlfn.FORECAST.ETS.CONFINT(A35,$B$2:$B$11,$A$2:$A$11,0.95,4,1)</f>
        <v>55.763820048508869</v>
      </c>
    </row>
    <row r="36" spans="1:5" x14ac:dyDescent="0.2">
      <c r="A36">
        <v>2046</v>
      </c>
      <c r="C36" s="1">
        <f>_xlfn.FORECAST.ETS(A36,$B$2:$B$11,$A$2:$A$11,4,1)</f>
        <v>43.405260338962627</v>
      </c>
      <c r="D36" s="1">
        <f>C36-_xlfn.FORECAST.ETS.CONFINT(A36,$B$2:$B$11,$A$2:$A$11,0.95,4,1)</f>
        <v>28.839246924492848</v>
      </c>
      <c r="E36" s="1">
        <f>C36+_xlfn.FORECAST.ETS.CONFINT(A36,$B$2:$B$11,$A$2:$A$11,0.95,4,1)</f>
        <v>57.971273753432406</v>
      </c>
    </row>
    <row r="37" spans="1:5" x14ac:dyDescent="0.2">
      <c r="A37">
        <v>2047</v>
      </c>
      <c r="C37" s="1">
        <f>_xlfn.FORECAST.ETS(A37,$B$2:$B$11,$A$2:$A$11,4,1)</f>
        <v>44.163857459885989</v>
      </c>
      <c r="D37" s="1">
        <f>C37-_xlfn.FORECAST.ETS.CONFINT(A37,$B$2:$B$11,$A$2:$A$11,0.95,4,1)</f>
        <v>28.823300731713964</v>
      </c>
      <c r="E37" s="1">
        <f>C37+_xlfn.FORECAST.ETS.CONFINT(A37,$B$2:$B$11,$A$2:$A$11,0.95,4,1)</f>
        <v>59.504414188058014</v>
      </c>
    </row>
    <row r="38" spans="1:5" x14ac:dyDescent="0.2">
      <c r="A38">
        <v>2048</v>
      </c>
      <c r="C38" s="1">
        <f>_xlfn.FORECAST.ETS(A38,$B$2:$B$11,$A$2:$A$11,4,1)</f>
        <v>44.544452402320921</v>
      </c>
      <c r="D38" s="1">
        <f>C38-_xlfn.FORECAST.ETS.CONFINT(A38,$B$2:$B$11,$A$2:$A$11,0.95,4,1)</f>
        <v>28.416178685454067</v>
      </c>
      <c r="E38" s="1">
        <f>C38+_xlfn.FORECAST.ETS.CONFINT(A38,$B$2:$B$11,$A$2:$A$11,0.95,4,1)</f>
        <v>60.672726119187772</v>
      </c>
    </row>
    <row r="39" spans="1:5" x14ac:dyDescent="0.2">
      <c r="A39">
        <v>2049</v>
      </c>
      <c r="C39" s="1">
        <f>_xlfn.FORECAST.ETS(A39,$B$2:$B$11,$A$2:$A$11,4,1)</f>
        <v>46.142494004237754</v>
      </c>
      <c r="D39" s="1">
        <f>C39-_xlfn.FORECAST.ETS.CONFINT(A39,$B$2:$B$11,$A$2:$A$11,0.95,4,1)</f>
        <v>29.213542471417831</v>
      </c>
      <c r="E39" s="1">
        <f>C39+_xlfn.FORECAST.ETS.CONFINT(A39,$B$2:$B$11,$A$2:$A$11,0.95,4,1)</f>
        <v>63.071445537057677</v>
      </c>
    </row>
    <row r="40" spans="1:5" x14ac:dyDescent="0.2">
      <c r="A40">
        <v>2050</v>
      </c>
      <c r="C40" s="1">
        <f>_xlfn.FORECAST.ETS(A40,$B$2:$B$11,$A$2:$A$11,4,1)</f>
        <v>47.58857705908418</v>
      </c>
      <c r="D40" s="1">
        <f>C40-_xlfn.FORECAST.ETS.CONFINT(A40,$B$2:$B$11,$A$2:$A$11,0.95,4,1)</f>
        <v>29.845990569964947</v>
      </c>
      <c r="E40" s="1">
        <f>C40+_xlfn.FORECAST.ETS.CONFINT(A40,$B$2:$B$11,$A$2:$A$11,0.95,4,1)</f>
        <v>65.331163548203421</v>
      </c>
    </row>
  </sheetData>
  <phoneticPr fontId="1" type="noConversion"/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所有国家</vt:lpstr>
      <vt:lpstr>中国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Chaya Yellow</dc:creator>
  <cp:lastModifiedBy>筱Yokey</cp:lastModifiedBy>
  <dcterms:created xsi:type="dcterms:W3CDTF">2015-06-05T18:19:34Z</dcterms:created>
  <dcterms:modified xsi:type="dcterms:W3CDTF">2022-04-07T06:29:21Z</dcterms:modified>
</cp:coreProperties>
</file>