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10" activeTab="10"/>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参与人表" sheetId="60" r:id="rId17"/>
    <sheet name="语义标签标注表" sheetId="61" r:id="rId18"/>
    <sheet name="计划表重建" sheetId="64" r:id="rId19"/>
    <sheet name="提醒时间表重建" sheetId="65" r:id="rId20"/>
    <sheet name="新消息表" sheetId="63" r:id="rId21"/>
    <sheet name="日程参与人表" sheetId="10" r:id="rId22"/>
    <sheet name="日程语义标签标注表" sheetId="51" r:id="rId23"/>
    <sheet name="提醒时间表" sheetId="11" r:id="rId24"/>
    <sheet name="计划表" sheetId="41" r:id="rId25"/>
    <sheet name="参与人头像" sheetId="48" r:id="rId26"/>
    <sheet name="参与人" sheetId="24" r:id="rId27"/>
    <sheet name="群组" sheetId="43" r:id="rId28"/>
    <sheet name="群组参与人关系" sheetId="8" r:id="rId29"/>
    <sheet name="系統設置表" sheetId="29" r:id="rId30"/>
    <sheet name="用户偏好" sheetId="39" r:id="rId31"/>
    <sheet name="系統設置表数据" sheetId="46" r:id="rId32"/>
    <sheet name="语音表" sheetId="50" r:id="rId33"/>
  </sheets>
  <definedNames>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28" i="55"/>
  <c r="M28"/>
  <c r="L28"/>
  <c r="J28"/>
  <c r="I28"/>
  <c r="G28"/>
  <c r="O9"/>
  <c r="M9"/>
  <c r="L9"/>
  <c r="J9"/>
  <c r="I9"/>
  <c r="G9"/>
  <c r="O10" i="59"/>
  <c r="M10"/>
  <c r="L10"/>
  <c r="J10"/>
  <c r="I10"/>
  <c r="G10"/>
  <c r="O9"/>
  <c r="M9"/>
  <c r="L9"/>
  <c r="J9"/>
  <c r="I9"/>
  <c r="G9"/>
  <c r="O30" i="55"/>
  <c r="M30"/>
  <c r="L30"/>
  <c r="J30"/>
  <c r="I30"/>
  <c r="G30"/>
  <c r="G5" i="53"/>
  <c r="I5"/>
  <c r="J5"/>
  <c r="L5"/>
  <c r="M5"/>
  <c r="O5"/>
  <c r="O9" i="62"/>
  <c r="M9"/>
  <c r="L9"/>
  <c r="J9"/>
  <c r="I9"/>
  <c r="G9"/>
  <c r="G13" i="65"/>
  <c r="G12"/>
  <c r="G11"/>
  <c r="M10"/>
  <c r="L10"/>
  <c r="J10"/>
  <c r="I10"/>
  <c r="G10"/>
  <c r="M9"/>
  <c r="L9"/>
  <c r="J9"/>
  <c r="I9"/>
  <c r="G9"/>
  <c r="M8"/>
  <c r="L8"/>
  <c r="J8"/>
  <c r="I8"/>
  <c r="G8"/>
  <c r="M7"/>
  <c r="L7"/>
  <c r="J7"/>
  <c r="I7"/>
  <c r="G7"/>
  <c r="M6"/>
  <c r="L6"/>
  <c r="J6"/>
  <c r="I6"/>
  <c r="G6"/>
  <c r="O5"/>
  <c r="M5"/>
  <c r="L5"/>
  <c r="J5"/>
  <c r="I5"/>
  <c r="G5"/>
  <c r="O4"/>
  <c r="M4"/>
  <c r="L4"/>
  <c r="J4"/>
  <c r="I4"/>
  <c r="G4"/>
  <c r="O6"/>
  <c r="O12" i="64"/>
  <c r="M12"/>
  <c r="L12"/>
  <c r="J12"/>
  <c r="I12"/>
  <c r="G12"/>
  <c r="O11"/>
  <c r="M11"/>
  <c r="L11"/>
  <c r="J11"/>
  <c r="I11"/>
  <c r="G11"/>
  <c r="O16" i="58"/>
  <c r="M16"/>
  <c r="L16"/>
  <c r="J16"/>
  <c r="I16"/>
  <c r="G16"/>
  <c r="O15"/>
  <c r="M15"/>
  <c r="L15"/>
  <c r="J15"/>
  <c r="I15"/>
  <c r="G15"/>
  <c r="O29" i="55"/>
  <c r="M29"/>
  <c r="L29"/>
  <c r="J29"/>
  <c r="I29"/>
  <c r="G29"/>
  <c r="O26"/>
  <c r="M26"/>
  <c r="L26"/>
  <c r="J26"/>
  <c r="I26"/>
  <c r="G26"/>
  <c r="O11" i="53"/>
  <c r="M11"/>
  <c r="L11"/>
  <c r="J11"/>
  <c r="I11"/>
  <c r="G11"/>
  <c r="O10"/>
  <c r="M10"/>
  <c r="L10"/>
  <c r="J10"/>
  <c r="I10"/>
  <c r="G10"/>
  <c r="O6"/>
  <c r="M6"/>
  <c r="L6"/>
  <c r="J6"/>
  <c r="I6"/>
  <c r="G6"/>
  <c r="G15" i="64"/>
  <c r="G14"/>
  <c r="G13"/>
  <c r="O10"/>
  <c r="M10"/>
  <c r="L10"/>
  <c r="J10"/>
  <c r="I10"/>
  <c r="G10"/>
  <c r="O9"/>
  <c r="M9"/>
  <c r="L9"/>
  <c r="J9"/>
  <c r="I9"/>
  <c r="G9"/>
  <c r="O8"/>
  <c r="M8"/>
  <c r="L8"/>
  <c r="J8"/>
  <c r="I8"/>
  <c r="G8"/>
  <c r="O7"/>
  <c r="M7"/>
  <c r="L7"/>
  <c r="J7"/>
  <c r="I7"/>
  <c r="G7"/>
  <c r="O6"/>
  <c r="M6"/>
  <c r="L6"/>
  <c r="J6"/>
  <c r="I6"/>
  <c r="G6"/>
  <c r="O5"/>
  <c r="M5"/>
  <c r="L5"/>
  <c r="J5"/>
  <c r="I5"/>
  <c r="G5"/>
  <c r="O4"/>
  <c r="M4"/>
  <c r="L4"/>
  <c r="J4"/>
  <c r="I4"/>
  <c r="G4"/>
  <c r="O3"/>
  <c r="M3"/>
  <c r="L3"/>
  <c r="J3"/>
  <c r="I3"/>
  <c r="G3"/>
  <c r="G13" i="61"/>
  <c r="O10"/>
  <c r="M10"/>
  <c r="L10"/>
  <c r="J10"/>
  <c r="I10"/>
  <c r="G10"/>
  <c r="O9"/>
  <c r="M9"/>
  <c r="L9"/>
  <c r="J9"/>
  <c r="I9"/>
  <c r="G9"/>
  <c r="O8"/>
  <c r="M8"/>
  <c r="L8"/>
  <c r="J8"/>
  <c r="I8"/>
  <c r="G8"/>
  <c r="O7"/>
  <c r="M7"/>
  <c r="L7"/>
  <c r="J7"/>
  <c r="I7"/>
  <c r="G7"/>
  <c r="O6"/>
  <c r="M6"/>
  <c r="L6"/>
  <c r="J6"/>
  <c r="I6"/>
  <c r="G6"/>
  <c r="O5"/>
  <c r="M5"/>
  <c r="L5"/>
  <c r="J5"/>
  <c r="I5"/>
  <c r="G5"/>
  <c r="O4"/>
  <c r="M4"/>
  <c r="L4"/>
  <c r="J4"/>
  <c r="I4"/>
  <c r="G12" s="1"/>
  <c r="G4"/>
  <c r="G17" i="60"/>
  <c r="O14"/>
  <c r="O13"/>
  <c r="O12"/>
  <c r="O11"/>
  <c r="O10"/>
  <c r="O9"/>
  <c r="O8"/>
  <c r="O7"/>
  <c r="O6"/>
  <c r="M14"/>
  <c r="L14"/>
  <c r="J14"/>
  <c r="I14"/>
  <c r="G14"/>
  <c r="M13"/>
  <c r="L13"/>
  <c r="J13"/>
  <c r="I13"/>
  <c r="G13"/>
  <c r="M12"/>
  <c r="L12"/>
  <c r="J12"/>
  <c r="I12"/>
  <c r="G12"/>
  <c r="M11"/>
  <c r="L11"/>
  <c r="J11"/>
  <c r="I11"/>
  <c r="G11"/>
  <c r="M10"/>
  <c r="L10"/>
  <c r="J10"/>
  <c r="I10"/>
  <c r="G10"/>
  <c r="M9"/>
  <c r="L9"/>
  <c r="J9"/>
  <c r="I9"/>
  <c r="G9"/>
  <c r="M8"/>
  <c r="L8"/>
  <c r="J8"/>
  <c r="I8"/>
  <c r="G8"/>
  <c r="M7"/>
  <c r="L7"/>
  <c r="J7"/>
  <c r="I7"/>
  <c r="G7"/>
  <c r="M6"/>
  <c r="L6"/>
  <c r="J6"/>
  <c r="I6"/>
  <c r="G6"/>
  <c r="O5"/>
  <c r="M5"/>
  <c r="L5"/>
  <c r="J5"/>
  <c r="I5"/>
  <c r="G5"/>
  <c r="O4"/>
  <c r="M4"/>
  <c r="L4"/>
  <c r="J4"/>
  <c r="I4"/>
  <c r="G16" s="1"/>
  <c r="G4"/>
  <c r="G19" i="58"/>
  <c r="O14"/>
  <c r="M14"/>
  <c r="L14"/>
  <c r="J14"/>
  <c r="I14"/>
  <c r="G14"/>
  <c r="O13"/>
  <c r="M13"/>
  <c r="L13"/>
  <c r="J13"/>
  <c r="I13"/>
  <c r="G13"/>
  <c r="O12"/>
  <c r="M12"/>
  <c r="L12"/>
  <c r="J12"/>
  <c r="I12"/>
  <c r="G12"/>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L4"/>
  <c r="J4"/>
  <c r="I4"/>
  <c r="G18" s="1"/>
  <c r="G4"/>
  <c r="G17" s="1"/>
  <c r="G16" i="53"/>
  <c r="O13"/>
  <c r="M13"/>
  <c r="L13"/>
  <c r="J13"/>
  <c r="I13"/>
  <c r="G13"/>
  <c r="O12" i="59"/>
  <c r="M12"/>
  <c r="L12"/>
  <c r="J12"/>
  <c r="I12"/>
  <c r="G12"/>
  <c r="O12" i="53"/>
  <c r="M12"/>
  <c r="L12"/>
  <c r="J12"/>
  <c r="I12"/>
  <c r="G12"/>
  <c r="O9"/>
  <c r="M9"/>
  <c r="L9"/>
  <c r="J9"/>
  <c r="I9"/>
  <c r="G9"/>
  <c r="O8"/>
  <c r="M8"/>
  <c r="L8"/>
  <c r="J8"/>
  <c r="I8"/>
  <c r="G8"/>
  <c r="O7"/>
  <c r="M7"/>
  <c r="L7"/>
  <c r="J7"/>
  <c r="I7"/>
  <c r="G7"/>
  <c r="O4"/>
  <c r="M4"/>
  <c r="L4"/>
  <c r="J4"/>
  <c r="I4"/>
  <c r="G4"/>
  <c r="G15" i="59"/>
  <c r="G14"/>
  <c r="G13"/>
  <c r="O11"/>
  <c r="M11"/>
  <c r="L11"/>
  <c r="J11"/>
  <c r="I11"/>
  <c r="G11"/>
  <c r="O8"/>
  <c r="M8"/>
  <c r="L8"/>
  <c r="J8"/>
  <c r="I8"/>
  <c r="G8"/>
  <c r="O7"/>
  <c r="M7"/>
  <c r="L7"/>
  <c r="J7"/>
  <c r="I7"/>
  <c r="G7"/>
  <c r="O6"/>
  <c r="M6"/>
  <c r="L6"/>
  <c r="J6"/>
  <c r="I6"/>
  <c r="G6"/>
  <c r="O5"/>
  <c r="M5"/>
  <c r="L5"/>
  <c r="J5"/>
  <c r="I5"/>
  <c r="G5"/>
  <c r="O4"/>
  <c r="M4"/>
  <c r="L4"/>
  <c r="J4"/>
  <c r="I4"/>
  <c r="G4"/>
  <c r="O3"/>
  <c r="M3"/>
  <c r="L3"/>
  <c r="J3"/>
  <c r="I3"/>
  <c r="G3"/>
  <c r="G13" i="57"/>
  <c r="G12"/>
  <c r="G11"/>
  <c r="O10"/>
  <c r="M10"/>
  <c r="L10"/>
  <c r="J10"/>
  <c r="I10"/>
  <c r="G10"/>
  <c r="O9"/>
  <c r="M9"/>
  <c r="L9"/>
  <c r="J9"/>
  <c r="I9"/>
  <c r="G9"/>
  <c r="O8"/>
  <c r="M8"/>
  <c r="L8"/>
  <c r="J8"/>
  <c r="I8"/>
  <c r="G8"/>
  <c r="O7"/>
  <c r="M7"/>
  <c r="L7"/>
  <c r="J7"/>
  <c r="I7"/>
  <c r="G7"/>
  <c r="O6"/>
  <c r="M6"/>
  <c r="L6"/>
  <c r="J6"/>
  <c r="I6"/>
  <c r="G6"/>
  <c r="O5"/>
  <c r="M5"/>
  <c r="L5"/>
  <c r="J5"/>
  <c r="I5"/>
  <c r="G5"/>
  <c r="O4"/>
  <c r="M4"/>
  <c r="L4"/>
  <c r="J4"/>
  <c r="I4"/>
  <c r="G4"/>
  <c r="L4" i="62"/>
  <c r="G15"/>
  <c r="O12"/>
  <c r="M12"/>
  <c r="L12"/>
  <c r="J12"/>
  <c r="I12"/>
  <c r="G12"/>
  <c r="O11"/>
  <c r="M11"/>
  <c r="L11"/>
  <c r="J11"/>
  <c r="I11"/>
  <c r="G11"/>
  <c r="O10"/>
  <c r="M10"/>
  <c r="L10"/>
  <c r="J10"/>
  <c r="I10"/>
  <c r="G10"/>
  <c r="O8"/>
  <c r="M8"/>
  <c r="L8"/>
  <c r="J8"/>
  <c r="I8"/>
  <c r="G8"/>
  <c r="O6"/>
  <c r="M6"/>
  <c r="L6"/>
  <c r="J6"/>
  <c r="I6"/>
  <c r="G6"/>
  <c r="O7"/>
  <c r="M7"/>
  <c r="L7"/>
  <c r="J7"/>
  <c r="I7"/>
  <c r="G7"/>
  <c r="O5"/>
  <c r="M5"/>
  <c r="L5"/>
  <c r="J5"/>
  <c r="I5"/>
  <c r="G5"/>
  <c r="O4"/>
  <c r="M4"/>
  <c r="J4"/>
  <c r="I4"/>
  <c r="G14" s="1"/>
  <c r="G4"/>
  <c r="G13" s="1"/>
  <c r="O19" i="55"/>
  <c r="O25"/>
  <c r="O22"/>
  <c r="O21"/>
  <c r="O20"/>
  <c r="O18"/>
  <c r="O17"/>
  <c r="O16"/>
  <c r="O15"/>
  <c r="O14"/>
  <c r="O13"/>
  <c r="O12"/>
  <c r="O11"/>
  <c r="O10"/>
  <c r="O8"/>
  <c r="O7"/>
  <c r="O6"/>
  <c r="O5"/>
  <c r="O4"/>
  <c r="G15" i="53" l="1"/>
  <c r="G14"/>
  <c r="G18" i="65"/>
  <c r="G17"/>
  <c r="G11" i="61"/>
  <c r="G15" i="60"/>
  <c r="M25" i="55"/>
  <c r="M24"/>
  <c r="M23"/>
  <c r="M22"/>
  <c r="M21"/>
  <c r="M20"/>
  <c r="M19"/>
  <c r="M18"/>
  <c r="M17"/>
  <c r="M16"/>
  <c r="M15"/>
  <c r="M14"/>
  <c r="M13"/>
  <c r="M12"/>
  <c r="M11"/>
  <c r="M10"/>
  <c r="M8"/>
  <c r="M7"/>
  <c r="M6"/>
  <c r="M5"/>
  <c r="M4"/>
  <c r="G32"/>
  <c r="L11"/>
  <c r="L10"/>
  <c r="L8"/>
  <c r="L7"/>
  <c r="L6"/>
  <c r="L5"/>
  <c r="L4"/>
  <c r="L25"/>
  <c r="L24"/>
  <c r="L23"/>
  <c r="L22"/>
  <c r="L21"/>
  <c r="L20"/>
  <c r="L19"/>
  <c r="L18"/>
  <c r="L17"/>
  <c r="L16"/>
  <c r="L15"/>
  <c r="L14"/>
  <c r="L13"/>
  <c r="L12"/>
  <c r="I25"/>
  <c r="I24"/>
  <c r="I23"/>
  <c r="I22"/>
  <c r="I21"/>
  <c r="I20"/>
  <c r="I19"/>
  <c r="I18"/>
  <c r="I17"/>
  <c r="I16"/>
  <c r="I15"/>
  <c r="I14"/>
  <c r="I13"/>
  <c r="I12"/>
  <c r="I11"/>
  <c r="I10"/>
  <c r="I8"/>
  <c r="I7"/>
  <c r="I6"/>
  <c r="G25"/>
  <c r="G24"/>
  <c r="G23"/>
  <c r="G22"/>
  <c r="G21"/>
  <c r="G20"/>
  <c r="G19"/>
  <c r="G18"/>
  <c r="G17"/>
  <c r="G16"/>
  <c r="G15"/>
  <c r="G14"/>
  <c r="G13"/>
  <c r="G12"/>
  <c r="G11"/>
  <c r="G10"/>
  <c r="G8"/>
  <c r="G7"/>
  <c r="G6"/>
  <c r="J25"/>
  <c r="J24"/>
  <c r="J23"/>
  <c r="J22"/>
  <c r="J21"/>
  <c r="J20"/>
  <c r="J19"/>
  <c r="J18"/>
  <c r="J17"/>
  <c r="J16"/>
  <c r="J15"/>
  <c r="J14"/>
  <c r="J13"/>
  <c r="J12"/>
  <c r="J11"/>
  <c r="J10"/>
  <c r="J8"/>
  <c r="J7"/>
  <c r="J6"/>
  <c r="J5"/>
  <c r="J4"/>
  <c r="G13" i="24" l="1"/>
  <c r="I13"/>
  <c r="J13"/>
  <c r="G11" i="63" l="1"/>
  <c r="J8"/>
  <c r="I8"/>
  <c r="G16" s="1"/>
  <c r="G8"/>
  <c r="J7"/>
  <c r="I7"/>
  <c r="G7"/>
  <c r="J6"/>
  <c r="I6"/>
  <c r="G6"/>
  <c r="G15" l="1"/>
  <c r="G14"/>
  <c r="G13"/>
  <c r="I5" i="55" l="1"/>
  <c r="G5"/>
  <c r="I4"/>
  <c r="G4"/>
  <c r="G31" l="1"/>
  <c r="G27"/>
  <c r="G14" i="49"/>
  <c r="I14"/>
  <c r="J14"/>
  <c r="G15"/>
  <c r="G13"/>
  <c r="I15"/>
  <c r="J15"/>
  <c r="I13"/>
  <c r="J13"/>
  <c r="J8" i="51" l="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<sst xmlns="http://schemas.openxmlformats.org/spreadsheetml/2006/main" count="1708" uniqueCount="696">
  <si>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</si>
  <si>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</si>
  <si>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</si>
  <si>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</si>
  <si>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</si>
  <si>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</si>
  <si>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</si>
  <si>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</si>
  <si>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</si>
  <si>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</si>
  <si>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</si>
  <si>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</si>
  <si>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</si>
  <si>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</si>
  <si>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</si>
  <si>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</si>
  <si>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</si>
  <si>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</si>
  <si>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</si>
  <si>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</si>
  <si>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</si>
  <si>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</si>
  <si>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</si>
  <si>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</si>
  <si>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</si>
  <si>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</si>
  <si>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</si>
  <si>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</si>
  <si>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</si>
  <si>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</si>
  <si>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</si>
  <si>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</si>
  <si>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</si>
  <si>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</si>
  <si>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</si>
  <si>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</si>
  <si>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</si>
  <si>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</si>
  <si>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</si>
  <si>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</si>
  <si>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</si>
  <si>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</si>
  <si>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</si>
  <si>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</si>
  <si>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</si>
  <si>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</si>
  <si>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</si>
  <si>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</si>
  <si>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</si>
  <si>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</si>
  <si>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</si>
  <si>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</si>
  <si>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</si>
  <si>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</si>
  <si>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</si>
  <si>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</si>
  <si>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</si>
  <si>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</si>
  <si>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</si>
  <si>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</si>
  <si>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</si>
  <si>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</si>
  <si>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</si>
  <si>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</si>
  <si>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</si>
  <si>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</si>
  <si>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</si>
  <si>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</si>
  <si>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</si>
  <si>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</si>
  <si>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</si>
  <si>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</si>
  <si>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</si>
  <si>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</si>
  <si>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</si>
  <si>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</si>
  <si>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</si>
  <si>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</si>
  <si>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</si>
  <si>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</si>
  <si>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</si>
  <si>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</si>
  <si>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</si>
  <si>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</si>
  <si>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</si>
  <si>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</si>
  <si>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</si>
  <si>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</si>
  <si>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</si>
  <si>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</si>
  <si>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</si>
  <si>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</si>
  <si>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</si>
  <si>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</si>
  <si>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</si>
  <si>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</si>
  <si>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</si>
  <si>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</si>
  <si>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</si>
  <si>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</si>
  <si>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</si>
  <si>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</si>
  <si>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</si>
  <si>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</si>
  <si>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</si>
  <si>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</si>
  <si>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</si>
  <si>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</si>
  <si>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</si>
  <si>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</si>
  <si>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</si>
  <si>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</si>
  <si>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</si>
  <si>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</si>
  <si>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</si>
  <si>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</si>
  <si>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</si>
  <si>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</si>
  <si>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</si>
  <si>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</si>
  <si>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</si>
  <si>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</si>
  <si>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</si>
  <si>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</si>
  <si>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</si>
  <si>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</si>
  <si>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</si>
  <si>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</si>
  <si>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</si>
  <si>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</si>
  <si>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</si>
  <si>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</si>
  <si>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</si>
  <si>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</si>
  <si>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</si>
  <si>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</si>
  <si>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</si>
  <si>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</si>
  <si>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</si>
  <si>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</si>
  <si>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</si>
  <si>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</si>
  <si>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</si>
  <si>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</si>
  <si>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</si>
  <si>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</si>
  <si>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</si>
  <si>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</si>
  <si>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</si>
  <si>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</si>
  <si>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</si>
  <si>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</si>
  <si>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</si>
  <si>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</si>
  <si>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</si>
  <si>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</si>
  <si>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</si>
  <si>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</si>
  <si>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</si>
  <si>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</si>
  <si>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</si>
  <si>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</si>
  <si>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</si>
  <si>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</si>
  <si>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</si>
  <si>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</si>
  <si>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</si>
  <si>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</si>
  <si>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</si>
  <si>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</si>
  <si>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</si>
  <si>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</si>
  <si>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</si>
  <si>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</si>
  <si>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</si>
  <si>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</si>
  <si>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</si>
  <si>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</si>
  <si>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</si>
  <si>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</si>
  <si>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</si>
  <si>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</si>
  <si>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</si>
  <si>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</si>
  <si>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</si>
  <si>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</si>
  <si>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</si>
  <si>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</si>
  <si>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</si>
  <si>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</si>
  <si>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</si>
  <si>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</si>
  <si>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</si>
  <si>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</si>
  <si>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</si>
  <si>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</si>
  <si>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</si>
  <si>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</si>
  <si>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</si>
  <si>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</si>
  <si>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</si>
  <si>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</si>
  <si>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</si>
  <si>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</si>
  <si>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</si>
  <si>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</si>
  <si>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</si>
  <si>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</si>
  <si>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</si>
  <si>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</si>
  <si>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</si>
  <si>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</si>
  <si>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</si>
  <si>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</si>
  <si>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</si>
  <si>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</si>
  <si>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</si>
  <si>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</si>
  <si>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</si>
  <si>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</si>
  <si>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</si>
  <si>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</si>
  <si>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</si>
  <si>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</si>
  <si>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</si>
  <si>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</si>
  <si>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</si>
  <si>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</si>
  <si>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</si>
  <si>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</si>
  <si>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</si>
  <si>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</si>
  <si>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</si>
  <si>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</si>
  <si>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</si>
  <si>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</si>
  <si>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</si>
  <si>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</si>
  <si>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</si>
  <si>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</si>
  <si>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</si>
  <si>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</si>
  <si>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</si>
  <si>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</si>
  <si>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</si>
  <si>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</si>
  <si>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</si>
  <si>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</si>
  <si>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</si>
  <si>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</si>
  <si>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</si>
  <si>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</si>
  <si>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</si>
  <si>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</si>
  <si>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</si>
  <si>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</si>
  <si>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</si>
  <si>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</si>
  <si>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</si>
  <si>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</si>
  <si>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</si>
  <si>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</si>
  <si>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</si>
  <si>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</si>
  <si>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</si>
  <si>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</si>
  <si>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</si>
  <si>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</si>
  <si>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</si>
  <si>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</si>
  <si>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</si>
  <si>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</si>
  <si>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</si>
  <si>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</si>
  <si>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</si>
  <si>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</si>
  <si>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</si>
  <si>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</si>
  <si>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</si>
  <si>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</si>
  <si>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</si>
  <si>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</si>
  <si>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</si>
  <si>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</si>
  <si>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</si>
  <si>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</si>
  <si>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</si>
  <si>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</si>
  <si>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</si>
  <si>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</si>
  <si>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</si>
  <si>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</si>
  <si>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</si>
  <si>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</si>
  <si>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</si>
  <si>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</si>
  <si>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</si>
  <si>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</si>
  <si>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</si>
  <si>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</si>
  <si>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</si>
  <si>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</si>
  <si>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</si>
  <si>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</si>
  <si>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</si>
  <si>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</si>
  <si>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</si>
  <si>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</si>
  <si>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</si>
  <si>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</si>
  <si>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</si>
  <si>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</si>
  <si>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</si>
  <si>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gtd_b</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</si>
  <si>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</si>
  <si>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</si>
  <si>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</si>
  <si>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</si>
  <si>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</si>
  <si>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</si>
  <si>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</si>
  <si>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</si>
  <si>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</si>
  <si>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</si>
  <si>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</si>
  <si>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</si>
  <si>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</si>
  <si>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</si>
  <si>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</si>
  <si>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</si>
  <si>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</si>
  <si>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</si>
  <si>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</si>
  <si>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</si>
  <si>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</si>
  <si>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</si>
  <si>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</si>
  <si>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</si>
  <si>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</si>
  <si>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</si>
  <si>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</si>
  <si>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</si>
  <si>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</si>
  <si>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</si>
  <si>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</si>
  <si>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</si>
  <si>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</si>
  <si>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</si>
  <si>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</si>
  <si>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</si>
  <si>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</si>
  <si>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</si>
  <si>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</si>
  <si>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</si>
  <si>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</si>
  <si>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</si>
  <si>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</si>
  <si>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</si>
  <si>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</si>
  <si>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</si>
  <si>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</si>
  <si>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</si>
  <si>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</si>
  <si>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</si>
  <si>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</si>
  <si>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</si>
  <si>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</si>
  <si>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</si>
  <si>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</si>
  <si>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</si>
  <si>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</si>
  <si>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</si>
  <si>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</si>
  <si>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</si>
  <si>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</si>
  <si>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</si>
  <si>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</si>
  <si>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</si>
  <si>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</si>
  <si>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</si>
  <si>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</si>
  <si>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</si>
  <si>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</si>
  <si>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</si>
  <si>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</si>
  <si>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</si>
  <si>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</si>
  <si>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</si>
  <si>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</si>
  <si>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</si>
  <si>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</si>
  <si>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</si>
  <si>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</si>
  <si>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</si>
  <si>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</si>
  <si>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</si>
  <si>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</si>
  <si>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</si>
  <si>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</si>
  <si>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</si>
  <si>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</si>
  <si>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</si>
  <si>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</si>
  <si>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</si>
  <si>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</si>
  <si>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</si>
  <si>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</si>
  <si>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</si>
  <si>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</si>
  <si>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</si>
  <si>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</si>
  <si>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</si>
  <si>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</si>
  <si>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</si>
  <si>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</si>
  <si>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</si>
  <si>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</si>
  <si>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</si>
  <si>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</si>
  <si>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</si>
  <si>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</si>
  <si>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</si>
  <si>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</si>
  <si>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</si>
  <si>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</si>
  <si>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</si>
  <si>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</si>
  <si>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</si>
  <si>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</si>
  <si>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</si>
  <si>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</si>
  <si>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</si>
  <si>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</si>
  <si>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</si>
  <si>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</si>
  <si>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</si>
  <si>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</si>
  <si>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</si>
  <si>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</si>
  <si>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</si>
  <si>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</si>
  <si>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</si>
  <si>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</si>
  <si>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</si>
  <si>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</si>
  <si>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</si>
  <si>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</si>
  <si>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</si>
  <si>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</si>
  <si>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</si>
  <si>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</si>
  <si>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</si>
  <si>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</si>
  <si>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</si>
  <si>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</si>
  <si>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</si>
  <si>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</si>
  <si>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</si>
  <si>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</si>
  <si>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</si>
  <si>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</si>
  <si>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</si>
  <si>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</si>
  <si>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</si>
  <si>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</si>
  <si>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</si>
  <si>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</si>
  <si>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</si>
  <si>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</si>
  <si>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</si>
  <si>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</si>
  <si>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</si>
  <si>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</si>
  <si>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</si>
  <si>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</si>
  <si>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</si>
  <si>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</si>
  <si>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</si>
  <si>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</si>
  <si>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</si>
  <si>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</si>
  <si>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</si>
  <si>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</si>
  <si>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</si>
  <si>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</si>
  <si>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</si>
  <si>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</si>
  <si>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</si>
  <si>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</si>
  <si>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</si>
  <si>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</si>
  <si>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</si>
  <si>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</si>
  <si>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</si>
  <si>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</si>
  <si>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</si>
  <si>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</si>
  <si>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</si>
  <si>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</si>
  <si>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</si>
  <si>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</si>
  <si>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</si>
  <si>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</si>
  <si>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</si>
  <si>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</si>
  <si>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</si>
  <si>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</si>
  <si>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</si>
  <si>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</si>
  <si>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</si>
  <si>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</si>
  <si>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</si>
  <si>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</si>
  <si>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</si>
  <si>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</si>
  <si>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</si>
  <si>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</si>
  <si>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</si>
  <si>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</si>
  <si>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</si>
  <si>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</si>
  <si>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</si>
  <si>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</si>
  <si>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</si>
  <si>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</si>
  <si>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</si>
  <si>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</si>
  <si>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</si>
  <si>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</si>
  <si>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</si>
  <si>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</si>
  <si>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</si>
  <si>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</si>
  <si>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</si>
  <si>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</si>
  <si>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</si>
  <si>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</si>
  <si>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</si>
  <si>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</si>
  <si>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</si>
  <si>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</si>
  <si>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</si>
  <si>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</si>
  <si>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</si>
  <si>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</si>
  <si>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</si>
  <si>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</si>
  <si>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</si>
  <si>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</si>
  <si>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</si>
  <si>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</si>
  <si>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</si>
  <si>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</si>
  <si>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</si>
  <si>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</si>
  <si>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</si>
  <si>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</si>
  <si>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</si>
  <si>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</si>
  <si>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</si>
  <si>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</si>
  <si>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</si>
  <si>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</si>
  <si>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</si>
  <si>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</si>
  <si>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</si>
  <si>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</si>
  <si>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</si>
  <si>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</si>
  <si>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</si>
  <si>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</si>
  <si>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</si>
  <si>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</si>
  <si>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</si>
  <si>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</si>
  <si>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</si>
  <si>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</si>
  <si>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</si>
  <si>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</si>
  <si>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</si>
  <si>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</si>
  <si>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</si>
  <si>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</si>
  <si>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</si>
  <si>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</si>
  <si>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</si>
  <si>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</si>
  <si>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</si>
  <si>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</si>
  <si>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</si>
  <si>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</si>
  <si>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</si>
  <si>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</si>
  <si>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</si>
  <si>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</si>
  <si>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</si>
  <si>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</si>
  <si>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</si>
  <si>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</si>
  <si>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</si>
  <si>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</si>
  <si>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</si>
  <si>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</si>
  <si>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</si>
  <si>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</si>
  <si>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</si>
  <si>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</si>
  <si>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</si>
  <si>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</si>
  <si>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</si>
  <si>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</si>
  <si>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消息ID</t>
    <phoneticPr fontId="1" type="noConversion"/>
  </si>
  <si>
    <t>sti</t>
    <phoneticPr fontId="1" type="noConversion"/>
  </si>
  <si>
    <t>varchar(50)</t>
    <phoneticPr fontId="1" type="noConversion"/>
  </si>
  <si>
    <t>日期</t>
    <phoneticPr fontId="1" type="noConversion"/>
  </si>
  <si>
    <t>标题</t>
    <phoneticPr fontId="1" type="noConversion"/>
  </si>
  <si>
    <t>正文</t>
    <phoneticPr fontId="1" type="noConversion"/>
  </si>
  <si>
    <t>tl</t>
    <phoneticPr fontId="1" type="noConversion"/>
  </si>
  <si>
    <t>ctx</t>
    <phoneticPr fontId="1" type="noConversion"/>
  </si>
  <si>
    <t>发送时间戳</t>
  </si>
  <si>
    <t>发送时间戳</t>
    <phoneticPr fontId="1" type="noConversion"/>
  </si>
  <si>
    <t>stt</t>
    <phoneticPr fontId="1" type="noConversion"/>
  </si>
  <si>
    <t>消息类型</t>
    <phoneticPr fontId="1" type="noConversion"/>
  </si>
  <si>
    <t>mtt</t>
    <phoneticPr fontId="1" type="noConversion"/>
  </si>
  <si>
    <t>varchar(4)</t>
    <phoneticPr fontId="1" type="noConversion"/>
  </si>
  <si>
    <t>system=冥王星消息,agenda=日程消息</t>
    <phoneticPr fontId="1" type="noConversion"/>
  </si>
  <si>
    <t>消息关联ID</t>
  </si>
  <si>
    <t>消息关联ID</t>
    <phoneticPr fontId="1" type="noConversion"/>
  </si>
  <si>
    <t>ri</t>
    <phoneticPr fontId="1" type="noConversion"/>
  </si>
  <si>
    <t>用于消息关联的日历项、事件或备忘，根据消息类型判断</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</si>
  <si>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</si>
  <si>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</si>
  <si>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</si>
  <si>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</si>
  <si>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</si>
  <si>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</si>
  <si>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</si>
  <si>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</si>
  <si>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</si>
  <si>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</si>
  <si>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</si>
  <si>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</si>
  <si>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</si>
  <si>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持续时间</t>
    <phoneticPr fontId="1" type="noConversion"/>
  </si>
  <si>
    <t>ct</t>
    <phoneticPr fontId="1" type="noConversion"/>
  </si>
  <si>
    <t>integer</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</si>
  <si>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</si>
  <si>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</si>
  <si>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</si>
  <si>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</si>
  <si>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</si>
  <si>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</si>
  <si>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</si>
  <si>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</si>
  <si>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</si>
  <si>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</si>
  <si>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</si>
  <si>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</si>
  <si>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</si>
  <si>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gtd_mom</t>
    <phoneticPr fontId="1" type="noConversion"/>
  </si>
  <si>
    <t>gtd_jta</t>
    <phoneticPr fontId="1" type="noConversion"/>
  </si>
  <si>
    <t>gtd_mrk</t>
    <phoneticPr fontId="1" type="noConversion"/>
  </si>
  <si>
    <t>gtd_par</t>
    <phoneticPr fontId="1" type="noConversion"/>
  </si>
  <si>
    <t>pari</t>
    <phoneticPr fontId="1" type="noConversion"/>
  </si>
  <si>
    <t>jti</t>
    <phoneticPr fontId="1" type="noConversion"/>
  </si>
  <si>
    <t>varchar(50)</t>
    <phoneticPr fontId="1" type="noConversion"/>
  </si>
  <si>
    <t>mki</t>
    <phoneticPr fontId="1" type="noConversion"/>
  </si>
  <si>
    <t>gtd_jha</t>
    <phoneticPr fontId="1" type="noConversion"/>
  </si>
  <si>
    <t>备忘时间</t>
    <phoneticPr fontId="1" type="noConversion"/>
  </si>
  <si>
    <t>是否删除</t>
    <phoneticPr fontId="1" type="noConversion"/>
  </si>
  <si>
    <t>0：本人创建，1：他人创建，2：系统本地日历,3: 共享待接受缓存, 4:共享待删除</t>
    <phoneticPr fontId="1" type="noConversion"/>
  </si>
  <si>
    <t>gtd_wa</t>
    <phoneticPr fontId="1" type="noConversion"/>
  </si>
  <si>
    <t>wai</t>
    <phoneticPr fontId="1" type="noConversion"/>
  </si>
  <si>
    <t>半小时</t>
    <phoneticPr fontId="1" type="noConversion"/>
  </si>
  <si>
    <t>日程：所属日期，任务：创建/完成日期，小任务：创建日期</t>
    <phoneticPr fontId="1" type="noConversion"/>
  </si>
  <si>
    <t>是否全天</t>
    <phoneticPr fontId="1" type="noConversion"/>
  </si>
  <si>
    <t>0：否，1：是</t>
    <phoneticPr fontId="1" type="noConversion"/>
  </si>
  <si>
    <t>al</t>
    <phoneticPr fontId="1" type="noConversion"/>
  </si>
  <si>
    <t>全天：00:00</t>
    <phoneticPr fontId="1" type="noConversion"/>
  </si>
  <si>
    <t>全天：23:59</t>
    <phoneticPr fontId="1" type="noConversion"/>
  </si>
  <si>
    <t>※重复日程中，如果修改其中一条记录，如果仍然为重复日程，则当前选择日期开始所有记录删除，原重复日程结束日改为当前日期前一天。</t>
    <phoneticPr fontId="1" type="noConversion"/>
  </si>
  <si>
    <t>然后为这个新的重复日程建立新的日程数据。如果只是改当前选择日期，则修改当前记录信息的重复字段为不重复。</t>
    <phoneticPr fontId="1" type="noConversion"/>
  </si>
  <si>
    <t>非重复记录删除，是删当前记录</t>
    <phoneticPr fontId="1" type="noConversion"/>
  </si>
  <si>
    <t>重复记录删除，删除当前或所有。</t>
    <phoneticPr fontId="1" type="noConversion"/>
  </si>
  <si>
    <t>varchar(6)</t>
    <phoneticPr fontId="1" type="noConversion"/>
  </si>
  <si>
    <t>rfg</t>
    <phoneticPr fontId="1" type="noConversion"/>
  </si>
  <si>
    <t>0：非重复日程，1：重复日程，2： 从重复日程修改为非重复日程的</t>
    <phoneticPr fontId="1" type="noConversion"/>
  </si>
  <si>
    <t>重复日程标志</t>
    <phoneticPr fontId="1" type="noConversion"/>
  </si>
  <si>
    <t>事件时间</t>
    <phoneticPr fontId="1" type="noConversion"/>
  </si>
  <si>
    <t>evt</t>
    <phoneticPr fontId="1" type="noConversion"/>
  </si>
  <si>
    <t>重复事件创建第一个事件ID,用于重复日程修改/删除操作</t>
    <phoneticPr fontId="1" type="noConversion"/>
  </si>
  <si>
    <t>任务类型使用</t>
    <phoneticPr fontId="1" type="noConversion"/>
  </si>
  <si>
    <t>todolist标志</t>
    <phoneticPr fontId="1" type="noConversion"/>
  </si>
  <si>
    <t>todolist</t>
    <phoneticPr fontId="1" type="noConversion"/>
  </si>
  <si>
    <t>wc</t>
    <phoneticPr fontId="1" type="noConversion"/>
  </si>
  <si>
    <t>0:是，1：否</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</si>
</sst>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57">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vertical="top" wrapText="1"/>
    </xf>
    <xf numFmtId="0" fontId="9" fillId="0" borderId="0" xfId="0" applyFont="1" applyAlignment="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xf numFmtId="20" fontId="0" fillId="0" borderId="2" xfId="0" applyNumberFormat="1" applyFill="1" applyBorder="1" applyAlignment="1">
      <alignment vertical="center" wrapText="1"/>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39</xdr:row>
      <xdr:rowOff>0</xdr:rowOff>
    </xdr:from>
    <xdr:to>
      <xdr:col>3</xdr:col>
      <xdr:colOff>1247775</xdr:colOff>
      <xdr:row>58</xdr:row>
      <xdr:rowOff>128587</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 y="7743825"/>
          <a:ext cx="6019799" cy="3386137"/>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514350</xdr:colOff>
      <xdr:row>2</xdr:row>
      <xdr:rowOff>47625</xdr:rowOff>
    </xdr:from>
    <xdr:to>
      <xdr:col>5</xdr:col>
      <xdr:colOff>2952750</xdr:colOff>
      <xdr:row>13</xdr:row>
      <xdr:rowOff>85725</xdr:rowOff>
    </xdr:to>
    <xdr:sp macro="" textlink="">
      <xdr:nvSpPr>
        <xdr:cNvPr id="2" name="矩形 1"/>
        <xdr:cNvSpPr/>
      </xdr:nvSpPr>
      <xdr:spPr>
        <a:xfrm>
          <a:off x="514350" y="390525"/>
          <a:ext cx="7943850"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3200">
              <a:solidFill>
                <a:srgbClr val="FF0000"/>
              </a:solidFill>
            </a:rPr>
            <a:t>不需要</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346</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456</v>
      </c>
    </row>
    <row r="6" spans="2:3">
      <c r="B6" t="s">
        <v>457</v>
      </c>
    </row>
    <row r="8" spans="2:3">
      <c r="B8" t="s">
        <v>458</v>
      </c>
    </row>
    <row r="10" spans="2:3">
      <c r="B10" t="s">
        <v>459</v>
      </c>
      <c r="C10" t="s">
        <v>461</v>
      </c>
    </row>
    <row r="11" spans="2:3">
      <c r="C11" t="s">
        <v>462</v>
      </c>
    </row>
    <row r="12" spans="2:3">
      <c r="C12" t="s">
        <v>463</v>
      </c>
    </row>
    <row r="15" spans="2:3">
      <c r="B15" t="s">
        <v>460</v>
      </c>
    </row>
    <row r="19" spans="2:5">
      <c r="B19" t="s">
        <v>464</v>
      </c>
      <c r="C19" t="s">
        <v>457</v>
      </c>
      <c r="E19" t="s">
        <v>466</v>
      </c>
    </row>
    <row r="20" spans="2:5">
      <c r="C20" t="s">
        <v>468</v>
      </c>
      <c r="E20" t="s">
        <v>476</v>
      </c>
    </row>
    <row r="21" spans="2:5">
      <c r="C21" t="s">
        <v>469</v>
      </c>
      <c r="E21" t="s">
        <v>471</v>
      </c>
    </row>
    <row r="22" spans="2:5">
      <c r="C22" t="s">
        <v>472</v>
      </c>
      <c r="E22" t="s">
        <v>473</v>
      </c>
    </row>
    <row r="23" spans="2:5">
      <c r="C23" t="s">
        <v>465</v>
      </c>
      <c r="E23" t="s">
        <v>467</v>
      </c>
    </row>
    <row r="24" spans="2:5">
      <c r="B24" t="s">
        <v>474</v>
      </c>
      <c r="C24" t="s">
        <v>457</v>
      </c>
      <c r="E24" t="s">
        <v>466</v>
      </c>
    </row>
    <row r="25" spans="2:5">
      <c r="C25" t="s">
        <v>468</v>
      </c>
      <c r="E25" t="s">
        <v>476</v>
      </c>
    </row>
    <row r="26" spans="2:5">
      <c r="C26" t="s">
        <v>469</v>
      </c>
      <c r="E26" t="s">
        <v>471</v>
      </c>
    </row>
    <row r="27" spans="2:5">
      <c r="C27" t="s">
        <v>472</v>
      </c>
      <c r="E27" t="s">
        <v>475</v>
      </c>
    </row>
    <row r="28" spans="2:5">
      <c r="C28" t="s">
        <v>465</v>
      </c>
      <c r="E28" t="s">
        <v>467</v>
      </c>
    </row>
    <row r="29" spans="2:5">
      <c r="B29" t="s">
        <v>477</v>
      </c>
    </row>
    <row r="30" spans="2:5">
      <c r="B30" t="s">
        <v>478</v>
      </c>
      <c r="C30" t="s">
        <v>479</v>
      </c>
      <c r="E30" t="s">
        <v>481</v>
      </c>
    </row>
    <row r="31" spans="2:5">
      <c r="C31" t="s">
        <v>469</v>
      </c>
      <c r="E31" t="s">
        <v>480</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O39"/>
  <sheetViews>
    <sheetView tabSelected="1" topLeftCell="A16" workbookViewId="0">
      <selection activeCell="D23" sqref="D23"/>
    </sheetView>
  </sheetViews>
  <sheetFormatPr defaultRowHeight="13.5"/>
  <cols>
    <col min="1" max="1" width="20.625" style="1" customWidth="1"/>
    <col min="2" max="2" width="33" style="1" customWidth="1"/>
    <col min="4" max="4" width="20.625" style="1" customWidth="1"/>
    <col min="5" max="5" width="7.125" bestFit="1" customWidth="1"/>
    <col min="6" max="6" width="15.625" customWidth="1"/>
    <col min="7" max="7" width="19.875" customWidth="1"/>
    <col min="9" max="9" width="7.375" customWidth="1"/>
    <col min="12" max="12" width="11.375" customWidth="1"/>
  </cols>
  <sheetData>
    <row r="2" spans="1:15">
      <c r="A2" s="2" t="s">
        <v>4</v>
      </c>
      <c r="B2" s="2" t="s">
        <v>482</v>
      </c>
      <c r="D2" s="2" t="s">
        <v>0</v>
      </c>
      <c r="E2" s="54" t="s">
        <v>483</v>
      </c>
      <c r="F2" s="55"/>
    </row>
    <row r="3" spans="1:15">
      <c r="A3" s="2" t="s">
        <v>5</v>
      </c>
      <c r="B3" s="2" t="s">
        <v>6</v>
      </c>
      <c r="D3" s="2" t="s">
        <v>7</v>
      </c>
      <c r="E3" s="33" t="s">
        <v>8</v>
      </c>
      <c r="F3" s="33" t="s">
        <v>9</v>
      </c>
    </row>
    <row r="4" spans="1:15" ht="18.75" customHeight="1">
      <c r="A4" s="5" t="s">
        <v>484</v>
      </c>
      <c r="B4" s="5"/>
      <c r="D4" s="5" t="s">
        <v>484</v>
      </c>
      <c r="E4" s="4" t="s">
        <v>650</v>
      </c>
      <c r="F4" s="4" t="s">
        <v>29</v>
      </c>
      <c r="G4" t="str">
        <f>" " &amp; E4 &amp; " " &amp; F4 &amp; " PRIMARY KEY"</f>
        <v xml:space="preserve"> evi varchar(50) PRIMARY KEY</v>
      </c>
      <c r="H4" t="s">
        <v>651</v>
      </c>
      <c r="I4" t="str">
        <f>" " &amp; E4</f>
        <v xml:space="preserve"> evi</v>
      </c>
      <c r="J4" t="str">
        <f>E4&amp;": string;"</f>
        <v>evi: string;</v>
      </c>
      <c r="L4" s="1" t="str">
        <f t="shared" ref="L4:L11"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485</v>
      </c>
      <c r="B5" s="5"/>
      <c r="D5" s="5" t="s">
        <v>485</v>
      </c>
      <c r="E5" s="4" t="s">
        <v>648</v>
      </c>
      <c r="F5" s="4" t="s">
        <v>29</v>
      </c>
      <c r="G5" t="str">
        <f>" ," &amp; E5 &amp; " " &amp; F5 &amp; " "</f>
        <v xml:space="preserve"> ,evn varchar(50) </v>
      </c>
      <c r="H5" t="s">
        <v>651</v>
      </c>
      <c r="I5" t="str">
        <f>" ," &amp; E5</f>
        <v xml:space="preserve"> ,evn</v>
      </c>
      <c r="J5" t="str">
        <f t="shared" ref="J5:J29" si="1">E5&amp;": string;"</f>
        <v>evn: string;</v>
      </c>
      <c r="L5" s="1" t="str">
        <f t="shared" si="0"/>
        <v>if(this.evn!=null &amp;&amp; this.evn!=''){      sq=sq+', evn= ? ';      params.push(this.evn);    }</v>
      </c>
      <c r="M5" t="str">
        <f t="shared" ref="M5:M29" si="2">"params.push(this."&amp;E5&amp;");"</f>
        <v>params.push(this.evn);</v>
      </c>
      <c r="O5" t="str">
        <f t="shared" ref="O5:O29" si="3">"this."&amp;E5&amp;" = '"&amp;D5&amp;"'"</f>
        <v>this.evn = '事件主题'</v>
      </c>
    </row>
    <row r="6" spans="1:15" ht="18.75" customHeight="1">
      <c r="A6" s="5" t="s">
        <v>48</v>
      </c>
      <c r="B6" s="5"/>
      <c r="D6" s="5" t="s">
        <v>48</v>
      </c>
      <c r="E6" s="4" t="s">
        <v>241</v>
      </c>
      <c r="F6" s="4" t="s">
        <v>29</v>
      </c>
      <c r="G6" t="str">
        <f t="shared" ref="G6:G29" si="4">" ," &amp; E6 &amp; " " &amp; F6 &amp; " "</f>
        <v xml:space="preserve"> ,ui varchar(50) </v>
      </c>
      <c r="H6" t="s">
        <v>651</v>
      </c>
      <c r="I6" t="str">
        <f t="shared" ref="I6:I29"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640</v>
      </c>
      <c r="B7" s="42"/>
      <c r="D7" s="42" t="s">
        <v>640</v>
      </c>
      <c r="E7" s="44" t="s">
        <v>641</v>
      </c>
      <c r="F7" s="44" t="s">
        <v>642</v>
      </c>
      <c r="G7" t="str">
        <f t="shared" si="4"/>
        <v xml:space="preserve"> ,mi varchar(50) </v>
      </c>
      <c r="H7" t="s">
        <v>651</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487</v>
      </c>
      <c r="B8" s="10" t="s">
        <v>674</v>
      </c>
      <c r="C8" s="11"/>
      <c r="D8" s="10" t="s">
        <v>487</v>
      </c>
      <c r="E8" s="12" t="s">
        <v>488</v>
      </c>
      <c r="F8" s="4" t="s">
        <v>38</v>
      </c>
      <c r="G8" t="str">
        <f t="shared" si="4"/>
        <v xml:space="preserve"> ,evd varchar(20) </v>
      </c>
      <c r="H8" t="s">
        <v>651</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688</v>
      </c>
      <c r="B9" s="10" t="s">
        <v>691</v>
      </c>
      <c r="C9" s="11"/>
      <c r="D9" s="10" t="s">
        <v>688</v>
      </c>
      <c r="E9" s="12" t="s">
        <v>689</v>
      </c>
      <c r="F9" s="4" t="s">
        <v>38</v>
      </c>
      <c r="G9" t="str">
        <f t="shared" ref="G9" si="6">" ," &amp; E9 &amp; " " &amp; F9 &amp; " "</f>
        <v xml:space="preserve"> ,evt varchar(20) </v>
      </c>
      <c r="H9" t="s">
        <v>651</v>
      </c>
      <c r="I9" t="str">
        <f t="shared" ref="I9" si="7">" ," &amp; E9</f>
        <v xml:space="preserve"> ,evt</v>
      </c>
      <c r="J9" t="str">
        <f t="shared" ref="J9" si="8">E9&amp;": string;"</f>
        <v>evt: string;</v>
      </c>
      <c r="L9" s="1" t="str">
        <f t="shared" ref="L9" si="9">"if(this."&amp;E9&amp;"!=null &amp;&amp; this."&amp;E9&amp;"!=''){      sq=sq+', "&amp;E9&amp;"= ? ';      params.push(this."&amp;E9&amp;");    }"</f>
        <v>if(this.evt!=null &amp;&amp; this.evt!=''){      sq=sq+', evt= ? ';      params.push(this.evt);    }</v>
      </c>
      <c r="M9" t="str">
        <f t="shared" ref="M9" si="10">"params.push(this."&amp;E9&amp;");"</f>
        <v>params.push(this.evt);</v>
      </c>
      <c r="O9" t="str">
        <f t="shared" ref="O9" si="11">"this."&amp;E9&amp;" = '"&amp;D9&amp;"'"</f>
        <v>this.evt = '事件时间'</v>
      </c>
    </row>
    <row r="10" spans="1:15" ht="18.75" customHeight="1">
      <c r="A10" s="10" t="s">
        <v>489</v>
      </c>
      <c r="B10" s="10" t="s">
        <v>690</v>
      </c>
      <c r="C10" s="11"/>
      <c r="D10" s="10" t="s">
        <v>489</v>
      </c>
      <c r="E10" s="12" t="s">
        <v>649</v>
      </c>
      <c r="F10" s="4" t="s">
        <v>29</v>
      </c>
      <c r="G10" t="str">
        <f t="shared" si="4"/>
        <v xml:space="preserve"> ,rtevi varchar(50) </v>
      </c>
      <c r="H10" t="s">
        <v>651</v>
      </c>
      <c r="I10" t="str">
        <f t="shared" si="5"/>
        <v xml:space="preserve"> ,rtevi</v>
      </c>
      <c r="J10" t="str">
        <f t="shared" si="1"/>
        <v>rtevi: string;</v>
      </c>
      <c r="L10" s="1" t="str">
        <f t="shared" si="0"/>
        <v>if(this.rtevi!=null &amp;&amp; this.rtevi!=''){      sq=sq+', rtevi= ? ';      params.push(this.rtevi);    }</v>
      </c>
      <c r="M10" t="str">
        <f t="shared" si="2"/>
        <v>params.push(this.rtevi);</v>
      </c>
      <c r="O10" t="str">
        <f t="shared" si="3"/>
        <v>this.rtevi = '重复事件ID'</v>
      </c>
    </row>
    <row r="11" spans="1:15" ht="18.75" customHeight="1">
      <c r="A11" s="5" t="s">
        <v>72</v>
      </c>
      <c r="B11" s="10"/>
      <c r="C11" s="11"/>
      <c r="D11" s="5" t="s">
        <v>72</v>
      </c>
      <c r="E11" s="4" t="s">
        <v>75</v>
      </c>
      <c r="F11" s="4" t="s">
        <v>29</v>
      </c>
      <c r="G11" t="str">
        <f t="shared" si="4"/>
        <v xml:space="preserve"> ,ji varchar(50) </v>
      </c>
      <c r="H11" t="s">
        <v>651</v>
      </c>
      <c r="I11" t="str">
        <f t="shared" si="5"/>
        <v xml:space="preserve"> ,ji</v>
      </c>
      <c r="J11" t="str">
        <f t="shared" si="1"/>
        <v>ji: string;</v>
      </c>
      <c r="L11" s="1" t="str">
        <f t="shared" si="0"/>
        <v>if(this.ji!=null &amp;&amp; this.ji!=''){      sq=sq+', ji= ? ';      params.push(this.ji);    }</v>
      </c>
      <c r="M11" t="str">
        <f t="shared" si="2"/>
        <v>params.push(this.ji);</v>
      </c>
      <c r="O11" t="str">
        <f t="shared" si="3"/>
        <v>this.ji = '计划ID'</v>
      </c>
    </row>
    <row r="12" spans="1:15" ht="18.75" customHeight="1">
      <c r="A12" s="5" t="s">
        <v>124</v>
      </c>
      <c r="B12" s="10"/>
      <c r="C12" s="11"/>
      <c r="D12" s="5" t="s">
        <v>124</v>
      </c>
      <c r="E12" s="4" t="s">
        <v>125</v>
      </c>
      <c r="F12" s="4" t="s">
        <v>29</v>
      </c>
      <c r="G12" t="str">
        <f t="shared" si="4"/>
        <v xml:space="preserve"> ,bz varchar(50) </v>
      </c>
      <c r="H12" t="s">
        <v>651</v>
      </c>
      <c r="I12" t="str">
        <f t="shared" si="5"/>
        <v xml:space="preserve"> ,bz</v>
      </c>
      <c r="J12" t="str">
        <f t="shared" si="1"/>
        <v>bz: string;</v>
      </c>
      <c r="L12" s="1" t="str">
        <f>"if(this."&amp;E12&amp;"!=null &amp;&amp; this."&amp;E12&amp;"!=''){      sq=sq+', "&amp;E12&amp;"= ? ';      params.push(this."&amp;E12&amp;");    }"</f>
        <v>if(this.bz!=null &amp;&amp; this.bz!=''){      sq=sq+', bz= ? ';      params.push(this.bz);    }</v>
      </c>
      <c r="M12" t="str">
        <f t="shared" si="2"/>
        <v>params.push(this.bz);</v>
      </c>
      <c r="O12" t="str">
        <f t="shared" si="3"/>
        <v>this.bz = '备注'</v>
      </c>
    </row>
    <row r="13" spans="1:15" ht="18.75" customHeight="1">
      <c r="A13" s="5" t="s">
        <v>493</v>
      </c>
      <c r="B13" s="5" t="s">
        <v>499</v>
      </c>
      <c r="D13" s="5" t="s">
        <v>493</v>
      </c>
      <c r="E13" s="4" t="s">
        <v>494</v>
      </c>
      <c r="F13" s="4" t="s">
        <v>171</v>
      </c>
      <c r="G13" t="str">
        <f t="shared" si="4"/>
        <v xml:space="preserve"> ,type varchar(4) </v>
      </c>
      <c r="H13" t="s">
        <v>651</v>
      </c>
      <c r="I13" t="str">
        <f t="shared" si="5"/>
        <v xml:space="preserve"> ,type</v>
      </c>
      <c r="J13" t="str">
        <f t="shared" si="1"/>
        <v>type: string;</v>
      </c>
      <c r="L13" s="1" t="str">
        <f t="shared" ref="L13:L29" si="12">"if(this."&amp;E13&amp;"!=null &amp;&amp; this."&amp;E13&amp;"!=''){      sq=sq+', "&amp;E13&amp;"= ? ';      params.push(this."&amp;E13&amp;");    }"</f>
        <v>if(this.type!=null &amp;&amp; this.type!=''){      sq=sq+', type= ? ';      params.push(this.type);    }</v>
      </c>
      <c r="M13" t="str">
        <f t="shared" si="2"/>
        <v>params.push(this.type);</v>
      </c>
      <c r="O13" t="str">
        <f t="shared" si="3"/>
        <v>this.type = '事件类型'</v>
      </c>
    </row>
    <row r="14" spans="1:15" ht="18.75" customHeight="1">
      <c r="A14" s="5" t="s">
        <v>538</v>
      </c>
      <c r="B14" s="5" t="s">
        <v>547</v>
      </c>
      <c r="D14" s="5" t="s">
        <v>538</v>
      </c>
      <c r="E14" s="4" t="s">
        <v>542</v>
      </c>
      <c r="F14" s="4" t="s">
        <v>29</v>
      </c>
      <c r="G14" t="str">
        <f t="shared" si="4"/>
        <v xml:space="preserve"> ,tx varchar(50) </v>
      </c>
      <c r="H14" t="s">
        <v>651</v>
      </c>
      <c r="I14" t="str">
        <f t="shared" si="5"/>
        <v xml:space="preserve"> ,tx</v>
      </c>
      <c r="J14" t="str">
        <f t="shared" si="1"/>
        <v>tx: string;</v>
      </c>
      <c r="L14" s="1" t="str">
        <f t="shared" si="12"/>
        <v>if(this.tx!=null &amp;&amp; this.tx!=''){      sq=sq+', tx= ? ';      params.push(this.tx);    }</v>
      </c>
      <c r="M14" t="str">
        <f t="shared" si="2"/>
        <v>params.push(this.tx);</v>
      </c>
      <c r="O14" t="str">
        <f t="shared" si="3"/>
        <v>this.tx = '提醒'</v>
      </c>
    </row>
    <row r="15" spans="1:15" ht="18.75" customHeight="1">
      <c r="A15" s="5" t="s">
        <v>539</v>
      </c>
      <c r="B15" s="5" t="s">
        <v>497</v>
      </c>
      <c r="D15" s="5" t="s">
        <v>539</v>
      </c>
      <c r="E15" s="4" t="s">
        <v>543</v>
      </c>
      <c r="F15" s="4" t="s">
        <v>29</v>
      </c>
      <c r="G15" t="str">
        <f t="shared" si="4"/>
        <v xml:space="preserve"> ,txs varchar(50) </v>
      </c>
      <c r="H15" t="s">
        <v>651</v>
      </c>
      <c r="I15" t="str">
        <f t="shared" si="5"/>
        <v xml:space="preserve"> ,txs</v>
      </c>
      <c r="J15" t="str">
        <f t="shared" si="1"/>
        <v>txs: string;</v>
      </c>
      <c r="L15" s="1" t="str">
        <f t="shared" si="12"/>
        <v>if(this.txs!=null &amp;&amp; this.txs!=''){      sq=sq+', txs= ? ';      params.push(this.txs);    }</v>
      </c>
      <c r="M15" t="str">
        <f t="shared" si="2"/>
        <v>params.push(this.txs);</v>
      </c>
      <c r="O15" t="str">
        <f t="shared" si="3"/>
        <v>this.txs = '提醒显示'</v>
      </c>
    </row>
    <row r="16" spans="1:15" ht="18.75" customHeight="1">
      <c r="A16" s="5" t="s">
        <v>541</v>
      </c>
      <c r="B16" s="5" t="s">
        <v>546</v>
      </c>
      <c r="D16" s="5" t="s">
        <v>541</v>
      </c>
      <c r="E16" s="4" t="s">
        <v>544</v>
      </c>
      <c r="F16" s="4" t="s">
        <v>29</v>
      </c>
      <c r="G16" t="str">
        <f t="shared" si="4"/>
        <v xml:space="preserve"> ,rt varchar(50) </v>
      </c>
      <c r="H16" t="s">
        <v>651</v>
      </c>
      <c r="I16" t="str">
        <f t="shared" si="5"/>
        <v xml:space="preserve"> ,rt</v>
      </c>
      <c r="J16" t="str">
        <f t="shared" si="1"/>
        <v>rt: string;</v>
      </c>
      <c r="L16" s="1" t="str">
        <f t="shared" si="12"/>
        <v>if(this.rt!=null &amp;&amp; this.rt!=''){      sq=sq+', rt= ? ';      params.push(this.rt);    }</v>
      </c>
      <c r="M16" t="str">
        <f t="shared" si="2"/>
        <v>params.push(this.rt);</v>
      </c>
      <c r="O16" t="str">
        <f t="shared" si="3"/>
        <v>this.rt = '重复'</v>
      </c>
    </row>
    <row r="17" spans="1:15" ht="18.75" customHeight="1">
      <c r="A17" s="5" t="s">
        <v>540</v>
      </c>
      <c r="B17" s="5" t="s">
        <v>498</v>
      </c>
      <c r="D17" s="5" t="s">
        <v>540</v>
      </c>
      <c r="E17" s="4" t="s">
        <v>545</v>
      </c>
      <c r="F17" s="4" t="s">
        <v>29</v>
      </c>
      <c r="G17" t="str">
        <f t="shared" si="4"/>
        <v xml:space="preserve"> ,rts varchar(50) </v>
      </c>
      <c r="H17" t="s">
        <v>651</v>
      </c>
      <c r="I17" t="str">
        <f t="shared" si="5"/>
        <v xml:space="preserve"> ,rts</v>
      </c>
      <c r="J17" t="str">
        <f t="shared" si="1"/>
        <v>rts: string;</v>
      </c>
      <c r="L17" s="1" t="str">
        <f t="shared" si="12"/>
        <v>if(this.rts!=null &amp;&amp; this.rts!=''){      sq=sq+', rts= ? ';      params.push(this.rts);    }</v>
      </c>
      <c r="M17" t="str">
        <f t="shared" si="2"/>
        <v>params.push(this.rts);</v>
      </c>
      <c r="O17" t="str">
        <f t="shared" si="3"/>
        <v>this.rts = '重复显示'</v>
      </c>
    </row>
    <row r="18" spans="1:15" ht="18.75" customHeight="1">
      <c r="A18" s="5" t="s">
        <v>522</v>
      </c>
      <c r="B18" s="5" t="s">
        <v>523</v>
      </c>
      <c r="D18" s="5" t="s">
        <v>522</v>
      </c>
      <c r="E18" s="4" t="s">
        <v>506</v>
      </c>
      <c r="F18" s="4" t="s">
        <v>29</v>
      </c>
      <c r="G18" t="str">
        <f t="shared" si="4"/>
        <v xml:space="preserve"> ,fj varchar(50) </v>
      </c>
      <c r="H18" t="s">
        <v>651</v>
      </c>
      <c r="I18" t="str">
        <f t="shared" si="5"/>
        <v xml:space="preserve"> ,fj</v>
      </c>
      <c r="J18" t="str">
        <f t="shared" si="1"/>
        <v>fj: string;</v>
      </c>
      <c r="L18" s="1" t="str">
        <f t="shared" si="12"/>
        <v>if(this.fj!=null &amp;&amp; this.fj!=''){      sq=sq+', fj= ? ';      params.push(this.fj);    }</v>
      </c>
      <c r="M18" t="str">
        <f t="shared" si="2"/>
        <v>params.push(this.fj);</v>
      </c>
      <c r="O18" t="str">
        <f t="shared" si="3"/>
        <v>this.fj = '附件'</v>
      </c>
    </row>
    <row r="19" spans="1:15" ht="18.75" customHeight="1">
      <c r="A19" s="5" t="s">
        <v>533</v>
      </c>
      <c r="B19" s="5" t="s">
        <v>534</v>
      </c>
      <c r="D19" s="5" t="s">
        <v>533</v>
      </c>
      <c r="E19" s="4" t="s">
        <v>535</v>
      </c>
      <c r="F19" s="4" t="s">
        <v>312</v>
      </c>
      <c r="G19" t="str">
        <f t="shared" si="4"/>
        <v xml:space="preserve"> ,pn integer </v>
      </c>
      <c r="H19" t="s">
        <v>651</v>
      </c>
      <c r="I19" t="str">
        <f t="shared" si="5"/>
        <v xml:space="preserve"> ,pn</v>
      </c>
      <c r="J19" t="str">
        <f t="shared" si="1"/>
        <v>pn: string;</v>
      </c>
      <c r="L19" s="1" t="str">
        <f t="shared" si="12"/>
        <v>if(this.pn!=null &amp;&amp; this.pn!=''){      sq=sq+', pn= ? ';      params.push(this.pn);    }</v>
      </c>
      <c r="M19" t="str">
        <f t="shared" si="2"/>
        <v>params.push(this.pn);</v>
      </c>
      <c r="O19" t="str">
        <f>"this."&amp;E19&amp;" = 4 "</f>
        <v xml:space="preserve">this.pn = 4 </v>
      </c>
    </row>
    <row r="20" spans="1:15" s="43" customFormat="1" ht="18.75" customHeight="1">
      <c r="A20" s="42" t="s">
        <v>630</v>
      </c>
      <c r="B20" s="42" t="s">
        <v>632</v>
      </c>
      <c r="D20" s="42" t="s">
        <v>630</v>
      </c>
      <c r="E20" s="44" t="s">
        <v>635</v>
      </c>
      <c r="F20" s="44" t="s">
        <v>636</v>
      </c>
      <c r="G20" t="str">
        <f t="shared" si="4"/>
        <v xml:space="preserve"> ,md varchar(4) </v>
      </c>
      <c r="H20" t="s">
        <v>651</v>
      </c>
      <c r="I20" t="str">
        <f t="shared" si="5"/>
        <v xml:space="preserve"> ,md</v>
      </c>
      <c r="J20" t="str">
        <f t="shared" si="1"/>
        <v>md: string;</v>
      </c>
      <c r="L20" s="1" t="str">
        <f t="shared" si="12"/>
        <v>if(this.md!=null &amp;&amp; this.md!=''){      sq=sq+', md= ? ';      params.push(this.md);    }</v>
      </c>
      <c r="M20" t="str">
        <f t="shared" si="2"/>
        <v>params.push(this.md);</v>
      </c>
      <c r="O20" t="str">
        <f t="shared" si="3"/>
        <v>this.md = '修改'</v>
      </c>
    </row>
    <row r="21" spans="1:15" s="43" customFormat="1" ht="18.75" customHeight="1">
      <c r="A21" s="42" t="s">
        <v>631</v>
      </c>
      <c r="B21" s="42" t="s">
        <v>633</v>
      </c>
      <c r="D21" s="42" t="s">
        <v>631</v>
      </c>
      <c r="E21" s="44" t="s">
        <v>634</v>
      </c>
      <c r="F21" s="44" t="s">
        <v>636</v>
      </c>
      <c r="G21" t="str">
        <f t="shared" si="4"/>
        <v xml:space="preserve"> ,iv varchar(4) </v>
      </c>
      <c r="H21" t="s">
        <v>651</v>
      </c>
      <c r="I21" t="str">
        <f t="shared" si="5"/>
        <v xml:space="preserve"> ,iv</v>
      </c>
      <c r="J21" t="str">
        <f t="shared" si="1"/>
        <v>iv: string;</v>
      </c>
      <c r="L21" s="1" t="str">
        <f t="shared" si="12"/>
        <v>if(this.iv!=null &amp;&amp; this.iv!=''){      sq=sq+', iv= ? ';      params.push(this.iv);    }</v>
      </c>
      <c r="M21" t="str">
        <f t="shared" si="2"/>
        <v>params.push(this.iv);</v>
      </c>
      <c r="O21" t="str">
        <f t="shared" si="3"/>
        <v>this.iv = '再邀请'</v>
      </c>
    </row>
    <row r="22" spans="1:15" ht="18.75" customHeight="1">
      <c r="A22" s="5" t="s">
        <v>223</v>
      </c>
      <c r="B22" s="5" t="s">
        <v>537</v>
      </c>
      <c r="D22" s="5" t="s">
        <v>536</v>
      </c>
      <c r="E22" s="4" t="s">
        <v>224</v>
      </c>
      <c r="F22" s="4" t="s">
        <v>29</v>
      </c>
      <c r="G22" t="str">
        <f t="shared" si="4"/>
        <v xml:space="preserve"> ,sr varchar(50) </v>
      </c>
      <c r="H22" t="s">
        <v>651</v>
      </c>
      <c r="I22" t="str">
        <f t="shared" si="5"/>
        <v xml:space="preserve"> ,sr</v>
      </c>
      <c r="J22" t="str">
        <f t="shared" si="1"/>
        <v>sr: string;</v>
      </c>
      <c r="L22" s="1" t="str">
        <f t="shared" si="12"/>
        <v>if(this.sr!=null &amp;&amp; this.sr!=''){      sq=sq+', sr= ? ';      params.push(this.sr);    }</v>
      </c>
      <c r="M22" t="str">
        <f t="shared" si="2"/>
        <v>params.push(this.sr);</v>
      </c>
      <c r="O22" t="str">
        <f t="shared" si="3"/>
        <v>this.sr = '事件关联ID'</v>
      </c>
    </row>
    <row r="23" spans="1:15" ht="18.75" customHeight="1">
      <c r="A23" s="5" t="s">
        <v>274</v>
      </c>
      <c r="B23" s="5"/>
      <c r="D23" s="5" t="s">
        <v>274</v>
      </c>
      <c r="E23" s="4" t="s">
        <v>278</v>
      </c>
      <c r="F23" s="4" t="s">
        <v>275</v>
      </c>
      <c r="G23" t="str">
        <f t="shared" si="4"/>
        <v xml:space="preserve"> ,wtt integer </v>
      </c>
      <c r="H23" t="s">
        <v>651</v>
      </c>
      <c r="I23" t="str">
        <f t="shared" si="5"/>
        <v xml:space="preserve"> ,wtt</v>
      </c>
      <c r="J23" t="str">
        <f t="shared" si="1"/>
        <v>wtt: string;</v>
      </c>
      <c r="L23" s="1" t="str">
        <f t="shared" si="12"/>
        <v>if(this.wtt!=null &amp;&amp; this.wtt!=''){      sq=sq+', wtt= ? ';      params.push(this.wtt);    }</v>
      </c>
      <c r="M23" t="str">
        <f t="shared" si="2"/>
        <v>params.push(this.wtt);</v>
      </c>
    </row>
    <row r="24" spans="1:15" ht="18.75" customHeight="1">
      <c r="A24" s="5" t="s">
        <v>490</v>
      </c>
      <c r="B24" s="5"/>
      <c r="D24" s="5" t="s">
        <v>490</v>
      </c>
      <c r="E24" s="4" t="s">
        <v>491</v>
      </c>
      <c r="F24" s="4" t="s">
        <v>492</v>
      </c>
      <c r="G24" t="str">
        <f t="shared" si="4"/>
        <v xml:space="preserve"> ,utt integer </v>
      </c>
      <c r="H24" t="s">
        <v>651</v>
      </c>
      <c r="I24" t="str">
        <f t="shared" si="5"/>
        <v xml:space="preserve"> ,utt</v>
      </c>
      <c r="J24" t="str">
        <f t="shared" si="1"/>
        <v>utt: string;</v>
      </c>
      <c r="L24" s="1" t="str">
        <f t="shared" si="12"/>
        <v>if(this.utt!=null &amp;&amp; this.utt!=''){      sq=sq+', utt= ? ';      params.push(this.utt);    }</v>
      </c>
      <c r="M24" t="str">
        <f t="shared" si="2"/>
        <v>params.push(this.utt);</v>
      </c>
    </row>
    <row r="25" spans="1:15" s="43" customFormat="1" ht="18.75" customHeight="1">
      <c r="A25" s="42" t="s">
        <v>495</v>
      </c>
      <c r="B25" s="42" t="s">
        <v>670</v>
      </c>
      <c r="D25" s="42" t="s">
        <v>495</v>
      </c>
      <c r="E25" s="44" t="s">
        <v>496</v>
      </c>
      <c r="F25" s="44" t="s">
        <v>172</v>
      </c>
      <c r="G25" t="str">
        <f t="shared" si="4"/>
        <v xml:space="preserve"> ,gs varchar(4) </v>
      </c>
      <c r="H25" t="s">
        <v>651</v>
      </c>
      <c r="I25" t="str">
        <f t="shared" si="5"/>
        <v xml:space="preserve"> ,gs</v>
      </c>
      <c r="J25" t="str">
        <f t="shared" si="1"/>
        <v>gs: string;</v>
      </c>
      <c r="L25" s="1" t="str">
        <f t="shared" si="12"/>
        <v>if(this.gs!=null &amp;&amp; this.gs!=''){      sq=sq+', gs= ? ';      params.push(this.gs);    }</v>
      </c>
      <c r="M25" t="str">
        <f t="shared" si="2"/>
        <v>params.push(this.gs);</v>
      </c>
      <c r="O25" t="str">
        <f t="shared" si="3"/>
        <v>this.gs = '事件归属'</v>
      </c>
    </row>
    <row r="26" spans="1:15" ht="18.75" customHeight="1">
      <c r="A26" s="10" t="s">
        <v>574</v>
      </c>
      <c r="B26" s="10" t="s">
        <v>575</v>
      </c>
      <c r="D26" s="5" t="s">
        <v>574</v>
      </c>
      <c r="E26" s="4" t="s">
        <v>573</v>
      </c>
      <c r="F26" s="4" t="s">
        <v>684</v>
      </c>
      <c r="G26" t="str">
        <f t="shared" si="4"/>
        <v xml:space="preserve"> ,tb varchar(6) </v>
      </c>
      <c r="H26" t="s">
        <v>651</v>
      </c>
      <c r="I26" t="str">
        <f t="shared" si="5"/>
        <v xml:space="preserve"> ,tb</v>
      </c>
      <c r="J26" t="str">
        <f t="shared" si="1"/>
        <v>tb: string;</v>
      </c>
      <c r="L26" s="1" t="str">
        <f t="shared" si="12"/>
        <v>if(this.tb!=null &amp;&amp; this.tb!=''){      sq=sq+', tb= ? ';      params.push(this.tb);    }</v>
      </c>
      <c r="M26" t="str">
        <f t="shared" si="2"/>
        <v>params.push(this.tb);</v>
      </c>
      <c r="O26" t="str">
        <f t="shared" si="3"/>
        <v>this.tb = '是否同步'</v>
      </c>
    </row>
    <row r="27" spans="1:15" ht="14.25" customHeight="1">
      <c r="A27" s="5" t="s">
        <v>510</v>
      </c>
      <c r="B27" s="5" t="s">
        <v>516</v>
      </c>
      <c r="D27" s="5" t="s">
        <v>510</v>
      </c>
      <c r="E27" s="4" t="s">
        <v>694</v>
      </c>
      <c r="F27" s="4" t="s">
        <v>171</v>
      </c>
      <c r="G27" s="11" t="str">
        <f>CONCATENATE(G4,G5,G6,G7,G8,G10,G11,G12,G13,G14,G15,G16,G17,G18,G19,G20,G21,G22,G23,G24,G25)</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8" spans="1:15" ht="20.25" customHeight="1">
      <c r="A28" s="10" t="s">
        <v>692</v>
      </c>
      <c r="B28" s="56" t="s">
        <v>695</v>
      </c>
      <c r="D28" s="10" t="s">
        <v>692</v>
      </c>
      <c r="E28" s="4" t="s">
        <v>693</v>
      </c>
      <c r="F28" s="4" t="s">
        <v>684</v>
      </c>
      <c r="G28" t="str">
        <f t="shared" ref="G28" si="13">" ," &amp; E28 &amp; " " &amp; F28 &amp; " "</f>
        <v xml:space="preserve"> ,todolist varchar(6) </v>
      </c>
      <c r="H28" t="s">
        <v>651</v>
      </c>
      <c r="I28" t="str">
        <f t="shared" ref="I28" si="14">" ," &amp; E28</f>
        <v xml:space="preserve"> ,todolist</v>
      </c>
      <c r="J28" t="str">
        <f t="shared" ref="J28" si="15">E28&amp;": string;"</f>
        <v>todolist: string;</v>
      </c>
      <c r="L28" s="1" t="str">
        <f t="shared" ref="L28" si="16">"if(this."&amp;E28&amp;"!=null &amp;&amp; this."&amp;E28&amp;"!=''){      sq=sq+', "&amp;E28&amp;"= ? ';      params.push(this."&amp;E28&amp;");    }"</f>
        <v>if(this.todolist!=null &amp;&amp; this.todolist!=''){      sq=sq+', todolist= ? ';      params.push(this.todolist);    }</v>
      </c>
      <c r="M28" t="str">
        <f t="shared" ref="M28" si="17">"params.push(this."&amp;E28&amp;");"</f>
        <v>params.push(this.todolist);</v>
      </c>
      <c r="O28" t="str">
        <f t="shared" ref="O28" si="18">"this."&amp;E28&amp;" = '"&amp;D28&amp;"'"</f>
        <v>this.todolist = 'todolist标志'</v>
      </c>
    </row>
    <row r="29" spans="1:15" ht="20.25" customHeight="1">
      <c r="A29" s="10" t="s">
        <v>669</v>
      </c>
      <c r="B29" s="10" t="s">
        <v>572</v>
      </c>
      <c r="D29" s="5" t="s">
        <v>571</v>
      </c>
      <c r="E29" s="4" t="s">
        <v>570</v>
      </c>
      <c r="F29" s="4" t="s">
        <v>684</v>
      </c>
      <c r="G29" t="str">
        <f t="shared" si="4"/>
        <v xml:space="preserve"> ,del varchar(6) </v>
      </c>
      <c r="H29" t="s">
        <v>651</v>
      </c>
      <c r="I29" t="str">
        <f t="shared" si="5"/>
        <v xml:space="preserve"> ,del</v>
      </c>
      <c r="J29" t="str">
        <f t="shared" si="1"/>
        <v>del: string;</v>
      </c>
      <c r="L29" s="1" t="str">
        <f t="shared" si="12"/>
        <v>if(this.del!=null &amp;&amp; this.del!=''){      sq=sq+', del= ? ';      params.push(this.del);    }</v>
      </c>
      <c r="M29" t="str">
        <f t="shared" si="2"/>
        <v>params.push(this.del);</v>
      </c>
      <c r="O29" t="str">
        <f t="shared" si="3"/>
        <v>this.del = '是否删除'</v>
      </c>
    </row>
    <row r="30" spans="1:15" ht="20.25" customHeight="1">
      <c r="A30" s="10" t="s">
        <v>687</v>
      </c>
      <c r="B30" s="10" t="s">
        <v>686</v>
      </c>
      <c r="D30" s="10" t="s">
        <v>687</v>
      </c>
      <c r="E30" s="4" t="s">
        <v>685</v>
      </c>
      <c r="F30" s="4" t="s">
        <v>684</v>
      </c>
      <c r="G30" t="str">
        <f t="shared" ref="G30" si="19">" ," &amp; E30 &amp; " " &amp; F30 &amp; " "</f>
        <v xml:space="preserve"> ,rfg varchar(6) </v>
      </c>
      <c r="H30" t="s">
        <v>651</v>
      </c>
      <c r="I30" t="str">
        <f t="shared" ref="I30" si="20">" ," &amp; E30</f>
        <v xml:space="preserve"> ,rfg</v>
      </c>
      <c r="J30" t="str">
        <f t="shared" ref="J30" si="21">E30&amp;": string;"</f>
        <v>rfg: string;</v>
      </c>
      <c r="L30" s="1" t="str">
        <f t="shared" ref="L30" si="22">"if(this."&amp;E30&amp;"!=null &amp;&amp; this."&amp;E30&amp;"!=''){      sq=sq+', "&amp;E30&amp;"= ? ';      params.push(this."&amp;E30&amp;");    }"</f>
        <v>if(this.rfg!=null &amp;&amp; this.rfg!=''){      sq=sq+', rfg= ? ';      params.push(this.rfg);    }</v>
      </c>
      <c r="M30" t="str">
        <f t="shared" ref="M30" si="23">"params.push(this."&amp;E30&amp;");"</f>
        <v>params.push(this.rfg);</v>
      </c>
      <c r="O30" t="str">
        <f t="shared" ref="O30" si="24">"this."&amp;E30&amp;" = '"&amp;D30&amp;"'"</f>
        <v>this.rfg = '重复日程标志'</v>
      </c>
    </row>
    <row r="31" spans="1:15" ht="14.25" customHeight="1">
      <c r="A31" s="5"/>
      <c r="B31" s="5"/>
      <c r="D31" s="5"/>
      <c r="E31" s="4"/>
      <c r="F31" s="4"/>
      <c r="G31" s="11" t="str">
        <f>CONCATENATE(I4,I5,I6,I7,I8,I10,I11,I12,I13,I14,I15,I16,I17,I18,I19,I20,I21,I22,I23,I24,I25)</f>
        <v xml:space="preserve"> evi ,evn ,ui ,mi ,evd ,rtevi ,ji ,bz ,type ,tx ,txs ,rt ,rts ,fj ,pn ,md ,iv ,sr ,wtt ,utt ,gs</v>
      </c>
    </row>
    <row r="32" spans="1:15">
      <c r="A32" s="5"/>
      <c r="B32" s="5"/>
      <c r="D32" s="5"/>
      <c r="E32" s="4"/>
      <c r="F32" s="4"/>
      <c r="G32" s="11" t="str">
        <f>CONCATENATE(H4,H5,H6,H7,H8,H10,H11,H12,H13,H14,H15,H16,H17,H18,H19,H20,H21,H22,H23,H24,H25)</f>
        <v>,?,?,?,?,?,?,?,?,?,?,?,?,?,?,?,?,?,?,?,?,?</v>
      </c>
    </row>
    <row r="33" spans="1:1">
      <c r="A33" s="18" t="s">
        <v>60</v>
      </c>
    </row>
    <row r="36" spans="1:1">
      <c r="A36" s="52" t="s">
        <v>680</v>
      </c>
    </row>
    <row r="37" spans="1:1">
      <c r="A37" s="52" t="s">
        <v>681</v>
      </c>
    </row>
    <row r="38" spans="1:1">
      <c r="A38" s="52" t="s">
        <v>683</v>
      </c>
    </row>
    <row r="39" spans="1:1">
      <c r="A39" s="52" t="s">
        <v>682</v>
      </c>
    </row>
  </sheetData>
  <mergeCells count="1">
    <mergeCell ref="E2:F2"/>
  </mergeCells>
  <phoneticPr fontId="1" type="noConversion"/>
  <hyperlinks>
    <hyperlink ref="A33" location="一览!A1" display="返回"/>
  </hyperlink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sheetPr>
    <tabColor theme="9" tint="-0.249977111117893"/>
  </sheetPr>
  <dimension ref="A2:Q17"/>
  <sheetViews>
    <sheetView workbookViewId="0">
      <selection activeCell="B8" sqref="B7:F8"/>
    </sheetView>
  </sheetViews>
  <sheetFormatPr defaultRowHeight="13.5"/>
  <cols>
    <col min="1" max="1" width="11.625"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54" t="s">
        <v>657</v>
      </c>
      <c r="F2" s="55"/>
    </row>
    <row r="3" spans="1:17">
      <c r="A3" s="2" t="s">
        <v>5</v>
      </c>
      <c r="B3" s="2" t="s">
        <v>6</v>
      </c>
      <c r="D3" s="2" t="s">
        <v>7</v>
      </c>
      <c r="E3" s="38" t="s">
        <v>8</v>
      </c>
      <c r="F3" s="38" t="s">
        <v>9</v>
      </c>
    </row>
    <row r="4" spans="1:17" ht="20.25" customHeight="1">
      <c r="A4" s="5" t="s">
        <v>609</v>
      </c>
      <c r="B4" s="5"/>
      <c r="D4" s="5" t="s">
        <v>609</v>
      </c>
      <c r="E4" s="4" t="s">
        <v>610</v>
      </c>
      <c r="F4" s="4" t="s">
        <v>29</v>
      </c>
      <c r="G4" t="str">
        <f>" " &amp; E4 &amp; " " &amp; F4 &amp; " PRIMARY KEY"</f>
        <v xml:space="preserve"> evi varchar(50) PRIMARY KEY</v>
      </c>
      <c r="H4" t="s">
        <v>658</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651</v>
      </c>
      <c r="I5" t="str">
        <f>" ," &amp; E5</f>
        <v xml:space="preserve"> ,sd</v>
      </c>
      <c r="J5" t="str">
        <f t="shared" ref="J5" si="0">E5&amp;": string;"</f>
        <v>sd: string;</v>
      </c>
      <c r="L5" s="1" t="str">
        <f t="shared" ref="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138</v>
      </c>
      <c r="B6" s="10" t="s">
        <v>328</v>
      </c>
      <c r="C6" s="11"/>
      <c r="D6" s="10" t="s">
        <v>138</v>
      </c>
      <c r="E6" s="12" t="s">
        <v>71</v>
      </c>
      <c r="F6" s="4" t="s">
        <v>38</v>
      </c>
      <c r="G6" t="str">
        <f t="shared" ref="G6:G12" si="4">" ," &amp; E6 &amp; " " &amp; F6 &amp; " "</f>
        <v xml:space="preserve"> ,ed varchar(20) </v>
      </c>
      <c r="H6" t="s">
        <v>651</v>
      </c>
      <c r="I6" t="str">
        <f t="shared" ref="I6:I12" si="5">" ," &amp; E6</f>
        <v xml:space="preserve"> ,ed</v>
      </c>
      <c r="J6" t="str">
        <f t="shared" ref="J6:J12" si="6">E6&amp;": string;"</f>
        <v>ed: string;</v>
      </c>
      <c r="L6" s="1" t="str">
        <f t="shared" ref="L6:L12" si="7">"if(this."&amp;E6&amp;"!=null &amp;&amp; this."&amp;E6&amp;"!=''){      sq=sq+', "&amp;E6&amp;"= ? ';      params.push(this."&amp;E6&amp;");    }"</f>
        <v>if(this.ed!=null &amp;&amp; this.ed!=''){      sq=sq+', ed= ? ';      params.push(this.ed);    }</v>
      </c>
      <c r="M6" t="str">
        <f t="shared" ref="M6:M12" si="8">"params.push(this."&amp;E6&amp;");"</f>
        <v>params.push(this.ed);</v>
      </c>
      <c r="O6" t="str">
        <f t="shared" ref="O6:O12" si="9">"this."&amp;E6&amp;" = '"&amp;D6&amp;"'"</f>
        <v>this.ed = '结束日期'</v>
      </c>
    </row>
    <row r="7" spans="1:17" ht="21" customHeight="1">
      <c r="A7" s="10" t="s">
        <v>68</v>
      </c>
      <c r="B7" s="10" t="s">
        <v>678</v>
      </c>
      <c r="C7" s="11"/>
      <c r="D7" s="10" t="s">
        <v>68</v>
      </c>
      <c r="E7" s="12" t="s">
        <v>137</v>
      </c>
      <c r="F7" s="4" t="s">
        <v>38</v>
      </c>
      <c r="G7" t="str">
        <f>" ," &amp; E7 &amp; " " &amp; F7 &amp; " "</f>
        <v xml:space="preserve"> ,st varchar(20) </v>
      </c>
      <c r="H7" t="s">
        <v>651</v>
      </c>
      <c r="I7" t="str">
        <f>" ," &amp; E7</f>
        <v xml:space="preserve"> ,st</v>
      </c>
      <c r="J7" t="str">
        <f>E7&amp;": string;"</f>
        <v>st: string;</v>
      </c>
      <c r="L7" s="1" t="str">
        <f>"if(this."&amp;E7&amp;"!=null &amp;&amp; this."&amp;E7&amp;"!=''){      sq=sq+', "&amp;E7&amp;"= ? ';      params.push(this."&amp;E7&amp;");    }"</f>
        <v>if(this.st!=null &amp;&amp; this.st!=''){      sq=sq+', st= ? ';      params.push(this.st);    }</v>
      </c>
      <c r="M7" t="str">
        <f>"params.push(this."&amp;E7&amp;");"</f>
        <v>params.push(this.st);</v>
      </c>
      <c r="O7" t="str">
        <f>"this."&amp;E7&amp;" = '"&amp;D7&amp;"'"</f>
        <v>this.st = '开始时间'</v>
      </c>
    </row>
    <row r="8" spans="1:17" ht="21" customHeight="1">
      <c r="A8" s="10" t="s">
        <v>69</v>
      </c>
      <c r="B8" s="10" t="s">
        <v>679</v>
      </c>
      <c r="C8" s="11"/>
      <c r="D8" s="10" t="s">
        <v>69</v>
      </c>
      <c r="E8" s="12" t="s">
        <v>139</v>
      </c>
      <c r="F8" s="4" t="s">
        <v>38</v>
      </c>
      <c r="G8" t="str">
        <f t="shared" si="4"/>
        <v xml:space="preserve"> ,et varchar(20) </v>
      </c>
      <c r="H8" t="s">
        <v>651</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675</v>
      </c>
      <c r="B9" s="42" t="s">
        <v>676</v>
      </c>
      <c r="D9" s="42" t="s">
        <v>643</v>
      </c>
      <c r="E9" s="44" t="s">
        <v>677</v>
      </c>
      <c r="F9" s="44" t="s">
        <v>172</v>
      </c>
      <c r="G9" t="str">
        <f t="shared" ref="G9" si="10">" ," &amp; E9 &amp; " " &amp; F9 &amp; " "</f>
        <v xml:space="preserve"> ,al varchar(4) </v>
      </c>
      <c r="H9" t="s">
        <v>651</v>
      </c>
      <c r="I9" t="str">
        <f t="shared" ref="I9" si="11">" ," &amp; E9</f>
        <v xml:space="preserve"> ,al</v>
      </c>
      <c r="J9" t="str">
        <f t="shared" ref="J9" si="12">E9&amp;": string;"</f>
        <v>al: string;</v>
      </c>
      <c r="K9"/>
      <c r="L9" s="1" t="str">
        <f t="shared" ref="L9" si="13">"if(this."&amp;E9&amp;"!=null &amp;&amp; this."&amp;E9&amp;"!=''){      sq=sq+', "&amp;E9&amp;"= ? ';      params.push(this."&amp;E9&amp;");    }"</f>
        <v>if(this.al!=null &amp;&amp; this.al!=''){      sq=sq+', al= ? ';      params.push(this.al);    }</v>
      </c>
      <c r="M9" t="str">
        <f t="shared" ref="M9" si="14">"params.push(this."&amp;E9&amp;");"</f>
        <v>params.push(this.al);</v>
      </c>
      <c r="N9"/>
      <c r="O9" t="str">
        <f t="shared" ref="O9" si="15">"this."&amp;E9&amp;" = '"&amp;D9&amp;"'"</f>
        <v>this.al = '持续时间'</v>
      </c>
      <c r="P9"/>
      <c r="Q9"/>
    </row>
    <row r="10" spans="1:17" s="43" customFormat="1" ht="21" customHeight="1">
      <c r="A10" s="42" t="s">
        <v>643</v>
      </c>
      <c r="B10" s="42" t="s">
        <v>673</v>
      </c>
      <c r="D10" s="42" t="s">
        <v>643</v>
      </c>
      <c r="E10" s="44" t="s">
        <v>644</v>
      </c>
      <c r="F10" s="44" t="s">
        <v>645</v>
      </c>
      <c r="G10" t="str">
        <f t="shared" si="4"/>
        <v xml:space="preserve"> ,ct integer </v>
      </c>
      <c r="H10" t="s">
        <v>651</v>
      </c>
      <c r="I10" t="str">
        <f t="shared" si="5"/>
        <v xml:space="preserve"> ,ct</v>
      </c>
      <c r="J10" t="str">
        <f t="shared" si="6"/>
        <v>ct: string;</v>
      </c>
      <c r="K10"/>
      <c r="L10" s="1" t="str">
        <f t="shared" si="7"/>
        <v>if(this.ct!=null &amp;&amp; this.ct!=''){      sq=sq+', ct= ? ';      params.push(this.ct);    }</v>
      </c>
      <c r="M10" t="str">
        <f t="shared" si="8"/>
        <v>params.push(this.ct);</v>
      </c>
      <c r="N10"/>
      <c r="O10" t="str">
        <f t="shared" si="9"/>
        <v>this.ct = '持续时间'</v>
      </c>
      <c r="P10"/>
      <c r="Q10"/>
    </row>
    <row r="11" spans="1:17" ht="24.75" customHeight="1">
      <c r="A11" s="5" t="s">
        <v>274</v>
      </c>
      <c r="B11" s="5"/>
      <c r="D11" s="5" t="s">
        <v>274</v>
      </c>
      <c r="E11" s="4" t="s">
        <v>278</v>
      </c>
      <c r="F11" s="4" t="s">
        <v>275</v>
      </c>
      <c r="G11" t="str">
        <f t="shared" si="4"/>
        <v xml:space="preserve"> ,wtt integer </v>
      </c>
      <c r="H11" t="s">
        <v>651</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7" ht="20.25" customHeight="1">
      <c r="A12" s="5" t="s">
        <v>490</v>
      </c>
      <c r="B12" s="5"/>
      <c r="D12" s="5" t="s">
        <v>490</v>
      </c>
      <c r="E12" s="4" t="s">
        <v>491</v>
      </c>
      <c r="F12" s="4" t="s">
        <v>275</v>
      </c>
      <c r="G12" t="str">
        <f t="shared" si="4"/>
        <v xml:space="preserve"> ,utt integer </v>
      </c>
      <c r="H12" t="s">
        <v>651</v>
      </c>
      <c r="I12" t="str">
        <f t="shared" si="5"/>
        <v xml:space="preserve"> ,utt</v>
      </c>
      <c r="J12" t="str">
        <f t="shared" si="6"/>
        <v>utt: string;</v>
      </c>
      <c r="L12" s="1" t="str">
        <f t="shared" si="7"/>
        <v>if(this.utt!=null &amp;&amp; this.utt!=''){      sq=sq+', utt= ? ';      params.push(this.utt);    }</v>
      </c>
      <c r="M12" t="str">
        <f t="shared" si="8"/>
        <v>params.push(this.utt);</v>
      </c>
      <c r="O12" t="str">
        <f t="shared" si="9"/>
        <v>this.utt = '更新时间戳'</v>
      </c>
    </row>
    <row r="13" spans="1:17">
      <c r="A13" s="18" t="s">
        <v>60</v>
      </c>
      <c r="G13" s="11" t="str">
        <f>CONCATENATE(G4,G5,G7,G6,G8,G10,G11,G12)</f>
        <v xml:space="preserve"> evi varchar(50) PRIMARY KEY ,sd varchar(20)  ,st varchar(20)  ,ed varchar(20)  ,et varchar(20)  ,ct integer  ,wtt integer  ,utt integer </v>
      </c>
    </row>
    <row r="14" spans="1:17">
      <c r="G14" s="11" t="str">
        <f>CONCATENATE(I4,I5,I7,I6,I8,I10,I11,I12)</f>
        <v xml:space="preserve"> evi ,sd ,st ,ed ,et ,ct ,wtt ,utt</v>
      </c>
    </row>
    <row r="15" spans="1:17">
      <c r="G15" s="11" t="str">
        <f>CONCATENATE(H4,H5,H7,H6,H8,H10,H11,H12)</f>
        <v>?,?,?,?,?,?,?,?</v>
      </c>
    </row>
    <row r="17" spans="1:16">
      <c r="A17" s="51"/>
      <c r="B17" s="51"/>
      <c r="C17" s="51"/>
      <c r="D17" s="51"/>
      <c r="E17" s="51"/>
      <c r="F17" s="51"/>
      <c r="G17" s="51"/>
      <c r="H17" s="51"/>
      <c r="I17" s="51"/>
      <c r="J17" s="51"/>
      <c r="K17" s="51"/>
      <c r="L17" s="51"/>
      <c r="M17" s="51"/>
      <c r="N17" s="51"/>
      <c r="O17" s="51"/>
      <c r="P17" s="51"/>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O15"/>
  <sheetViews>
    <sheetView workbookViewId="0">
      <selection activeCell="A5" sqref="A5:F5"/>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501</v>
      </c>
      <c r="D2" s="2" t="s">
        <v>0</v>
      </c>
      <c r="E2" s="54" t="s">
        <v>500</v>
      </c>
      <c r="F2" s="55"/>
    </row>
    <row r="3" spans="1:15">
      <c r="A3" s="2" t="s">
        <v>5</v>
      </c>
      <c r="B3" s="2" t="s">
        <v>6</v>
      </c>
      <c r="D3" s="2" t="s">
        <v>7</v>
      </c>
      <c r="E3" s="33" t="s">
        <v>8</v>
      </c>
      <c r="F3" s="33" t="s">
        <v>9</v>
      </c>
    </row>
    <row r="4" spans="1:15" ht="23.25" customHeight="1">
      <c r="A4" s="5" t="s">
        <v>484</v>
      </c>
      <c r="B4" s="5"/>
      <c r="D4" s="5" t="s">
        <v>484</v>
      </c>
      <c r="E4" s="4" t="s">
        <v>486</v>
      </c>
      <c r="F4" s="4" t="s">
        <v>29</v>
      </c>
      <c r="G4" t="str">
        <f>" " &amp; E4 &amp; " " &amp; F4 &amp; " PRIMARY KEY"</f>
        <v xml:space="preserve"> evi varchar(50) PRIMARY KEY</v>
      </c>
      <c r="H4" t="s">
        <v>658</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510</v>
      </c>
      <c r="B5" s="5" t="s">
        <v>516</v>
      </c>
      <c r="D5" s="5" t="s">
        <v>510</v>
      </c>
      <c r="E5" s="4" t="s">
        <v>517</v>
      </c>
      <c r="F5" s="4" t="s">
        <v>518</v>
      </c>
      <c r="G5" t="str">
        <f>" ," &amp; E5 &amp; " " &amp; F5 &amp; " "</f>
        <v xml:space="preserve"> ,cs varchar(4) </v>
      </c>
      <c r="H5" t="s">
        <v>651</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515</v>
      </c>
      <c r="B6" s="5" t="s">
        <v>521</v>
      </c>
      <c r="D6" s="5" t="s">
        <v>515</v>
      </c>
      <c r="E6" s="4" t="s">
        <v>512</v>
      </c>
      <c r="F6" s="4" t="s">
        <v>518</v>
      </c>
      <c r="G6" t="str">
        <f t="shared" ref="G6:G10" si="4">" ," &amp; E6 &amp; " " &amp; F6 &amp; " "</f>
        <v xml:space="preserve"> ,isrt varchar(4) </v>
      </c>
      <c r="H6" t="s">
        <v>651</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511</v>
      </c>
      <c r="B7" s="5" t="s">
        <v>520</v>
      </c>
      <c r="D7" s="5" t="s">
        <v>511</v>
      </c>
      <c r="E7" s="4" t="s">
        <v>513</v>
      </c>
      <c r="F7" s="4" t="s">
        <v>38</v>
      </c>
      <c r="G7" t="str">
        <f t="shared" si="4"/>
        <v xml:space="preserve"> ,cd varchar(20) </v>
      </c>
      <c r="H7" t="s">
        <v>651</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470</v>
      </c>
      <c r="B8" s="10" t="s">
        <v>519</v>
      </c>
      <c r="C8" s="11"/>
      <c r="D8" s="10" t="s">
        <v>470</v>
      </c>
      <c r="E8" s="12" t="s">
        <v>514</v>
      </c>
      <c r="F8" s="4" t="s">
        <v>38</v>
      </c>
      <c r="G8" t="str">
        <f t="shared" si="4"/>
        <v xml:space="preserve"> ,fd varchar(20) </v>
      </c>
      <c r="H8" t="s">
        <v>651</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490</v>
      </c>
      <c r="B10" s="5"/>
      <c r="D10" s="5" t="s">
        <v>490</v>
      </c>
      <c r="E10" s="4" t="s">
        <v>491</v>
      </c>
      <c r="F10" s="4" t="s">
        <v>492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O15"/>
  <sheetViews>
    <sheetView workbookViewId="0">
      <selection activeCell="A9" sqref="A9"/>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563</v>
      </c>
      <c r="D1" s="2" t="s">
        <v>0</v>
      </c>
      <c r="E1" s="54" t="s">
        <v>564</v>
      </c>
      <c r="F1" s="55"/>
    </row>
    <row r="2" spans="1:15">
      <c r="A2" s="2" t="s">
        <v>5</v>
      </c>
      <c r="B2" s="2" t="s">
        <v>6</v>
      </c>
      <c r="D2" s="2" t="s">
        <v>7</v>
      </c>
      <c r="E2" s="37" t="s">
        <v>8</v>
      </c>
      <c r="F2" s="37" t="s">
        <v>9</v>
      </c>
    </row>
    <row r="3" spans="1:15" ht="23.25" customHeight="1">
      <c r="A3" s="41" t="s">
        <v>562</v>
      </c>
      <c r="B3" s="41"/>
      <c r="D3" s="41" t="s">
        <v>562</v>
      </c>
      <c r="E3" s="40" t="s">
        <v>561</v>
      </c>
      <c r="F3" s="39" t="s">
        <v>30</v>
      </c>
      <c r="G3" t="str">
        <f>" " &amp; E3 &amp; " " &amp; F3 &amp; " PRIMARY KEY"</f>
        <v xml:space="preserve"> fji varchar(50) PRIMARY KEY</v>
      </c>
      <c r="H3" t="s">
        <v>658</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559</v>
      </c>
      <c r="B4" s="5" t="s">
        <v>560</v>
      </c>
      <c r="D4" s="5" t="s">
        <v>559</v>
      </c>
      <c r="E4" s="4" t="s">
        <v>558</v>
      </c>
      <c r="F4" s="4" t="s">
        <v>29</v>
      </c>
      <c r="G4" t="str">
        <f>" ," &amp; E4 &amp; " " &amp; F4 &amp; " "</f>
        <v xml:space="preserve"> ,obt varchar(50) </v>
      </c>
      <c r="H4" t="s">
        <v>651</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557</v>
      </c>
      <c r="B5" s="5"/>
      <c r="D5" s="5" t="s">
        <v>557</v>
      </c>
      <c r="E5" s="4" t="s">
        <v>556</v>
      </c>
      <c r="F5" s="4" t="s">
        <v>30</v>
      </c>
      <c r="G5" t="str">
        <f t="shared" ref="G5:G11" si="4">" ," &amp; E5 &amp; " " &amp; F5 &amp; " "</f>
        <v xml:space="preserve"> ,obi varchar(50) </v>
      </c>
      <c r="H5" t="s">
        <v>651</v>
      </c>
      <c r="I5" t="str">
        <f t="shared" ref="I5:I11" si="5">" ," &amp; E5</f>
        <v xml:space="preserve"> ,obi</v>
      </c>
      <c r="J5" t="str">
        <f t="shared" ref="J5:J11" si="6">E5&amp;": string;"</f>
        <v>obi: string;</v>
      </c>
      <c r="L5" s="1" t="str">
        <f t="shared" ref="L5:L11" si="7">"if(this."&amp;E5&amp;"!=null &amp;&amp; this."&amp;E5&amp;"!=''){      sq=sq+', "&amp;E5&amp;"= ? ';      params.push(this."&amp;E5&amp;");    }"</f>
        <v>if(this.obi!=null &amp;&amp; this.obi!=''){      sq=sq+', obi= ? ';      params.push(this.obi);    }</v>
      </c>
      <c r="M5" t="str">
        <f t="shared" ref="M5:M11" si="8">"params.push(this."&amp;E5&amp;");"</f>
        <v>params.push(this.obi);</v>
      </c>
      <c r="O5" t="str">
        <f t="shared" ref="O5:O11" si="9">"this."&amp;E5&amp;" = '"&amp;D5&amp;"'"</f>
        <v>this.obi = '对象ID'</v>
      </c>
    </row>
    <row r="6" spans="1:15" ht="23.25" customHeight="1">
      <c r="A6" s="5" t="s">
        <v>555</v>
      </c>
      <c r="B6" s="5"/>
      <c r="D6" s="5" t="s">
        <v>555</v>
      </c>
      <c r="E6" s="4" t="s">
        <v>554</v>
      </c>
      <c r="F6" s="4" t="s">
        <v>30</v>
      </c>
      <c r="G6" t="str">
        <f t="shared" si="4"/>
        <v xml:space="preserve"> ,fjn varchar(50) </v>
      </c>
      <c r="H6" t="s">
        <v>651</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553</v>
      </c>
      <c r="B7" s="5"/>
      <c r="D7" s="5" t="s">
        <v>553</v>
      </c>
      <c r="E7" s="4" t="s">
        <v>552</v>
      </c>
      <c r="F7" s="4" t="s">
        <v>30</v>
      </c>
      <c r="G7" t="str">
        <f t="shared" si="4"/>
        <v xml:space="preserve"> ,ext varchar(50) </v>
      </c>
      <c r="H7" t="s">
        <v>651</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551</v>
      </c>
      <c r="B8" s="5"/>
      <c r="D8" s="5" t="s">
        <v>551</v>
      </c>
      <c r="E8" s="4" t="s">
        <v>452</v>
      </c>
      <c r="F8" s="4" t="s">
        <v>30</v>
      </c>
      <c r="G8" t="str">
        <f t="shared" si="4"/>
        <v xml:space="preserve"> ,fj varchar(50) </v>
      </c>
      <c r="H8" t="s">
        <v>651</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18.75" customHeight="1">
      <c r="A9" s="10" t="s">
        <v>574</v>
      </c>
      <c r="B9" s="10" t="s">
        <v>575</v>
      </c>
      <c r="D9" s="5" t="s">
        <v>574</v>
      </c>
      <c r="E9" s="4" t="s">
        <v>573</v>
      </c>
      <c r="F9" s="4" t="s">
        <v>684</v>
      </c>
      <c r="G9" t="str">
        <f t="shared" si="4"/>
        <v xml:space="preserve"> ,tb varchar(6) </v>
      </c>
      <c r="H9" t="s">
        <v>651</v>
      </c>
      <c r="I9" t="str">
        <f t="shared" si="5"/>
        <v xml:space="preserve"> ,tb</v>
      </c>
      <c r="J9" t="str">
        <f t="shared" si="6"/>
        <v>tb: string;</v>
      </c>
      <c r="L9" s="1" t="str">
        <f t="shared" si="7"/>
        <v>if(this.tb!=null &amp;&amp; this.tb!=''){      sq=sq+', tb= ? ';      params.push(this.tb);    }</v>
      </c>
      <c r="M9" t="str">
        <f t="shared" si="8"/>
        <v>params.push(this.tb);</v>
      </c>
      <c r="O9" t="str">
        <f t="shared" si="9"/>
        <v>this.tb = '是否同步'</v>
      </c>
    </row>
    <row r="10" spans="1:15" ht="20.25" customHeight="1">
      <c r="A10" s="10" t="s">
        <v>669</v>
      </c>
      <c r="B10" s="10" t="s">
        <v>572</v>
      </c>
      <c r="D10" s="5" t="s">
        <v>571</v>
      </c>
      <c r="E10" s="4" t="s">
        <v>570</v>
      </c>
      <c r="F10" s="4" t="s">
        <v>684</v>
      </c>
      <c r="G10" t="str">
        <f t="shared" si="4"/>
        <v xml:space="preserve"> ,del varchar(6) </v>
      </c>
      <c r="H10" t="s">
        <v>651</v>
      </c>
      <c r="I10" t="str">
        <f t="shared" si="5"/>
        <v xml:space="preserve"> ,del</v>
      </c>
      <c r="J10" t="str">
        <f t="shared" si="6"/>
        <v>del: string;</v>
      </c>
      <c r="L10" s="1" t="str">
        <f t="shared" si="7"/>
        <v>if(this.del!=null &amp;&amp; this.del!=''){      sq=sq+', del= ? ';      params.push(this.del);    }</v>
      </c>
      <c r="M10" t="str">
        <f t="shared" si="8"/>
        <v>params.push(this.del);</v>
      </c>
      <c r="O10" t="str">
        <f t="shared" si="9"/>
        <v>this.del = '是否删除'</v>
      </c>
    </row>
    <row r="11" spans="1:15" ht="23.25" customHeight="1">
      <c r="A11" s="5" t="s">
        <v>550</v>
      </c>
      <c r="B11" s="10"/>
      <c r="C11" s="11"/>
      <c r="D11" s="5" t="s">
        <v>550</v>
      </c>
      <c r="E11" s="4" t="s">
        <v>549</v>
      </c>
      <c r="F11" s="4" t="s">
        <v>548</v>
      </c>
      <c r="G11" t="str">
        <f t="shared" si="4"/>
        <v xml:space="preserve"> ,wtt integer </v>
      </c>
      <c r="H11" t="s">
        <v>651</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5" ht="23.25" customHeight="1">
      <c r="A12" s="5" t="s">
        <v>490</v>
      </c>
      <c r="B12" s="5"/>
      <c r="D12" s="5" t="s">
        <v>490</v>
      </c>
      <c r="E12" s="4" t="s">
        <v>491</v>
      </c>
      <c r="F12" s="4" t="s">
        <v>312</v>
      </c>
      <c r="G12" t="str">
        <f t="shared" ref="G12" si="10">" ," &amp; E12 &amp; " " &amp; F12 &amp; " "</f>
        <v xml:space="preserve"> ,utt integer </v>
      </c>
      <c r="H12" t="s">
        <v>651</v>
      </c>
      <c r="I12" t="str">
        <f t="shared" ref="I12" si="11">" ," &amp; E12</f>
        <v xml:space="preserve"> ,utt</v>
      </c>
      <c r="J12" t="str">
        <f t="shared" ref="J12" si="12">E12&amp;": string;"</f>
        <v>utt: string;</v>
      </c>
      <c r="L12" s="1" t="str">
        <f t="shared" ref="L12" si="13">"if(this."&amp;E12&amp;"!=null &amp;&amp; this."&amp;E12&amp;"!=''){      sq=sq+', "&amp;E12&amp;"= ? ';      params.push(this."&amp;E12&amp;");    }"</f>
        <v>if(this.utt!=null &amp;&amp; this.utt!=''){      sq=sq+', utt= ? ';      params.push(this.utt);    }</v>
      </c>
      <c r="M12" t="str">
        <f t="shared" ref="M12" si="14">"params.push(this."&amp;E12&amp;");"</f>
        <v>params.push(this.utt);</v>
      </c>
      <c r="O12" t="str">
        <f t="shared" ref="O12" si="15">"this."&amp;E12&amp;" = '"&amp;D12&amp;"'"</f>
        <v>this.utt = '更新时间戳'</v>
      </c>
    </row>
    <row r="13" spans="1:15" ht="23.25" customHeight="1">
      <c r="G13" s="11" t="str">
        <f>CONCATENATE(G3,G4,G5,G6,G7,G8,G11)</f>
        <v xml:space="preserve"> fji varchar(50) PRIMARY KEY ,obt varchar(50)  ,obi varchar(50)  ,fjn varchar(50)  ,ext varchar(50)  ,fj varchar(50)  ,wtt integer </v>
      </c>
    </row>
    <row r="14" spans="1:15" ht="23.25" customHeight="1">
      <c r="G14" s="11" t="str">
        <f>CONCATENATE(I3,I4,I5,I6,I7,I8,I11)</f>
        <v xml:space="preserve"> fji ,obt ,obi ,fjn ,ext ,fj ,wtt</v>
      </c>
    </row>
    <row r="15" spans="1:15">
      <c r="G15" s="11" t="str">
        <f>CONCATENATE(H3,H4,H5,H6,H7,H8,H11)</f>
        <v>?,?,?,?,?,?,?</v>
      </c>
    </row>
  </sheetData>
  <mergeCells count="1">
    <mergeCell ref="E1:F1"/>
  </mergeCells>
  <phoneticPr fontId="1" type="noConversion"/>
  <pageMargins left="0.7" right="0.7" top="0.75" bottom="0.75" header="0.3" footer="0.3"/>
  <pageSetup paperSize="9" orientation="portrait" horizontalDpi="300" verticalDpi="0" copies="0" r:id="rId1"/>
</worksheet>
</file>

<file path=xl/worksheets/sheet15.xml><?xml version="1.0" encoding="utf-8"?>
<worksheet xmlns="http://schemas.openxmlformats.org/spreadsheetml/2006/main" xmlns:r="http://schemas.openxmlformats.org/officeDocument/2006/relationships">
  <sheetPr>
    <tabColor theme="9" tint="-0.249977111117893"/>
  </sheetPr>
  <dimension ref="A2:O19"/>
  <sheetViews>
    <sheetView topLeftCell="A4" workbookViewId="0">
      <selection activeCell="F10" sqref="F10:F11"/>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445</v>
      </c>
      <c r="D2" s="2" t="s">
        <v>0</v>
      </c>
      <c r="E2" s="54" t="s">
        <v>659</v>
      </c>
      <c r="F2" s="55"/>
    </row>
    <row r="3" spans="1:15">
      <c r="A3" s="2" t="s">
        <v>5</v>
      </c>
      <c r="B3" s="2" t="s">
        <v>6</v>
      </c>
      <c r="D3" s="2" t="s">
        <v>7</v>
      </c>
      <c r="E3" s="27" t="s">
        <v>8</v>
      </c>
      <c r="F3" s="27" t="s">
        <v>9</v>
      </c>
    </row>
    <row r="4" spans="1:15" ht="16.5" customHeight="1">
      <c r="A4" s="5" t="s">
        <v>502</v>
      </c>
      <c r="B4" s="5"/>
      <c r="D4" s="5" t="s">
        <v>502</v>
      </c>
      <c r="E4" s="4" t="s">
        <v>446</v>
      </c>
      <c r="F4" s="4" t="s">
        <v>29</v>
      </c>
      <c r="G4" t="str">
        <f>" " &amp; E4 &amp; " " &amp; F4 &amp; " PRIMARY KEY"</f>
        <v xml:space="preserve"> moi varchar(50) PRIMARY KEY</v>
      </c>
      <c r="H4" t="s">
        <v>658</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16.5" customHeight="1">
      <c r="A5" s="5" t="s">
        <v>73</v>
      </c>
      <c r="B5" s="5"/>
      <c r="D5" s="5" t="s">
        <v>73</v>
      </c>
      <c r="E5" s="4" t="s">
        <v>75</v>
      </c>
      <c r="F5" s="4" t="s">
        <v>29</v>
      </c>
      <c r="G5" t="str">
        <f>" ," &amp; E5 &amp; " " &amp; F5 &amp; " "</f>
        <v xml:space="preserve"> ,ji varchar(50) </v>
      </c>
      <c r="H5" t="s">
        <v>651</v>
      </c>
      <c r="I5" t="str">
        <f>" ," &amp; E5</f>
        <v xml:space="preserve"> ,ji</v>
      </c>
      <c r="J5" t="str">
        <f>E5&amp;": string;"</f>
        <v>ji: string;</v>
      </c>
      <c r="L5" s="1" t="str">
        <f>"if(this."&amp;E5&amp;"!=null &amp;&amp; this."&amp;E5&amp;"!=''){      sq=sq+', "&amp;E5&amp;"= ? ';      params.push(this."&amp;E5&amp;");    }"</f>
        <v>if(this.ji!=null &amp;&amp; this.ji!=''){      sq=sq+', ji= ? ';      params.push(this.ji);    }</v>
      </c>
      <c r="M5" t="str">
        <f>"params.push(this."&amp;E5&amp;");"</f>
        <v>params.push(this.ji);</v>
      </c>
      <c r="O5" t="str">
        <f>"this."&amp;E5&amp;" = '"&amp;D5&amp;"'"</f>
        <v>this.ji = '计划ID'</v>
      </c>
    </row>
    <row r="6" spans="1:15" ht="18.75" customHeight="1">
      <c r="A6" s="10" t="s">
        <v>668</v>
      </c>
      <c r="B6" s="10"/>
      <c r="C6" s="11"/>
      <c r="D6" s="10" t="s">
        <v>668</v>
      </c>
      <c r="E6" s="12" t="s">
        <v>70</v>
      </c>
      <c r="F6" s="4" t="s">
        <v>507</v>
      </c>
      <c r="G6" t="str">
        <f t="shared" ref="G6" si="0">" ," &amp; E6 &amp; " " &amp; F6 &amp; " "</f>
        <v xml:space="preserve"> ,sd varchar(50) </v>
      </c>
      <c r="H6" t="s">
        <v>651</v>
      </c>
      <c r="I6" t="str">
        <f t="shared" ref="I6" si="1">" ," &amp; E6</f>
        <v xml:space="preserve"> ,sd</v>
      </c>
      <c r="J6" t="str">
        <f>E6&amp;": string;"</f>
        <v>sd: string;</v>
      </c>
      <c r="L6" s="1" t="str">
        <f>"if(this."&amp;E6&amp;"!=null &amp;&amp; this."&amp;E6&amp;"!=''){      sq=sq+', "&amp;E6&amp;"= ? ';      params.push(this."&amp;E6&amp;");    }"</f>
        <v>if(this.sd!=null &amp;&amp; this.sd!=''){      sq=sq+', sd= ? ';      params.push(this.sd);    }</v>
      </c>
      <c r="M6" t="str">
        <f>"params.push(this."&amp;E6&amp;");"</f>
        <v>params.push(this.sd);</v>
      </c>
      <c r="O6" t="str">
        <f>"this."&amp;E6&amp;" = '"&amp;D6&amp;"'"</f>
        <v>this.sd = '备忘时间'</v>
      </c>
    </row>
    <row r="7" spans="1:15" ht="18.75" customHeight="1">
      <c r="A7" s="5" t="s">
        <v>447</v>
      </c>
      <c r="B7" s="5"/>
      <c r="D7" s="5" t="s">
        <v>447</v>
      </c>
      <c r="E7" s="4" t="s">
        <v>448</v>
      </c>
      <c r="F7" s="4" t="s">
        <v>29</v>
      </c>
      <c r="G7" t="str">
        <f t="shared" ref="G7:G12" si="2">" ," &amp; E7 &amp; " " &amp; F7 &amp; " "</f>
        <v xml:space="preserve"> ,mon varchar(50) </v>
      </c>
      <c r="H7" t="s">
        <v>651</v>
      </c>
      <c r="I7" t="str">
        <f t="shared" ref="I7:I12" si="3">" ," &amp; E7</f>
        <v xml:space="preserve"> ,mon</v>
      </c>
      <c r="J7" t="str">
        <f t="shared" ref="J7:J12" si="4">E7&amp;": string;"</f>
        <v>mon: string;</v>
      </c>
      <c r="L7" s="1" t="str">
        <f t="shared" ref="L7:L12" si="5">"if(this."&amp;E7&amp;"!=null &amp;&amp; this."&amp;E7&amp;"!=''){      sq=sq+', "&amp;E7&amp;"= ? ';      params.push(this."&amp;E7&amp;");    }"</f>
        <v>if(this.mon!=null &amp;&amp; this.mon!=''){      sq=sq+', mon= ? ';      params.push(this.mon);    }</v>
      </c>
      <c r="M7" t="str">
        <f t="shared" ref="M7:M12" si="6">"params.push(this."&amp;E7&amp;");"</f>
        <v>params.push(this.mon);</v>
      </c>
      <c r="O7" t="str">
        <f t="shared" ref="O7:O12" si="7">"this."&amp;E7&amp;" = '"&amp;D7&amp;"'"</f>
        <v>this.mon = '备忘内容'</v>
      </c>
    </row>
    <row r="8" spans="1:15" ht="18.75" customHeight="1">
      <c r="A8" s="10" t="s">
        <v>503</v>
      </c>
      <c r="B8" s="10" t="s">
        <v>508</v>
      </c>
      <c r="C8" s="11"/>
      <c r="D8" s="10" t="s">
        <v>503</v>
      </c>
      <c r="E8" s="12" t="s">
        <v>505</v>
      </c>
      <c r="F8" s="4" t="s">
        <v>507</v>
      </c>
      <c r="G8" t="str">
        <f t="shared" si="2"/>
        <v xml:space="preserve"> ,mk varchar(50) </v>
      </c>
      <c r="H8" t="s">
        <v>651</v>
      </c>
      <c r="I8" t="str">
        <f t="shared" si="3"/>
        <v xml:space="preserve"> ,mk</v>
      </c>
      <c r="J8" t="str">
        <f t="shared" si="4"/>
        <v>mk: string;</v>
      </c>
      <c r="L8" s="1" t="str">
        <f t="shared" si="5"/>
        <v>if(this.mk!=null &amp;&amp; this.mk!=''){      sq=sq+', mk= ? ';      params.push(this.mk);    }</v>
      </c>
      <c r="M8" t="str">
        <f t="shared" si="6"/>
        <v>params.push(this.mk);</v>
      </c>
      <c r="O8" t="str">
        <f t="shared" si="7"/>
        <v>this.mk = '标签'</v>
      </c>
    </row>
    <row r="9" spans="1:15" ht="18.75" customHeight="1">
      <c r="A9" s="10" t="s">
        <v>504</v>
      </c>
      <c r="B9" s="10" t="s">
        <v>509</v>
      </c>
      <c r="C9" s="11"/>
      <c r="D9" s="10" t="s">
        <v>504</v>
      </c>
      <c r="E9" s="12" t="s">
        <v>506</v>
      </c>
      <c r="F9" s="4" t="s">
        <v>507</v>
      </c>
      <c r="G9" t="str">
        <f t="shared" si="2"/>
        <v xml:space="preserve"> ,fj varchar(50) </v>
      </c>
      <c r="H9" t="s">
        <v>651</v>
      </c>
      <c r="I9" t="str">
        <f t="shared" si="3"/>
        <v xml:space="preserve"> ,fj</v>
      </c>
      <c r="J9" t="str">
        <f t="shared" si="4"/>
        <v>fj: string;</v>
      </c>
      <c r="L9" s="1" t="str">
        <f t="shared" si="5"/>
        <v>if(this.fj!=null &amp;&amp; this.fj!=''){      sq=sq+', fj= ? ';      params.push(this.fj);    }</v>
      </c>
      <c r="M9" t="str">
        <f t="shared" si="6"/>
        <v>params.push(this.fj);</v>
      </c>
      <c r="O9" t="str">
        <f t="shared" si="7"/>
        <v>this.fj = '附件'</v>
      </c>
    </row>
    <row r="10" spans="1:15" ht="18.75" customHeight="1">
      <c r="A10" s="10" t="s">
        <v>574</v>
      </c>
      <c r="B10" s="10" t="s">
        <v>575</v>
      </c>
      <c r="D10" s="5" t="s">
        <v>574</v>
      </c>
      <c r="E10" s="4" t="s">
        <v>573</v>
      </c>
      <c r="F10" s="4" t="s">
        <v>684</v>
      </c>
      <c r="G10" t="str">
        <f t="shared" ref="G10:G11" si="8">" ," &amp; E10 &amp; " " &amp; F10 &amp; " "</f>
        <v xml:space="preserve"> ,tb varchar(6) </v>
      </c>
      <c r="H10" t="s">
        <v>651</v>
      </c>
      <c r="I10" t="str">
        <f t="shared" ref="I10:I11" si="9">" ," &amp; E10</f>
        <v xml:space="preserve"> ,tb</v>
      </c>
      <c r="J10" t="str">
        <f t="shared" ref="J10:J11" si="10">E10&amp;": string;"</f>
        <v>tb: string;</v>
      </c>
      <c r="L10" s="1" t="str">
        <f t="shared" ref="L10:L11" si="11">"if(this."&amp;E10&amp;"!=null &amp;&amp; this."&amp;E10&amp;"!=''){      sq=sq+', "&amp;E10&amp;"= ? ';      params.push(this."&amp;E10&amp;");    }"</f>
        <v>if(this.tb!=null &amp;&amp; this.tb!=''){      sq=sq+', tb= ? ';      params.push(this.tb);    }</v>
      </c>
      <c r="M10" t="str">
        <f t="shared" ref="M10:M11" si="12">"params.push(this."&amp;E10&amp;");"</f>
        <v>params.push(this.tb);</v>
      </c>
      <c r="O10" t="str">
        <f t="shared" ref="O10:O11" si="13">"this."&amp;E10&amp;" = '"&amp;D10&amp;"'"</f>
        <v>this.tb = '是否同步'</v>
      </c>
    </row>
    <row r="11" spans="1:15" ht="20.25" customHeight="1">
      <c r="A11" s="10" t="s">
        <v>571</v>
      </c>
      <c r="B11" s="10" t="s">
        <v>572</v>
      </c>
      <c r="D11" s="5" t="s">
        <v>571</v>
      </c>
      <c r="E11" s="4" t="s">
        <v>570</v>
      </c>
      <c r="F11" s="4" t="s">
        <v>684</v>
      </c>
      <c r="G11" t="str">
        <f t="shared" si="8"/>
        <v xml:space="preserve"> ,del varchar(6) </v>
      </c>
      <c r="H11" t="s">
        <v>651</v>
      </c>
      <c r="I11" t="str">
        <f t="shared" si="9"/>
        <v xml:space="preserve"> ,del</v>
      </c>
      <c r="J11" t="str">
        <f t="shared" si="10"/>
        <v>del: string;</v>
      </c>
      <c r="L11" s="1" t="str">
        <f t="shared" si="11"/>
        <v>if(this.del!=null &amp;&amp; this.del!=''){      sq=sq+', del= ? ';      params.push(this.del);    }</v>
      </c>
      <c r="M11" t="str">
        <f t="shared" si="12"/>
        <v>params.push(this.del);</v>
      </c>
      <c r="O11" t="str">
        <f t="shared" si="13"/>
        <v>this.del = '是否删除'</v>
      </c>
    </row>
    <row r="12" spans="1:15" ht="18.75" customHeight="1">
      <c r="A12" s="5" t="s">
        <v>274</v>
      </c>
      <c r="B12" s="10"/>
      <c r="C12" s="11"/>
      <c r="D12" s="5" t="s">
        <v>274</v>
      </c>
      <c r="E12" s="4" t="s">
        <v>278</v>
      </c>
      <c r="F12" s="4" t="s">
        <v>275</v>
      </c>
      <c r="G12" t="str">
        <f t="shared" si="2"/>
        <v xml:space="preserve"> ,wtt integer </v>
      </c>
      <c r="H12" t="s">
        <v>651</v>
      </c>
      <c r="I12" t="str">
        <f t="shared" si="3"/>
        <v xml:space="preserve"> ,wtt</v>
      </c>
      <c r="J12" t="str">
        <f t="shared" si="4"/>
        <v>wtt: string;</v>
      </c>
      <c r="L12" s="1" t="str">
        <f t="shared" si="5"/>
        <v>if(this.wtt!=null &amp;&amp; this.wtt!=''){      sq=sq+', wtt= ? ';      params.push(this.wtt);    }</v>
      </c>
      <c r="M12" t="str">
        <f t="shared" si="6"/>
        <v>params.push(this.wtt);</v>
      </c>
      <c r="O12" t="str">
        <f t="shared" si="7"/>
        <v>this.wtt = '创建时间戳'</v>
      </c>
    </row>
    <row r="13" spans="1:15" ht="18.75" customHeight="1">
      <c r="A13" s="5" t="s">
        <v>490</v>
      </c>
      <c r="B13" s="5"/>
      <c r="D13" s="5" t="s">
        <v>490</v>
      </c>
      <c r="E13" s="4" t="s">
        <v>491</v>
      </c>
      <c r="F13" s="4" t="s">
        <v>312</v>
      </c>
      <c r="G13" t="str">
        <f t="shared" ref="G13" si="14">" ," &amp; E13 &amp; " " &amp; F13 &amp; " "</f>
        <v xml:space="preserve"> ,utt integer </v>
      </c>
      <c r="H13" t="s">
        <v>651</v>
      </c>
      <c r="I13" t="str">
        <f t="shared" ref="I13" si="15">" ," &amp; E13</f>
        <v xml:space="preserve"> ,utt</v>
      </c>
      <c r="J13" t="str">
        <f t="shared" ref="J13" si="16">E13&amp;": string;"</f>
        <v>utt: string;</v>
      </c>
      <c r="L13" s="1" t="str">
        <f t="shared" ref="L13" si="17">"if(this."&amp;E13&amp;"!=null &amp;&amp; this."&amp;E13&amp;"!=''){      sq=sq+', "&amp;E13&amp;"= ? ';      params.push(this."&amp;E13&amp;");    }"</f>
        <v>if(this.utt!=null &amp;&amp; this.utt!=''){      sq=sq+', utt= ? ';      params.push(this.utt);    }</v>
      </c>
      <c r="M13" t="str">
        <f t="shared" ref="M13" si="18">"params.push(this."&amp;E13&amp;");"</f>
        <v>params.push(this.utt);</v>
      </c>
      <c r="O13" t="str">
        <f t="shared" ref="O13" si="19">"this."&amp;E13&amp;" = '"&amp;D13&amp;"'"</f>
        <v>this.utt = '更新时间戳'</v>
      </c>
    </row>
    <row r="14" spans="1:15">
      <c r="A14" s="5"/>
      <c r="B14" s="5"/>
      <c r="D14" s="5"/>
      <c r="E14" s="4"/>
      <c r="F14" s="4"/>
      <c r="G14" s="11" t="str">
        <f>CONCATENATE(G4,G5,G7,G8,G9,G12,G13)</f>
        <v xml:space="preserve"> moi varchar(50) PRIMARY KEY ,ji varchar(50)  ,mon varchar(50)  ,mk varchar(50)  ,fj varchar(50)  ,wtt integer  ,utt integer </v>
      </c>
    </row>
    <row r="15" spans="1:15">
      <c r="A15" s="5"/>
      <c r="B15" s="5"/>
      <c r="D15" s="5"/>
      <c r="E15" s="4"/>
      <c r="F15" s="4"/>
      <c r="G15" s="11" t="str">
        <f>CONCATENATE(I4,I5,I7,I8,I9,I12,I13)</f>
        <v xml:space="preserve"> moi ,ji ,mon ,mk ,fj ,wtt ,utt</v>
      </c>
    </row>
    <row r="16" spans="1:15">
      <c r="A16" s="1"/>
      <c r="B16" s="1"/>
      <c r="D16" s="1"/>
      <c r="G16" s="11" t="str">
        <f>CONCATENATE(H4,H5,H7,H8,H9,H12,H13)</f>
        <v>?,?,?,?,?,?,?</v>
      </c>
    </row>
    <row r="19" spans="1:1">
      <c r="A19" s="18" t="s">
        <v>60</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O22"/>
  <sheetViews>
    <sheetView workbookViewId="0">
      <selection activeCell="F15" sqref="F15:F16"/>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527</v>
      </c>
      <c r="D2" s="2" t="s">
        <v>0</v>
      </c>
      <c r="E2" s="54" t="s">
        <v>660</v>
      </c>
      <c r="F2" s="55"/>
    </row>
    <row r="3" spans="1:15">
      <c r="A3" s="2" t="s">
        <v>5</v>
      </c>
      <c r="B3" s="2" t="s">
        <v>6</v>
      </c>
      <c r="D3" s="2" t="s">
        <v>7</v>
      </c>
      <c r="E3" s="33" t="s">
        <v>8</v>
      </c>
      <c r="F3" s="33" t="s">
        <v>9</v>
      </c>
    </row>
    <row r="4" spans="1:15" ht="18.75" customHeight="1">
      <c r="A4" s="5" t="s">
        <v>524</v>
      </c>
      <c r="B4" s="5"/>
      <c r="D4" s="5" t="s">
        <v>524</v>
      </c>
      <c r="E4" s="4" t="s">
        <v>664</v>
      </c>
      <c r="F4" s="4" t="s">
        <v>29</v>
      </c>
      <c r="G4" t="str">
        <f>" " &amp; E4 &amp; " " &amp; F4 &amp; " PRIMARY KEY"</f>
        <v xml:space="preserve"> jti varchar(50) PRIMARY KEY</v>
      </c>
      <c r="H4" t="s">
        <v>658</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342</v>
      </c>
      <c r="F5" s="4" t="s">
        <v>29</v>
      </c>
      <c r="G5" t="str">
        <f>" ," &amp; E5 &amp; " " &amp; F5 &amp; " "</f>
        <v xml:space="preserve"> ,ji varchar(50) </v>
      </c>
      <c r="H5" t="s">
        <v>651</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652</v>
      </c>
      <c r="B6" s="46"/>
      <c r="D6" s="46" t="s">
        <v>652</v>
      </c>
      <c r="E6" s="48" t="s">
        <v>653</v>
      </c>
      <c r="F6" s="48" t="s">
        <v>29</v>
      </c>
      <c r="G6" t="str">
        <f t="shared" ref="G6:G16" si="4">" ," &amp; E6 &amp; " " &amp; F6 &amp; " "</f>
        <v xml:space="preserve"> ,jtn varchar(50) </v>
      </c>
      <c r="H6" t="s">
        <v>651</v>
      </c>
      <c r="I6" t="str">
        <f t="shared" ref="I6:I16" si="5">" ," &amp; E6</f>
        <v xml:space="preserve"> ,jtn</v>
      </c>
      <c r="J6" t="str">
        <f t="shared" ref="J6:J16" si="6">E6&amp;": string;"</f>
        <v>jtn: string;</v>
      </c>
      <c r="K6"/>
      <c r="L6" s="1" t="str">
        <f t="shared" ref="L6:L16" si="7">"if(this."&amp;E6&amp;"!=null &amp;&amp; this."&amp;E6&amp;"!=''){      sq=sq+', "&amp;E6&amp;"= ? ';      params.push(this."&amp;E6&amp;");    }"</f>
        <v>if(this.jtn!=null &amp;&amp; this.jtn!=''){      sq=sq+', jtn= ? ';      params.push(this.jtn);    }</v>
      </c>
      <c r="M6" t="str">
        <f t="shared" ref="M6:M16" si="8">"params.push(this."&amp;E6&amp;");"</f>
        <v>params.push(this.jtn);</v>
      </c>
      <c r="N6"/>
      <c r="O6" t="str">
        <f t="shared" ref="O6:O16" si="9">"this."&amp;E6&amp;" = '"&amp;D6&amp;"'"</f>
        <v>this.jtn = '计划项主题'</v>
      </c>
    </row>
    <row r="7" spans="1:15" ht="18" customHeight="1">
      <c r="A7" s="10" t="s">
        <v>466</v>
      </c>
      <c r="B7" s="10" t="s">
        <v>528</v>
      </c>
      <c r="C7" s="11"/>
      <c r="D7" s="10" t="s">
        <v>466</v>
      </c>
      <c r="E7" s="12" t="s">
        <v>70</v>
      </c>
      <c r="F7" s="4" t="s">
        <v>38</v>
      </c>
      <c r="G7" t="str">
        <f t="shared" si="4"/>
        <v xml:space="preserve"> ,sd varchar(20) </v>
      </c>
      <c r="H7" t="s">
        <v>651</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654</v>
      </c>
      <c r="B8" s="46" t="s">
        <v>656</v>
      </c>
      <c r="D8" s="46" t="s">
        <v>654</v>
      </c>
      <c r="E8" s="48" t="s">
        <v>655</v>
      </c>
      <c r="F8" s="48" t="s">
        <v>38</v>
      </c>
      <c r="G8" t="str">
        <f t="shared" si="4"/>
        <v xml:space="preserve"> ,st varchar(20) </v>
      </c>
      <c r="H8" t="s">
        <v>651</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525</v>
      </c>
      <c r="B9" s="10" t="s">
        <v>529</v>
      </c>
      <c r="C9" s="11"/>
      <c r="D9" s="10" t="s">
        <v>525</v>
      </c>
      <c r="E9" s="12" t="s">
        <v>526</v>
      </c>
      <c r="F9" s="4" t="s">
        <v>518</v>
      </c>
      <c r="G9" t="str">
        <f t="shared" si="4"/>
        <v xml:space="preserve"> ,jtt varchar(4) </v>
      </c>
      <c r="H9" t="s">
        <v>651</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530</v>
      </c>
      <c r="B10" s="10" t="s">
        <v>531</v>
      </c>
      <c r="C10" s="11"/>
      <c r="D10" s="10" t="s">
        <v>530</v>
      </c>
      <c r="E10" s="12" t="s">
        <v>532</v>
      </c>
      <c r="F10" s="4" t="s">
        <v>518</v>
      </c>
      <c r="G10" t="str">
        <f t="shared" si="4"/>
        <v xml:space="preserve"> ,jtc varchar(4) </v>
      </c>
      <c r="H10" t="s">
        <v>651</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337</v>
      </c>
      <c r="B11" s="5"/>
      <c r="D11" s="5" t="s">
        <v>337</v>
      </c>
      <c r="E11" s="4" t="s">
        <v>345</v>
      </c>
      <c r="F11" s="4" t="s">
        <v>275</v>
      </c>
      <c r="G11" t="str">
        <f t="shared" si="4"/>
        <v xml:space="preserve"> ,px integer </v>
      </c>
      <c r="H11" t="s">
        <v>651</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651</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651</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490</v>
      </c>
      <c r="B14" s="5"/>
      <c r="D14" s="5" t="s">
        <v>490</v>
      </c>
      <c r="E14" s="4" t="s">
        <v>491</v>
      </c>
      <c r="F14" s="4" t="s">
        <v>312</v>
      </c>
      <c r="G14" t="str">
        <f t="shared" si="4"/>
        <v xml:space="preserve"> ,utt integer </v>
      </c>
      <c r="H14" t="s">
        <v>651</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ht="18.75" customHeight="1">
      <c r="A15" s="10" t="s">
        <v>574</v>
      </c>
      <c r="B15" s="10" t="s">
        <v>575</v>
      </c>
      <c r="D15" s="5" t="s">
        <v>574</v>
      </c>
      <c r="E15" s="4" t="s">
        <v>573</v>
      </c>
      <c r="F15" s="4" t="s">
        <v>684</v>
      </c>
      <c r="G15" t="str">
        <f t="shared" si="4"/>
        <v xml:space="preserve"> ,tb varchar(6) </v>
      </c>
      <c r="H15" t="s">
        <v>651</v>
      </c>
      <c r="I15" t="str">
        <f t="shared" si="5"/>
        <v xml:space="preserve"> ,tb</v>
      </c>
      <c r="J15" t="str">
        <f t="shared" si="6"/>
        <v>tb: string;</v>
      </c>
      <c r="L15" s="1" t="str">
        <f t="shared" si="7"/>
        <v>if(this.tb!=null &amp;&amp; this.tb!=''){      sq=sq+', tb= ? ';      params.push(this.tb);    }</v>
      </c>
      <c r="M15" t="str">
        <f t="shared" si="8"/>
        <v>params.push(this.tb);</v>
      </c>
      <c r="O15" t="str">
        <f t="shared" si="9"/>
        <v>this.tb = '是否同步'</v>
      </c>
    </row>
    <row r="16" spans="1:15" ht="20.25" customHeight="1">
      <c r="A16" s="10" t="s">
        <v>571</v>
      </c>
      <c r="B16" s="10" t="s">
        <v>572</v>
      </c>
      <c r="D16" s="5" t="s">
        <v>571</v>
      </c>
      <c r="E16" s="4" t="s">
        <v>570</v>
      </c>
      <c r="F16" s="4" t="s">
        <v>684</v>
      </c>
      <c r="G16" t="str">
        <f t="shared" si="4"/>
        <v xml:space="preserve"> ,del varchar(6) </v>
      </c>
      <c r="H16" t="s">
        <v>651</v>
      </c>
      <c r="I16" t="str">
        <f t="shared" si="5"/>
        <v xml:space="preserve"> ,del</v>
      </c>
      <c r="J16" t="str">
        <f t="shared" si="6"/>
        <v>del: string;</v>
      </c>
      <c r="L16" s="1" t="str">
        <f t="shared" si="7"/>
        <v>if(this.del!=null &amp;&amp; this.del!=''){      sq=sq+', del= ? ';      params.push(this.del);    }</v>
      </c>
      <c r="M16" t="str">
        <f t="shared" si="8"/>
        <v>params.push(this.del);</v>
      </c>
      <c r="O16" t="str">
        <f t="shared" si="9"/>
        <v>this.del = '是否删除'</v>
      </c>
    </row>
    <row r="17" spans="1:7">
      <c r="A17" s="5"/>
      <c r="B17" s="5"/>
      <c r="D17" s="5"/>
      <c r="E17" s="4"/>
      <c r="F17" s="4"/>
      <c r="G17" s="11" t="str">
        <f>CONCATENATE(G4,G5,G6,G7,G8,G9,G10,G11,G12,G13,G14)</f>
        <v xml:space="preserve"> jti varchar(50) PRIMARY KEY ,ji varchar(50)  ,jtn varchar(50)  ,sd varchar(20)  ,st varchar(20)  ,jtt varchar(4)  ,jtc varchar(4)  ,px integer  ,bz varchar(50)  ,wtt integer  ,utt integer </v>
      </c>
    </row>
    <row r="18" spans="1:7">
      <c r="A18" s="5"/>
      <c r="B18" s="5"/>
      <c r="D18" s="5"/>
      <c r="E18" s="4"/>
      <c r="F18" s="4"/>
      <c r="G18" s="11" t="str">
        <f>CONCATENATE(I4,I5,I6,I7,I8,I9,I10,I11,I12,I13,I14)</f>
        <v xml:space="preserve"> jti ,ji ,jtn ,sd ,st ,jtt ,jtc ,px ,bz ,wtt ,utt</v>
      </c>
    </row>
    <row r="19" spans="1:7">
      <c r="A19" s="1"/>
      <c r="B19" s="1"/>
      <c r="D19" s="1"/>
      <c r="G19" s="11" t="str">
        <f>CONCATENATE(H4,H5,H6,H7,H8,H9,H10,H11,H12,H13,H14)</f>
        <v>?,?,?,?,?,?,?,?,?,?,?</v>
      </c>
    </row>
    <row r="22" spans="1:7">
      <c r="A22" s="18" t="s">
        <v>60</v>
      </c>
    </row>
  </sheetData>
  <mergeCells count="1">
    <mergeCell ref="E2:F2"/>
  </mergeCells>
  <phoneticPr fontId="1" type="noConversion"/>
  <hyperlinks>
    <hyperlink ref="A22"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O17"/>
  <sheetViews>
    <sheetView workbookViewId="0">
      <selection activeCell="F4" sqref="F4"/>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590</v>
      </c>
      <c r="D2" s="2" t="s">
        <v>0</v>
      </c>
      <c r="E2" s="53" t="s">
        <v>662</v>
      </c>
      <c r="F2" s="53"/>
    </row>
    <row r="3" spans="1:15">
      <c r="A3" s="2" t="s">
        <v>5</v>
      </c>
      <c r="B3" s="2" t="s">
        <v>6</v>
      </c>
      <c r="D3" s="2" t="s">
        <v>7</v>
      </c>
      <c r="E3" s="37" t="s">
        <v>8</v>
      </c>
      <c r="F3" s="37" t="s">
        <v>9</v>
      </c>
    </row>
    <row r="4" spans="1:15" ht="18" customHeight="1">
      <c r="A4" s="41" t="s">
        <v>589</v>
      </c>
      <c r="B4" s="41" t="s">
        <v>589</v>
      </c>
      <c r="D4" s="41" t="s">
        <v>589</v>
      </c>
      <c r="E4" s="39" t="s">
        <v>663</v>
      </c>
      <c r="F4" s="39" t="s">
        <v>665</v>
      </c>
      <c r="G4" t="str">
        <f>" " &amp; E4 &amp; " " &amp; F4 &amp; " PRIMARY KEY"</f>
        <v xml:space="preserve"> pari varchar(50) PRIMARY KEY</v>
      </c>
      <c r="H4" t="s">
        <v>658</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588</v>
      </c>
      <c r="B5" s="5"/>
      <c r="D5" s="5" t="s">
        <v>588</v>
      </c>
      <c r="E5" s="4" t="s">
        <v>249</v>
      </c>
      <c r="F5" s="4" t="s">
        <v>665</v>
      </c>
      <c r="G5" t="str">
        <f>" ," &amp; E5 &amp; " " &amp; F5 &amp; " "</f>
        <v xml:space="preserve"> ,pwi varchar(50) </v>
      </c>
      <c r="H5" t="s">
        <v>651</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4" si="3">"this."&amp;E5&amp;" = '"&amp;D5&amp;"'"</f>
        <v>this.pwi = '事件参与人表ID'</v>
      </c>
    </row>
    <row r="6" spans="1:15" ht="20.25" customHeight="1">
      <c r="A6" s="5" t="s">
        <v>59</v>
      </c>
      <c r="B6" s="5"/>
      <c r="D6" s="5" t="s">
        <v>59</v>
      </c>
      <c r="E6" s="4" t="s">
        <v>241</v>
      </c>
      <c r="F6" s="4" t="s">
        <v>28</v>
      </c>
      <c r="G6" t="str">
        <f t="shared" ref="G6:G14" si="4">" ," &amp; E6 &amp; " " &amp; F6 &amp; " "</f>
        <v xml:space="preserve"> ,ui varchar(50) </v>
      </c>
      <c r="H6" t="s">
        <v>651</v>
      </c>
      <c r="I6" t="str">
        <f t="shared" ref="I6:I14" si="5">" ," &amp; E6</f>
        <v xml:space="preserve"> ,ui</v>
      </c>
      <c r="J6" t="str">
        <f t="shared" ref="J6:J14" si="6">E6&amp;": string;"</f>
        <v>ui: string;</v>
      </c>
      <c r="L6" s="1" t="str">
        <f t="shared" ref="L6:L14" si="7">"if(this."&amp;E6&amp;"!=null &amp;&amp; this."&amp;E6&amp;"!=''){      sq=sq+', "&amp;E6&amp;"= ? ';      params.push(this."&amp;E6&amp;");    }"</f>
        <v>if(this.ui!=null &amp;&amp; this.ui!=''){      sq=sq+', ui= ? ';      params.push(this.ui);    }</v>
      </c>
      <c r="M6" t="str">
        <f t="shared" ref="M6:M14" si="8">"params.push(this."&amp;E6&amp;");"</f>
        <v>params.push(this.ui);</v>
      </c>
      <c r="O6" t="str">
        <f t="shared" si="3"/>
        <v>this.ui = '数据归属人ID'</v>
      </c>
    </row>
    <row r="7" spans="1:15" ht="20.25" customHeight="1">
      <c r="A7" s="5" t="s">
        <v>586</v>
      </c>
      <c r="B7" s="5" t="s">
        <v>587</v>
      </c>
      <c r="D7" s="5" t="s">
        <v>586</v>
      </c>
      <c r="E7" s="4" t="s">
        <v>585</v>
      </c>
      <c r="F7" s="4" t="s">
        <v>28</v>
      </c>
      <c r="G7" t="str">
        <f t="shared" si="4"/>
        <v xml:space="preserve"> ,obt varchar(50) </v>
      </c>
      <c r="H7" t="s">
        <v>651</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584</v>
      </c>
      <c r="B8" s="5"/>
      <c r="D8" s="5" t="s">
        <v>584</v>
      </c>
      <c r="E8" s="4" t="s">
        <v>583</v>
      </c>
      <c r="F8" s="4" t="s">
        <v>582</v>
      </c>
      <c r="G8" t="str">
        <f t="shared" si="4"/>
        <v xml:space="preserve"> ,obi varchar(50) </v>
      </c>
      <c r="H8" t="s">
        <v>651</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10" t="s">
        <v>580</v>
      </c>
      <c r="B9" s="10" t="s">
        <v>581</v>
      </c>
      <c r="D9" s="5" t="s">
        <v>580</v>
      </c>
      <c r="E9" s="4" t="s">
        <v>579</v>
      </c>
      <c r="F9" s="4" t="s">
        <v>569</v>
      </c>
      <c r="G9" t="str">
        <f t="shared" si="4"/>
        <v xml:space="preserve"> ,sa varchar(4) </v>
      </c>
      <c r="H9" t="s">
        <v>651</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578</v>
      </c>
      <c r="B10" s="10" t="s">
        <v>577</v>
      </c>
      <c r="D10" s="5" t="s">
        <v>86</v>
      </c>
      <c r="E10" s="4" t="s">
        <v>576</v>
      </c>
      <c r="F10" s="4" t="s">
        <v>569</v>
      </c>
      <c r="G10" t="str">
        <f t="shared" si="4"/>
        <v xml:space="preserve"> ,sdt varchar(4) </v>
      </c>
      <c r="H10" t="s">
        <v>651</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574</v>
      </c>
      <c r="B11" s="10" t="s">
        <v>575</v>
      </c>
      <c r="D11" s="5" t="s">
        <v>574</v>
      </c>
      <c r="E11" s="4" t="s">
        <v>573</v>
      </c>
      <c r="F11" s="4" t="s">
        <v>569</v>
      </c>
      <c r="G11" t="str">
        <f t="shared" si="4"/>
        <v xml:space="preserve"> ,tb varchar(4) </v>
      </c>
      <c r="H11" t="s">
        <v>651</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571</v>
      </c>
      <c r="B12" s="10" t="s">
        <v>572</v>
      </c>
      <c r="D12" s="5" t="s">
        <v>571</v>
      </c>
      <c r="E12" s="4" t="s">
        <v>570</v>
      </c>
      <c r="F12" s="4" t="s">
        <v>569</v>
      </c>
      <c r="G12" t="str">
        <f t="shared" si="4"/>
        <v xml:space="preserve"> ,del varchar(4) </v>
      </c>
      <c r="H12" t="s">
        <v>651</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5" t="s">
        <v>568</v>
      </c>
      <c r="B13" s="5"/>
      <c r="D13" s="5" t="s">
        <v>568</v>
      </c>
      <c r="E13" s="4" t="s">
        <v>567</v>
      </c>
      <c r="F13" s="4" t="s">
        <v>566</v>
      </c>
      <c r="G13" t="str">
        <f t="shared" si="4"/>
        <v xml:space="preserve"> ,wtt integer </v>
      </c>
      <c r="H13" t="s">
        <v>651</v>
      </c>
      <c r="I13" t="str">
        <f t="shared" si="5"/>
        <v xml:space="preserve"> ,wtt</v>
      </c>
      <c r="J13" t="str">
        <f t="shared" si="6"/>
        <v>wtt: string;</v>
      </c>
      <c r="L13" s="1" t="str">
        <f t="shared" si="7"/>
        <v>if(this.wtt!=null &amp;&amp; this.wtt!=''){      sq=sq+', wtt= ? ';      params.push(this.wtt);    }</v>
      </c>
      <c r="M13" t="str">
        <f t="shared" si="8"/>
        <v>params.push(this.wtt);</v>
      </c>
      <c r="O13" t="str">
        <f t="shared" si="3"/>
        <v>this.wtt = '创建时间戳'</v>
      </c>
    </row>
    <row r="14" spans="1:15" ht="20.25" customHeight="1">
      <c r="A14" s="5" t="s">
        <v>490</v>
      </c>
      <c r="B14" s="5"/>
      <c r="D14" s="5" t="s">
        <v>490</v>
      </c>
      <c r="E14" s="4" t="s">
        <v>491</v>
      </c>
      <c r="F14" s="4" t="s">
        <v>312</v>
      </c>
      <c r="G14" t="str">
        <f t="shared" si="4"/>
        <v xml:space="preserve"> ,utt integer </v>
      </c>
      <c r="H14" t="s">
        <v>651</v>
      </c>
      <c r="I14" t="str">
        <f t="shared" si="5"/>
        <v xml:space="preserve"> ,utt</v>
      </c>
      <c r="J14" t="str">
        <f t="shared" si="6"/>
        <v>utt: string;</v>
      </c>
      <c r="L14" s="1" t="str">
        <f t="shared" si="7"/>
        <v>if(this.utt!=null &amp;&amp; this.utt!=''){      sq=sq+', utt= ? ';      params.push(this.utt);    }</v>
      </c>
      <c r="M14" t="str">
        <f t="shared" si="8"/>
        <v>params.push(this.utt);</v>
      </c>
      <c r="O14" t="str">
        <f t="shared" si="3"/>
        <v>this.utt = '更新时间戳'</v>
      </c>
    </row>
    <row r="15" spans="1:15">
      <c r="A15" s="18" t="s">
        <v>565</v>
      </c>
      <c r="G15" s="11" t="str">
        <f>CONCATENATE(G4,G5,G6,G7,G8,G9,G10,G11,G12,G13,G14)</f>
        <v xml:space="preserve"> pari varchar(50) PRIMARY KEY ,pwi varchar(50)  ,ui varchar(50)  ,obt varchar(50)  ,obi varchar(50)  ,sa varchar(4)  ,sdt varchar(4)  ,tb varchar(4)  ,del varchar(4)  ,wtt integer  ,utt integer </v>
      </c>
    </row>
    <row r="16" spans="1:15">
      <c r="G16" s="11" t="str">
        <f>CONCATENATE(I4,I5,I6,I7,I8,I9,I10,I11,I12,I13,I14)</f>
        <v xml:space="preserve"> pari ,pwi ,ui ,obt ,obi ,sa ,sdt ,tb ,del ,wtt ,utt</v>
      </c>
    </row>
    <row r="17" spans="7:7">
      <c r="G17" s="11" t="str">
        <f>CONCATENATE(H4,H5,H6,H7,H8,H9,H10,H11,H12,H13,H14)</f>
        <v>?,?,?,?,?,?,?,?,?,?,?</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O13"/>
  <sheetViews>
    <sheetView workbookViewId="0">
      <selection activeCell="F13" sqref="F13"/>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608</v>
      </c>
      <c r="D2" s="2" t="s">
        <v>0</v>
      </c>
      <c r="E2" s="53" t="s">
        <v>661</v>
      </c>
      <c r="F2" s="53"/>
    </row>
    <row r="3" spans="1:15">
      <c r="A3" s="2" t="s">
        <v>5</v>
      </c>
      <c r="B3" s="2" t="s">
        <v>6</v>
      </c>
      <c r="D3" s="2" t="s">
        <v>7</v>
      </c>
      <c r="E3" s="37" t="s">
        <v>8</v>
      </c>
      <c r="F3" s="37" t="s">
        <v>9</v>
      </c>
    </row>
    <row r="4" spans="1:15" ht="17.25" customHeight="1">
      <c r="A4" s="5" t="s">
        <v>607</v>
      </c>
      <c r="B4" s="5"/>
      <c r="D4" s="5" t="s">
        <v>607</v>
      </c>
      <c r="E4" s="4" t="s">
        <v>666</v>
      </c>
      <c r="F4" s="4" t="s">
        <v>595</v>
      </c>
      <c r="G4" t="str">
        <f>" " &amp; E4 &amp; " " &amp; F4 &amp; " PRIMARY KEY"</f>
        <v xml:space="preserve"> mki varchar(50) PRIMARY KEY</v>
      </c>
      <c r="H4" t="s">
        <v>658</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605</v>
      </c>
      <c r="B5" s="5" t="s">
        <v>606</v>
      </c>
      <c r="D5" s="5" t="s">
        <v>605</v>
      </c>
      <c r="E5" s="4" t="s">
        <v>604</v>
      </c>
      <c r="F5" s="4" t="s">
        <v>595</v>
      </c>
      <c r="G5" t="str">
        <f>" ," &amp; E5 &amp; " " &amp; F5 &amp; " "</f>
        <v xml:space="preserve"> ,mkl varchar(50) </v>
      </c>
      <c r="H5" t="s">
        <v>651</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602</v>
      </c>
      <c r="B6" s="5" t="s">
        <v>603</v>
      </c>
      <c r="D6" s="5" t="s">
        <v>602</v>
      </c>
      <c r="E6" s="4" t="s">
        <v>601</v>
      </c>
      <c r="F6" s="4" t="s">
        <v>29</v>
      </c>
      <c r="G6" t="str">
        <f t="shared" ref="G6:G10" si="4">" ," &amp; E6 &amp; " " &amp; F6 &amp; " "</f>
        <v xml:space="preserve"> ,obt varchar(50) </v>
      </c>
      <c r="H6" t="s">
        <v>651</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600</v>
      </c>
      <c r="B7" s="5"/>
      <c r="D7" s="5" t="s">
        <v>600</v>
      </c>
      <c r="E7" s="4" t="s">
        <v>599</v>
      </c>
      <c r="F7" s="4" t="s">
        <v>595</v>
      </c>
      <c r="G7" t="str">
        <f t="shared" si="4"/>
        <v xml:space="preserve"> ,obi varchar(50) </v>
      </c>
      <c r="H7" t="s">
        <v>651</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597</v>
      </c>
      <c r="B8" s="5" t="s">
        <v>598</v>
      </c>
      <c r="D8" s="5" t="s">
        <v>597</v>
      </c>
      <c r="E8" s="4" t="s">
        <v>596</v>
      </c>
      <c r="F8" s="4" t="s">
        <v>595</v>
      </c>
      <c r="G8" t="str">
        <f t="shared" si="4"/>
        <v xml:space="preserve"> ,mkt varchar(50) </v>
      </c>
      <c r="H8" t="s">
        <v>651</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594</v>
      </c>
      <c r="B9" s="5"/>
      <c r="D9" s="5" t="s">
        <v>594</v>
      </c>
      <c r="E9" s="4" t="s">
        <v>593</v>
      </c>
      <c r="F9" s="4" t="s">
        <v>592</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490</v>
      </c>
      <c r="B10" s="5"/>
      <c r="D10" s="5" t="s">
        <v>490</v>
      </c>
      <c r="E10" s="4" t="s">
        <v>491</v>
      </c>
      <c r="F10" s="4" t="s">
        <v>312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591</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sheetPr>
    <tabColor theme="9"/>
  </sheetPr>
  <dimension ref="A1:O16"/>
  <sheetViews>
    <sheetView workbookViewId="0">
      <selection activeCell="F11" sqref="F11"/>
    </sheetView>
  </sheetViews>
  <sheetFormatPr defaultRowHeight="13.5"/>
  <cols>
    <col min="1" max="1" width="13" bestFit="1" customWidth="1"/>
    <col min="2" max="2" width="18.75" customWidth="1"/>
    <col min="4" max="4" width="13" bestFit="1" customWidth="1"/>
    <col min="6" max="6" width="17.625" customWidth="1"/>
  </cols>
  <sheetData>
    <row r="1" spans="1:15">
      <c r="A1" s="2" t="s">
        <v>4</v>
      </c>
      <c r="B1" s="2" t="s">
        <v>97</v>
      </c>
      <c r="D1" s="2" t="s">
        <v>0</v>
      </c>
      <c r="E1" s="53" t="s">
        <v>667</v>
      </c>
      <c r="F1" s="53"/>
    </row>
    <row r="2" spans="1:15">
      <c r="A2" s="2" t="s">
        <v>5</v>
      </c>
      <c r="B2" s="2" t="s">
        <v>6</v>
      </c>
      <c r="D2" s="2" t="s">
        <v>7</v>
      </c>
      <c r="E2" s="49" t="s">
        <v>8</v>
      </c>
      <c r="F2" s="49" t="s">
        <v>9</v>
      </c>
    </row>
    <row r="3" spans="1:15" ht="15" customHeight="1">
      <c r="A3" s="5" t="s">
        <v>73</v>
      </c>
      <c r="B3" s="5"/>
      <c r="D3" s="5" t="s">
        <v>73</v>
      </c>
      <c r="E3" s="4" t="s">
        <v>74</v>
      </c>
      <c r="F3" s="4" t="s">
        <v>47</v>
      </c>
      <c r="G3" t="str">
        <f>" " &amp; E3 &amp; " " &amp; F3 &amp; " PRIMARY KEY"</f>
        <v xml:space="preserve"> ji VARCHAR(50) PRIMARY KEY</v>
      </c>
      <c r="H3" t="s">
        <v>658</v>
      </c>
      <c r="I3" t="str">
        <f>" " &amp; E3</f>
        <v xml:space="preserve"> ji</v>
      </c>
      <c r="J3" t="str">
        <f>E3&amp;": string;"</f>
        <v>ji: string;</v>
      </c>
      <c r="L3" s="1" t="str">
        <f>"if(this."&amp;E3&amp;"!=null &amp;&amp; this."&amp;E3&amp;"!=''){      sq=sq+', "&amp;E3&amp;"= ? ';      params.push(this."&amp;E3&amp;");    }"</f>
        <v>if(this.ji!=null &amp;&amp; this.ji!=''){      sq=sq+', ji= ? ';      params.push(this.ji);    }</v>
      </c>
      <c r="M3" t="str">
        <f>"params.push(this."&amp;E3&amp;");"</f>
        <v>params.push(this.ji);</v>
      </c>
      <c r="O3" t="str">
        <f>"this."&amp;E3&amp;" = '"&amp;D3&amp;"'"</f>
        <v>this.ji = '计划ID'</v>
      </c>
    </row>
    <row r="4" spans="1:15" ht="15" customHeight="1">
      <c r="A4" s="5" t="s">
        <v>94</v>
      </c>
      <c r="B4" s="5"/>
      <c r="D4" s="5" t="s">
        <v>270</v>
      </c>
      <c r="E4" s="4" t="s">
        <v>92</v>
      </c>
      <c r="F4" s="4" t="s">
        <v>61</v>
      </c>
      <c r="G4" t="str">
        <f>" ," &amp; E4 &amp; " " &amp; F4 &amp; " "</f>
        <v xml:space="preserve"> ,jn VARCHAR(100) </v>
      </c>
      <c r="H4" t="s">
        <v>651</v>
      </c>
      <c r="I4" t="str">
        <f>" ," &amp; E4</f>
        <v xml:space="preserve"> ,jn</v>
      </c>
      <c r="J4" t="str">
        <f t="shared" ref="J4" si="0">E4&amp;": string;"</f>
        <v>jn: string;</v>
      </c>
      <c r="L4" s="1" t="str">
        <f t="shared" ref="L4" si="1">"if(this."&amp;E4&amp;"!=null &amp;&amp; this."&amp;E4&amp;"!=''){      sq=sq+', "&amp;E4&amp;"= ? ';      params.push(this."&amp;E4&amp;");    }"</f>
        <v>if(this.jn!=null &amp;&amp; this.jn!=''){      sq=sq+', jn= ? ';      params.push(this.jn);    }</v>
      </c>
      <c r="M4" t="str">
        <f t="shared" ref="M4" si="2">"params.push(this."&amp;E4&amp;");"</f>
        <v>params.push(this.jn);</v>
      </c>
      <c r="O4" t="str">
        <f t="shared" ref="O4" si="3">"this."&amp;E4&amp;" = '"&amp;D4&amp;"'"</f>
        <v>this.jn = '计划名'</v>
      </c>
    </row>
    <row r="5" spans="1:15" ht="14.25" customHeight="1">
      <c r="A5" s="5" t="s">
        <v>95</v>
      </c>
      <c r="B5" s="5"/>
      <c r="D5" s="5" t="s">
        <v>95</v>
      </c>
      <c r="E5" s="4" t="s">
        <v>93</v>
      </c>
      <c r="F5" s="4" t="s">
        <v>61</v>
      </c>
      <c r="G5" t="str">
        <f t="shared" ref="G5:G12" si="4">" ," &amp; E5 &amp; " " &amp; F5 &amp; " "</f>
        <v xml:space="preserve"> ,jg VARCHAR(100) </v>
      </c>
      <c r="H5" t="s">
        <v>651</v>
      </c>
      <c r="I5" t="str">
        <f t="shared" ref="I5:I12" si="5">" ," &amp; E5</f>
        <v xml:space="preserve"> ,jg</v>
      </c>
      <c r="J5" t="str">
        <f t="shared" ref="J5:J12" si="6">E5&amp;": string;"</f>
        <v>jg: string;</v>
      </c>
      <c r="L5" s="1" t="str">
        <f t="shared" ref="L5:L12" si="7">"if(this."&amp;E5&amp;"!=null &amp;&amp; this."&amp;E5&amp;"!=''){      sq=sq+', "&amp;E5&amp;"= ? ';      params.push(this."&amp;E5&amp;");    }"</f>
        <v>if(this.jg!=null &amp;&amp; this.jg!=''){      sq=sq+', jg= ? ';      params.push(this.jg);    }</v>
      </c>
      <c r="M5" t="str">
        <f t="shared" ref="M5:M12" si="8">"params.push(this."&amp;E5&amp;");"</f>
        <v>params.push(this.jg);</v>
      </c>
      <c r="O5" t="str">
        <f t="shared" ref="O5:O12" si="9">"this."&amp;E5&amp;" = '"&amp;D5&amp;"'"</f>
        <v>this.jg = '计划描述'</v>
      </c>
    </row>
    <row r="6" spans="1:15" ht="14.25" customHeight="1">
      <c r="A6" s="5" t="s">
        <v>175</v>
      </c>
      <c r="B6" s="5"/>
      <c r="D6" s="5" t="s">
        <v>175</v>
      </c>
      <c r="E6" s="4" t="s">
        <v>176</v>
      </c>
      <c r="F6" s="4" t="s">
        <v>177</v>
      </c>
      <c r="G6" t="str">
        <f t="shared" si="4"/>
        <v xml:space="preserve"> ,jc VARCHAR(10) </v>
      </c>
      <c r="H6" t="s">
        <v>651</v>
      </c>
      <c r="I6" t="str">
        <f t="shared" si="5"/>
        <v xml:space="preserve"> ,jc</v>
      </c>
      <c r="J6" t="str">
        <f t="shared" si="6"/>
        <v>jc: string;</v>
      </c>
      <c r="L6" s="1" t="str">
        <f t="shared" si="7"/>
        <v>if(this.jc!=null &amp;&amp; this.jc!=''){      sq=sq+', jc= ? ';      params.push(this.jc);    }</v>
      </c>
      <c r="M6" t="str">
        <f t="shared" si="8"/>
        <v>params.push(this.jc);</v>
      </c>
      <c r="O6" t="str">
        <f t="shared" si="9"/>
        <v>this.jc = '计划颜色标记'</v>
      </c>
    </row>
    <row r="7" spans="1:15" ht="14.25" customHeight="1">
      <c r="A7" s="5" t="s">
        <v>218</v>
      </c>
      <c r="B7" s="5" t="s">
        <v>354</v>
      </c>
      <c r="D7" s="5" t="s">
        <v>218</v>
      </c>
      <c r="E7" s="4" t="s">
        <v>219</v>
      </c>
      <c r="F7" s="4" t="s">
        <v>220</v>
      </c>
      <c r="G7" t="str">
        <f t="shared" si="4"/>
        <v xml:space="preserve"> ,jt VARCHAR(4) </v>
      </c>
      <c r="H7" t="s">
        <v>651</v>
      </c>
      <c r="I7" t="str">
        <f t="shared" si="5"/>
        <v xml:space="preserve"> ,jt</v>
      </c>
      <c r="J7" t="str">
        <f t="shared" si="6"/>
        <v>jt: string;</v>
      </c>
      <c r="L7" s="1" t="str">
        <f t="shared" si="7"/>
        <v>if(this.jt!=null &amp;&amp; this.jt!=''){      sq=sq+', jt= ? ';      params.push(this.jt);    }</v>
      </c>
      <c r="M7" t="str">
        <f t="shared" si="8"/>
        <v>params.push(this.jt);</v>
      </c>
      <c r="O7" t="str">
        <f t="shared" si="9"/>
        <v>this.jt = '计划类型'</v>
      </c>
    </row>
    <row r="8" spans="1:15" ht="14.25" customHeight="1">
      <c r="A8" s="5" t="s">
        <v>218</v>
      </c>
      <c r="B8" s="5" t="s">
        <v>331</v>
      </c>
      <c r="D8" s="5" t="s">
        <v>218</v>
      </c>
      <c r="E8" s="4" t="s">
        <v>332</v>
      </c>
      <c r="F8" s="4" t="s">
        <v>220</v>
      </c>
      <c r="G8" t="str">
        <f t="shared" si="4"/>
        <v xml:space="preserve"> ,jtd VARCHAR(4) </v>
      </c>
      <c r="H8" t="s">
        <v>651</v>
      </c>
      <c r="I8" t="str">
        <f t="shared" si="5"/>
        <v xml:space="preserve"> ,jtd</v>
      </c>
      <c r="J8" t="str">
        <f t="shared" si="6"/>
        <v>jtd: string;</v>
      </c>
      <c r="L8" s="1" t="str">
        <f t="shared" si="7"/>
        <v>if(this.jtd!=null &amp;&amp; this.jtd!=''){      sq=sq+', jtd= ? ';      params.push(this.jtd);    }</v>
      </c>
      <c r="M8" t="str">
        <f t="shared" si="8"/>
        <v>params.push(this.jtd);</v>
      </c>
      <c r="O8" t="str">
        <f t="shared" si="9"/>
        <v>this.jtd = '计划类型'</v>
      </c>
    </row>
    <row r="9" spans="1:15" ht="14.25" customHeight="1">
      <c r="A9" s="5" t="s">
        <v>274</v>
      </c>
      <c r="B9" s="5"/>
      <c r="D9" s="5" t="s">
        <v>274</v>
      </c>
      <c r="E9" s="4" t="s">
        <v>278</v>
      </c>
      <c r="F9" s="4" t="s">
        <v>275</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4.25" customHeight="1">
      <c r="A10" s="5" t="s">
        <v>490</v>
      </c>
      <c r="B10" s="5"/>
      <c r="D10" s="5" t="s">
        <v>490</v>
      </c>
      <c r="E10" s="4" t="s">
        <v>491</v>
      </c>
      <c r="F10" s="4" t="s">
        <v>312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ht="18.75" customHeight="1">
      <c r="A11" s="10" t="s">
        <v>574</v>
      </c>
      <c r="B11" s="10" t="s">
        <v>575</v>
      </c>
      <c r="D11" s="5" t="s">
        <v>574</v>
      </c>
      <c r="E11" s="4" t="s">
        <v>573</v>
      </c>
      <c r="F11" s="4" t="s">
        <v>569</v>
      </c>
      <c r="G11" t="str">
        <f t="shared" si="4"/>
        <v xml:space="preserve"> ,tb varchar(4) </v>
      </c>
      <c r="H11" t="s">
        <v>651</v>
      </c>
      <c r="I11" t="str">
        <f t="shared" si="5"/>
        <v xml:space="preserve"> ,tb</v>
      </c>
      <c r="J11" t="str">
        <f t="shared" si="6"/>
        <v>tb: string;</v>
      </c>
      <c r="L11" s="1" t="str">
        <f t="shared" si="7"/>
        <v>if(this.tb!=null &amp;&amp; this.tb!=''){      sq=sq+', tb= ? ';      params.push(this.tb);    }</v>
      </c>
      <c r="M11" t="str">
        <f t="shared" si="8"/>
        <v>params.push(this.tb);</v>
      </c>
      <c r="O11" t="str">
        <f t="shared" si="9"/>
        <v>this.tb = '是否同步'</v>
      </c>
    </row>
    <row r="12" spans="1:15" ht="20.25" customHeight="1">
      <c r="A12" s="10" t="s">
        <v>571</v>
      </c>
      <c r="B12" s="10" t="s">
        <v>572</v>
      </c>
      <c r="D12" s="5" t="s">
        <v>571</v>
      </c>
      <c r="E12" s="4" t="s">
        <v>570</v>
      </c>
      <c r="F12" s="4" t="s">
        <v>569</v>
      </c>
      <c r="G12" t="str">
        <f t="shared" si="4"/>
        <v xml:space="preserve"> ,del varchar(4) </v>
      </c>
      <c r="H12" t="s">
        <v>651</v>
      </c>
      <c r="I12" t="str">
        <f t="shared" si="5"/>
        <v xml:space="preserve"> ,del</v>
      </c>
      <c r="J12" t="str">
        <f t="shared" si="6"/>
        <v>del: string;</v>
      </c>
      <c r="L12" s="1" t="str">
        <f t="shared" si="7"/>
        <v>if(this.del!=null &amp;&amp; this.del!=''){      sq=sq+', del= ? ';      params.push(this.del);    }</v>
      </c>
      <c r="M12" t="str">
        <f t="shared" si="8"/>
        <v>params.push(this.del);</v>
      </c>
      <c r="O12" t="str">
        <f t="shared" si="9"/>
        <v>this.del = '是否删除'</v>
      </c>
    </row>
    <row r="13" spans="1:15">
      <c r="A13" s="5"/>
      <c r="B13" s="5"/>
      <c r="D13" s="5"/>
      <c r="E13" s="4"/>
      <c r="F13" s="4"/>
      <c r="G13" s="11" t="str">
        <f>CONCATENATE(G3,G4,G5,G6,G7,G8,G9,G10)</f>
        <v xml:space="preserve"> ji VARCHAR(50) PRIMARY KEY ,jn VARCHAR(100)  ,jg VARCHAR(100)  ,jc VARCHAR(10)  ,jt VARCHAR(4)  ,jtd VARCHAR(4)  ,wtt integer  ,utt integer </v>
      </c>
    </row>
    <row r="14" spans="1:15">
      <c r="A14" s="1"/>
      <c r="B14" s="1"/>
      <c r="D14" s="1"/>
      <c r="G14" s="11" t="str">
        <f>CONCATENATE(I3,I4,I5,I6,I7,I8,I9,I10)</f>
        <v xml:space="preserve"> ji ,jn ,jg ,jc ,jt ,jtd ,wtt ,utt</v>
      </c>
    </row>
    <row r="15" spans="1:15">
      <c r="A15" s="1"/>
      <c r="B15" s="1"/>
      <c r="D15" s="1"/>
      <c r="G15" s="11" t="str">
        <f>CONCATENATE(H3,H4,H5,H6,H7,H8,H9,H10)</f>
        <v>?,?,?,?,?,?,?,?</v>
      </c>
    </row>
    <row r="16" spans="1:15">
      <c r="A16" s="18" t="s">
        <v>60</v>
      </c>
      <c r="B16" s="1"/>
      <c r="D16" s="1"/>
    </row>
  </sheetData>
  <mergeCells count="1">
    <mergeCell ref="E1:F1"/>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theme="9"/>
  </sheetPr>
  <dimension ref="A2:O23"/>
  <sheetViews>
    <sheetView workbookViewId="0">
      <selection activeCell="E6" sqref="E6"/>
    </sheetView>
  </sheetViews>
  <sheetFormatPr defaultRowHeight="13.5"/>
  <cols>
    <col min="1" max="1" width="16.5" style="1" customWidth="1"/>
    <col min="2" max="2" width="25.5" style="1" customWidth="1"/>
    <col min="4" max="4" width="13" style="1" bestFit="1" customWidth="1"/>
    <col min="5" max="5" width="7.125" bestFit="1" customWidth="1"/>
    <col min="6" max="6" width="15.625" customWidth="1"/>
  </cols>
  <sheetData>
    <row r="2" spans="1:15">
      <c r="A2" s="2" t="s">
        <v>4</v>
      </c>
      <c r="B2" s="2" t="s">
        <v>101</v>
      </c>
      <c r="D2" s="2" t="s">
        <v>0</v>
      </c>
      <c r="E2" s="53" t="s">
        <v>671</v>
      </c>
      <c r="F2" s="53"/>
    </row>
    <row r="3" spans="1:15">
      <c r="A3" s="2" t="s">
        <v>5</v>
      </c>
      <c r="B3" s="2" t="s">
        <v>6</v>
      </c>
      <c r="D3" s="2" t="s">
        <v>7</v>
      </c>
      <c r="E3" s="50" t="s">
        <v>8</v>
      </c>
      <c r="F3" s="50" t="s">
        <v>9</v>
      </c>
    </row>
    <row r="4" spans="1:15" ht="24" customHeight="1">
      <c r="A4" s="5" t="s">
        <v>23</v>
      </c>
      <c r="B4" s="5"/>
      <c r="D4" s="5" t="s">
        <v>20</v>
      </c>
      <c r="E4" s="4" t="s">
        <v>672</v>
      </c>
      <c r="F4" s="4" t="s">
        <v>28</v>
      </c>
      <c r="G4" t="str">
        <f>" " &amp; E4 &amp; " " &amp; F4 &amp; " PRIMARY KEY"</f>
        <v xml:space="preserve"> wai varchar(50) PRIMARY KEY</v>
      </c>
      <c r="H4" t="s">
        <v>658</v>
      </c>
      <c r="I4" t="str">
        <f>" " &amp; E4</f>
        <v xml:space="preserve"> wai</v>
      </c>
      <c r="J4" t="str">
        <f>E4&amp;": string;"</f>
        <v>wai: string;</v>
      </c>
      <c r="L4" s="1" t="str">
        <f>"if(this."&amp;E4&amp;"!=null &amp;&amp; this."&amp;E4&amp;"!=''){      sq=sq+', "&amp;E4&amp;"= ? ';      params.push(this."&amp;E4&amp;");    }"</f>
        <v>if(this.wai!=null &amp;&amp; this.wai!=''){      sq=sq+', wai= ? ';      params.push(this.wai);    }</v>
      </c>
      <c r="M4" t="str">
        <f>"params.push(this."&amp;E4&amp;");"</f>
        <v>params.push(this.wai);</v>
      </c>
      <c r="O4" t="str">
        <f>"this."&amp;E4&amp;" = '"&amp;D4&amp;"'"</f>
        <v>this.wai = '提醒时间ID'</v>
      </c>
    </row>
    <row r="5" spans="1:15" ht="12" customHeight="1">
      <c r="A5" s="5" t="s">
        <v>559</v>
      </c>
      <c r="B5" s="5" t="s">
        <v>560</v>
      </c>
      <c r="D5" s="5" t="s">
        <v>559</v>
      </c>
      <c r="E5" s="4" t="s">
        <v>558</v>
      </c>
      <c r="F5" s="4" t="s">
        <v>29</v>
      </c>
      <c r="G5" t="str">
        <f>" ," &amp; E5 &amp; " " &amp; F5 &amp; " "</f>
        <v xml:space="preserve"> ,obt varchar(50) </v>
      </c>
      <c r="H5" t="s">
        <v>651</v>
      </c>
      <c r="I5" t="str">
        <f>" ," &amp; E5</f>
        <v xml:space="preserve"> ,obt</v>
      </c>
      <c r="J5" t="str">
        <f t="shared" ref="J5" si="0">E5&amp;": string;"</f>
        <v>obt: string;</v>
      </c>
      <c r="L5" s="1" t="str">
        <f t="shared" ref="L5" si="1">"if(this."&amp;E5&amp;"!=null &amp;&amp; this."&amp;E5&amp;"!=''){      sq=sq+', "&amp;E5&amp;"= ? ';      params.push(this."&amp;E5&amp;");    }"</f>
        <v>if(this.obt!=null &amp;&amp; this.obt!=''){      sq=sq+', obt= ? ';      params.push(this.obt);    }</v>
      </c>
      <c r="M5" t="str">
        <f t="shared" ref="M5" si="2">"params.push(this."&amp;E5&amp;");"</f>
        <v>params.push(this.obt);</v>
      </c>
      <c r="O5" t="str">
        <f t="shared" ref="O5" si="3">"this."&amp;E5&amp;" = '"&amp;D5&amp;"'"</f>
        <v>this.obt = '对象类型'</v>
      </c>
    </row>
    <row r="6" spans="1:15" ht="12" customHeight="1">
      <c r="A6" s="5" t="s">
        <v>557</v>
      </c>
      <c r="B6" s="5"/>
      <c r="D6" s="5" t="s">
        <v>557</v>
      </c>
      <c r="E6" s="4" t="s">
        <v>556</v>
      </c>
      <c r="F6" s="4" t="s">
        <v>29</v>
      </c>
      <c r="G6" t="str">
        <f t="shared" ref="G6:G10" si="4">" ," &amp; E6 &amp; " " &amp; F6 &amp; " "</f>
        <v xml:space="preserve"> ,obi varchar(50) </v>
      </c>
      <c r="H6" t="s">
        <v>651</v>
      </c>
      <c r="I6" t="str">
        <f t="shared" ref="I6:I10" si="5">" ," &amp; E6</f>
        <v xml:space="preserve"> ,obi</v>
      </c>
      <c r="J6" t="str">
        <f t="shared" ref="J6:J10" si="6">E6&amp;": string;"</f>
        <v>obi: string;</v>
      </c>
      <c r="L6" s="1" t="str">
        <f t="shared" ref="L6:L10" si="7">"if(this."&amp;E6&amp;"!=null &amp;&amp; this."&amp;E6&amp;"!=''){      sq=sq+', "&amp;E6&amp;"= ? ';      params.push(this."&amp;E6&amp;");    }"</f>
        <v>if(this.obi!=null &amp;&amp; this.obi!=''){      sq=sq+', obi= ? ';      params.push(this.obi);    }</v>
      </c>
      <c r="M6" t="str">
        <f t="shared" ref="M6:M10" si="8">"params.push(this."&amp;E6&amp;");"</f>
        <v>params.push(this.obi);</v>
      </c>
      <c r="O6" t="str">
        <f t="shared" ref="O6" si="9">"this."&amp;E6&amp;" = '"&amp;D6&amp;"'"</f>
        <v>this.obi = '对象ID'</v>
      </c>
    </row>
    <row r="7" spans="1:15" ht="21" customHeight="1">
      <c r="A7" s="5" t="s">
        <v>324</v>
      </c>
      <c r="B7" s="5" t="s">
        <v>324</v>
      </c>
      <c r="D7" s="5" t="s">
        <v>324</v>
      </c>
      <c r="E7" s="4" t="s">
        <v>91</v>
      </c>
      <c r="F7" s="4" t="s">
        <v>29</v>
      </c>
      <c r="G7" t="str">
        <f t="shared" si="4"/>
        <v xml:space="preserve"> ,st varchar(50) </v>
      </c>
      <c r="H7" t="s">
        <v>651</v>
      </c>
      <c r="I7" t="str">
        <f t="shared" si="5"/>
        <v xml:space="preserve"> ,st</v>
      </c>
      <c r="J7" t="str">
        <f t="shared" si="6"/>
        <v>st: string;</v>
      </c>
      <c r="L7" s="1" t="str">
        <f t="shared" si="7"/>
        <v>if(this.st!=null &amp;&amp; this.st!=''){      sq=sq+', st= ? ';      params.push(this.st);    }</v>
      </c>
      <c r="M7" t="str">
        <f t="shared" si="8"/>
        <v>params.push(this.st);</v>
      </c>
    </row>
    <row r="8" spans="1:15" ht="21" customHeight="1">
      <c r="A8" s="5" t="s">
        <v>129</v>
      </c>
      <c r="B8" s="5"/>
      <c r="D8" s="5" t="s">
        <v>129</v>
      </c>
      <c r="E8" s="4" t="s">
        <v>325</v>
      </c>
      <c r="F8" s="4" t="s">
        <v>38</v>
      </c>
      <c r="G8" t="str">
        <f t="shared" si="4"/>
        <v xml:space="preserve"> ,wd varchar(20) </v>
      </c>
      <c r="H8" t="s">
        <v>651</v>
      </c>
      <c r="I8" t="str">
        <f t="shared" si="5"/>
        <v xml:space="preserve"> ,wd</v>
      </c>
      <c r="J8" t="str">
        <f t="shared" si="6"/>
        <v>wd: string;</v>
      </c>
      <c r="L8" s="1" t="str">
        <f t="shared" si="7"/>
        <v>if(this.wd!=null &amp;&amp; this.wd!=''){      sq=sq+', wd= ? ';      params.push(this.wd);    }</v>
      </c>
      <c r="M8" t="str">
        <f t="shared" si="8"/>
        <v>params.push(this.wd);</v>
      </c>
    </row>
    <row r="9" spans="1:15" ht="21" customHeight="1">
      <c r="A9" s="5" t="s">
        <v>34</v>
      </c>
      <c r="B9" s="5"/>
      <c r="D9" s="5" t="s">
        <v>21</v>
      </c>
      <c r="E9" s="4" t="s">
        <v>248</v>
      </c>
      <c r="F9" s="4" t="s">
        <v>38</v>
      </c>
      <c r="G9" t="str">
        <f t="shared" si="4"/>
        <v xml:space="preserve"> ,wt varchar(20) </v>
      </c>
      <c r="H9" t="s">
        <v>651</v>
      </c>
      <c r="I9" t="str">
        <f t="shared" si="5"/>
        <v xml:space="preserve"> ,wt</v>
      </c>
      <c r="J9" t="str">
        <f t="shared" si="6"/>
        <v>wt: string;</v>
      </c>
      <c r="L9" s="1" t="str">
        <f t="shared" si="7"/>
        <v>if(this.wt!=null &amp;&amp; this.wt!=''){      sq=sq+', wt= ? ';      params.push(this.wt);    }</v>
      </c>
      <c r="M9" t="str">
        <f t="shared" si="8"/>
        <v>params.push(this.wt);</v>
      </c>
    </row>
    <row r="10" spans="1:15" ht="21" customHeight="1">
      <c r="A10" s="5" t="s">
        <v>274</v>
      </c>
      <c r="B10" s="5"/>
      <c r="D10" s="5" t="s">
        <v>274</v>
      </c>
      <c r="E10" s="4" t="s">
        <v>278</v>
      </c>
      <c r="F10" s="4" t="s">
        <v>275</v>
      </c>
      <c r="G10" t="str">
        <f t="shared" si="4"/>
        <v xml:space="preserve"> ,wtt integer </v>
      </c>
      <c r="H10" t="s">
        <v>651</v>
      </c>
      <c r="I10" t="str">
        <f t="shared" si="5"/>
        <v xml:space="preserve"> ,wtt</v>
      </c>
      <c r="J10" t="str">
        <f t="shared" si="6"/>
        <v>wtt: string;</v>
      </c>
      <c r="L10" s="1" t="str">
        <f t="shared" si="7"/>
        <v>if(this.wtt!=null &amp;&amp; this.wtt!=''){      sq=sq+', wtt= ? ';      params.push(this.wtt);    }</v>
      </c>
      <c r="M10" t="str">
        <f t="shared" si="8"/>
        <v>params.push(this.wtt);</v>
      </c>
    </row>
    <row r="11" spans="1:15">
      <c r="A11" s="5"/>
      <c r="B11" s="5"/>
      <c r="D11" s="5"/>
      <c r="E11" s="4"/>
      <c r="F11" s="4"/>
      <c r="G11" s="11" t="str">
        <f>CONCATENATE(G4,G5,G6,G7,G8,G9,G10)</f>
        <v xml:space="preserve"> wai varchar(50) PRIMARY KEY ,obt varchar(50)  ,obi varchar(50)  ,st varchar(50)  ,wd varchar(20)  ,wt varchar(20)  ,wtt integer </v>
      </c>
    </row>
    <row r="12" spans="1:15">
      <c r="A12" s="5"/>
      <c r="B12" s="5"/>
      <c r="D12" s="5"/>
      <c r="E12" s="4"/>
      <c r="F12" s="4"/>
      <c r="G12" s="11" t="str">
        <f>CONCATENATE(I4,I5,I6,I7,I8,I9,I10)</f>
        <v xml:space="preserve"> wai ,obt ,obi ,st ,wd ,wt ,wtt</v>
      </c>
    </row>
    <row r="13" spans="1:15">
      <c r="A13" s="5"/>
      <c r="B13" s="5"/>
      <c r="D13" s="5"/>
      <c r="E13" s="4"/>
      <c r="F13" s="4"/>
      <c r="G13" s="11" t="str">
        <f>CONCATENATE(H4,H5,H6,H7,H8,H9,H10)</f>
        <v>?,?,?,?,?,?,?</v>
      </c>
    </row>
    <row r="14" spans="1:15">
      <c r="A14" s="5"/>
      <c r="B14" s="5"/>
      <c r="D14" s="5"/>
      <c r="E14" s="4"/>
      <c r="F14" s="4"/>
    </row>
    <row r="17" spans="1:7">
      <c r="A17" s="18" t="s">
        <v>60</v>
      </c>
      <c r="G17" t="e">
        <f>CONCATENATE(G4,#REF!,G7,G8,G9,G10,G11,G12,G13,G14)</f>
        <v>#REF!</v>
      </c>
    </row>
    <row r="18" spans="1:7">
      <c r="G18" t="e">
        <f>CONCATENATE(I4,#REF!,I7,I8,I9,I10,I11,I12,I13,I14)</f>
        <v>#REF!</v>
      </c>
    </row>
    <row r="23" spans="1:7" s="43" customFormat="1" ht="40.5">
      <c r="A23" s="45" t="s">
        <v>646</v>
      </c>
      <c r="B23" s="45" t="s">
        <v>647</v>
      </c>
      <c r="D23" s="45"/>
    </row>
  </sheetData>
  <mergeCells count="1">
    <mergeCell ref="E2:F2"/>
  </mergeCells>
  <phoneticPr fontId="1" type="noConversion"/>
  <hyperlinks>
    <hyperlink ref="A17" location="一览!A1" display="返回"/>
  </hyperlinks>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G19" sqref="G19"/>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4" t="s">
        <v>302</v>
      </c>
      <c r="F2" s="55"/>
    </row>
    <row r="3" spans="1:10">
      <c r="A3" s="2" t="s">
        <v>5</v>
      </c>
      <c r="B3" s="2" t="s">
        <v>6</v>
      </c>
      <c r="D3" s="2" t="s">
        <v>7</v>
      </c>
      <c r="E3" s="38" t="s">
        <v>8</v>
      </c>
      <c r="F3" s="38" t="s">
        <v>9</v>
      </c>
    </row>
    <row r="4" spans="1:10">
      <c r="A4" s="5" t="s">
        <v>611</v>
      </c>
      <c r="B4" s="5"/>
      <c r="D4" s="5" t="s">
        <v>611</v>
      </c>
      <c r="E4" s="4" t="s">
        <v>612</v>
      </c>
      <c r="F4" s="4" t="s">
        <v>613</v>
      </c>
    </row>
    <row r="5" spans="1:10" ht="27">
      <c r="A5" s="5" t="s">
        <v>622</v>
      </c>
      <c r="B5" s="5" t="s">
        <v>625</v>
      </c>
      <c r="D5" s="5" t="s">
        <v>622</v>
      </c>
      <c r="E5" s="4" t="s">
        <v>621</v>
      </c>
      <c r="F5" s="4" t="s">
        <v>624</v>
      </c>
    </row>
    <row r="6" spans="1:10">
      <c r="A6" s="5" t="s">
        <v>297</v>
      </c>
      <c r="B6" s="5"/>
      <c r="D6" s="5" t="s">
        <v>614</v>
      </c>
      <c r="E6" s="4" t="s">
        <v>261</v>
      </c>
      <c r="F6" s="4" t="s">
        <v>166</v>
      </c>
      <c r="G6" t="str">
        <f>" " &amp; E6 &amp; " " &amp; F6 &amp; " PRIMARY KEY"</f>
        <v xml:space="preserve"> d varchar(10) PRIMARY KEY</v>
      </c>
      <c r="I6" t="str">
        <f>" " &amp; E6</f>
        <v xml:space="preserve"> d</v>
      </c>
      <c r="J6" t="str">
        <f>"private _"&amp;E6&amp;": string;"</f>
        <v>private _d: string;</v>
      </c>
    </row>
    <row r="7" spans="1:10">
      <c r="A7" s="5" t="s">
        <v>298</v>
      </c>
      <c r="B7" s="5"/>
      <c r="D7" s="5" t="s">
        <v>615</v>
      </c>
      <c r="E7" s="4" t="s">
        <v>617</v>
      </c>
      <c r="F7" s="4" t="s">
        <v>613</v>
      </c>
      <c r="G7" t="str">
        <f>" " &amp; E7 &amp; " " &amp; F7</f>
        <v xml:space="preserve"> tl varchar(50)</v>
      </c>
      <c r="I7" t="str">
        <f>" ," &amp; E7</f>
        <v xml:space="preserve"> ,tl</v>
      </c>
      <c r="J7" t="str">
        <f t="shared" ref="J7:J8" si="0">"private _"&amp;E7&amp;": string;"</f>
        <v>private _tl: string;</v>
      </c>
    </row>
    <row r="8" spans="1:10">
      <c r="A8" s="5" t="s">
        <v>293</v>
      </c>
      <c r="B8" s="5"/>
      <c r="D8" s="5" t="s">
        <v>616</v>
      </c>
      <c r="E8" s="4" t="s">
        <v>618</v>
      </c>
      <c r="F8" s="4" t="s">
        <v>613</v>
      </c>
      <c r="G8" t="str">
        <f>" " &amp; E8 &amp; " " &amp; F8</f>
        <v xml:space="preserve"> ctx varchar(50)</v>
      </c>
      <c r="I8" t="str">
        <f t="shared" ref="I8" si="1">" ," &amp; E8</f>
        <v xml:space="preserve"> ,ctx</v>
      </c>
      <c r="J8" t="str">
        <f t="shared" si="0"/>
        <v>private _ctx: string;</v>
      </c>
    </row>
    <row r="9" spans="1:10" ht="27">
      <c r="A9" s="5" t="s">
        <v>626</v>
      </c>
      <c r="B9" s="5" t="s">
        <v>629</v>
      </c>
      <c r="D9" s="5" t="s">
        <v>627</v>
      </c>
      <c r="E9" s="4" t="s">
        <v>628</v>
      </c>
      <c r="F9" s="4" t="s">
        <v>613</v>
      </c>
    </row>
    <row r="10" spans="1:10">
      <c r="A10" s="5" t="s">
        <v>619</v>
      </c>
      <c r="B10" s="5"/>
      <c r="D10" s="5" t="s">
        <v>620</v>
      </c>
      <c r="E10" s="4" t="s">
        <v>623</v>
      </c>
      <c r="F10" s="4" t="s">
        <v>275</v>
      </c>
    </row>
    <row r="11" spans="1:10">
      <c r="A11" s="10" t="s">
        <v>274</v>
      </c>
      <c r="B11" s="5"/>
      <c r="D11" s="10" t="s">
        <v>274</v>
      </c>
      <c r="E11" s="4" t="s">
        <v>278</v>
      </c>
      <c r="F11" s="4" t="s">
        <v>275</v>
      </c>
      <c r="G11" t="str">
        <f>" " &amp; E11 &amp; " " &amp; F11</f>
        <v xml:space="preserve"> wtt integer</v>
      </c>
    </row>
    <row r="12" spans="1:10">
      <c r="A12" s="10"/>
      <c r="B12" s="5"/>
      <c r="D12" s="5"/>
      <c r="E12" s="4"/>
      <c r="F12" s="4"/>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2:J17"/>
  <sheetViews>
    <sheetView workbookViewId="0">
      <selection activeCell="D9" sqref="D9"/>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53" t="s">
        <v>245</v>
      </c>
      <c r="F2" s="53"/>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380</v>
      </c>
      <c r="D2" s="2" t="s">
        <v>0</v>
      </c>
      <c r="E2" s="53" t="s">
        <v>381</v>
      </c>
      <c r="F2" s="53"/>
    </row>
    <row r="3" spans="1:10">
      <c r="A3" s="2" t="s">
        <v>5</v>
      </c>
      <c r="B3" s="2" t="s">
        <v>6</v>
      </c>
      <c r="D3" s="2" t="s">
        <v>7</v>
      </c>
      <c r="E3" s="26" t="s">
        <v>8</v>
      </c>
      <c r="F3" s="26" t="s">
        <v>9</v>
      </c>
    </row>
    <row r="4" spans="1:10">
      <c r="A4" s="5" t="s">
        <v>317</v>
      </c>
      <c r="B4" s="5"/>
      <c r="D4" s="5" t="s">
        <v>317</v>
      </c>
      <c r="E4" s="4" t="s">
        <v>382</v>
      </c>
      <c r="F4" s="4" t="s">
        <v>29</v>
      </c>
      <c r="G4" t="str">
        <f>" " &amp; E4 &amp; " " &amp; F4 &amp; " PRIMARY KEY"</f>
        <v xml:space="preserve"> mki varchar(50) PRIMARY KEY</v>
      </c>
      <c r="I4" t="str">
        <f>" " &amp; E4</f>
        <v xml:space="preserve"> mki</v>
      </c>
      <c r="J4" t="str">
        <f>"private "&amp;E4&amp;": string;"</f>
        <v>private mki: string;</v>
      </c>
    </row>
    <row r="5" spans="1:10">
      <c r="A5" s="5" t="s">
        <v>383</v>
      </c>
      <c r="B5" s="5"/>
      <c r="D5" s="5" t="s">
        <v>383</v>
      </c>
      <c r="E5" s="4" t="s">
        <v>384</v>
      </c>
      <c r="F5" s="4" t="s">
        <v>29</v>
      </c>
      <c r="G5" t="str">
        <f>" ," &amp; E5 &amp; " " &amp; F5 &amp; " "</f>
        <v xml:space="preserve"> ,si varchar(50) </v>
      </c>
      <c r="I5" t="str">
        <f>" ," &amp; E5</f>
        <v xml:space="preserve"> ,si</v>
      </c>
      <c r="J5" t="str">
        <f t="shared" ref="J5:J8" si="0">"private "&amp;E5&amp;": string;"</f>
        <v>private si: string;</v>
      </c>
    </row>
    <row r="6" spans="1:10" ht="27">
      <c r="A6" s="5" t="s">
        <v>385</v>
      </c>
      <c r="B6" s="5" t="s">
        <v>387</v>
      </c>
      <c r="D6" s="5" t="s">
        <v>385</v>
      </c>
      <c r="E6" s="4" t="s">
        <v>386</v>
      </c>
      <c r="F6" s="4" t="s">
        <v>29</v>
      </c>
      <c r="G6" t="str">
        <f t="shared" ref="G6:G8" si="1">" ," &amp; E6 &amp; " " &amp; F6 &amp; " "</f>
        <v xml:space="preserve"> ,mkl varchar(50) </v>
      </c>
      <c r="I6" t="str">
        <f t="shared" ref="I6:I8" si="2">" ," &amp; E6</f>
        <v xml:space="preserve"> ,mkl</v>
      </c>
      <c r="J6" t="str">
        <f t="shared" si="0"/>
        <v>private mkl: string;</v>
      </c>
    </row>
    <row r="7" spans="1:10">
      <c r="A7" s="5" t="s">
        <v>388</v>
      </c>
      <c r="B7" s="5" t="s">
        <v>390</v>
      </c>
      <c r="D7" s="5" t="s">
        <v>388</v>
      </c>
      <c r="E7" s="4" t="s">
        <v>389</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D12" sqref="D12"/>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53" t="s">
        <v>246</v>
      </c>
      <c r="F2" s="53"/>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ref="J5:J9" si="0">"private _"&amp;E5&amp;": string;"</f>
        <v>private _si: string;</v>
      </c>
    </row>
    <row r="6" spans="1:10">
      <c r="A6" s="5" t="s">
        <v>324</v>
      </c>
      <c r="B6" s="5" t="s">
        <v>324</v>
      </c>
      <c r="D6" s="5" t="s">
        <v>324</v>
      </c>
      <c r="E6" s="4" t="s">
        <v>91</v>
      </c>
      <c r="F6" s="4" t="s">
        <v>29</v>
      </c>
      <c r="G6" t="str">
        <f t="shared" ref="G6:G9" si="1">" ," &amp; E6 &amp; " " &amp; F6 &amp; " "</f>
        <v xml:space="preserve"> ,st varchar(50) </v>
      </c>
      <c r="I6" t="str">
        <f t="shared" ref="I6:I9" si="2">" ," &amp; E6</f>
        <v xml:space="preserve"> ,st</v>
      </c>
      <c r="J6" t="str">
        <f t="shared" si="0"/>
        <v>private _st: string;</v>
      </c>
    </row>
    <row r="7" spans="1:10">
      <c r="A7" s="5" t="s">
        <v>129</v>
      </c>
      <c r="B7" s="5"/>
      <c r="D7" s="5" t="s">
        <v>129</v>
      </c>
      <c r="E7" s="4" t="s">
        <v>325</v>
      </c>
      <c r="F7" s="4" t="s">
        <v>98</v>
      </c>
      <c r="G7" t="str">
        <f t="shared" si="1"/>
        <v xml:space="preserve"> ,wd varchar(20) </v>
      </c>
      <c r="I7" t="str">
        <f t="shared" si="2"/>
        <v xml:space="preserve"> ,wd</v>
      </c>
      <c r="J7" t="str">
        <f t="shared" si="0"/>
        <v>private _wd: string;</v>
      </c>
    </row>
    <row r="8" spans="1:10">
      <c r="A8" s="5" t="s">
        <v>34</v>
      </c>
      <c r="B8" s="5"/>
      <c r="D8" s="5" t="s">
        <v>21</v>
      </c>
      <c r="E8" s="4" t="s">
        <v>248</v>
      </c>
      <c r="F8" s="4" t="s">
        <v>98</v>
      </c>
      <c r="G8" t="str">
        <f t="shared" si="1"/>
        <v xml:space="preserve"> ,wt varchar(20) </v>
      </c>
      <c r="I8" t="str">
        <f t="shared" si="2"/>
        <v xml:space="preserve"> ,wt</v>
      </c>
      <c r="J8" t="str">
        <f t="shared" si="0"/>
        <v>private _wt: string;</v>
      </c>
    </row>
    <row r="9" spans="1:10">
      <c r="A9" s="5" t="s">
        <v>274</v>
      </c>
      <c r="B9" s="5"/>
      <c r="D9" s="5" t="s">
        <v>274</v>
      </c>
      <c r="E9" s="4" t="s">
        <v>278</v>
      </c>
      <c r="F9" s="4" t="s">
        <v>275</v>
      </c>
      <c r="G9" t="str">
        <f t="shared" si="1"/>
        <v xml:space="preserve"> ,wtt integer </v>
      </c>
      <c r="I9" t="str">
        <f t="shared" si="2"/>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646</v>
      </c>
      <c r="B22" s="45" t="s">
        <v>647</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dimension ref="A1:J16"/>
  <sheetViews>
    <sheetView workbookViewId="0">
      <selection activeCell="B6" sqref="B6"/>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53" t="s">
        <v>329</v>
      </c>
      <c r="F1" s="53"/>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354</v>
      </c>
      <c r="D7" s="5" t="s">
        <v>218</v>
      </c>
      <c r="E7" s="4" t="s">
        <v>219</v>
      </c>
      <c r="F7" s="4" t="s">
        <v>220</v>
      </c>
    </row>
    <row r="8" spans="1:10">
      <c r="A8" s="5" t="s">
        <v>274</v>
      </c>
      <c r="B8" s="5"/>
      <c r="D8" s="5" t="s">
        <v>274</v>
      </c>
      <c r="E8" s="4" t="s">
        <v>278</v>
      </c>
      <c r="F8" s="4" t="s">
        <v>275</v>
      </c>
    </row>
    <row r="9" spans="1:10">
      <c r="A9" s="5" t="s">
        <v>330</v>
      </c>
      <c r="B9" s="5" t="s">
        <v>331</v>
      </c>
      <c r="D9" s="5" t="s">
        <v>330</v>
      </c>
      <c r="E9" s="4" t="s">
        <v>332</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dimension ref="A2:J11"/>
  <sheetViews>
    <sheetView workbookViewId="0">
      <selection activeCell="E6" sqref="E6"/>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316</v>
      </c>
      <c r="D2" s="2" t="s">
        <v>0</v>
      </c>
      <c r="E2" s="53" t="s">
        <v>315</v>
      </c>
      <c r="F2" s="53"/>
    </row>
    <row r="3" spans="1:10">
      <c r="A3" s="2" t="s">
        <v>5</v>
      </c>
      <c r="B3" s="2" t="s">
        <v>6</v>
      </c>
      <c r="D3" s="2" t="s">
        <v>7</v>
      </c>
      <c r="E3" s="23" t="s">
        <v>8</v>
      </c>
      <c r="F3" s="23" t="s">
        <v>9</v>
      </c>
    </row>
    <row r="4" spans="1:10">
      <c r="A4" s="5" t="s">
        <v>317</v>
      </c>
      <c r="B4" s="5"/>
      <c r="D4" s="5" t="s">
        <v>317</v>
      </c>
      <c r="E4" s="4" t="s">
        <v>322</v>
      </c>
      <c r="F4" s="4" t="s">
        <v>57</v>
      </c>
    </row>
    <row r="5" spans="1:10">
      <c r="A5" s="5" t="s">
        <v>318</v>
      </c>
      <c r="B5" s="5"/>
      <c r="D5" s="5" t="s">
        <v>318</v>
      </c>
      <c r="E5" s="4" t="s">
        <v>320</v>
      </c>
      <c r="F5" s="4" t="s">
        <v>29</v>
      </c>
    </row>
    <row r="6" spans="1:10">
      <c r="A6" s="5" t="s">
        <v>319</v>
      </c>
      <c r="B6" s="5"/>
      <c r="D6" s="5" t="s">
        <v>319</v>
      </c>
      <c r="E6" s="4" t="s">
        <v>379</v>
      </c>
      <c r="F6" s="4" t="s">
        <v>321</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E13" sqref="E1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53" t="s">
        <v>313</v>
      </c>
      <c r="F2" s="53"/>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323</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314</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637</v>
      </c>
      <c r="B13" s="42" t="s">
        <v>639</v>
      </c>
      <c r="D13" s="42" t="s">
        <v>637</v>
      </c>
      <c r="E13" s="44" t="s">
        <v>638</v>
      </c>
      <c r="F13" s="44" t="s">
        <v>636</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dimension ref="A2:J20"/>
  <sheetViews>
    <sheetView workbookViewId="0">
      <selection activeCell="E23" sqref="E2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53" t="s">
        <v>251</v>
      </c>
      <c r="F2" s="53"/>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319</v>
      </c>
      <c r="B6" s="5"/>
      <c r="D6" s="5" t="s">
        <v>319</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row>
    <row r="8" spans="1:10">
      <c r="A8" s="5" t="s">
        <v>274</v>
      </c>
      <c r="B8" s="5"/>
      <c r="D8" s="5" t="s">
        <v>274</v>
      </c>
      <c r="E8" s="4" t="s">
        <v>278</v>
      </c>
      <c r="F8" s="4" t="s">
        <v>275</v>
      </c>
    </row>
    <row r="9" spans="1:10">
      <c r="A9" s="5"/>
      <c r="B9" s="5"/>
      <c r="D9" s="5"/>
      <c r="E9" s="4"/>
      <c r="F9" s="4"/>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v>
      </c>
    </row>
    <row r="17" spans="1:7">
      <c r="A17" s="5"/>
      <c r="B17" s="5"/>
      <c r="D17" s="5"/>
      <c r="E17" s="4"/>
      <c r="F17" s="4"/>
      <c r="G17" t="str">
        <f>CONCATENATE(I4,I5,I6,I7,I8,I9,I10,I11,I12,I13)</f>
        <v xml:space="preserve"> gi ,gn ,gm</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17"/>
  <sheetViews>
    <sheetView workbookViewId="0">
      <selection activeCell="F31" sqref="F31"/>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53" t="s">
        <v>255</v>
      </c>
      <c r="F2" s="53"/>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5"/>
      <c r="B6" s="5"/>
      <c r="D6" s="5"/>
      <c r="E6" s="4"/>
      <c r="F6" s="4"/>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v>
      </c>
    </row>
    <row r="17" spans="7:7">
      <c r="G17" t="str">
        <f>CONCATENATE(I2,I3,I4,I5,I6,I7,I8,I9,I10,I11)</f>
        <v xml:space="preserve"> bi ,bmi</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397</v>
      </c>
    </row>
    <row r="4" spans="2:2">
      <c r="B4" t="s">
        <v>391</v>
      </c>
    </row>
    <row r="5" spans="2:2">
      <c r="B5" s="28" t="s">
        <v>424</v>
      </c>
    </row>
    <row r="6" spans="2:2">
      <c r="B6" s="31" t="s">
        <v>426</v>
      </c>
    </row>
    <row r="7" spans="2:2">
      <c r="B7" s="31" t="s">
        <v>427</v>
      </c>
    </row>
    <row r="8" spans="2:2">
      <c r="B8" s="31" t="s">
        <v>400</v>
      </c>
    </row>
    <row r="9" spans="2:2">
      <c r="B9" s="31" t="s">
        <v>428</v>
      </c>
    </row>
    <row r="10" spans="2:2">
      <c r="B10" s="31" t="s">
        <v>429</v>
      </c>
    </row>
    <row r="11" spans="2:2">
      <c r="B11" s="31" t="s">
        <v>430</v>
      </c>
    </row>
    <row r="12" spans="2:2">
      <c r="B12" s="28" t="s">
        <v>425</v>
      </c>
    </row>
    <row r="13" spans="2:2">
      <c r="B13" s="31" t="s">
        <v>395</v>
      </c>
    </row>
    <row r="14" spans="2:2">
      <c r="B14" s="31" t="s">
        <v>400</v>
      </c>
    </row>
    <row r="15" spans="2:2">
      <c r="B15" s="31" t="s">
        <v>433</v>
      </c>
    </row>
    <row r="16" spans="2:2">
      <c r="B16" s="31" t="s">
        <v>434</v>
      </c>
    </row>
    <row r="17" spans="2:16">
      <c r="B17" s="28" t="s">
        <v>431</v>
      </c>
    </row>
    <row r="18" spans="2:16">
      <c r="B18" s="31" t="s">
        <v>395</v>
      </c>
    </row>
    <row r="19" spans="2:16">
      <c r="B19" s="31" t="s">
        <v>400</v>
      </c>
    </row>
    <row r="20" spans="2:16">
      <c r="B20" s="31" t="s">
        <v>432</v>
      </c>
    </row>
    <row r="21" spans="2:16">
      <c r="B21" s="31" t="s">
        <v>435</v>
      </c>
    </row>
    <row r="22" spans="2:16">
      <c r="B22" t="s">
        <v>392</v>
      </c>
    </row>
    <row r="23" spans="2:16">
      <c r="B23" s="28" t="s">
        <v>393</v>
      </c>
    </row>
    <row r="24" spans="2:16">
      <c r="B24" s="31" t="s">
        <v>426</v>
      </c>
    </row>
    <row r="25" spans="2:16">
      <c r="B25" s="31" t="s">
        <v>396</v>
      </c>
    </row>
    <row r="26" spans="2:16">
      <c r="B26" s="31" t="s">
        <v>398</v>
      </c>
    </row>
    <row r="27" spans="2:16">
      <c r="B27" s="31" t="s">
        <v>401</v>
      </c>
    </row>
    <row r="28" spans="2:16">
      <c r="B28" s="28" t="s">
        <v>394</v>
      </c>
    </row>
    <row r="29" spans="2:16">
      <c r="B29" s="31" t="s">
        <v>395</v>
      </c>
    </row>
    <row r="30" spans="2:16">
      <c r="B30" s="31" t="s">
        <v>399</v>
      </c>
    </row>
    <row r="31" spans="2:16">
      <c r="B31" s="31" t="s">
        <v>401</v>
      </c>
    </row>
    <row r="32" spans="2:16">
      <c r="P32" t="s">
        <v>436</v>
      </c>
    </row>
    <row r="33" spans="2:16">
      <c r="B33" s="32" t="s">
        <v>402</v>
      </c>
      <c r="P33" t="s">
        <v>437</v>
      </c>
    </row>
    <row r="34" spans="2:16">
      <c r="B34" t="s">
        <v>402</v>
      </c>
    </row>
    <row r="35" spans="2:16">
      <c r="B35" s="29" t="s">
        <v>408</v>
      </c>
      <c r="P35" t="s">
        <v>439</v>
      </c>
    </row>
    <row r="36" spans="2:16">
      <c r="B36" s="29" t="s">
        <v>413</v>
      </c>
      <c r="P36" t="s">
        <v>440</v>
      </c>
    </row>
    <row r="37" spans="2:16">
      <c r="B37" t="s">
        <v>403</v>
      </c>
      <c r="P37" t="s">
        <v>441</v>
      </c>
    </row>
    <row r="38" spans="2:16">
      <c r="B38" s="29" t="s">
        <v>407</v>
      </c>
      <c r="P38" t="s">
        <v>442</v>
      </c>
    </row>
    <row r="39" spans="2:16">
      <c r="B39" s="29" t="s">
        <v>412</v>
      </c>
      <c r="P39" t="s">
        <v>443</v>
      </c>
    </row>
    <row r="40" spans="2:16">
      <c r="B40" t="s">
        <v>404</v>
      </c>
      <c r="P40" s="30" t="s">
        <v>444</v>
      </c>
    </row>
    <row r="41" spans="2:16">
      <c r="B41" s="29" t="s">
        <v>406</v>
      </c>
    </row>
    <row r="42" spans="2:16">
      <c r="B42" s="29" t="s">
        <v>423</v>
      </c>
    </row>
    <row r="43" spans="2:16">
      <c r="B43" s="29" t="s">
        <v>420</v>
      </c>
    </row>
    <row r="44" spans="2:16">
      <c r="B44" s="29" t="s">
        <v>421</v>
      </c>
    </row>
    <row r="45" spans="2:16">
      <c r="B45" s="29" t="s">
        <v>422</v>
      </c>
    </row>
    <row r="46" spans="2:16">
      <c r="B46" t="s">
        <v>405</v>
      </c>
    </row>
    <row r="47" spans="2:16">
      <c r="B47" s="29" t="s">
        <v>411</v>
      </c>
    </row>
    <row r="48" spans="2:16">
      <c r="B48" s="29" t="s">
        <v>417</v>
      </c>
    </row>
    <row r="49" spans="2:2">
      <c r="B49" s="29" t="s">
        <v>419</v>
      </c>
    </row>
    <row r="50" spans="2:2">
      <c r="B50" s="29" t="s">
        <v>418</v>
      </c>
    </row>
    <row r="51" spans="2:2">
      <c r="B51" t="s">
        <v>409</v>
      </c>
    </row>
    <row r="52" spans="2:2">
      <c r="B52" s="29" t="s">
        <v>410</v>
      </c>
    </row>
    <row r="53" spans="2:2">
      <c r="B53" s="29" t="s">
        <v>414</v>
      </c>
    </row>
    <row r="54" spans="2:2">
      <c r="B54" s="29" t="s">
        <v>415</v>
      </c>
    </row>
    <row r="55" spans="2:2">
      <c r="B55" s="29" t="s">
        <v>416</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53" t="s">
        <v>256</v>
      </c>
      <c r="F2" s="53"/>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53" t="s">
        <v>231</v>
      </c>
      <c r="F2" s="53"/>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2.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355</v>
      </c>
      <c r="D2" s="2" t="s">
        <v>0</v>
      </c>
      <c r="E2" s="53" t="s">
        <v>356</v>
      </c>
      <c r="F2" s="53"/>
    </row>
    <row r="3" spans="1:10">
      <c r="A3" s="2" t="s">
        <v>5</v>
      </c>
      <c r="B3" s="2" t="s">
        <v>6</v>
      </c>
      <c r="D3" s="2" t="s">
        <v>7</v>
      </c>
      <c r="E3" s="25" t="s">
        <v>8</v>
      </c>
      <c r="F3" s="25" t="s">
        <v>9</v>
      </c>
    </row>
    <row r="4" spans="1:10">
      <c r="A4" s="5" t="s">
        <v>357</v>
      </c>
      <c r="B4" s="5"/>
      <c r="D4" s="5" t="s">
        <v>357</v>
      </c>
      <c r="E4" s="4" t="s">
        <v>360</v>
      </c>
      <c r="F4" s="4" t="s">
        <v>28</v>
      </c>
      <c r="G4" t="str">
        <f>" " &amp; E4 &amp; " " &amp; F4 &amp; " PRIMARY KEY"</f>
        <v xml:space="preserve"> sui varchar(50) PRIMARY KEY</v>
      </c>
      <c r="I4" t="str">
        <f>" " &amp; E4</f>
        <v xml:space="preserve"> sui</v>
      </c>
      <c r="J4" t="str">
        <f>"private "&amp;E4&amp;": string;"</f>
        <v>private sui: string;</v>
      </c>
    </row>
    <row r="5" spans="1:10">
      <c r="A5" s="5" t="s">
        <v>369</v>
      </c>
      <c r="B5" s="5"/>
      <c r="D5" s="5" t="s">
        <v>369</v>
      </c>
      <c r="E5" s="4" t="s">
        <v>365</v>
      </c>
      <c r="F5" s="4" t="s">
        <v>46</v>
      </c>
      <c r="G5" t="str">
        <f>" ," &amp; E5 &amp; " " &amp; F5 &amp; " "</f>
        <v xml:space="preserve"> ,subt VARCHAR(20) </v>
      </c>
      <c r="I5" t="str">
        <f>" ," &amp; E5</f>
        <v xml:space="preserve"> ,subt</v>
      </c>
      <c r="J5" t="str">
        <f t="shared" ref="J5" si="0">"private "&amp;E5&amp;": string;"</f>
        <v>private subt: string;</v>
      </c>
    </row>
    <row r="6" spans="1:10">
      <c r="A6" s="5" t="s">
        <v>370</v>
      </c>
      <c r="B6" s="5" t="s">
        <v>374</v>
      </c>
      <c r="D6" s="5" t="s">
        <v>370</v>
      </c>
      <c r="E6" s="4" t="s">
        <v>367</v>
      </c>
      <c r="F6" s="4" t="s">
        <v>46</v>
      </c>
      <c r="G6" t="str">
        <f>" ," &amp; E6 &amp; " " &amp; F6 &amp; " "</f>
        <v xml:space="preserve"> ,subtsn VARCHAR(20) </v>
      </c>
      <c r="I6" t="str">
        <f>" ," &amp; E6</f>
        <v xml:space="preserve"> ,subtsn</v>
      </c>
      <c r="J6" t="str">
        <f t="shared" ref="J6" si="1">"private "&amp;E6&amp;": string;"</f>
        <v>private subtsn: string;</v>
      </c>
    </row>
    <row r="7" spans="1:10">
      <c r="A7" s="5" t="s">
        <v>371</v>
      </c>
      <c r="B7" s="5" t="s">
        <v>373</v>
      </c>
      <c r="D7" s="5" t="s">
        <v>371</v>
      </c>
      <c r="E7" s="4" t="s">
        <v>366</v>
      </c>
      <c r="F7" s="4" t="s">
        <v>46</v>
      </c>
      <c r="G7" t="str">
        <f>" ," &amp; E7 &amp; " " &amp; F7 &amp; " "</f>
        <v xml:space="preserve"> ,sust VARCHAR(20) </v>
      </c>
      <c r="I7" t="str">
        <f>" ," &amp; E7</f>
        <v xml:space="preserve"> ,sust</v>
      </c>
      <c r="J7" t="str">
        <f t="shared" ref="J7" si="2">"private "&amp;E7&amp;": string;"</f>
        <v>private sust: string;</v>
      </c>
    </row>
    <row r="8" spans="1:10">
      <c r="A8" s="5" t="s">
        <v>372</v>
      </c>
      <c r="B8" s="5" t="s">
        <v>375</v>
      </c>
      <c r="D8" s="5" t="s">
        <v>372</v>
      </c>
      <c r="E8" s="4" t="s">
        <v>368</v>
      </c>
      <c r="F8" s="4" t="s">
        <v>46</v>
      </c>
      <c r="G8" t="str">
        <f>" ," &amp; E8 &amp; " " &amp; F8 &amp; " "</f>
        <v xml:space="preserve"> ,sustsn VARCHAR(20) </v>
      </c>
      <c r="I8" t="str">
        <f>" ," &amp; E8</f>
        <v xml:space="preserve"> ,sustsn</v>
      </c>
      <c r="J8" t="str">
        <f t="shared" ref="J8" si="3">"private "&amp;E8&amp;": string;"</f>
        <v>private sustsn: string;</v>
      </c>
    </row>
    <row r="9" spans="1:10">
      <c r="A9" s="5" t="s">
        <v>358</v>
      </c>
      <c r="B9" s="5"/>
      <c r="D9" s="5" t="s">
        <v>358</v>
      </c>
      <c r="E9" s="4" t="s">
        <v>364</v>
      </c>
      <c r="F9" s="4" t="s">
        <v>46</v>
      </c>
      <c r="G9" t="str">
        <f>" ," &amp; E9 &amp; " " &amp; F9 &amp; " "</f>
        <v xml:space="preserve"> ,suc VARCHAR(20) </v>
      </c>
      <c r="I9" t="str">
        <f>" ," &amp; E9</f>
        <v xml:space="preserve"> ,suc</v>
      </c>
      <c r="J9" t="str">
        <f t="shared" ref="J9:J12" si="4">"private "&amp;E9&amp;": string;"</f>
        <v>private suc: string;</v>
      </c>
    </row>
    <row r="10" spans="1:10">
      <c r="A10" s="5" t="s">
        <v>378</v>
      </c>
      <c r="B10" s="5"/>
      <c r="D10" s="5" t="s">
        <v>378</v>
      </c>
      <c r="E10" s="4" t="s">
        <v>363</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377</v>
      </c>
      <c r="B11" s="5" t="s">
        <v>376</v>
      </c>
      <c r="D11" s="5" t="s">
        <v>377</v>
      </c>
      <c r="E11" s="4" t="s">
        <v>362</v>
      </c>
      <c r="F11" s="4" t="s">
        <v>46</v>
      </c>
      <c r="G11" t="str">
        <f t="shared" si="5"/>
        <v xml:space="preserve"> ,sus VARCHAR(20) </v>
      </c>
      <c r="I11" t="str">
        <f t="shared" si="6"/>
        <v xml:space="preserve"> ,sus</v>
      </c>
      <c r="J11" t="str">
        <f t="shared" si="4"/>
        <v>private sus: string;</v>
      </c>
    </row>
    <row r="12" spans="1:10">
      <c r="A12" s="5" t="s">
        <v>359</v>
      </c>
      <c r="B12" s="5"/>
      <c r="D12" s="5" t="s">
        <v>359</v>
      </c>
      <c r="E12" s="4" t="s">
        <v>361</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53" t="s">
        <v>225</v>
      </c>
      <c r="F2" s="53"/>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53" t="s">
        <v>231</v>
      </c>
      <c r="F2" s="53"/>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4" t="s">
        <v>302</v>
      </c>
      <c r="F2" s="55"/>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54" t="s">
        <v>240</v>
      </c>
      <c r="F2" s="55"/>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327</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328</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327</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326</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353</v>
      </c>
      <c r="D18" s="5" t="s">
        <v>293</v>
      </c>
      <c r="E18" s="4" t="s">
        <v>294</v>
      </c>
      <c r="F18" s="4" t="s">
        <v>171</v>
      </c>
      <c r="G18" t="str">
        <f>CONCATENATE(I5,I6,I7,I8,I9,I10,I11,I12,I13,)</f>
        <v xml:space="preserve"> ,sn ,ui ,sd ,st ,ed ,et ,rt ,ji ,sr</v>
      </c>
    </row>
    <row r="19" spans="1:7" ht="40.5">
      <c r="A19" s="5" t="s">
        <v>295</v>
      </c>
      <c r="B19" s="5" t="s">
        <v>438</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54" t="s">
        <v>242</v>
      </c>
      <c r="F2" s="55"/>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326</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54" t="s">
        <v>340</v>
      </c>
      <c r="F2" s="55"/>
    </row>
    <row r="3" spans="1:10">
      <c r="A3" s="2" t="s">
        <v>5</v>
      </c>
      <c r="B3" s="2" t="s">
        <v>6</v>
      </c>
      <c r="D3" s="2" t="s">
        <v>7</v>
      </c>
      <c r="E3" s="24" t="s">
        <v>8</v>
      </c>
      <c r="F3" s="24" t="s">
        <v>9</v>
      </c>
    </row>
    <row r="4" spans="1:10">
      <c r="A4" s="5" t="s">
        <v>334</v>
      </c>
      <c r="B4" s="5"/>
      <c r="D4" s="5" t="s">
        <v>333</v>
      </c>
      <c r="E4" s="4" t="s">
        <v>341</v>
      </c>
      <c r="F4" s="4" t="s">
        <v>29</v>
      </c>
      <c r="G4" t="str">
        <f>" " &amp; E4 &amp; " " &amp; F4 &amp; " PRIMARY KEY"</f>
        <v xml:space="preserve"> jti varchar(50) PRIMARY KEY</v>
      </c>
      <c r="I4" t="str">
        <f>" " &amp; E4</f>
        <v xml:space="preserve"> jti</v>
      </c>
      <c r="J4" t="str">
        <f>"private _"&amp;E4&amp;": string;"</f>
        <v>private _jti: string;</v>
      </c>
    </row>
    <row r="5" spans="1:10">
      <c r="A5" s="5" t="s">
        <v>348</v>
      </c>
      <c r="B5" s="5"/>
      <c r="D5" s="5" t="s">
        <v>349</v>
      </c>
      <c r="E5" s="4" t="s">
        <v>342</v>
      </c>
      <c r="F5" s="4" t="s">
        <v>29</v>
      </c>
      <c r="G5" t="str">
        <f>" ," &amp; E5 &amp; " " &amp; F5 &amp; " "</f>
        <v xml:space="preserve"> ,ji varchar(50) </v>
      </c>
      <c r="I5" t="str">
        <f>" ," &amp; E5</f>
        <v xml:space="preserve"> ,ji</v>
      </c>
      <c r="J5" t="str">
        <f t="shared" ref="J5:J17" si="0">"private _"&amp;E5&amp;": string;"</f>
        <v>private _ji: string;</v>
      </c>
    </row>
    <row r="6" spans="1:10">
      <c r="A6" s="5" t="s">
        <v>335</v>
      </c>
      <c r="B6" s="5"/>
      <c r="D6" s="5" t="s">
        <v>336</v>
      </c>
      <c r="E6" s="4" t="s">
        <v>343</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344</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337</v>
      </c>
      <c r="B11" s="5"/>
      <c r="D11" s="5" t="s">
        <v>338</v>
      </c>
      <c r="E11" s="4" t="s">
        <v>345</v>
      </c>
      <c r="F11" s="4" t="s">
        <v>339</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449</v>
      </c>
      <c r="B13" s="34" t="s">
        <v>453</v>
      </c>
      <c r="D13" s="34" t="s">
        <v>449</v>
      </c>
      <c r="E13" s="36" t="s">
        <v>451</v>
      </c>
      <c r="F13" s="36" t="s">
        <v>38</v>
      </c>
      <c r="G13" s="35" t="str">
        <f t="shared" si="1"/>
        <v xml:space="preserve"> ,fjt varchar(20) </v>
      </c>
      <c r="I13" s="35" t="str">
        <f t="shared" si="2"/>
        <v xml:space="preserve"> ,fjt</v>
      </c>
      <c r="J13" s="35" t="str">
        <f t="shared" si="0"/>
        <v>private _fjt: string;</v>
      </c>
    </row>
    <row r="14" spans="1:10" s="35" customFormat="1">
      <c r="A14" s="34" t="s">
        <v>455</v>
      </c>
      <c r="B14" s="34" t="s">
        <v>453</v>
      </c>
      <c r="D14" s="34" t="s">
        <v>455</v>
      </c>
      <c r="E14" s="36" t="s">
        <v>454</v>
      </c>
      <c r="F14" s="36" t="s">
        <v>38</v>
      </c>
      <c r="G14" s="35" t="str">
        <f t="shared" si="1"/>
        <v xml:space="preserve"> ,fjn varchar(20) </v>
      </c>
      <c r="I14" s="35" t="str">
        <f t="shared" si="2"/>
        <v xml:space="preserve"> ,fjn</v>
      </c>
      <c r="J14" s="35" t="str">
        <f t="shared" si="0"/>
        <v>private _fjn: string;</v>
      </c>
    </row>
    <row r="15" spans="1:10" s="35" customFormat="1">
      <c r="A15" s="34" t="s">
        <v>450</v>
      </c>
      <c r="B15" s="34" t="s">
        <v>453</v>
      </c>
      <c r="D15" s="34" t="s">
        <v>450</v>
      </c>
      <c r="E15" s="36" t="s">
        <v>452</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350</v>
      </c>
      <c r="B17" s="5"/>
      <c r="D17" s="5" t="s">
        <v>18</v>
      </c>
      <c r="E17" s="4" t="s">
        <v>351</v>
      </c>
      <c r="F17" s="4" t="s">
        <v>352</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33</vt:i4>
      </vt:variant>
    </vt:vector>
  </HeadingPairs>
  <TitlesOfParts>
    <vt:vector size="33"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参与人表</vt:lpstr>
      <vt:lpstr>语义标签标注表</vt:lpstr>
      <vt:lpstr>计划表重建</vt:lpstr>
      <vt:lpstr>提醒时间表重建</vt:lpstr>
      <vt:lpstr>新消息表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2019-09-09T02:36:50Z</dcterms:modified>
</cp:coreProperties>
</file>