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Default Extension="jpeg" ContentType="image/jpeg"/>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14370" windowHeight="5820" tabRatio="891" firstSheet="3" activeTab="10"/>
  </bookViews>
  <sheets>
    <sheet name="一览" sheetId="2" r:id="rId1"/>
    <sheet name="更新日志" sheetId="23" r:id="rId2"/>
    <sheet name="日程、提醒和计划设计" sheetId="52" r:id="rId3"/>
    <sheet name="账户表" sheetId="44" r:id="rId4"/>
    <sheet name="用户信息表" sheetId="4" r:id="rId5"/>
    <sheet name="日程总表" sheetId="47" r:id="rId6"/>
    <sheet name="日程事件表" sheetId="9" r:id="rId7"/>
    <sheet name="日程特殊事件表" sheetId="45" r:id="rId8"/>
    <sheet name="计划日程特殊表" sheetId="49" r:id="rId9"/>
    <sheet name="日历、日历项、事件、备忘设计" sheetId="54" r:id="rId10"/>
    <sheet name="事件表" sheetId="55" r:id="rId11"/>
    <sheet name="日程表" sheetId="62" r:id="rId12"/>
    <sheet name="任务表" sheetId="57" r:id="rId13"/>
    <sheet name="附件表" sheetId="59" r:id="rId14"/>
    <sheet name="备忘表" sheetId="53" r:id="rId15"/>
    <sheet name="日历项表" sheetId="58" r:id="rId16"/>
    <sheet name="事件参与人表" sheetId="60" r:id="rId17"/>
    <sheet name="语义标签标注表" sheetId="61" r:id="rId18"/>
    <sheet name="计划表重建" sheetId="64" r:id="rId19"/>
    <sheet name="提醒时间表重建" sheetId="65" r:id="rId20"/>
    <sheet name="新消息表" sheetId="63" r:id="rId21"/>
    <sheet name="日程参与人表" sheetId="10" r:id="rId22"/>
    <sheet name="日程语义标签标注表" sheetId="51" r:id="rId23"/>
    <sheet name="提醒时间表" sheetId="11" r:id="rId24"/>
    <sheet name="计划表" sheetId="41" r:id="rId25"/>
    <sheet name="参与人头像" sheetId="48" r:id="rId26"/>
    <sheet name="参与人" sheetId="24" r:id="rId27"/>
    <sheet name="群组" sheetId="43" r:id="rId28"/>
    <sheet name="群组参与人关系" sheetId="8" r:id="rId29"/>
    <sheet name="系統設置表" sheetId="29" r:id="rId30"/>
    <sheet name="用户偏好" sheetId="39" r:id="rId31"/>
    <sheet name="系統設置表数据" sheetId="46" r:id="rId32"/>
    <sheet name="语音表" sheetId="50" r:id="rId33"/>
  </sheets>
  <definedNames>
    <definedName name="LOCAL_MYSQL_DATE_FORMAT" localSheetId="1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24519"/>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O31" i="55"/>
  <c r="M31"/>
  <c r="L31"/>
  <c r="J31"/>
  <c r="I31"/>
  <c r="G31"/>
  <c r="O13" i="60"/>
  <c r="M13"/>
  <c r="L13"/>
  <c r="J13"/>
  <c r="I13"/>
  <c r="G13"/>
  <c r="O32" i="55"/>
  <c r="M32"/>
  <c r="L32"/>
  <c r="J32"/>
  <c r="I32"/>
  <c r="G32"/>
  <c r="O33"/>
  <c r="M33"/>
  <c r="L33"/>
  <c r="J33"/>
  <c r="I33"/>
  <c r="G33"/>
  <c r="O34"/>
  <c r="M34"/>
  <c r="L34"/>
  <c r="J34"/>
  <c r="I34"/>
  <c r="G34"/>
  <c r="O28"/>
  <c r="M28"/>
  <c r="L28"/>
  <c r="J28"/>
  <c r="I28"/>
  <c r="G28"/>
  <c r="O9"/>
  <c r="M9"/>
  <c r="L9"/>
  <c r="J9"/>
  <c r="I9"/>
  <c r="G9"/>
  <c r="O10" i="59"/>
  <c r="M10"/>
  <c r="L10"/>
  <c r="J10"/>
  <c r="I10"/>
  <c r="G10"/>
  <c r="O9"/>
  <c r="M9"/>
  <c r="L9"/>
  <c r="J9"/>
  <c r="I9"/>
  <c r="G9"/>
  <c r="O30" i="55"/>
  <c r="M30"/>
  <c r="L30"/>
  <c r="J30"/>
  <c r="I30"/>
  <c r="G30"/>
  <c r="G5" i="53"/>
  <c r="I5"/>
  <c r="J5"/>
  <c r="L5"/>
  <c r="M5"/>
  <c r="O5"/>
  <c r="O9" i="62"/>
  <c r="M9"/>
  <c r="L9"/>
  <c r="J9"/>
  <c r="I9"/>
  <c r="G9"/>
  <c r="G13" i="65"/>
  <c r="G12"/>
  <c r="G11"/>
  <c r="M10"/>
  <c r="L10"/>
  <c r="J10"/>
  <c r="I10"/>
  <c r="G10"/>
  <c r="M9"/>
  <c r="L9"/>
  <c r="J9"/>
  <c r="I9"/>
  <c r="G9"/>
  <c r="M8"/>
  <c r="L8"/>
  <c r="J8"/>
  <c r="I8"/>
  <c r="G8"/>
  <c r="M7"/>
  <c r="L7"/>
  <c r="J7"/>
  <c r="I7"/>
  <c r="G7"/>
  <c r="M6"/>
  <c r="L6"/>
  <c r="J6"/>
  <c r="I6"/>
  <c r="G6"/>
  <c r="O5"/>
  <c r="M5"/>
  <c r="L5"/>
  <c r="J5"/>
  <c r="I5"/>
  <c r="G5"/>
  <c r="O4"/>
  <c r="M4"/>
  <c r="L4"/>
  <c r="J4"/>
  <c r="I4"/>
  <c r="G4"/>
  <c r="O6"/>
  <c r="O12" i="64"/>
  <c r="M12"/>
  <c r="L12"/>
  <c r="J12"/>
  <c r="I12"/>
  <c r="G12"/>
  <c r="O11"/>
  <c r="M11"/>
  <c r="L11"/>
  <c r="J11"/>
  <c r="I11"/>
  <c r="G11"/>
  <c r="O16" i="58"/>
  <c r="M16"/>
  <c r="L16"/>
  <c r="J16"/>
  <c r="I16"/>
  <c r="G16"/>
  <c r="O15"/>
  <c r="M15"/>
  <c r="L15"/>
  <c r="J15"/>
  <c r="I15"/>
  <c r="G15"/>
  <c r="O29" i="55"/>
  <c r="M29"/>
  <c r="L29"/>
  <c r="J29"/>
  <c r="I29"/>
  <c r="G29"/>
  <c r="O26"/>
  <c r="M26"/>
  <c r="L26"/>
  <c r="J26"/>
  <c r="I26"/>
  <c r="G26"/>
  <c r="O11" i="53"/>
  <c r="M11"/>
  <c r="L11"/>
  <c r="J11"/>
  <c r="I11"/>
  <c r="G11"/>
  <c r="O10"/>
  <c r="M10"/>
  <c r="L10"/>
  <c r="J10"/>
  <c r="I10"/>
  <c r="G10"/>
  <c r="O6"/>
  <c r="M6"/>
  <c r="L6"/>
  <c r="J6"/>
  <c r="I6"/>
  <c r="G6"/>
  <c r="G15" i="64"/>
  <c r="G14"/>
  <c r="G13"/>
  <c r="O10"/>
  <c r="M10"/>
  <c r="L10"/>
  <c r="J10"/>
  <c r="I10"/>
  <c r="G10"/>
  <c r="O9"/>
  <c r="M9"/>
  <c r="L9"/>
  <c r="J9"/>
  <c r="I9"/>
  <c r="G9"/>
  <c r="O8"/>
  <c r="M8"/>
  <c r="L8"/>
  <c r="J8"/>
  <c r="I8"/>
  <c r="G8"/>
  <c r="O7"/>
  <c r="M7"/>
  <c r="L7"/>
  <c r="J7"/>
  <c r="I7"/>
  <c r="G7"/>
  <c r="O6"/>
  <c r="M6"/>
  <c r="L6"/>
  <c r="J6"/>
  <c r="I6"/>
  <c r="G6"/>
  <c r="O5"/>
  <c r="M5"/>
  <c r="L5"/>
  <c r="J5"/>
  <c r="I5"/>
  <c r="G5"/>
  <c r="O4"/>
  <c r="M4"/>
  <c r="L4"/>
  <c r="J4"/>
  <c r="I4"/>
  <c r="G4"/>
  <c r="O3"/>
  <c r="M3"/>
  <c r="L3"/>
  <c r="J3"/>
  <c r="I3"/>
  <c r="G3"/>
  <c r="G13" i="61"/>
  <c r="O10"/>
  <c r="M10"/>
  <c r="L10"/>
  <c r="J10"/>
  <c r="I10"/>
  <c r="G10"/>
  <c r="O9"/>
  <c r="M9"/>
  <c r="L9"/>
  <c r="J9"/>
  <c r="I9"/>
  <c r="G9"/>
  <c r="O8"/>
  <c r="M8"/>
  <c r="L8"/>
  <c r="J8"/>
  <c r="I8"/>
  <c r="G8"/>
  <c r="O7"/>
  <c r="M7"/>
  <c r="L7"/>
  <c r="J7"/>
  <c r="I7"/>
  <c r="G7"/>
  <c r="O6"/>
  <c r="M6"/>
  <c r="L6"/>
  <c r="J6"/>
  <c r="I6"/>
  <c r="G6"/>
  <c r="O5"/>
  <c r="M5"/>
  <c r="L5"/>
  <c r="J5"/>
  <c r="I5"/>
  <c r="G5"/>
  <c r="O4"/>
  <c r="M4"/>
  <c r="L4"/>
  <c r="J4"/>
  <c r="I4"/>
  <c r="G12" s="1"/>
  <c r="G4"/>
  <c r="G18" i="60"/>
  <c r="O15"/>
  <c r="O14"/>
  <c r="O12"/>
  <c r="O11"/>
  <c r="O10"/>
  <c r="O9"/>
  <c r="O8"/>
  <c r="O7"/>
  <c r="O6"/>
  <c r="M15"/>
  <c r="L15"/>
  <c r="J15"/>
  <c r="I15"/>
  <c r="G15"/>
  <c r="M14"/>
  <c r="L14"/>
  <c r="J14"/>
  <c r="I14"/>
  <c r="G14"/>
  <c r="M12"/>
  <c r="L12"/>
  <c r="J12"/>
  <c r="I12"/>
  <c r="G12"/>
  <c r="M11"/>
  <c r="L11"/>
  <c r="J11"/>
  <c r="I11"/>
  <c r="G11"/>
  <c r="M10"/>
  <c r="L10"/>
  <c r="J10"/>
  <c r="I10"/>
  <c r="G10"/>
  <c r="M9"/>
  <c r="L9"/>
  <c r="J9"/>
  <c r="I9"/>
  <c r="G9"/>
  <c r="M8"/>
  <c r="L8"/>
  <c r="J8"/>
  <c r="I8"/>
  <c r="G8"/>
  <c r="M7"/>
  <c r="L7"/>
  <c r="J7"/>
  <c r="I7"/>
  <c r="G7"/>
  <c r="M6"/>
  <c r="L6"/>
  <c r="J6"/>
  <c r="I6"/>
  <c r="G6"/>
  <c r="O5"/>
  <c r="M5"/>
  <c r="L5"/>
  <c r="J5"/>
  <c r="I5"/>
  <c r="G5"/>
  <c r="O4"/>
  <c r="M4"/>
  <c r="L4"/>
  <c r="J4"/>
  <c r="I4"/>
  <c r="G17" s="1"/>
  <c r="G4"/>
  <c r="G19" i="58"/>
  <c r="O14"/>
  <c r="M14"/>
  <c r="L14"/>
  <c r="J14"/>
  <c r="I14"/>
  <c r="G14"/>
  <c r="O13"/>
  <c r="M13"/>
  <c r="L13"/>
  <c r="J13"/>
  <c r="I13"/>
  <c r="G13"/>
  <c r="O12"/>
  <c r="M12"/>
  <c r="L12"/>
  <c r="J12"/>
  <c r="I12"/>
  <c r="G12"/>
  <c r="O11"/>
  <c r="M11"/>
  <c r="L11"/>
  <c r="J11"/>
  <c r="I11"/>
  <c r="G11"/>
  <c r="O10"/>
  <c r="M10"/>
  <c r="L10"/>
  <c r="J10"/>
  <c r="I10"/>
  <c r="G10"/>
  <c r="O9"/>
  <c r="M9"/>
  <c r="L9"/>
  <c r="J9"/>
  <c r="I9"/>
  <c r="G9"/>
  <c r="O8"/>
  <c r="M8"/>
  <c r="L8"/>
  <c r="J8"/>
  <c r="I8"/>
  <c r="G8"/>
  <c r="O7"/>
  <c r="M7"/>
  <c r="L7"/>
  <c r="J7"/>
  <c r="I7"/>
  <c r="G7"/>
  <c r="O6"/>
  <c r="M6"/>
  <c r="L6"/>
  <c r="J6"/>
  <c r="I6"/>
  <c r="G6"/>
  <c r="O5"/>
  <c r="M5"/>
  <c r="L5"/>
  <c r="J5"/>
  <c r="I5"/>
  <c r="G5"/>
  <c r="O4"/>
  <c r="M4"/>
  <c r="L4"/>
  <c r="J4"/>
  <c r="I4"/>
  <c r="G18" s="1"/>
  <c r="G4"/>
  <c r="G17" s="1"/>
  <c r="G16" i="53"/>
  <c r="O13"/>
  <c r="M13"/>
  <c r="L13"/>
  <c r="J13"/>
  <c r="I13"/>
  <c r="G13"/>
  <c r="O12" i="59"/>
  <c r="M12"/>
  <c r="L12"/>
  <c r="J12"/>
  <c r="I12"/>
  <c r="G12"/>
  <c r="O12" i="53"/>
  <c r="M12"/>
  <c r="L12"/>
  <c r="J12"/>
  <c r="I12"/>
  <c r="G12"/>
  <c r="O9"/>
  <c r="M9"/>
  <c r="L9"/>
  <c r="J9"/>
  <c r="I9"/>
  <c r="G9"/>
  <c r="O8"/>
  <c r="M8"/>
  <c r="L8"/>
  <c r="J8"/>
  <c r="I8"/>
  <c r="G8"/>
  <c r="O7"/>
  <c r="M7"/>
  <c r="L7"/>
  <c r="J7"/>
  <c r="I7"/>
  <c r="G7"/>
  <c r="O4"/>
  <c r="M4"/>
  <c r="L4"/>
  <c r="J4"/>
  <c r="I4"/>
  <c r="G4"/>
  <c r="G15" i="59"/>
  <c r="G14"/>
  <c r="G13"/>
  <c r="O11"/>
  <c r="M11"/>
  <c r="L11"/>
  <c r="J11"/>
  <c r="I11"/>
  <c r="G11"/>
  <c r="O8"/>
  <c r="M8"/>
  <c r="L8"/>
  <c r="J8"/>
  <c r="I8"/>
  <c r="G8"/>
  <c r="O7"/>
  <c r="M7"/>
  <c r="L7"/>
  <c r="J7"/>
  <c r="I7"/>
  <c r="G7"/>
  <c r="O6"/>
  <c r="M6"/>
  <c r="L6"/>
  <c r="J6"/>
  <c r="I6"/>
  <c r="G6"/>
  <c r="O5"/>
  <c r="M5"/>
  <c r="L5"/>
  <c r="J5"/>
  <c r="I5"/>
  <c r="G5"/>
  <c r="O4"/>
  <c r="M4"/>
  <c r="L4"/>
  <c r="J4"/>
  <c r="I4"/>
  <c r="G4"/>
  <c r="O3"/>
  <c r="M3"/>
  <c r="L3"/>
  <c r="J3"/>
  <c r="I3"/>
  <c r="G3"/>
  <c r="G13" i="57"/>
  <c r="G12"/>
  <c r="G11"/>
  <c r="O10"/>
  <c r="M10"/>
  <c r="L10"/>
  <c r="J10"/>
  <c r="I10"/>
  <c r="G10"/>
  <c r="O9"/>
  <c r="M9"/>
  <c r="L9"/>
  <c r="J9"/>
  <c r="I9"/>
  <c r="G9"/>
  <c r="O8"/>
  <c r="M8"/>
  <c r="L8"/>
  <c r="J8"/>
  <c r="I8"/>
  <c r="G8"/>
  <c r="O7"/>
  <c r="M7"/>
  <c r="L7"/>
  <c r="J7"/>
  <c r="I7"/>
  <c r="G7"/>
  <c r="O6"/>
  <c r="M6"/>
  <c r="L6"/>
  <c r="J6"/>
  <c r="I6"/>
  <c r="G6"/>
  <c r="O5"/>
  <c r="M5"/>
  <c r="L5"/>
  <c r="J5"/>
  <c r="I5"/>
  <c r="G5"/>
  <c r="O4"/>
  <c r="M4"/>
  <c r="L4"/>
  <c r="J4"/>
  <c r="I4"/>
  <c r="G4"/>
  <c r="L4" i="62"/>
  <c r="G15"/>
  <c r="O12"/>
  <c r="M12"/>
  <c r="L12"/>
  <c r="J12"/>
  <c r="I12"/>
  <c r="G12"/>
  <c r="O11"/>
  <c r="M11"/>
  <c r="L11"/>
  <c r="J11"/>
  <c r="I11"/>
  <c r="G11"/>
  <c r="O10"/>
  <c r="M10"/>
  <c r="L10"/>
  <c r="J10"/>
  <c r="I10"/>
  <c r="G10"/>
  <c r="O8"/>
  <c r="M8"/>
  <c r="L8"/>
  <c r="J8"/>
  <c r="I8"/>
  <c r="G8"/>
  <c r="O6"/>
  <c r="M6"/>
  <c r="L6"/>
  <c r="J6"/>
  <c r="I6"/>
  <c r="G6"/>
  <c r="O7"/>
  <c r="M7"/>
  <c r="L7"/>
  <c r="J7"/>
  <c r="I7"/>
  <c r="G7"/>
  <c r="O5"/>
  <c r="M5"/>
  <c r="L5"/>
  <c r="J5"/>
  <c r="I5"/>
  <c r="G5"/>
  <c r="O4"/>
  <c r="M4"/>
  <c r="J4"/>
  <c r="I4"/>
  <c r="G14" s="1"/>
  <c r="G4"/>
  <c r="G13" s="1"/>
  <c r="O19" i="55"/>
  <c r="O25"/>
  <c r="O22"/>
  <c r="O21"/>
  <c r="O20"/>
  <c r="O18"/>
  <c r="O17"/>
  <c r="O16"/>
  <c r="O15"/>
  <c r="O14"/>
  <c r="O13"/>
  <c r="O12"/>
  <c r="O11"/>
  <c r="O10"/>
  <c r="O8"/>
  <c r="O7"/>
  <c r="O6"/>
  <c r="O5"/>
  <c r="O4"/>
  <c r="G15" i="53" l="1"/>
  <c r="G14"/>
  <c r="G18" i="65"/>
  <c r="G17"/>
  <c r="G11" i="61"/>
  <c r="G16" i="60"/>
  <c r="M25" i="55"/>
  <c r="M24"/>
  <c r="M23"/>
  <c r="M22"/>
  <c r="M21"/>
  <c r="M20"/>
  <c r="M19"/>
  <c r="M18"/>
  <c r="M17"/>
  <c r="M16"/>
  <c r="M15"/>
  <c r="M14"/>
  <c r="M13"/>
  <c r="M12"/>
  <c r="M11"/>
  <c r="M10"/>
  <c r="M8"/>
  <c r="M7"/>
  <c r="M6"/>
  <c r="M5"/>
  <c r="M4"/>
  <c r="G36"/>
  <c r="L11"/>
  <c r="L10"/>
  <c r="L8"/>
  <c r="L7"/>
  <c r="L6"/>
  <c r="L5"/>
  <c r="L4"/>
  <c r="L25"/>
  <c r="L24"/>
  <c r="L23"/>
  <c r="L22"/>
  <c r="L21"/>
  <c r="L20"/>
  <c r="L19"/>
  <c r="L18"/>
  <c r="L17"/>
  <c r="L16"/>
  <c r="L15"/>
  <c r="L14"/>
  <c r="L13"/>
  <c r="L12"/>
  <c r="I25"/>
  <c r="I24"/>
  <c r="I23"/>
  <c r="I22"/>
  <c r="I21"/>
  <c r="I20"/>
  <c r="I19"/>
  <c r="I18"/>
  <c r="I17"/>
  <c r="I16"/>
  <c r="I15"/>
  <c r="I14"/>
  <c r="I13"/>
  <c r="I12"/>
  <c r="I11"/>
  <c r="I10"/>
  <c r="I8"/>
  <c r="I7"/>
  <c r="I6"/>
  <c r="G25"/>
  <c r="G24"/>
  <c r="G23"/>
  <c r="G22"/>
  <c r="G21"/>
  <c r="G20"/>
  <c r="G19"/>
  <c r="G18"/>
  <c r="G17"/>
  <c r="G16"/>
  <c r="G15"/>
  <c r="G14"/>
  <c r="G13"/>
  <c r="G12"/>
  <c r="G11"/>
  <c r="G10"/>
  <c r="G8"/>
  <c r="G7"/>
  <c r="G6"/>
  <c r="J25"/>
  <c r="J24"/>
  <c r="J23"/>
  <c r="J22"/>
  <c r="J21"/>
  <c r="J20"/>
  <c r="J19"/>
  <c r="J18"/>
  <c r="J17"/>
  <c r="J16"/>
  <c r="J15"/>
  <c r="J14"/>
  <c r="J13"/>
  <c r="J12"/>
  <c r="J11"/>
  <c r="J10"/>
  <c r="J8"/>
  <c r="J7"/>
  <c r="J6"/>
  <c r="J5"/>
  <c r="J4"/>
  <c r="G13" i="24" l="1"/>
  <c r="I13"/>
  <c r="J13"/>
  <c r="G11" i="63" l="1"/>
  <c r="J8"/>
  <c r="I8"/>
  <c r="G16" s="1"/>
  <c r="G8"/>
  <c r="J7"/>
  <c r="I7"/>
  <c r="G7"/>
  <c r="J6"/>
  <c r="I6"/>
  <c r="G6"/>
  <c r="G15" l="1"/>
  <c r="G14"/>
  <c r="G13"/>
  <c r="I5" i="55" l="1"/>
  <c r="G5"/>
  <c r="I4"/>
  <c r="G4"/>
  <c r="G35" l="1"/>
  <c r="G27"/>
  <c r="G14" i="49"/>
  <c r="I14"/>
  <c r="J14"/>
  <c r="G15"/>
  <c r="G13"/>
  <c r="I15"/>
  <c r="J15"/>
  <c r="I13"/>
  <c r="J13"/>
  <c r="J8" i="51" l="1"/>
  <c r="J7"/>
  <c r="J6"/>
  <c r="J5"/>
  <c r="J4"/>
  <c r="I8"/>
  <c r="I7"/>
  <c r="I6"/>
  <c r="I5"/>
  <c r="I4"/>
  <c r="G8"/>
  <c r="G7"/>
  <c r="G6"/>
  <c r="G5"/>
  <c r="G4"/>
  <c r="G13" l="1"/>
  <c r="G12"/>
  <c r="J8" i="50"/>
  <c r="I8"/>
  <c r="G8"/>
  <c r="J6"/>
  <c r="I6"/>
  <c r="G6"/>
  <c r="J7"/>
  <c r="I7"/>
  <c r="G7"/>
  <c r="J5"/>
  <c r="I5"/>
  <c r="G5"/>
  <c r="J12"/>
  <c r="J11"/>
  <c r="J10"/>
  <c r="J9"/>
  <c r="J4"/>
  <c r="I12"/>
  <c r="G12"/>
  <c r="I11"/>
  <c r="G11"/>
  <c r="I10"/>
  <c r="G10"/>
  <c r="I9"/>
  <c r="G9"/>
  <c r="I4"/>
  <c r="G4"/>
  <c r="G17" i="49"/>
  <c r="I17"/>
  <c r="J17"/>
  <c r="G23" i="50" l="1"/>
  <c r="G22"/>
  <c r="G4" i="49"/>
  <c r="G11"/>
  <c r="I11"/>
  <c r="J11"/>
  <c r="J16"/>
  <c r="I16"/>
  <c r="G16"/>
  <c r="J12"/>
  <c r="I12"/>
  <c r="G12"/>
  <c r="J10"/>
  <c r="I10"/>
  <c r="G10"/>
  <c r="J9"/>
  <c r="I9"/>
  <c r="G9"/>
  <c r="J8"/>
  <c r="I8"/>
  <c r="G8"/>
  <c r="J7"/>
  <c r="I7"/>
  <c r="G7"/>
  <c r="J6"/>
  <c r="I6"/>
  <c r="G6"/>
  <c r="J5"/>
  <c r="I5"/>
  <c r="G5"/>
  <c r="J4"/>
  <c r="I4"/>
  <c r="D23" i="45"/>
  <c r="G8" i="47"/>
  <c r="G7"/>
  <c r="G6"/>
  <c r="G5"/>
  <c r="I8"/>
  <c r="J8"/>
  <c r="J6"/>
  <c r="I6"/>
  <c r="J5"/>
  <c r="I5"/>
  <c r="J4"/>
  <c r="I4"/>
  <c r="G4"/>
  <c r="G9" i="11"/>
  <c r="I9"/>
  <c r="J9"/>
  <c r="G10" i="44"/>
  <c r="G19" i="49" l="1"/>
  <c r="G20"/>
  <c r="G12" i="47"/>
  <c r="G11"/>
  <c r="G13"/>
  <c r="G10"/>
  <c r="I13" i="9"/>
  <c r="J13"/>
  <c r="J12" i="24"/>
  <c r="I12"/>
  <c r="G12"/>
  <c r="J11"/>
  <c r="I11"/>
  <c r="G11"/>
  <c r="J10"/>
  <c r="I10"/>
  <c r="G10"/>
  <c r="J9"/>
  <c r="I9"/>
  <c r="G9"/>
  <c r="J8"/>
  <c r="I8"/>
  <c r="G8"/>
  <c r="J7"/>
  <c r="I7"/>
  <c r="G7"/>
  <c r="J6"/>
  <c r="I6"/>
  <c r="G6"/>
  <c r="J5"/>
  <c r="I5"/>
  <c r="G5"/>
  <c r="J4"/>
  <c r="I4"/>
  <c r="G4"/>
  <c r="J9" i="39"/>
  <c r="I9"/>
  <c r="J8"/>
  <c r="I8"/>
  <c r="J7"/>
  <c r="I7"/>
  <c r="J6"/>
  <c r="I6"/>
  <c r="J5"/>
  <c r="I5"/>
  <c r="J4"/>
  <c r="I4"/>
  <c r="G9"/>
  <c r="G8"/>
  <c r="G7"/>
  <c r="G6"/>
  <c r="G5"/>
  <c r="G4"/>
  <c r="J9" i="29"/>
  <c r="I9"/>
  <c r="G9"/>
  <c r="J8"/>
  <c r="I8"/>
  <c r="G8"/>
  <c r="J7"/>
  <c r="I7"/>
  <c r="G7"/>
  <c r="J6"/>
  <c r="I6"/>
  <c r="G6"/>
  <c r="J5"/>
  <c r="I5"/>
  <c r="G5"/>
  <c r="J4"/>
  <c r="I4"/>
  <c r="G4"/>
  <c r="J5" i="8"/>
  <c r="I5"/>
  <c r="G5"/>
  <c r="J4"/>
  <c r="I4"/>
  <c r="G4"/>
  <c r="J6" i="43"/>
  <c r="I6"/>
  <c r="G6"/>
  <c r="J5"/>
  <c r="I5"/>
  <c r="G5"/>
  <c r="J4"/>
  <c r="I4"/>
  <c r="G4"/>
  <c r="J5" i="41"/>
  <c r="I5"/>
  <c r="G5"/>
  <c r="J4"/>
  <c r="I4"/>
  <c r="G4"/>
  <c r="J3"/>
  <c r="I3"/>
  <c r="G3"/>
  <c r="J8" i="11"/>
  <c r="I8"/>
  <c r="G8"/>
  <c r="J7"/>
  <c r="I7"/>
  <c r="G7"/>
  <c r="J6"/>
  <c r="I6"/>
  <c r="G6"/>
  <c r="J5"/>
  <c r="I5"/>
  <c r="G5"/>
  <c r="J4"/>
  <c r="I4"/>
  <c r="G4"/>
  <c r="J12" i="10"/>
  <c r="I12"/>
  <c r="G12"/>
  <c r="J11"/>
  <c r="I11"/>
  <c r="G11"/>
  <c r="J10"/>
  <c r="I10"/>
  <c r="G10"/>
  <c r="J9"/>
  <c r="I9"/>
  <c r="G9"/>
  <c r="J8"/>
  <c r="I8"/>
  <c r="G8"/>
  <c r="J7"/>
  <c r="I7"/>
  <c r="G7"/>
  <c r="J6"/>
  <c r="I6"/>
  <c r="G6"/>
  <c r="J5"/>
  <c r="I5"/>
  <c r="G5"/>
  <c r="J4"/>
  <c r="I4"/>
  <c r="G4"/>
  <c r="J13" i="45"/>
  <c r="J12"/>
  <c r="I12"/>
  <c r="G12"/>
  <c r="J11"/>
  <c r="I11"/>
  <c r="G11"/>
  <c r="J10"/>
  <c r="I10"/>
  <c r="G10"/>
  <c r="J9"/>
  <c r="I9"/>
  <c r="G9"/>
  <c r="J8"/>
  <c r="I8"/>
  <c r="G8"/>
  <c r="J7"/>
  <c r="I7"/>
  <c r="G7"/>
  <c r="J6"/>
  <c r="I6"/>
  <c r="G6"/>
  <c r="J5"/>
  <c r="I5"/>
  <c r="G5"/>
  <c r="J4"/>
  <c r="I4"/>
  <c r="G4"/>
  <c r="J12" i="9"/>
  <c r="J11"/>
  <c r="J10"/>
  <c r="J9"/>
  <c r="J8"/>
  <c r="J7"/>
  <c r="J6"/>
  <c r="J5"/>
  <c r="J4"/>
  <c r="I13" i="45"/>
  <c r="G13"/>
  <c r="I12" i="9"/>
  <c r="G12"/>
  <c r="I11"/>
  <c r="G11"/>
  <c r="I10"/>
  <c r="G10"/>
  <c r="I9"/>
  <c r="G9"/>
  <c r="I8"/>
  <c r="G8"/>
  <c r="I7"/>
  <c r="G7"/>
  <c r="I6"/>
  <c r="G6"/>
  <c r="I5"/>
  <c r="G5"/>
  <c r="I4"/>
  <c r="G4"/>
  <c r="I12" i="4"/>
  <c r="I11"/>
  <c r="I10"/>
  <c r="I9"/>
  <c r="I8"/>
  <c r="I7"/>
  <c r="I6"/>
  <c r="I5"/>
  <c r="I4"/>
  <c r="G9" i="44"/>
  <c r="G8"/>
  <c r="G7"/>
  <c r="G6"/>
  <c r="G5"/>
  <c r="G4"/>
  <c r="G12" i="4"/>
  <c r="G11"/>
  <c r="G10"/>
  <c r="G9"/>
  <c r="G8"/>
  <c r="G7"/>
  <c r="G6"/>
  <c r="G5"/>
  <c r="G4"/>
  <c r="G14" i="45" l="1"/>
  <c r="G17" i="4"/>
  <c r="G16" i="41"/>
  <c r="G15"/>
  <c r="G18" i="9"/>
  <c r="G18" i="29"/>
  <c r="G19" i="39"/>
  <c r="G16" i="8"/>
  <c r="G17"/>
  <c r="G19" i="9"/>
  <c r="G18" i="39"/>
  <c r="G19" i="29"/>
  <c r="G17" i="43"/>
  <c r="G16"/>
  <c r="G15" i="24"/>
  <c r="G14"/>
  <c r="G16" i="11"/>
  <c r="G17"/>
  <c r="G17" i="10"/>
  <c r="G18" i="45"/>
  <c r="G17"/>
  <c r="G17" i="9"/>
  <c r="G16"/>
  <c r="G13" i="44"/>
  <c r="G16" i="4"/>
  <c r="G16" i="10"/>
</calcChain>
</file>

<file path=xl/sharedStrings.xml><?xml version="1.0" encoding="utf-8"?>
<sst xmlns="http://schemas.openxmlformats.org/spreadsheetml/2006/main" count="1737" uniqueCount="710">
  <si>
    <t>表名</t>
  </si>
  <si>
    <t>用户表</t>
  </si>
  <si>
    <t>日程事件表</t>
  </si>
  <si>
    <t>日程参与人表</t>
  </si>
  <si>
    <t>实体名</t>
  </si>
  <si>
    <t>属性名</t>
  </si>
  <si>
    <t>说明</t>
  </si>
  <si>
    <t>字段中文名</t>
  </si>
  <si>
    <t>字段名</t>
  </si>
  <si>
    <t>字段类型</t>
  </si>
  <si>
    <t>用户ID</t>
  </si>
  <si>
    <t>varchar(11)</t>
  </si>
  <si>
    <t>用户名</t>
  </si>
  <si>
    <t>varchar(10)</t>
  </si>
  <si>
    <t>用户头像</t>
  </si>
  <si>
    <t>varchar(200)</t>
  </si>
  <si>
    <t>出生日期</t>
  </si>
  <si>
    <t>性别</t>
  </si>
  <si>
    <t>日程事件ID</t>
  </si>
  <si>
    <t>日程参与人表ID</t>
  </si>
  <si>
    <t>提醒时间ID</t>
  </si>
  <si>
    <t>日程提醒时间</t>
  </si>
  <si>
    <t>日程参与人表ID</t>
    <phoneticPr fontId="1" type="noConversion"/>
  </si>
  <si>
    <t>提醒时间ID</t>
    <phoneticPr fontId="1" type="noConversion"/>
  </si>
  <si>
    <t>更新版本</t>
    <phoneticPr fontId="1" type="noConversion"/>
  </si>
  <si>
    <t>更新日期</t>
    <phoneticPr fontId="1" type="noConversion"/>
  </si>
  <si>
    <t>更新内容</t>
    <phoneticPr fontId="1" type="noConversion"/>
  </si>
  <si>
    <t>更新人</t>
    <phoneticPr fontId="1" type="noConversion"/>
  </si>
  <si>
    <t>varchar(50)</t>
  </si>
  <si>
    <t>varchar(50)</t>
    <phoneticPr fontId="1" type="noConversion"/>
  </si>
  <si>
    <t>varchar(50)</t>
    <phoneticPr fontId="1" type="noConversion"/>
  </si>
  <si>
    <t>吴宗煜</t>
    <phoneticPr fontId="1" type="noConversion"/>
  </si>
  <si>
    <t>日程主题备注</t>
    <phoneticPr fontId="1" type="noConversion"/>
  </si>
  <si>
    <t>用户授权表</t>
    <phoneticPr fontId="1" type="noConversion"/>
  </si>
  <si>
    <t>日程提醒时间</t>
    <phoneticPr fontId="1" type="noConversion"/>
  </si>
  <si>
    <t>定义全部客户端表字典结构</t>
    <phoneticPr fontId="1" type="noConversion"/>
  </si>
  <si>
    <t>真实姓名</t>
    <phoneticPr fontId="1" type="noConversion"/>
  </si>
  <si>
    <t>身份证</t>
    <phoneticPr fontId="1" type="noConversion"/>
  </si>
  <si>
    <t>varchar(20)</t>
    <phoneticPr fontId="1" type="noConversion"/>
  </si>
  <si>
    <t>系統設置表</t>
  </si>
  <si>
    <t>授权关系人中间表</t>
  </si>
  <si>
    <t>修改权限</t>
    <phoneticPr fontId="1" type="noConversion"/>
  </si>
  <si>
    <t>0无，1男，2女</t>
    <phoneticPr fontId="1" type="noConversion"/>
  </si>
  <si>
    <t>系统设置名称</t>
    <phoneticPr fontId="1" type="noConversion"/>
  </si>
  <si>
    <t>系统设置状态</t>
    <phoneticPr fontId="1" type="noConversion"/>
  </si>
  <si>
    <t>系统设置类型</t>
    <phoneticPr fontId="1" type="noConversion"/>
  </si>
  <si>
    <t>VARCHAR(20)</t>
    <phoneticPr fontId="1" type="noConversion"/>
  </si>
  <si>
    <t>VARCHAR(50)</t>
    <phoneticPr fontId="1" type="noConversion"/>
  </si>
  <si>
    <t>创建者</t>
    <phoneticPr fontId="1" type="noConversion"/>
  </si>
  <si>
    <t>字典数据表</t>
    <phoneticPr fontId="1" type="noConversion"/>
  </si>
  <si>
    <t>授权联系类型</t>
    <phoneticPr fontId="1" type="noConversion"/>
  </si>
  <si>
    <t>关系群组主键ID</t>
    <phoneticPr fontId="1" type="noConversion"/>
  </si>
  <si>
    <t>关系群组主键ID</t>
    <phoneticPr fontId="1" type="noConversion"/>
  </si>
  <si>
    <t>varchar(50)</t>
    <phoneticPr fontId="1" type="noConversion"/>
  </si>
  <si>
    <t>群成员主键ID</t>
    <phoneticPr fontId="1" type="noConversion"/>
  </si>
  <si>
    <t>varchar(50)</t>
    <phoneticPr fontId="1" type="noConversion"/>
  </si>
  <si>
    <t>授权表主键</t>
    <phoneticPr fontId="1" type="noConversion"/>
  </si>
  <si>
    <t>varchar(50)</t>
    <phoneticPr fontId="1" type="noConversion"/>
  </si>
  <si>
    <t>varchar(200)</t>
    <phoneticPr fontId="1" type="noConversion"/>
  </si>
  <si>
    <t>数据归属人ID</t>
    <phoneticPr fontId="1" type="noConversion"/>
  </si>
  <si>
    <t>返回</t>
    <phoneticPr fontId="1" type="noConversion"/>
  </si>
  <si>
    <t>VARCHAR(100)</t>
    <phoneticPr fontId="1" type="noConversion"/>
  </si>
  <si>
    <t>rn</t>
    <phoneticPr fontId="1" type="noConversion"/>
  </si>
  <si>
    <t>ran</t>
  </si>
  <si>
    <t>ranpy</t>
    <phoneticPr fontId="1" type="noConversion"/>
  </si>
  <si>
    <t>rel</t>
    <phoneticPr fontId="1" type="noConversion"/>
  </si>
  <si>
    <t>bi</t>
    <phoneticPr fontId="1" type="noConversion"/>
  </si>
  <si>
    <t>bmi</t>
    <phoneticPr fontId="1" type="noConversion"/>
  </si>
  <si>
    <t>开始时间</t>
    <phoneticPr fontId="1" type="noConversion"/>
  </si>
  <si>
    <t>结束时间</t>
    <phoneticPr fontId="1" type="noConversion"/>
  </si>
  <si>
    <t>sd</t>
    <phoneticPr fontId="1" type="noConversion"/>
  </si>
  <si>
    <t>ed</t>
    <phoneticPr fontId="1" type="noConversion"/>
  </si>
  <si>
    <t>计划ID</t>
  </si>
  <si>
    <t>计划ID</t>
    <phoneticPr fontId="1" type="noConversion"/>
  </si>
  <si>
    <t>ji</t>
  </si>
  <si>
    <t>ji</t>
    <phoneticPr fontId="1" type="noConversion"/>
  </si>
  <si>
    <t>son</t>
    <phoneticPr fontId="1" type="noConversion"/>
  </si>
  <si>
    <t>sa</t>
    <phoneticPr fontId="1" type="noConversion"/>
  </si>
  <si>
    <t>0非本地；1本地日历 默认非本地</t>
    <phoneticPr fontId="1" type="noConversion"/>
  </si>
  <si>
    <t>是否本地</t>
  </si>
  <si>
    <t>是否本地</t>
    <phoneticPr fontId="1" type="noConversion"/>
  </si>
  <si>
    <t>ib</t>
    <phoneticPr fontId="1" type="noConversion"/>
  </si>
  <si>
    <t>bi</t>
    <phoneticPr fontId="1" type="noConversion"/>
  </si>
  <si>
    <t>本地日程id</t>
    <phoneticPr fontId="1" type="noConversion"/>
  </si>
  <si>
    <t>sdt</t>
    <phoneticPr fontId="1" type="noConversion"/>
  </si>
  <si>
    <t>0未发送，1同意发送，2拒绝发送，3未注册</t>
    <phoneticPr fontId="1" type="noConversion"/>
  </si>
  <si>
    <t>日程发送状态</t>
  </si>
  <si>
    <t>日程发送状态</t>
    <phoneticPr fontId="1" type="noConversion"/>
  </si>
  <si>
    <t>0不可修改，1可修改</t>
    <phoneticPr fontId="1" type="noConversion"/>
  </si>
  <si>
    <t>si</t>
    <phoneticPr fontId="1" type="noConversion"/>
  </si>
  <si>
    <t>sn</t>
    <phoneticPr fontId="1" type="noConversion"/>
  </si>
  <si>
    <t>st</t>
    <phoneticPr fontId="1" type="noConversion"/>
  </si>
  <si>
    <t>jn</t>
    <phoneticPr fontId="1" type="noConversion"/>
  </si>
  <si>
    <t>jg</t>
    <phoneticPr fontId="1" type="noConversion"/>
  </si>
  <si>
    <t>计划名</t>
  </si>
  <si>
    <t>计划描述</t>
    <phoneticPr fontId="1" type="noConversion"/>
  </si>
  <si>
    <t>VARCHAR(100)</t>
    <phoneticPr fontId="1" type="noConversion"/>
  </si>
  <si>
    <t>计划名称表</t>
    <phoneticPr fontId="1" type="noConversion"/>
  </si>
  <si>
    <t>varchar(20)</t>
    <phoneticPr fontId="1" type="noConversion"/>
  </si>
  <si>
    <t>varchar(20)</t>
    <phoneticPr fontId="1" type="noConversion"/>
  </si>
  <si>
    <t>返回</t>
    <phoneticPr fontId="1" type="noConversion"/>
  </si>
  <si>
    <t>提醒时间表</t>
    <phoneticPr fontId="1" type="noConversion"/>
  </si>
  <si>
    <t>v0.1</t>
    <phoneticPr fontId="1" type="noConversion"/>
  </si>
  <si>
    <t>根据最新需求简化表</t>
    <phoneticPr fontId="1" type="noConversion"/>
  </si>
  <si>
    <t>张金洋</t>
    <phoneticPr fontId="1" type="noConversion"/>
  </si>
  <si>
    <t>日程参与人关联</t>
    <phoneticPr fontId="1" type="noConversion"/>
  </si>
  <si>
    <t>参与人</t>
    <phoneticPr fontId="1" type="noConversion"/>
  </si>
  <si>
    <t>群组参与人关系</t>
    <phoneticPr fontId="1" type="noConversion"/>
  </si>
  <si>
    <t>群组</t>
    <phoneticPr fontId="1" type="noConversion"/>
  </si>
  <si>
    <t>系统设置</t>
    <phoneticPr fontId="1" type="noConversion"/>
  </si>
  <si>
    <t>表</t>
    <phoneticPr fontId="1" type="noConversion"/>
  </si>
  <si>
    <t>说明</t>
    <phoneticPr fontId="1" type="noConversion"/>
  </si>
  <si>
    <t>手机号</t>
    <phoneticPr fontId="1" type="noConversion"/>
  </si>
  <si>
    <t>账户表</t>
    <phoneticPr fontId="1" type="noConversion"/>
  </si>
  <si>
    <t>账户ID</t>
    <phoneticPr fontId="1" type="noConversion"/>
  </si>
  <si>
    <t>账户名</t>
    <phoneticPr fontId="1" type="noConversion"/>
  </si>
  <si>
    <t>账户消息队列</t>
    <phoneticPr fontId="1" type="noConversion"/>
  </si>
  <si>
    <t>设备号</t>
    <phoneticPr fontId="1" type="noConversion"/>
  </si>
  <si>
    <t>token</t>
    <phoneticPr fontId="1" type="noConversion"/>
  </si>
  <si>
    <t>联系方式</t>
    <phoneticPr fontId="1" type="noConversion"/>
  </si>
  <si>
    <t>日程事件主题</t>
    <phoneticPr fontId="1" type="noConversion"/>
  </si>
  <si>
    <t>计划ID</t>
    <phoneticPr fontId="1" type="noConversion"/>
  </si>
  <si>
    <t>重复类型</t>
    <phoneticPr fontId="1" type="noConversion"/>
  </si>
  <si>
    <t>日程特殊事件表</t>
    <phoneticPr fontId="1" type="noConversion"/>
  </si>
  <si>
    <t>备注</t>
    <phoneticPr fontId="1" type="noConversion"/>
  </si>
  <si>
    <t>bz</t>
    <phoneticPr fontId="1" type="noConversion"/>
  </si>
  <si>
    <t>特殊类型</t>
    <phoneticPr fontId="1" type="noConversion"/>
  </si>
  <si>
    <t>日程特殊事件ID</t>
    <phoneticPr fontId="1" type="noConversion"/>
  </si>
  <si>
    <t>日程特殊事件主题</t>
    <phoneticPr fontId="1" type="noConversion"/>
  </si>
  <si>
    <t>日程提醒日期</t>
    <phoneticPr fontId="1" type="noConversion"/>
  </si>
  <si>
    <t>日程事件类型</t>
    <phoneticPr fontId="1" type="noConversion"/>
  </si>
  <si>
    <t>1：修改，2：删除</t>
    <phoneticPr fontId="1" type="noConversion"/>
  </si>
  <si>
    <t>日程事件ID</t>
    <phoneticPr fontId="1" type="noConversion"/>
  </si>
  <si>
    <t>1：日程事件，2：日程特殊事件</t>
    <phoneticPr fontId="1" type="noConversion"/>
  </si>
  <si>
    <t>组名</t>
    <phoneticPr fontId="1" type="noConversion"/>
  </si>
  <si>
    <t>开始日期</t>
    <phoneticPr fontId="1" type="noConversion"/>
  </si>
  <si>
    <t>开始日期</t>
    <phoneticPr fontId="1" type="noConversion"/>
  </si>
  <si>
    <t>st</t>
    <phoneticPr fontId="1" type="noConversion"/>
  </si>
  <si>
    <t>结束日期</t>
    <phoneticPr fontId="1" type="noConversion"/>
  </si>
  <si>
    <t>et</t>
    <phoneticPr fontId="1" type="noConversion"/>
  </si>
  <si>
    <t>唤醒</t>
    <phoneticPr fontId="1" type="noConversion"/>
  </si>
  <si>
    <t>新消息提醒</t>
    <phoneticPr fontId="1" type="noConversion"/>
  </si>
  <si>
    <t>语音播报</t>
    <phoneticPr fontId="1" type="noConversion"/>
  </si>
  <si>
    <t>震动</t>
    <phoneticPr fontId="1" type="noConversion"/>
  </si>
  <si>
    <t>stn</t>
    <phoneticPr fontId="1" type="noConversion"/>
  </si>
  <si>
    <t>语音</t>
    <phoneticPr fontId="1" type="noConversion"/>
  </si>
  <si>
    <t>系统设置key</t>
    <phoneticPr fontId="1" type="noConversion"/>
  </si>
  <si>
    <t>系统设置value</t>
    <phoneticPr fontId="1" type="noConversion"/>
  </si>
  <si>
    <t>系统版本</t>
    <phoneticPr fontId="1" type="noConversion"/>
  </si>
  <si>
    <t>VARCHAR(400)</t>
    <phoneticPr fontId="1" type="noConversion"/>
  </si>
  <si>
    <t>偏好设置类型</t>
  </si>
  <si>
    <t>偏好设置类型名称</t>
  </si>
  <si>
    <t>偏好设置名称</t>
  </si>
  <si>
    <t>偏好设置key</t>
  </si>
  <si>
    <t>偏好设置value</t>
  </si>
  <si>
    <t>yi</t>
    <phoneticPr fontId="1" type="noConversion"/>
  </si>
  <si>
    <t>yt</t>
    <phoneticPr fontId="1" type="noConversion"/>
  </si>
  <si>
    <t>ytn</t>
    <phoneticPr fontId="1" type="noConversion"/>
  </si>
  <si>
    <t>yn</t>
    <phoneticPr fontId="1" type="noConversion"/>
  </si>
  <si>
    <t>yk</t>
    <phoneticPr fontId="1" type="noConversion"/>
  </si>
  <si>
    <t>yv</t>
    <phoneticPr fontId="1" type="noConversion"/>
  </si>
  <si>
    <t>用户信息表</t>
    <phoneticPr fontId="1" type="noConversion"/>
  </si>
  <si>
    <t>日程事件表</t>
    <phoneticPr fontId="1" type="noConversion"/>
  </si>
  <si>
    <t>计划表</t>
    <phoneticPr fontId="1" type="noConversion"/>
  </si>
  <si>
    <t>用户偏好</t>
    <phoneticPr fontId="1" type="noConversion"/>
  </si>
  <si>
    <t>账户表</t>
    <phoneticPr fontId="1" type="noConversion"/>
  </si>
  <si>
    <t>varchar(10)</t>
    <phoneticPr fontId="1" type="noConversion"/>
  </si>
  <si>
    <t>varchar(11)</t>
    <phoneticPr fontId="1" type="noConversion"/>
  </si>
  <si>
    <t>varchar(20)</t>
    <phoneticPr fontId="1" type="noConversion"/>
  </si>
  <si>
    <t>varchar(100)</t>
    <phoneticPr fontId="1" type="noConversion"/>
  </si>
  <si>
    <t>sta</t>
    <phoneticPr fontId="1" type="noConversion"/>
  </si>
  <si>
    <t>varchar(4)</t>
    <phoneticPr fontId="1" type="noConversion"/>
  </si>
  <si>
    <t>varchar(4)</t>
    <phoneticPr fontId="1" type="noConversion"/>
  </si>
  <si>
    <t>系统设置主键ID</t>
    <phoneticPr fontId="1" type="noConversion"/>
  </si>
  <si>
    <t>偏好主键ID</t>
    <phoneticPr fontId="1" type="noConversion"/>
  </si>
  <si>
    <t>计划颜色标记</t>
    <phoneticPr fontId="1" type="noConversion"/>
  </si>
  <si>
    <t>jc</t>
    <phoneticPr fontId="1" type="noConversion"/>
  </si>
  <si>
    <t>VARCHAR(10)</t>
    <phoneticPr fontId="1" type="noConversion"/>
  </si>
  <si>
    <t>URL</t>
    <phoneticPr fontId="1" type="noConversion"/>
  </si>
  <si>
    <t>设备类型</t>
    <phoneticPr fontId="1" type="noConversion"/>
  </si>
  <si>
    <t>帐户ID</t>
    <phoneticPr fontId="1" type="noConversion"/>
  </si>
  <si>
    <t>设备ID</t>
    <phoneticPr fontId="1" type="noConversion"/>
  </si>
  <si>
    <t>产品版本</t>
    <phoneticPr fontId="1" type="noConversion"/>
  </si>
  <si>
    <t>产品ID</t>
    <phoneticPr fontId="1" type="noConversion"/>
  </si>
  <si>
    <t>pi</t>
    <phoneticPr fontId="1" type="noConversion"/>
  </si>
  <si>
    <t>token</t>
    <phoneticPr fontId="1" type="noConversion"/>
  </si>
  <si>
    <t>lt</t>
    <phoneticPr fontId="1" type="noConversion"/>
  </si>
  <si>
    <t>pv</t>
    <phoneticPr fontId="1" type="noConversion"/>
  </si>
  <si>
    <t>di</t>
    <phoneticPr fontId="1" type="noConversion"/>
  </si>
  <si>
    <t>ai</t>
    <phoneticPr fontId="1" type="noConversion"/>
  </si>
  <si>
    <t>dt</t>
    <phoneticPr fontId="1" type="noConversion"/>
  </si>
  <si>
    <t>头部信息</t>
    <phoneticPr fontId="1" type="noConversion"/>
  </si>
  <si>
    <t>fi</t>
    <phoneticPr fontId="1" type="noConversion"/>
  </si>
  <si>
    <t>系统数据完成</t>
    <phoneticPr fontId="1" type="noConversion"/>
  </si>
  <si>
    <t>数据初始化</t>
    <phoneticPr fontId="1" type="noConversion"/>
  </si>
  <si>
    <t>URL</t>
  </si>
  <si>
    <t>语音</t>
  </si>
  <si>
    <t>画面msg</t>
  </si>
  <si>
    <t>系统版本</t>
  </si>
  <si>
    <t>头部信息</t>
  </si>
  <si>
    <t>speech</t>
    <phoneticPr fontId="1" type="noConversion"/>
  </si>
  <si>
    <t>formmsg</t>
    <phoneticPr fontId="1" type="noConversion"/>
  </si>
  <si>
    <t>sysversion</t>
    <phoneticPr fontId="1" type="noConversion"/>
  </si>
  <si>
    <t>header</t>
    <phoneticPr fontId="1" type="noConversion"/>
  </si>
  <si>
    <t>产品ID</t>
  </si>
  <si>
    <t>pi</t>
  </si>
  <si>
    <t>产品版本</t>
  </si>
  <si>
    <t>pv</t>
  </si>
  <si>
    <t>设备ID</t>
  </si>
  <si>
    <t>di</t>
  </si>
  <si>
    <t>帐户ID</t>
  </si>
  <si>
    <t>ai</t>
  </si>
  <si>
    <t>设备类型</t>
  </si>
  <si>
    <t>dt</t>
  </si>
  <si>
    <t>token</t>
  </si>
  <si>
    <t>lt</t>
  </si>
  <si>
    <t>init</t>
    <phoneticPr fontId="1" type="noConversion"/>
  </si>
  <si>
    <t>系统设置类型key</t>
    <phoneticPr fontId="1" type="noConversion"/>
  </si>
  <si>
    <t>计划类型</t>
    <phoneticPr fontId="1" type="noConversion"/>
  </si>
  <si>
    <t>jt</t>
    <phoneticPr fontId="1" type="noConversion"/>
  </si>
  <si>
    <t>VARCHAR(4)</t>
    <phoneticPr fontId="1" type="noConversion"/>
  </si>
  <si>
    <t>系统设置类型描述</t>
    <phoneticPr fontId="1" type="noConversion"/>
  </si>
  <si>
    <t>系统设置描述</t>
    <phoneticPr fontId="1" type="noConversion"/>
  </si>
  <si>
    <t>日程关联ID</t>
    <phoneticPr fontId="1" type="noConversion"/>
  </si>
  <si>
    <t>sr</t>
    <phoneticPr fontId="1" type="noConversion"/>
  </si>
  <si>
    <t>gtd_a</t>
    <phoneticPr fontId="1" type="noConversion"/>
  </si>
  <si>
    <t>an</t>
    <phoneticPr fontId="1" type="noConversion"/>
  </si>
  <si>
    <t>am</t>
    <phoneticPr fontId="1" type="noConversion"/>
  </si>
  <si>
    <t>ae</t>
    <phoneticPr fontId="1" type="noConversion"/>
  </si>
  <si>
    <t>at</t>
    <phoneticPr fontId="1" type="noConversion"/>
  </si>
  <si>
    <t>aq</t>
    <phoneticPr fontId="1" type="noConversion"/>
  </si>
  <si>
    <t>gtd_u</t>
    <phoneticPr fontId="1" type="noConversion"/>
  </si>
  <si>
    <t>ui</t>
  </si>
  <si>
    <t>un</t>
  </si>
  <si>
    <t>hiu</t>
  </si>
  <si>
    <t>biy</t>
  </si>
  <si>
    <t>rn</t>
  </si>
  <si>
    <t>ic</t>
  </si>
  <si>
    <t>us</t>
  </si>
  <si>
    <t>uct</t>
  </si>
  <si>
    <t>gtd_c</t>
    <phoneticPr fontId="1" type="noConversion"/>
  </si>
  <si>
    <t>ui</t>
    <phoneticPr fontId="1" type="noConversion"/>
  </si>
  <si>
    <t>gtd_sp</t>
    <phoneticPr fontId="1" type="noConversion"/>
  </si>
  <si>
    <t>spi</t>
    <phoneticPr fontId="1" type="noConversion"/>
  </si>
  <si>
    <t>spn</t>
    <phoneticPr fontId="1" type="noConversion"/>
  </si>
  <si>
    <t>gtd_d</t>
    <phoneticPr fontId="1" type="noConversion"/>
  </si>
  <si>
    <t>gtd_e</t>
    <phoneticPr fontId="1" type="noConversion"/>
  </si>
  <si>
    <t>wi</t>
    <phoneticPr fontId="1" type="noConversion"/>
  </si>
  <si>
    <t>wt</t>
    <phoneticPr fontId="1" type="noConversion"/>
  </si>
  <si>
    <t>pwi</t>
    <phoneticPr fontId="1" type="noConversion"/>
  </si>
  <si>
    <t>rnpy</t>
    <phoneticPr fontId="1" type="noConversion"/>
  </si>
  <si>
    <t>gtd_g</t>
    <phoneticPr fontId="1" type="noConversion"/>
  </si>
  <si>
    <t>gi</t>
    <phoneticPr fontId="1" type="noConversion"/>
  </si>
  <si>
    <t>gn</t>
    <phoneticPr fontId="1" type="noConversion"/>
  </si>
  <si>
    <t>gm</t>
    <phoneticPr fontId="1" type="noConversion"/>
  </si>
  <si>
    <t>gtd_b_x</t>
    <phoneticPr fontId="1" type="noConversion"/>
  </si>
  <si>
    <t>gtd_s</t>
    <phoneticPr fontId="1" type="noConversion"/>
  </si>
  <si>
    <t>a</t>
    <phoneticPr fontId="1" type="noConversion"/>
  </si>
  <si>
    <t>u</t>
    <phoneticPr fontId="1" type="noConversion"/>
  </si>
  <si>
    <t>c</t>
    <phoneticPr fontId="1" type="noConversion"/>
  </si>
  <si>
    <t>sp</t>
    <phoneticPr fontId="1" type="noConversion"/>
  </si>
  <si>
    <t>d</t>
    <phoneticPr fontId="1" type="noConversion"/>
  </si>
  <si>
    <t>e</t>
    <phoneticPr fontId="1" type="noConversion"/>
  </si>
  <si>
    <t>j_h</t>
    <phoneticPr fontId="1" type="noConversion"/>
  </si>
  <si>
    <t>b</t>
    <phoneticPr fontId="1" type="noConversion"/>
  </si>
  <si>
    <t>g</t>
    <phoneticPr fontId="1" type="noConversion"/>
  </si>
  <si>
    <t>b_x</t>
    <phoneticPr fontId="1" type="noConversion"/>
  </si>
  <si>
    <t>s</t>
    <phoneticPr fontId="1" type="noConversion"/>
  </si>
  <si>
    <t>y</t>
    <phoneticPr fontId="1" type="noConversion"/>
  </si>
  <si>
    <t>参与人表ID</t>
    <phoneticPr fontId="1" type="noConversion"/>
  </si>
  <si>
    <t>计划名</t>
    <phoneticPr fontId="1" type="noConversion"/>
  </si>
  <si>
    <t>计划描述</t>
    <phoneticPr fontId="1" type="noConversion"/>
  </si>
  <si>
    <t>rt</t>
    <phoneticPr fontId="1" type="noConversion"/>
  </si>
  <si>
    <t>0：关闭，1：每日，2：每周，3：每月，4：每年</t>
    <phoneticPr fontId="1" type="noConversion"/>
  </si>
  <si>
    <t>创建时间戳</t>
    <phoneticPr fontId="1" type="noConversion"/>
  </si>
  <si>
    <t>integer</t>
    <phoneticPr fontId="1" type="noConversion"/>
  </si>
  <si>
    <t>拼音</t>
    <phoneticPr fontId="1" type="noConversion"/>
  </si>
  <si>
    <t>gnpy</t>
    <phoneticPr fontId="1" type="noConversion"/>
  </si>
  <si>
    <t>wtt</t>
    <phoneticPr fontId="1" type="noConversion"/>
  </si>
  <si>
    <t>提醒方式</t>
    <phoneticPr fontId="1" type="noConversion"/>
  </si>
  <si>
    <t>tx</t>
    <phoneticPr fontId="1" type="noConversion"/>
  </si>
  <si>
    <t>varchar(4)</t>
    <phoneticPr fontId="1" type="noConversion"/>
  </si>
  <si>
    <t>联系人别称</t>
  </si>
  <si>
    <t>联系人别称拼音</t>
  </si>
  <si>
    <t>联系人头像</t>
  </si>
  <si>
    <t>联系人名称</t>
  </si>
  <si>
    <t>联系人名称拼音</t>
  </si>
  <si>
    <t>联系人联系方式</t>
  </si>
  <si>
    <t>1已注册，0未注册用户</t>
    <phoneticPr fontId="1" type="noConversion"/>
  </si>
  <si>
    <t>日程事件类型</t>
    <phoneticPr fontId="1" type="noConversion"/>
  </si>
  <si>
    <t>提醒时间表</t>
    <phoneticPr fontId="1" type="noConversion"/>
  </si>
  <si>
    <t>pni</t>
    <phoneticPr fontId="1" type="noConversion"/>
  </si>
  <si>
    <t>原始日程事件ID</t>
    <phoneticPr fontId="1" type="noConversion"/>
  </si>
  <si>
    <t>新消息</t>
    <phoneticPr fontId="1" type="noConversion"/>
  </si>
  <si>
    <t>du</t>
    <phoneticPr fontId="1" type="noConversion"/>
  </si>
  <si>
    <t>归属</t>
    <phoneticPr fontId="1" type="noConversion"/>
  </si>
  <si>
    <t>gs</t>
    <phoneticPr fontId="1" type="noConversion"/>
  </si>
  <si>
    <t>时间</t>
    <phoneticPr fontId="1" type="noConversion"/>
  </si>
  <si>
    <t>数量</t>
    <phoneticPr fontId="1" type="noConversion"/>
  </si>
  <si>
    <t>c</t>
    <phoneticPr fontId="1" type="noConversion"/>
  </si>
  <si>
    <t>boolean</t>
    <phoneticPr fontId="1" type="noConversion"/>
  </si>
  <si>
    <t>创建时间戳</t>
    <phoneticPr fontId="1" type="noConversion"/>
  </si>
  <si>
    <t>gtd_st</t>
    <phoneticPr fontId="1" type="noConversion"/>
  </si>
  <si>
    <t>n</t>
    <phoneticPr fontId="1" type="noConversion"/>
  </si>
  <si>
    <t>varchar(10)</t>
    <phoneticPr fontId="1" type="noConversion"/>
  </si>
  <si>
    <t>st</t>
    <phoneticPr fontId="1" type="noConversion"/>
  </si>
  <si>
    <t>日程总表</t>
    <phoneticPr fontId="1" type="noConversion"/>
  </si>
  <si>
    <t>时间</t>
    <phoneticPr fontId="1" type="noConversion"/>
  </si>
  <si>
    <t>是否提醒</t>
  </si>
  <si>
    <t>0：否，1：是</t>
    <phoneticPr fontId="1" type="noConversion"/>
  </si>
  <si>
    <t>是否提醒</t>
    <phoneticPr fontId="1" type="noConversion"/>
  </si>
  <si>
    <t>itx</t>
    <phoneticPr fontId="1" type="noConversion"/>
  </si>
  <si>
    <t>integer</t>
    <phoneticPr fontId="1" type="noConversion"/>
  </si>
  <si>
    <t>gtd_b</t>
    <phoneticPr fontId="1" type="noConversion"/>
  </si>
  <si>
    <t>rc</t>
    <phoneticPr fontId="1" type="noConversion"/>
  </si>
  <si>
    <t>gtd_bh</t>
    <phoneticPr fontId="1" type="noConversion"/>
  </si>
  <si>
    <t>用户头像表</t>
    <phoneticPr fontId="1" type="noConversion"/>
  </si>
  <si>
    <t>主键</t>
    <phoneticPr fontId="1" type="noConversion"/>
  </si>
  <si>
    <t>联系人ID</t>
    <phoneticPr fontId="1" type="noConversion"/>
  </si>
  <si>
    <t>头像</t>
    <phoneticPr fontId="1" type="noConversion"/>
  </si>
  <si>
    <t>pwi</t>
    <phoneticPr fontId="1" type="noConversion"/>
  </si>
  <si>
    <t>TEXT</t>
    <phoneticPr fontId="1" type="noConversion"/>
  </si>
  <si>
    <t>bhi</t>
    <phoneticPr fontId="1" type="noConversion"/>
  </si>
  <si>
    <t>hiu</t>
    <phoneticPr fontId="1" type="noConversion"/>
  </si>
  <si>
    <t>提醒内容</t>
    <phoneticPr fontId="1" type="noConversion"/>
  </si>
  <si>
    <t>wd</t>
    <phoneticPr fontId="1" type="noConversion"/>
  </si>
  <si>
    <t>0:关闭，1:10m， 2:30m，3:1h，4:4h，5:1d</t>
    <phoneticPr fontId="1" type="noConversion"/>
  </si>
  <si>
    <t>全天：99:99</t>
    <phoneticPr fontId="1" type="noConversion"/>
  </si>
  <si>
    <t>重复：9999/12/31</t>
    <phoneticPr fontId="1" type="noConversion"/>
  </si>
  <si>
    <t>gtd_j_h</t>
    <phoneticPr fontId="1" type="noConversion"/>
  </si>
  <si>
    <t>计划类型</t>
    <phoneticPr fontId="1" type="noConversion"/>
  </si>
  <si>
    <t>1：下载，0：未下载</t>
    <phoneticPr fontId="1" type="noConversion"/>
  </si>
  <si>
    <t>jtd</t>
    <phoneticPr fontId="1" type="noConversion"/>
  </si>
  <si>
    <t>计划日程特殊事件ID</t>
    <phoneticPr fontId="1" type="noConversion"/>
  </si>
  <si>
    <t>计划日程特殊事件ID</t>
    <phoneticPr fontId="1" type="noConversion"/>
  </si>
  <si>
    <t>计划内容主题</t>
    <phoneticPr fontId="1" type="noConversion"/>
  </si>
  <si>
    <t>计划内容主题</t>
    <phoneticPr fontId="1" type="noConversion"/>
  </si>
  <si>
    <t>排序</t>
    <phoneticPr fontId="1" type="noConversion"/>
  </si>
  <si>
    <t>排序</t>
    <phoneticPr fontId="1" type="noConversion"/>
  </si>
  <si>
    <t>integer</t>
    <phoneticPr fontId="1" type="noConversion"/>
  </si>
  <si>
    <t>gtd_jt</t>
    <phoneticPr fontId="1" type="noConversion"/>
  </si>
  <si>
    <t>jti</t>
    <phoneticPr fontId="1" type="noConversion"/>
  </si>
  <si>
    <t>ji</t>
    <phoneticPr fontId="1" type="noConversion"/>
  </si>
  <si>
    <t>spn</t>
    <phoneticPr fontId="1" type="noConversion"/>
  </si>
  <si>
    <t>sd</t>
    <phoneticPr fontId="1" type="noConversion"/>
  </si>
  <si>
    <t>px</t>
    <phoneticPr fontId="1" type="noConversion"/>
  </si>
  <si>
    <t>计划日程特殊表</t>
    <phoneticPr fontId="1" type="noConversion"/>
  </si>
  <si>
    <t>新增《计划日程特殊表》</t>
    <phoneticPr fontId="1" type="noConversion"/>
  </si>
  <si>
    <t>计划ID</t>
    <phoneticPr fontId="1" type="noConversion"/>
  </si>
  <si>
    <t>计划ID</t>
    <phoneticPr fontId="1" type="noConversion"/>
  </si>
  <si>
    <t>日程事件ID</t>
    <phoneticPr fontId="1" type="noConversion"/>
  </si>
  <si>
    <t>si</t>
    <phoneticPr fontId="1" type="noConversion"/>
  </si>
  <si>
    <t>varchar(50)</t>
    <phoneticPr fontId="1" type="noConversion"/>
  </si>
  <si>
    <t>1：未读，0：已读</t>
    <phoneticPr fontId="1" type="noConversion"/>
  </si>
  <si>
    <t>0:系统jt，1：系统sp，2：自定义</t>
    <phoneticPr fontId="1" type="noConversion"/>
  </si>
  <si>
    <t>语音表</t>
    <phoneticPr fontId="1" type="noConversion"/>
  </si>
  <si>
    <t>gtd_su</t>
    <phoneticPr fontId="1" type="noConversion"/>
  </si>
  <si>
    <t>主键ID</t>
    <phoneticPr fontId="1" type="noConversion"/>
  </si>
  <si>
    <t>语音内容</t>
    <phoneticPr fontId="1" type="noConversion"/>
  </si>
  <si>
    <t>备注</t>
    <phoneticPr fontId="1" type="noConversion"/>
  </si>
  <si>
    <t>sui</t>
    <phoneticPr fontId="1" type="noConversion"/>
  </si>
  <si>
    <t>sum</t>
    <phoneticPr fontId="1" type="noConversion"/>
  </si>
  <si>
    <t>sus</t>
    <phoneticPr fontId="1" type="noConversion"/>
  </si>
  <si>
    <t>sut</t>
    <phoneticPr fontId="1" type="noConversion"/>
  </si>
  <si>
    <t>suc</t>
    <phoneticPr fontId="1" type="noConversion"/>
  </si>
  <si>
    <t>subt</t>
    <phoneticPr fontId="1" type="noConversion"/>
  </si>
  <si>
    <t>sust</t>
    <phoneticPr fontId="1" type="noConversion"/>
  </si>
  <si>
    <t>subtsn</t>
    <phoneticPr fontId="1" type="noConversion"/>
  </si>
  <si>
    <t>sustsn</t>
    <phoneticPr fontId="1" type="noConversion"/>
  </si>
  <si>
    <t>大分类</t>
    <phoneticPr fontId="1" type="noConversion"/>
  </si>
  <si>
    <t>大分类描述</t>
    <phoneticPr fontId="1" type="noConversion"/>
  </si>
  <si>
    <t>小分类</t>
    <phoneticPr fontId="1" type="noConversion"/>
  </si>
  <si>
    <t>小分类描述</t>
    <phoneticPr fontId="1" type="noConversion"/>
  </si>
  <si>
    <t>NONE, ONE, MULTI</t>
    <phoneticPr fontId="1" type="noConversion"/>
  </si>
  <si>
    <t>语义环境</t>
    <phoneticPr fontId="1" type="noConversion"/>
  </si>
  <si>
    <t>语义结果是否多条</t>
    <phoneticPr fontId="1" type="noConversion"/>
  </si>
  <si>
    <t>true：需要，false：不需要</t>
    <phoneticPr fontId="1" type="noConversion"/>
  </si>
  <si>
    <t>语音自动激活</t>
    <phoneticPr fontId="1" type="noConversion"/>
  </si>
  <si>
    <t>语音tips</t>
    <phoneticPr fontId="1" type="noConversion"/>
  </si>
  <si>
    <t>bhiu</t>
    <phoneticPr fontId="1" type="noConversion"/>
  </si>
  <si>
    <t>日程语义标签标注表</t>
    <phoneticPr fontId="1" type="noConversion"/>
  </si>
  <si>
    <t>gtd_mk</t>
    <phoneticPr fontId="1" type="noConversion"/>
  </si>
  <si>
    <t>mki</t>
    <phoneticPr fontId="1" type="noConversion"/>
  </si>
  <si>
    <t>日程ID</t>
    <phoneticPr fontId="1" type="noConversion"/>
  </si>
  <si>
    <t>si</t>
    <phoneticPr fontId="1" type="noConversion"/>
  </si>
  <si>
    <t>语义标签标注</t>
    <phoneticPr fontId="1" type="noConversion"/>
  </si>
  <si>
    <t>mkl</t>
    <phoneticPr fontId="1" type="noConversion"/>
  </si>
  <si>
    <t>语义标签使用半角逗号分割，查询时使用like模糊查询</t>
    <phoneticPr fontId="1" type="noConversion"/>
  </si>
  <si>
    <t>标注类型</t>
    <phoneticPr fontId="1" type="noConversion"/>
  </si>
  <si>
    <t>mkt</t>
    <phoneticPr fontId="1" type="noConversion"/>
  </si>
  <si>
    <t>default</t>
    <phoneticPr fontId="1" type="noConversion"/>
  </si>
  <si>
    <t>个人日历</t>
    <phoneticPr fontId="1" type="noConversion"/>
  </si>
  <si>
    <t>内建日历</t>
    <phoneticPr fontId="1" type="noConversion"/>
  </si>
  <si>
    <t>公共日历</t>
    <phoneticPr fontId="1" type="noConversion"/>
  </si>
  <si>
    <t>公开日程</t>
    <phoneticPr fontId="1" type="noConversion"/>
  </si>
  <si>
    <t>显示在日历的日程数量上，日程一览中显示</t>
    <phoneticPr fontId="1" type="noConversion"/>
  </si>
  <si>
    <t>重叠日期的公共日历项，根据优先级在日历上只显示最高优先级</t>
    <phoneticPr fontId="1" type="noConversion"/>
  </si>
  <si>
    <r>
      <t>日历</t>
    </r>
    <r>
      <rPr>
        <b/>
        <i/>
        <sz val="11"/>
        <color theme="1"/>
        <rFont val="宋体"/>
        <family val="3"/>
        <charset val="134"/>
        <scheme val="minor"/>
      </rPr>
      <t>（计划表）</t>
    </r>
    <phoneticPr fontId="1" type="noConversion"/>
  </si>
  <si>
    <t>日程保存在日程表（gtd_c）和特殊日程表（gtd_jt）</t>
    <phoneticPr fontId="1" type="noConversion"/>
  </si>
  <si>
    <t>日程保存在日程表（gtd_c）和日程重复表（gtd_sp）</t>
    <phoneticPr fontId="1" type="noConversion"/>
  </si>
  <si>
    <t>支持提醒</t>
    <phoneticPr fontId="1" type="noConversion"/>
  </si>
  <si>
    <t>不支持提醒</t>
    <phoneticPr fontId="1" type="noConversion"/>
  </si>
  <si>
    <t>日程</t>
    <phoneticPr fontId="1" type="noConversion"/>
  </si>
  <si>
    <t>提醒</t>
    <phoneticPr fontId="1" type="noConversion"/>
  </si>
  <si>
    <t>闹铃</t>
    <phoneticPr fontId="1" type="noConversion"/>
  </si>
  <si>
    <t>备忘</t>
    <phoneticPr fontId="1" type="noConversion"/>
  </si>
  <si>
    <t>在日历和日程一览不显示，语音无法查询，每日日程页面不显示</t>
    <phoneticPr fontId="1" type="noConversion"/>
  </si>
  <si>
    <t>在日历和日程一览不显示，语音可以查询，每日日程页面不显示</t>
    <phoneticPr fontId="1" type="noConversion"/>
  </si>
  <si>
    <t>支持附加重复、提醒、日历（或者叫计划）</t>
    <phoneticPr fontId="1" type="noConversion"/>
  </si>
  <si>
    <t>任务</t>
    <phoneticPr fontId="1" type="noConversion"/>
  </si>
  <si>
    <t>支持附加重复、提醒、日历（或者叫计划）、完成状态</t>
    <phoneticPr fontId="1" type="noConversion"/>
  </si>
  <si>
    <t>在日历和日程一览不显示，语音可以查询，每日日程页面显示</t>
    <phoneticPr fontId="1" type="noConversion"/>
  </si>
  <si>
    <t>提醒9点前出门</t>
    <phoneticPr fontId="1" type="noConversion"/>
  </si>
  <si>
    <t>10点到客户公司拜访客户</t>
    <phoneticPr fontId="1" type="noConversion"/>
  </si>
  <si>
    <t>新版本备份与恢复功能Bug修复</t>
    <phoneticPr fontId="1" type="noConversion"/>
  </si>
  <si>
    <t>拜访脉策科技</t>
    <phoneticPr fontId="1" type="noConversion"/>
  </si>
  <si>
    <t>联系XXX客户，跟进项目进展</t>
    <phoneticPr fontId="1" type="noConversion"/>
  </si>
  <si>
    <t>今天我借给XXX五万块钱</t>
    <phoneticPr fontId="1" type="noConversion"/>
  </si>
  <si>
    <t>今天XXX告诉我，冥王星项目的材料不全，需要补齐，具体内容稍后他会发给我</t>
    <phoneticPr fontId="1" type="noConversion"/>
  </si>
  <si>
    <t>今天打了电话给XXX，他让我周五再给他打个电话确认下项目进展</t>
    <phoneticPr fontId="1" type="noConversion"/>
  </si>
  <si>
    <t>休息时间结束闹铃（10分钟闹铃、等）</t>
    <phoneticPr fontId="1" type="noConversion"/>
  </si>
  <si>
    <t>工作时间结束闹铃（15分钟、30分钟闹铃、等）</t>
    <phoneticPr fontId="1" type="noConversion"/>
  </si>
  <si>
    <t>烤箱时间闹铃（10分钟闹铃、等）</t>
    <phoneticPr fontId="1" type="noConversion"/>
  </si>
  <si>
    <t>起床闹铃（早上7点、下午1点、等）</t>
    <phoneticPr fontId="1" type="noConversion"/>
  </si>
  <si>
    <t>私有日历</t>
    <phoneticPr fontId="1" type="noConversion"/>
  </si>
  <si>
    <t>私有日程</t>
    <phoneticPr fontId="1" type="noConversion"/>
  </si>
  <si>
    <t>显示在日历的日期上，日程一览显示在左侧日期下方，一览中不显示</t>
    <phoneticPr fontId="1" type="noConversion"/>
  </si>
  <si>
    <t>较公共日历显示优先级更高</t>
    <phoneticPr fontId="1" type="noConversion"/>
  </si>
  <si>
    <t>结婚纪念日</t>
    <phoneticPr fontId="1" type="noConversion"/>
  </si>
  <si>
    <t>伴侣、父母、孩子、朋友、同学等生日</t>
    <phoneticPr fontId="1" type="noConversion"/>
  </si>
  <si>
    <t>毕业、获奖等纪念日</t>
    <phoneticPr fontId="1" type="noConversion"/>
  </si>
  <si>
    <t>共享日程</t>
    <phoneticPr fontId="1" type="noConversion"/>
  </si>
  <si>
    <t>冥王星</t>
    <phoneticPr fontId="1" type="noConversion"/>
  </si>
  <si>
    <t>个人/工作</t>
    <phoneticPr fontId="1" type="noConversion"/>
  </si>
  <si>
    <t>普吉岛旅行</t>
    <phoneticPr fontId="1" type="noConversion"/>
  </si>
  <si>
    <t>效吉软件</t>
    <phoneticPr fontId="1" type="noConversion"/>
  </si>
  <si>
    <t>gtd_c</t>
    <phoneticPr fontId="1" type="noConversion"/>
  </si>
  <si>
    <t>归属（gs）</t>
    <phoneticPr fontId="1" type="noConversion"/>
  </si>
  <si>
    <t>0：本人创建，1：他人创建，2：系统本地日历,3:系统计划3优先级类型，4：系统计划无优先级</t>
    <phoneticPr fontId="1" type="noConversion"/>
  </si>
  <si>
    <t>0：本人创建</t>
  </si>
  <si>
    <t>1：他人创建</t>
  </si>
  <si>
    <t>2：系统本地日历</t>
  </si>
  <si>
    <t>3: 优先级类型</t>
    <phoneticPr fontId="1" type="noConversion"/>
  </si>
  <si>
    <t>4：无优先级</t>
    <phoneticPr fontId="1" type="noConversion"/>
  </si>
  <si>
    <t>5: 备忘</t>
    <phoneticPr fontId="1" type="noConversion"/>
  </si>
  <si>
    <t>日程备忘表</t>
    <phoneticPr fontId="1" type="noConversion"/>
  </si>
  <si>
    <t>moi</t>
    <phoneticPr fontId="1" type="noConversion"/>
  </si>
  <si>
    <t>备忘内容</t>
    <phoneticPr fontId="1" type="noConversion"/>
  </si>
  <si>
    <t>mon</t>
    <phoneticPr fontId="1" type="noConversion"/>
  </si>
  <si>
    <t>附件类型</t>
    <phoneticPr fontId="1" type="noConversion"/>
  </si>
  <si>
    <t>附件</t>
    <phoneticPr fontId="1" type="noConversion"/>
  </si>
  <si>
    <t>fjt</t>
    <phoneticPr fontId="1" type="noConversion"/>
  </si>
  <si>
    <t>fj</t>
    <phoneticPr fontId="1" type="noConversion"/>
  </si>
  <si>
    <t>2019/6/17 增加</t>
    <phoneticPr fontId="1" type="noConversion"/>
  </si>
  <si>
    <t>fjn</t>
    <phoneticPr fontId="1" type="noConversion"/>
  </si>
  <si>
    <t>附件名称/KEY</t>
    <phoneticPr fontId="1" type="noConversion"/>
  </si>
  <si>
    <t>日历</t>
    <phoneticPr fontId="1" type="noConversion"/>
  </si>
  <si>
    <t>日历项</t>
    <phoneticPr fontId="1" type="noConversion"/>
  </si>
  <si>
    <t>计划</t>
    <phoneticPr fontId="1" type="noConversion"/>
  </si>
  <si>
    <t>事件</t>
    <phoneticPr fontId="1" type="noConversion"/>
  </si>
  <si>
    <t>备忘</t>
    <phoneticPr fontId="1" type="noConversion"/>
  </si>
  <si>
    <t>日程</t>
    <phoneticPr fontId="1" type="noConversion"/>
  </si>
  <si>
    <t>任务</t>
    <phoneticPr fontId="1" type="noConversion"/>
  </si>
  <si>
    <t>小任务</t>
    <phoneticPr fontId="1" type="noConversion"/>
  </si>
  <si>
    <t>按日查询</t>
    <phoneticPr fontId="1" type="noConversion"/>
  </si>
  <si>
    <t>备忘</t>
    <phoneticPr fontId="1" type="noConversion"/>
  </si>
  <si>
    <t>所属日期</t>
    <phoneticPr fontId="1" type="noConversion"/>
  </si>
  <si>
    <t>更新日期</t>
    <phoneticPr fontId="1" type="noConversion"/>
  </si>
  <si>
    <t>日程/事件</t>
    <phoneticPr fontId="1" type="noConversion"/>
  </si>
  <si>
    <t>任务/事件</t>
    <phoneticPr fontId="1" type="noConversion"/>
  </si>
  <si>
    <t>完成日期</t>
    <phoneticPr fontId="1" type="noConversion"/>
  </si>
  <si>
    <t>创建日期/完成日期</t>
    <phoneticPr fontId="1" type="noConversion"/>
  </si>
  <si>
    <t>小任务/事件</t>
    <phoneticPr fontId="1" type="noConversion"/>
  </si>
  <si>
    <t>提醒日期</t>
    <phoneticPr fontId="1" type="noConversion"/>
  </si>
  <si>
    <t>按月查询</t>
    <phoneticPr fontId="1" type="noConversion"/>
  </si>
  <si>
    <t>无</t>
    <phoneticPr fontId="1" type="noConversion"/>
  </si>
  <si>
    <t>所属日期/重复日期/截止日期</t>
    <phoneticPr fontId="1" type="noConversion"/>
  </si>
  <si>
    <t>按唯一识别符查询</t>
    <phoneticPr fontId="1" type="noConversion"/>
  </si>
  <si>
    <t>重复事件</t>
    <phoneticPr fontId="1" type="noConversion"/>
  </si>
  <si>
    <t>日程/事件</t>
    <phoneticPr fontId="1" type="noConversion"/>
  </si>
  <si>
    <t>无, 可以设置完成后自动创建一个新的任务</t>
    <phoneticPr fontId="1" type="noConversion"/>
  </si>
  <si>
    <t>查询/修改/删除</t>
    <phoneticPr fontId="1" type="noConversion"/>
  </si>
  <si>
    <t>事件表</t>
    <phoneticPr fontId="1" type="noConversion"/>
  </si>
  <si>
    <t>gtd_ev</t>
    <phoneticPr fontId="1" type="noConversion"/>
  </si>
  <si>
    <t>事件ID</t>
    <phoneticPr fontId="1" type="noConversion"/>
  </si>
  <si>
    <t>事件主题</t>
    <phoneticPr fontId="1" type="noConversion"/>
  </si>
  <si>
    <t>evi</t>
    <phoneticPr fontId="1" type="noConversion"/>
  </si>
  <si>
    <t>事件日期</t>
    <phoneticPr fontId="1" type="noConversion"/>
  </si>
  <si>
    <t>evd</t>
    <phoneticPr fontId="1" type="noConversion"/>
  </si>
  <si>
    <t>重复事件ID</t>
    <phoneticPr fontId="1" type="noConversion"/>
  </si>
  <si>
    <t>更新时间戳</t>
    <phoneticPr fontId="1" type="noConversion"/>
  </si>
  <si>
    <t>utt</t>
    <phoneticPr fontId="1" type="noConversion"/>
  </si>
  <si>
    <t>integer</t>
    <phoneticPr fontId="1" type="noConversion"/>
  </si>
  <si>
    <t>事件类型</t>
    <phoneticPr fontId="1" type="noConversion"/>
  </si>
  <si>
    <t>type</t>
    <phoneticPr fontId="1" type="noConversion"/>
  </si>
  <si>
    <t>事件归属</t>
    <phoneticPr fontId="1" type="noConversion"/>
  </si>
  <si>
    <t>gs</t>
    <phoneticPr fontId="1" type="noConversion"/>
  </si>
  <si>
    <t>提醒设置文字表示（一览显示冗余）</t>
    <phoneticPr fontId="1" type="noConversion"/>
  </si>
  <si>
    <t>重复设置文字表示（一览显示冗余）</t>
    <phoneticPr fontId="1" type="noConversion"/>
  </si>
  <si>
    <t>1: 日程，2：任务，3：小任务</t>
    <phoneticPr fontId="1" type="noConversion"/>
  </si>
  <si>
    <t>gtd_t</t>
    <phoneticPr fontId="1" type="noConversion"/>
  </si>
  <si>
    <t>任务表</t>
    <phoneticPr fontId="1" type="noConversion"/>
  </si>
  <si>
    <t>备忘ID</t>
    <phoneticPr fontId="1" type="noConversion"/>
  </si>
  <si>
    <t>标签</t>
    <phoneticPr fontId="1" type="noConversion"/>
  </si>
  <si>
    <t>附件</t>
    <phoneticPr fontId="1" type="noConversion"/>
  </si>
  <si>
    <t>mk</t>
    <phoneticPr fontId="1" type="noConversion"/>
  </si>
  <si>
    <t>fj</t>
    <phoneticPr fontId="1" type="noConversion"/>
  </si>
  <si>
    <t>varchar(50)</t>
    <phoneticPr fontId="1" type="noConversion"/>
  </si>
  <si>
    <t>逗号分隔的标签名称
(冗余字段, 方便一览显示)</t>
    <phoneticPr fontId="1" type="noConversion"/>
  </si>
  <si>
    <t>附件数量
(冗余字段, 方便一览显示)</t>
    <phoneticPr fontId="1" type="noConversion"/>
  </si>
  <si>
    <t>完成状态</t>
    <phoneticPr fontId="1" type="noConversion"/>
  </si>
  <si>
    <t>创建日期</t>
    <phoneticPr fontId="1" type="noConversion"/>
  </si>
  <si>
    <t>isrt</t>
    <phoneticPr fontId="1" type="noConversion"/>
  </si>
  <si>
    <t>cd</t>
    <phoneticPr fontId="1" type="noConversion"/>
  </si>
  <si>
    <t>fd</t>
    <phoneticPr fontId="1" type="noConversion"/>
  </si>
  <si>
    <t>完成后创建</t>
    <phoneticPr fontId="1" type="noConversion"/>
  </si>
  <si>
    <t>0：未完成，1：已完成</t>
    <phoneticPr fontId="1" type="noConversion"/>
  </si>
  <si>
    <t>cs</t>
    <phoneticPr fontId="1" type="noConversion"/>
  </si>
  <si>
    <t>varchar(4)</t>
    <phoneticPr fontId="1" type="noConversion"/>
  </si>
  <si>
    <t>完成后填入</t>
    <phoneticPr fontId="1" type="noConversion"/>
  </si>
  <si>
    <t>创建时填入</t>
    <phoneticPr fontId="1" type="noConversion"/>
  </si>
  <si>
    <t>完成后是否自动创建任务</t>
    <phoneticPr fontId="1" type="noConversion"/>
  </si>
  <si>
    <t>附件</t>
    <phoneticPr fontId="1" type="noConversion"/>
  </si>
  <si>
    <t>附件数量（一览显示冗余）</t>
    <phoneticPr fontId="1" type="noConversion"/>
  </si>
  <si>
    <t>日历项ID</t>
    <phoneticPr fontId="1" type="noConversion"/>
  </si>
  <si>
    <t>日历项类型</t>
    <phoneticPr fontId="1" type="noConversion"/>
  </si>
  <si>
    <t>jtt</t>
    <phoneticPr fontId="1" type="noConversion"/>
  </si>
  <si>
    <t>日历项表</t>
    <phoneticPr fontId="1" type="noConversion"/>
  </si>
  <si>
    <t>具体的日期，10月1日国庆节通过插入多条记录解决</t>
    <phoneticPr fontId="1" type="noConversion"/>
  </si>
  <si>
    <t>0：节日，1：活动</t>
    <phoneticPr fontId="1" type="noConversion"/>
  </si>
  <si>
    <t>自定义</t>
    <phoneticPr fontId="1" type="noConversion"/>
  </si>
  <si>
    <t>0：下载，1：自定义</t>
    <phoneticPr fontId="1" type="noConversion"/>
  </si>
  <si>
    <t>jtc</t>
    <phoneticPr fontId="1" type="noConversion"/>
  </si>
  <si>
    <t>参与人</t>
    <phoneticPr fontId="1" type="noConversion"/>
  </si>
  <si>
    <t>参与人数量(一览显示冗余)</t>
    <phoneticPr fontId="1" type="noConversion"/>
  </si>
  <si>
    <t>pn</t>
    <phoneticPr fontId="1" type="noConversion"/>
  </si>
  <si>
    <t>事件关联ID</t>
    <phoneticPr fontId="1" type="noConversion"/>
  </si>
  <si>
    <t>共享人原事件ID</t>
    <phoneticPr fontId="1" type="noConversion"/>
  </si>
  <si>
    <t>提醒</t>
    <phoneticPr fontId="1" type="noConversion"/>
  </si>
  <si>
    <t>提醒显示</t>
    <phoneticPr fontId="1" type="noConversion"/>
  </si>
  <si>
    <t>重复显示</t>
    <phoneticPr fontId="1" type="noConversion"/>
  </si>
  <si>
    <t>重复</t>
    <phoneticPr fontId="1" type="noConversion"/>
  </si>
  <si>
    <t>tx</t>
    <phoneticPr fontId="1" type="noConversion"/>
  </si>
  <si>
    <t>txs</t>
    <phoneticPr fontId="1" type="noConversion"/>
  </si>
  <si>
    <t>rt</t>
    <phoneticPr fontId="1" type="noConversion"/>
  </si>
  <si>
    <t>rts</t>
    <phoneticPr fontId="1" type="noConversion"/>
  </si>
  <si>
    <t>重复设置参数JSON格式</t>
    <phoneticPr fontId="1" type="noConversion"/>
  </si>
  <si>
    <t>提醒设置参数JSON格式</t>
    <phoneticPr fontId="1" type="noConversion"/>
  </si>
  <si>
    <t>integer</t>
    <phoneticPr fontId="1" type="noConversion"/>
  </si>
  <si>
    <t>wtt</t>
    <phoneticPr fontId="1" type="noConversion"/>
  </si>
  <si>
    <t>创建时间戳</t>
    <phoneticPr fontId="1" type="noConversion"/>
  </si>
  <si>
    <t>附件地址</t>
    <phoneticPr fontId="1" type="noConversion"/>
  </si>
  <si>
    <t>ext</t>
    <phoneticPr fontId="1" type="noConversion"/>
  </si>
  <si>
    <t>附件后缀</t>
    <phoneticPr fontId="1" type="noConversion"/>
  </si>
  <si>
    <t>fjn</t>
    <phoneticPr fontId="1" type="noConversion"/>
  </si>
  <si>
    <t>附件名称</t>
    <phoneticPr fontId="1" type="noConversion"/>
  </si>
  <si>
    <t>obi</t>
    <phoneticPr fontId="1" type="noConversion"/>
  </si>
  <si>
    <t>对象ID</t>
    <phoneticPr fontId="1" type="noConversion"/>
  </si>
  <si>
    <t>obt</t>
    <phoneticPr fontId="1" type="noConversion"/>
  </si>
  <si>
    <t>对象类型</t>
    <phoneticPr fontId="1" type="noConversion"/>
  </si>
  <si>
    <t>event=事件 memo=备忘 calendar=日历项</t>
    <phoneticPr fontId="1" type="noConversion"/>
  </si>
  <si>
    <t>fji</t>
    <phoneticPr fontId="1" type="noConversion"/>
  </si>
  <si>
    <t>主键ID</t>
    <phoneticPr fontId="1" type="noConversion"/>
  </si>
  <si>
    <t>标签表</t>
    <phoneticPr fontId="1" type="noConversion"/>
  </si>
  <si>
    <t>gtd_fj</t>
    <phoneticPr fontId="1" type="noConversion"/>
  </si>
  <si>
    <t>返回</t>
    <phoneticPr fontId="1" type="noConversion"/>
  </si>
  <si>
    <t>integer</t>
    <phoneticPr fontId="1" type="noConversion"/>
  </si>
  <si>
    <t>wtt</t>
    <phoneticPr fontId="1" type="noConversion"/>
  </si>
  <si>
    <t>创建时间戳</t>
    <phoneticPr fontId="1" type="noConversion"/>
  </si>
  <si>
    <t>varchar(4)</t>
    <phoneticPr fontId="1" type="noConversion"/>
  </si>
  <si>
    <t>del</t>
    <phoneticPr fontId="1" type="noConversion"/>
  </si>
  <si>
    <t>是否删除</t>
    <phoneticPr fontId="1" type="noConversion"/>
  </si>
  <si>
    <t xml:space="preserve">undel 未删除 del 已删除 </t>
    <phoneticPr fontId="1" type="noConversion"/>
  </si>
  <si>
    <t>tb</t>
    <phoneticPr fontId="1" type="noConversion"/>
  </si>
  <si>
    <t>是否同步</t>
    <phoneticPr fontId="1" type="noConversion"/>
  </si>
  <si>
    <t>unsynch 未同步 synch 已同步</t>
    <phoneticPr fontId="1" type="noConversion"/>
  </si>
  <si>
    <t>sdt</t>
    <phoneticPr fontId="1" type="noConversion"/>
  </si>
  <si>
    <t xml:space="preserve">nosend 未发送，noaccepted未接受，accepted已接受，rejected已拒绝 </t>
    <phoneticPr fontId="1" type="noConversion"/>
  </si>
  <si>
    <t>日程发送状态</t>
    <phoneticPr fontId="1" type="noConversion"/>
  </si>
  <si>
    <t>sa</t>
    <phoneticPr fontId="1" type="noConversion"/>
  </si>
  <si>
    <t>修改权限</t>
    <phoneticPr fontId="1" type="noConversion"/>
  </si>
  <si>
    <t>unmod 不可修改，mod可修改</t>
    <phoneticPr fontId="1" type="noConversion"/>
  </si>
  <si>
    <t>varchar(50)</t>
    <phoneticPr fontId="1" type="noConversion"/>
  </si>
  <si>
    <t>obi</t>
    <phoneticPr fontId="1" type="noConversion"/>
  </si>
  <si>
    <t>对象ID</t>
    <phoneticPr fontId="1" type="noConversion"/>
  </si>
  <si>
    <t>obt</t>
    <phoneticPr fontId="1" type="noConversion"/>
  </si>
  <si>
    <t>对象类型</t>
    <phoneticPr fontId="1" type="noConversion"/>
  </si>
  <si>
    <t>event=事件 memo=备忘 calendar=日历项</t>
    <phoneticPr fontId="1" type="noConversion"/>
  </si>
  <si>
    <t>事件参与人表ID</t>
    <phoneticPr fontId="1" type="noConversion"/>
  </si>
  <si>
    <t>主键ID</t>
    <phoneticPr fontId="1" type="noConversion"/>
  </si>
  <si>
    <t>参与人表</t>
    <phoneticPr fontId="1" type="noConversion"/>
  </si>
  <si>
    <t>返回</t>
    <phoneticPr fontId="1" type="noConversion"/>
  </si>
  <si>
    <t>integer</t>
    <phoneticPr fontId="1" type="noConversion"/>
  </si>
  <si>
    <t>wtt</t>
    <phoneticPr fontId="1" type="noConversion"/>
  </si>
  <si>
    <t>创建时间戳</t>
    <phoneticPr fontId="1" type="noConversion"/>
  </si>
  <si>
    <t>varchar(50)</t>
    <phoneticPr fontId="1" type="noConversion"/>
  </si>
  <si>
    <t>mkt</t>
    <phoneticPr fontId="1" type="noConversion"/>
  </si>
  <si>
    <t>标注类型</t>
    <phoneticPr fontId="1" type="noConversion"/>
  </si>
  <si>
    <t>default</t>
    <phoneticPr fontId="1" type="noConversion"/>
  </si>
  <si>
    <t>obi</t>
    <phoneticPr fontId="1" type="noConversion"/>
  </si>
  <si>
    <t>对象ID</t>
    <phoneticPr fontId="1" type="noConversion"/>
  </si>
  <si>
    <t>obt</t>
    <phoneticPr fontId="1" type="noConversion"/>
  </si>
  <si>
    <t>对象类型</t>
    <phoneticPr fontId="1" type="noConversion"/>
  </si>
  <si>
    <t>event=事件 memo=备忘 calendar=日历项</t>
    <phoneticPr fontId="1" type="noConversion"/>
  </si>
  <si>
    <t>mkl</t>
    <phoneticPr fontId="1" type="noConversion"/>
  </si>
  <si>
    <t>语义标签标注</t>
    <phoneticPr fontId="1" type="noConversion"/>
  </si>
  <si>
    <t>语义标签使用半角逗号分割，查询时使用like模糊查询</t>
    <phoneticPr fontId="1" type="noConversion"/>
  </si>
  <si>
    <t>主键</t>
    <phoneticPr fontId="1" type="noConversion"/>
  </si>
  <si>
    <t>日程语义标签标注表</t>
    <phoneticPr fontId="1" type="noConversion"/>
  </si>
  <si>
    <t>事件ID</t>
    <phoneticPr fontId="1" type="noConversion"/>
  </si>
  <si>
    <t>evi</t>
    <phoneticPr fontId="1" type="noConversion"/>
  </si>
  <si>
    <t>消息ID</t>
    <phoneticPr fontId="1" type="noConversion"/>
  </si>
  <si>
    <t>sti</t>
    <phoneticPr fontId="1" type="noConversion"/>
  </si>
  <si>
    <t>varchar(50)</t>
    <phoneticPr fontId="1" type="noConversion"/>
  </si>
  <si>
    <t>日期</t>
    <phoneticPr fontId="1" type="noConversion"/>
  </si>
  <si>
    <t>标题</t>
    <phoneticPr fontId="1" type="noConversion"/>
  </si>
  <si>
    <t>正文</t>
    <phoneticPr fontId="1" type="noConversion"/>
  </si>
  <si>
    <t>tl</t>
    <phoneticPr fontId="1" type="noConversion"/>
  </si>
  <si>
    <t>ctx</t>
    <phoneticPr fontId="1" type="noConversion"/>
  </si>
  <si>
    <t>发送时间戳</t>
  </si>
  <si>
    <t>发送时间戳</t>
    <phoneticPr fontId="1" type="noConversion"/>
  </si>
  <si>
    <t>stt</t>
    <phoneticPr fontId="1" type="noConversion"/>
  </si>
  <si>
    <t>消息类型</t>
    <phoneticPr fontId="1" type="noConversion"/>
  </si>
  <si>
    <t>mtt</t>
    <phoneticPr fontId="1" type="noConversion"/>
  </si>
  <si>
    <t>varchar(4)</t>
    <phoneticPr fontId="1" type="noConversion"/>
  </si>
  <si>
    <t>system=冥王星消息,agenda=日程消息</t>
    <phoneticPr fontId="1" type="noConversion"/>
  </si>
  <si>
    <t>消息关联ID</t>
  </si>
  <si>
    <t>消息关联ID</t>
    <phoneticPr fontId="1" type="noConversion"/>
  </si>
  <si>
    <t>ri</t>
    <phoneticPr fontId="1" type="noConversion"/>
  </si>
  <si>
    <t>用于消息关联的日历项、事件或备忘，根据消息类型判断</t>
    <phoneticPr fontId="1" type="noConversion"/>
  </si>
  <si>
    <t>修改</t>
    <phoneticPr fontId="1" type="noConversion"/>
  </si>
  <si>
    <t>再邀请</t>
    <phoneticPr fontId="1" type="noConversion"/>
  </si>
  <si>
    <t>0: 不可修改,1: 可修改</t>
    <phoneticPr fontId="1" type="noConversion"/>
  </si>
  <si>
    <t>0: 不可再邀请,1：可在邀请</t>
    <phoneticPr fontId="1" type="noConversion"/>
  </si>
  <si>
    <t>iv</t>
    <phoneticPr fontId="1" type="noConversion"/>
  </si>
  <si>
    <t>md</t>
    <phoneticPr fontId="1" type="noConversion"/>
  </si>
  <si>
    <t>varchar(4)</t>
    <phoneticPr fontId="1" type="noConversion"/>
  </si>
  <si>
    <t>联系人来源</t>
    <phoneticPr fontId="1" type="noConversion"/>
  </si>
  <si>
    <t>src</t>
    <phoneticPr fontId="1" type="noConversion"/>
  </si>
  <si>
    <t>local: 本地联系人导入，share: 共享日程带入</t>
    <phoneticPr fontId="1" type="noConversion"/>
  </si>
  <si>
    <t>更新者</t>
    <phoneticPr fontId="1" type="noConversion"/>
  </si>
  <si>
    <t>mi</t>
    <phoneticPr fontId="1" type="noConversion"/>
  </si>
  <si>
    <t>varchar(50)</t>
    <phoneticPr fontId="1" type="noConversion"/>
  </si>
  <si>
    <t>持续时间</t>
    <phoneticPr fontId="1" type="noConversion"/>
  </si>
  <si>
    <t>ct</t>
    <phoneticPr fontId="1" type="noConversion"/>
  </si>
  <si>
    <t>integer</t>
    <phoneticPr fontId="1" type="noConversion"/>
  </si>
  <si>
    <t>服务器推送提醒使用事件ID+原始提醒时间</t>
    <phoneticPr fontId="1" type="noConversion"/>
  </si>
  <si>
    <t>客户端用于判断是否过期提醒</t>
    <phoneticPr fontId="1" type="noConversion"/>
  </si>
  <si>
    <t>evn</t>
    <phoneticPr fontId="1" type="noConversion"/>
  </si>
  <si>
    <t>rtevi</t>
    <phoneticPr fontId="1" type="noConversion"/>
  </si>
  <si>
    <t>evi</t>
    <phoneticPr fontId="1" type="noConversion"/>
  </si>
  <si>
    <t>,?</t>
    <phoneticPr fontId="1" type="noConversion"/>
  </si>
  <si>
    <t>计划项主题</t>
    <phoneticPr fontId="1" type="noConversion"/>
  </si>
  <si>
    <t>jtn</t>
    <phoneticPr fontId="1" type="noConversion"/>
  </si>
  <si>
    <t>所属时间</t>
    <phoneticPr fontId="1" type="noConversion"/>
  </si>
  <si>
    <t>st</t>
    <phoneticPr fontId="1" type="noConversion"/>
  </si>
  <si>
    <t>某些节气有时间属性</t>
    <phoneticPr fontId="1" type="noConversion"/>
  </si>
  <si>
    <t>gtd_ca</t>
    <phoneticPr fontId="1" type="noConversion"/>
  </si>
  <si>
    <t>?</t>
    <phoneticPr fontId="1" type="noConversion"/>
  </si>
  <si>
    <t>gtd_mom</t>
    <phoneticPr fontId="1" type="noConversion"/>
  </si>
  <si>
    <t>gtd_jta</t>
    <phoneticPr fontId="1" type="noConversion"/>
  </si>
  <si>
    <t>gtd_mrk</t>
    <phoneticPr fontId="1" type="noConversion"/>
  </si>
  <si>
    <t>gtd_par</t>
    <phoneticPr fontId="1" type="noConversion"/>
  </si>
  <si>
    <t>pari</t>
    <phoneticPr fontId="1" type="noConversion"/>
  </si>
  <si>
    <t>jti</t>
    <phoneticPr fontId="1" type="noConversion"/>
  </si>
  <si>
    <t>varchar(50)</t>
    <phoneticPr fontId="1" type="noConversion"/>
  </si>
  <si>
    <t>mki</t>
    <phoneticPr fontId="1" type="noConversion"/>
  </si>
  <si>
    <t>gtd_jha</t>
    <phoneticPr fontId="1" type="noConversion"/>
  </si>
  <si>
    <t>备忘时间</t>
    <phoneticPr fontId="1" type="noConversion"/>
  </si>
  <si>
    <t>是否删除</t>
    <phoneticPr fontId="1" type="noConversion"/>
  </si>
  <si>
    <t>gtd_wa</t>
    <phoneticPr fontId="1" type="noConversion"/>
  </si>
  <si>
    <t>wai</t>
    <phoneticPr fontId="1" type="noConversion"/>
  </si>
  <si>
    <t>半小时</t>
    <phoneticPr fontId="1" type="noConversion"/>
  </si>
  <si>
    <t>日程：所属日期，任务：创建/完成日期，小任务：创建日期</t>
    <phoneticPr fontId="1" type="noConversion"/>
  </si>
  <si>
    <t>是否全天</t>
    <phoneticPr fontId="1" type="noConversion"/>
  </si>
  <si>
    <t>0：否，1：是</t>
    <phoneticPr fontId="1" type="noConversion"/>
  </si>
  <si>
    <t>al</t>
    <phoneticPr fontId="1" type="noConversion"/>
  </si>
  <si>
    <t>全天：00:00</t>
    <phoneticPr fontId="1" type="noConversion"/>
  </si>
  <si>
    <t>全天：23:59</t>
    <phoneticPr fontId="1" type="noConversion"/>
  </si>
  <si>
    <t>※重复日程中，如果修改其中一条记录，如果仍然为重复日程，则当前选择日期开始所有记录删除，原重复日程结束日改为当前日期前一天。</t>
    <phoneticPr fontId="1" type="noConversion"/>
  </si>
  <si>
    <t>然后为这个新的重复日程建立新的日程数据。如果只是改当前选择日期，则修改当前记录信息的重复字段为不重复。</t>
    <phoneticPr fontId="1" type="noConversion"/>
  </si>
  <si>
    <t>非重复记录删除，是删当前记录</t>
    <phoneticPr fontId="1" type="noConversion"/>
  </si>
  <si>
    <t>重复记录删除，删除当前或所有。</t>
    <phoneticPr fontId="1" type="noConversion"/>
  </si>
  <si>
    <t>varchar(6)</t>
    <phoneticPr fontId="1" type="noConversion"/>
  </si>
  <si>
    <t>rfg</t>
    <phoneticPr fontId="1" type="noConversion"/>
  </si>
  <si>
    <t>0：非重复日程，1：重复日程，2： 从重复日程修改为非重复日程的</t>
    <phoneticPr fontId="1" type="noConversion"/>
  </si>
  <si>
    <t>重复日程标志</t>
    <phoneticPr fontId="1" type="noConversion"/>
  </si>
  <si>
    <t>事件时间</t>
    <phoneticPr fontId="1" type="noConversion"/>
  </si>
  <si>
    <t>evt</t>
    <phoneticPr fontId="1" type="noConversion"/>
  </si>
  <si>
    <t>重复事件创建第一个事件ID,用于重复日程修改/删除操作</t>
    <phoneticPr fontId="1" type="noConversion"/>
  </si>
  <si>
    <t>任务类型使用</t>
    <phoneticPr fontId="1" type="noConversion"/>
  </si>
  <si>
    <t>todolist标志</t>
    <phoneticPr fontId="1" type="noConversion"/>
  </si>
  <si>
    <t>todolist</t>
    <phoneticPr fontId="1" type="noConversion"/>
  </si>
  <si>
    <t>wc</t>
    <phoneticPr fontId="1" type="noConversion"/>
  </si>
  <si>
    <t>0:是，1：否</t>
    <phoneticPr fontId="1" type="noConversion"/>
  </si>
  <si>
    <t>地址Y</t>
    <phoneticPr fontId="1" type="noConversion"/>
  </si>
  <si>
    <t>地址</t>
    <phoneticPr fontId="1" type="noConversion"/>
  </si>
  <si>
    <t>地址X</t>
    <phoneticPr fontId="1" type="noConversion"/>
  </si>
  <si>
    <t>经度</t>
    <phoneticPr fontId="1" type="noConversion"/>
  </si>
  <si>
    <t>纬度</t>
    <phoneticPr fontId="1" type="noConversion"/>
  </si>
  <si>
    <t>adr</t>
    <phoneticPr fontId="1" type="noConversion"/>
  </si>
  <si>
    <t>adrx</t>
    <phoneticPr fontId="1" type="noConversion"/>
  </si>
  <si>
    <t>adry</t>
    <phoneticPr fontId="1" type="noConversion"/>
  </si>
  <si>
    <t>完成状态</t>
    <phoneticPr fontId="1" type="noConversion"/>
  </si>
  <si>
    <t>wc</t>
    <phoneticPr fontId="1" type="noConversion"/>
  </si>
  <si>
    <t>0：未完成，1：已完成</t>
    <phoneticPr fontId="1" type="noConversion"/>
  </si>
  <si>
    <t>0：本人创建，1：他人创建，2：系统本地日历,3: 共享待接受缓存, 4:共享待删除</t>
    <phoneticPr fontId="1" type="noConversion"/>
  </si>
  <si>
    <t>邀请状态</t>
    <phoneticPr fontId="1" type="noConversion"/>
  </si>
  <si>
    <t>invitestatus</t>
    <phoneticPr fontId="1" type="noConversion"/>
  </si>
  <si>
    <t>none：无，accepted：接受，rejected：拒绝 （仅在作为受邀人时使用）</t>
    <phoneticPr fontId="1" type="noConversion"/>
  </si>
</sst>
</file>

<file path=xl/styles.xml><?xml version="1.0" encoding="utf-8"?>
<styleSheet xmlns="http://schemas.openxmlformats.org/spreadsheetml/2006/main">
  <fonts count="11">
    <font>
      <sz val="11"/>
      <color theme="1"/>
      <name val="宋体"/>
      <family val="2"/>
      <charset val="134"/>
      <scheme val="minor"/>
    </font>
    <font>
      <sz val="9"/>
      <name val="宋体"/>
      <family val="2"/>
      <charset val="134"/>
      <scheme val="minor"/>
    </font>
    <font>
      <sz val="11"/>
      <name val="宋体"/>
      <family val="2"/>
      <charset val="134"/>
      <scheme val="minor"/>
    </font>
    <font>
      <sz val="11"/>
      <name val="宋体"/>
      <family val="3"/>
      <charset val="134"/>
      <scheme val="minor"/>
    </font>
    <font>
      <u/>
      <sz val="11"/>
      <color theme="10"/>
      <name val="宋体"/>
      <family val="2"/>
      <charset val="134"/>
      <scheme val="minor"/>
    </font>
    <font>
      <sz val="11"/>
      <color theme="1"/>
      <name val="宋体"/>
      <family val="2"/>
      <scheme val="minor"/>
    </font>
    <font>
      <i/>
      <sz val="11"/>
      <color theme="1"/>
      <name val="宋体"/>
      <family val="3"/>
      <charset val="134"/>
      <scheme val="minor"/>
    </font>
    <font>
      <b/>
      <sz val="11"/>
      <color theme="1"/>
      <name val="宋体"/>
      <family val="3"/>
      <charset val="134"/>
      <scheme val="minor"/>
    </font>
    <font>
      <b/>
      <i/>
      <sz val="11"/>
      <color theme="1"/>
      <name val="宋体"/>
      <family val="3"/>
      <charset val="134"/>
      <scheme val="minor"/>
    </font>
    <font>
      <sz val="11"/>
      <color rgb="FFFF0000"/>
      <name val="宋体"/>
      <family val="2"/>
      <charset val="134"/>
      <scheme val="minor"/>
    </font>
    <font>
      <sz val="11"/>
      <color rgb="FFFF0000"/>
      <name val="宋体"/>
      <family val="3"/>
      <charset val="134"/>
      <scheme val="minor"/>
    </font>
  </fonts>
  <fills count="6">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theme="9" tint="0.39997558519241921"/>
        <bgColor indexed="64"/>
      </patternFill>
    </fill>
    <fill>
      <patternFill patternType="solid">
        <fgColor theme="0" tint="-0.49998474074526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dashed">
        <color indexed="64"/>
      </left>
      <right style="dashed">
        <color indexed="64"/>
      </right>
      <top style="dashed">
        <color indexed="64"/>
      </top>
      <bottom style="dashed">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0" fontId="4" fillId="0" borderId="0" applyNumberFormat="0" applyFill="0" applyBorder="0" applyAlignment="0" applyProtection="0">
      <alignment vertical="center"/>
    </xf>
    <xf numFmtId="0" fontId="5" fillId="0" borderId="0"/>
  </cellStyleXfs>
  <cellXfs count="60">
    <xf numFmtId="0" fontId="0" fillId="0" borderId="0" xfId="0">
      <alignment vertical="center"/>
    </xf>
    <xf numFmtId="0" fontId="0" fillId="0" borderId="0" xfId="0" applyAlignment="1">
      <alignment vertical="center" wrapText="1"/>
    </xf>
    <xf numFmtId="0" fontId="0" fillId="0" borderId="1" xfId="0" applyBorder="1" applyAlignment="1">
      <alignment vertical="center" wrapText="1"/>
    </xf>
    <xf numFmtId="0" fontId="0" fillId="0" borderId="1" xfId="0" applyBorder="1">
      <alignment vertical="center"/>
    </xf>
    <xf numFmtId="0" fontId="0" fillId="0" borderId="2" xfId="0" applyBorder="1">
      <alignment vertical="center"/>
    </xf>
    <xf numFmtId="0" fontId="0" fillId="0" borderId="2" xfId="0" applyBorder="1" applyAlignment="1">
      <alignment vertical="center" wrapText="1"/>
    </xf>
    <xf numFmtId="0" fontId="4" fillId="0" borderId="1" xfId="1" applyBorder="1" applyAlignment="1">
      <alignment vertical="center" wrapText="1"/>
    </xf>
    <xf numFmtId="14" fontId="0" fillId="0" borderId="0" xfId="0" applyNumberFormat="1">
      <alignment vertical="center"/>
    </xf>
    <xf numFmtId="0" fontId="2" fillId="0" borderId="2" xfId="0" applyFont="1" applyFill="1" applyBorder="1" applyAlignment="1">
      <alignment vertical="center" wrapText="1"/>
    </xf>
    <xf numFmtId="0" fontId="3" fillId="0" borderId="2" xfId="0" applyFont="1" applyFill="1" applyBorder="1" applyAlignment="1">
      <alignment vertical="center" wrapText="1"/>
    </xf>
    <xf numFmtId="0" fontId="0" fillId="0" borderId="2" xfId="0" applyFill="1" applyBorder="1" applyAlignment="1">
      <alignment vertical="center" wrapText="1"/>
    </xf>
    <xf numFmtId="0" fontId="0" fillId="0" borderId="0" xfId="0" applyFill="1">
      <alignment vertical="center"/>
    </xf>
    <xf numFmtId="0" fontId="0" fillId="0" borderId="2" xfId="0" applyFill="1"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4" fillId="0" borderId="0" xfId="1" applyAlignment="1">
      <alignment vertical="center" wrapText="1"/>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2" borderId="2" xfId="0" applyFill="1" applyBorder="1" applyAlignment="1">
      <alignment vertical="center" wrapText="1"/>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0" xfId="0" applyAlignment="1">
      <alignment horizontal="left" vertical="center" indent="1"/>
    </xf>
    <xf numFmtId="0" fontId="6" fillId="0" borderId="0" xfId="0" applyFont="1" applyAlignment="1">
      <alignment horizontal="left" vertical="center" indent="1"/>
    </xf>
    <xf numFmtId="0" fontId="7" fillId="0" borderId="0" xfId="0" applyFont="1">
      <alignment vertical="center"/>
    </xf>
    <xf numFmtId="0" fontId="6" fillId="0" borderId="0" xfId="0" applyFont="1" applyAlignment="1">
      <alignment horizontal="left" vertical="center" indent="2"/>
    </xf>
    <xf numFmtId="0" fontId="7" fillId="0" borderId="0" xfId="0" applyFont="1" applyAlignment="1">
      <alignment horizontal="left" vertical="center"/>
    </xf>
    <xf numFmtId="0" fontId="0" fillId="0" borderId="1" xfId="0" applyBorder="1">
      <alignment vertical="center"/>
    </xf>
    <xf numFmtId="0" fontId="9" fillId="3" borderId="2" xfId="0" applyFont="1" applyFill="1" applyBorder="1" applyAlignment="1">
      <alignment vertical="center" wrapText="1"/>
    </xf>
    <xf numFmtId="0" fontId="10" fillId="3" borderId="0" xfId="0" applyFont="1" applyFill="1">
      <alignment vertical="center"/>
    </xf>
    <xf numFmtId="0" fontId="10" fillId="3" borderId="2" xfId="0" applyFont="1" applyFill="1" applyBorder="1">
      <alignment vertical="center"/>
    </xf>
    <xf numFmtId="0" fontId="0" fillId="0" borderId="1" xfId="0" applyBorder="1">
      <alignment vertical="center"/>
    </xf>
    <xf numFmtId="0" fontId="0" fillId="0" borderId="1" xfId="0" applyBorder="1">
      <alignment vertical="center"/>
    </xf>
    <xf numFmtId="0" fontId="0" fillId="0" borderId="0" xfId="0" applyFill="1" applyBorder="1" applyAlignment="1">
      <alignment vertical="center" wrapText="1"/>
    </xf>
    <xf numFmtId="0" fontId="0" fillId="0" borderId="0" xfId="0" applyBorder="1">
      <alignment vertical="center"/>
    </xf>
    <xf numFmtId="0" fontId="0" fillId="0" borderId="0" xfId="0" applyBorder="1" applyAlignment="1">
      <alignment vertical="center" wrapText="1"/>
    </xf>
    <xf numFmtId="0" fontId="0" fillId="3" borderId="2" xfId="0" applyFill="1" applyBorder="1" applyAlignment="1">
      <alignment vertical="center" wrapText="1"/>
    </xf>
    <xf numFmtId="0" fontId="0" fillId="3" borderId="0" xfId="0" applyFill="1">
      <alignment vertical="center"/>
    </xf>
    <xf numFmtId="0" fontId="0" fillId="3" borderId="2" xfId="0" applyFill="1" applyBorder="1">
      <alignment vertical="center"/>
    </xf>
    <xf numFmtId="0" fontId="0" fillId="3" borderId="0" xfId="0" applyFill="1" applyAlignment="1">
      <alignment vertical="center" wrapText="1"/>
    </xf>
    <xf numFmtId="0" fontId="0" fillId="4" borderId="2" xfId="0" applyFill="1" applyBorder="1" applyAlignment="1">
      <alignment vertical="center" wrapText="1"/>
    </xf>
    <xf numFmtId="0" fontId="0" fillId="4" borderId="0" xfId="0" applyFill="1">
      <alignment vertical="center"/>
    </xf>
    <xf numFmtId="0" fontId="0" fillId="4" borderId="2" xfId="0" applyFill="1" applyBorder="1">
      <alignment vertical="center"/>
    </xf>
    <xf numFmtId="0" fontId="0" fillId="0" borderId="1" xfId="0" applyBorder="1">
      <alignment vertical="center"/>
    </xf>
    <xf numFmtId="0" fontId="0" fillId="0" borderId="1" xfId="0" applyBorder="1">
      <alignment vertical="center"/>
    </xf>
    <xf numFmtId="0" fontId="0" fillId="0" borderId="0" xfId="0" applyAlignment="1">
      <alignment vertical="top" wrapText="1"/>
    </xf>
    <xf numFmtId="0" fontId="9" fillId="0" borderId="0" xfId="0" applyFont="1" applyAlignment="1">
      <alignment vertical="center"/>
    </xf>
    <xf numFmtId="20" fontId="0" fillId="0" borderId="2" xfId="0" applyNumberFormat="1" applyFill="1" applyBorder="1" applyAlignment="1">
      <alignment vertical="center" wrapText="1"/>
    </xf>
    <xf numFmtId="0" fontId="0" fillId="5" borderId="2" xfId="0" applyFill="1" applyBorder="1" applyAlignment="1">
      <alignment vertical="center" wrapText="1"/>
    </xf>
    <xf numFmtId="0" fontId="0" fillId="5" borderId="0" xfId="0" applyFill="1">
      <alignment vertical="center"/>
    </xf>
    <xf numFmtId="0" fontId="0" fillId="5" borderId="2" xfId="0" applyFill="1" applyBorder="1">
      <alignment vertical="center"/>
    </xf>
    <xf numFmtId="0" fontId="0" fillId="0" borderId="1" xfId="0" applyBorder="1">
      <alignment vertical="center"/>
    </xf>
    <xf numFmtId="0" fontId="0" fillId="0" borderId="3" xfId="0" applyBorder="1">
      <alignment vertical="center"/>
    </xf>
    <xf numFmtId="0" fontId="0" fillId="0" borderId="4" xfId="0" applyBorder="1">
      <alignment vertical="center"/>
    </xf>
  </cellXfs>
  <cellStyles count="3">
    <cellStyle name="常规" xfId="0" builtinId="0"/>
    <cellStyle name="常规 2" xfId="2"/>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13</xdr:col>
      <xdr:colOff>0</xdr:colOff>
      <xdr:row>11</xdr:row>
      <xdr:rowOff>57150</xdr:rowOff>
    </xdr:from>
    <xdr:to>
      <xdr:col>15</xdr:col>
      <xdr:colOff>0</xdr:colOff>
      <xdr:row>14</xdr:row>
      <xdr:rowOff>104775</xdr:rowOff>
    </xdr:to>
    <xdr:sp macro="" textlink="">
      <xdr:nvSpPr>
        <xdr:cNvPr id="2" name="圆角矩形 1"/>
        <xdr:cNvSpPr/>
      </xdr:nvSpPr>
      <xdr:spPr>
        <a:xfrm>
          <a:off x="5486400" y="194310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日程表</a:t>
          </a:r>
          <a:endParaRPr lang="en-US" altLang="zh-CN" sz="1100"/>
        </a:p>
        <a:p>
          <a:pPr algn="ctr"/>
          <a:r>
            <a:rPr lang="en-US" altLang="zh-CN" sz="1100"/>
            <a:t>gtd_c</a:t>
          </a:r>
          <a:endParaRPr lang="zh-CN" altLang="en-US" sz="1100"/>
        </a:p>
      </xdr:txBody>
    </xdr:sp>
    <xdr:clientData/>
  </xdr:twoCellAnchor>
  <xdr:twoCellAnchor>
    <xdr:from>
      <xdr:col>17</xdr:col>
      <xdr:colOff>0</xdr:colOff>
      <xdr:row>8</xdr:row>
      <xdr:rowOff>0</xdr:rowOff>
    </xdr:from>
    <xdr:to>
      <xdr:col>19</xdr:col>
      <xdr:colOff>0</xdr:colOff>
      <xdr:row>11</xdr:row>
      <xdr:rowOff>47625</xdr:rowOff>
    </xdr:to>
    <xdr:sp macro="" textlink="">
      <xdr:nvSpPr>
        <xdr:cNvPr id="3" name="圆角矩形 2"/>
        <xdr:cNvSpPr/>
      </xdr:nvSpPr>
      <xdr:spPr>
        <a:xfrm>
          <a:off x="5486400" y="137160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日程重复表</a:t>
          </a:r>
          <a:endParaRPr lang="en-US" altLang="zh-CN" sz="1100"/>
        </a:p>
        <a:p>
          <a:pPr algn="ctr"/>
          <a:r>
            <a:rPr lang="en-US" altLang="zh-CN" sz="1100"/>
            <a:t>gtd_sp</a:t>
          </a:r>
          <a:endParaRPr lang="zh-CN" altLang="en-US" sz="1100"/>
        </a:p>
      </xdr:txBody>
    </xdr:sp>
    <xdr:clientData/>
  </xdr:twoCellAnchor>
  <xdr:twoCellAnchor>
    <xdr:from>
      <xdr:col>15</xdr:col>
      <xdr:colOff>0</xdr:colOff>
      <xdr:row>9</xdr:row>
      <xdr:rowOff>109538</xdr:rowOff>
    </xdr:from>
    <xdr:to>
      <xdr:col>17</xdr:col>
      <xdr:colOff>0</xdr:colOff>
      <xdr:row>12</xdr:row>
      <xdr:rowOff>166688</xdr:rowOff>
    </xdr:to>
    <xdr:cxnSp macro="">
      <xdr:nvCxnSpPr>
        <xdr:cNvPr id="5" name="肘形连接符 4"/>
        <xdr:cNvCxnSpPr>
          <a:stCxn id="2" idx="3"/>
          <a:endCxn id="3" idx="1"/>
        </xdr:cNvCxnSpPr>
      </xdr:nvCxnSpPr>
      <xdr:spPr>
        <a:xfrm flipV="1">
          <a:off x="6858000" y="1652588"/>
          <a:ext cx="1371600" cy="5715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0</xdr:colOff>
      <xdr:row>14</xdr:row>
      <xdr:rowOff>123825</xdr:rowOff>
    </xdr:from>
    <xdr:to>
      <xdr:col>19</xdr:col>
      <xdr:colOff>0</xdr:colOff>
      <xdr:row>18</xdr:row>
      <xdr:rowOff>0</xdr:rowOff>
    </xdr:to>
    <xdr:sp macro="" textlink="">
      <xdr:nvSpPr>
        <xdr:cNvPr id="9" name="圆角矩形 8"/>
        <xdr:cNvSpPr/>
      </xdr:nvSpPr>
      <xdr:spPr>
        <a:xfrm>
          <a:off x="11658600" y="2524125"/>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特殊日程表</a:t>
          </a:r>
          <a:endParaRPr lang="en-US" altLang="zh-CN" sz="1100"/>
        </a:p>
        <a:p>
          <a:pPr algn="ctr"/>
          <a:r>
            <a:rPr lang="en-US" altLang="zh-CN" sz="1100"/>
            <a:t>gtd_jt</a:t>
          </a:r>
          <a:endParaRPr lang="zh-CN" altLang="en-US" sz="1100"/>
        </a:p>
      </xdr:txBody>
    </xdr:sp>
    <xdr:clientData/>
  </xdr:twoCellAnchor>
  <xdr:twoCellAnchor>
    <xdr:from>
      <xdr:col>15</xdr:col>
      <xdr:colOff>0</xdr:colOff>
      <xdr:row>12</xdr:row>
      <xdr:rowOff>166688</xdr:rowOff>
    </xdr:from>
    <xdr:to>
      <xdr:col>17</xdr:col>
      <xdr:colOff>0</xdr:colOff>
      <xdr:row>16</xdr:row>
      <xdr:rowOff>61913</xdr:rowOff>
    </xdr:to>
    <xdr:cxnSp macro="">
      <xdr:nvCxnSpPr>
        <xdr:cNvPr id="11" name="肘形连接符 10"/>
        <xdr:cNvCxnSpPr>
          <a:stCxn id="2" idx="3"/>
          <a:endCxn id="9" idx="1"/>
        </xdr:cNvCxnSpPr>
      </xdr:nvCxnSpPr>
      <xdr:spPr>
        <a:xfrm>
          <a:off x="10287000" y="2224088"/>
          <a:ext cx="1371600" cy="581025"/>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1</xdr:row>
      <xdr:rowOff>123825</xdr:rowOff>
    </xdr:from>
    <xdr:to>
      <xdr:col>15</xdr:col>
      <xdr:colOff>0</xdr:colOff>
      <xdr:row>5</xdr:row>
      <xdr:rowOff>0</xdr:rowOff>
    </xdr:to>
    <xdr:sp macro="" textlink="">
      <xdr:nvSpPr>
        <xdr:cNvPr id="14" name="圆角矩形 13"/>
        <xdr:cNvSpPr/>
      </xdr:nvSpPr>
      <xdr:spPr>
        <a:xfrm>
          <a:off x="2743200" y="295275"/>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计划表</a:t>
          </a:r>
          <a:endParaRPr lang="en-US" altLang="zh-CN" sz="1100"/>
        </a:p>
        <a:p>
          <a:pPr algn="ctr"/>
          <a:r>
            <a:rPr lang="en-US" altLang="zh-CN" sz="1100"/>
            <a:t>gtd_j_h</a:t>
          </a:r>
          <a:endParaRPr lang="zh-CN" altLang="en-US" sz="1100"/>
        </a:p>
      </xdr:txBody>
    </xdr:sp>
    <xdr:clientData/>
  </xdr:twoCellAnchor>
  <xdr:twoCellAnchor>
    <xdr:from>
      <xdr:col>14</xdr:col>
      <xdr:colOff>0</xdr:colOff>
      <xdr:row>5</xdr:row>
      <xdr:rowOff>0</xdr:rowOff>
    </xdr:from>
    <xdr:to>
      <xdr:col>14</xdr:col>
      <xdr:colOff>0</xdr:colOff>
      <xdr:row>11</xdr:row>
      <xdr:rowOff>57150</xdr:rowOff>
    </xdr:to>
    <xdr:cxnSp macro="">
      <xdr:nvCxnSpPr>
        <xdr:cNvPr id="16" name="直接箭头连接符 15"/>
        <xdr:cNvCxnSpPr>
          <a:stCxn id="14" idx="2"/>
          <a:endCxn id="2" idx="0"/>
        </xdr:cNvCxnSpPr>
      </xdr:nvCxnSpPr>
      <xdr:spPr>
        <a:xfrm>
          <a:off x="6172200" y="857250"/>
          <a:ext cx="0" cy="10858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11</xdr:row>
      <xdr:rowOff>57150</xdr:rowOff>
    </xdr:from>
    <xdr:to>
      <xdr:col>11</xdr:col>
      <xdr:colOff>0</xdr:colOff>
      <xdr:row>14</xdr:row>
      <xdr:rowOff>104775</xdr:rowOff>
    </xdr:to>
    <xdr:sp macro="" textlink="">
      <xdr:nvSpPr>
        <xdr:cNvPr id="17" name="圆角矩形 16"/>
        <xdr:cNvSpPr/>
      </xdr:nvSpPr>
      <xdr:spPr>
        <a:xfrm>
          <a:off x="2743200" y="194310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提醒表</a:t>
          </a:r>
          <a:endParaRPr lang="en-US" altLang="zh-CN" sz="1100"/>
        </a:p>
        <a:p>
          <a:pPr algn="ctr"/>
          <a:r>
            <a:rPr lang="en-US" altLang="zh-CN" sz="1100"/>
            <a:t>gtd_e</a:t>
          </a:r>
          <a:endParaRPr lang="zh-CN" altLang="en-US" sz="1100"/>
        </a:p>
      </xdr:txBody>
    </xdr:sp>
    <xdr:clientData/>
  </xdr:twoCellAnchor>
  <xdr:twoCellAnchor>
    <xdr:from>
      <xdr:col>11</xdr:col>
      <xdr:colOff>0</xdr:colOff>
      <xdr:row>12</xdr:row>
      <xdr:rowOff>166688</xdr:rowOff>
    </xdr:from>
    <xdr:to>
      <xdr:col>13</xdr:col>
      <xdr:colOff>0</xdr:colOff>
      <xdr:row>12</xdr:row>
      <xdr:rowOff>166688</xdr:rowOff>
    </xdr:to>
    <xdr:cxnSp macro="">
      <xdr:nvCxnSpPr>
        <xdr:cNvPr id="21" name="直接箭头连接符 20"/>
        <xdr:cNvCxnSpPr>
          <a:stCxn id="2" idx="1"/>
          <a:endCxn id="17" idx="3"/>
        </xdr:cNvCxnSpPr>
      </xdr:nvCxnSpPr>
      <xdr:spPr>
        <a:xfrm flipH="1">
          <a:off x="4114800" y="2224088"/>
          <a:ext cx="1371600" cy="0"/>
        </a:xfrm>
        <a:prstGeom prst="straightConnector1">
          <a:avLst/>
        </a:prstGeom>
        <a:ln>
          <a:prstDash val="dash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20</xdr:row>
      <xdr:rowOff>0</xdr:rowOff>
    </xdr:from>
    <xdr:to>
      <xdr:col>15</xdr:col>
      <xdr:colOff>0</xdr:colOff>
      <xdr:row>23</xdr:row>
      <xdr:rowOff>47625</xdr:rowOff>
    </xdr:to>
    <xdr:sp macro="" textlink="">
      <xdr:nvSpPr>
        <xdr:cNvPr id="23" name="圆角矩形 22"/>
        <xdr:cNvSpPr/>
      </xdr:nvSpPr>
      <xdr:spPr>
        <a:xfrm>
          <a:off x="8915400" y="342900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日程标签表</a:t>
          </a:r>
          <a:endParaRPr lang="en-US" altLang="zh-CN" sz="1100"/>
        </a:p>
        <a:p>
          <a:pPr algn="ctr"/>
          <a:r>
            <a:rPr lang="en-US" altLang="zh-CN" sz="1100"/>
            <a:t>gtd_mk</a:t>
          </a:r>
          <a:endParaRPr lang="zh-CN" altLang="en-US" sz="1100"/>
        </a:p>
      </xdr:txBody>
    </xdr:sp>
    <xdr:clientData/>
  </xdr:twoCellAnchor>
  <xdr:twoCellAnchor>
    <xdr:from>
      <xdr:col>14</xdr:col>
      <xdr:colOff>0</xdr:colOff>
      <xdr:row>14</xdr:row>
      <xdr:rowOff>104775</xdr:rowOff>
    </xdr:from>
    <xdr:to>
      <xdr:col>14</xdr:col>
      <xdr:colOff>0</xdr:colOff>
      <xdr:row>20</xdr:row>
      <xdr:rowOff>0</xdr:rowOff>
    </xdr:to>
    <xdr:cxnSp macro="">
      <xdr:nvCxnSpPr>
        <xdr:cNvPr id="25" name="直接箭头连接符 24"/>
        <xdr:cNvCxnSpPr>
          <a:stCxn id="2" idx="2"/>
          <a:endCxn id="23" idx="0"/>
        </xdr:cNvCxnSpPr>
      </xdr:nvCxnSpPr>
      <xdr:spPr>
        <a:xfrm>
          <a:off x="9601200" y="2505075"/>
          <a:ext cx="0" cy="9239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0</xdr:colOff>
      <xdr:row>20</xdr:row>
      <xdr:rowOff>0</xdr:rowOff>
    </xdr:from>
    <xdr:to>
      <xdr:col>19</xdr:col>
      <xdr:colOff>0</xdr:colOff>
      <xdr:row>23</xdr:row>
      <xdr:rowOff>47625</xdr:rowOff>
    </xdr:to>
    <xdr:sp macro="" textlink="">
      <xdr:nvSpPr>
        <xdr:cNvPr id="15" name="圆角矩形 14"/>
        <xdr:cNvSpPr/>
      </xdr:nvSpPr>
      <xdr:spPr>
        <a:xfrm>
          <a:off x="11658600" y="3429000"/>
          <a:ext cx="1371600" cy="561975"/>
        </a:xfrm>
        <a:prstGeom prst="roundRect">
          <a:avLst>
            <a:gd name="adj" fmla="val 9887"/>
          </a:avLst>
        </a:prstGeom>
        <a:ln>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b="1"/>
            <a:t>备忘表</a:t>
          </a:r>
          <a:endParaRPr lang="en-US" altLang="zh-CN" sz="1100" b="1"/>
        </a:p>
        <a:p>
          <a:pPr algn="ctr"/>
          <a:r>
            <a:rPr lang="en-US" altLang="zh-CN" sz="1100" b="1"/>
            <a:t>gtd_mo</a:t>
          </a:r>
          <a:endParaRPr lang="zh-CN" altLang="en-US" sz="1100" b="1"/>
        </a:p>
      </xdr:txBody>
    </xdr:sp>
    <xdr:clientData/>
  </xdr:twoCellAnchor>
  <xdr:twoCellAnchor>
    <xdr:from>
      <xdr:col>15</xdr:col>
      <xdr:colOff>0</xdr:colOff>
      <xdr:row>12</xdr:row>
      <xdr:rowOff>166688</xdr:rowOff>
    </xdr:from>
    <xdr:to>
      <xdr:col>17</xdr:col>
      <xdr:colOff>0</xdr:colOff>
      <xdr:row>21</xdr:row>
      <xdr:rowOff>109538</xdr:rowOff>
    </xdr:to>
    <xdr:cxnSp macro="">
      <xdr:nvCxnSpPr>
        <xdr:cNvPr id="7" name="肘形连接符 6"/>
        <xdr:cNvCxnSpPr>
          <a:stCxn id="2" idx="3"/>
          <a:endCxn id="15" idx="1"/>
        </xdr:cNvCxnSpPr>
      </xdr:nvCxnSpPr>
      <xdr:spPr>
        <a:xfrm>
          <a:off x="10287000" y="2224088"/>
          <a:ext cx="1371600" cy="1485900"/>
        </a:xfrm>
        <a:prstGeom prst="bentConnector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0</xdr:colOff>
      <xdr:row>5</xdr:row>
      <xdr:rowOff>123825</xdr:rowOff>
    </xdr:from>
    <xdr:to>
      <xdr:col>12</xdr:col>
      <xdr:colOff>0</xdr:colOff>
      <xdr:row>9</xdr:row>
      <xdr:rowOff>0</xdr:rowOff>
    </xdr:to>
    <xdr:sp macro="" textlink="">
      <xdr:nvSpPr>
        <xdr:cNvPr id="2" name="圆角矩形 1"/>
        <xdr:cNvSpPr/>
      </xdr:nvSpPr>
      <xdr:spPr>
        <a:xfrm>
          <a:off x="6858000" y="981075"/>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日历表</a:t>
          </a:r>
          <a:endParaRPr lang="en-US" altLang="zh-CN" sz="1100"/>
        </a:p>
        <a:p>
          <a:pPr algn="ctr"/>
          <a:r>
            <a:rPr lang="en-US" altLang="zh-CN" sz="1100"/>
            <a:t>gtd_j_h</a:t>
          </a:r>
          <a:endParaRPr lang="zh-CN" altLang="en-US" sz="1100"/>
        </a:p>
      </xdr:txBody>
    </xdr:sp>
    <xdr:clientData/>
  </xdr:twoCellAnchor>
  <xdr:twoCellAnchor>
    <xdr:from>
      <xdr:col>10</xdr:col>
      <xdr:colOff>0</xdr:colOff>
      <xdr:row>13</xdr:row>
      <xdr:rowOff>123825</xdr:rowOff>
    </xdr:from>
    <xdr:to>
      <xdr:col>12</xdr:col>
      <xdr:colOff>0</xdr:colOff>
      <xdr:row>17</xdr:row>
      <xdr:rowOff>0</xdr:rowOff>
    </xdr:to>
    <xdr:sp macro="" textlink="">
      <xdr:nvSpPr>
        <xdr:cNvPr id="3" name="圆角矩形 2"/>
        <xdr:cNvSpPr/>
      </xdr:nvSpPr>
      <xdr:spPr>
        <a:xfrm>
          <a:off x="6858000" y="2352675"/>
          <a:ext cx="1371600" cy="561975"/>
        </a:xfrm>
        <a:prstGeom prst="roundRect">
          <a:avLst>
            <a:gd name="adj" fmla="val 9887"/>
          </a:avLst>
        </a:prstGeom>
        <a:solidFill>
          <a:schemeClr val="accent6">
            <a:lumMod val="40000"/>
            <a:lumOff val="6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日历项表</a:t>
          </a:r>
          <a:endParaRPr lang="en-US" altLang="zh-CN" sz="1100"/>
        </a:p>
        <a:p>
          <a:pPr algn="ctr"/>
          <a:r>
            <a:rPr lang="en-US" altLang="zh-CN" sz="1100"/>
            <a:t>gtd_jt</a:t>
          </a:r>
          <a:endParaRPr lang="zh-CN" altLang="en-US" sz="1100"/>
        </a:p>
      </xdr:txBody>
    </xdr:sp>
    <xdr:clientData/>
  </xdr:twoCellAnchor>
  <xdr:twoCellAnchor>
    <xdr:from>
      <xdr:col>13</xdr:col>
      <xdr:colOff>347662</xdr:colOff>
      <xdr:row>13</xdr:row>
      <xdr:rowOff>123825</xdr:rowOff>
    </xdr:from>
    <xdr:to>
      <xdr:col>15</xdr:col>
      <xdr:colOff>347662</xdr:colOff>
      <xdr:row>17</xdr:row>
      <xdr:rowOff>0</xdr:rowOff>
    </xdr:to>
    <xdr:sp macro="" textlink="">
      <xdr:nvSpPr>
        <xdr:cNvPr id="4" name="圆角矩形 3"/>
        <xdr:cNvSpPr/>
      </xdr:nvSpPr>
      <xdr:spPr>
        <a:xfrm>
          <a:off x="9263062" y="2352675"/>
          <a:ext cx="1371600" cy="561975"/>
        </a:xfrm>
        <a:prstGeom prst="roundRect">
          <a:avLst>
            <a:gd name="adj" fmla="val 9887"/>
          </a:avLst>
        </a:prstGeom>
        <a:solidFill>
          <a:schemeClr val="accent6">
            <a:lumMod val="40000"/>
            <a:lumOff val="6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事件表</a:t>
          </a:r>
          <a:endParaRPr lang="en-US" altLang="zh-CN" sz="1100"/>
        </a:p>
        <a:p>
          <a:pPr algn="ctr"/>
          <a:r>
            <a:rPr lang="en-US" altLang="zh-CN" sz="1100"/>
            <a:t>gtd_ev</a:t>
          </a:r>
          <a:endParaRPr lang="zh-CN" altLang="en-US" sz="1100"/>
        </a:p>
      </xdr:txBody>
    </xdr:sp>
    <xdr:clientData/>
  </xdr:twoCellAnchor>
  <xdr:twoCellAnchor>
    <xdr:from>
      <xdr:col>17</xdr:col>
      <xdr:colOff>0</xdr:colOff>
      <xdr:row>13</xdr:row>
      <xdr:rowOff>123825</xdr:rowOff>
    </xdr:from>
    <xdr:to>
      <xdr:col>19</xdr:col>
      <xdr:colOff>0</xdr:colOff>
      <xdr:row>17</xdr:row>
      <xdr:rowOff>0</xdr:rowOff>
    </xdr:to>
    <xdr:sp macro="" textlink="">
      <xdr:nvSpPr>
        <xdr:cNvPr id="5" name="圆角矩形 4"/>
        <xdr:cNvSpPr/>
      </xdr:nvSpPr>
      <xdr:spPr>
        <a:xfrm>
          <a:off x="11658600" y="2352675"/>
          <a:ext cx="1371600" cy="561975"/>
        </a:xfrm>
        <a:prstGeom prst="roundRect">
          <a:avLst>
            <a:gd name="adj" fmla="val 9887"/>
          </a:avLst>
        </a:prstGeom>
        <a:solidFill>
          <a:schemeClr val="accent6">
            <a:lumMod val="40000"/>
            <a:lumOff val="6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备忘表</a:t>
          </a:r>
          <a:endParaRPr lang="en-US" altLang="zh-CN" sz="1100"/>
        </a:p>
        <a:p>
          <a:pPr algn="ctr"/>
          <a:r>
            <a:rPr lang="en-US" altLang="zh-CN" sz="1100"/>
            <a:t>gtd_mo</a:t>
          </a:r>
          <a:endParaRPr lang="zh-CN" altLang="en-US" sz="1100"/>
        </a:p>
      </xdr:txBody>
    </xdr:sp>
    <xdr:clientData/>
  </xdr:twoCellAnchor>
  <xdr:twoCellAnchor>
    <xdr:from>
      <xdr:col>11</xdr:col>
      <xdr:colOff>4762</xdr:colOff>
      <xdr:row>23</xdr:row>
      <xdr:rowOff>0</xdr:rowOff>
    </xdr:from>
    <xdr:to>
      <xdr:col>13</xdr:col>
      <xdr:colOff>4762</xdr:colOff>
      <xdr:row>26</xdr:row>
      <xdr:rowOff>47625</xdr:rowOff>
    </xdr:to>
    <xdr:sp macro="" textlink="">
      <xdr:nvSpPr>
        <xdr:cNvPr id="6" name="圆角矩形 5"/>
        <xdr:cNvSpPr/>
      </xdr:nvSpPr>
      <xdr:spPr>
        <a:xfrm>
          <a:off x="6862762" y="394335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日程表</a:t>
          </a:r>
          <a:endParaRPr lang="en-US" altLang="zh-CN" sz="1100"/>
        </a:p>
        <a:p>
          <a:pPr algn="ctr"/>
          <a:r>
            <a:rPr lang="en-US" altLang="zh-CN" sz="1100"/>
            <a:t>gtd_c</a:t>
          </a:r>
          <a:endParaRPr lang="zh-CN" altLang="en-US" sz="1100"/>
        </a:p>
      </xdr:txBody>
    </xdr:sp>
    <xdr:clientData/>
  </xdr:twoCellAnchor>
  <xdr:twoCellAnchor>
    <xdr:from>
      <xdr:col>13</xdr:col>
      <xdr:colOff>347662</xdr:colOff>
      <xdr:row>23</xdr:row>
      <xdr:rowOff>0</xdr:rowOff>
    </xdr:from>
    <xdr:to>
      <xdr:col>15</xdr:col>
      <xdr:colOff>347662</xdr:colOff>
      <xdr:row>26</xdr:row>
      <xdr:rowOff>47625</xdr:rowOff>
    </xdr:to>
    <xdr:sp macro="" textlink="">
      <xdr:nvSpPr>
        <xdr:cNvPr id="7" name="圆角矩形 6"/>
        <xdr:cNvSpPr/>
      </xdr:nvSpPr>
      <xdr:spPr>
        <a:xfrm>
          <a:off x="9263062" y="394335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任务表</a:t>
          </a:r>
          <a:endParaRPr lang="en-US" altLang="zh-CN" sz="1100"/>
        </a:p>
        <a:p>
          <a:pPr algn="ctr"/>
          <a:r>
            <a:rPr lang="en-US" altLang="zh-CN" sz="1100"/>
            <a:t>gtd_t</a:t>
          </a:r>
          <a:endParaRPr lang="zh-CN" altLang="en-US" sz="1100"/>
        </a:p>
      </xdr:txBody>
    </xdr:sp>
    <xdr:clientData/>
  </xdr:twoCellAnchor>
  <xdr:twoCellAnchor>
    <xdr:from>
      <xdr:col>16</xdr:col>
      <xdr:colOff>4762</xdr:colOff>
      <xdr:row>23</xdr:row>
      <xdr:rowOff>0</xdr:rowOff>
    </xdr:from>
    <xdr:to>
      <xdr:col>18</xdr:col>
      <xdr:colOff>4762</xdr:colOff>
      <xdr:row>26</xdr:row>
      <xdr:rowOff>47625</xdr:rowOff>
    </xdr:to>
    <xdr:sp macro="" textlink="">
      <xdr:nvSpPr>
        <xdr:cNvPr id="8" name="圆角矩形 7"/>
        <xdr:cNvSpPr/>
      </xdr:nvSpPr>
      <xdr:spPr>
        <a:xfrm>
          <a:off x="10977562" y="394335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小任务表</a:t>
          </a:r>
          <a:endParaRPr lang="en-US" altLang="zh-CN" sz="1100"/>
        </a:p>
        <a:p>
          <a:pPr algn="ctr"/>
          <a:r>
            <a:rPr lang="en-US" altLang="zh-CN" sz="1100"/>
            <a:t>gtd_mt</a:t>
          </a:r>
          <a:endParaRPr lang="zh-CN" altLang="en-US" sz="1100"/>
        </a:p>
      </xdr:txBody>
    </xdr:sp>
    <xdr:clientData/>
  </xdr:twoCellAnchor>
  <xdr:twoCellAnchor>
    <xdr:from>
      <xdr:col>12</xdr:col>
      <xdr:colOff>4762</xdr:colOff>
      <xdr:row>17</xdr:row>
      <xdr:rowOff>0</xdr:rowOff>
    </xdr:from>
    <xdr:to>
      <xdr:col>14</xdr:col>
      <xdr:colOff>347662</xdr:colOff>
      <xdr:row>23</xdr:row>
      <xdr:rowOff>0</xdr:rowOff>
    </xdr:to>
    <xdr:cxnSp macro="">
      <xdr:nvCxnSpPr>
        <xdr:cNvPr id="10" name="肘形连接符 9"/>
        <xdr:cNvCxnSpPr>
          <a:stCxn id="4" idx="2"/>
          <a:endCxn id="6" idx="0"/>
        </xdr:cNvCxnSpPr>
      </xdr:nvCxnSpPr>
      <xdr:spPr>
        <a:xfrm rot="5400000">
          <a:off x="8577262" y="2571750"/>
          <a:ext cx="1028700" cy="17145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347662</xdr:colOff>
      <xdr:row>17</xdr:row>
      <xdr:rowOff>0</xdr:rowOff>
    </xdr:from>
    <xdr:to>
      <xdr:col>17</xdr:col>
      <xdr:colOff>4762</xdr:colOff>
      <xdr:row>23</xdr:row>
      <xdr:rowOff>0</xdr:rowOff>
    </xdr:to>
    <xdr:cxnSp macro="">
      <xdr:nvCxnSpPr>
        <xdr:cNvPr id="12" name="肘形连接符 11"/>
        <xdr:cNvCxnSpPr>
          <a:stCxn id="4" idx="2"/>
          <a:endCxn id="8" idx="0"/>
        </xdr:cNvCxnSpPr>
      </xdr:nvCxnSpPr>
      <xdr:spPr>
        <a:xfrm rot="16200000" flipH="1">
          <a:off x="10291762" y="2571750"/>
          <a:ext cx="1028700" cy="17145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347662</xdr:colOff>
      <xdr:row>17</xdr:row>
      <xdr:rowOff>0</xdr:rowOff>
    </xdr:from>
    <xdr:to>
      <xdr:col>14</xdr:col>
      <xdr:colOff>347662</xdr:colOff>
      <xdr:row>23</xdr:row>
      <xdr:rowOff>0</xdr:rowOff>
    </xdr:to>
    <xdr:cxnSp macro="">
      <xdr:nvCxnSpPr>
        <xdr:cNvPr id="14" name="直接箭头连接符 13"/>
        <xdr:cNvCxnSpPr>
          <a:stCxn id="4" idx="2"/>
          <a:endCxn id="7" idx="0"/>
        </xdr:cNvCxnSpPr>
      </xdr:nvCxnSpPr>
      <xdr:spPr>
        <a:xfrm>
          <a:off x="9948862" y="2914650"/>
          <a:ext cx="0" cy="1028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347662</xdr:colOff>
      <xdr:row>5</xdr:row>
      <xdr:rowOff>123825</xdr:rowOff>
    </xdr:from>
    <xdr:to>
      <xdr:col>15</xdr:col>
      <xdr:colOff>347662</xdr:colOff>
      <xdr:row>9</xdr:row>
      <xdr:rowOff>0</xdr:rowOff>
    </xdr:to>
    <xdr:sp macro="" textlink="">
      <xdr:nvSpPr>
        <xdr:cNvPr id="15" name="圆角矩形 14"/>
        <xdr:cNvSpPr/>
      </xdr:nvSpPr>
      <xdr:spPr>
        <a:xfrm>
          <a:off x="9263062" y="981075"/>
          <a:ext cx="1371600" cy="561975"/>
        </a:xfrm>
        <a:prstGeom prst="roundRect">
          <a:avLst>
            <a:gd name="adj" fmla="val 9887"/>
          </a:avLst>
        </a:prstGeom>
        <a:solidFill>
          <a:schemeClr val="bg1">
            <a:lumMod val="9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标签表</a:t>
          </a:r>
          <a:endParaRPr lang="en-US" altLang="zh-CN" sz="1100"/>
        </a:p>
        <a:p>
          <a:pPr algn="ctr"/>
          <a:r>
            <a:rPr lang="en-US" altLang="zh-CN" sz="1100"/>
            <a:t>gtd_mk</a:t>
          </a:r>
          <a:endParaRPr lang="zh-CN" altLang="en-US" sz="1100"/>
        </a:p>
      </xdr:txBody>
    </xdr:sp>
    <xdr:clientData/>
  </xdr:twoCellAnchor>
  <xdr:twoCellAnchor>
    <xdr:from>
      <xdr:col>11</xdr:col>
      <xdr:colOff>0</xdr:colOff>
      <xdr:row>9</xdr:row>
      <xdr:rowOff>0</xdr:rowOff>
    </xdr:from>
    <xdr:to>
      <xdr:col>11</xdr:col>
      <xdr:colOff>0</xdr:colOff>
      <xdr:row>13</xdr:row>
      <xdr:rowOff>123825</xdr:rowOff>
    </xdr:to>
    <xdr:cxnSp macro="">
      <xdr:nvCxnSpPr>
        <xdr:cNvPr id="19" name="直接箭头连接符 18"/>
        <xdr:cNvCxnSpPr>
          <a:stCxn id="2" idx="2"/>
          <a:endCxn id="3" idx="0"/>
        </xdr:cNvCxnSpPr>
      </xdr:nvCxnSpPr>
      <xdr:spPr>
        <a:xfrm>
          <a:off x="7543800" y="1543050"/>
          <a:ext cx="0" cy="8096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7</xdr:row>
      <xdr:rowOff>61913</xdr:rowOff>
    </xdr:from>
    <xdr:to>
      <xdr:col>13</xdr:col>
      <xdr:colOff>347662</xdr:colOff>
      <xdr:row>15</xdr:row>
      <xdr:rowOff>61913</xdr:rowOff>
    </xdr:to>
    <xdr:cxnSp macro="">
      <xdr:nvCxnSpPr>
        <xdr:cNvPr id="21" name="肘形连接符 20"/>
        <xdr:cNvCxnSpPr>
          <a:stCxn id="2" idx="3"/>
          <a:endCxn id="4" idx="1"/>
        </xdr:cNvCxnSpPr>
      </xdr:nvCxnSpPr>
      <xdr:spPr>
        <a:xfrm>
          <a:off x="8229600" y="1262063"/>
          <a:ext cx="1033462" cy="13716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4762</xdr:colOff>
      <xdr:row>5</xdr:row>
      <xdr:rowOff>123825</xdr:rowOff>
    </xdr:from>
    <xdr:to>
      <xdr:col>18</xdr:col>
      <xdr:colOff>4762</xdr:colOff>
      <xdr:row>9</xdr:row>
      <xdr:rowOff>0</xdr:rowOff>
    </xdr:to>
    <xdr:sp macro="" textlink="">
      <xdr:nvSpPr>
        <xdr:cNvPr id="23" name="圆角矩形 22"/>
        <xdr:cNvSpPr/>
      </xdr:nvSpPr>
      <xdr:spPr>
        <a:xfrm>
          <a:off x="10977562" y="981075"/>
          <a:ext cx="1371600" cy="561975"/>
        </a:xfrm>
        <a:prstGeom prst="roundRect">
          <a:avLst>
            <a:gd name="adj" fmla="val 9887"/>
          </a:avLst>
        </a:prstGeom>
        <a:solidFill>
          <a:schemeClr val="bg1">
            <a:lumMod val="9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提醒表</a:t>
          </a:r>
          <a:endParaRPr lang="en-US" altLang="zh-CN" sz="1100"/>
        </a:p>
        <a:p>
          <a:pPr algn="ctr"/>
          <a:r>
            <a:rPr lang="en-US" altLang="zh-CN" sz="1100"/>
            <a:t>gtd_e</a:t>
          </a:r>
          <a:endParaRPr lang="zh-CN" altLang="en-US" sz="1100"/>
        </a:p>
      </xdr:txBody>
    </xdr:sp>
    <xdr:clientData/>
  </xdr:twoCellAnchor>
  <xdr:twoCellAnchor>
    <xdr:from>
      <xdr:col>18</xdr:col>
      <xdr:colOff>347662</xdr:colOff>
      <xdr:row>5</xdr:row>
      <xdr:rowOff>123825</xdr:rowOff>
    </xdr:from>
    <xdr:to>
      <xdr:col>20</xdr:col>
      <xdr:colOff>347662</xdr:colOff>
      <xdr:row>9</xdr:row>
      <xdr:rowOff>0</xdr:rowOff>
    </xdr:to>
    <xdr:sp macro="" textlink="">
      <xdr:nvSpPr>
        <xdr:cNvPr id="26" name="圆角矩形 25"/>
        <xdr:cNvSpPr/>
      </xdr:nvSpPr>
      <xdr:spPr>
        <a:xfrm>
          <a:off x="12692062" y="981075"/>
          <a:ext cx="1371600" cy="561975"/>
        </a:xfrm>
        <a:prstGeom prst="roundRect">
          <a:avLst>
            <a:gd name="adj" fmla="val 9887"/>
          </a:avLst>
        </a:prstGeom>
        <a:solidFill>
          <a:schemeClr val="bg1">
            <a:lumMod val="9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附件表</a:t>
          </a:r>
          <a:endParaRPr lang="en-US" altLang="zh-CN" sz="1100"/>
        </a:p>
        <a:p>
          <a:pPr algn="ctr"/>
          <a:r>
            <a:rPr lang="en-US" altLang="zh-CN" sz="1100"/>
            <a:t>gtd_fj</a:t>
          </a:r>
          <a:endParaRPr lang="zh-CN" altLang="en-US" sz="1100"/>
        </a:p>
      </xdr:txBody>
    </xdr:sp>
    <xdr:clientData/>
  </xdr:twoCellAnchor>
  <xdr:twoCellAnchor>
    <xdr:from>
      <xdr:col>21</xdr:col>
      <xdr:colOff>4762</xdr:colOff>
      <xdr:row>5</xdr:row>
      <xdr:rowOff>123825</xdr:rowOff>
    </xdr:from>
    <xdr:to>
      <xdr:col>23</xdr:col>
      <xdr:colOff>4762</xdr:colOff>
      <xdr:row>9</xdr:row>
      <xdr:rowOff>0</xdr:rowOff>
    </xdr:to>
    <xdr:sp macro="" textlink="">
      <xdr:nvSpPr>
        <xdr:cNvPr id="28" name="圆角矩形 27"/>
        <xdr:cNvSpPr/>
      </xdr:nvSpPr>
      <xdr:spPr>
        <a:xfrm>
          <a:off x="14406562" y="981075"/>
          <a:ext cx="1371600" cy="561975"/>
        </a:xfrm>
        <a:prstGeom prst="roundRect">
          <a:avLst>
            <a:gd name="adj" fmla="val 9887"/>
          </a:avLst>
        </a:prstGeom>
        <a:solidFill>
          <a:schemeClr val="bg1">
            <a:lumMod val="9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marL="0" indent="0" algn="ctr"/>
          <a:r>
            <a:rPr lang="zh-CN" altLang="en-US" sz="1100">
              <a:solidFill>
                <a:schemeClr val="dk1"/>
              </a:solidFill>
              <a:latin typeface="+mn-lt"/>
              <a:ea typeface="+mn-ea"/>
              <a:cs typeface="+mn-cs"/>
            </a:rPr>
            <a:t>参与人表</a:t>
          </a:r>
          <a:endParaRPr lang="en-US" altLang="zh-CN" sz="1100">
            <a:solidFill>
              <a:schemeClr val="dk1"/>
            </a:solidFill>
            <a:latin typeface="+mn-lt"/>
            <a:ea typeface="+mn-ea"/>
            <a:cs typeface="+mn-cs"/>
          </a:endParaRPr>
        </a:p>
        <a:p>
          <a:pPr marL="0" indent="0" algn="ctr"/>
          <a:r>
            <a:rPr lang="en-US" altLang="zh-CN" sz="1100">
              <a:solidFill>
                <a:schemeClr val="dk1"/>
              </a:solidFill>
              <a:latin typeface="+mn-lt"/>
              <a:ea typeface="+mn-ea"/>
              <a:cs typeface="+mn-cs"/>
            </a:rPr>
            <a:t>gtd_d</a:t>
          </a:r>
          <a:endParaRPr lang="zh-CN" altLang="en-US" sz="1100">
            <a:solidFill>
              <a:schemeClr val="dk1"/>
            </a:solidFill>
            <a:latin typeface="+mn-lt"/>
            <a:ea typeface="+mn-ea"/>
            <a:cs typeface="+mn-cs"/>
          </a:endParaRPr>
        </a:p>
      </xdr:txBody>
    </xdr:sp>
    <xdr:clientData/>
  </xdr:twoCellAnchor>
  <xdr:twoCellAnchor>
    <xdr:from>
      <xdr:col>10</xdr:col>
      <xdr:colOff>14287</xdr:colOff>
      <xdr:row>31</xdr:row>
      <xdr:rowOff>0</xdr:rowOff>
    </xdr:from>
    <xdr:to>
      <xdr:col>12</xdr:col>
      <xdr:colOff>14287</xdr:colOff>
      <xdr:row>34</xdr:row>
      <xdr:rowOff>47625</xdr:rowOff>
    </xdr:to>
    <xdr:sp macro="" textlink="">
      <xdr:nvSpPr>
        <xdr:cNvPr id="34" name="圆角矩形 33"/>
        <xdr:cNvSpPr/>
      </xdr:nvSpPr>
      <xdr:spPr>
        <a:xfrm>
          <a:off x="6872287"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账户表</a:t>
          </a:r>
          <a:endParaRPr lang="en-US" altLang="zh-CN" sz="1100"/>
        </a:p>
        <a:p>
          <a:pPr algn="ctr"/>
          <a:r>
            <a:rPr lang="en-US" altLang="zh-CN" sz="1100"/>
            <a:t>gtd_a</a:t>
          </a:r>
          <a:endParaRPr lang="zh-CN" altLang="en-US" sz="1100"/>
        </a:p>
      </xdr:txBody>
    </xdr:sp>
    <xdr:clientData/>
  </xdr:twoCellAnchor>
  <xdr:twoCellAnchor>
    <xdr:from>
      <xdr:col>12</xdr:col>
      <xdr:colOff>332422</xdr:colOff>
      <xdr:row>31</xdr:row>
      <xdr:rowOff>0</xdr:rowOff>
    </xdr:from>
    <xdr:to>
      <xdr:col>14</xdr:col>
      <xdr:colOff>332422</xdr:colOff>
      <xdr:row>34</xdr:row>
      <xdr:rowOff>47625</xdr:rowOff>
    </xdr:to>
    <xdr:sp macro="" textlink="">
      <xdr:nvSpPr>
        <xdr:cNvPr id="35" name="圆角矩形 34"/>
        <xdr:cNvSpPr/>
      </xdr:nvSpPr>
      <xdr:spPr>
        <a:xfrm>
          <a:off x="8562022"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用户信息表</a:t>
          </a:r>
          <a:endParaRPr lang="en-US" altLang="zh-CN" sz="1100"/>
        </a:p>
        <a:p>
          <a:pPr algn="ctr"/>
          <a:r>
            <a:rPr lang="en-US" altLang="zh-CN" sz="1100"/>
            <a:t>gtd_u</a:t>
          </a:r>
          <a:endParaRPr lang="zh-CN" altLang="en-US" sz="1100"/>
        </a:p>
      </xdr:txBody>
    </xdr:sp>
    <xdr:clientData/>
  </xdr:twoCellAnchor>
  <xdr:twoCellAnchor>
    <xdr:from>
      <xdr:col>14</xdr:col>
      <xdr:colOff>650557</xdr:colOff>
      <xdr:row>31</xdr:row>
      <xdr:rowOff>0</xdr:rowOff>
    </xdr:from>
    <xdr:to>
      <xdr:col>16</xdr:col>
      <xdr:colOff>650557</xdr:colOff>
      <xdr:row>34</xdr:row>
      <xdr:rowOff>47625</xdr:rowOff>
    </xdr:to>
    <xdr:sp macro="" textlink="">
      <xdr:nvSpPr>
        <xdr:cNvPr id="36" name="圆角矩形 35"/>
        <xdr:cNvSpPr/>
      </xdr:nvSpPr>
      <xdr:spPr>
        <a:xfrm>
          <a:off x="10251757"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联系人头像表</a:t>
          </a:r>
          <a:endParaRPr lang="en-US" altLang="zh-CN" sz="1100"/>
        </a:p>
        <a:p>
          <a:pPr algn="ctr"/>
          <a:r>
            <a:rPr lang="en-US" altLang="zh-CN" sz="1100"/>
            <a:t>gtd_bh</a:t>
          </a:r>
          <a:endParaRPr lang="zh-CN" altLang="en-US" sz="1100"/>
        </a:p>
      </xdr:txBody>
    </xdr:sp>
    <xdr:clientData/>
  </xdr:twoCellAnchor>
  <xdr:twoCellAnchor>
    <xdr:from>
      <xdr:col>17</xdr:col>
      <xdr:colOff>282892</xdr:colOff>
      <xdr:row>31</xdr:row>
      <xdr:rowOff>0</xdr:rowOff>
    </xdr:from>
    <xdr:to>
      <xdr:col>19</xdr:col>
      <xdr:colOff>282892</xdr:colOff>
      <xdr:row>34</xdr:row>
      <xdr:rowOff>47625</xdr:rowOff>
    </xdr:to>
    <xdr:sp macro="" textlink="">
      <xdr:nvSpPr>
        <xdr:cNvPr id="37" name="圆角矩形 36"/>
        <xdr:cNvSpPr/>
      </xdr:nvSpPr>
      <xdr:spPr>
        <a:xfrm>
          <a:off x="11941492"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联系人表</a:t>
          </a:r>
          <a:endParaRPr lang="en-US" altLang="zh-CN" sz="1100"/>
        </a:p>
        <a:p>
          <a:pPr algn="ctr"/>
          <a:r>
            <a:rPr lang="en-US" altLang="zh-CN" sz="1100"/>
            <a:t>gtd_b</a:t>
          </a:r>
          <a:endParaRPr lang="zh-CN" altLang="en-US" sz="1100"/>
        </a:p>
      </xdr:txBody>
    </xdr:sp>
    <xdr:clientData/>
  </xdr:twoCellAnchor>
  <xdr:twoCellAnchor>
    <xdr:from>
      <xdr:col>19</xdr:col>
      <xdr:colOff>601027</xdr:colOff>
      <xdr:row>31</xdr:row>
      <xdr:rowOff>0</xdr:rowOff>
    </xdr:from>
    <xdr:to>
      <xdr:col>21</xdr:col>
      <xdr:colOff>601027</xdr:colOff>
      <xdr:row>34</xdr:row>
      <xdr:rowOff>47625</xdr:rowOff>
    </xdr:to>
    <xdr:sp macro="" textlink="">
      <xdr:nvSpPr>
        <xdr:cNvPr id="38" name="圆角矩形 37"/>
        <xdr:cNvSpPr/>
      </xdr:nvSpPr>
      <xdr:spPr>
        <a:xfrm>
          <a:off x="13631227"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群组表</a:t>
          </a:r>
          <a:endParaRPr lang="en-US" altLang="zh-CN" sz="1100"/>
        </a:p>
        <a:p>
          <a:pPr algn="ctr"/>
          <a:r>
            <a:rPr lang="en-US" altLang="zh-CN" sz="1100"/>
            <a:t>gtd_g</a:t>
          </a:r>
          <a:endParaRPr lang="zh-CN" altLang="en-US" sz="1100"/>
        </a:p>
      </xdr:txBody>
    </xdr:sp>
    <xdr:clientData/>
  </xdr:twoCellAnchor>
  <xdr:twoCellAnchor>
    <xdr:from>
      <xdr:col>22</xdr:col>
      <xdr:colOff>233362</xdr:colOff>
      <xdr:row>31</xdr:row>
      <xdr:rowOff>0</xdr:rowOff>
    </xdr:from>
    <xdr:to>
      <xdr:col>24</xdr:col>
      <xdr:colOff>233362</xdr:colOff>
      <xdr:row>34</xdr:row>
      <xdr:rowOff>47625</xdr:rowOff>
    </xdr:to>
    <xdr:sp macro="" textlink="">
      <xdr:nvSpPr>
        <xdr:cNvPr id="39" name="圆角矩形 38"/>
        <xdr:cNvSpPr/>
      </xdr:nvSpPr>
      <xdr:spPr>
        <a:xfrm>
          <a:off x="15320962"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群成员表</a:t>
          </a:r>
          <a:endParaRPr lang="en-US" altLang="zh-CN" sz="1100"/>
        </a:p>
        <a:p>
          <a:pPr algn="ctr"/>
          <a:r>
            <a:rPr lang="en-US" altLang="zh-CN" sz="1100"/>
            <a:t>gtd_b_x</a:t>
          </a:r>
          <a:endParaRPr lang="zh-CN" altLang="en-US" sz="1100"/>
        </a:p>
      </xdr:txBody>
    </xdr:sp>
    <xdr:clientData/>
  </xdr:twoCellAnchor>
  <xdr:twoCellAnchor>
    <xdr:from>
      <xdr:col>10</xdr:col>
      <xdr:colOff>4762</xdr:colOff>
      <xdr:row>36</xdr:row>
      <xdr:rowOff>0</xdr:rowOff>
    </xdr:from>
    <xdr:to>
      <xdr:col>12</xdr:col>
      <xdr:colOff>4762</xdr:colOff>
      <xdr:row>39</xdr:row>
      <xdr:rowOff>47625</xdr:rowOff>
    </xdr:to>
    <xdr:sp macro="" textlink="">
      <xdr:nvSpPr>
        <xdr:cNvPr id="40" name="圆角矩形 39"/>
        <xdr:cNvSpPr/>
      </xdr:nvSpPr>
      <xdr:spPr>
        <a:xfrm>
          <a:off x="6862762" y="617220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系统设置表</a:t>
          </a:r>
          <a:endParaRPr lang="en-US" altLang="zh-CN" sz="1100"/>
        </a:p>
        <a:p>
          <a:pPr algn="ctr"/>
          <a:r>
            <a:rPr lang="en-US" altLang="zh-CN" sz="1100"/>
            <a:t>gtd_s</a:t>
          </a:r>
          <a:endParaRPr lang="zh-CN" altLang="en-US" sz="1100"/>
        </a:p>
      </xdr:txBody>
    </xdr:sp>
    <xdr:clientData/>
  </xdr:twoCellAnchor>
  <xdr:twoCellAnchor>
    <xdr:from>
      <xdr:col>12</xdr:col>
      <xdr:colOff>332422</xdr:colOff>
      <xdr:row>36</xdr:row>
      <xdr:rowOff>0</xdr:rowOff>
    </xdr:from>
    <xdr:to>
      <xdr:col>14</xdr:col>
      <xdr:colOff>332422</xdr:colOff>
      <xdr:row>39</xdr:row>
      <xdr:rowOff>47625</xdr:rowOff>
    </xdr:to>
    <xdr:sp macro="" textlink="">
      <xdr:nvSpPr>
        <xdr:cNvPr id="41" name="圆角矩形 40"/>
        <xdr:cNvSpPr/>
      </xdr:nvSpPr>
      <xdr:spPr>
        <a:xfrm>
          <a:off x="8562022" y="617220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用户偏好表</a:t>
          </a:r>
          <a:endParaRPr lang="en-US" altLang="zh-CN" sz="1100"/>
        </a:p>
        <a:p>
          <a:pPr algn="ctr"/>
          <a:r>
            <a:rPr lang="en-US" altLang="zh-CN" sz="1100"/>
            <a:t>gtd_y</a:t>
          </a:r>
          <a:endParaRPr lang="zh-CN" altLang="en-US" sz="1100"/>
        </a:p>
      </xdr:txBody>
    </xdr:sp>
    <xdr:clientData/>
  </xdr:twoCellAnchor>
  <xdr:twoCellAnchor>
    <xdr:from>
      <xdr:col>14</xdr:col>
      <xdr:colOff>650557</xdr:colOff>
      <xdr:row>36</xdr:row>
      <xdr:rowOff>0</xdr:rowOff>
    </xdr:from>
    <xdr:to>
      <xdr:col>16</xdr:col>
      <xdr:colOff>650557</xdr:colOff>
      <xdr:row>39</xdr:row>
      <xdr:rowOff>47625</xdr:rowOff>
    </xdr:to>
    <xdr:sp macro="" textlink="">
      <xdr:nvSpPr>
        <xdr:cNvPr id="42" name="圆角矩形 41"/>
        <xdr:cNvSpPr/>
      </xdr:nvSpPr>
      <xdr:spPr>
        <a:xfrm>
          <a:off x="10251757" y="617220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语音参数表</a:t>
          </a:r>
          <a:endParaRPr lang="en-US" altLang="zh-CN" sz="1100"/>
        </a:p>
        <a:p>
          <a:pPr algn="ctr"/>
          <a:r>
            <a:rPr lang="en-US" altLang="zh-CN" sz="1100"/>
            <a:t>gtd_su</a:t>
          </a:r>
          <a:endParaRPr lang="zh-CN" altLang="en-US" sz="1100"/>
        </a:p>
      </xdr:txBody>
    </xdr:sp>
    <xdr:clientData/>
  </xdr:twoCellAnchor>
  <xdr:twoCellAnchor>
    <xdr:from>
      <xdr:col>14</xdr:col>
      <xdr:colOff>571499</xdr:colOff>
      <xdr:row>9</xdr:row>
      <xdr:rowOff>142876</xdr:rowOff>
    </xdr:from>
    <xdr:to>
      <xdr:col>17</xdr:col>
      <xdr:colOff>447674</xdr:colOff>
      <xdr:row>12</xdr:row>
      <xdr:rowOff>161926</xdr:rowOff>
    </xdr:to>
    <xdr:sp macro="" textlink="">
      <xdr:nvSpPr>
        <xdr:cNvPr id="43" name="圆角矩形标注 42"/>
        <xdr:cNvSpPr/>
      </xdr:nvSpPr>
      <xdr:spPr>
        <a:xfrm>
          <a:off x="10172699" y="1685926"/>
          <a:ext cx="1933575" cy="533400"/>
        </a:xfrm>
        <a:prstGeom prst="wedgeRoundRectCallout">
          <a:avLst>
            <a:gd name="adj1" fmla="val -38333"/>
            <a:gd name="adj2" fmla="val 72256"/>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一览</a:t>
          </a:r>
          <a:r>
            <a:rPr lang="en-US" altLang="zh-CN" sz="1100"/>
            <a:t>/</a:t>
          </a:r>
          <a:r>
            <a:rPr lang="zh-CN" altLang="en-US" sz="1100"/>
            <a:t>日历</a:t>
          </a:r>
          <a:r>
            <a:rPr lang="zh-CN" altLang="zh-CN" sz="1100">
              <a:solidFill>
                <a:schemeClr val="lt1"/>
              </a:solidFill>
              <a:effectLst/>
              <a:latin typeface="+mn-lt"/>
              <a:ea typeface="+mn-ea"/>
              <a:cs typeface="+mn-cs"/>
            </a:rPr>
            <a:t>查询</a:t>
          </a:r>
          <a:r>
            <a:rPr lang="zh-CN" altLang="en-US" sz="1100"/>
            <a:t>显示使用</a:t>
          </a:r>
          <a:r>
            <a:rPr lang="en-US" altLang="zh-CN" sz="1100"/>
            <a:t>, </a:t>
          </a:r>
          <a:r>
            <a:rPr lang="zh-CN" altLang="en-US" sz="1100"/>
            <a:t>精准查询需要配合子表</a:t>
          </a:r>
        </a:p>
      </xdr:txBody>
    </xdr:sp>
    <xdr:clientData/>
  </xdr:twoCellAnchor>
  <xdr:twoCellAnchor>
    <xdr:from>
      <xdr:col>17</xdr:col>
      <xdr:colOff>282892</xdr:colOff>
      <xdr:row>36</xdr:row>
      <xdr:rowOff>0</xdr:rowOff>
    </xdr:from>
    <xdr:to>
      <xdr:col>19</xdr:col>
      <xdr:colOff>282892</xdr:colOff>
      <xdr:row>39</xdr:row>
      <xdr:rowOff>47625</xdr:rowOff>
    </xdr:to>
    <xdr:sp macro="" textlink="">
      <xdr:nvSpPr>
        <xdr:cNvPr id="44" name="圆角矩形 43"/>
        <xdr:cNvSpPr/>
      </xdr:nvSpPr>
      <xdr:spPr>
        <a:xfrm>
          <a:off x="11941492" y="6172200"/>
          <a:ext cx="1371600" cy="561975"/>
        </a:xfrm>
        <a:prstGeom prst="roundRect">
          <a:avLst>
            <a:gd name="adj" fmla="val 9887"/>
          </a:avLst>
        </a:prstGeom>
        <a:solidFill>
          <a:sysClr val="window" lastClr="FFFFFF"/>
        </a:solidFill>
        <a:ln>
          <a:prstDash val="dashDot"/>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strike="dblStrike" baseline="0">
              <a:solidFill>
                <a:srgbClr val="FF0000"/>
              </a:solidFill>
            </a:rPr>
            <a:t>缓存表</a:t>
          </a:r>
          <a:endParaRPr lang="en-US" altLang="zh-CN" sz="1100" strike="dblStrike" baseline="0">
            <a:solidFill>
              <a:srgbClr val="FF0000"/>
            </a:solidFill>
          </a:endParaRPr>
        </a:p>
        <a:p>
          <a:pPr algn="ctr"/>
          <a:r>
            <a:rPr lang="en-US" altLang="zh-CN" sz="1100" strike="dblStrike" baseline="0">
              <a:solidFill>
                <a:srgbClr val="FF0000"/>
              </a:solidFill>
            </a:rPr>
            <a:t>gtd_st</a:t>
          </a:r>
          <a:endParaRPr lang="zh-CN" altLang="en-US" sz="1100" strike="dblStrike" baseline="0">
            <a:solidFill>
              <a:srgbClr val="FF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xdr:colOff>
      <xdr:row>43</xdr:row>
      <xdr:rowOff>0</xdr:rowOff>
    </xdr:from>
    <xdr:to>
      <xdr:col>3</xdr:col>
      <xdr:colOff>1247775</xdr:colOff>
      <xdr:row>62</xdr:row>
      <xdr:rowOff>128587</xdr:rowOff>
    </xdr:to>
    <xdr:pic>
      <xdr:nvPicPr>
        <xdr:cNvPr id="102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 y="7743825"/>
          <a:ext cx="6019799" cy="3386137"/>
        </a:xfrm>
        <a:prstGeom prst="rect">
          <a:avLst/>
        </a:prstGeom>
        <a:noFill/>
        <a:ln w="1">
          <a:noFill/>
          <a:miter lim="800000"/>
          <a:headEnd/>
          <a:tailEnd type="none" w="med" len="med"/>
        </a:ln>
        <a:effec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514350</xdr:colOff>
      <xdr:row>2</xdr:row>
      <xdr:rowOff>47625</xdr:rowOff>
    </xdr:from>
    <xdr:to>
      <xdr:col>5</xdr:col>
      <xdr:colOff>2952750</xdr:colOff>
      <xdr:row>13</xdr:row>
      <xdr:rowOff>85725</xdr:rowOff>
    </xdr:to>
    <xdr:sp macro="" textlink="">
      <xdr:nvSpPr>
        <xdr:cNvPr id="2" name="矩形 1"/>
        <xdr:cNvSpPr/>
      </xdr:nvSpPr>
      <xdr:spPr>
        <a:xfrm>
          <a:off x="514350" y="390525"/>
          <a:ext cx="7943850" cy="2266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3200">
              <a:solidFill>
                <a:srgbClr val="FF0000"/>
              </a:solidFill>
            </a:rPr>
            <a:t>不需要</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D22"/>
  <sheetViews>
    <sheetView workbookViewId="0">
      <selection activeCell="B8" sqref="B8"/>
    </sheetView>
  </sheetViews>
  <sheetFormatPr defaultRowHeight="13.5"/>
  <cols>
    <col min="1" max="1" width="21.5" style="1" bestFit="1" customWidth="1"/>
    <col min="2" max="2" width="40.625" style="1" customWidth="1"/>
    <col min="4" max="4" width="20.625" style="1" customWidth="1"/>
    <col min="5" max="5" width="20.625" customWidth="1"/>
    <col min="6" max="6" width="15.625" customWidth="1"/>
  </cols>
  <sheetData>
    <row r="1" spans="1:3">
      <c r="A1" s="2" t="s">
        <v>0</v>
      </c>
      <c r="B1" s="2" t="s">
        <v>110</v>
      </c>
      <c r="C1" t="s">
        <v>111</v>
      </c>
    </row>
    <row r="2" spans="1:3">
      <c r="A2" s="6" t="s">
        <v>165</v>
      </c>
      <c r="B2" s="2" t="s">
        <v>257</v>
      </c>
    </row>
    <row r="3" spans="1:3">
      <c r="A3" s="6" t="s">
        <v>161</v>
      </c>
      <c r="B3" s="2" t="s">
        <v>258</v>
      </c>
    </row>
    <row r="4" spans="1:3">
      <c r="A4" s="6" t="s">
        <v>162</v>
      </c>
      <c r="B4" s="2" t="s">
        <v>259</v>
      </c>
    </row>
    <row r="5" spans="1:3">
      <c r="A5" s="6" t="s">
        <v>123</v>
      </c>
      <c r="B5" s="2" t="s">
        <v>260</v>
      </c>
    </row>
    <row r="6" spans="1:3">
      <c r="A6" s="6" t="s">
        <v>105</v>
      </c>
      <c r="B6" s="2" t="s">
        <v>261</v>
      </c>
    </row>
    <row r="7" spans="1:3">
      <c r="A7" s="6" t="s">
        <v>101</v>
      </c>
      <c r="B7" s="2" t="s">
        <v>262</v>
      </c>
    </row>
    <row r="8" spans="1:3">
      <c r="A8" s="6" t="s">
        <v>163</v>
      </c>
      <c r="B8" s="2" t="s">
        <v>263</v>
      </c>
    </row>
    <row r="9" spans="1:3">
      <c r="A9" s="6" t="s">
        <v>106</v>
      </c>
      <c r="B9" s="2" t="s">
        <v>264</v>
      </c>
    </row>
    <row r="10" spans="1:3">
      <c r="A10" s="6" t="s">
        <v>108</v>
      </c>
      <c r="B10" s="2" t="s">
        <v>265</v>
      </c>
    </row>
    <row r="11" spans="1:3">
      <c r="A11" s="6" t="s">
        <v>107</v>
      </c>
      <c r="B11" s="2" t="s">
        <v>266</v>
      </c>
    </row>
    <row r="12" spans="1:3">
      <c r="A12" s="6" t="s">
        <v>109</v>
      </c>
      <c r="B12" s="2" t="s">
        <v>267</v>
      </c>
    </row>
    <row r="13" spans="1:3">
      <c r="A13" s="6" t="s">
        <v>164</v>
      </c>
      <c r="B13" s="2" t="s">
        <v>268</v>
      </c>
    </row>
    <row r="14" spans="1:3">
      <c r="A14" s="6" t="s">
        <v>306</v>
      </c>
      <c r="B14" s="2" t="s">
        <v>305</v>
      </c>
    </row>
    <row r="15" spans="1:3">
      <c r="A15" s="6" t="s">
        <v>346</v>
      </c>
      <c r="B15" s="2" t="s">
        <v>219</v>
      </c>
    </row>
    <row r="16" spans="1:3">
      <c r="A16" s="6"/>
      <c r="B16" s="2"/>
    </row>
    <row r="17" spans="1:2">
      <c r="A17" s="6"/>
      <c r="B17" s="2"/>
    </row>
    <row r="18" spans="1:2">
      <c r="A18" s="6"/>
      <c r="B18" s="2"/>
    </row>
    <row r="19" spans="1:2">
      <c r="A19" s="6"/>
      <c r="B19" s="2"/>
    </row>
    <row r="20" spans="1:2">
      <c r="A20" s="6"/>
      <c r="B20" s="2"/>
    </row>
    <row r="21" spans="1:2">
      <c r="A21" s="6"/>
      <c r="B21" s="2"/>
    </row>
    <row r="22" spans="1:2">
      <c r="A22" s="6"/>
      <c r="B22" s="2"/>
    </row>
  </sheetData>
  <phoneticPr fontId="1" type="noConversion"/>
  <hyperlinks>
    <hyperlink ref="A3" location="用户表!A1" display="用户表"/>
    <hyperlink ref="A4" location="日程事件表!A1" display="日程表"/>
    <hyperlink ref="A6" location="日程参与人表!A1" display="日程参与人关联"/>
    <hyperlink ref="A13" location="计划表!A1" display="计划"/>
    <hyperlink ref="A9" location="参与人!A1" display="参与人"/>
    <hyperlink ref="A11" location="群组参与人关系!A1" display="群组参与人关系"/>
    <hyperlink ref="A10" location="群组!A1" display="群组"/>
    <hyperlink ref="A12" location="系統設置表!A1" display="系统设置"/>
    <hyperlink ref="A8" location="用户设置!A1" display="用户设置"/>
    <hyperlink ref="A7" location="提醒时间表!A1" display="提醒时间表"/>
    <hyperlink ref="A5" location="日程事件表!A1" display="日程表"/>
    <hyperlink ref="A2" location="账户表!A1" display="账户表"/>
    <hyperlink ref="A14" location="日程总表!A1" display="日程总表"/>
    <hyperlink ref="A15" location="计划日程特殊表!A1" display="计划日程特殊表"/>
  </hyperlinks>
  <pageMargins left="0.7" right="0.7" top="0.75" bottom="0.75" header="0.3" footer="0.3"/>
  <pageSetup paperSize="9" orientation="portrait" horizontalDpi="4294967293" r:id="rId1"/>
</worksheet>
</file>

<file path=xl/worksheets/sheet10.xml><?xml version="1.0" encoding="utf-8"?>
<worksheet xmlns="http://schemas.openxmlformats.org/spreadsheetml/2006/main" xmlns:r="http://schemas.openxmlformats.org/officeDocument/2006/relationships">
  <sheetPr>
    <tabColor theme="9" tint="-0.249977111117893"/>
  </sheetPr>
  <dimension ref="B5:E31"/>
  <sheetViews>
    <sheetView workbookViewId="0">
      <selection activeCell="I23" sqref="I23"/>
    </sheetView>
  </sheetViews>
  <sheetFormatPr defaultRowHeight="13.5"/>
  <sheetData>
    <row r="5" spans="2:3">
      <c r="B5" t="s">
        <v>456</v>
      </c>
    </row>
    <row r="6" spans="2:3">
      <c r="B6" t="s">
        <v>457</v>
      </c>
    </row>
    <row r="8" spans="2:3">
      <c r="B8" t="s">
        <v>458</v>
      </c>
    </row>
    <row r="10" spans="2:3">
      <c r="B10" t="s">
        <v>459</v>
      </c>
      <c r="C10" t="s">
        <v>461</v>
      </c>
    </row>
    <row r="11" spans="2:3">
      <c r="C11" t="s">
        <v>462</v>
      </c>
    </row>
    <row r="12" spans="2:3">
      <c r="C12" t="s">
        <v>463</v>
      </c>
    </row>
    <row r="15" spans="2:3">
      <c r="B15" t="s">
        <v>460</v>
      </c>
    </row>
    <row r="19" spans="2:5">
      <c r="B19" t="s">
        <v>464</v>
      </c>
      <c r="C19" t="s">
        <v>457</v>
      </c>
      <c r="E19" t="s">
        <v>466</v>
      </c>
    </row>
    <row r="20" spans="2:5">
      <c r="C20" t="s">
        <v>468</v>
      </c>
      <c r="E20" t="s">
        <v>476</v>
      </c>
    </row>
    <row r="21" spans="2:5">
      <c r="C21" t="s">
        <v>469</v>
      </c>
      <c r="E21" t="s">
        <v>471</v>
      </c>
    </row>
    <row r="22" spans="2:5">
      <c r="C22" t="s">
        <v>472</v>
      </c>
      <c r="E22" t="s">
        <v>473</v>
      </c>
    </row>
    <row r="23" spans="2:5">
      <c r="C23" t="s">
        <v>465</v>
      </c>
      <c r="E23" t="s">
        <v>467</v>
      </c>
    </row>
    <row r="24" spans="2:5">
      <c r="B24" t="s">
        <v>474</v>
      </c>
      <c r="C24" t="s">
        <v>457</v>
      </c>
      <c r="E24" t="s">
        <v>466</v>
      </c>
    </row>
    <row r="25" spans="2:5">
      <c r="C25" t="s">
        <v>468</v>
      </c>
      <c r="E25" t="s">
        <v>476</v>
      </c>
    </row>
    <row r="26" spans="2:5">
      <c r="C26" t="s">
        <v>469</v>
      </c>
      <c r="E26" t="s">
        <v>471</v>
      </c>
    </row>
    <row r="27" spans="2:5">
      <c r="C27" t="s">
        <v>472</v>
      </c>
      <c r="E27" t="s">
        <v>475</v>
      </c>
    </row>
    <row r="28" spans="2:5">
      <c r="C28" t="s">
        <v>465</v>
      </c>
      <c r="E28" t="s">
        <v>467</v>
      </c>
    </row>
    <row r="29" spans="2:5">
      <c r="B29" t="s">
        <v>477</v>
      </c>
    </row>
    <row r="30" spans="2:5">
      <c r="B30" t="s">
        <v>478</v>
      </c>
      <c r="C30" t="s">
        <v>479</v>
      </c>
      <c r="E30" t="s">
        <v>481</v>
      </c>
    </row>
    <row r="31" spans="2:5">
      <c r="C31" t="s">
        <v>469</v>
      </c>
      <c r="E31" t="s">
        <v>480</v>
      </c>
    </row>
  </sheetData>
  <phoneticPr fontId="1"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sheetPr>
    <tabColor theme="9" tint="-0.249977111117893"/>
  </sheetPr>
  <dimension ref="A2:O43"/>
  <sheetViews>
    <sheetView tabSelected="1" topLeftCell="A25" workbookViewId="0">
      <selection activeCell="B31" sqref="B31"/>
    </sheetView>
  </sheetViews>
  <sheetFormatPr defaultRowHeight="13.5"/>
  <cols>
    <col min="1" max="1" width="20.625" style="1" customWidth="1"/>
    <col min="2" max="2" width="33" style="1" customWidth="1"/>
    <col min="4" max="4" width="20.625" style="1" customWidth="1"/>
    <col min="5" max="5" width="7.125" bestFit="1" customWidth="1"/>
    <col min="6" max="6" width="15.625" customWidth="1"/>
    <col min="7" max="7" width="19.875" customWidth="1"/>
    <col min="9" max="9" width="7.375" customWidth="1"/>
    <col min="12" max="12" width="11.375" customWidth="1"/>
  </cols>
  <sheetData>
    <row r="2" spans="1:15">
      <c r="A2" s="2" t="s">
        <v>4</v>
      </c>
      <c r="B2" s="2" t="s">
        <v>482</v>
      </c>
      <c r="D2" s="2" t="s">
        <v>0</v>
      </c>
      <c r="E2" s="58" t="s">
        <v>483</v>
      </c>
      <c r="F2" s="59"/>
    </row>
    <row r="3" spans="1:15">
      <c r="A3" s="2" t="s">
        <v>5</v>
      </c>
      <c r="B3" s="2" t="s">
        <v>6</v>
      </c>
      <c r="D3" s="2" t="s">
        <v>7</v>
      </c>
      <c r="E3" s="33" t="s">
        <v>8</v>
      </c>
      <c r="F3" s="33" t="s">
        <v>9</v>
      </c>
    </row>
    <row r="4" spans="1:15" ht="18.75" customHeight="1">
      <c r="A4" s="5" t="s">
        <v>484</v>
      </c>
      <c r="B4" s="5"/>
      <c r="D4" s="5" t="s">
        <v>484</v>
      </c>
      <c r="E4" s="4" t="s">
        <v>650</v>
      </c>
      <c r="F4" s="4" t="s">
        <v>29</v>
      </c>
      <c r="G4" t="str">
        <f>" " &amp; E4 &amp; " " &amp; F4 &amp; " PRIMARY KEY"</f>
        <v xml:space="preserve"> evi varchar(50) PRIMARY KEY</v>
      </c>
      <c r="H4" t="s">
        <v>651</v>
      </c>
      <c r="I4" t="str">
        <f>" " &amp; E4</f>
        <v xml:space="preserve"> evi</v>
      </c>
      <c r="J4" t="str">
        <f>E4&amp;": string;"</f>
        <v>evi: string;</v>
      </c>
      <c r="L4" s="1" t="str">
        <f t="shared" ref="L4:L11" si="0">"if(this."&amp;E4&amp;"!=null &amp;&amp; this."&amp;E4&amp;"!=''){      sq=sq+', "&amp;E4&amp;"= ? ';      params.push(this."&amp;E4&amp;");    }"</f>
        <v>if(this.evi!=null &amp;&amp; this.evi!=''){      sq=sq+', evi= ? ';      params.push(this.evi);    }</v>
      </c>
      <c r="M4" t="str">
        <f>"params.push(this."&amp;E4&amp;");"</f>
        <v>params.push(this.evi);</v>
      </c>
      <c r="O4" t="str">
        <f>"this."&amp;E4&amp;" = '"&amp;D4&amp;"'"</f>
        <v>this.evi = '事件ID'</v>
      </c>
    </row>
    <row r="5" spans="1:15" ht="18.75" customHeight="1">
      <c r="A5" s="5" t="s">
        <v>485</v>
      </c>
      <c r="B5" s="5"/>
      <c r="D5" s="5" t="s">
        <v>485</v>
      </c>
      <c r="E5" s="4" t="s">
        <v>648</v>
      </c>
      <c r="F5" s="4" t="s">
        <v>29</v>
      </c>
      <c r="G5" t="str">
        <f>" ," &amp; E5 &amp; " " &amp; F5 &amp; " "</f>
        <v xml:space="preserve"> ,evn varchar(50) </v>
      </c>
      <c r="H5" t="s">
        <v>651</v>
      </c>
      <c r="I5" t="str">
        <f>" ," &amp; E5</f>
        <v xml:space="preserve"> ,evn</v>
      </c>
      <c r="J5" t="str">
        <f t="shared" ref="J5:J29" si="1">E5&amp;": string;"</f>
        <v>evn: string;</v>
      </c>
      <c r="L5" s="1" t="str">
        <f t="shared" si="0"/>
        <v>if(this.evn!=null &amp;&amp; this.evn!=''){      sq=sq+', evn= ? ';      params.push(this.evn);    }</v>
      </c>
      <c r="M5" t="str">
        <f t="shared" ref="M5:M29" si="2">"params.push(this."&amp;E5&amp;");"</f>
        <v>params.push(this.evn);</v>
      </c>
      <c r="O5" t="str">
        <f t="shared" ref="O5:O29" si="3">"this."&amp;E5&amp;" = '"&amp;D5&amp;"'"</f>
        <v>this.evn = '事件主题'</v>
      </c>
    </row>
    <row r="6" spans="1:15" ht="18.75" customHeight="1">
      <c r="A6" s="5" t="s">
        <v>48</v>
      </c>
      <c r="B6" s="5"/>
      <c r="D6" s="5" t="s">
        <v>48</v>
      </c>
      <c r="E6" s="4" t="s">
        <v>241</v>
      </c>
      <c r="F6" s="4" t="s">
        <v>29</v>
      </c>
      <c r="G6" t="str">
        <f t="shared" ref="G6:G29" si="4">" ," &amp; E6 &amp; " " &amp; F6 &amp; " "</f>
        <v xml:space="preserve"> ,ui varchar(50) </v>
      </c>
      <c r="H6" t="s">
        <v>651</v>
      </c>
      <c r="I6" t="str">
        <f t="shared" ref="I6:I29" si="5">" ," &amp; E6</f>
        <v xml:space="preserve"> ,ui</v>
      </c>
      <c r="J6" t="str">
        <f t="shared" si="1"/>
        <v>ui: string;</v>
      </c>
      <c r="L6" s="1" t="str">
        <f t="shared" si="0"/>
        <v>if(this.ui!=null &amp;&amp; this.ui!=''){      sq=sq+', ui= ? ';      params.push(this.ui);    }</v>
      </c>
      <c r="M6" t="str">
        <f t="shared" si="2"/>
        <v>params.push(this.ui);</v>
      </c>
      <c r="O6" t="str">
        <f t="shared" si="3"/>
        <v>this.ui = '创建者'</v>
      </c>
    </row>
    <row r="7" spans="1:15" s="43" customFormat="1" ht="18.75" customHeight="1">
      <c r="A7" s="42" t="s">
        <v>640</v>
      </c>
      <c r="B7" s="42"/>
      <c r="D7" s="42" t="s">
        <v>640</v>
      </c>
      <c r="E7" s="44" t="s">
        <v>641</v>
      </c>
      <c r="F7" s="44" t="s">
        <v>642</v>
      </c>
      <c r="G7" t="str">
        <f t="shared" si="4"/>
        <v xml:space="preserve"> ,mi varchar(50) </v>
      </c>
      <c r="H7" t="s">
        <v>651</v>
      </c>
      <c r="I7" t="str">
        <f t="shared" si="5"/>
        <v xml:space="preserve"> ,mi</v>
      </c>
      <c r="J7" t="str">
        <f t="shared" si="1"/>
        <v>mi: string;</v>
      </c>
      <c r="L7" s="1" t="str">
        <f t="shared" si="0"/>
        <v>if(this.mi!=null &amp;&amp; this.mi!=''){      sq=sq+', mi= ? ';      params.push(this.mi);    }</v>
      </c>
      <c r="M7" t="str">
        <f t="shared" si="2"/>
        <v>params.push(this.mi);</v>
      </c>
      <c r="O7" t="str">
        <f t="shared" si="3"/>
        <v>this.mi = '更新者'</v>
      </c>
    </row>
    <row r="8" spans="1:15" ht="18.75" customHeight="1">
      <c r="A8" s="10" t="s">
        <v>487</v>
      </c>
      <c r="B8" s="10" t="s">
        <v>673</v>
      </c>
      <c r="C8" s="11"/>
      <c r="D8" s="10" t="s">
        <v>487</v>
      </c>
      <c r="E8" s="12" t="s">
        <v>488</v>
      </c>
      <c r="F8" s="4" t="s">
        <v>38</v>
      </c>
      <c r="G8" t="str">
        <f t="shared" si="4"/>
        <v xml:space="preserve"> ,evd varchar(20) </v>
      </c>
      <c r="H8" t="s">
        <v>651</v>
      </c>
      <c r="I8" t="str">
        <f t="shared" si="5"/>
        <v xml:space="preserve"> ,evd</v>
      </c>
      <c r="J8" t="str">
        <f t="shared" si="1"/>
        <v>evd: string;</v>
      </c>
      <c r="L8" s="1" t="str">
        <f t="shared" si="0"/>
        <v>if(this.evd!=null &amp;&amp; this.evd!=''){      sq=sq+', evd= ? ';      params.push(this.evd);    }</v>
      </c>
      <c r="M8" t="str">
        <f t="shared" si="2"/>
        <v>params.push(this.evd);</v>
      </c>
      <c r="O8" t="str">
        <f t="shared" si="3"/>
        <v>this.evd = '事件日期'</v>
      </c>
    </row>
    <row r="9" spans="1:15" ht="18.75" customHeight="1">
      <c r="A9" s="10" t="s">
        <v>687</v>
      </c>
      <c r="B9" s="10" t="s">
        <v>690</v>
      </c>
      <c r="C9" s="11"/>
      <c r="D9" s="10" t="s">
        <v>687</v>
      </c>
      <c r="E9" s="12" t="s">
        <v>688</v>
      </c>
      <c r="F9" s="4" t="s">
        <v>38</v>
      </c>
      <c r="G9" t="str">
        <f t="shared" ref="G9" si="6">" ," &amp; E9 &amp; " " &amp; F9 &amp; " "</f>
        <v xml:space="preserve"> ,evt varchar(20) </v>
      </c>
      <c r="H9" t="s">
        <v>651</v>
      </c>
      <c r="I9" t="str">
        <f t="shared" ref="I9" si="7">" ," &amp; E9</f>
        <v xml:space="preserve"> ,evt</v>
      </c>
      <c r="J9" t="str">
        <f t="shared" ref="J9" si="8">E9&amp;": string;"</f>
        <v>evt: string;</v>
      </c>
      <c r="L9" s="1" t="str">
        <f t="shared" ref="L9" si="9">"if(this."&amp;E9&amp;"!=null &amp;&amp; this."&amp;E9&amp;"!=''){      sq=sq+', "&amp;E9&amp;"= ? ';      params.push(this."&amp;E9&amp;");    }"</f>
        <v>if(this.evt!=null &amp;&amp; this.evt!=''){      sq=sq+', evt= ? ';      params.push(this.evt);    }</v>
      </c>
      <c r="M9" t="str">
        <f t="shared" ref="M9" si="10">"params.push(this."&amp;E9&amp;");"</f>
        <v>params.push(this.evt);</v>
      </c>
      <c r="O9" t="str">
        <f t="shared" ref="O9" si="11">"this."&amp;E9&amp;" = '"&amp;D9&amp;"'"</f>
        <v>this.evt = '事件时间'</v>
      </c>
    </row>
    <row r="10" spans="1:15" ht="18.75" customHeight="1">
      <c r="A10" s="10" t="s">
        <v>489</v>
      </c>
      <c r="B10" s="10" t="s">
        <v>689</v>
      </c>
      <c r="C10" s="11"/>
      <c r="D10" s="10" t="s">
        <v>489</v>
      </c>
      <c r="E10" s="12" t="s">
        <v>649</v>
      </c>
      <c r="F10" s="4" t="s">
        <v>29</v>
      </c>
      <c r="G10" t="str">
        <f t="shared" si="4"/>
        <v xml:space="preserve"> ,rtevi varchar(50) </v>
      </c>
      <c r="H10" t="s">
        <v>651</v>
      </c>
      <c r="I10" t="str">
        <f t="shared" si="5"/>
        <v xml:space="preserve"> ,rtevi</v>
      </c>
      <c r="J10" t="str">
        <f t="shared" si="1"/>
        <v>rtevi: string;</v>
      </c>
      <c r="L10" s="1" t="str">
        <f t="shared" si="0"/>
        <v>if(this.rtevi!=null &amp;&amp; this.rtevi!=''){      sq=sq+', rtevi= ? ';      params.push(this.rtevi);    }</v>
      </c>
      <c r="M10" t="str">
        <f t="shared" si="2"/>
        <v>params.push(this.rtevi);</v>
      </c>
      <c r="O10" t="str">
        <f t="shared" si="3"/>
        <v>this.rtevi = '重复事件ID'</v>
      </c>
    </row>
    <row r="11" spans="1:15" ht="18.75" customHeight="1">
      <c r="A11" s="5" t="s">
        <v>72</v>
      </c>
      <c r="B11" s="10"/>
      <c r="C11" s="11"/>
      <c r="D11" s="5" t="s">
        <v>72</v>
      </c>
      <c r="E11" s="4" t="s">
        <v>75</v>
      </c>
      <c r="F11" s="4" t="s">
        <v>29</v>
      </c>
      <c r="G11" t="str">
        <f t="shared" si="4"/>
        <v xml:space="preserve"> ,ji varchar(50) </v>
      </c>
      <c r="H11" t="s">
        <v>651</v>
      </c>
      <c r="I11" t="str">
        <f t="shared" si="5"/>
        <v xml:space="preserve"> ,ji</v>
      </c>
      <c r="J11" t="str">
        <f t="shared" si="1"/>
        <v>ji: string;</v>
      </c>
      <c r="L11" s="1" t="str">
        <f t="shared" si="0"/>
        <v>if(this.ji!=null &amp;&amp; this.ji!=''){      sq=sq+', ji= ? ';      params.push(this.ji);    }</v>
      </c>
      <c r="M11" t="str">
        <f t="shared" si="2"/>
        <v>params.push(this.ji);</v>
      </c>
      <c r="O11" t="str">
        <f t="shared" si="3"/>
        <v>this.ji = '计划ID'</v>
      </c>
    </row>
    <row r="12" spans="1:15" ht="18.75" customHeight="1">
      <c r="A12" s="5" t="s">
        <v>124</v>
      </c>
      <c r="B12" s="10"/>
      <c r="C12" s="11"/>
      <c r="D12" s="5" t="s">
        <v>124</v>
      </c>
      <c r="E12" s="4" t="s">
        <v>125</v>
      </c>
      <c r="F12" s="4" t="s">
        <v>29</v>
      </c>
      <c r="G12" t="str">
        <f t="shared" si="4"/>
        <v xml:space="preserve"> ,bz varchar(50) </v>
      </c>
      <c r="H12" t="s">
        <v>651</v>
      </c>
      <c r="I12" t="str">
        <f t="shared" si="5"/>
        <v xml:space="preserve"> ,bz</v>
      </c>
      <c r="J12" t="str">
        <f t="shared" si="1"/>
        <v>bz: string;</v>
      </c>
      <c r="L12" s="1" t="str">
        <f>"if(this."&amp;E12&amp;"!=null &amp;&amp; this."&amp;E12&amp;"!=''){      sq=sq+', "&amp;E12&amp;"= ? ';      params.push(this."&amp;E12&amp;");    }"</f>
        <v>if(this.bz!=null &amp;&amp; this.bz!=''){      sq=sq+', bz= ? ';      params.push(this.bz);    }</v>
      </c>
      <c r="M12" t="str">
        <f t="shared" si="2"/>
        <v>params.push(this.bz);</v>
      </c>
      <c r="O12" t="str">
        <f t="shared" si="3"/>
        <v>this.bz = '备注'</v>
      </c>
    </row>
    <row r="13" spans="1:15" ht="18.75" customHeight="1">
      <c r="A13" s="5" t="s">
        <v>493</v>
      </c>
      <c r="B13" s="5" t="s">
        <v>499</v>
      </c>
      <c r="D13" s="5" t="s">
        <v>493</v>
      </c>
      <c r="E13" s="4" t="s">
        <v>494</v>
      </c>
      <c r="F13" s="4" t="s">
        <v>171</v>
      </c>
      <c r="G13" t="str">
        <f t="shared" si="4"/>
        <v xml:space="preserve"> ,type varchar(4) </v>
      </c>
      <c r="H13" t="s">
        <v>651</v>
      </c>
      <c r="I13" t="str">
        <f t="shared" si="5"/>
        <v xml:space="preserve"> ,type</v>
      </c>
      <c r="J13" t="str">
        <f t="shared" si="1"/>
        <v>type: string;</v>
      </c>
      <c r="L13" s="1" t="str">
        <f t="shared" ref="L13:L29" si="12">"if(this."&amp;E13&amp;"!=null &amp;&amp; this."&amp;E13&amp;"!=''){      sq=sq+', "&amp;E13&amp;"= ? ';      params.push(this."&amp;E13&amp;");    }"</f>
        <v>if(this.type!=null &amp;&amp; this.type!=''){      sq=sq+', type= ? ';      params.push(this.type);    }</v>
      </c>
      <c r="M13" t="str">
        <f t="shared" si="2"/>
        <v>params.push(this.type);</v>
      </c>
      <c r="O13" t="str">
        <f t="shared" si="3"/>
        <v>this.type = '事件类型'</v>
      </c>
    </row>
    <row r="14" spans="1:15" ht="18.75" customHeight="1">
      <c r="A14" s="5" t="s">
        <v>538</v>
      </c>
      <c r="B14" s="5" t="s">
        <v>547</v>
      </c>
      <c r="D14" s="5" t="s">
        <v>538</v>
      </c>
      <c r="E14" s="4" t="s">
        <v>542</v>
      </c>
      <c r="F14" s="4" t="s">
        <v>29</v>
      </c>
      <c r="G14" t="str">
        <f t="shared" si="4"/>
        <v xml:space="preserve"> ,tx varchar(50) </v>
      </c>
      <c r="H14" t="s">
        <v>651</v>
      </c>
      <c r="I14" t="str">
        <f t="shared" si="5"/>
        <v xml:space="preserve"> ,tx</v>
      </c>
      <c r="J14" t="str">
        <f t="shared" si="1"/>
        <v>tx: string;</v>
      </c>
      <c r="L14" s="1" t="str">
        <f t="shared" si="12"/>
        <v>if(this.tx!=null &amp;&amp; this.tx!=''){      sq=sq+', tx= ? ';      params.push(this.tx);    }</v>
      </c>
      <c r="M14" t="str">
        <f t="shared" si="2"/>
        <v>params.push(this.tx);</v>
      </c>
      <c r="O14" t="str">
        <f t="shared" si="3"/>
        <v>this.tx = '提醒'</v>
      </c>
    </row>
    <row r="15" spans="1:15" ht="18.75" customHeight="1">
      <c r="A15" s="5" t="s">
        <v>539</v>
      </c>
      <c r="B15" s="5" t="s">
        <v>497</v>
      </c>
      <c r="D15" s="5" t="s">
        <v>539</v>
      </c>
      <c r="E15" s="4" t="s">
        <v>543</v>
      </c>
      <c r="F15" s="4" t="s">
        <v>29</v>
      </c>
      <c r="G15" t="str">
        <f t="shared" si="4"/>
        <v xml:space="preserve"> ,txs varchar(50) </v>
      </c>
      <c r="H15" t="s">
        <v>651</v>
      </c>
      <c r="I15" t="str">
        <f t="shared" si="5"/>
        <v xml:space="preserve"> ,txs</v>
      </c>
      <c r="J15" t="str">
        <f t="shared" si="1"/>
        <v>txs: string;</v>
      </c>
      <c r="L15" s="1" t="str">
        <f t="shared" si="12"/>
        <v>if(this.txs!=null &amp;&amp; this.txs!=''){      sq=sq+', txs= ? ';      params.push(this.txs);    }</v>
      </c>
      <c r="M15" t="str">
        <f t="shared" si="2"/>
        <v>params.push(this.txs);</v>
      </c>
      <c r="O15" t="str">
        <f t="shared" si="3"/>
        <v>this.txs = '提醒显示'</v>
      </c>
    </row>
    <row r="16" spans="1:15" ht="18.75" customHeight="1">
      <c r="A16" s="5" t="s">
        <v>541</v>
      </c>
      <c r="B16" s="5" t="s">
        <v>546</v>
      </c>
      <c r="D16" s="5" t="s">
        <v>541</v>
      </c>
      <c r="E16" s="4" t="s">
        <v>544</v>
      </c>
      <c r="F16" s="4" t="s">
        <v>29</v>
      </c>
      <c r="G16" t="str">
        <f t="shared" si="4"/>
        <v xml:space="preserve"> ,rt varchar(50) </v>
      </c>
      <c r="H16" t="s">
        <v>651</v>
      </c>
      <c r="I16" t="str">
        <f t="shared" si="5"/>
        <v xml:space="preserve"> ,rt</v>
      </c>
      <c r="J16" t="str">
        <f t="shared" si="1"/>
        <v>rt: string;</v>
      </c>
      <c r="L16" s="1" t="str">
        <f t="shared" si="12"/>
        <v>if(this.rt!=null &amp;&amp; this.rt!=''){      sq=sq+', rt= ? ';      params.push(this.rt);    }</v>
      </c>
      <c r="M16" t="str">
        <f t="shared" si="2"/>
        <v>params.push(this.rt);</v>
      </c>
      <c r="O16" t="str">
        <f t="shared" si="3"/>
        <v>this.rt = '重复'</v>
      </c>
    </row>
    <row r="17" spans="1:15" ht="18.75" customHeight="1">
      <c r="A17" s="5" t="s">
        <v>540</v>
      </c>
      <c r="B17" s="5" t="s">
        <v>498</v>
      </c>
      <c r="D17" s="5" t="s">
        <v>540</v>
      </c>
      <c r="E17" s="4" t="s">
        <v>545</v>
      </c>
      <c r="F17" s="4" t="s">
        <v>29</v>
      </c>
      <c r="G17" t="str">
        <f t="shared" si="4"/>
        <v xml:space="preserve"> ,rts varchar(50) </v>
      </c>
      <c r="H17" t="s">
        <v>651</v>
      </c>
      <c r="I17" t="str">
        <f t="shared" si="5"/>
        <v xml:space="preserve"> ,rts</v>
      </c>
      <c r="J17" t="str">
        <f t="shared" si="1"/>
        <v>rts: string;</v>
      </c>
      <c r="L17" s="1" t="str">
        <f t="shared" si="12"/>
        <v>if(this.rts!=null &amp;&amp; this.rts!=''){      sq=sq+', rts= ? ';      params.push(this.rts);    }</v>
      </c>
      <c r="M17" t="str">
        <f t="shared" si="2"/>
        <v>params.push(this.rts);</v>
      </c>
      <c r="O17" t="str">
        <f t="shared" si="3"/>
        <v>this.rts = '重复显示'</v>
      </c>
    </row>
    <row r="18" spans="1:15" ht="18.75" customHeight="1">
      <c r="A18" s="5" t="s">
        <v>522</v>
      </c>
      <c r="B18" s="5" t="s">
        <v>523</v>
      </c>
      <c r="D18" s="5" t="s">
        <v>522</v>
      </c>
      <c r="E18" s="4" t="s">
        <v>506</v>
      </c>
      <c r="F18" s="4" t="s">
        <v>29</v>
      </c>
      <c r="G18" t="str">
        <f t="shared" si="4"/>
        <v xml:space="preserve"> ,fj varchar(50) </v>
      </c>
      <c r="H18" t="s">
        <v>651</v>
      </c>
      <c r="I18" t="str">
        <f t="shared" si="5"/>
        <v xml:space="preserve"> ,fj</v>
      </c>
      <c r="J18" t="str">
        <f t="shared" si="1"/>
        <v>fj: string;</v>
      </c>
      <c r="L18" s="1" t="str">
        <f t="shared" si="12"/>
        <v>if(this.fj!=null &amp;&amp; this.fj!=''){      sq=sq+', fj= ? ';      params.push(this.fj);    }</v>
      </c>
      <c r="M18" t="str">
        <f t="shared" si="2"/>
        <v>params.push(this.fj);</v>
      </c>
      <c r="O18" t="str">
        <f t="shared" si="3"/>
        <v>this.fj = '附件'</v>
      </c>
    </row>
    <row r="19" spans="1:15" ht="18.75" customHeight="1">
      <c r="A19" s="5" t="s">
        <v>533</v>
      </c>
      <c r="B19" s="5" t="s">
        <v>534</v>
      </c>
      <c r="D19" s="5" t="s">
        <v>533</v>
      </c>
      <c r="E19" s="4" t="s">
        <v>535</v>
      </c>
      <c r="F19" s="4" t="s">
        <v>312</v>
      </c>
      <c r="G19" t="str">
        <f t="shared" si="4"/>
        <v xml:space="preserve"> ,pn integer </v>
      </c>
      <c r="H19" t="s">
        <v>651</v>
      </c>
      <c r="I19" t="str">
        <f t="shared" si="5"/>
        <v xml:space="preserve"> ,pn</v>
      </c>
      <c r="J19" t="str">
        <f t="shared" si="1"/>
        <v>pn: string;</v>
      </c>
      <c r="L19" s="1" t="str">
        <f t="shared" si="12"/>
        <v>if(this.pn!=null &amp;&amp; this.pn!=''){      sq=sq+', pn= ? ';      params.push(this.pn);    }</v>
      </c>
      <c r="M19" t="str">
        <f t="shared" si="2"/>
        <v>params.push(this.pn);</v>
      </c>
      <c r="O19" t="str">
        <f>"this."&amp;E19&amp;" = 4 "</f>
        <v xml:space="preserve">this.pn = 4 </v>
      </c>
    </row>
    <row r="20" spans="1:15" s="43" customFormat="1" ht="18.75" customHeight="1">
      <c r="A20" s="42" t="s">
        <v>630</v>
      </c>
      <c r="B20" s="42" t="s">
        <v>632</v>
      </c>
      <c r="D20" s="42" t="s">
        <v>630</v>
      </c>
      <c r="E20" s="44" t="s">
        <v>635</v>
      </c>
      <c r="F20" s="44" t="s">
        <v>636</v>
      </c>
      <c r="G20" t="str">
        <f t="shared" si="4"/>
        <v xml:space="preserve"> ,md varchar(4) </v>
      </c>
      <c r="H20" t="s">
        <v>651</v>
      </c>
      <c r="I20" t="str">
        <f t="shared" si="5"/>
        <v xml:space="preserve"> ,md</v>
      </c>
      <c r="J20" t="str">
        <f t="shared" si="1"/>
        <v>md: string;</v>
      </c>
      <c r="L20" s="1" t="str">
        <f t="shared" si="12"/>
        <v>if(this.md!=null &amp;&amp; this.md!=''){      sq=sq+', md= ? ';      params.push(this.md);    }</v>
      </c>
      <c r="M20" t="str">
        <f t="shared" si="2"/>
        <v>params.push(this.md);</v>
      </c>
      <c r="O20" t="str">
        <f t="shared" si="3"/>
        <v>this.md = '修改'</v>
      </c>
    </row>
    <row r="21" spans="1:15" s="43" customFormat="1" ht="18.75" customHeight="1">
      <c r="A21" s="42" t="s">
        <v>631</v>
      </c>
      <c r="B21" s="42" t="s">
        <v>633</v>
      </c>
      <c r="D21" s="42" t="s">
        <v>631</v>
      </c>
      <c r="E21" s="44" t="s">
        <v>634</v>
      </c>
      <c r="F21" s="44" t="s">
        <v>636</v>
      </c>
      <c r="G21" t="str">
        <f t="shared" si="4"/>
        <v xml:space="preserve"> ,iv varchar(4) </v>
      </c>
      <c r="H21" t="s">
        <v>651</v>
      </c>
      <c r="I21" t="str">
        <f t="shared" si="5"/>
        <v xml:space="preserve"> ,iv</v>
      </c>
      <c r="J21" t="str">
        <f t="shared" si="1"/>
        <v>iv: string;</v>
      </c>
      <c r="L21" s="1" t="str">
        <f t="shared" si="12"/>
        <v>if(this.iv!=null &amp;&amp; this.iv!=''){      sq=sq+', iv= ? ';      params.push(this.iv);    }</v>
      </c>
      <c r="M21" t="str">
        <f t="shared" si="2"/>
        <v>params.push(this.iv);</v>
      </c>
      <c r="O21" t="str">
        <f t="shared" si="3"/>
        <v>this.iv = '再邀请'</v>
      </c>
    </row>
    <row r="22" spans="1:15" ht="18.75" customHeight="1">
      <c r="A22" s="5" t="s">
        <v>223</v>
      </c>
      <c r="B22" s="5" t="s">
        <v>537</v>
      </c>
      <c r="D22" s="5" t="s">
        <v>536</v>
      </c>
      <c r="E22" s="4" t="s">
        <v>224</v>
      </c>
      <c r="F22" s="4" t="s">
        <v>29</v>
      </c>
      <c r="G22" t="str">
        <f t="shared" si="4"/>
        <v xml:space="preserve"> ,sr varchar(50) </v>
      </c>
      <c r="H22" t="s">
        <v>651</v>
      </c>
      <c r="I22" t="str">
        <f t="shared" si="5"/>
        <v xml:space="preserve"> ,sr</v>
      </c>
      <c r="J22" t="str">
        <f t="shared" si="1"/>
        <v>sr: string;</v>
      </c>
      <c r="L22" s="1" t="str">
        <f t="shared" si="12"/>
        <v>if(this.sr!=null &amp;&amp; this.sr!=''){      sq=sq+', sr= ? ';      params.push(this.sr);    }</v>
      </c>
      <c r="M22" t="str">
        <f t="shared" si="2"/>
        <v>params.push(this.sr);</v>
      </c>
      <c r="O22" t="str">
        <f t="shared" si="3"/>
        <v>this.sr = '事件关联ID'</v>
      </c>
    </row>
    <row r="23" spans="1:15" ht="18.75" customHeight="1">
      <c r="A23" s="5" t="s">
        <v>274</v>
      </c>
      <c r="B23" s="5"/>
      <c r="D23" s="5" t="s">
        <v>274</v>
      </c>
      <c r="E23" s="4" t="s">
        <v>278</v>
      </c>
      <c r="F23" s="4" t="s">
        <v>275</v>
      </c>
      <c r="G23" t="str">
        <f t="shared" si="4"/>
        <v xml:space="preserve"> ,wtt integer </v>
      </c>
      <c r="H23" t="s">
        <v>651</v>
      </c>
      <c r="I23" t="str">
        <f t="shared" si="5"/>
        <v xml:space="preserve"> ,wtt</v>
      </c>
      <c r="J23" t="str">
        <f t="shared" si="1"/>
        <v>wtt: string;</v>
      </c>
      <c r="L23" s="1" t="str">
        <f t="shared" si="12"/>
        <v>if(this.wtt!=null &amp;&amp; this.wtt!=''){      sq=sq+', wtt= ? ';      params.push(this.wtt);    }</v>
      </c>
      <c r="M23" t="str">
        <f t="shared" si="2"/>
        <v>params.push(this.wtt);</v>
      </c>
    </row>
    <row r="24" spans="1:15" ht="18.75" customHeight="1">
      <c r="A24" s="5" t="s">
        <v>490</v>
      </c>
      <c r="B24" s="5"/>
      <c r="D24" s="5" t="s">
        <v>490</v>
      </c>
      <c r="E24" s="4" t="s">
        <v>491</v>
      </c>
      <c r="F24" s="4" t="s">
        <v>312</v>
      </c>
      <c r="G24" t="str">
        <f t="shared" si="4"/>
        <v xml:space="preserve"> ,utt integer </v>
      </c>
      <c r="H24" t="s">
        <v>651</v>
      </c>
      <c r="I24" t="str">
        <f t="shared" si="5"/>
        <v xml:space="preserve"> ,utt</v>
      </c>
      <c r="J24" t="str">
        <f t="shared" si="1"/>
        <v>utt: string;</v>
      </c>
      <c r="L24" s="1" t="str">
        <f t="shared" si="12"/>
        <v>if(this.utt!=null &amp;&amp; this.utt!=''){      sq=sq+', utt= ? ';      params.push(this.utt);    }</v>
      </c>
      <c r="M24" t="str">
        <f t="shared" si="2"/>
        <v>params.push(this.utt);</v>
      </c>
    </row>
    <row r="25" spans="1:15" s="43" customFormat="1" ht="18.75" customHeight="1">
      <c r="A25" s="42" t="s">
        <v>495</v>
      </c>
      <c r="B25" s="42" t="s">
        <v>706</v>
      </c>
      <c r="D25" s="42" t="s">
        <v>495</v>
      </c>
      <c r="E25" s="44" t="s">
        <v>496</v>
      </c>
      <c r="F25" s="44" t="s">
        <v>172</v>
      </c>
      <c r="G25" t="str">
        <f t="shared" si="4"/>
        <v xml:space="preserve"> ,gs varchar(4) </v>
      </c>
      <c r="H25" t="s">
        <v>651</v>
      </c>
      <c r="I25" t="str">
        <f t="shared" si="5"/>
        <v xml:space="preserve"> ,gs</v>
      </c>
      <c r="J25" t="str">
        <f t="shared" si="1"/>
        <v>gs: string;</v>
      </c>
      <c r="L25" s="1" t="str">
        <f t="shared" si="12"/>
        <v>if(this.gs!=null &amp;&amp; this.gs!=''){      sq=sq+', gs= ? ';      params.push(this.gs);    }</v>
      </c>
      <c r="M25" t="str">
        <f t="shared" si="2"/>
        <v>params.push(this.gs);</v>
      </c>
      <c r="O25" t="str">
        <f t="shared" si="3"/>
        <v>this.gs = '事件归属'</v>
      </c>
    </row>
    <row r="26" spans="1:15" ht="18.75" customHeight="1">
      <c r="A26" s="10" t="s">
        <v>574</v>
      </c>
      <c r="B26" s="10" t="s">
        <v>575</v>
      </c>
      <c r="D26" s="5" t="s">
        <v>574</v>
      </c>
      <c r="E26" s="4" t="s">
        <v>573</v>
      </c>
      <c r="F26" s="4" t="s">
        <v>683</v>
      </c>
      <c r="G26" t="str">
        <f t="shared" si="4"/>
        <v xml:space="preserve"> ,tb varchar(6) </v>
      </c>
      <c r="H26" t="s">
        <v>651</v>
      </c>
      <c r="I26" t="str">
        <f t="shared" si="5"/>
        <v xml:space="preserve"> ,tb</v>
      </c>
      <c r="J26" t="str">
        <f t="shared" si="1"/>
        <v>tb: string;</v>
      </c>
      <c r="L26" s="1" t="str">
        <f t="shared" si="12"/>
        <v>if(this.tb!=null &amp;&amp; this.tb!=''){      sq=sq+', tb= ? ';      params.push(this.tb);    }</v>
      </c>
      <c r="M26" t="str">
        <f t="shared" si="2"/>
        <v>params.push(this.tb);</v>
      </c>
      <c r="O26" t="str">
        <f t="shared" si="3"/>
        <v>this.tb = '是否同步'</v>
      </c>
    </row>
    <row r="27" spans="1:15" ht="14.25" customHeight="1">
      <c r="A27" s="5" t="s">
        <v>510</v>
      </c>
      <c r="B27" s="5" t="s">
        <v>705</v>
      </c>
      <c r="D27" s="5" t="s">
        <v>510</v>
      </c>
      <c r="E27" s="4" t="s">
        <v>693</v>
      </c>
      <c r="F27" s="4" t="s">
        <v>171</v>
      </c>
      <c r="G27" s="11" t="str">
        <f>CONCATENATE(G4,G5,G6,G7,G8,G10,G11,G12,G13,G14,G15,G16,G17,G18,G19,G20,G21,G22,G23,G24,G25)</f>
        <v xml:space="preserve"> evi varchar(50) PRIMARY KEY ,evn varchar(50)  ,ui varchar(50)  ,mi varchar(50)  ,evd varchar(20)  ,rtevi varchar(50)  ,ji varchar(50)  ,bz varchar(50)  ,type varchar(4)  ,tx varchar(50)  ,txs varchar(50)  ,rt varchar(50)  ,rts varchar(50)  ,fj varchar(50)  ,pn integer  ,md varchar(4)  ,iv varchar(4)  ,sr varchar(50)  ,wtt integer  ,utt integer  ,gs varchar(4) </v>
      </c>
    </row>
    <row r="28" spans="1:15" ht="20.25" customHeight="1">
      <c r="A28" s="10" t="s">
        <v>691</v>
      </c>
      <c r="B28" s="53" t="s">
        <v>694</v>
      </c>
      <c r="D28" s="10" t="s">
        <v>691</v>
      </c>
      <c r="E28" s="4" t="s">
        <v>692</v>
      </c>
      <c r="F28" s="4" t="s">
        <v>683</v>
      </c>
      <c r="G28" t="str">
        <f t="shared" ref="G28" si="13">" ," &amp; E28 &amp; " " &amp; F28 &amp; " "</f>
        <v xml:space="preserve"> ,todolist varchar(6) </v>
      </c>
      <c r="H28" t="s">
        <v>651</v>
      </c>
      <c r="I28" t="str">
        <f t="shared" ref="I28" si="14">" ," &amp; E28</f>
        <v xml:space="preserve"> ,todolist</v>
      </c>
      <c r="J28" t="str">
        <f t="shared" ref="J28" si="15">E28&amp;": string;"</f>
        <v>todolist: string;</v>
      </c>
      <c r="L28" s="1" t="str">
        <f t="shared" ref="L28" si="16">"if(this."&amp;E28&amp;"!=null &amp;&amp; this."&amp;E28&amp;"!=''){      sq=sq+', "&amp;E28&amp;"= ? ';      params.push(this."&amp;E28&amp;");    }"</f>
        <v>if(this.todolist!=null &amp;&amp; this.todolist!=''){      sq=sq+', todolist= ? ';      params.push(this.todolist);    }</v>
      </c>
      <c r="M28" t="str">
        <f t="shared" ref="M28" si="17">"params.push(this."&amp;E28&amp;");"</f>
        <v>params.push(this.todolist);</v>
      </c>
      <c r="O28" t="str">
        <f t="shared" ref="O28" si="18">"this."&amp;E28&amp;" = '"&amp;D28&amp;"'"</f>
        <v>this.todolist = 'todolist标志'</v>
      </c>
    </row>
    <row r="29" spans="1:15" ht="20.25" customHeight="1">
      <c r="A29" s="10" t="s">
        <v>669</v>
      </c>
      <c r="B29" s="10" t="s">
        <v>572</v>
      </c>
      <c r="D29" s="5" t="s">
        <v>571</v>
      </c>
      <c r="E29" s="4" t="s">
        <v>570</v>
      </c>
      <c r="F29" s="4" t="s">
        <v>683</v>
      </c>
      <c r="G29" t="str">
        <f t="shared" si="4"/>
        <v xml:space="preserve"> ,del varchar(6) </v>
      </c>
      <c r="H29" t="s">
        <v>651</v>
      </c>
      <c r="I29" t="str">
        <f t="shared" si="5"/>
        <v xml:space="preserve"> ,del</v>
      </c>
      <c r="J29" t="str">
        <f t="shared" si="1"/>
        <v>del: string;</v>
      </c>
      <c r="L29" s="1" t="str">
        <f t="shared" si="12"/>
        <v>if(this.del!=null &amp;&amp; this.del!=''){      sq=sq+', del= ? ';      params.push(this.del);    }</v>
      </c>
      <c r="M29" t="str">
        <f t="shared" si="2"/>
        <v>params.push(this.del);</v>
      </c>
      <c r="O29" t="str">
        <f t="shared" si="3"/>
        <v>this.del = '是否删除'</v>
      </c>
    </row>
    <row r="30" spans="1:15" ht="20.25" customHeight="1">
      <c r="A30" s="10" t="s">
        <v>686</v>
      </c>
      <c r="B30" s="10" t="s">
        <v>685</v>
      </c>
      <c r="D30" s="10" t="s">
        <v>686</v>
      </c>
      <c r="E30" s="4" t="s">
        <v>684</v>
      </c>
      <c r="F30" s="4" t="s">
        <v>683</v>
      </c>
      <c r="G30" t="str">
        <f t="shared" ref="G30:G33" si="19">" ," &amp; E30 &amp; " " &amp; F30 &amp; " "</f>
        <v xml:space="preserve"> ,rfg varchar(6) </v>
      </c>
      <c r="H30" t="s">
        <v>651</v>
      </c>
      <c r="I30" t="str">
        <f t="shared" ref="I30:I33" si="20">" ," &amp; E30</f>
        <v xml:space="preserve"> ,rfg</v>
      </c>
      <c r="J30" t="str">
        <f t="shared" ref="J30:J33" si="21">E30&amp;": string;"</f>
        <v>rfg: string;</v>
      </c>
      <c r="L30" s="1" t="str">
        <f t="shared" ref="L30:L33" si="22">"if(this."&amp;E30&amp;"!=null &amp;&amp; this."&amp;E30&amp;"!=''){      sq=sq+', "&amp;E30&amp;"= ? ';      params.push(this."&amp;E30&amp;");    }"</f>
        <v>if(this.rfg!=null &amp;&amp; this.rfg!=''){      sq=sq+', rfg= ? ';      params.push(this.rfg);    }</v>
      </c>
      <c r="M30" t="str">
        <f t="shared" ref="M30:M33" si="23">"params.push(this."&amp;E30&amp;");"</f>
        <v>params.push(this.rfg);</v>
      </c>
      <c r="O30" t="str">
        <f t="shared" ref="O30:O33" si="24">"this."&amp;E30&amp;" = '"&amp;D30&amp;"'"</f>
        <v>this.rfg = '重复日程标志'</v>
      </c>
    </row>
    <row r="31" spans="1:15" ht="33" customHeight="1">
      <c r="A31" s="10" t="s">
        <v>707</v>
      </c>
      <c r="B31" s="10" t="s">
        <v>709</v>
      </c>
      <c r="D31" s="10" t="s">
        <v>707</v>
      </c>
      <c r="E31" s="4" t="s">
        <v>708</v>
      </c>
      <c r="F31" s="4" t="s">
        <v>683</v>
      </c>
      <c r="G31" t="str">
        <f t="shared" ref="G31" si="25">" ," &amp; E31 &amp; " " &amp; F31 &amp; " "</f>
        <v xml:space="preserve"> ,invitestatus varchar(6) </v>
      </c>
      <c r="H31" t="s">
        <v>651</v>
      </c>
      <c r="I31" t="str">
        <f t="shared" ref="I31" si="26">" ," &amp; E31</f>
        <v xml:space="preserve"> ,invitestatus</v>
      </c>
      <c r="J31" t="str">
        <f t="shared" ref="J31" si="27">E31&amp;": string;"</f>
        <v>invitestatus: string;</v>
      </c>
      <c r="L31" s="1" t="str">
        <f t="shared" ref="L31" si="28">"if(this."&amp;E31&amp;"!=null &amp;&amp; this."&amp;E31&amp;"!=''){      sq=sq+', "&amp;E31&amp;"= ? ';      params.push(this."&amp;E31&amp;");    }"</f>
        <v>if(this.invitestatus!=null &amp;&amp; this.invitestatus!=''){      sq=sq+', invitestatus= ? ';      params.push(this.invitestatus);    }</v>
      </c>
      <c r="M31" t="str">
        <f t="shared" ref="M31" si="29">"params.push(this."&amp;E31&amp;");"</f>
        <v>params.push(this.invitestatus);</v>
      </c>
      <c r="O31" t="str">
        <f t="shared" ref="O31" si="30">"this."&amp;E31&amp;" = '"&amp;D31&amp;"'"</f>
        <v>this.invitestatus = '邀请状态'</v>
      </c>
    </row>
    <row r="32" spans="1:15" ht="20.25" customHeight="1">
      <c r="A32" s="10" t="s">
        <v>696</v>
      </c>
      <c r="B32" s="10"/>
      <c r="D32" s="10" t="s">
        <v>696</v>
      </c>
      <c r="E32" s="4" t="s">
        <v>700</v>
      </c>
      <c r="F32" s="4" t="s">
        <v>683</v>
      </c>
      <c r="G32" t="str">
        <f t="shared" si="19"/>
        <v xml:space="preserve"> ,adr varchar(6) </v>
      </c>
      <c r="H32" t="s">
        <v>651</v>
      </c>
      <c r="I32" t="str">
        <f t="shared" si="20"/>
        <v xml:space="preserve"> ,adr</v>
      </c>
      <c r="J32" t="str">
        <f t="shared" si="21"/>
        <v>adr: string;</v>
      </c>
      <c r="L32" s="1" t="str">
        <f t="shared" si="22"/>
        <v>if(this.adr!=null &amp;&amp; this.adr!=''){      sq=sq+', adr= ? ';      params.push(this.adr);    }</v>
      </c>
      <c r="M32" t="str">
        <f t="shared" si="23"/>
        <v>params.push(this.adr);</v>
      </c>
      <c r="O32" t="str">
        <f t="shared" si="24"/>
        <v>this.adr = '地址'</v>
      </c>
    </row>
    <row r="33" spans="1:15" ht="20.25" customHeight="1">
      <c r="A33" s="10" t="s">
        <v>697</v>
      </c>
      <c r="B33" s="10" t="s">
        <v>698</v>
      </c>
      <c r="D33" s="10" t="s">
        <v>697</v>
      </c>
      <c r="E33" s="4" t="s">
        <v>701</v>
      </c>
      <c r="F33" s="4" t="s">
        <v>312</v>
      </c>
      <c r="G33" t="str">
        <f t="shared" si="19"/>
        <v xml:space="preserve"> ,adrx integer </v>
      </c>
      <c r="H33" t="s">
        <v>651</v>
      </c>
      <c r="I33" t="str">
        <f t="shared" si="20"/>
        <v xml:space="preserve"> ,adrx</v>
      </c>
      <c r="J33" t="str">
        <f t="shared" si="21"/>
        <v>adrx: string;</v>
      </c>
      <c r="L33" s="1" t="str">
        <f t="shared" si="22"/>
        <v>if(this.adrx!=null &amp;&amp; this.adrx!=''){      sq=sq+', adrx= ? ';      params.push(this.adrx);    }</v>
      </c>
      <c r="M33" t="str">
        <f t="shared" si="23"/>
        <v>params.push(this.adrx);</v>
      </c>
      <c r="O33" t="str">
        <f t="shared" si="24"/>
        <v>this.adrx = '地址X'</v>
      </c>
    </row>
    <row r="34" spans="1:15" ht="20.25" customHeight="1">
      <c r="A34" s="10" t="s">
        <v>695</v>
      </c>
      <c r="B34" s="10" t="s">
        <v>699</v>
      </c>
      <c r="D34" s="10" t="s">
        <v>695</v>
      </c>
      <c r="E34" s="4" t="s">
        <v>702</v>
      </c>
      <c r="F34" s="4" t="s">
        <v>312</v>
      </c>
      <c r="G34" t="str">
        <f t="shared" ref="G34" si="31">" ," &amp; E34 &amp; " " &amp; F34 &amp; " "</f>
        <v xml:space="preserve"> ,adry integer </v>
      </c>
      <c r="H34" t="s">
        <v>651</v>
      </c>
      <c r="I34" t="str">
        <f t="shared" ref="I34" si="32">" ," &amp; E34</f>
        <v xml:space="preserve"> ,adry</v>
      </c>
      <c r="J34" t="str">
        <f t="shared" ref="J34" si="33">E34&amp;": string;"</f>
        <v>adry: string;</v>
      </c>
      <c r="L34" s="1" t="str">
        <f t="shared" ref="L34" si="34">"if(this."&amp;E34&amp;"!=null &amp;&amp; this."&amp;E34&amp;"!=''){      sq=sq+', "&amp;E34&amp;"= ? ';      params.push(this."&amp;E34&amp;");    }"</f>
        <v>if(this.adry!=null &amp;&amp; this.adry!=''){      sq=sq+', adry= ? ';      params.push(this.adry);    }</v>
      </c>
      <c r="M34" t="str">
        <f t="shared" ref="M34" si="35">"params.push(this."&amp;E34&amp;");"</f>
        <v>params.push(this.adry);</v>
      </c>
      <c r="O34" t="str">
        <f t="shared" ref="O34" si="36">"this."&amp;E34&amp;" = '"&amp;D34&amp;"'"</f>
        <v>this.adry = '地址Y'</v>
      </c>
    </row>
    <row r="35" spans="1:15" ht="14.25" customHeight="1">
      <c r="A35" s="5"/>
      <c r="B35" s="5"/>
      <c r="D35" s="5"/>
      <c r="E35" s="4"/>
      <c r="F35" s="4"/>
      <c r="G35" s="11" t="str">
        <f>CONCATENATE(I4,I5,I6,I7,I8,I10,I11,I12,I13,I14,I15,I16,I17,I18,I19,I20,I21,I22,I23,I24,I25)</f>
        <v xml:space="preserve"> evi ,evn ,ui ,mi ,evd ,rtevi ,ji ,bz ,type ,tx ,txs ,rt ,rts ,fj ,pn ,md ,iv ,sr ,wtt ,utt ,gs</v>
      </c>
    </row>
    <row r="36" spans="1:15">
      <c r="A36" s="5"/>
      <c r="B36" s="5"/>
      <c r="D36" s="5"/>
      <c r="E36" s="4"/>
      <c r="F36" s="4"/>
      <c r="G36" s="11" t="str">
        <f>CONCATENATE(H4,H5,H6,H7,H8,H10,H11,H12,H13,H14,H15,H16,H17,H18,H19,H20,H21,H22,H23,H24,H25)</f>
        <v>,?,?,?,?,?,?,?,?,?,?,?,?,?,?,?,?,?,?,?,?,?</v>
      </c>
    </row>
    <row r="37" spans="1:15">
      <c r="A37" s="18" t="s">
        <v>60</v>
      </c>
    </row>
    <row r="40" spans="1:15">
      <c r="A40" s="52" t="s">
        <v>679</v>
      </c>
    </row>
    <row r="41" spans="1:15">
      <c r="A41" s="52" t="s">
        <v>680</v>
      </c>
    </row>
    <row r="42" spans="1:15">
      <c r="A42" s="52" t="s">
        <v>682</v>
      </c>
    </row>
    <row r="43" spans="1:15">
      <c r="A43" s="52" t="s">
        <v>681</v>
      </c>
    </row>
  </sheetData>
  <mergeCells count="1">
    <mergeCell ref="E2:F2"/>
  </mergeCells>
  <phoneticPr fontId="1" type="noConversion"/>
  <hyperlinks>
    <hyperlink ref="A37" location="一览!A1" display="返回"/>
  </hyperlinks>
  <pageMargins left="0.7" right="0.7" top="0.75" bottom="0.75" header="0.3" footer="0.3"/>
  <pageSetup paperSize="9" orientation="portrait" horizontalDpi="4294967293" verticalDpi="0" r:id="rId1"/>
  <drawing r:id="rId2"/>
</worksheet>
</file>

<file path=xl/worksheets/sheet12.xml><?xml version="1.0" encoding="utf-8"?>
<worksheet xmlns="http://schemas.openxmlformats.org/spreadsheetml/2006/main" xmlns:r="http://schemas.openxmlformats.org/officeDocument/2006/relationships">
  <sheetPr>
    <tabColor theme="9" tint="-0.249977111117893"/>
  </sheetPr>
  <dimension ref="A2:Q17"/>
  <sheetViews>
    <sheetView workbookViewId="0">
      <selection activeCell="B10" sqref="B10"/>
    </sheetView>
  </sheetViews>
  <sheetFormatPr defaultRowHeight="13.5"/>
  <cols>
    <col min="1" max="1" width="11.625" style="1" bestFit="1" customWidth="1"/>
    <col min="2" max="2" width="17.875" style="1" bestFit="1" customWidth="1"/>
    <col min="4" max="4" width="11" style="1" bestFit="1" customWidth="1"/>
    <col min="5" max="5" width="7.125" bestFit="1" customWidth="1"/>
    <col min="6" max="6" width="15.625" customWidth="1"/>
  </cols>
  <sheetData>
    <row r="2" spans="1:17">
      <c r="A2" s="2" t="s">
        <v>4</v>
      </c>
      <c r="B2" s="2" t="s">
        <v>2</v>
      </c>
      <c r="D2" s="2" t="s">
        <v>0</v>
      </c>
      <c r="E2" s="58" t="s">
        <v>657</v>
      </c>
      <c r="F2" s="59"/>
    </row>
    <row r="3" spans="1:17">
      <c r="A3" s="2" t="s">
        <v>5</v>
      </c>
      <c r="B3" s="2" t="s">
        <v>6</v>
      </c>
      <c r="D3" s="2" t="s">
        <v>7</v>
      </c>
      <c r="E3" s="38" t="s">
        <v>8</v>
      </c>
      <c r="F3" s="38" t="s">
        <v>9</v>
      </c>
    </row>
    <row r="4" spans="1:17" ht="20.25" customHeight="1">
      <c r="A4" s="5" t="s">
        <v>609</v>
      </c>
      <c r="B4" s="5"/>
      <c r="D4" s="5" t="s">
        <v>609</v>
      </c>
      <c r="E4" s="4" t="s">
        <v>610</v>
      </c>
      <c r="F4" s="4" t="s">
        <v>29</v>
      </c>
      <c r="G4" t="str">
        <f>" " &amp; E4 &amp; " " &amp; F4 &amp; " PRIMARY KEY"</f>
        <v xml:space="preserve"> evi varchar(50) PRIMARY KEY</v>
      </c>
      <c r="H4" t="s">
        <v>658</v>
      </c>
      <c r="I4" t="str">
        <f>" " &amp; E4</f>
        <v xml:space="preserve"> evi</v>
      </c>
      <c r="J4" t="str">
        <f>E4&amp;": string;"</f>
        <v>evi: string;</v>
      </c>
      <c r="L4" s="1" t="str">
        <f>"if(this."&amp;E4&amp;"!=null &amp;&amp; this."&amp;E4&amp;"!=''){      sq=sq+', "&amp;E4&amp;"= ? ';      params.push(this."&amp;E4&amp;");    }"</f>
        <v>if(this.evi!=null &amp;&amp; this.evi!=''){      sq=sq+', evi= ? ';      params.push(this.evi);    }</v>
      </c>
      <c r="M4" t="str">
        <f>"params.push(this."&amp;E4&amp;");"</f>
        <v>params.push(this.evi);</v>
      </c>
      <c r="O4" t="str">
        <f>"this."&amp;E4&amp;" = '"&amp;D4&amp;"'"</f>
        <v>this.evi = '事件ID'</v>
      </c>
    </row>
    <row r="5" spans="1:17" ht="21" customHeight="1">
      <c r="A5" s="10" t="s">
        <v>135</v>
      </c>
      <c r="B5" s="10"/>
      <c r="C5" s="11"/>
      <c r="D5" s="10" t="s">
        <v>135</v>
      </c>
      <c r="E5" s="12" t="s">
        <v>70</v>
      </c>
      <c r="F5" s="4" t="s">
        <v>38</v>
      </c>
      <c r="G5" t="str">
        <f>" ," &amp; E5 &amp; " " &amp; F5 &amp; " "</f>
        <v xml:space="preserve"> ,sd varchar(20) </v>
      </c>
      <c r="H5" t="s">
        <v>651</v>
      </c>
      <c r="I5" t="str">
        <f>" ," &amp; E5</f>
        <v xml:space="preserve"> ,sd</v>
      </c>
      <c r="J5" t="str">
        <f t="shared" ref="J5" si="0">E5&amp;": string;"</f>
        <v>sd: string;</v>
      </c>
      <c r="L5" s="1" t="str">
        <f t="shared" ref="L5" si="1">"if(this."&amp;E5&amp;"!=null &amp;&amp; this."&amp;E5&amp;"!=''){      sq=sq+', "&amp;E5&amp;"= ? ';      params.push(this."&amp;E5&amp;");    }"</f>
        <v>if(this.sd!=null &amp;&amp; this.sd!=''){      sq=sq+', sd= ? ';      params.push(this.sd);    }</v>
      </c>
      <c r="M5" t="str">
        <f t="shared" ref="M5" si="2">"params.push(this."&amp;E5&amp;");"</f>
        <v>params.push(this.sd);</v>
      </c>
      <c r="O5" t="str">
        <f t="shared" ref="O5" si="3">"this."&amp;E5&amp;" = '"&amp;D5&amp;"'"</f>
        <v>this.sd = '开始日期'</v>
      </c>
    </row>
    <row r="6" spans="1:17" ht="21" customHeight="1">
      <c r="A6" s="10" t="s">
        <v>138</v>
      </c>
      <c r="B6" s="10" t="s">
        <v>328</v>
      </c>
      <c r="C6" s="11"/>
      <c r="D6" s="10" t="s">
        <v>138</v>
      </c>
      <c r="E6" s="12" t="s">
        <v>71</v>
      </c>
      <c r="F6" s="4" t="s">
        <v>38</v>
      </c>
      <c r="G6" t="str">
        <f t="shared" ref="G6:G12" si="4">" ," &amp; E6 &amp; " " &amp; F6 &amp; " "</f>
        <v xml:space="preserve"> ,ed varchar(20) </v>
      </c>
      <c r="H6" t="s">
        <v>651</v>
      </c>
      <c r="I6" t="str">
        <f t="shared" ref="I6:I12" si="5">" ," &amp; E6</f>
        <v xml:space="preserve"> ,ed</v>
      </c>
      <c r="J6" t="str">
        <f t="shared" ref="J6:J12" si="6">E6&amp;": string;"</f>
        <v>ed: string;</v>
      </c>
      <c r="L6" s="1" t="str">
        <f t="shared" ref="L6:L12" si="7">"if(this."&amp;E6&amp;"!=null &amp;&amp; this."&amp;E6&amp;"!=''){      sq=sq+', "&amp;E6&amp;"= ? ';      params.push(this."&amp;E6&amp;");    }"</f>
        <v>if(this.ed!=null &amp;&amp; this.ed!=''){      sq=sq+', ed= ? ';      params.push(this.ed);    }</v>
      </c>
      <c r="M6" t="str">
        <f t="shared" ref="M6:M12" si="8">"params.push(this."&amp;E6&amp;");"</f>
        <v>params.push(this.ed);</v>
      </c>
      <c r="O6" t="str">
        <f t="shared" ref="O6:O12" si="9">"this."&amp;E6&amp;" = '"&amp;D6&amp;"'"</f>
        <v>this.ed = '结束日期'</v>
      </c>
    </row>
    <row r="7" spans="1:17" ht="21" customHeight="1">
      <c r="A7" s="10" t="s">
        <v>68</v>
      </c>
      <c r="B7" s="10" t="s">
        <v>677</v>
      </c>
      <c r="C7" s="11"/>
      <c r="D7" s="10" t="s">
        <v>68</v>
      </c>
      <c r="E7" s="12" t="s">
        <v>137</v>
      </c>
      <c r="F7" s="4" t="s">
        <v>38</v>
      </c>
      <c r="G7" t="str">
        <f>" ," &amp; E7 &amp; " " &amp; F7 &amp; " "</f>
        <v xml:space="preserve"> ,st varchar(20) </v>
      </c>
      <c r="H7" t="s">
        <v>651</v>
      </c>
      <c r="I7" t="str">
        <f>" ," &amp; E7</f>
        <v xml:space="preserve"> ,st</v>
      </c>
      <c r="J7" t="str">
        <f>E7&amp;": string;"</f>
        <v>st: string;</v>
      </c>
      <c r="L7" s="1" t="str">
        <f>"if(this."&amp;E7&amp;"!=null &amp;&amp; this."&amp;E7&amp;"!=''){      sq=sq+', "&amp;E7&amp;"= ? ';      params.push(this."&amp;E7&amp;");    }"</f>
        <v>if(this.st!=null &amp;&amp; this.st!=''){      sq=sq+', st= ? ';      params.push(this.st);    }</v>
      </c>
      <c r="M7" t="str">
        <f>"params.push(this."&amp;E7&amp;");"</f>
        <v>params.push(this.st);</v>
      </c>
      <c r="O7" t="str">
        <f>"this."&amp;E7&amp;" = '"&amp;D7&amp;"'"</f>
        <v>this.st = '开始时间'</v>
      </c>
    </row>
    <row r="8" spans="1:17" ht="21" customHeight="1">
      <c r="A8" s="10" t="s">
        <v>69</v>
      </c>
      <c r="B8" s="10" t="s">
        <v>678</v>
      </c>
      <c r="C8" s="11"/>
      <c r="D8" s="10" t="s">
        <v>69</v>
      </c>
      <c r="E8" s="12" t="s">
        <v>139</v>
      </c>
      <c r="F8" s="4" t="s">
        <v>38</v>
      </c>
      <c r="G8" t="str">
        <f t="shared" si="4"/>
        <v xml:space="preserve"> ,et varchar(20) </v>
      </c>
      <c r="H8" t="s">
        <v>651</v>
      </c>
      <c r="I8" t="str">
        <f t="shared" si="5"/>
        <v xml:space="preserve"> ,et</v>
      </c>
      <c r="J8" t="str">
        <f t="shared" si="6"/>
        <v>et: string;</v>
      </c>
      <c r="L8" s="1" t="str">
        <f t="shared" si="7"/>
        <v>if(this.et!=null &amp;&amp; this.et!=''){      sq=sq+', et= ? ';      params.push(this.et);    }</v>
      </c>
      <c r="M8" t="str">
        <f t="shared" si="8"/>
        <v>params.push(this.et);</v>
      </c>
      <c r="O8" t="str">
        <f t="shared" si="9"/>
        <v>this.et = '结束时间'</v>
      </c>
    </row>
    <row r="9" spans="1:17" s="43" customFormat="1" ht="21" customHeight="1">
      <c r="A9" s="42" t="s">
        <v>674</v>
      </c>
      <c r="B9" s="42" t="s">
        <v>675</v>
      </c>
      <c r="D9" s="42" t="s">
        <v>643</v>
      </c>
      <c r="E9" s="44" t="s">
        <v>676</v>
      </c>
      <c r="F9" s="44" t="s">
        <v>172</v>
      </c>
      <c r="G9" t="str">
        <f t="shared" ref="G9" si="10">" ," &amp; E9 &amp; " " &amp; F9 &amp; " "</f>
        <v xml:space="preserve"> ,al varchar(4) </v>
      </c>
      <c r="H9" t="s">
        <v>651</v>
      </c>
      <c r="I9" t="str">
        <f t="shared" ref="I9" si="11">" ," &amp; E9</f>
        <v xml:space="preserve"> ,al</v>
      </c>
      <c r="J9" t="str">
        <f t="shared" ref="J9" si="12">E9&amp;": string;"</f>
        <v>al: string;</v>
      </c>
      <c r="K9"/>
      <c r="L9" s="1" t="str">
        <f t="shared" ref="L9" si="13">"if(this."&amp;E9&amp;"!=null &amp;&amp; this."&amp;E9&amp;"!=''){      sq=sq+', "&amp;E9&amp;"= ? ';      params.push(this."&amp;E9&amp;");    }"</f>
        <v>if(this.al!=null &amp;&amp; this.al!=''){      sq=sq+', al= ? ';      params.push(this.al);    }</v>
      </c>
      <c r="M9" t="str">
        <f t="shared" ref="M9" si="14">"params.push(this."&amp;E9&amp;");"</f>
        <v>params.push(this.al);</v>
      </c>
      <c r="N9"/>
      <c r="O9" t="str">
        <f t="shared" ref="O9" si="15">"this."&amp;E9&amp;" = '"&amp;D9&amp;"'"</f>
        <v>this.al = '持续时间'</v>
      </c>
      <c r="P9"/>
      <c r="Q9"/>
    </row>
    <row r="10" spans="1:17" s="43" customFormat="1" ht="21" customHeight="1">
      <c r="A10" s="42" t="s">
        <v>643</v>
      </c>
      <c r="B10" s="42" t="s">
        <v>672</v>
      </c>
      <c r="D10" s="42" t="s">
        <v>643</v>
      </c>
      <c r="E10" s="44" t="s">
        <v>644</v>
      </c>
      <c r="F10" s="44" t="s">
        <v>645</v>
      </c>
      <c r="G10" t="str">
        <f t="shared" si="4"/>
        <v xml:space="preserve"> ,ct integer </v>
      </c>
      <c r="H10" t="s">
        <v>651</v>
      </c>
      <c r="I10" t="str">
        <f t="shared" si="5"/>
        <v xml:space="preserve"> ,ct</v>
      </c>
      <c r="J10" t="str">
        <f t="shared" si="6"/>
        <v>ct: string;</v>
      </c>
      <c r="K10"/>
      <c r="L10" s="1" t="str">
        <f t="shared" si="7"/>
        <v>if(this.ct!=null &amp;&amp; this.ct!=''){      sq=sq+', ct= ? ';      params.push(this.ct);    }</v>
      </c>
      <c r="M10" t="str">
        <f t="shared" si="8"/>
        <v>params.push(this.ct);</v>
      </c>
      <c r="N10"/>
      <c r="O10" t="str">
        <f t="shared" si="9"/>
        <v>this.ct = '持续时间'</v>
      </c>
      <c r="P10"/>
      <c r="Q10"/>
    </row>
    <row r="11" spans="1:17" ht="24.75" customHeight="1">
      <c r="A11" s="5" t="s">
        <v>274</v>
      </c>
      <c r="B11" s="5"/>
      <c r="D11" s="5" t="s">
        <v>274</v>
      </c>
      <c r="E11" s="4" t="s">
        <v>278</v>
      </c>
      <c r="F11" s="4" t="s">
        <v>275</v>
      </c>
      <c r="G11" t="str">
        <f t="shared" si="4"/>
        <v xml:space="preserve"> ,wtt integer </v>
      </c>
      <c r="H11" t="s">
        <v>651</v>
      </c>
      <c r="I11" t="str">
        <f t="shared" si="5"/>
        <v xml:space="preserve"> ,wtt</v>
      </c>
      <c r="J11" t="str">
        <f t="shared" si="6"/>
        <v>wtt: string;</v>
      </c>
      <c r="L11" s="1" t="str">
        <f t="shared" si="7"/>
        <v>if(this.wtt!=null &amp;&amp; this.wtt!=''){      sq=sq+', wtt= ? ';      params.push(this.wtt);    }</v>
      </c>
      <c r="M11" t="str">
        <f t="shared" si="8"/>
        <v>params.push(this.wtt);</v>
      </c>
      <c r="O11" t="str">
        <f t="shared" si="9"/>
        <v>this.wtt = '创建时间戳'</v>
      </c>
    </row>
    <row r="12" spans="1:17" ht="20.25" customHeight="1">
      <c r="A12" s="5" t="s">
        <v>490</v>
      </c>
      <c r="B12" s="5"/>
      <c r="D12" s="5" t="s">
        <v>490</v>
      </c>
      <c r="E12" s="4" t="s">
        <v>491</v>
      </c>
      <c r="F12" s="4" t="s">
        <v>275</v>
      </c>
      <c r="G12" t="str">
        <f t="shared" si="4"/>
        <v xml:space="preserve"> ,utt integer </v>
      </c>
      <c r="H12" t="s">
        <v>651</v>
      </c>
      <c r="I12" t="str">
        <f t="shared" si="5"/>
        <v xml:space="preserve"> ,utt</v>
      </c>
      <c r="J12" t="str">
        <f t="shared" si="6"/>
        <v>utt: string;</v>
      </c>
      <c r="L12" s="1" t="str">
        <f t="shared" si="7"/>
        <v>if(this.utt!=null &amp;&amp; this.utt!=''){      sq=sq+', utt= ? ';      params.push(this.utt);    }</v>
      </c>
      <c r="M12" t="str">
        <f t="shared" si="8"/>
        <v>params.push(this.utt);</v>
      </c>
      <c r="O12" t="str">
        <f t="shared" si="9"/>
        <v>this.utt = '更新时间戳'</v>
      </c>
    </row>
    <row r="13" spans="1:17">
      <c r="A13" s="18" t="s">
        <v>60</v>
      </c>
      <c r="G13" s="11" t="str">
        <f>CONCATENATE(G4,G5,G7,G6,G8,G10,G11,G12)</f>
        <v xml:space="preserve"> evi varchar(50) PRIMARY KEY ,sd varchar(20)  ,st varchar(20)  ,ed varchar(20)  ,et varchar(20)  ,ct integer  ,wtt integer  ,utt integer </v>
      </c>
    </row>
    <row r="14" spans="1:17">
      <c r="G14" s="11" t="str">
        <f>CONCATENATE(I4,I5,I7,I6,I8,I10,I11,I12)</f>
        <v xml:space="preserve"> evi ,sd ,st ,ed ,et ,ct ,wtt ,utt</v>
      </c>
    </row>
    <row r="15" spans="1:17">
      <c r="G15" s="11" t="str">
        <f>CONCATENATE(H4,H5,H7,H6,H8,H10,H11,H12)</f>
        <v>?,?,?,?,?,?,?,?</v>
      </c>
    </row>
    <row r="17" spans="1:16">
      <c r="A17" s="51"/>
      <c r="B17" s="51"/>
      <c r="C17" s="51"/>
      <c r="D17" s="51"/>
      <c r="E17" s="51"/>
      <c r="F17" s="51"/>
      <c r="G17" s="51"/>
      <c r="H17" s="51"/>
      <c r="I17" s="51"/>
      <c r="J17" s="51"/>
      <c r="K17" s="51"/>
      <c r="L17" s="51"/>
      <c r="M17" s="51"/>
      <c r="N17" s="51"/>
      <c r="O17" s="51"/>
      <c r="P17" s="51"/>
    </row>
  </sheetData>
  <mergeCells count="1">
    <mergeCell ref="E2:F2"/>
  </mergeCells>
  <phoneticPr fontId="1" type="noConversion"/>
  <hyperlinks>
    <hyperlink ref="A13" location="一览!A1" display="返回"/>
  </hyperlinks>
  <pageMargins left="0.7" right="0.7" top="0.75" bottom="0.75" header="0.3" footer="0.3"/>
  <pageSetup paperSize="9" orientation="portrait" horizontalDpi="4294967293" verticalDpi="0" r:id="rId1"/>
</worksheet>
</file>

<file path=xl/worksheets/sheet13.xml><?xml version="1.0" encoding="utf-8"?>
<worksheet xmlns="http://schemas.openxmlformats.org/spreadsheetml/2006/main" xmlns:r="http://schemas.openxmlformats.org/officeDocument/2006/relationships">
  <sheetPr>
    <tabColor theme="9" tint="-0.249977111117893"/>
  </sheetPr>
  <dimension ref="A2:O15"/>
  <sheetViews>
    <sheetView workbookViewId="0">
      <selection activeCell="A5" sqref="A5:F5"/>
    </sheetView>
  </sheetViews>
  <sheetFormatPr defaultRowHeight="13.5"/>
  <cols>
    <col min="1" max="1" width="11" style="1" bestFit="1" customWidth="1"/>
    <col min="2" max="2" width="23.5" style="1" bestFit="1" customWidth="1"/>
    <col min="4" max="4" width="11" style="1" bestFit="1" customWidth="1"/>
    <col min="5" max="5" width="7.125" bestFit="1" customWidth="1"/>
    <col min="6" max="6" width="15.625" customWidth="1"/>
  </cols>
  <sheetData>
    <row r="2" spans="1:15">
      <c r="A2" s="2" t="s">
        <v>4</v>
      </c>
      <c r="B2" s="2" t="s">
        <v>501</v>
      </c>
      <c r="D2" s="2" t="s">
        <v>0</v>
      </c>
      <c r="E2" s="58" t="s">
        <v>500</v>
      </c>
      <c r="F2" s="59"/>
    </row>
    <row r="3" spans="1:15">
      <c r="A3" s="2" t="s">
        <v>5</v>
      </c>
      <c r="B3" s="2" t="s">
        <v>6</v>
      </c>
      <c r="D3" s="2" t="s">
        <v>7</v>
      </c>
      <c r="E3" s="33" t="s">
        <v>8</v>
      </c>
      <c r="F3" s="33" t="s">
        <v>9</v>
      </c>
    </row>
    <row r="4" spans="1:15" ht="23.25" customHeight="1">
      <c r="A4" s="5" t="s">
        <v>484</v>
      </c>
      <c r="B4" s="5"/>
      <c r="D4" s="5" t="s">
        <v>484</v>
      </c>
      <c r="E4" s="4" t="s">
        <v>486</v>
      </c>
      <c r="F4" s="4" t="s">
        <v>29</v>
      </c>
      <c r="G4" t="str">
        <f>" " &amp; E4 &amp; " " &amp; F4 &amp; " PRIMARY KEY"</f>
        <v xml:space="preserve"> evi varchar(50) PRIMARY KEY</v>
      </c>
      <c r="H4" t="s">
        <v>658</v>
      </c>
      <c r="I4" t="str">
        <f>" " &amp; E4</f>
        <v xml:space="preserve"> evi</v>
      </c>
      <c r="J4" t="str">
        <f>E4&amp;": string;"</f>
        <v>evi: string;</v>
      </c>
      <c r="L4" s="1" t="str">
        <f>"if(this."&amp;E4&amp;"!=null &amp;&amp; this."&amp;E4&amp;"!=''){      sq=sq+', "&amp;E4&amp;"= ? ';      params.push(this."&amp;E4&amp;");    }"</f>
        <v>if(this.evi!=null &amp;&amp; this.evi!=''){      sq=sq+', evi= ? ';      params.push(this.evi);    }</v>
      </c>
      <c r="M4" t="str">
        <f>"params.push(this."&amp;E4&amp;");"</f>
        <v>params.push(this.evi);</v>
      </c>
      <c r="O4" t="str">
        <f>"this."&amp;E4&amp;" = '"&amp;D4&amp;"'"</f>
        <v>this.evi = '事件ID'</v>
      </c>
    </row>
    <row r="5" spans="1:15" ht="19.5" customHeight="1">
      <c r="A5" s="5" t="s">
        <v>510</v>
      </c>
      <c r="B5" s="5" t="s">
        <v>516</v>
      </c>
      <c r="D5" s="5" t="s">
        <v>510</v>
      </c>
      <c r="E5" s="4" t="s">
        <v>517</v>
      </c>
      <c r="F5" s="4" t="s">
        <v>518</v>
      </c>
      <c r="G5" t="str">
        <f>" ," &amp; E5 &amp; " " &amp; F5 &amp; " "</f>
        <v xml:space="preserve"> ,cs varchar(4) </v>
      </c>
      <c r="H5" t="s">
        <v>651</v>
      </c>
      <c r="I5" t="str">
        <f>" ," &amp; E5</f>
        <v xml:space="preserve"> ,cs</v>
      </c>
      <c r="J5" t="str">
        <f t="shared" ref="J5" si="0">E5&amp;": string;"</f>
        <v>cs: string;</v>
      </c>
      <c r="L5" s="1" t="str">
        <f t="shared" ref="L5" si="1">"if(this."&amp;E5&amp;"!=null &amp;&amp; this."&amp;E5&amp;"!=''){      sq=sq+', "&amp;E5&amp;"= ? ';      params.push(this."&amp;E5&amp;");    }"</f>
        <v>if(this.cs!=null &amp;&amp; this.cs!=''){      sq=sq+', cs= ? ';      params.push(this.cs);    }</v>
      </c>
      <c r="M5" t="str">
        <f t="shared" ref="M5" si="2">"params.push(this."&amp;E5&amp;");"</f>
        <v>params.push(this.cs);</v>
      </c>
      <c r="O5" t="str">
        <f t="shared" ref="O5" si="3">"this."&amp;E5&amp;" = '"&amp;D5&amp;"'"</f>
        <v>this.cs = '完成状态'</v>
      </c>
    </row>
    <row r="6" spans="1:15" ht="22.5" customHeight="1">
      <c r="A6" s="5" t="s">
        <v>515</v>
      </c>
      <c r="B6" s="5" t="s">
        <v>521</v>
      </c>
      <c r="D6" s="5" t="s">
        <v>515</v>
      </c>
      <c r="E6" s="4" t="s">
        <v>512</v>
      </c>
      <c r="F6" s="4" t="s">
        <v>518</v>
      </c>
      <c r="G6" t="str">
        <f t="shared" ref="G6:G10" si="4">" ," &amp; E6 &amp; " " &amp; F6 &amp; " "</f>
        <v xml:space="preserve"> ,isrt varchar(4) </v>
      </c>
      <c r="H6" t="s">
        <v>651</v>
      </c>
      <c r="I6" t="str">
        <f t="shared" ref="I6:I10" si="5">" ," &amp; E6</f>
        <v xml:space="preserve"> ,isrt</v>
      </c>
      <c r="J6" t="str">
        <f t="shared" ref="J6:J10" si="6">E6&amp;": string;"</f>
        <v>isrt: string;</v>
      </c>
      <c r="L6" s="1" t="str">
        <f t="shared" ref="L6:L10" si="7">"if(this."&amp;E6&amp;"!=null &amp;&amp; this."&amp;E6&amp;"!=''){      sq=sq+', "&amp;E6&amp;"= ? ';      params.push(this."&amp;E6&amp;");    }"</f>
        <v>if(this.isrt!=null &amp;&amp; this.isrt!=''){      sq=sq+', isrt= ? ';      params.push(this.isrt);    }</v>
      </c>
      <c r="M6" t="str">
        <f t="shared" ref="M6:M10" si="8">"params.push(this."&amp;E6&amp;");"</f>
        <v>params.push(this.isrt);</v>
      </c>
      <c r="O6" t="str">
        <f t="shared" ref="O6:O10" si="9">"this."&amp;E6&amp;" = '"&amp;D6&amp;"'"</f>
        <v>this.isrt = '完成后创建'</v>
      </c>
    </row>
    <row r="7" spans="1:15" ht="22.5" customHeight="1">
      <c r="A7" s="5" t="s">
        <v>511</v>
      </c>
      <c r="B7" s="5" t="s">
        <v>520</v>
      </c>
      <c r="D7" s="5" t="s">
        <v>511</v>
      </c>
      <c r="E7" s="4" t="s">
        <v>513</v>
      </c>
      <c r="F7" s="4" t="s">
        <v>38</v>
      </c>
      <c r="G7" t="str">
        <f t="shared" si="4"/>
        <v xml:space="preserve"> ,cd varchar(20) </v>
      </c>
      <c r="H7" t="s">
        <v>651</v>
      </c>
      <c r="I7" t="str">
        <f t="shared" si="5"/>
        <v xml:space="preserve"> ,cd</v>
      </c>
      <c r="J7" t="str">
        <f t="shared" si="6"/>
        <v>cd: string;</v>
      </c>
      <c r="L7" s="1" t="str">
        <f t="shared" si="7"/>
        <v>if(this.cd!=null &amp;&amp; this.cd!=''){      sq=sq+', cd= ? ';      params.push(this.cd);    }</v>
      </c>
      <c r="M7" t="str">
        <f t="shared" si="8"/>
        <v>params.push(this.cd);</v>
      </c>
      <c r="O7" t="str">
        <f t="shared" si="9"/>
        <v>this.cd = '创建日期'</v>
      </c>
    </row>
    <row r="8" spans="1:15" ht="22.5" customHeight="1">
      <c r="A8" s="10" t="s">
        <v>470</v>
      </c>
      <c r="B8" s="10" t="s">
        <v>519</v>
      </c>
      <c r="C8" s="11"/>
      <c r="D8" s="10" t="s">
        <v>470</v>
      </c>
      <c r="E8" s="12" t="s">
        <v>514</v>
      </c>
      <c r="F8" s="4" t="s">
        <v>38</v>
      </c>
      <c r="G8" t="str">
        <f t="shared" si="4"/>
        <v xml:space="preserve"> ,fd varchar(20) </v>
      </c>
      <c r="H8" t="s">
        <v>651</v>
      </c>
      <c r="I8" t="str">
        <f t="shared" si="5"/>
        <v xml:space="preserve"> ,fd</v>
      </c>
      <c r="J8" t="str">
        <f t="shared" si="6"/>
        <v>fd: string;</v>
      </c>
      <c r="L8" s="1" t="str">
        <f t="shared" si="7"/>
        <v>if(this.fd!=null &amp;&amp; this.fd!=''){      sq=sq+', fd= ? ';      params.push(this.fd);    }</v>
      </c>
      <c r="M8" t="str">
        <f t="shared" si="8"/>
        <v>params.push(this.fd);</v>
      </c>
      <c r="O8" t="str">
        <f t="shared" si="9"/>
        <v>this.fd = '完成日期'</v>
      </c>
    </row>
    <row r="9" spans="1:15" ht="22.5" customHeight="1">
      <c r="A9" s="5" t="s">
        <v>274</v>
      </c>
      <c r="B9" s="5"/>
      <c r="D9" s="5" t="s">
        <v>274</v>
      </c>
      <c r="E9" s="4" t="s">
        <v>278</v>
      </c>
      <c r="F9" s="4" t="s">
        <v>275</v>
      </c>
      <c r="G9" t="str">
        <f t="shared" si="4"/>
        <v xml:space="preserve"> ,wtt integer </v>
      </c>
      <c r="H9" t="s">
        <v>651</v>
      </c>
      <c r="I9" t="str">
        <f t="shared" si="5"/>
        <v xml:space="preserve"> ,wtt</v>
      </c>
      <c r="J9" t="str">
        <f t="shared" si="6"/>
        <v>wtt: string;</v>
      </c>
      <c r="L9" s="1" t="str">
        <f t="shared" si="7"/>
        <v>if(this.wtt!=null &amp;&amp; this.wtt!=''){      sq=sq+', wtt= ? ';      params.push(this.wtt);    }</v>
      </c>
      <c r="M9" t="str">
        <f t="shared" si="8"/>
        <v>params.push(this.wtt);</v>
      </c>
      <c r="O9" t="str">
        <f t="shared" si="9"/>
        <v>this.wtt = '创建时间戳'</v>
      </c>
    </row>
    <row r="10" spans="1:15" ht="22.5" customHeight="1">
      <c r="A10" s="5" t="s">
        <v>490</v>
      </c>
      <c r="B10" s="5"/>
      <c r="D10" s="5" t="s">
        <v>490</v>
      </c>
      <c r="E10" s="4" t="s">
        <v>491</v>
      </c>
      <c r="F10" s="4" t="s">
        <v>492</v>
      </c>
      <c r="G10" t="str">
        <f t="shared" si="4"/>
        <v xml:space="preserve"> ,utt integer </v>
      </c>
      <c r="H10" t="s">
        <v>651</v>
      </c>
      <c r="I10" t="str">
        <f t="shared" si="5"/>
        <v xml:space="preserve"> ,utt</v>
      </c>
      <c r="J10" t="str">
        <f t="shared" si="6"/>
        <v>utt: string;</v>
      </c>
      <c r="L10" s="1" t="str">
        <f t="shared" si="7"/>
        <v>if(this.utt!=null &amp;&amp; this.utt!=''){      sq=sq+', utt= ? ';      params.push(this.utt);    }</v>
      </c>
      <c r="M10" t="str">
        <f t="shared" si="8"/>
        <v>params.push(this.utt);</v>
      </c>
      <c r="O10" t="str">
        <f t="shared" si="9"/>
        <v>this.utt = '更新时间戳'</v>
      </c>
    </row>
    <row r="11" spans="1:15">
      <c r="A11" s="5"/>
      <c r="B11" s="5"/>
      <c r="D11" s="5"/>
      <c r="E11" s="4"/>
      <c r="F11" s="4"/>
      <c r="G11" s="11" t="str">
        <f>CONCATENATE(G4,G5,G6,G7,G8,G9,G10)</f>
        <v xml:space="preserve"> evi varchar(50) PRIMARY KEY ,cs varchar(4)  ,isrt varchar(4)  ,cd varchar(20)  ,fd varchar(20)  ,wtt integer  ,utt integer </v>
      </c>
    </row>
    <row r="12" spans="1:15" ht="14.25" customHeight="1">
      <c r="A12" s="5"/>
      <c r="B12" s="5"/>
      <c r="D12" s="5"/>
      <c r="E12" s="4"/>
      <c r="F12" s="4"/>
      <c r="G12" s="11" t="str">
        <f>CONCATENATE(I4,I5,I6,I7,I8,I9,I10)</f>
        <v xml:space="preserve"> evi ,cs ,isrt ,cd ,fd ,wtt ,utt</v>
      </c>
    </row>
    <row r="13" spans="1:15" ht="14.25" customHeight="1">
      <c r="A13" s="5"/>
      <c r="B13" s="5"/>
      <c r="D13" s="5"/>
      <c r="E13" s="4"/>
      <c r="F13" s="4"/>
      <c r="G13" s="11" t="str">
        <f>CONCATENATE(H4,H5,H6,H7,H8,H9,H10)</f>
        <v>?,?,?,?,?,?,?</v>
      </c>
    </row>
    <row r="14" spans="1:15">
      <c r="A14" s="5"/>
      <c r="B14" s="5"/>
      <c r="D14" s="5"/>
      <c r="E14" s="4"/>
      <c r="F14" s="4"/>
    </row>
    <row r="15" spans="1:15">
      <c r="A15" s="18" t="s">
        <v>60</v>
      </c>
    </row>
  </sheetData>
  <mergeCells count="1">
    <mergeCell ref="E2:F2"/>
  </mergeCells>
  <phoneticPr fontId="1" type="noConversion"/>
  <hyperlinks>
    <hyperlink ref="A15" location="一览!A1" display="返回"/>
  </hyperlinks>
  <pageMargins left="0.7" right="0.7" top="0.75" bottom="0.75" header="0.3" footer="0.3"/>
  <pageSetup paperSize="9" orientation="portrait" horizontalDpi="4294967293" verticalDpi="0" r:id="rId1"/>
</worksheet>
</file>

<file path=xl/worksheets/sheet14.xml><?xml version="1.0" encoding="utf-8"?>
<worksheet xmlns="http://schemas.openxmlformats.org/spreadsheetml/2006/main" xmlns:r="http://schemas.openxmlformats.org/officeDocument/2006/relationships">
  <sheetPr>
    <tabColor theme="9" tint="-0.249977111117893"/>
  </sheetPr>
  <dimension ref="A1:O15"/>
  <sheetViews>
    <sheetView workbookViewId="0">
      <selection activeCell="J8" sqref="J8"/>
    </sheetView>
  </sheetViews>
  <sheetFormatPr defaultRowHeight="13.5"/>
  <cols>
    <col min="1" max="1" width="11" bestFit="1" customWidth="1"/>
    <col min="2" max="2" width="26.5" customWidth="1"/>
    <col min="4" max="4" width="11" bestFit="1" customWidth="1"/>
    <col min="6" max="6" width="12.75" bestFit="1" customWidth="1"/>
  </cols>
  <sheetData>
    <row r="1" spans="1:15">
      <c r="A1" s="2" t="s">
        <v>4</v>
      </c>
      <c r="B1" s="2" t="s">
        <v>563</v>
      </c>
      <c r="D1" s="2" t="s">
        <v>0</v>
      </c>
      <c r="E1" s="58" t="s">
        <v>564</v>
      </c>
      <c r="F1" s="59"/>
    </row>
    <row r="2" spans="1:15">
      <c r="A2" s="2" t="s">
        <v>5</v>
      </c>
      <c r="B2" s="2" t="s">
        <v>6</v>
      </c>
      <c r="D2" s="2" t="s">
        <v>7</v>
      </c>
      <c r="E2" s="37" t="s">
        <v>8</v>
      </c>
      <c r="F2" s="37" t="s">
        <v>9</v>
      </c>
    </row>
    <row r="3" spans="1:15" ht="23.25" customHeight="1">
      <c r="A3" s="41" t="s">
        <v>562</v>
      </c>
      <c r="B3" s="41"/>
      <c r="D3" s="41" t="s">
        <v>562</v>
      </c>
      <c r="E3" s="40" t="s">
        <v>561</v>
      </c>
      <c r="F3" s="39" t="s">
        <v>30</v>
      </c>
      <c r="G3" t="str">
        <f>" " &amp; E3 &amp; " " &amp; F3 &amp; " PRIMARY KEY"</f>
        <v xml:space="preserve"> fji varchar(50) PRIMARY KEY</v>
      </c>
      <c r="H3" t="s">
        <v>658</v>
      </c>
      <c r="I3" t="str">
        <f>" " &amp; E3</f>
        <v xml:space="preserve"> fji</v>
      </c>
      <c r="J3" t="str">
        <f>E3&amp;": string;"</f>
        <v>fji: string;</v>
      </c>
      <c r="L3" s="1" t="str">
        <f>"if(this."&amp;E3&amp;"!=null &amp;&amp; this."&amp;E3&amp;"!=''){      sq=sq+', "&amp;E3&amp;"= ? ';      params.push(this."&amp;E3&amp;");    }"</f>
        <v>if(this.fji!=null &amp;&amp; this.fji!=''){      sq=sq+', fji= ? ';      params.push(this.fji);    }</v>
      </c>
      <c r="M3" t="str">
        <f>"params.push(this."&amp;E3&amp;");"</f>
        <v>params.push(this.fji);</v>
      </c>
      <c r="O3" t="str">
        <f>"this."&amp;E3&amp;" = '"&amp;D3&amp;"'"</f>
        <v>this.fji = '主键ID'</v>
      </c>
    </row>
    <row r="4" spans="1:15" ht="23.25" customHeight="1">
      <c r="A4" s="5" t="s">
        <v>559</v>
      </c>
      <c r="B4" s="5" t="s">
        <v>560</v>
      </c>
      <c r="D4" s="5" t="s">
        <v>559</v>
      </c>
      <c r="E4" s="4" t="s">
        <v>558</v>
      </c>
      <c r="F4" s="4" t="s">
        <v>29</v>
      </c>
      <c r="G4" t="str">
        <f>" ," &amp; E4 &amp; " " &amp; F4 &amp; " "</f>
        <v xml:space="preserve"> ,obt varchar(50) </v>
      </c>
      <c r="H4" t="s">
        <v>651</v>
      </c>
      <c r="I4" t="str">
        <f>" ," &amp; E4</f>
        <v xml:space="preserve"> ,obt</v>
      </c>
      <c r="J4" t="str">
        <f t="shared" ref="J4" si="0">E4&amp;": string;"</f>
        <v>obt: string;</v>
      </c>
      <c r="L4" s="1" t="str">
        <f t="shared" ref="L4" si="1">"if(this."&amp;E4&amp;"!=null &amp;&amp; this."&amp;E4&amp;"!=''){      sq=sq+', "&amp;E4&amp;"= ? ';      params.push(this."&amp;E4&amp;");    }"</f>
        <v>if(this.obt!=null &amp;&amp; this.obt!=''){      sq=sq+', obt= ? ';      params.push(this.obt);    }</v>
      </c>
      <c r="M4" t="str">
        <f t="shared" ref="M4" si="2">"params.push(this."&amp;E4&amp;");"</f>
        <v>params.push(this.obt);</v>
      </c>
      <c r="O4" t="str">
        <f t="shared" ref="O4" si="3">"this."&amp;E4&amp;" = '"&amp;D4&amp;"'"</f>
        <v>this.obt = '对象类型'</v>
      </c>
    </row>
    <row r="5" spans="1:15" ht="23.25" customHeight="1">
      <c r="A5" s="5" t="s">
        <v>557</v>
      </c>
      <c r="B5" s="5"/>
      <c r="D5" s="5" t="s">
        <v>557</v>
      </c>
      <c r="E5" s="4" t="s">
        <v>556</v>
      </c>
      <c r="F5" s="4" t="s">
        <v>30</v>
      </c>
      <c r="G5" t="str">
        <f t="shared" ref="G5:G11" si="4">" ," &amp; E5 &amp; " " &amp; F5 &amp; " "</f>
        <v xml:space="preserve"> ,obi varchar(50) </v>
      </c>
      <c r="H5" t="s">
        <v>651</v>
      </c>
      <c r="I5" t="str">
        <f t="shared" ref="I5:I11" si="5">" ," &amp; E5</f>
        <v xml:space="preserve"> ,obi</v>
      </c>
      <c r="J5" t="str">
        <f t="shared" ref="J5:J11" si="6">E5&amp;": string;"</f>
        <v>obi: string;</v>
      </c>
      <c r="L5" s="1" t="str">
        <f t="shared" ref="L5:L11" si="7">"if(this."&amp;E5&amp;"!=null &amp;&amp; this."&amp;E5&amp;"!=''){      sq=sq+', "&amp;E5&amp;"= ? ';      params.push(this."&amp;E5&amp;");    }"</f>
        <v>if(this.obi!=null &amp;&amp; this.obi!=''){      sq=sq+', obi= ? ';      params.push(this.obi);    }</v>
      </c>
      <c r="M5" t="str">
        <f t="shared" ref="M5:M11" si="8">"params.push(this."&amp;E5&amp;");"</f>
        <v>params.push(this.obi);</v>
      </c>
      <c r="O5" t="str">
        <f t="shared" ref="O5:O11" si="9">"this."&amp;E5&amp;" = '"&amp;D5&amp;"'"</f>
        <v>this.obi = '对象ID'</v>
      </c>
    </row>
    <row r="6" spans="1:15" ht="23.25" customHeight="1">
      <c r="A6" s="5" t="s">
        <v>555</v>
      </c>
      <c r="B6" s="5"/>
      <c r="D6" s="5" t="s">
        <v>555</v>
      </c>
      <c r="E6" s="4" t="s">
        <v>554</v>
      </c>
      <c r="F6" s="4" t="s">
        <v>30</v>
      </c>
      <c r="G6" t="str">
        <f t="shared" si="4"/>
        <v xml:space="preserve"> ,fjn varchar(50) </v>
      </c>
      <c r="H6" t="s">
        <v>651</v>
      </c>
      <c r="I6" t="str">
        <f t="shared" si="5"/>
        <v xml:space="preserve"> ,fjn</v>
      </c>
      <c r="J6" t="str">
        <f t="shared" si="6"/>
        <v>fjn: string;</v>
      </c>
      <c r="L6" s="1" t="str">
        <f t="shared" si="7"/>
        <v>if(this.fjn!=null &amp;&amp; this.fjn!=''){      sq=sq+', fjn= ? ';      params.push(this.fjn);    }</v>
      </c>
      <c r="M6" t="str">
        <f t="shared" si="8"/>
        <v>params.push(this.fjn);</v>
      </c>
      <c r="O6" t="str">
        <f t="shared" si="9"/>
        <v>this.fjn = '附件名称'</v>
      </c>
    </row>
    <row r="7" spans="1:15" ht="23.25" customHeight="1">
      <c r="A7" s="5" t="s">
        <v>553</v>
      </c>
      <c r="B7" s="5"/>
      <c r="D7" s="5" t="s">
        <v>553</v>
      </c>
      <c r="E7" s="4" t="s">
        <v>552</v>
      </c>
      <c r="F7" s="4" t="s">
        <v>30</v>
      </c>
      <c r="G7" t="str">
        <f t="shared" si="4"/>
        <v xml:space="preserve"> ,ext varchar(50) </v>
      </c>
      <c r="H7" t="s">
        <v>651</v>
      </c>
      <c r="I7" t="str">
        <f t="shared" si="5"/>
        <v xml:space="preserve"> ,ext</v>
      </c>
      <c r="J7" t="str">
        <f t="shared" si="6"/>
        <v>ext: string;</v>
      </c>
      <c r="L7" s="1" t="str">
        <f t="shared" si="7"/>
        <v>if(this.ext!=null &amp;&amp; this.ext!=''){      sq=sq+', ext= ? ';      params.push(this.ext);    }</v>
      </c>
      <c r="M7" t="str">
        <f t="shared" si="8"/>
        <v>params.push(this.ext);</v>
      </c>
      <c r="O7" t="str">
        <f t="shared" si="9"/>
        <v>this.ext = '附件后缀'</v>
      </c>
    </row>
    <row r="8" spans="1:15" ht="23.25" customHeight="1">
      <c r="A8" s="5" t="s">
        <v>551</v>
      </c>
      <c r="B8" s="5"/>
      <c r="D8" s="5" t="s">
        <v>551</v>
      </c>
      <c r="E8" s="4" t="s">
        <v>452</v>
      </c>
      <c r="F8" s="4" t="s">
        <v>30</v>
      </c>
      <c r="G8" t="str">
        <f t="shared" si="4"/>
        <v xml:space="preserve"> ,fj varchar(50) </v>
      </c>
      <c r="H8" t="s">
        <v>651</v>
      </c>
      <c r="I8" t="str">
        <f t="shared" si="5"/>
        <v xml:space="preserve"> ,fj</v>
      </c>
      <c r="J8" t="str">
        <f t="shared" si="6"/>
        <v>fj: string;</v>
      </c>
      <c r="L8" s="1" t="str">
        <f t="shared" si="7"/>
        <v>if(this.fj!=null &amp;&amp; this.fj!=''){      sq=sq+', fj= ? ';      params.push(this.fj);    }</v>
      </c>
      <c r="M8" t="str">
        <f t="shared" si="8"/>
        <v>params.push(this.fj);</v>
      </c>
      <c r="O8" t="str">
        <f t="shared" si="9"/>
        <v>this.fj = '附件地址'</v>
      </c>
    </row>
    <row r="9" spans="1:15" ht="18.75" customHeight="1">
      <c r="A9" s="10" t="s">
        <v>574</v>
      </c>
      <c r="B9" s="10" t="s">
        <v>575</v>
      </c>
      <c r="D9" s="5" t="s">
        <v>574</v>
      </c>
      <c r="E9" s="4" t="s">
        <v>573</v>
      </c>
      <c r="F9" s="4" t="s">
        <v>683</v>
      </c>
      <c r="G9" t="str">
        <f t="shared" si="4"/>
        <v xml:space="preserve"> ,tb varchar(6) </v>
      </c>
      <c r="H9" t="s">
        <v>651</v>
      </c>
      <c r="I9" t="str">
        <f t="shared" si="5"/>
        <v xml:space="preserve"> ,tb</v>
      </c>
      <c r="J9" t="str">
        <f t="shared" si="6"/>
        <v>tb: string;</v>
      </c>
      <c r="L9" s="1" t="str">
        <f t="shared" si="7"/>
        <v>if(this.tb!=null &amp;&amp; this.tb!=''){      sq=sq+', tb= ? ';      params.push(this.tb);    }</v>
      </c>
      <c r="M9" t="str">
        <f t="shared" si="8"/>
        <v>params.push(this.tb);</v>
      </c>
      <c r="O9" t="str">
        <f t="shared" si="9"/>
        <v>this.tb = '是否同步'</v>
      </c>
    </row>
    <row r="10" spans="1:15" ht="20.25" customHeight="1">
      <c r="A10" s="10" t="s">
        <v>669</v>
      </c>
      <c r="B10" s="10" t="s">
        <v>572</v>
      </c>
      <c r="D10" s="5" t="s">
        <v>571</v>
      </c>
      <c r="E10" s="4" t="s">
        <v>570</v>
      </c>
      <c r="F10" s="4" t="s">
        <v>683</v>
      </c>
      <c r="G10" t="str">
        <f t="shared" si="4"/>
        <v xml:space="preserve"> ,del varchar(6) </v>
      </c>
      <c r="H10" t="s">
        <v>651</v>
      </c>
      <c r="I10" t="str">
        <f t="shared" si="5"/>
        <v xml:space="preserve"> ,del</v>
      </c>
      <c r="J10" t="str">
        <f t="shared" si="6"/>
        <v>del: string;</v>
      </c>
      <c r="L10" s="1" t="str">
        <f t="shared" si="7"/>
        <v>if(this.del!=null &amp;&amp; this.del!=''){      sq=sq+', del= ? ';      params.push(this.del);    }</v>
      </c>
      <c r="M10" t="str">
        <f t="shared" si="8"/>
        <v>params.push(this.del);</v>
      </c>
      <c r="O10" t="str">
        <f t="shared" si="9"/>
        <v>this.del = '是否删除'</v>
      </c>
    </row>
    <row r="11" spans="1:15" ht="23.25" customHeight="1">
      <c r="A11" s="5" t="s">
        <v>550</v>
      </c>
      <c r="B11" s="10"/>
      <c r="C11" s="11"/>
      <c r="D11" s="5" t="s">
        <v>550</v>
      </c>
      <c r="E11" s="4" t="s">
        <v>549</v>
      </c>
      <c r="F11" s="4" t="s">
        <v>548</v>
      </c>
      <c r="G11" t="str">
        <f t="shared" si="4"/>
        <v xml:space="preserve"> ,wtt integer </v>
      </c>
      <c r="H11" t="s">
        <v>651</v>
      </c>
      <c r="I11" t="str">
        <f t="shared" si="5"/>
        <v xml:space="preserve"> ,wtt</v>
      </c>
      <c r="J11" t="str">
        <f t="shared" si="6"/>
        <v>wtt: string;</v>
      </c>
      <c r="L11" s="1" t="str">
        <f t="shared" si="7"/>
        <v>if(this.wtt!=null &amp;&amp; this.wtt!=''){      sq=sq+', wtt= ? ';      params.push(this.wtt);    }</v>
      </c>
      <c r="M11" t="str">
        <f t="shared" si="8"/>
        <v>params.push(this.wtt);</v>
      </c>
      <c r="O11" t="str">
        <f t="shared" si="9"/>
        <v>this.wtt = '创建时间戳'</v>
      </c>
    </row>
    <row r="12" spans="1:15" ht="23.25" customHeight="1">
      <c r="A12" s="5" t="s">
        <v>490</v>
      </c>
      <c r="B12" s="5"/>
      <c r="D12" s="5" t="s">
        <v>490</v>
      </c>
      <c r="E12" s="4" t="s">
        <v>491</v>
      </c>
      <c r="F12" s="4" t="s">
        <v>312</v>
      </c>
      <c r="G12" t="str">
        <f t="shared" ref="G12" si="10">" ," &amp; E12 &amp; " " &amp; F12 &amp; " "</f>
        <v xml:space="preserve"> ,utt integer </v>
      </c>
      <c r="H12" t="s">
        <v>651</v>
      </c>
      <c r="I12" t="str">
        <f t="shared" ref="I12" si="11">" ," &amp; E12</f>
        <v xml:space="preserve"> ,utt</v>
      </c>
      <c r="J12" t="str">
        <f t="shared" ref="J12" si="12">E12&amp;": string;"</f>
        <v>utt: string;</v>
      </c>
      <c r="L12" s="1" t="str">
        <f t="shared" ref="L12" si="13">"if(this."&amp;E12&amp;"!=null &amp;&amp; this."&amp;E12&amp;"!=''){      sq=sq+', "&amp;E12&amp;"= ? ';      params.push(this."&amp;E12&amp;");    }"</f>
        <v>if(this.utt!=null &amp;&amp; this.utt!=''){      sq=sq+', utt= ? ';      params.push(this.utt);    }</v>
      </c>
      <c r="M12" t="str">
        <f t="shared" ref="M12" si="14">"params.push(this."&amp;E12&amp;");"</f>
        <v>params.push(this.utt);</v>
      </c>
      <c r="O12" t="str">
        <f t="shared" ref="O12" si="15">"this."&amp;E12&amp;" = '"&amp;D12&amp;"'"</f>
        <v>this.utt = '更新时间戳'</v>
      </c>
    </row>
    <row r="13" spans="1:15" ht="23.25" customHeight="1">
      <c r="G13" s="11" t="str">
        <f>CONCATENATE(G3,G4,G5,G6,G7,G8,G11)</f>
        <v xml:space="preserve"> fji varchar(50) PRIMARY KEY ,obt varchar(50)  ,obi varchar(50)  ,fjn varchar(50)  ,ext varchar(50)  ,fj varchar(50)  ,wtt integer </v>
      </c>
    </row>
    <row r="14" spans="1:15" ht="23.25" customHeight="1">
      <c r="G14" s="11" t="str">
        <f>CONCATENATE(I3,I4,I5,I6,I7,I8,I11)</f>
        <v xml:space="preserve"> fji ,obt ,obi ,fjn ,ext ,fj ,wtt</v>
      </c>
    </row>
    <row r="15" spans="1:15">
      <c r="G15" s="11" t="str">
        <f>CONCATENATE(H3,H4,H5,H6,H7,H8,H11)</f>
        <v>?,?,?,?,?,?,?</v>
      </c>
    </row>
  </sheetData>
  <mergeCells count="1">
    <mergeCell ref="E1:F1"/>
  </mergeCells>
  <phoneticPr fontId="1" type="noConversion"/>
  <pageMargins left="0.7" right="0.7" top="0.75" bottom="0.75" header="0.3" footer="0.3"/>
  <pageSetup paperSize="9" orientation="portrait" horizontalDpi="300" verticalDpi="0" copies="0" r:id="rId1"/>
</worksheet>
</file>

<file path=xl/worksheets/sheet15.xml><?xml version="1.0" encoding="utf-8"?>
<worksheet xmlns="http://schemas.openxmlformats.org/spreadsheetml/2006/main" xmlns:r="http://schemas.openxmlformats.org/officeDocument/2006/relationships">
  <sheetPr>
    <tabColor theme="9" tint="-0.249977111117893"/>
  </sheetPr>
  <dimension ref="A2:O19"/>
  <sheetViews>
    <sheetView topLeftCell="A4" workbookViewId="0">
      <selection activeCell="F10" sqref="F10:F11"/>
    </sheetView>
  </sheetViews>
  <sheetFormatPr defaultRowHeight="13.5"/>
  <cols>
    <col min="1" max="1" width="11" bestFit="1" customWidth="1"/>
    <col min="2" max="2" width="22.375" customWidth="1"/>
    <col min="4" max="4" width="11" bestFit="1" customWidth="1"/>
    <col min="6" max="6" width="12.75" bestFit="1" customWidth="1"/>
  </cols>
  <sheetData>
    <row r="2" spans="1:15">
      <c r="A2" s="2" t="s">
        <v>4</v>
      </c>
      <c r="B2" s="2" t="s">
        <v>445</v>
      </c>
      <c r="D2" s="2" t="s">
        <v>0</v>
      </c>
      <c r="E2" s="58" t="s">
        <v>659</v>
      </c>
      <c r="F2" s="59"/>
    </row>
    <row r="3" spans="1:15">
      <c r="A3" s="2" t="s">
        <v>5</v>
      </c>
      <c r="B3" s="2" t="s">
        <v>6</v>
      </c>
      <c r="D3" s="2" t="s">
        <v>7</v>
      </c>
      <c r="E3" s="27" t="s">
        <v>8</v>
      </c>
      <c r="F3" s="27" t="s">
        <v>9</v>
      </c>
    </row>
    <row r="4" spans="1:15" ht="16.5" customHeight="1">
      <c r="A4" s="5" t="s">
        <v>502</v>
      </c>
      <c r="B4" s="5"/>
      <c r="D4" s="5" t="s">
        <v>502</v>
      </c>
      <c r="E4" s="4" t="s">
        <v>446</v>
      </c>
      <c r="F4" s="4" t="s">
        <v>29</v>
      </c>
      <c r="G4" t="str">
        <f>" " &amp; E4 &amp; " " &amp; F4 &amp; " PRIMARY KEY"</f>
        <v xml:space="preserve"> moi varchar(50) PRIMARY KEY</v>
      </c>
      <c r="H4" t="s">
        <v>658</v>
      </c>
      <c r="I4" t="str">
        <f>" " &amp; E4</f>
        <v xml:space="preserve"> moi</v>
      </c>
      <c r="J4" t="str">
        <f>E4&amp;": string;"</f>
        <v>moi: string;</v>
      </c>
      <c r="L4" s="1" t="str">
        <f>"if(this."&amp;E4&amp;"!=null &amp;&amp; this."&amp;E4&amp;"!=''){      sq=sq+', "&amp;E4&amp;"= ? ';      params.push(this."&amp;E4&amp;");    }"</f>
        <v>if(this.moi!=null &amp;&amp; this.moi!=''){      sq=sq+', moi= ? ';      params.push(this.moi);    }</v>
      </c>
      <c r="M4" t="str">
        <f>"params.push(this."&amp;E4&amp;");"</f>
        <v>params.push(this.moi);</v>
      </c>
      <c r="O4" t="str">
        <f>"this."&amp;E4&amp;" = '"&amp;D4&amp;"'"</f>
        <v>this.moi = '备忘ID'</v>
      </c>
    </row>
    <row r="5" spans="1:15" ht="16.5" customHeight="1">
      <c r="A5" s="5" t="s">
        <v>73</v>
      </c>
      <c r="B5" s="5"/>
      <c r="D5" s="5" t="s">
        <v>73</v>
      </c>
      <c r="E5" s="4" t="s">
        <v>75</v>
      </c>
      <c r="F5" s="4" t="s">
        <v>29</v>
      </c>
      <c r="G5" t="str">
        <f>" ," &amp; E5 &amp; " " &amp; F5 &amp; " "</f>
        <v xml:space="preserve"> ,ji varchar(50) </v>
      </c>
      <c r="H5" t="s">
        <v>651</v>
      </c>
      <c r="I5" t="str">
        <f>" ," &amp; E5</f>
        <v xml:space="preserve"> ,ji</v>
      </c>
      <c r="J5" t="str">
        <f>E5&amp;": string;"</f>
        <v>ji: string;</v>
      </c>
      <c r="L5" s="1" t="str">
        <f>"if(this."&amp;E5&amp;"!=null &amp;&amp; this."&amp;E5&amp;"!=''){      sq=sq+', "&amp;E5&amp;"= ? ';      params.push(this."&amp;E5&amp;");    }"</f>
        <v>if(this.ji!=null &amp;&amp; this.ji!=''){      sq=sq+', ji= ? ';      params.push(this.ji);    }</v>
      </c>
      <c r="M5" t="str">
        <f>"params.push(this."&amp;E5&amp;");"</f>
        <v>params.push(this.ji);</v>
      </c>
      <c r="O5" t="str">
        <f>"this."&amp;E5&amp;" = '"&amp;D5&amp;"'"</f>
        <v>this.ji = '计划ID'</v>
      </c>
    </row>
    <row r="6" spans="1:15" ht="18.75" customHeight="1">
      <c r="A6" s="10" t="s">
        <v>668</v>
      </c>
      <c r="B6" s="10"/>
      <c r="C6" s="11"/>
      <c r="D6" s="10" t="s">
        <v>668</v>
      </c>
      <c r="E6" s="12" t="s">
        <v>70</v>
      </c>
      <c r="F6" s="4" t="s">
        <v>507</v>
      </c>
      <c r="G6" t="str">
        <f t="shared" ref="G6" si="0">" ," &amp; E6 &amp; " " &amp; F6 &amp; " "</f>
        <v xml:space="preserve"> ,sd varchar(50) </v>
      </c>
      <c r="H6" t="s">
        <v>651</v>
      </c>
      <c r="I6" t="str">
        <f t="shared" ref="I6" si="1">" ," &amp; E6</f>
        <v xml:space="preserve"> ,sd</v>
      </c>
      <c r="J6" t="str">
        <f>E6&amp;": string;"</f>
        <v>sd: string;</v>
      </c>
      <c r="L6" s="1" t="str">
        <f>"if(this."&amp;E6&amp;"!=null &amp;&amp; this."&amp;E6&amp;"!=''){      sq=sq+', "&amp;E6&amp;"= ? ';      params.push(this."&amp;E6&amp;");    }"</f>
        <v>if(this.sd!=null &amp;&amp; this.sd!=''){      sq=sq+', sd= ? ';      params.push(this.sd);    }</v>
      </c>
      <c r="M6" t="str">
        <f>"params.push(this."&amp;E6&amp;");"</f>
        <v>params.push(this.sd);</v>
      </c>
      <c r="O6" t="str">
        <f>"this."&amp;E6&amp;" = '"&amp;D6&amp;"'"</f>
        <v>this.sd = '备忘时间'</v>
      </c>
    </row>
    <row r="7" spans="1:15" ht="18.75" customHeight="1">
      <c r="A7" s="5" t="s">
        <v>447</v>
      </c>
      <c r="B7" s="5"/>
      <c r="D7" s="5" t="s">
        <v>447</v>
      </c>
      <c r="E7" s="4" t="s">
        <v>448</v>
      </c>
      <c r="F7" s="4" t="s">
        <v>29</v>
      </c>
      <c r="G7" t="str">
        <f t="shared" ref="G7:G12" si="2">" ," &amp; E7 &amp; " " &amp; F7 &amp; " "</f>
        <v xml:space="preserve"> ,mon varchar(50) </v>
      </c>
      <c r="H7" t="s">
        <v>651</v>
      </c>
      <c r="I7" t="str">
        <f t="shared" ref="I7:I12" si="3">" ," &amp; E7</f>
        <v xml:space="preserve"> ,mon</v>
      </c>
      <c r="J7" t="str">
        <f t="shared" ref="J7:J12" si="4">E7&amp;": string;"</f>
        <v>mon: string;</v>
      </c>
      <c r="L7" s="1" t="str">
        <f t="shared" ref="L7:L12" si="5">"if(this."&amp;E7&amp;"!=null &amp;&amp; this."&amp;E7&amp;"!=''){      sq=sq+', "&amp;E7&amp;"= ? ';      params.push(this."&amp;E7&amp;");    }"</f>
        <v>if(this.mon!=null &amp;&amp; this.mon!=''){      sq=sq+', mon= ? ';      params.push(this.mon);    }</v>
      </c>
      <c r="M7" t="str">
        <f t="shared" ref="M7:M12" si="6">"params.push(this."&amp;E7&amp;");"</f>
        <v>params.push(this.mon);</v>
      </c>
      <c r="O7" t="str">
        <f t="shared" ref="O7:O12" si="7">"this."&amp;E7&amp;" = '"&amp;D7&amp;"'"</f>
        <v>this.mon = '备忘内容'</v>
      </c>
    </row>
    <row r="8" spans="1:15" ht="18.75" customHeight="1">
      <c r="A8" s="10" t="s">
        <v>503</v>
      </c>
      <c r="B8" s="10" t="s">
        <v>508</v>
      </c>
      <c r="C8" s="11"/>
      <c r="D8" s="10" t="s">
        <v>503</v>
      </c>
      <c r="E8" s="12" t="s">
        <v>505</v>
      </c>
      <c r="F8" s="4" t="s">
        <v>507</v>
      </c>
      <c r="G8" t="str">
        <f t="shared" si="2"/>
        <v xml:space="preserve"> ,mk varchar(50) </v>
      </c>
      <c r="H8" t="s">
        <v>651</v>
      </c>
      <c r="I8" t="str">
        <f t="shared" si="3"/>
        <v xml:space="preserve"> ,mk</v>
      </c>
      <c r="J8" t="str">
        <f t="shared" si="4"/>
        <v>mk: string;</v>
      </c>
      <c r="L8" s="1" t="str">
        <f t="shared" si="5"/>
        <v>if(this.mk!=null &amp;&amp; this.mk!=''){      sq=sq+', mk= ? ';      params.push(this.mk);    }</v>
      </c>
      <c r="M8" t="str">
        <f t="shared" si="6"/>
        <v>params.push(this.mk);</v>
      </c>
      <c r="O8" t="str">
        <f t="shared" si="7"/>
        <v>this.mk = '标签'</v>
      </c>
    </row>
    <row r="9" spans="1:15" ht="18.75" customHeight="1">
      <c r="A9" s="10" t="s">
        <v>504</v>
      </c>
      <c r="B9" s="10" t="s">
        <v>509</v>
      </c>
      <c r="C9" s="11"/>
      <c r="D9" s="10" t="s">
        <v>504</v>
      </c>
      <c r="E9" s="12" t="s">
        <v>506</v>
      </c>
      <c r="F9" s="4" t="s">
        <v>507</v>
      </c>
      <c r="G9" t="str">
        <f t="shared" si="2"/>
        <v xml:space="preserve"> ,fj varchar(50) </v>
      </c>
      <c r="H9" t="s">
        <v>651</v>
      </c>
      <c r="I9" t="str">
        <f t="shared" si="3"/>
        <v xml:space="preserve"> ,fj</v>
      </c>
      <c r="J9" t="str">
        <f t="shared" si="4"/>
        <v>fj: string;</v>
      </c>
      <c r="L9" s="1" t="str">
        <f t="shared" si="5"/>
        <v>if(this.fj!=null &amp;&amp; this.fj!=''){      sq=sq+', fj= ? ';      params.push(this.fj);    }</v>
      </c>
      <c r="M9" t="str">
        <f t="shared" si="6"/>
        <v>params.push(this.fj);</v>
      </c>
      <c r="O9" t="str">
        <f t="shared" si="7"/>
        <v>this.fj = '附件'</v>
      </c>
    </row>
    <row r="10" spans="1:15" ht="18.75" customHeight="1">
      <c r="A10" s="10" t="s">
        <v>574</v>
      </c>
      <c r="B10" s="10" t="s">
        <v>575</v>
      </c>
      <c r="D10" s="5" t="s">
        <v>574</v>
      </c>
      <c r="E10" s="4" t="s">
        <v>573</v>
      </c>
      <c r="F10" s="4" t="s">
        <v>683</v>
      </c>
      <c r="G10" t="str">
        <f t="shared" ref="G10:G11" si="8">" ," &amp; E10 &amp; " " &amp; F10 &amp; " "</f>
        <v xml:space="preserve"> ,tb varchar(6) </v>
      </c>
      <c r="H10" t="s">
        <v>651</v>
      </c>
      <c r="I10" t="str">
        <f t="shared" ref="I10:I11" si="9">" ," &amp; E10</f>
        <v xml:space="preserve"> ,tb</v>
      </c>
      <c r="J10" t="str">
        <f t="shared" ref="J10:J11" si="10">E10&amp;": string;"</f>
        <v>tb: string;</v>
      </c>
      <c r="L10" s="1" t="str">
        <f t="shared" ref="L10:L11" si="11">"if(this."&amp;E10&amp;"!=null &amp;&amp; this."&amp;E10&amp;"!=''){      sq=sq+', "&amp;E10&amp;"= ? ';      params.push(this."&amp;E10&amp;");    }"</f>
        <v>if(this.tb!=null &amp;&amp; this.tb!=''){      sq=sq+', tb= ? ';      params.push(this.tb);    }</v>
      </c>
      <c r="M10" t="str">
        <f t="shared" ref="M10:M11" si="12">"params.push(this."&amp;E10&amp;");"</f>
        <v>params.push(this.tb);</v>
      </c>
      <c r="O10" t="str">
        <f t="shared" ref="O10:O11" si="13">"this."&amp;E10&amp;" = '"&amp;D10&amp;"'"</f>
        <v>this.tb = '是否同步'</v>
      </c>
    </row>
    <row r="11" spans="1:15" ht="20.25" customHeight="1">
      <c r="A11" s="10" t="s">
        <v>571</v>
      </c>
      <c r="B11" s="10" t="s">
        <v>572</v>
      </c>
      <c r="D11" s="5" t="s">
        <v>571</v>
      </c>
      <c r="E11" s="4" t="s">
        <v>570</v>
      </c>
      <c r="F11" s="4" t="s">
        <v>683</v>
      </c>
      <c r="G11" t="str">
        <f t="shared" si="8"/>
        <v xml:space="preserve"> ,del varchar(6) </v>
      </c>
      <c r="H11" t="s">
        <v>651</v>
      </c>
      <c r="I11" t="str">
        <f t="shared" si="9"/>
        <v xml:space="preserve"> ,del</v>
      </c>
      <c r="J11" t="str">
        <f t="shared" si="10"/>
        <v>del: string;</v>
      </c>
      <c r="L11" s="1" t="str">
        <f t="shared" si="11"/>
        <v>if(this.del!=null &amp;&amp; this.del!=''){      sq=sq+', del= ? ';      params.push(this.del);    }</v>
      </c>
      <c r="M11" t="str">
        <f t="shared" si="12"/>
        <v>params.push(this.del);</v>
      </c>
      <c r="O11" t="str">
        <f t="shared" si="13"/>
        <v>this.del = '是否删除'</v>
      </c>
    </row>
    <row r="12" spans="1:15" ht="18.75" customHeight="1">
      <c r="A12" s="5" t="s">
        <v>274</v>
      </c>
      <c r="B12" s="10"/>
      <c r="C12" s="11"/>
      <c r="D12" s="5" t="s">
        <v>274</v>
      </c>
      <c r="E12" s="4" t="s">
        <v>278</v>
      </c>
      <c r="F12" s="4" t="s">
        <v>275</v>
      </c>
      <c r="G12" t="str">
        <f t="shared" si="2"/>
        <v xml:space="preserve"> ,wtt integer </v>
      </c>
      <c r="H12" t="s">
        <v>651</v>
      </c>
      <c r="I12" t="str">
        <f t="shared" si="3"/>
        <v xml:space="preserve"> ,wtt</v>
      </c>
      <c r="J12" t="str">
        <f t="shared" si="4"/>
        <v>wtt: string;</v>
      </c>
      <c r="L12" s="1" t="str">
        <f t="shared" si="5"/>
        <v>if(this.wtt!=null &amp;&amp; this.wtt!=''){      sq=sq+', wtt= ? ';      params.push(this.wtt);    }</v>
      </c>
      <c r="M12" t="str">
        <f t="shared" si="6"/>
        <v>params.push(this.wtt);</v>
      </c>
      <c r="O12" t="str">
        <f t="shared" si="7"/>
        <v>this.wtt = '创建时间戳'</v>
      </c>
    </row>
    <row r="13" spans="1:15" ht="18.75" customHeight="1">
      <c r="A13" s="5" t="s">
        <v>490</v>
      </c>
      <c r="B13" s="5"/>
      <c r="D13" s="5" t="s">
        <v>490</v>
      </c>
      <c r="E13" s="4" t="s">
        <v>491</v>
      </c>
      <c r="F13" s="4" t="s">
        <v>312</v>
      </c>
      <c r="G13" t="str">
        <f t="shared" ref="G13" si="14">" ," &amp; E13 &amp; " " &amp; F13 &amp; " "</f>
        <v xml:space="preserve"> ,utt integer </v>
      </c>
      <c r="H13" t="s">
        <v>651</v>
      </c>
      <c r="I13" t="str">
        <f t="shared" ref="I13" si="15">" ," &amp; E13</f>
        <v xml:space="preserve"> ,utt</v>
      </c>
      <c r="J13" t="str">
        <f t="shared" ref="J13" si="16">E13&amp;": string;"</f>
        <v>utt: string;</v>
      </c>
      <c r="L13" s="1" t="str">
        <f t="shared" ref="L13" si="17">"if(this."&amp;E13&amp;"!=null &amp;&amp; this."&amp;E13&amp;"!=''){      sq=sq+', "&amp;E13&amp;"= ? ';      params.push(this."&amp;E13&amp;");    }"</f>
        <v>if(this.utt!=null &amp;&amp; this.utt!=''){      sq=sq+', utt= ? ';      params.push(this.utt);    }</v>
      </c>
      <c r="M13" t="str">
        <f t="shared" ref="M13" si="18">"params.push(this."&amp;E13&amp;");"</f>
        <v>params.push(this.utt);</v>
      </c>
      <c r="O13" t="str">
        <f t="shared" ref="O13" si="19">"this."&amp;E13&amp;" = '"&amp;D13&amp;"'"</f>
        <v>this.utt = '更新时间戳'</v>
      </c>
    </row>
    <row r="14" spans="1:15">
      <c r="A14" s="5"/>
      <c r="B14" s="5"/>
      <c r="D14" s="5"/>
      <c r="E14" s="4"/>
      <c r="F14" s="4"/>
      <c r="G14" s="11" t="str">
        <f>CONCATENATE(G4,G5,G7,G8,G9,G12,G13)</f>
        <v xml:space="preserve"> moi varchar(50) PRIMARY KEY ,ji varchar(50)  ,mon varchar(50)  ,mk varchar(50)  ,fj varchar(50)  ,wtt integer  ,utt integer </v>
      </c>
    </row>
    <row r="15" spans="1:15">
      <c r="A15" s="5"/>
      <c r="B15" s="5"/>
      <c r="D15" s="5"/>
      <c r="E15" s="4"/>
      <c r="F15" s="4"/>
      <c r="G15" s="11" t="str">
        <f>CONCATENATE(I4,I5,I7,I8,I9,I12,I13)</f>
        <v xml:space="preserve"> moi ,ji ,mon ,mk ,fj ,wtt ,utt</v>
      </c>
    </row>
    <row r="16" spans="1:15">
      <c r="A16" s="1"/>
      <c r="B16" s="1"/>
      <c r="D16" s="1"/>
      <c r="G16" s="11" t="str">
        <f>CONCATENATE(H4,H5,H7,H8,H9,H12,H13)</f>
        <v>?,?,?,?,?,?,?</v>
      </c>
    </row>
    <row r="19" spans="1:1">
      <c r="A19" s="18" t="s">
        <v>60</v>
      </c>
    </row>
  </sheetData>
  <mergeCells count="1">
    <mergeCell ref="E2:F2"/>
  </mergeCells>
  <phoneticPr fontId="1" type="noConversion"/>
  <hyperlinks>
    <hyperlink ref="A19" location="一览!A1" display="返回"/>
  </hyperlinks>
  <pageMargins left="0.7" right="0.7" top="0.75" bottom="0.75" header="0.3" footer="0.3"/>
  <pageSetup paperSize="9" orientation="portrait" horizontalDpi="4294967293" verticalDpi="0" r:id="rId1"/>
</worksheet>
</file>

<file path=xl/worksheets/sheet16.xml><?xml version="1.0" encoding="utf-8"?>
<worksheet xmlns="http://schemas.openxmlformats.org/spreadsheetml/2006/main" xmlns:r="http://schemas.openxmlformats.org/officeDocument/2006/relationships">
  <sheetPr>
    <tabColor theme="9" tint="-0.249977111117893"/>
  </sheetPr>
  <dimension ref="A2:O22"/>
  <sheetViews>
    <sheetView workbookViewId="0">
      <selection activeCell="G16" sqref="G16"/>
    </sheetView>
  </sheetViews>
  <sheetFormatPr defaultRowHeight="13.5"/>
  <cols>
    <col min="1" max="1" width="11" bestFit="1" customWidth="1"/>
    <col min="2" max="2" width="22.375" customWidth="1"/>
    <col min="4" max="4" width="11" bestFit="1" customWidth="1"/>
    <col min="6" max="6" width="12.75" bestFit="1" customWidth="1"/>
  </cols>
  <sheetData>
    <row r="2" spans="1:15">
      <c r="A2" s="2" t="s">
        <v>4</v>
      </c>
      <c r="B2" s="2" t="s">
        <v>527</v>
      </c>
      <c r="D2" s="2" t="s">
        <v>0</v>
      </c>
      <c r="E2" s="58" t="s">
        <v>660</v>
      </c>
      <c r="F2" s="59"/>
    </row>
    <row r="3" spans="1:15">
      <c r="A3" s="2" t="s">
        <v>5</v>
      </c>
      <c r="B3" s="2" t="s">
        <v>6</v>
      </c>
      <c r="D3" s="2" t="s">
        <v>7</v>
      </c>
      <c r="E3" s="33" t="s">
        <v>8</v>
      </c>
      <c r="F3" s="33" t="s">
        <v>9</v>
      </c>
    </row>
    <row r="4" spans="1:15" ht="18.75" customHeight="1">
      <c r="A4" s="5" t="s">
        <v>524</v>
      </c>
      <c r="B4" s="5"/>
      <c r="D4" s="5" t="s">
        <v>524</v>
      </c>
      <c r="E4" s="4" t="s">
        <v>664</v>
      </c>
      <c r="F4" s="4" t="s">
        <v>29</v>
      </c>
      <c r="G4" t="str">
        <f>" " &amp; E4 &amp; " " &amp; F4 &amp; " PRIMARY KEY"</f>
        <v xml:space="preserve"> jti varchar(50) PRIMARY KEY</v>
      </c>
      <c r="H4" t="s">
        <v>658</v>
      </c>
      <c r="I4" t="str">
        <f>" " &amp; E4</f>
        <v xml:space="preserve"> jti</v>
      </c>
      <c r="J4" t="str">
        <f>E4&amp;": string;"</f>
        <v>jti: string;</v>
      </c>
      <c r="L4" s="1" t="str">
        <f>"if(this."&amp;E4&amp;"!=null &amp;&amp; this."&amp;E4&amp;"!=''){      sq=sq+', "&amp;E4&amp;"= ? ';      params.push(this."&amp;E4&amp;");    }"</f>
        <v>if(this.jti!=null &amp;&amp; this.jti!=''){      sq=sq+', jti= ? ';      params.push(this.jti);    }</v>
      </c>
      <c r="M4" t="str">
        <f>"params.push(this."&amp;E4&amp;");"</f>
        <v>params.push(this.jti);</v>
      </c>
      <c r="O4" t="str">
        <f>"this."&amp;E4&amp;" = '"&amp;D4&amp;"'"</f>
        <v>this.jti = '日历项ID'</v>
      </c>
    </row>
    <row r="5" spans="1:15" ht="18.75" customHeight="1">
      <c r="A5" s="5" t="s">
        <v>73</v>
      </c>
      <c r="B5" s="5"/>
      <c r="D5" s="5" t="s">
        <v>73</v>
      </c>
      <c r="E5" s="4" t="s">
        <v>342</v>
      </c>
      <c r="F5" s="4" t="s">
        <v>29</v>
      </c>
      <c r="G5" t="str">
        <f>" ," &amp; E5 &amp; " " &amp; F5 &amp; " "</f>
        <v xml:space="preserve"> ,ji varchar(50) </v>
      </c>
      <c r="H5" t="s">
        <v>651</v>
      </c>
      <c r="I5" t="str">
        <f>" ," &amp; E5</f>
        <v xml:space="preserve"> ,ji</v>
      </c>
      <c r="J5" t="str">
        <f t="shared" ref="J5" si="0">E5&amp;": string;"</f>
        <v>ji: string;</v>
      </c>
      <c r="L5" s="1" t="str">
        <f t="shared" ref="L5" si="1">"if(this."&amp;E5&amp;"!=null &amp;&amp; this."&amp;E5&amp;"!=''){      sq=sq+', "&amp;E5&amp;"= ? ';      params.push(this."&amp;E5&amp;");    }"</f>
        <v>if(this.ji!=null &amp;&amp; this.ji!=''){      sq=sq+', ji= ? ';      params.push(this.ji);    }</v>
      </c>
      <c r="M5" t="str">
        <f t="shared" ref="M5" si="2">"params.push(this."&amp;E5&amp;");"</f>
        <v>params.push(this.ji);</v>
      </c>
      <c r="O5" t="str">
        <f t="shared" ref="O5" si="3">"this."&amp;E5&amp;" = '"&amp;D5&amp;"'"</f>
        <v>this.ji = '计划ID'</v>
      </c>
    </row>
    <row r="6" spans="1:15" s="47" customFormat="1" ht="18" customHeight="1">
      <c r="A6" s="46" t="s">
        <v>652</v>
      </c>
      <c r="B6" s="46"/>
      <c r="D6" s="46" t="s">
        <v>652</v>
      </c>
      <c r="E6" s="48" t="s">
        <v>653</v>
      </c>
      <c r="F6" s="48" t="s">
        <v>29</v>
      </c>
      <c r="G6" t="str">
        <f t="shared" ref="G6:G16" si="4">" ," &amp; E6 &amp; " " &amp; F6 &amp; " "</f>
        <v xml:space="preserve"> ,jtn varchar(50) </v>
      </c>
      <c r="H6" t="s">
        <v>651</v>
      </c>
      <c r="I6" t="str">
        <f t="shared" ref="I6:I16" si="5">" ," &amp; E6</f>
        <v xml:space="preserve"> ,jtn</v>
      </c>
      <c r="J6" t="str">
        <f t="shared" ref="J6:J16" si="6">E6&amp;": string;"</f>
        <v>jtn: string;</v>
      </c>
      <c r="K6"/>
      <c r="L6" s="1" t="str">
        <f t="shared" ref="L6:L16" si="7">"if(this."&amp;E6&amp;"!=null &amp;&amp; this."&amp;E6&amp;"!=''){      sq=sq+', "&amp;E6&amp;"= ? ';      params.push(this."&amp;E6&amp;");    }"</f>
        <v>if(this.jtn!=null &amp;&amp; this.jtn!=''){      sq=sq+', jtn= ? ';      params.push(this.jtn);    }</v>
      </c>
      <c r="M6" t="str">
        <f t="shared" ref="M6:M16" si="8">"params.push(this."&amp;E6&amp;");"</f>
        <v>params.push(this.jtn);</v>
      </c>
      <c r="N6"/>
      <c r="O6" t="str">
        <f t="shared" ref="O6:O16" si="9">"this."&amp;E6&amp;" = '"&amp;D6&amp;"'"</f>
        <v>this.jtn = '计划项主题'</v>
      </c>
    </row>
    <row r="7" spans="1:15" ht="18" customHeight="1">
      <c r="A7" s="10" t="s">
        <v>466</v>
      </c>
      <c r="B7" s="10" t="s">
        <v>528</v>
      </c>
      <c r="C7" s="11"/>
      <c r="D7" s="10" t="s">
        <v>466</v>
      </c>
      <c r="E7" s="12" t="s">
        <v>70</v>
      </c>
      <c r="F7" s="4" t="s">
        <v>38</v>
      </c>
      <c r="G7" t="str">
        <f t="shared" si="4"/>
        <v xml:space="preserve"> ,sd varchar(20) </v>
      </c>
      <c r="H7" t="s">
        <v>651</v>
      </c>
      <c r="I7" t="str">
        <f t="shared" si="5"/>
        <v xml:space="preserve"> ,sd</v>
      </c>
      <c r="J7" t="str">
        <f t="shared" si="6"/>
        <v>sd: string;</v>
      </c>
      <c r="L7" s="1" t="str">
        <f t="shared" si="7"/>
        <v>if(this.sd!=null &amp;&amp; this.sd!=''){      sq=sq+', sd= ? ';      params.push(this.sd);    }</v>
      </c>
      <c r="M7" t="str">
        <f t="shared" si="8"/>
        <v>params.push(this.sd);</v>
      </c>
      <c r="O7" t="str">
        <f t="shared" si="9"/>
        <v>this.sd = '所属日期'</v>
      </c>
    </row>
    <row r="8" spans="1:15" s="47" customFormat="1" ht="18" customHeight="1">
      <c r="A8" s="46" t="s">
        <v>654</v>
      </c>
      <c r="B8" s="46" t="s">
        <v>656</v>
      </c>
      <c r="D8" s="46" t="s">
        <v>654</v>
      </c>
      <c r="E8" s="48" t="s">
        <v>655</v>
      </c>
      <c r="F8" s="48" t="s">
        <v>38</v>
      </c>
      <c r="G8" t="str">
        <f t="shared" si="4"/>
        <v xml:space="preserve"> ,st varchar(20) </v>
      </c>
      <c r="H8" t="s">
        <v>651</v>
      </c>
      <c r="I8" t="str">
        <f t="shared" si="5"/>
        <v xml:space="preserve"> ,st</v>
      </c>
      <c r="J8" t="str">
        <f t="shared" si="6"/>
        <v>st: string;</v>
      </c>
      <c r="K8"/>
      <c r="L8" s="1" t="str">
        <f t="shared" si="7"/>
        <v>if(this.st!=null &amp;&amp; this.st!=''){      sq=sq+', st= ? ';      params.push(this.st);    }</v>
      </c>
      <c r="M8" t="str">
        <f t="shared" si="8"/>
        <v>params.push(this.st);</v>
      </c>
      <c r="N8"/>
      <c r="O8" t="str">
        <f t="shared" si="9"/>
        <v>this.st = '所属时间'</v>
      </c>
    </row>
    <row r="9" spans="1:15" ht="18" customHeight="1">
      <c r="A9" s="10" t="s">
        <v>525</v>
      </c>
      <c r="B9" s="10" t="s">
        <v>529</v>
      </c>
      <c r="C9" s="11"/>
      <c r="D9" s="10" t="s">
        <v>525</v>
      </c>
      <c r="E9" s="12" t="s">
        <v>526</v>
      </c>
      <c r="F9" s="4" t="s">
        <v>518</v>
      </c>
      <c r="G9" t="str">
        <f t="shared" si="4"/>
        <v xml:space="preserve"> ,jtt varchar(4) </v>
      </c>
      <c r="H9" t="s">
        <v>651</v>
      </c>
      <c r="I9" t="str">
        <f t="shared" si="5"/>
        <v xml:space="preserve"> ,jtt</v>
      </c>
      <c r="J9" t="str">
        <f t="shared" si="6"/>
        <v>jtt: string;</v>
      </c>
      <c r="L9" s="1" t="str">
        <f t="shared" si="7"/>
        <v>if(this.jtt!=null &amp;&amp; this.jtt!=''){      sq=sq+', jtt= ? ';      params.push(this.jtt);    }</v>
      </c>
      <c r="M9" t="str">
        <f t="shared" si="8"/>
        <v>params.push(this.jtt);</v>
      </c>
      <c r="O9" t="str">
        <f t="shared" si="9"/>
        <v>this.jtt = '日历项类型'</v>
      </c>
    </row>
    <row r="10" spans="1:15" ht="18" customHeight="1">
      <c r="A10" s="10" t="s">
        <v>530</v>
      </c>
      <c r="B10" s="10" t="s">
        <v>531</v>
      </c>
      <c r="C10" s="11"/>
      <c r="D10" s="10" t="s">
        <v>530</v>
      </c>
      <c r="E10" s="12" t="s">
        <v>532</v>
      </c>
      <c r="F10" s="4" t="s">
        <v>518</v>
      </c>
      <c r="G10" t="str">
        <f t="shared" si="4"/>
        <v xml:space="preserve"> ,jtc varchar(4) </v>
      </c>
      <c r="H10" t="s">
        <v>651</v>
      </c>
      <c r="I10" t="str">
        <f t="shared" si="5"/>
        <v xml:space="preserve"> ,jtc</v>
      </c>
      <c r="J10" t="str">
        <f t="shared" si="6"/>
        <v>jtc: string;</v>
      </c>
      <c r="L10" s="1" t="str">
        <f t="shared" si="7"/>
        <v>if(this.jtc!=null &amp;&amp; this.jtc!=''){      sq=sq+', jtc= ? ';      params.push(this.jtc);    }</v>
      </c>
      <c r="M10" t="str">
        <f t="shared" si="8"/>
        <v>params.push(this.jtc);</v>
      </c>
      <c r="O10" t="str">
        <f t="shared" si="9"/>
        <v>this.jtc = '自定义'</v>
      </c>
    </row>
    <row r="11" spans="1:15" ht="18" customHeight="1">
      <c r="A11" s="5" t="s">
        <v>337</v>
      </c>
      <c r="B11" s="5"/>
      <c r="D11" s="5" t="s">
        <v>337</v>
      </c>
      <c r="E11" s="4" t="s">
        <v>345</v>
      </c>
      <c r="F11" s="4" t="s">
        <v>275</v>
      </c>
      <c r="G11" t="str">
        <f t="shared" si="4"/>
        <v xml:space="preserve"> ,px integer </v>
      </c>
      <c r="H11" t="s">
        <v>651</v>
      </c>
      <c r="I11" t="str">
        <f t="shared" si="5"/>
        <v xml:space="preserve"> ,px</v>
      </c>
      <c r="J11" t="str">
        <f t="shared" si="6"/>
        <v>px: string;</v>
      </c>
      <c r="L11" s="1" t="str">
        <f t="shared" si="7"/>
        <v>if(this.px!=null &amp;&amp; this.px!=''){      sq=sq+', px= ? ';      params.push(this.px);    }</v>
      </c>
      <c r="M11" t="str">
        <f t="shared" si="8"/>
        <v>params.push(this.px);</v>
      </c>
      <c r="O11" t="str">
        <f t="shared" si="9"/>
        <v>this.px = '排序'</v>
      </c>
    </row>
    <row r="12" spans="1:15" ht="18" customHeight="1">
      <c r="A12" s="5" t="s">
        <v>124</v>
      </c>
      <c r="B12" s="5"/>
      <c r="D12" s="5" t="s">
        <v>124</v>
      </c>
      <c r="E12" s="4" t="s">
        <v>125</v>
      </c>
      <c r="F12" s="4" t="s">
        <v>29</v>
      </c>
      <c r="G12" t="str">
        <f t="shared" si="4"/>
        <v xml:space="preserve"> ,bz varchar(50) </v>
      </c>
      <c r="H12" t="s">
        <v>651</v>
      </c>
      <c r="I12" t="str">
        <f t="shared" si="5"/>
        <v xml:space="preserve"> ,bz</v>
      </c>
      <c r="J12" t="str">
        <f t="shared" si="6"/>
        <v>bz: string;</v>
      </c>
      <c r="L12" s="1" t="str">
        <f t="shared" si="7"/>
        <v>if(this.bz!=null &amp;&amp; this.bz!=''){      sq=sq+', bz= ? ';      params.push(this.bz);    }</v>
      </c>
      <c r="M12" t="str">
        <f t="shared" si="8"/>
        <v>params.push(this.bz);</v>
      </c>
      <c r="O12" t="str">
        <f t="shared" si="9"/>
        <v>this.bz = '备注'</v>
      </c>
    </row>
    <row r="13" spans="1:15" ht="18" customHeight="1">
      <c r="A13" s="5" t="s">
        <v>274</v>
      </c>
      <c r="B13" s="5"/>
      <c r="D13" s="5" t="s">
        <v>274</v>
      </c>
      <c r="E13" s="4" t="s">
        <v>278</v>
      </c>
      <c r="F13" s="4" t="s">
        <v>275</v>
      </c>
      <c r="G13" t="str">
        <f t="shared" si="4"/>
        <v xml:space="preserve"> ,wtt integer </v>
      </c>
      <c r="H13" t="s">
        <v>651</v>
      </c>
      <c r="I13" t="str">
        <f t="shared" si="5"/>
        <v xml:space="preserve"> ,wtt</v>
      </c>
      <c r="J13" t="str">
        <f t="shared" si="6"/>
        <v>wtt: string;</v>
      </c>
      <c r="L13" s="1" t="str">
        <f t="shared" si="7"/>
        <v>if(this.wtt!=null &amp;&amp; this.wtt!=''){      sq=sq+', wtt= ? ';      params.push(this.wtt);    }</v>
      </c>
      <c r="M13" t="str">
        <f t="shared" si="8"/>
        <v>params.push(this.wtt);</v>
      </c>
      <c r="O13" t="str">
        <f t="shared" si="9"/>
        <v>this.wtt = '创建时间戳'</v>
      </c>
    </row>
    <row r="14" spans="1:15" ht="18" customHeight="1">
      <c r="A14" s="5" t="s">
        <v>490</v>
      </c>
      <c r="B14" s="5"/>
      <c r="D14" s="5" t="s">
        <v>490</v>
      </c>
      <c r="E14" s="4" t="s">
        <v>491</v>
      </c>
      <c r="F14" s="4" t="s">
        <v>312</v>
      </c>
      <c r="G14" t="str">
        <f t="shared" si="4"/>
        <v xml:space="preserve"> ,utt integer </v>
      </c>
      <c r="H14" t="s">
        <v>651</v>
      </c>
      <c r="I14" t="str">
        <f t="shared" si="5"/>
        <v xml:space="preserve"> ,utt</v>
      </c>
      <c r="J14" t="str">
        <f t="shared" si="6"/>
        <v>utt: string;</v>
      </c>
      <c r="L14" s="1" t="str">
        <f t="shared" si="7"/>
        <v>if(this.utt!=null &amp;&amp; this.utt!=''){      sq=sq+', utt= ? ';      params.push(this.utt);    }</v>
      </c>
      <c r="M14" t="str">
        <f t="shared" si="8"/>
        <v>params.push(this.utt);</v>
      </c>
      <c r="O14" t="str">
        <f t="shared" si="9"/>
        <v>this.utt = '更新时间戳'</v>
      </c>
    </row>
    <row r="15" spans="1:15" ht="18.75" customHeight="1">
      <c r="A15" s="10" t="s">
        <v>574</v>
      </c>
      <c r="B15" s="10" t="s">
        <v>575</v>
      </c>
      <c r="D15" s="5" t="s">
        <v>574</v>
      </c>
      <c r="E15" s="4" t="s">
        <v>573</v>
      </c>
      <c r="F15" s="4" t="s">
        <v>683</v>
      </c>
      <c r="G15" t="str">
        <f t="shared" si="4"/>
        <v xml:space="preserve"> ,tb varchar(6) </v>
      </c>
      <c r="H15" t="s">
        <v>651</v>
      </c>
      <c r="I15" t="str">
        <f t="shared" si="5"/>
        <v xml:space="preserve"> ,tb</v>
      </c>
      <c r="J15" t="str">
        <f t="shared" si="6"/>
        <v>tb: string;</v>
      </c>
      <c r="L15" s="1" t="str">
        <f t="shared" si="7"/>
        <v>if(this.tb!=null &amp;&amp; this.tb!=''){      sq=sq+', tb= ? ';      params.push(this.tb);    }</v>
      </c>
      <c r="M15" t="str">
        <f t="shared" si="8"/>
        <v>params.push(this.tb);</v>
      </c>
      <c r="O15" t="str">
        <f t="shared" si="9"/>
        <v>this.tb = '是否同步'</v>
      </c>
    </row>
    <row r="16" spans="1:15" ht="20.25" customHeight="1">
      <c r="A16" s="10" t="s">
        <v>571</v>
      </c>
      <c r="B16" s="10" t="s">
        <v>572</v>
      </c>
      <c r="D16" s="5" t="s">
        <v>571</v>
      </c>
      <c r="E16" s="4" t="s">
        <v>570</v>
      </c>
      <c r="F16" s="4" t="s">
        <v>683</v>
      </c>
      <c r="G16" t="str">
        <f t="shared" si="4"/>
        <v xml:space="preserve"> ,del varchar(6) </v>
      </c>
      <c r="H16" t="s">
        <v>651</v>
      </c>
      <c r="I16" t="str">
        <f t="shared" si="5"/>
        <v xml:space="preserve"> ,del</v>
      </c>
      <c r="J16" t="str">
        <f t="shared" si="6"/>
        <v>del: string;</v>
      </c>
      <c r="L16" s="1" t="str">
        <f t="shared" si="7"/>
        <v>if(this.del!=null &amp;&amp; this.del!=''){      sq=sq+', del= ? ';      params.push(this.del);    }</v>
      </c>
      <c r="M16" t="str">
        <f t="shared" si="8"/>
        <v>params.push(this.del);</v>
      </c>
      <c r="O16" t="str">
        <f t="shared" si="9"/>
        <v>this.del = '是否删除'</v>
      </c>
    </row>
    <row r="17" spans="1:7">
      <c r="A17" s="5"/>
      <c r="B17" s="5"/>
      <c r="D17" s="5"/>
      <c r="E17" s="4"/>
      <c r="F17" s="4"/>
      <c r="G17" s="11" t="str">
        <f>CONCATENATE(G4,G5,G6,G7,G8,G9,G10,G11,G12,G13,G14)</f>
        <v xml:space="preserve"> jti varchar(50) PRIMARY KEY ,ji varchar(50)  ,jtn varchar(50)  ,sd varchar(20)  ,st varchar(20)  ,jtt varchar(4)  ,jtc varchar(4)  ,px integer  ,bz varchar(50)  ,wtt integer  ,utt integer </v>
      </c>
    </row>
    <row r="18" spans="1:7">
      <c r="A18" s="5"/>
      <c r="B18" s="5"/>
      <c r="D18" s="5"/>
      <c r="E18" s="4"/>
      <c r="F18" s="4"/>
      <c r="G18" s="11" t="str">
        <f>CONCATENATE(I4,I5,I6,I7,I8,I9,I10,I11,I12,I13,I14)</f>
        <v xml:space="preserve"> jti ,ji ,jtn ,sd ,st ,jtt ,jtc ,px ,bz ,wtt ,utt</v>
      </c>
    </row>
    <row r="19" spans="1:7">
      <c r="A19" s="1"/>
      <c r="B19" s="1"/>
      <c r="D19" s="1"/>
      <c r="G19" s="11" t="str">
        <f>CONCATENATE(H4,H5,H6,H7,H8,H9,H10,H11,H12,H13,H14)</f>
        <v>?,?,?,?,?,?,?,?,?,?,?</v>
      </c>
    </row>
    <row r="22" spans="1:7">
      <c r="A22" s="18" t="s">
        <v>60</v>
      </c>
    </row>
  </sheetData>
  <mergeCells count="1">
    <mergeCell ref="E2:F2"/>
  </mergeCells>
  <phoneticPr fontId="1" type="noConversion"/>
  <hyperlinks>
    <hyperlink ref="A22" location="一览!A1" display="返回"/>
  </hyperlinks>
  <pageMargins left="0.7" right="0.7" top="0.75" bottom="0.75" header="0.3" footer="0.3"/>
  <pageSetup paperSize="9" orientation="portrait" horizontalDpi="4294967293" verticalDpi="0" r:id="rId1"/>
</worksheet>
</file>

<file path=xl/worksheets/sheet17.xml><?xml version="1.0" encoding="utf-8"?>
<worksheet xmlns="http://schemas.openxmlformats.org/spreadsheetml/2006/main" xmlns:r="http://schemas.openxmlformats.org/officeDocument/2006/relationships">
  <sheetPr>
    <tabColor theme="9" tint="-0.249977111117893"/>
  </sheetPr>
  <dimension ref="A2:O18"/>
  <sheetViews>
    <sheetView workbookViewId="0">
      <selection activeCell="D10" sqref="D10"/>
    </sheetView>
  </sheetViews>
  <sheetFormatPr defaultRowHeight="13.5"/>
  <cols>
    <col min="1" max="1" width="15.25" style="1" bestFit="1" customWidth="1"/>
    <col min="2" max="2" width="32.125" style="1" customWidth="1"/>
    <col min="4" max="4" width="15.25" style="1" bestFit="1" customWidth="1"/>
    <col min="5" max="5" width="7.125" bestFit="1" customWidth="1"/>
    <col min="6" max="6" width="15.625" customWidth="1"/>
  </cols>
  <sheetData>
    <row r="2" spans="1:15">
      <c r="A2" s="2" t="s">
        <v>4</v>
      </c>
      <c r="B2" s="2" t="s">
        <v>590</v>
      </c>
      <c r="D2" s="2" t="s">
        <v>0</v>
      </c>
      <c r="E2" s="57" t="s">
        <v>662</v>
      </c>
      <c r="F2" s="57"/>
    </row>
    <row r="3" spans="1:15">
      <c r="A3" s="2" t="s">
        <v>5</v>
      </c>
      <c r="B3" s="2" t="s">
        <v>6</v>
      </c>
      <c r="D3" s="2" t="s">
        <v>7</v>
      </c>
      <c r="E3" s="37" t="s">
        <v>8</v>
      </c>
      <c r="F3" s="37" t="s">
        <v>9</v>
      </c>
    </row>
    <row r="4" spans="1:15" ht="18" customHeight="1">
      <c r="A4" s="41" t="s">
        <v>589</v>
      </c>
      <c r="B4" s="41" t="s">
        <v>589</v>
      </c>
      <c r="D4" s="41" t="s">
        <v>589</v>
      </c>
      <c r="E4" s="39" t="s">
        <v>663</v>
      </c>
      <c r="F4" s="39" t="s">
        <v>665</v>
      </c>
      <c r="G4" t="str">
        <f>" " &amp; E4 &amp; " " &amp; F4 &amp; " PRIMARY KEY"</f>
        <v xml:space="preserve"> pari varchar(50) PRIMARY KEY</v>
      </c>
      <c r="H4" t="s">
        <v>658</v>
      </c>
      <c r="I4" t="str">
        <f>" " &amp; E4</f>
        <v xml:space="preserve"> pari</v>
      </c>
      <c r="J4" t="str">
        <f>E4&amp;": string;"</f>
        <v>pari: string;</v>
      </c>
      <c r="L4" s="1" t="str">
        <f>"if(this."&amp;E4&amp;"!=null &amp;&amp; this."&amp;E4&amp;"!=''){      sq=sq+', "&amp;E4&amp;"= ? ';      params.push(this."&amp;E4&amp;");    }"</f>
        <v>if(this.pari!=null &amp;&amp; this.pari!=''){      sq=sq+', pari= ? ';      params.push(this.pari);    }</v>
      </c>
      <c r="M4" t="str">
        <f>"params.push(this."&amp;E4&amp;");"</f>
        <v>params.push(this.pari);</v>
      </c>
      <c r="O4" t="str">
        <f>"this."&amp;E4&amp;" = '"&amp;D4&amp;"'"</f>
        <v>this.pari = '主键ID'</v>
      </c>
    </row>
    <row r="5" spans="1:15" ht="18" customHeight="1">
      <c r="A5" s="5" t="s">
        <v>588</v>
      </c>
      <c r="B5" s="5"/>
      <c r="D5" s="5" t="s">
        <v>588</v>
      </c>
      <c r="E5" s="4" t="s">
        <v>249</v>
      </c>
      <c r="F5" s="4" t="s">
        <v>665</v>
      </c>
      <c r="G5" t="str">
        <f>" ," &amp; E5 &amp; " " &amp; F5 &amp; " "</f>
        <v xml:space="preserve"> ,pwi varchar(50) </v>
      </c>
      <c r="H5" t="s">
        <v>651</v>
      </c>
      <c r="I5" t="str">
        <f>" ," &amp; E5</f>
        <v xml:space="preserve"> ,pwi</v>
      </c>
      <c r="J5" t="str">
        <f t="shared" ref="J5" si="0">E5&amp;": string;"</f>
        <v>pwi: string;</v>
      </c>
      <c r="L5" s="1" t="str">
        <f t="shared" ref="L5" si="1">"if(this."&amp;E5&amp;"!=null &amp;&amp; this."&amp;E5&amp;"!=''){      sq=sq+', "&amp;E5&amp;"= ? ';      params.push(this."&amp;E5&amp;");    }"</f>
        <v>if(this.pwi!=null &amp;&amp; this.pwi!=''){      sq=sq+', pwi= ? ';      params.push(this.pwi);    }</v>
      </c>
      <c r="M5" t="str">
        <f t="shared" ref="M5" si="2">"params.push(this."&amp;E5&amp;");"</f>
        <v>params.push(this.pwi);</v>
      </c>
      <c r="O5" t="str">
        <f t="shared" ref="O5:O15" si="3">"this."&amp;E5&amp;" = '"&amp;D5&amp;"'"</f>
        <v>this.pwi = '事件参与人表ID'</v>
      </c>
    </row>
    <row r="6" spans="1:15" ht="20.25" customHeight="1">
      <c r="A6" s="5" t="s">
        <v>59</v>
      </c>
      <c r="B6" s="5"/>
      <c r="D6" s="5" t="s">
        <v>59</v>
      </c>
      <c r="E6" s="4" t="s">
        <v>241</v>
      </c>
      <c r="F6" s="4" t="s">
        <v>28</v>
      </c>
      <c r="G6" t="str">
        <f t="shared" ref="G6:G15" si="4">" ," &amp; E6 &amp; " " &amp; F6 &amp; " "</f>
        <v xml:space="preserve"> ,ui varchar(50) </v>
      </c>
      <c r="H6" t="s">
        <v>651</v>
      </c>
      <c r="I6" t="str">
        <f t="shared" ref="I6:I15" si="5">" ," &amp; E6</f>
        <v xml:space="preserve"> ,ui</v>
      </c>
      <c r="J6" t="str">
        <f t="shared" ref="J6:J15" si="6">E6&amp;": string;"</f>
        <v>ui: string;</v>
      </c>
      <c r="L6" s="1" t="str">
        <f t="shared" ref="L6:L15" si="7">"if(this."&amp;E6&amp;"!=null &amp;&amp; this."&amp;E6&amp;"!=''){      sq=sq+', "&amp;E6&amp;"= ? ';      params.push(this."&amp;E6&amp;");    }"</f>
        <v>if(this.ui!=null &amp;&amp; this.ui!=''){      sq=sq+', ui= ? ';      params.push(this.ui);    }</v>
      </c>
      <c r="M6" t="str">
        <f t="shared" ref="M6:M15" si="8">"params.push(this."&amp;E6&amp;");"</f>
        <v>params.push(this.ui);</v>
      </c>
      <c r="O6" t="str">
        <f t="shared" si="3"/>
        <v>this.ui = '数据归属人ID'</v>
      </c>
    </row>
    <row r="7" spans="1:15" ht="20.25" customHeight="1">
      <c r="A7" s="5" t="s">
        <v>586</v>
      </c>
      <c r="B7" s="5" t="s">
        <v>587</v>
      </c>
      <c r="D7" s="5" t="s">
        <v>586</v>
      </c>
      <c r="E7" s="4" t="s">
        <v>585</v>
      </c>
      <c r="F7" s="4" t="s">
        <v>28</v>
      </c>
      <c r="G7" t="str">
        <f t="shared" si="4"/>
        <v xml:space="preserve"> ,obt varchar(50) </v>
      </c>
      <c r="H7" t="s">
        <v>651</v>
      </c>
      <c r="I7" t="str">
        <f t="shared" si="5"/>
        <v xml:space="preserve"> ,obt</v>
      </c>
      <c r="J7" t="str">
        <f t="shared" si="6"/>
        <v>obt: string;</v>
      </c>
      <c r="L7" s="1" t="str">
        <f t="shared" si="7"/>
        <v>if(this.obt!=null &amp;&amp; this.obt!=''){      sq=sq+', obt= ? ';      params.push(this.obt);    }</v>
      </c>
      <c r="M7" t="str">
        <f t="shared" si="8"/>
        <v>params.push(this.obt);</v>
      </c>
      <c r="O7" t="str">
        <f t="shared" si="3"/>
        <v>this.obt = '对象类型'</v>
      </c>
    </row>
    <row r="8" spans="1:15" ht="20.25" customHeight="1">
      <c r="A8" s="5" t="s">
        <v>584</v>
      </c>
      <c r="B8" s="5"/>
      <c r="D8" s="5" t="s">
        <v>584</v>
      </c>
      <c r="E8" s="4" t="s">
        <v>583</v>
      </c>
      <c r="F8" s="4" t="s">
        <v>582</v>
      </c>
      <c r="G8" t="str">
        <f t="shared" si="4"/>
        <v xml:space="preserve"> ,obi varchar(50) </v>
      </c>
      <c r="H8" t="s">
        <v>651</v>
      </c>
      <c r="I8" t="str">
        <f t="shared" si="5"/>
        <v xml:space="preserve"> ,obi</v>
      </c>
      <c r="J8" t="str">
        <f t="shared" si="6"/>
        <v>obi: string;</v>
      </c>
      <c r="L8" s="1" t="str">
        <f t="shared" si="7"/>
        <v>if(this.obi!=null &amp;&amp; this.obi!=''){      sq=sq+', obi= ? ';      params.push(this.obi);    }</v>
      </c>
      <c r="M8" t="str">
        <f t="shared" si="8"/>
        <v>params.push(this.obi);</v>
      </c>
      <c r="O8" t="str">
        <f t="shared" si="3"/>
        <v>this.obi = '对象ID'</v>
      </c>
    </row>
    <row r="9" spans="1:15" ht="20.25" customHeight="1">
      <c r="A9" s="54" t="s">
        <v>580</v>
      </c>
      <c r="B9" s="54" t="s">
        <v>581</v>
      </c>
      <c r="C9" s="55"/>
      <c r="D9" s="54" t="s">
        <v>580</v>
      </c>
      <c r="E9" s="56" t="s">
        <v>579</v>
      </c>
      <c r="F9" s="56" t="s">
        <v>569</v>
      </c>
      <c r="G9" t="str">
        <f t="shared" si="4"/>
        <v xml:space="preserve"> ,sa varchar(4) </v>
      </c>
      <c r="H9" t="s">
        <v>651</v>
      </c>
      <c r="I9" t="str">
        <f t="shared" si="5"/>
        <v xml:space="preserve"> ,sa</v>
      </c>
      <c r="J9" t="str">
        <f t="shared" si="6"/>
        <v>sa: string;</v>
      </c>
      <c r="L9" s="1" t="str">
        <f t="shared" si="7"/>
        <v>if(this.sa!=null &amp;&amp; this.sa!=''){      sq=sq+', sa= ? ';      params.push(this.sa);    }</v>
      </c>
      <c r="M9" t="str">
        <f t="shared" si="8"/>
        <v>params.push(this.sa);</v>
      </c>
      <c r="O9" t="str">
        <f t="shared" si="3"/>
        <v>this.sa = '修改权限'</v>
      </c>
    </row>
    <row r="10" spans="1:15" ht="20.25" customHeight="1">
      <c r="A10" s="10" t="s">
        <v>578</v>
      </c>
      <c r="B10" s="10" t="s">
        <v>577</v>
      </c>
      <c r="D10" s="5" t="s">
        <v>86</v>
      </c>
      <c r="E10" s="4" t="s">
        <v>576</v>
      </c>
      <c r="F10" s="4" t="s">
        <v>569</v>
      </c>
      <c r="G10" t="str">
        <f t="shared" si="4"/>
        <v xml:space="preserve"> ,sdt varchar(4) </v>
      </c>
      <c r="H10" t="s">
        <v>651</v>
      </c>
      <c r="I10" t="str">
        <f t="shared" si="5"/>
        <v xml:space="preserve"> ,sdt</v>
      </c>
      <c r="J10" t="str">
        <f t="shared" si="6"/>
        <v>sdt: string;</v>
      </c>
      <c r="L10" s="1" t="str">
        <f t="shared" si="7"/>
        <v>if(this.sdt!=null &amp;&amp; this.sdt!=''){      sq=sq+', sdt= ? ';      params.push(this.sdt);    }</v>
      </c>
      <c r="M10" t="str">
        <f t="shared" si="8"/>
        <v>params.push(this.sdt);</v>
      </c>
      <c r="O10" t="str">
        <f t="shared" si="3"/>
        <v>this.sdt = '日程发送状态'</v>
      </c>
    </row>
    <row r="11" spans="1:15" ht="20.25" customHeight="1">
      <c r="A11" s="10" t="s">
        <v>574</v>
      </c>
      <c r="B11" s="10" t="s">
        <v>575</v>
      </c>
      <c r="D11" s="5" t="s">
        <v>574</v>
      </c>
      <c r="E11" s="4" t="s">
        <v>573</v>
      </c>
      <c r="F11" s="4" t="s">
        <v>569</v>
      </c>
      <c r="G11" t="str">
        <f t="shared" si="4"/>
        <v xml:space="preserve"> ,tb varchar(4) </v>
      </c>
      <c r="H11" t="s">
        <v>651</v>
      </c>
      <c r="I11" t="str">
        <f t="shared" si="5"/>
        <v xml:space="preserve"> ,tb</v>
      </c>
      <c r="J11" t="str">
        <f t="shared" si="6"/>
        <v>tb: string;</v>
      </c>
      <c r="L11" s="1" t="str">
        <f t="shared" si="7"/>
        <v>if(this.tb!=null &amp;&amp; this.tb!=''){      sq=sq+', tb= ? ';      params.push(this.tb);    }</v>
      </c>
      <c r="M11" t="str">
        <f t="shared" si="8"/>
        <v>params.push(this.tb);</v>
      </c>
      <c r="O11" t="str">
        <f t="shared" si="3"/>
        <v>this.tb = '是否同步'</v>
      </c>
    </row>
    <row r="12" spans="1:15" ht="20.25" customHeight="1">
      <c r="A12" s="10" t="s">
        <v>571</v>
      </c>
      <c r="B12" s="10" t="s">
        <v>572</v>
      </c>
      <c r="D12" s="5" t="s">
        <v>571</v>
      </c>
      <c r="E12" s="4" t="s">
        <v>570</v>
      </c>
      <c r="F12" s="4" t="s">
        <v>569</v>
      </c>
      <c r="G12" t="str">
        <f t="shared" si="4"/>
        <v xml:space="preserve"> ,del varchar(4) </v>
      </c>
      <c r="H12" t="s">
        <v>651</v>
      </c>
      <c r="I12" t="str">
        <f t="shared" si="5"/>
        <v xml:space="preserve"> ,del</v>
      </c>
      <c r="J12" t="str">
        <f t="shared" si="6"/>
        <v>del: string;</v>
      </c>
      <c r="L12" s="1" t="str">
        <f t="shared" si="7"/>
        <v>if(this.del!=null &amp;&amp; this.del!=''){      sq=sq+', del= ? ';      params.push(this.del);    }</v>
      </c>
      <c r="M12" t="str">
        <f t="shared" si="8"/>
        <v>params.push(this.del);</v>
      </c>
      <c r="O12" t="str">
        <f t="shared" si="3"/>
        <v>this.del = '是否删除'</v>
      </c>
    </row>
    <row r="13" spans="1:15" ht="20.25" customHeight="1">
      <c r="A13" s="10" t="s">
        <v>703</v>
      </c>
      <c r="B13" s="10" t="s">
        <v>705</v>
      </c>
      <c r="D13" s="10" t="s">
        <v>703</v>
      </c>
      <c r="E13" s="4" t="s">
        <v>704</v>
      </c>
      <c r="F13" s="4" t="s">
        <v>569</v>
      </c>
      <c r="G13" t="str">
        <f t="shared" ref="G13" si="9">" ," &amp; E13 &amp; " " &amp; F13 &amp; " "</f>
        <v xml:space="preserve"> ,wc varchar(4) </v>
      </c>
      <c r="H13" t="s">
        <v>651</v>
      </c>
      <c r="I13" t="str">
        <f t="shared" ref="I13" si="10">" ," &amp; E13</f>
        <v xml:space="preserve"> ,wc</v>
      </c>
      <c r="J13" t="str">
        <f t="shared" ref="J13" si="11">E13&amp;": string;"</f>
        <v>wc: string;</v>
      </c>
      <c r="L13" s="1" t="str">
        <f t="shared" ref="L13" si="12">"if(this."&amp;E13&amp;"!=null &amp;&amp; this."&amp;E13&amp;"!=''){      sq=sq+', "&amp;E13&amp;"= ? ';      params.push(this."&amp;E13&amp;");    }"</f>
        <v>if(this.wc!=null &amp;&amp; this.wc!=''){      sq=sq+', wc= ? ';      params.push(this.wc);    }</v>
      </c>
      <c r="M13" t="str">
        <f t="shared" ref="M13" si="13">"params.push(this."&amp;E13&amp;");"</f>
        <v>params.push(this.wc);</v>
      </c>
      <c r="O13" t="str">
        <f t="shared" ref="O13" si="14">"this."&amp;E13&amp;" = '"&amp;D13&amp;"'"</f>
        <v>this.wc = '完成状态'</v>
      </c>
    </row>
    <row r="14" spans="1:15" ht="20.25" customHeight="1">
      <c r="A14" s="5" t="s">
        <v>568</v>
      </c>
      <c r="B14" s="5"/>
      <c r="D14" s="5" t="s">
        <v>568</v>
      </c>
      <c r="E14" s="4" t="s">
        <v>567</v>
      </c>
      <c r="F14" s="4" t="s">
        <v>566</v>
      </c>
      <c r="G14" t="str">
        <f t="shared" si="4"/>
        <v xml:space="preserve"> ,wtt integer </v>
      </c>
      <c r="H14" t="s">
        <v>651</v>
      </c>
      <c r="I14" t="str">
        <f t="shared" si="5"/>
        <v xml:space="preserve"> ,wtt</v>
      </c>
      <c r="J14" t="str">
        <f t="shared" si="6"/>
        <v>wtt: string;</v>
      </c>
      <c r="L14" s="1" t="str">
        <f t="shared" si="7"/>
        <v>if(this.wtt!=null &amp;&amp; this.wtt!=''){      sq=sq+', wtt= ? ';      params.push(this.wtt);    }</v>
      </c>
      <c r="M14" t="str">
        <f t="shared" si="8"/>
        <v>params.push(this.wtt);</v>
      </c>
      <c r="O14" t="str">
        <f t="shared" si="3"/>
        <v>this.wtt = '创建时间戳'</v>
      </c>
    </row>
    <row r="15" spans="1:15" ht="20.25" customHeight="1">
      <c r="A15" s="5" t="s">
        <v>490</v>
      </c>
      <c r="B15" s="5"/>
      <c r="D15" s="5" t="s">
        <v>490</v>
      </c>
      <c r="E15" s="4" t="s">
        <v>491</v>
      </c>
      <c r="F15" s="4" t="s">
        <v>312</v>
      </c>
      <c r="G15" t="str">
        <f t="shared" si="4"/>
        <v xml:space="preserve"> ,utt integer </v>
      </c>
      <c r="H15" t="s">
        <v>651</v>
      </c>
      <c r="I15" t="str">
        <f t="shared" si="5"/>
        <v xml:space="preserve"> ,utt</v>
      </c>
      <c r="J15" t="str">
        <f t="shared" si="6"/>
        <v>utt: string;</v>
      </c>
      <c r="L15" s="1" t="str">
        <f t="shared" si="7"/>
        <v>if(this.utt!=null &amp;&amp; this.utt!=''){      sq=sq+', utt= ? ';      params.push(this.utt);    }</v>
      </c>
      <c r="M15" t="str">
        <f t="shared" si="8"/>
        <v>params.push(this.utt);</v>
      </c>
      <c r="O15" t="str">
        <f t="shared" si="3"/>
        <v>this.utt = '更新时间戳'</v>
      </c>
    </row>
    <row r="16" spans="1:15">
      <c r="A16" s="18" t="s">
        <v>565</v>
      </c>
      <c r="G16" s="11" t="str">
        <f>CONCATENATE(G4,G5,G6,G7,G8,G9,G10,G11,G12,G14,G15)</f>
        <v xml:space="preserve"> pari varchar(50) PRIMARY KEY ,pwi varchar(50)  ,ui varchar(50)  ,obt varchar(50)  ,obi varchar(50)  ,sa varchar(4)  ,sdt varchar(4)  ,tb varchar(4)  ,del varchar(4)  ,wtt integer  ,utt integer </v>
      </c>
    </row>
    <row r="17" spans="7:7">
      <c r="G17" s="11" t="str">
        <f>CONCATENATE(I4,I5,I6,I7,I8,I9,I10,I11,I12,I14,I15)</f>
        <v xml:space="preserve"> pari ,pwi ,ui ,obt ,obi ,sa ,sdt ,tb ,del ,wtt ,utt</v>
      </c>
    </row>
    <row r="18" spans="7:7">
      <c r="G18" s="11" t="str">
        <f>CONCATENATE(H4,H5,H6,H7,H8,H9,H10,H11,H12,H14,H15)</f>
        <v>?,?,?,?,?,?,?,?,?,?,?</v>
      </c>
    </row>
  </sheetData>
  <mergeCells count="1">
    <mergeCell ref="E2:F2"/>
  </mergeCells>
  <phoneticPr fontId="1" type="noConversion"/>
  <hyperlinks>
    <hyperlink ref="A16" location="一览!A1" display="返回"/>
  </hyperlinks>
  <pageMargins left="0.7" right="0.7" top="0.75" bottom="0.75" header="0.3" footer="0.3"/>
  <pageSetup paperSize="9" orientation="portrait" horizontalDpi="4294967293" verticalDpi="0" r:id="rId1"/>
</worksheet>
</file>

<file path=xl/worksheets/sheet18.xml><?xml version="1.0" encoding="utf-8"?>
<worksheet xmlns="http://schemas.openxmlformats.org/spreadsheetml/2006/main" xmlns:r="http://schemas.openxmlformats.org/officeDocument/2006/relationships">
  <sheetPr>
    <tabColor theme="9" tint="-0.249977111117893"/>
  </sheetPr>
  <dimension ref="A2:O13"/>
  <sheetViews>
    <sheetView workbookViewId="0">
      <selection activeCell="F13" sqref="F13"/>
    </sheetView>
  </sheetViews>
  <sheetFormatPr defaultRowHeight="13.5"/>
  <cols>
    <col min="1" max="1" width="13" style="1" bestFit="1" customWidth="1"/>
    <col min="2" max="2" width="17.625" style="1" customWidth="1"/>
    <col min="4" max="4" width="13" style="1" bestFit="1" customWidth="1"/>
    <col min="5" max="5" width="7.125" bestFit="1" customWidth="1"/>
    <col min="6" max="6" width="15.625" customWidth="1"/>
  </cols>
  <sheetData>
    <row r="2" spans="1:15">
      <c r="A2" s="2" t="s">
        <v>4</v>
      </c>
      <c r="B2" s="2" t="s">
        <v>608</v>
      </c>
      <c r="D2" s="2" t="s">
        <v>0</v>
      </c>
      <c r="E2" s="57" t="s">
        <v>661</v>
      </c>
      <c r="F2" s="57"/>
    </row>
    <row r="3" spans="1:15">
      <c r="A3" s="2" t="s">
        <v>5</v>
      </c>
      <c r="B3" s="2" t="s">
        <v>6</v>
      </c>
      <c r="D3" s="2" t="s">
        <v>7</v>
      </c>
      <c r="E3" s="37" t="s">
        <v>8</v>
      </c>
      <c r="F3" s="37" t="s">
        <v>9</v>
      </c>
    </row>
    <row r="4" spans="1:15" ht="17.25" customHeight="1">
      <c r="A4" s="5" t="s">
        <v>607</v>
      </c>
      <c r="B4" s="5"/>
      <c r="D4" s="5" t="s">
        <v>607</v>
      </c>
      <c r="E4" s="4" t="s">
        <v>666</v>
      </c>
      <c r="F4" s="4" t="s">
        <v>595</v>
      </c>
      <c r="G4" t="str">
        <f>" " &amp; E4 &amp; " " &amp; F4 &amp; " PRIMARY KEY"</f>
        <v xml:space="preserve"> mki varchar(50) PRIMARY KEY</v>
      </c>
      <c r="H4" t="s">
        <v>658</v>
      </c>
      <c r="I4" t="str">
        <f>" " &amp; E4</f>
        <v xml:space="preserve"> mki</v>
      </c>
      <c r="J4" t="str">
        <f>E4&amp;": string;"</f>
        <v>mki: string;</v>
      </c>
      <c r="L4" s="1" t="str">
        <f>"if(this."&amp;E4&amp;"!=null &amp;&amp; this."&amp;E4&amp;"!=''){      sq=sq+', "&amp;E4&amp;"= ? ';      params.push(this."&amp;E4&amp;");    }"</f>
        <v>if(this.mki!=null &amp;&amp; this.mki!=''){      sq=sq+', mki= ? ';      params.push(this.mki);    }</v>
      </c>
      <c r="M4" t="str">
        <f>"params.push(this."&amp;E4&amp;");"</f>
        <v>params.push(this.mki);</v>
      </c>
      <c r="O4" t="str">
        <f>"this."&amp;E4&amp;" = '"&amp;D4&amp;"'"</f>
        <v>this.mki = '主键'</v>
      </c>
    </row>
    <row r="5" spans="1:15" ht="17.25" customHeight="1">
      <c r="A5" s="5" t="s">
        <v>605</v>
      </c>
      <c r="B5" s="5" t="s">
        <v>606</v>
      </c>
      <c r="D5" s="5" t="s">
        <v>605</v>
      </c>
      <c r="E5" s="4" t="s">
        <v>604</v>
      </c>
      <c r="F5" s="4" t="s">
        <v>595</v>
      </c>
      <c r="G5" t="str">
        <f>" ," &amp; E5 &amp; " " &amp; F5 &amp; " "</f>
        <v xml:space="preserve"> ,mkl varchar(50) </v>
      </c>
      <c r="H5" t="s">
        <v>651</v>
      </c>
      <c r="I5" t="str">
        <f>" ," &amp; E5</f>
        <v xml:space="preserve"> ,mkl</v>
      </c>
      <c r="J5" t="str">
        <f t="shared" ref="J5" si="0">E5&amp;": string;"</f>
        <v>mkl: string;</v>
      </c>
      <c r="L5" s="1" t="str">
        <f t="shared" ref="L5" si="1">"if(this."&amp;E5&amp;"!=null &amp;&amp; this."&amp;E5&amp;"!=''){      sq=sq+', "&amp;E5&amp;"= ? ';      params.push(this."&amp;E5&amp;");    }"</f>
        <v>if(this.mkl!=null &amp;&amp; this.mkl!=''){      sq=sq+', mkl= ? ';      params.push(this.mkl);    }</v>
      </c>
      <c r="M5" t="str">
        <f t="shared" ref="M5" si="2">"params.push(this."&amp;E5&amp;");"</f>
        <v>params.push(this.mkl);</v>
      </c>
      <c r="O5" t="str">
        <f t="shared" ref="O5" si="3">"this."&amp;E5&amp;" = '"&amp;D5&amp;"'"</f>
        <v>this.mkl = '语义标签标注'</v>
      </c>
    </row>
    <row r="6" spans="1:15" ht="16.5" customHeight="1">
      <c r="A6" s="5" t="s">
        <v>602</v>
      </c>
      <c r="B6" s="5" t="s">
        <v>603</v>
      </c>
      <c r="D6" s="5" t="s">
        <v>602</v>
      </c>
      <c r="E6" s="4" t="s">
        <v>601</v>
      </c>
      <c r="F6" s="4" t="s">
        <v>29</v>
      </c>
      <c r="G6" t="str">
        <f t="shared" ref="G6:G10" si="4">" ," &amp; E6 &amp; " " &amp; F6 &amp; " "</f>
        <v xml:space="preserve"> ,obt varchar(50) </v>
      </c>
      <c r="H6" t="s">
        <v>651</v>
      </c>
      <c r="I6" t="str">
        <f t="shared" ref="I6:I10" si="5">" ," &amp; E6</f>
        <v xml:space="preserve"> ,obt</v>
      </c>
      <c r="J6" t="str">
        <f t="shared" ref="J6:J10" si="6">E6&amp;": string;"</f>
        <v>obt: string;</v>
      </c>
      <c r="L6" s="1" t="str">
        <f t="shared" ref="L6:L10" si="7">"if(this."&amp;E6&amp;"!=null &amp;&amp; this."&amp;E6&amp;"!=''){      sq=sq+', "&amp;E6&amp;"= ? ';      params.push(this."&amp;E6&amp;");    }"</f>
        <v>if(this.obt!=null &amp;&amp; this.obt!=''){      sq=sq+', obt= ? ';      params.push(this.obt);    }</v>
      </c>
      <c r="M6" t="str">
        <f t="shared" ref="M6:M10" si="8">"params.push(this."&amp;E6&amp;");"</f>
        <v>params.push(this.obt);</v>
      </c>
      <c r="O6" t="str">
        <f t="shared" ref="O6:O10" si="9">"this."&amp;E6&amp;" = '"&amp;D6&amp;"'"</f>
        <v>this.obt = '对象类型'</v>
      </c>
    </row>
    <row r="7" spans="1:15" ht="16.5" customHeight="1">
      <c r="A7" s="5" t="s">
        <v>600</v>
      </c>
      <c r="B7" s="5"/>
      <c r="D7" s="5" t="s">
        <v>600</v>
      </c>
      <c r="E7" s="4" t="s">
        <v>599</v>
      </c>
      <c r="F7" s="4" t="s">
        <v>595</v>
      </c>
      <c r="G7" t="str">
        <f t="shared" si="4"/>
        <v xml:space="preserve"> ,obi varchar(50) </v>
      </c>
      <c r="H7" t="s">
        <v>651</v>
      </c>
      <c r="I7" t="str">
        <f t="shared" si="5"/>
        <v xml:space="preserve"> ,obi</v>
      </c>
      <c r="J7" t="str">
        <f t="shared" si="6"/>
        <v>obi: string;</v>
      </c>
      <c r="L7" s="1" t="str">
        <f t="shared" si="7"/>
        <v>if(this.obi!=null &amp;&amp; this.obi!=''){      sq=sq+', obi= ? ';      params.push(this.obi);    }</v>
      </c>
      <c r="M7" t="str">
        <f t="shared" si="8"/>
        <v>params.push(this.obi);</v>
      </c>
      <c r="O7" t="str">
        <f t="shared" si="9"/>
        <v>this.obi = '对象ID'</v>
      </c>
    </row>
    <row r="8" spans="1:15" ht="16.5" customHeight="1">
      <c r="A8" s="5" t="s">
        <v>597</v>
      </c>
      <c r="B8" s="5" t="s">
        <v>598</v>
      </c>
      <c r="D8" s="5" t="s">
        <v>597</v>
      </c>
      <c r="E8" s="4" t="s">
        <v>596</v>
      </c>
      <c r="F8" s="4" t="s">
        <v>595</v>
      </c>
      <c r="G8" t="str">
        <f t="shared" si="4"/>
        <v xml:space="preserve"> ,mkt varchar(50) </v>
      </c>
      <c r="H8" t="s">
        <v>651</v>
      </c>
      <c r="I8" t="str">
        <f t="shared" si="5"/>
        <v xml:space="preserve"> ,mkt</v>
      </c>
      <c r="J8" t="str">
        <f t="shared" si="6"/>
        <v>mkt: string;</v>
      </c>
      <c r="L8" s="1" t="str">
        <f t="shared" si="7"/>
        <v>if(this.mkt!=null &amp;&amp; this.mkt!=''){      sq=sq+', mkt= ? ';      params.push(this.mkt);    }</v>
      </c>
      <c r="M8" t="str">
        <f t="shared" si="8"/>
        <v>params.push(this.mkt);</v>
      </c>
      <c r="O8" t="str">
        <f t="shared" si="9"/>
        <v>this.mkt = '标注类型'</v>
      </c>
    </row>
    <row r="9" spans="1:15" ht="16.5" customHeight="1">
      <c r="A9" s="5" t="s">
        <v>594</v>
      </c>
      <c r="B9" s="5"/>
      <c r="D9" s="5" t="s">
        <v>594</v>
      </c>
      <c r="E9" s="4" t="s">
        <v>593</v>
      </c>
      <c r="F9" s="4" t="s">
        <v>592</v>
      </c>
      <c r="G9" t="str">
        <f t="shared" si="4"/>
        <v xml:space="preserve"> ,wtt integer </v>
      </c>
      <c r="H9" t="s">
        <v>651</v>
      </c>
      <c r="I9" t="str">
        <f t="shared" si="5"/>
        <v xml:space="preserve"> ,wtt</v>
      </c>
      <c r="J9" t="str">
        <f t="shared" si="6"/>
        <v>wtt: string;</v>
      </c>
      <c r="L9" s="1" t="str">
        <f t="shared" si="7"/>
        <v>if(this.wtt!=null &amp;&amp; this.wtt!=''){      sq=sq+', wtt= ? ';      params.push(this.wtt);    }</v>
      </c>
      <c r="M9" t="str">
        <f t="shared" si="8"/>
        <v>params.push(this.wtt);</v>
      </c>
      <c r="O9" t="str">
        <f t="shared" si="9"/>
        <v>this.wtt = '创建时间戳'</v>
      </c>
    </row>
    <row r="10" spans="1:15" ht="16.5" customHeight="1">
      <c r="A10" s="5" t="s">
        <v>490</v>
      </c>
      <c r="B10" s="5"/>
      <c r="D10" s="5" t="s">
        <v>490</v>
      </c>
      <c r="E10" s="4" t="s">
        <v>491</v>
      </c>
      <c r="F10" s="4" t="s">
        <v>312</v>
      </c>
      <c r="G10" t="str">
        <f t="shared" si="4"/>
        <v xml:space="preserve"> ,utt integer </v>
      </c>
      <c r="H10" t="s">
        <v>651</v>
      </c>
      <c r="I10" t="str">
        <f t="shared" si="5"/>
        <v xml:space="preserve"> ,utt</v>
      </c>
      <c r="J10" t="str">
        <f t="shared" si="6"/>
        <v>utt: string;</v>
      </c>
      <c r="L10" s="1" t="str">
        <f t="shared" si="7"/>
        <v>if(this.utt!=null &amp;&amp; this.utt!=''){      sq=sq+', utt= ? ';      params.push(this.utt);    }</v>
      </c>
      <c r="M10" t="str">
        <f t="shared" si="8"/>
        <v>params.push(this.utt);</v>
      </c>
      <c r="O10" t="str">
        <f t="shared" si="9"/>
        <v>this.utt = '更新时间戳'</v>
      </c>
    </row>
    <row r="11" spans="1:15">
      <c r="G11" s="11" t="str">
        <f>CONCATENATE(G4,G5,G6,G7,G8,G9,G10)</f>
        <v xml:space="preserve"> mki varchar(50) PRIMARY KEY ,mkl varchar(50)  ,obt varchar(50)  ,obi varchar(50)  ,mkt varchar(50)  ,wtt integer  ,utt integer </v>
      </c>
    </row>
    <row r="12" spans="1:15">
      <c r="G12" s="11" t="str">
        <f>CONCATENATE(I4,I5,I6,I7,I8,I9,I10)</f>
        <v xml:space="preserve"> mki ,mkl ,obt ,obi ,mkt ,wtt ,utt</v>
      </c>
    </row>
    <row r="13" spans="1:15" s="1" customFormat="1">
      <c r="A13" s="18" t="s">
        <v>591</v>
      </c>
      <c r="C13"/>
      <c r="E13"/>
      <c r="F13"/>
      <c r="G13" s="11" t="str">
        <f>CONCATENATE(H4,H5,H6,H7,H8,H9,H10)</f>
        <v>?,?,?,?,?,?,?</v>
      </c>
      <c r="H13"/>
      <c r="I13"/>
      <c r="J13"/>
    </row>
  </sheetData>
  <mergeCells count="1">
    <mergeCell ref="E2:F2"/>
  </mergeCells>
  <phoneticPr fontId="1" type="noConversion"/>
  <hyperlinks>
    <hyperlink ref="A13" location="一览!A1" display="返回"/>
  </hyperlinks>
  <pageMargins left="0.7" right="0.7" top="0.75" bottom="0.75" header="0.3" footer="0.3"/>
  <pageSetup paperSize="9" orientation="portrait" horizontalDpi="4294967293" verticalDpi="0" r:id="rId1"/>
</worksheet>
</file>

<file path=xl/worksheets/sheet19.xml><?xml version="1.0" encoding="utf-8"?>
<worksheet xmlns="http://schemas.openxmlformats.org/spreadsheetml/2006/main" xmlns:r="http://schemas.openxmlformats.org/officeDocument/2006/relationships">
  <sheetPr>
    <tabColor theme="9"/>
  </sheetPr>
  <dimension ref="A1:O16"/>
  <sheetViews>
    <sheetView workbookViewId="0">
      <selection activeCell="F11" sqref="F11"/>
    </sheetView>
  </sheetViews>
  <sheetFormatPr defaultRowHeight="13.5"/>
  <cols>
    <col min="1" max="1" width="13" bestFit="1" customWidth="1"/>
    <col min="2" max="2" width="18.75" customWidth="1"/>
    <col min="4" max="4" width="13" bestFit="1" customWidth="1"/>
    <col min="6" max="6" width="17.625" customWidth="1"/>
  </cols>
  <sheetData>
    <row r="1" spans="1:15">
      <c r="A1" s="2" t="s">
        <v>4</v>
      </c>
      <c r="B1" s="2" t="s">
        <v>97</v>
      </c>
      <c r="D1" s="2" t="s">
        <v>0</v>
      </c>
      <c r="E1" s="57" t="s">
        <v>667</v>
      </c>
      <c r="F1" s="57"/>
    </row>
    <row r="2" spans="1:15">
      <c r="A2" s="2" t="s">
        <v>5</v>
      </c>
      <c r="B2" s="2" t="s">
        <v>6</v>
      </c>
      <c r="D2" s="2" t="s">
        <v>7</v>
      </c>
      <c r="E2" s="49" t="s">
        <v>8</v>
      </c>
      <c r="F2" s="49" t="s">
        <v>9</v>
      </c>
    </row>
    <row r="3" spans="1:15" ht="15" customHeight="1">
      <c r="A3" s="5" t="s">
        <v>73</v>
      </c>
      <c r="B3" s="5"/>
      <c r="D3" s="5" t="s">
        <v>73</v>
      </c>
      <c r="E3" s="4" t="s">
        <v>74</v>
      </c>
      <c r="F3" s="4" t="s">
        <v>47</v>
      </c>
      <c r="G3" t="str">
        <f>" " &amp; E3 &amp; " " &amp; F3 &amp; " PRIMARY KEY"</f>
        <v xml:space="preserve"> ji VARCHAR(50) PRIMARY KEY</v>
      </c>
      <c r="H3" t="s">
        <v>658</v>
      </c>
      <c r="I3" t="str">
        <f>" " &amp; E3</f>
        <v xml:space="preserve"> ji</v>
      </c>
      <c r="J3" t="str">
        <f>E3&amp;": string;"</f>
        <v>ji: string;</v>
      </c>
      <c r="L3" s="1" t="str">
        <f>"if(this."&amp;E3&amp;"!=null &amp;&amp; this."&amp;E3&amp;"!=''){      sq=sq+', "&amp;E3&amp;"= ? ';      params.push(this."&amp;E3&amp;");    }"</f>
        <v>if(this.ji!=null &amp;&amp; this.ji!=''){      sq=sq+', ji= ? ';      params.push(this.ji);    }</v>
      </c>
      <c r="M3" t="str">
        <f>"params.push(this."&amp;E3&amp;");"</f>
        <v>params.push(this.ji);</v>
      </c>
      <c r="O3" t="str">
        <f>"this."&amp;E3&amp;" = '"&amp;D3&amp;"'"</f>
        <v>this.ji = '计划ID'</v>
      </c>
    </row>
    <row r="4" spans="1:15" ht="15" customHeight="1">
      <c r="A4" s="5" t="s">
        <v>94</v>
      </c>
      <c r="B4" s="5"/>
      <c r="D4" s="5" t="s">
        <v>270</v>
      </c>
      <c r="E4" s="4" t="s">
        <v>92</v>
      </c>
      <c r="F4" s="4" t="s">
        <v>61</v>
      </c>
      <c r="G4" t="str">
        <f>" ," &amp; E4 &amp; " " &amp; F4 &amp; " "</f>
        <v xml:space="preserve"> ,jn VARCHAR(100) </v>
      </c>
      <c r="H4" t="s">
        <v>651</v>
      </c>
      <c r="I4" t="str">
        <f>" ," &amp; E4</f>
        <v xml:space="preserve"> ,jn</v>
      </c>
      <c r="J4" t="str">
        <f t="shared" ref="J4" si="0">E4&amp;": string;"</f>
        <v>jn: string;</v>
      </c>
      <c r="L4" s="1" t="str">
        <f t="shared" ref="L4" si="1">"if(this."&amp;E4&amp;"!=null &amp;&amp; this."&amp;E4&amp;"!=''){      sq=sq+', "&amp;E4&amp;"= ? ';      params.push(this."&amp;E4&amp;");    }"</f>
        <v>if(this.jn!=null &amp;&amp; this.jn!=''){      sq=sq+', jn= ? ';      params.push(this.jn);    }</v>
      </c>
      <c r="M4" t="str">
        <f t="shared" ref="M4" si="2">"params.push(this."&amp;E4&amp;");"</f>
        <v>params.push(this.jn);</v>
      </c>
      <c r="O4" t="str">
        <f t="shared" ref="O4" si="3">"this."&amp;E4&amp;" = '"&amp;D4&amp;"'"</f>
        <v>this.jn = '计划名'</v>
      </c>
    </row>
    <row r="5" spans="1:15" ht="14.25" customHeight="1">
      <c r="A5" s="5" t="s">
        <v>95</v>
      </c>
      <c r="B5" s="5"/>
      <c r="D5" s="5" t="s">
        <v>95</v>
      </c>
      <c r="E5" s="4" t="s">
        <v>93</v>
      </c>
      <c r="F5" s="4" t="s">
        <v>61</v>
      </c>
      <c r="G5" t="str">
        <f t="shared" ref="G5:G12" si="4">" ," &amp; E5 &amp; " " &amp; F5 &amp; " "</f>
        <v xml:space="preserve"> ,jg VARCHAR(100) </v>
      </c>
      <c r="H5" t="s">
        <v>651</v>
      </c>
      <c r="I5" t="str">
        <f t="shared" ref="I5:I12" si="5">" ," &amp; E5</f>
        <v xml:space="preserve"> ,jg</v>
      </c>
      <c r="J5" t="str">
        <f t="shared" ref="J5:J12" si="6">E5&amp;": string;"</f>
        <v>jg: string;</v>
      </c>
      <c r="L5" s="1" t="str">
        <f t="shared" ref="L5:L12" si="7">"if(this."&amp;E5&amp;"!=null &amp;&amp; this."&amp;E5&amp;"!=''){      sq=sq+', "&amp;E5&amp;"= ? ';      params.push(this."&amp;E5&amp;");    }"</f>
        <v>if(this.jg!=null &amp;&amp; this.jg!=''){      sq=sq+', jg= ? ';      params.push(this.jg);    }</v>
      </c>
      <c r="M5" t="str">
        <f t="shared" ref="M5:M12" si="8">"params.push(this."&amp;E5&amp;");"</f>
        <v>params.push(this.jg);</v>
      </c>
      <c r="O5" t="str">
        <f t="shared" ref="O5:O12" si="9">"this."&amp;E5&amp;" = '"&amp;D5&amp;"'"</f>
        <v>this.jg = '计划描述'</v>
      </c>
    </row>
    <row r="6" spans="1:15" ht="14.25" customHeight="1">
      <c r="A6" s="5" t="s">
        <v>175</v>
      </c>
      <c r="B6" s="5"/>
      <c r="D6" s="5" t="s">
        <v>175</v>
      </c>
      <c r="E6" s="4" t="s">
        <v>176</v>
      </c>
      <c r="F6" s="4" t="s">
        <v>177</v>
      </c>
      <c r="G6" t="str">
        <f t="shared" si="4"/>
        <v xml:space="preserve"> ,jc VARCHAR(10) </v>
      </c>
      <c r="H6" t="s">
        <v>651</v>
      </c>
      <c r="I6" t="str">
        <f t="shared" si="5"/>
        <v xml:space="preserve"> ,jc</v>
      </c>
      <c r="J6" t="str">
        <f t="shared" si="6"/>
        <v>jc: string;</v>
      </c>
      <c r="L6" s="1" t="str">
        <f t="shared" si="7"/>
        <v>if(this.jc!=null &amp;&amp; this.jc!=''){      sq=sq+', jc= ? ';      params.push(this.jc);    }</v>
      </c>
      <c r="M6" t="str">
        <f t="shared" si="8"/>
        <v>params.push(this.jc);</v>
      </c>
      <c r="O6" t="str">
        <f t="shared" si="9"/>
        <v>this.jc = '计划颜色标记'</v>
      </c>
    </row>
    <row r="7" spans="1:15" ht="14.25" customHeight="1">
      <c r="A7" s="5" t="s">
        <v>218</v>
      </c>
      <c r="B7" s="5" t="s">
        <v>354</v>
      </c>
      <c r="D7" s="5" t="s">
        <v>218</v>
      </c>
      <c r="E7" s="4" t="s">
        <v>219</v>
      </c>
      <c r="F7" s="4" t="s">
        <v>220</v>
      </c>
      <c r="G7" t="str">
        <f t="shared" si="4"/>
        <v xml:space="preserve"> ,jt VARCHAR(4) </v>
      </c>
      <c r="H7" t="s">
        <v>651</v>
      </c>
      <c r="I7" t="str">
        <f t="shared" si="5"/>
        <v xml:space="preserve"> ,jt</v>
      </c>
      <c r="J7" t="str">
        <f t="shared" si="6"/>
        <v>jt: string;</v>
      </c>
      <c r="L7" s="1" t="str">
        <f t="shared" si="7"/>
        <v>if(this.jt!=null &amp;&amp; this.jt!=''){      sq=sq+', jt= ? ';      params.push(this.jt);    }</v>
      </c>
      <c r="M7" t="str">
        <f t="shared" si="8"/>
        <v>params.push(this.jt);</v>
      </c>
      <c r="O7" t="str">
        <f t="shared" si="9"/>
        <v>this.jt = '计划类型'</v>
      </c>
    </row>
    <row r="8" spans="1:15" ht="14.25" customHeight="1">
      <c r="A8" s="5" t="s">
        <v>218</v>
      </c>
      <c r="B8" s="5" t="s">
        <v>331</v>
      </c>
      <c r="D8" s="5" t="s">
        <v>218</v>
      </c>
      <c r="E8" s="4" t="s">
        <v>332</v>
      </c>
      <c r="F8" s="4" t="s">
        <v>220</v>
      </c>
      <c r="G8" t="str">
        <f t="shared" si="4"/>
        <v xml:space="preserve"> ,jtd VARCHAR(4) </v>
      </c>
      <c r="H8" t="s">
        <v>651</v>
      </c>
      <c r="I8" t="str">
        <f t="shared" si="5"/>
        <v xml:space="preserve"> ,jtd</v>
      </c>
      <c r="J8" t="str">
        <f t="shared" si="6"/>
        <v>jtd: string;</v>
      </c>
      <c r="L8" s="1" t="str">
        <f t="shared" si="7"/>
        <v>if(this.jtd!=null &amp;&amp; this.jtd!=''){      sq=sq+', jtd= ? ';      params.push(this.jtd);    }</v>
      </c>
      <c r="M8" t="str">
        <f t="shared" si="8"/>
        <v>params.push(this.jtd);</v>
      </c>
      <c r="O8" t="str">
        <f t="shared" si="9"/>
        <v>this.jtd = '计划类型'</v>
      </c>
    </row>
    <row r="9" spans="1:15" ht="14.25" customHeight="1">
      <c r="A9" s="5" t="s">
        <v>274</v>
      </c>
      <c r="B9" s="5"/>
      <c r="D9" s="5" t="s">
        <v>274</v>
      </c>
      <c r="E9" s="4" t="s">
        <v>278</v>
      </c>
      <c r="F9" s="4" t="s">
        <v>275</v>
      </c>
      <c r="G9" t="str">
        <f t="shared" si="4"/>
        <v xml:space="preserve"> ,wtt integer </v>
      </c>
      <c r="H9" t="s">
        <v>651</v>
      </c>
      <c r="I9" t="str">
        <f t="shared" si="5"/>
        <v xml:space="preserve"> ,wtt</v>
      </c>
      <c r="J9" t="str">
        <f t="shared" si="6"/>
        <v>wtt: string;</v>
      </c>
      <c r="L9" s="1" t="str">
        <f t="shared" si="7"/>
        <v>if(this.wtt!=null &amp;&amp; this.wtt!=''){      sq=sq+', wtt= ? ';      params.push(this.wtt);    }</v>
      </c>
      <c r="M9" t="str">
        <f t="shared" si="8"/>
        <v>params.push(this.wtt);</v>
      </c>
      <c r="O9" t="str">
        <f t="shared" si="9"/>
        <v>this.wtt = '创建时间戳'</v>
      </c>
    </row>
    <row r="10" spans="1:15" ht="14.25" customHeight="1">
      <c r="A10" s="5" t="s">
        <v>490</v>
      </c>
      <c r="B10" s="5"/>
      <c r="D10" s="5" t="s">
        <v>490</v>
      </c>
      <c r="E10" s="4" t="s">
        <v>491</v>
      </c>
      <c r="F10" s="4" t="s">
        <v>312</v>
      </c>
      <c r="G10" t="str">
        <f t="shared" si="4"/>
        <v xml:space="preserve"> ,utt integer </v>
      </c>
      <c r="H10" t="s">
        <v>651</v>
      </c>
      <c r="I10" t="str">
        <f t="shared" si="5"/>
        <v xml:space="preserve"> ,utt</v>
      </c>
      <c r="J10" t="str">
        <f t="shared" si="6"/>
        <v>utt: string;</v>
      </c>
      <c r="L10" s="1" t="str">
        <f t="shared" si="7"/>
        <v>if(this.utt!=null &amp;&amp; this.utt!=''){      sq=sq+', utt= ? ';      params.push(this.utt);    }</v>
      </c>
      <c r="M10" t="str">
        <f t="shared" si="8"/>
        <v>params.push(this.utt);</v>
      </c>
      <c r="O10" t="str">
        <f t="shared" si="9"/>
        <v>this.utt = '更新时间戳'</v>
      </c>
    </row>
    <row r="11" spans="1:15" ht="18.75" customHeight="1">
      <c r="A11" s="10" t="s">
        <v>574</v>
      </c>
      <c r="B11" s="10" t="s">
        <v>575</v>
      </c>
      <c r="D11" s="5" t="s">
        <v>574</v>
      </c>
      <c r="E11" s="4" t="s">
        <v>573</v>
      </c>
      <c r="F11" s="4" t="s">
        <v>569</v>
      </c>
      <c r="G11" t="str">
        <f t="shared" si="4"/>
        <v xml:space="preserve"> ,tb varchar(4) </v>
      </c>
      <c r="H11" t="s">
        <v>651</v>
      </c>
      <c r="I11" t="str">
        <f t="shared" si="5"/>
        <v xml:space="preserve"> ,tb</v>
      </c>
      <c r="J11" t="str">
        <f t="shared" si="6"/>
        <v>tb: string;</v>
      </c>
      <c r="L11" s="1" t="str">
        <f t="shared" si="7"/>
        <v>if(this.tb!=null &amp;&amp; this.tb!=''){      sq=sq+', tb= ? ';      params.push(this.tb);    }</v>
      </c>
      <c r="M11" t="str">
        <f t="shared" si="8"/>
        <v>params.push(this.tb);</v>
      </c>
      <c r="O11" t="str">
        <f t="shared" si="9"/>
        <v>this.tb = '是否同步'</v>
      </c>
    </row>
    <row r="12" spans="1:15" ht="20.25" customHeight="1">
      <c r="A12" s="10" t="s">
        <v>571</v>
      </c>
      <c r="B12" s="10" t="s">
        <v>572</v>
      </c>
      <c r="D12" s="5" t="s">
        <v>571</v>
      </c>
      <c r="E12" s="4" t="s">
        <v>570</v>
      </c>
      <c r="F12" s="4" t="s">
        <v>569</v>
      </c>
      <c r="G12" t="str">
        <f t="shared" si="4"/>
        <v xml:space="preserve"> ,del varchar(4) </v>
      </c>
      <c r="H12" t="s">
        <v>651</v>
      </c>
      <c r="I12" t="str">
        <f t="shared" si="5"/>
        <v xml:space="preserve"> ,del</v>
      </c>
      <c r="J12" t="str">
        <f t="shared" si="6"/>
        <v>del: string;</v>
      </c>
      <c r="L12" s="1" t="str">
        <f t="shared" si="7"/>
        <v>if(this.del!=null &amp;&amp; this.del!=''){      sq=sq+', del= ? ';      params.push(this.del);    }</v>
      </c>
      <c r="M12" t="str">
        <f t="shared" si="8"/>
        <v>params.push(this.del);</v>
      </c>
      <c r="O12" t="str">
        <f t="shared" si="9"/>
        <v>this.del = '是否删除'</v>
      </c>
    </row>
    <row r="13" spans="1:15">
      <c r="A13" s="5"/>
      <c r="B13" s="5"/>
      <c r="D13" s="5"/>
      <c r="E13" s="4"/>
      <c r="F13" s="4"/>
      <c r="G13" s="11" t="str">
        <f>CONCATENATE(G3,G4,G5,G6,G7,G8,G9,G10)</f>
        <v xml:space="preserve"> ji VARCHAR(50) PRIMARY KEY ,jn VARCHAR(100)  ,jg VARCHAR(100)  ,jc VARCHAR(10)  ,jt VARCHAR(4)  ,jtd VARCHAR(4)  ,wtt integer  ,utt integer </v>
      </c>
    </row>
    <row r="14" spans="1:15">
      <c r="A14" s="1"/>
      <c r="B14" s="1"/>
      <c r="D14" s="1"/>
      <c r="G14" s="11" t="str">
        <f>CONCATENATE(I3,I4,I5,I6,I7,I8,I9,I10)</f>
        <v xml:space="preserve"> ji ,jn ,jg ,jc ,jt ,jtd ,wtt ,utt</v>
      </c>
    </row>
    <row r="15" spans="1:15">
      <c r="A15" s="1"/>
      <c r="B15" s="1"/>
      <c r="D15" s="1"/>
      <c r="G15" s="11" t="str">
        <f>CONCATENATE(H3,H4,H5,H6,H7,H8,H9,H10)</f>
        <v>?,?,?,?,?,?,?,?</v>
      </c>
    </row>
    <row r="16" spans="1:15">
      <c r="A16" s="18" t="s">
        <v>60</v>
      </c>
      <c r="B16" s="1"/>
      <c r="D16" s="1"/>
    </row>
  </sheetData>
  <mergeCells count="1">
    <mergeCell ref="E1:F1"/>
  </mergeCells>
  <phoneticPr fontId="1" type="noConversion"/>
  <hyperlinks>
    <hyperlink ref="A16" location="一览!A1" display="返回"/>
  </hyperlink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dimension ref="A1:D4"/>
  <sheetViews>
    <sheetView topLeftCell="C1" workbookViewId="0">
      <selection activeCell="C26" sqref="C26"/>
    </sheetView>
  </sheetViews>
  <sheetFormatPr defaultRowHeight="13.5"/>
  <cols>
    <col min="2" max="2" width="11.625" bestFit="1" customWidth="1"/>
    <col min="3" max="3" width="164.25" customWidth="1"/>
  </cols>
  <sheetData>
    <row r="1" spans="1:4">
      <c r="A1" t="s">
        <v>24</v>
      </c>
      <c r="B1" t="s">
        <v>25</v>
      </c>
      <c r="C1" t="s">
        <v>26</v>
      </c>
      <c r="D1" t="s">
        <v>27</v>
      </c>
    </row>
    <row r="2" spans="1:4">
      <c r="A2" t="s">
        <v>102</v>
      </c>
      <c r="B2" s="7">
        <v>43415</v>
      </c>
      <c r="C2" s="1" t="s">
        <v>35</v>
      </c>
      <c r="D2" t="s">
        <v>31</v>
      </c>
    </row>
    <row r="3" spans="1:4">
      <c r="A3" t="s">
        <v>102</v>
      </c>
      <c r="B3" s="7">
        <v>43528</v>
      </c>
      <c r="C3" s="1" t="s">
        <v>103</v>
      </c>
      <c r="D3" t="s">
        <v>104</v>
      </c>
    </row>
    <row r="4" spans="1:4">
      <c r="A4" t="s">
        <v>102</v>
      </c>
      <c r="B4" s="7">
        <v>43571</v>
      </c>
      <c r="C4" t="s">
        <v>347</v>
      </c>
    </row>
  </sheetData>
  <phoneticPr fontId="1"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sheetPr>
    <tabColor theme="9"/>
  </sheetPr>
  <dimension ref="A2:O23"/>
  <sheetViews>
    <sheetView workbookViewId="0">
      <selection activeCell="E6" sqref="E6"/>
    </sheetView>
  </sheetViews>
  <sheetFormatPr defaultRowHeight="13.5"/>
  <cols>
    <col min="1" max="1" width="16.5" style="1" customWidth="1"/>
    <col min="2" max="2" width="25.5" style="1" customWidth="1"/>
    <col min="4" max="4" width="13" style="1" bestFit="1" customWidth="1"/>
    <col min="5" max="5" width="7.125" bestFit="1" customWidth="1"/>
    <col min="6" max="6" width="15.625" customWidth="1"/>
  </cols>
  <sheetData>
    <row r="2" spans="1:15">
      <c r="A2" s="2" t="s">
        <v>4</v>
      </c>
      <c r="B2" s="2" t="s">
        <v>101</v>
      </c>
      <c r="D2" s="2" t="s">
        <v>0</v>
      </c>
      <c r="E2" s="57" t="s">
        <v>670</v>
      </c>
      <c r="F2" s="57"/>
    </row>
    <row r="3" spans="1:15">
      <c r="A3" s="2" t="s">
        <v>5</v>
      </c>
      <c r="B3" s="2" t="s">
        <v>6</v>
      </c>
      <c r="D3" s="2" t="s">
        <v>7</v>
      </c>
      <c r="E3" s="50" t="s">
        <v>8</v>
      </c>
      <c r="F3" s="50" t="s">
        <v>9</v>
      </c>
    </row>
    <row r="4" spans="1:15" ht="24" customHeight="1">
      <c r="A4" s="5" t="s">
        <v>23</v>
      </c>
      <c r="B4" s="5"/>
      <c r="D4" s="5" t="s">
        <v>20</v>
      </c>
      <c r="E4" s="4" t="s">
        <v>671</v>
      </c>
      <c r="F4" s="4" t="s">
        <v>28</v>
      </c>
      <c r="G4" t="str">
        <f>" " &amp; E4 &amp; " " &amp; F4 &amp; " PRIMARY KEY"</f>
        <v xml:space="preserve"> wai varchar(50) PRIMARY KEY</v>
      </c>
      <c r="H4" t="s">
        <v>658</v>
      </c>
      <c r="I4" t="str">
        <f>" " &amp; E4</f>
        <v xml:space="preserve"> wai</v>
      </c>
      <c r="J4" t="str">
        <f>E4&amp;": string;"</f>
        <v>wai: string;</v>
      </c>
      <c r="L4" s="1" t="str">
        <f>"if(this."&amp;E4&amp;"!=null &amp;&amp; this."&amp;E4&amp;"!=''){      sq=sq+', "&amp;E4&amp;"= ? ';      params.push(this."&amp;E4&amp;");    }"</f>
        <v>if(this.wai!=null &amp;&amp; this.wai!=''){      sq=sq+', wai= ? ';      params.push(this.wai);    }</v>
      </c>
      <c r="M4" t="str">
        <f>"params.push(this."&amp;E4&amp;");"</f>
        <v>params.push(this.wai);</v>
      </c>
      <c r="O4" t="str">
        <f>"this."&amp;E4&amp;" = '"&amp;D4&amp;"'"</f>
        <v>this.wai = '提醒时间ID'</v>
      </c>
    </row>
    <row r="5" spans="1:15" ht="12" customHeight="1">
      <c r="A5" s="5" t="s">
        <v>559</v>
      </c>
      <c r="B5" s="5" t="s">
        <v>560</v>
      </c>
      <c r="D5" s="5" t="s">
        <v>559</v>
      </c>
      <c r="E5" s="4" t="s">
        <v>558</v>
      </c>
      <c r="F5" s="4" t="s">
        <v>29</v>
      </c>
      <c r="G5" t="str">
        <f>" ," &amp; E5 &amp; " " &amp; F5 &amp; " "</f>
        <v xml:space="preserve"> ,obt varchar(50) </v>
      </c>
      <c r="H5" t="s">
        <v>651</v>
      </c>
      <c r="I5" t="str">
        <f>" ," &amp; E5</f>
        <v xml:space="preserve"> ,obt</v>
      </c>
      <c r="J5" t="str">
        <f t="shared" ref="J5" si="0">E5&amp;": string;"</f>
        <v>obt: string;</v>
      </c>
      <c r="L5" s="1" t="str">
        <f t="shared" ref="L5" si="1">"if(this."&amp;E5&amp;"!=null &amp;&amp; this."&amp;E5&amp;"!=''){      sq=sq+', "&amp;E5&amp;"= ? ';      params.push(this."&amp;E5&amp;");    }"</f>
        <v>if(this.obt!=null &amp;&amp; this.obt!=''){      sq=sq+', obt= ? ';      params.push(this.obt);    }</v>
      </c>
      <c r="M5" t="str">
        <f t="shared" ref="M5" si="2">"params.push(this."&amp;E5&amp;");"</f>
        <v>params.push(this.obt);</v>
      </c>
      <c r="O5" t="str">
        <f t="shared" ref="O5" si="3">"this."&amp;E5&amp;" = '"&amp;D5&amp;"'"</f>
        <v>this.obt = '对象类型'</v>
      </c>
    </row>
    <row r="6" spans="1:15" ht="12" customHeight="1">
      <c r="A6" s="5" t="s">
        <v>557</v>
      </c>
      <c r="B6" s="5"/>
      <c r="D6" s="5" t="s">
        <v>557</v>
      </c>
      <c r="E6" s="4" t="s">
        <v>556</v>
      </c>
      <c r="F6" s="4" t="s">
        <v>29</v>
      </c>
      <c r="G6" t="str">
        <f t="shared" ref="G6:G10" si="4">" ," &amp; E6 &amp; " " &amp; F6 &amp; " "</f>
        <v xml:space="preserve"> ,obi varchar(50) </v>
      </c>
      <c r="H6" t="s">
        <v>651</v>
      </c>
      <c r="I6" t="str">
        <f t="shared" ref="I6:I10" si="5">" ," &amp; E6</f>
        <v xml:space="preserve"> ,obi</v>
      </c>
      <c r="J6" t="str">
        <f t="shared" ref="J6:J10" si="6">E6&amp;": string;"</f>
        <v>obi: string;</v>
      </c>
      <c r="L6" s="1" t="str">
        <f t="shared" ref="L6:L10" si="7">"if(this."&amp;E6&amp;"!=null &amp;&amp; this."&amp;E6&amp;"!=''){      sq=sq+', "&amp;E6&amp;"= ? ';      params.push(this."&amp;E6&amp;");    }"</f>
        <v>if(this.obi!=null &amp;&amp; this.obi!=''){      sq=sq+', obi= ? ';      params.push(this.obi);    }</v>
      </c>
      <c r="M6" t="str">
        <f t="shared" ref="M6:M10" si="8">"params.push(this."&amp;E6&amp;");"</f>
        <v>params.push(this.obi);</v>
      </c>
      <c r="O6" t="str">
        <f t="shared" ref="O6" si="9">"this."&amp;E6&amp;" = '"&amp;D6&amp;"'"</f>
        <v>this.obi = '对象ID'</v>
      </c>
    </row>
    <row r="7" spans="1:15" ht="21" customHeight="1">
      <c r="A7" s="5" t="s">
        <v>324</v>
      </c>
      <c r="B7" s="5" t="s">
        <v>324</v>
      </c>
      <c r="D7" s="5" t="s">
        <v>324</v>
      </c>
      <c r="E7" s="4" t="s">
        <v>91</v>
      </c>
      <c r="F7" s="4" t="s">
        <v>29</v>
      </c>
      <c r="G7" t="str">
        <f t="shared" si="4"/>
        <v xml:space="preserve"> ,st varchar(50) </v>
      </c>
      <c r="H7" t="s">
        <v>651</v>
      </c>
      <c r="I7" t="str">
        <f t="shared" si="5"/>
        <v xml:space="preserve"> ,st</v>
      </c>
      <c r="J7" t="str">
        <f t="shared" si="6"/>
        <v>st: string;</v>
      </c>
      <c r="L7" s="1" t="str">
        <f t="shared" si="7"/>
        <v>if(this.st!=null &amp;&amp; this.st!=''){      sq=sq+', st= ? ';      params.push(this.st);    }</v>
      </c>
      <c r="M7" t="str">
        <f t="shared" si="8"/>
        <v>params.push(this.st);</v>
      </c>
    </row>
    <row r="8" spans="1:15" ht="21" customHeight="1">
      <c r="A8" s="5" t="s">
        <v>129</v>
      </c>
      <c r="B8" s="5"/>
      <c r="D8" s="5" t="s">
        <v>129</v>
      </c>
      <c r="E8" s="4" t="s">
        <v>325</v>
      </c>
      <c r="F8" s="4" t="s">
        <v>38</v>
      </c>
      <c r="G8" t="str">
        <f t="shared" si="4"/>
        <v xml:space="preserve"> ,wd varchar(20) </v>
      </c>
      <c r="H8" t="s">
        <v>651</v>
      </c>
      <c r="I8" t="str">
        <f t="shared" si="5"/>
        <v xml:space="preserve"> ,wd</v>
      </c>
      <c r="J8" t="str">
        <f t="shared" si="6"/>
        <v>wd: string;</v>
      </c>
      <c r="L8" s="1" t="str">
        <f t="shared" si="7"/>
        <v>if(this.wd!=null &amp;&amp; this.wd!=''){      sq=sq+', wd= ? ';      params.push(this.wd);    }</v>
      </c>
      <c r="M8" t="str">
        <f t="shared" si="8"/>
        <v>params.push(this.wd);</v>
      </c>
    </row>
    <row r="9" spans="1:15" ht="21" customHeight="1">
      <c r="A9" s="5" t="s">
        <v>34</v>
      </c>
      <c r="B9" s="5"/>
      <c r="D9" s="5" t="s">
        <v>21</v>
      </c>
      <c r="E9" s="4" t="s">
        <v>248</v>
      </c>
      <c r="F9" s="4" t="s">
        <v>38</v>
      </c>
      <c r="G9" t="str">
        <f t="shared" si="4"/>
        <v xml:space="preserve"> ,wt varchar(20) </v>
      </c>
      <c r="H9" t="s">
        <v>651</v>
      </c>
      <c r="I9" t="str">
        <f t="shared" si="5"/>
        <v xml:space="preserve"> ,wt</v>
      </c>
      <c r="J9" t="str">
        <f t="shared" si="6"/>
        <v>wt: string;</v>
      </c>
      <c r="L9" s="1" t="str">
        <f t="shared" si="7"/>
        <v>if(this.wt!=null &amp;&amp; this.wt!=''){      sq=sq+', wt= ? ';      params.push(this.wt);    }</v>
      </c>
      <c r="M9" t="str">
        <f t="shared" si="8"/>
        <v>params.push(this.wt);</v>
      </c>
    </row>
    <row r="10" spans="1:15" ht="21" customHeight="1">
      <c r="A10" s="5" t="s">
        <v>274</v>
      </c>
      <c r="B10" s="5"/>
      <c r="D10" s="5" t="s">
        <v>274</v>
      </c>
      <c r="E10" s="4" t="s">
        <v>278</v>
      </c>
      <c r="F10" s="4" t="s">
        <v>275</v>
      </c>
      <c r="G10" t="str">
        <f t="shared" si="4"/>
        <v xml:space="preserve"> ,wtt integer </v>
      </c>
      <c r="H10" t="s">
        <v>651</v>
      </c>
      <c r="I10" t="str">
        <f t="shared" si="5"/>
        <v xml:space="preserve"> ,wtt</v>
      </c>
      <c r="J10" t="str">
        <f t="shared" si="6"/>
        <v>wtt: string;</v>
      </c>
      <c r="L10" s="1" t="str">
        <f t="shared" si="7"/>
        <v>if(this.wtt!=null &amp;&amp; this.wtt!=''){      sq=sq+', wtt= ? ';      params.push(this.wtt);    }</v>
      </c>
      <c r="M10" t="str">
        <f t="shared" si="8"/>
        <v>params.push(this.wtt);</v>
      </c>
    </row>
    <row r="11" spans="1:15">
      <c r="A11" s="5"/>
      <c r="B11" s="5"/>
      <c r="D11" s="5"/>
      <c r="E11" s="4"/>
      <c r="F11" s="4"/>
      <c r="G11" s="11" t="str">
        <f>CONCATENATE(G4,G5,G6,G7,G8,G9,G10)</f>
        <v xml:space="preserve"> wai varchar(50) PRIMARY KEY ,obt varchar(50)  ,obi varchar(50)  ,st varchar(50)  ,wd varchar(20)  ,wt varchar(20)  ,wtt integer </v>
      </c>
    </row>
    <row r="12" spans="1:15">
      <c r="A12" s="5"/>
      <c r="B12" s="5"/>
      <c r="D12" s="5"/>
      <c r="E12" s="4"/>
      <c r="F12" s="4"/>
      <c r="G12" s="11" t="str">
        <f>CONCATENATE(I4,I5,I6,I7,I8,I9,I10)</f>
        <v xml:space="preserve"> wai ,obt ,obi ,st ,wd ,wt ,wtt</v>
      </c>
    </row>
    <row r="13" spans="1:15">
      <c r="A13" s="5"/>
      <c r="B13" s="5"/>
      <c r="D13" s="5"/>
      <c r="E13" s="4"/>
      <c r="F13" s="4"/>
      <c r="G13" s="11" t="str">
        <f>CONCATENATE(H4,H5,H6,H7,H8,H9,H10)</f>
        <v>?,?,?,?,?,?,?</v>
      </c>
    </row>
    <row r="14" spans="1:15">
      <c r="A14" s="5"/>
      <c r="B14" s="5"/>
      <c r="D14" s="5"/>
      <c r="E14" s="4"/>
      <c r="F14" s="4"/>
    </row>
    <row r="17" spans="1:7">
      <c r="A17" s="18" t="s">
        <v>60</v>
      </c>
      <c r="G17" t="e">
        <f>CONCATENATE(G4,#REF!,G7,G8,G9,G10,G11,G12,G13,G14)</f>
        <v>#REF!</v>
      </c>
    </row>
    <row r="18" spans="1:7">
      <c r="G18" t="e">
        <f>CONCATENATE(I4,#REF!,I7,I8,I9,I10,I11,I12,I13,I14)</f>
        <v>#REF!</v>
      </c>
    </row>
    <row r="23" spans="1:7" s="43" customFormat="1" ht="40.5">
      <c r="A23" s="45" t="s">
        <v>646</v>
      </c>
      <c r="B23" s="45" t="s">
        <v>647</v>
      </c>
      <c r="D23" s="45"/>
    </row>
  </sheetData>
  <mergeCells count="1">
    <mergeCell ref="E2:F2"/>
  </mergeCells>
  <phoneticPr fontId="1" type="noConversion"/>
  <hyperlinks>
    <hyperlink ref="A17" location="一览!A1" display="返回"/>
  </hyperlinks>
  <pageMargins left="0.7" right="0.7" top="0.75" bottom="0.75" header="0.3" footer="0.3"/>
  <pageSetup paperSize="9" orientation="portrait" horizontalDpi="4294967293" verticalDpi="0" r:id="rId1"/>
</worksheet>
</file>

<file path=xl/worksheets/sheet21.xml><?xml version="1.0" encoding="utf-8"?>
<worksheet xmlns="http://schemas.openxmlformats.org/spreadsheetml/2006/main" xmlns:r="http://schemas.openxmlformats.org/officeDocument/2006/relationships">
  <sheetPr>
    <tabColor theme="9" tint="-0.249977111117893"/>
  </sheetPr>
  <dimension ref="A1:J30"/>
  <sheetViews>
    <sheetView workbookViewId="0">
      <selection activeCell="G19" sqref="G19"/>
    </sheetView>
  </sheetViews>
  <sheetFormatPr defaultRowHeight="13.5"/>
  <cols>
    <col min="1" max="1" width="15.25" bestFit="1" customWidth="1"/>
    <col min="2" max="2" width="25.625" bestFit="1" customWidth="1"/>
    <col min="4" max="4" width="15.25" bestFit="1" customWidth="1"/>
    <col min="5" max="5" width="7.125" bestFit="1" customWidth="1"/>
    <col min="6" max="6" width="61.625" customWidth="1"/>
    <col min="7" max="7" width="25.25" customWidth="1"/>
  </cols>
  <sheetData>
    <row r="1" spans="1:10">
      <c r="A1" s="1"/>
      <c r="B1" s="1"/>
      <c r="D1" s="1"/>
    </row>
    <row r="2" spans="1:10">
      <c r="A2" s="2" t="s">
        <v>4</v>
      </c>
      <c r="B2" s="2" t="s">
        <v>2</v>
      </c>
      <c r="D2" s="2" t="s">
        <v>0</v>
      </c>
      <c r="E2" s="58" t="s">
        <v>302</v>
      </c>
      <c r="F2" s="59"/>
    </row>
    <row r="3" spans="1:10">
      <c r="A3" s="2" t="s">
        <v>5</v>
      </c>
      <c r="B3" s="2" t="s">
        <v>6</v>
      </c>
      <c r="D3" s="2" t="s">
        <v>7</v>
      </c>
      <c r="E3" s="38" t="s">
        <v>8</v>
      </c>
      <c r="F3" s="38" t="s">
        <v>9</v>
      </c>
    </row>
    <row r="4" spans="1:10">
      <c r="A4" s="5" t="s">
        <v>611</v>
      </c>
      <c r="B4" s="5"/>
      <c r="D4" s="5" t="s">
        <v>611</v>
      </c>
      <c r="E4" s="4" t="s">
        <v>612</v>
      </c>
      <c r="F4" s="4" t="s">
        <v>613</v>
      </c>
    </row>
    <row r="5" spans="1:10" ht="27">
      <c r="A5" s="5" t="s">
        <v>622</v>
      </c>
      <c r="B5" s="5" t="s">
        <v>625</v>
      </c>
      <c r="D5" s="5" t="s">
        <v>622</v>
      </c>
      <c r="E5" s="4" t="s">
        <v>621</v>
      </c>
      <c r="F5" s="4" t="s">
        <v>624</v>
      </c>
    </row>
    <row r="6" spans="1:10">
      <c r="A6" s="5" t="s">
        <v>297</v>
      </c>
      <c r="B6" s="5"/>
      <c r="D6" s="5" t="s">
        <v>614</v>
      </c>
      <c r="E6" s="4" t="s">
        <v>261</v>
      </c>
      <c r="F6" s="4" t="s">
        <v>166</v>
      </c>
      <c r="G6" t="str">
        <f>" " &amp; E6 &amp; " " &amp; F6 &amp; " PRIMARY KEY"</f>
        <v xml:space="preserve"> d varchar(10) PRIMARY KEY</v>
      </c>
      <c r="I6" t="str">
        <f>" " &amp; E6</f>
        <v xml:space="preserve"> d</v>
      </c>
      <c r="J6" t="str">
        <f>"private _"&amp;E6&amp;": string;"</f>
        <v>private _d: string;</v>
      </c>
    </row>
    <row r="7" spans="1:10">
      <c r="A7" s="5" t="s">
        <v>298</v>
      </c>
      <c r="B7" s="5"/>
      <c r="D7" s="5" t="s">
        <v>615</v>
      </c>
      <c r="E7" s="4" t="s">
        <v>617</v>
      </c>
      <c r="F7" s="4" t="s">
        <v>613</v>
      </c>
      <c r="G7" t="str">
        <f>" " &amp; E7 &amp; " " &amp; F7</f>
        <v xml:space="preserve"> tl varchar(50)</v>
      </c>
      <c r="I7" t="str">
        <f>" ," &amp; E7</f>
        <v xml:space="preserve"> ,tl</v>
      </c>
      <c r="J7" t="str">
        <f t="shared" ref="J7:J8" si="0">"private _"&amp;E7&amp;": string;"</f>
        <v>private _tl: string;</v>
      </c>
    </row>
    <row r="8" spans="1:10">
      <c r="A8" s="5" t="s">
        <v>293</v>
      </c>
      <c r="B8" s="5"/>
      <c r="D8" s="5" t="s">
        <v>616</v>
      </c>
      <c r="E8" s="4" t="s">
        <v>618</v>
      </c>
      <c r="F8" s="4" t="s">
        <v>613</v>
      </c>
      <c r="G8" t="str">
        <f>" " &amp; E8 &amp; " " &amp; F8</f>
        <v xml:space="preserve"> ctx varchar(50)</v>
      </c>
      <c r="I8" t="str">
        <f t="shared" ref="I8" si="1">" ," &amp; E8</f>
        <v xml:space="preserve"> ,ctx</v>
      </c>
      <c r="J8" t="str">
        <f t="shared" si="0"/>
        <v>private _ctx: string;</v>
      </c>
    </row>
    <row r="9" spans="1:10" ht="27">
      <c r="A9" s="5" t="s">
        <v>626</v>
      </c>
      <c r="B9" s="5" t="s">
        <v>629</v>
      </c>
      <c r="D9" s="5" t="s">
        <v>627</v>
      </c>
      <c r="E9" s="4" t="s">
        <v>628</v>
      </c>
      <c r="F9" s="4" t="s">
        <v>613</v>
      </c>
    </row>
    <row r="10" spans="1:10">
      <c r="A10" s="5" t="s">
        <v>619</v>
      </c>
      <c r="B10" s="5"/>
      <c r="D10" s="5" t="s">
        <v>620</v>
      </c>
      <c r="E10" s="4" t="s">
        <v>623</v>
      </c>
      <c r="F10" s="4" t="s">
        <v>275</v>
      </c>
    </row>
    <row r="11" spans="1:10">
      <c r="A11" s="10" t="s">
        <v>274</v>
      </c>
      <c r="B11" s="5"/>
      <c r="D11" s="10" t="s">
        <v>274</v>
      </c>
      <c r="E11" s="4" t="s">
        <v>278</v>
      </c>
      <c r="F11" s="4" t="s">
        <v>275</v>
      </c>
      <c r="G11" t="str">
        <f>" " &amp; E11 &amp; " " &amp; F11</f>
        <v xml:space="preserve"> wtt integer</v>
      </c>
    </row>
    <row r="12" spans="1:10">
      <c r="A12" s="10"/>
      <c r="B12" s="5"/>
      <c r="D12" s="5"/>
      <c r="E12" s="4"/>
      <c r="F12" s="4"/>
    </row>
    <row r="13" spans="1:10">
      <c r="A13" s="5"/>
      <c r="B13" s="5"/>
      <c r="D13" s="5"/>
      <c r="E13" s="4"/>
      <c r="F13" s="4"/>
      <c r="G13" t="e">
        <f>CONCATENATE(G6,G7,G8,G11,#REF!,)</f>
        <v>#REF!</v>
      </c>
    </row>
    <row r="14" spans="1:10" ht="14.25" customHeight="1">
      <c r="A14" s="5"/>
      <c r="B14" s="5"/>
      <c r="D14" s="5"/>
      <c r="E14" s="4"/>
      <c r="F14" s="4"/>
      <c r="G14" t="e">
        <f>CONCATENATE(I6,I7,I8,I11,#REF!,)</f>
        <v>#REF!</v>
      </c>
    </row>
    <row r="15" spans="1:10" ht="14.25" customHeight="1">
      <c r="A15" s="5"/>
      <c r="B15" s="5"/>
      <c r="D15" s="5"/>
      <c r="E15" s="4"/>
      <c r="F15" s="4"/>
      <c r="G15" t="e">
        <f>CONCATENATE(I7,I8,I11,#REF!,)</f>
        <v>#REF!</v>
      </c>
    </row>
    <row r="16" spans="1:10" ht="14.25" customHeight="1">
      <c r="A16" s="5"/>
      <c r="B16" s="5"/>
      <c r="D16" s="5"/>
      <c r="E16" s="4"/>
      <c r="F16" s="4"/>
      <c r="G16" t="e">
        <f>CONCATENATE(I8,I11,#REF!,)</f>
        <v>#REF!</v>
      </c>
    </row>
    <row r="17" spans="1:4">
      <c r="A17" s="18" t="s">
        <v>60</v>
      </c>
      <c r="B17" s="1"/>
      <c r="D17" s="1"/>
    </row>
    <row r="18" spans="1:4">
      <c r="A18" s="1"/>
      <c r="B18" s="1"/>
      <c r="D18" s="1"/>
    </row>
    <row r="19" spans="1:4">
      <c r="A19" s="1"/>
      <c r="B19" s="1"/>
      <c r="D19" s="1"/>
    </row>
    <row r="20" spans="1:4">
      <c r="A20" s="1"/>
      <c r="B20" s="1"/>
      <c r="D20" s="1"/>
    </row>
    <row r="21" spans="1:4">
      <c r="A21" s="1"/>
      <c r="B21" s="1"/>
      <c r="D21" s="1"/>
    </row>
    <row r="22" spans="1:4">
      <c r="A22" s="1"/>
      <c r="B22" s="1"/>
      <c r="D22" s="1"/>
    </row>
    <row r="23" spans="1:4">
      <c r="A23" s="1"/>
      <c r="B23" s="1"/>
      <c r="D23" s="1"/>
    </row>
    <row r="24" spans="1:4">
      <c r="A24" s="1"/>
      <c r="B24" s="1"/>
      <c r="D24" s="1"/>
    </row>
    <row r="25" spans="1:4">
      <c r="A25" s="1"/>
      <c r="B25" s="1"/>
      <c r="D25" s="1"/>
    </row>
    <row r="26" spans="1:4">
      <c r="A26" s="1"/>
      <c r="B26" s="1"/>
      <c r="D26" s="1"/>
    </row>
    <row r="27" spans="1:4">
      <c r="A27" s="1"/>
      <c r="B27" s="1"/>
      <c r="D27" s="1"/>
    </row>
    <row r="28" spans="1:4">
      <c r="A28" s="1"/>
      <c r="B28" s="1"/>
      <c r="D28" s="1"/>
    </row>
    <row r="29" spans="1:4">
      <c r="A29" s="1"/>
      <c r="B29" s="1"/>
      <c r="D29" s="1"/>
    </row>
    <row r="30" spans="1:4">
      <c r="A30" s="1"/>
      <c r="B30" s="1"/>
      <c r="D30" s="1"/>
    </row>
  </sheetData>
  <mergeCells count="1">
    <mergeCell ref="E2:F2"/>
  </mergeCells>
  <phoneticPr fontId="1" type="noConversion"/>
  <hyperlinks>
    <hyperlink ref="A17" location="一览!A1" display="返回"/>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dimension ref="A2:J17"/>
  <sheetViews>
    <sheetView workbookViewId="0">
      <selection activeCell="E8" sqref="A8:E8"/>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3</v>
      </c>
      <c r="D2" s="2" t="s">
        <v>0</v>
      </c>
      <c r="E2" s="57" t="s">
        <v>245</v>
      </c>
      <c r="F2" s="57"/>
    </row>
    <row r="3" spans="1:10">
      <c r="A3" s="2" t="s">
        <v>5</v>
      </c>
      <c r="B3" s="2" t="s">
        <v>6</v>
      </c>
      <c r="D3" s="2" t="s">
        <v>7</v>
      </c>
      <c r="E3" s="3" t="s">
        <v>8</v>
      </c>
      <c r="F3" s="3" t="s">
        <v>9</v>
      </c>
    </row>
    <row r="4" spans="1:10">
      <c r="A4" s="5" t="s">
        <v>22</v>
      </c>
      <c r="B4" s="5"/>
      <c r="D4" s="5" t="s">
        <v>19</v>
      </c>
      <c r="E4" s="4" t="s">
        <v>184</v>
      </c>
      <c r="F4" s="4" t="s">
        <v>28</v>
      </c>
      <c r="G4" t="str">
        <f>" " &amp; E4 &amp; " " &amp; F4 &amp; " PRIMARY KEY"</f>
        <v xml:space="preserve"> pi varchar(50) PRIMARY KEY</v>
      </c>
      <c r="I4" t="str">
        <f>" " &amp; E4</f>
        <v xml:space="preserve"> pi</v>
      </c>
      <c r="J4" t="str">
        <f>"private _"&amp;E4&amp;": string;"</f>
        <v>private _pi: string;</v>
      </c>
    </row>
    <row r="5" spans="1:10">
      <c r="A5" s="5" t="s">
        <v>132</v>
      </c>
      <c r="B5" s="5"/>
      <c r="D5" s="5" t="s">
        <v>18</v>
      </c>
      <c r="E5" s="4" t="s">
        <v>89</v>
      </c>
      <c r="F5" s="4" t="s">
        <v>28</v>
      </c>
      <c r="G5" t="str">
        <f>" ," &amp; E5 &amp; " " &amp; F5 &amp; " "</f>
        <v xml:space="preserve"> ,si varchar(50) </v>
      </c>
      <c r="I5" t="str">
        <f>" ," &amp; E5</f>
        <v xml:space="preserve"> ,si</v>
      </c>
      <c r="J5" t="str">
        <f t="shared" ref="J5:J12" si="0">"private _"&amp;E5&amp;": string;"</f>
        <v>private _si: string;</v>
      </c>
    </row>
    <row r="6" spans="1:10">
      <c r="A6" s="22" t="s">
        <v>289</v>
      </c>
      <c r="B6" s="22" t="s">
        <v>133</v>
      </c>
      <c r="D6" s="5" t="s">
        <v>130</v>
      </c>
      <c r="E6" s="4" t="s">
        <v>91</v>
      </c>
      <c r="F6" s="4" t="s">
        <v>29</v>
      </c>
      <c r="G6" t="str">
        <f t="shared" ref="G6:G12" si="1">" ," &amp; E6 &amp; " " &amp; F6 &amp; " "</f>
        <v xml:space="preserve"> ,st varchar(50) </v>
      </c>
      <c r="I6" t="str">
        <f t="shared" ref="I6:I12" si="2">" ," &amp; E6</f>
        <v xml:space="preserve"> ,st</v>
      </c>
      <c r="J6" t="str">
        <f t="shared" si="0"/>
        <v>private _st: string;</v>
      </c>
    </row>
    <row r="7" spans="1:10">
      <c r="A7" s="22" t="s">
        <v>32</v>
      </c>
      <c r="B7" s="22"/>
      <c r="D7" s="5" t="s">
        <v>32</v>
      </c>
      <c r="E7" s="4" t="s">
        <v>76</v>
      </c>
      <c r="F7" s="4" t="s">
        <v>28</v>
      </c>
      <c r="G7" t="str">
        <f t="shared" si="1"/>
        <v xml:space="preserve"> ,son varchar(50) </v>
      </c>
      <c r="I7" t="str">
        <f t="shared" si="2"/>
        <v xml:space="preserve"> ,son</v>
      </c>
      <c r="J7" t="str">
        <f t="shared" si="0"/>
        <v>private _son: string;</v>
      </c>
    </row>
    <row r="8" spans="1:10">
      <c r="A8" s="22" t="s">
        <v>41</v>
      </c>
      <c r="B8" s="22" t="s">
        <v>88</v>
      </c>
      <c r="D8" s="5" t="s">
        <v>41</v>
      </c>
      <c r="E8" s="4" t="s">
        <v>77</v>
      </c>
      <c r="F8" s="4" t="s">
        <v>171</v>
      </c>
      <c r="G8" t="str">
        <f t="shared" si="1"/>
        <v xml:space="preserve"> ,sa varchar(4) </v>
      </c>
      <c r="I8" t="str">
        <f t="shared" si="2"/>
        <v xml:space="preserve"> ,sa</v>
      </c>
      <c r="J8" t="str">
        <f t="shared" si="0"/>
        <v>private _sa: string;</v>
      </c>
    </row>
    <row r="9" spans="1:10">
      <c r="A9" s="5" t="s">
        <v>269</v>
      </c>
      <c r="B9" s="5"/>
      <c r="D9" s="5" t="s">
        <v>269</v>
      </c>
      <c r="E9" s="4" t="s">
        <v>189</v>
      </c>
      <c r="F9" s="4" t="s">
        <v>28</v>
      </c>
      <c r="G9" t="str">
        <f t="shared" si="1"/>
        <v xml:space="preserve"> ,ai varchar(50) </v>
      </c>
      <c r="I9" t="str">
        <f t="shared" si="2"/>
        <v xml:space="preserve"> ,ai</v>
      </c>
      <c r="J9" t="str">
        <f t="shared" si="0"/>
        <v>private _ai: string;</v>
      </c>
    </row>
    <row r="10" spans="1:10">
      <c r="A10" s="22" t="s">
        <v>80</v>
      </c>
      <c r="B10" s="22" t="s">
        <v>78</v>
      </c>
      <c r="D10" s="5" t="s">
        <v>79</v>
      </c>
      <c r="E10" s="4" t="s">
        <v>81</v>
      </c>
      <c r="F10" s="4" t="s">
        <v>171</v>
      </c>
      <c r="G10" t="str">
        <f t="shared" si="1"/>
        <v xml:space="preserve"> ,ib varchar(4) </v>
      </c>
      <c r="I10" t="str">
        <f t="shared" si="2"/>
        <v xml:space="preserve"> ,ib</v>
      </c>
      <c r="J10" t="str">
        <f t="shared" si="0"/>
        <v>private _ib: string;</v>
      </c>
    </row>
    <row r="11" spans="1:10">
      <c r="A11" s="22" t="s">
        <v>83</v>
      </c>
      <c r="B11" s="22"/>
      <c r="D11" s="5" t="s">
        <v>83</v>
      </c>
      <c r="E11" s="4" t="s">
        <v>82</v>
      </c>
      <c r="F11" s="4" t="s">
        <v>28</v>
      </c>
      <c r="G11" t="str">
        <f t="shared" si="1"/>
        <v xml:space="preserve"> ,bi varchar(50) </v>
      </c>
      <c r="I11" t="str">
        <f t="shared" si="2"/>
        <v xml:space="preserve"> ,bi</v>
      </c>
      <c r="J11" t="str">
        <f t="shared" si="0"/>
        <v>private _bi: string;</v>
      </c>
    </row>
    <row r="12" spans="1:10">
      <c r="A12" s="22" t="s">
        <v>87</v>
      </c>
      <c r="B12" s="22" t="s">
        <v>85</v>
      </c>
      <c r="D12" s="5" t="s">
        <v>86</v>
      </c>
      <c r="E12" s="4" t="s">
        <v>84</v>
      </c>
      <c r="F12" s="4" t="s">
        <v>171</v>
      </c>
      <c r="G12" t="str">
        <f t="shared" si="1"/>
        <v xml:space="preserve"> ,sdt varchar(4) </v>
      </c>
      <c r="I12" t="str">
        <f t="shared" si="2"/>
        <v xml:space="preserve"> ,sdt</v>
      </c>
      <c r="J12" t="str">
        <f t="shared" si="0"/>
        <v>private _sdt: string;</v>
      </c>
    </row>
    <row r="13" spans="1:10">
      <c r="A13" s="5" t="s">
        <v>274</v>
      </c>
      <c r="B13" s="5"/>
      <c r="D13" s="5" t="s">
        <v>274</v>
      </c>
      <c r="E13" s="4" t="s">
        <v>278</v>
      </c>
      <c r="F13" s="4" t="s">
        <v>275</v>
      </c>
    </row>
    <row r="15" spans="1:10">
      <c r="A15" s="18" t="s">
        <v>60</v>
      </c>
    </row>
    <row r="16" spans="1:10">
      <c r="G16" t="str">
        <f>CONCATENATE(G4,G5,G6,G7,G8,G9,G10,G11,G12,G13)</f>
        <v xml:space="preserve"> pi varchar(50) PRIMARY KEY ,si varchar(50)  ,st varchar(50)  ,son varchar(50)  ,sa varchar(4)  ,ai varchar(50)  ,ib varchar(4)  ,bi varchar(50)  ,sdt varchar(4) </v>
      </c>
    </row>
    <row r="17" spans="7:7">
      <c r="G17" t="str">
        <f>CONCATENATE(I4,I5,I6,I7,I8,I9,I10,I11,I12,I13)</f>
        <v xml:space="preserve"> pi ,si ,st ,son ,sa ,ai ,ib ,bi ,sdt</v>
      </c>
    </row>
  </sheetData>
  <mergeCells count="1">
    <mergeCell ref="E2:F2"/>
  </mergeCells>
  <phoneticPr fontId="1" type="noConversion"/>
  <hyperlinks>
    <hyperlink ref="A15" location="一览!A1" display="返回"/>
  </hyperlinks>
  <pageMargins left="0.7" right="0.7" top="0.75" bottom="0.75" header="0.3" footer="0.3"/>
  <pageSetup paperSize="9" orientation="portrait" horizontalDpi="4294967293" verticalDpi="0" r:id="rId1"/>
</worksheet>
</file>

<file path=xl/worksheets/sheet23.xml><?xml version="1.0" encoding="utf-8"?>
<worksheet xmlns="http://schemas.openxmlformats.org/spreadsheetml/2006/main" xmlns:r="http://schemas.openxmlformats.org/officeDocument/2006/relationships">
  <dimension ref="A2:J13"/>
  <sheetViews>
    <sheetView workbookViewId="0">
      <selection activeCell="D25" sqref="D25"/>
    </sheetView>
  </sheetViews>
  <sheetFormatPr defaultRowHeight="13.5"/>
  <cols>
    <col min="1" max="1" width="20.625" style="1" customWidth="1"/>
    <col min="2" max="2" width="40.625" style="1" customWidth="1"/>
    <col min="4" max="4" width="20.625" style="1" customWidth="1"/>
    <col min="5" max="5" width="22.75" bestFit="1" customWidth="1"/>
    <col min="6" max="6" width="15.625" customWidth="1"/>
  </cols>
  <sheetData>
    <row r="2" spans="1:10">
      <c r="A2" s="2" t="s">
        <v>4</v>
      </c>
      <c r="B2" s="2" t="s">
        <v>380</v>
      </c>
      <c r="D2" s="2" t="s">
        <v>0</v>
      </c>
      <c r="E2" s="57" t="s">
        <v>381</v>
      </c>
      <c r="F2" s="57"/>
    </row>
    <row r="3" spans="1:10">
      <c r="A3" s="2" t="s">
        <v>5</v>
      </c>
      <c r="B3" s="2" t="s">
        <v>6</v>
      </c>
      <c r="D3" s="2" t="s">
        <v>7</v>
      </c>
      <c r="E3" s="26" t="s">
        <v>8</v>
      </c>
      <c r="F3" s="26" t="s">
        <v>9</v>
      </c>
    </row>
    <row r="4" spans="1:10">
      <c r="A4" s="5" t="s">
        <v>317</v>
      </c>
      <c r="B4" s="5"/>
      <c r="D4" s="5" t="s">
        <v>317</v>
      </c>
      <c r="E4" s="4" t="s">
        <v>382</v>
      </c>
      <c r="F4" s="4" t="s">
        <v>29</v>
      </c>
      <c r="G4" t="str">
        <f>" " &amp; E4 &amp; " " &amp; F4 &amp; " PRIMARY KEY"</f>
        <v xml:space="preserve"> mki varchar(50) PRIMARY KEY</v>
      </c>
      <c r="I4" t="str">
        <f>" " &amp; E4</f>
        <v xml:space="preserve"> mki</v>
      </c>
      <c r="J4" t="str">
        <f>"private "&amp;E4&amp;": string;"</f>
        <v>private mki: string;</v>
      </c>
    </row>
    <row r="5" spans="1:10">
      <c r="A5" s="5" t="s">
        <v>383</v>
      </c>
      <c r="B5" s="5"/>
      <c r="D5" s="5" t="s">
        <v>383</v>
      </c>
      <c r="E5" s="4" t="s">
        <v>384</v>
      </c>
      <c r="F5" s="4" t="s">
        <v>29</v>
      </c>
      <c r="G5" t="str">
        <f>" ," &amp; E5 &amp; " " &amp; F5 &amp; " "</f>
        <v xml:space="preserve"> ,si varchar(50) </v>
      </c>
      <c r="I5" t="str">
        <f>" ," &amp; E5</f>
        <v xml:space="preserve"> ,si</v>
      </c>
      <c r="J5" t="str">
        <f t="shared" ref="J5:J8" si="0">"private "&amp;E5&amp;": string;"</f>
        <v>private si: string;</v>
      </c>
    </row>
    <row r="6" spans="1:10" ht="27">
      <c r="A6" s="5" t="s">
        <v>385</v>
      </c>
      <c r="B6" s="5" t="s">
        <v>387</v>
      </c>
      <c r="D6" s="5" t="s">
        <v>385</v>
      </c>
      <c r="E6" s="4" t="s">
        <v>386</v>
      </c>
      <c r="F6" s="4" t="s">
        <v>29</v>
      </c>
      <c r="G6" t="str">
        <f t="shared" ref="G6:G8" si="1">" ," &amp; E6 &amp; " " &amp; F6 &amp; " "</f>
        <v xml:space="preserve"> ,mkl varchar(50) </v>
      </c>
      <c r="I6" t="str">
        <f t="shared" ref="I6:I8" si="2">" ," &amp; E6</f>
        <v xml:space="preserve"> ,mkl</v>
      </c>
      <c r="J6" t="str">
        <f t="shared" si="0"/>
        <v>private mkl: string;</v>
      </c>
    </row>
    <row r="7" spans="1:10">
      <c r="A7" s="5" t="s">
        <v>388</v>
      </c>
      <c r="B7" s="5" t="s">
        <v>390</v>
      </c>
      <c r="D7" s="5" t="s">
        <v>388</v>
      </c>
      <c r="E7" s="4" t="s">
        <v>389</v>
      </c>
      <c r="F7" s="4" t="s">
        <v>29</v>
      </c>
      <c r="G7" t="str">
        <f t="shared" si="1"/>
        <v xml:space="preserve"> ,mkt varchar(50) </v>
      </c>
      <c r="I7" t="str">
        <f t="shared" si="2"/>
        <v xml:space="preserve"> ,mkt</v>
      </c>
      <c r="J7" t="str">
        <f t="shared" si="0"/>
        <v>private mkt: string;</v>
      </c>
    </row>
    <row r="8" spans="1:10">
      <c r="A8" s="5" t="s">
        <v>274</v>
      </c>
      <c r="B8" s="5"/>
      <c r="D8" s="5" t="s">
        <v>274</v>
      </c>
      <c r="E8" s="4" t="s">
        <v>278</v>
      </c>
      <c r="F8" s="4" t="s">
        <v>275</v>
      </c>
      <c r="G8" t="str">
        <f t="shared" si="1"/>
        <v xml:space="preserve"> ,wtt integer </v>
      </c>
      <c r="I8" t="str">
        <f t="shared" si="2"/>
        <v xml:space="preserve"> ,wtt</v>
      </c>
      <c r="J8" t="str">
        <f t="shared" si="0"/>
        <v>private wtt: string;</v>
      </c>
    </row>
    <row r="9" spans="1:10">
      <c r="A9" s="5"/>
      <c r="B9" s="5"/>
      <c r="D9" s="5"/>
      <c r="E9" s="4"/>
      <c r="F9" s="4"/>
    </row>
    <row r="12" spans="1:10" s="1" customFormat="1">
      <c r="A12" s="18" t="s">
        <v>60</v>
      </c>
      <c r="C12"/>
      <c r="E12"/>
      <c r="F12"/>
      <c r="G12" t="str">
        <f>CONCATENATE(G4,G5,G6,G7,G8)</f>
        <v xml:space="preserve"> mki varchar(50) PRIMARY KEY ,si varchar(50)  ,mkl varchar(50)  ,mkt varchar(50)  ,wtt integer </v>
      </c>
      <c r="H12"/>
      <c r="I12"/>
      <c r="J12"/>
    </row>
    <row r="13" spans="1:10">
      <c r="G13" t="str">
        <f>CONCATENATE(I4,I5,I6,I7,I8)</f>
        <v xml:space="preserve"> mki ,si ,mkl ,mkt ,wtt</v>
      </c>
    </row>
  </sheetData>
  <mergeCells count="1">
    <mergeCell ref="E2:F2"/>
  </mergeCells>
  <phoneticPr fontId="1" type="noConversion"/>
  <hyperlinks>
    <hyperlink ref="A12" location="一览!A1" display="返回"/>
  </hyperlinks>
  <pageMargins left="0.7" right="0.7" top="0.75" bottom="0.75" header="0.3" footer="0.3"/>
  <pageSetup paperSize="9" orientation="portrait" horizontalDpi="4294967293" verticalDpi="0" r:id="rId1"/>
</worksheet>
</file>

<file path=xl/worksheets/sheet24.xml><?xml version="1.0" encoding="utf-8"?>
<worksheet xmlns="http://schemas.openxmlformats.org/spreadsheetml/2006/main" xmlns:r="http://schemas.openxmlformats.org/officeDocument/2006/relationships">
  <sheetPr>
    <tabColor theme="9" tint="-0.249977111117893"/>
  </sheetPr>
  <dimension ref="A2:J22"/>
  <sheetViews>
    <sheetView workbookViewId="0">
      <selection activeCell="D12" sqref="D12"/>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290</v>
      </c>
      <c r="D2" s="2" t="s">
        <v>0</v>
      </c>
      <c r="E2" s="57" t="s">
        <v>246</v>
      </c>
      <c r="F2" s="57"/>
    </row>
    <row r="3" spans="1:10">
      <c r="A3" s="2" t="s">
        <v>5</v>
      </c>
      <c r="B3" s="2" t="s">
        <v>6</v>
      </c>
      <c r="D3" s="2" t="s">
        <v>7</v>
      </c>
      <c r="E3" s="3" t="s">
        <v>8</v>
      </c>
      <c r="F3" s="3" t="s">
        <v>9</v>
      </c>
    </row>
    <row r="4" spans="1:10">
      <c r="A4" s="5" t="s">
        <v>23</v>
      </c>
      <c r="B4" s="5"/>
      <c r="D4" s="5" t="s">
        <v>20</v>
      </c>
      <c r="E4" s="4" t="s">
        <v>247</v>
      </c>
      <c r="F4" s="4" t="s">
        <v>28</v>
      </c>
      <c r="G4" t="str">
        <f>" " &amp; E4 &amp; " " &amp; F4 &amp; " PRIMARY KEY"</f>
        <v xml:space="preserve"> wi varchar(50) PRIMARY KEY</v>
      </c>
      <c r="I4" t="str">
        <f>" " &amp; E4</f>
        <v xml:space="preserve"> wi</v>
      </c>
      <c r="J4" t="str">
        <f>"private _"&amp;E4&amp;": string;"</f>
        <v>private _wi: string;</v>
      </c>
    </row>
    <row r="5" spans="1:10">
      <c r="A5" s="5" t="s">
        <v>18</v>
      </c>
      <c r="B5" s="5"/>
      <c r="D5" s="5" t="s">
        <v>18</v>
      </c>
      <c r="E5" s="4" t="s">
        <v>89</v>
      </c>
      <c r="F5" s="4" t="s">
        <v>29</v>
      </c>
      <c r="G5" t="str">
        <f>" ," &amp; E5 &amp; " " &amp; F5 &amp; " "</f>
        <v xml:space="preserve"> ,si varchar(50) </v>
      </c>
      <c r="I5" t="str">
        <f>" ," &amp; E5</f>
        <v xml:space="preserve"> ,si</v>
      </c>
      <c r="J5" t="str">
        <f t="shared" ref="J5:J9" si="0">"private _"&amp;E5&amp;": string;"</f>
        <v>private _si: string;</v>
      </c>
    </row>
    <row r="6" spans="1:10">
      <c r="A6" s="5" t="s">
        <v>324</v>
      </c>
      <c r="B6" s="5" t="s">
        <v>324</v>
      </c>
      <c r="D6" s="5" t="s">
        <v>324</v>
      </c>
      <c r="E6" s="4" t="s">
        <v>91</v>
      </c>
      <c r="F6" s="4" t="s">
        <v>29</v>
      </c>
      <c r="G6" t="str">
        <f t="shared" ref="G6:G9" si="1">" ," &amp; E6 &amp; " " &amp; F6 &amp; " "</f>
        <v xml:space="preserve"> ,st varchar(50) </v>
      </c>
      <c r="I6" t="str">
        <f t="shared" ref="I6:I9" si="2">" ," &amp; E6</f>
        <v xml:space="preserve"> ,st</v>
      </c>
      <c r="J6" t="str">
        <f t="shared" si="0"/>
        <v>private _st: string;</v>
      </c>
    </row>
    <row r="7" spans="1:10">
      <c r="A7" s="5" t="s">
        <v>129</v>
      </c>
      <c r="B7" s="5"/>
      <c r="D7" s="5" t="s">
        <v>129</v>
      </c>
      <c r="E7" s="4" t="s">
        <v>325</v>
      </c>
      <c r="F7" s="4" t="s">
        <v>98</v>
      </c>
      <c r="G7" t="str">
        <f t="shared" si="1"/>
        <v xml:space="preserve"> ,wd varchar(20) </v>
      </c>
      <c r="I7" t="str">
        <f t="shared" si="2"/>
        <v xml:space="preserve"> ,wd</v>
      </c>
      <c r="J7" t="str">
        <f t="shared" si="0"/>
        <v>private _wd: string;</v>
      </c>
    </row>
    <row r="8" spans="1:10">
      <c r="A8" s="5" t="s">
        <v>34</v>
      </c>
      <c r="B8" s="5"/>
      <c r="D8" s="5" t="s">
        <v>21</v>
      </c>
      <c r="E8" s="4" t="s">
        <v>248</v>
      </c>
      <c r="F8" s="4" t="s">
        <v>98</v>
      </c>
      <c r="G8" t="str">
        <f t="shared" si="1"/>
        <v xml:space="preserve"> ,wt varchar(20) </v>
      </c>
      <c r="I8" t="str">
        <f t="shared" si="2"/>
        <v xml:space="preserve"> ,wt</v>
      </c>
      <c r="J8" t="str">
        <f t="shared" si="0"/>
        <v>private _wt: string;</v>
      </c>
    </row>
    <row r="9" spans="1:10">
      <c r="A9" s="5" t="s">
        <v>274</v>
      </c>
      <c r="B9" s="5"/>
      <c r="D9" s="5" t="s">
        <v>274</v>
      </c>
      <c r="E9" s="4" t="s">
        <v>278</v>
      </c>
      <c r="F9" s="4" t="s">
        <v>275</v>
      </c>
      <c r="G9" t="str">
        <f t="shared" si="1"/>
        <v xml:space="preserve"> ,wtt integer </v>
      </c>
      <c r="I9" t="str">
        <f t="shared" si="2"/>
        <v xml:space="preserve"> ,wtt</v>
      </c>
      <c r="J9" t="str">
        <f t="shared" si="0"/>
        <v>private _wtt: string;</v>
      </c>
    </row>
    <row r="10" spans="1:10">
      <c r="A10" s="5"/>
      <c r="B10" s="5"/>
      <c r="D10" s="5"/>
      <c r="E10" s="4"/>
      <c r="F10" s="4"/>
    </row>
    <row r="11" spans="1:10">
      <c r="A11" s="5"/>
      <c r="B11" s="5"/>
      <c r="D11" s="5"/>
      <c r="E11" s="4"/>
      <c r="F11" s="4"/>
    </row>
    <row r="12" spans="1:10">
      <c r="A12" s="5"/>
      <c r="B12" s="5"/>
      <c r="D12" s="5"/>
      <c r="E12" s="4"/>
      <c r="F12" s="4"/>
    </row>
    <row r="13" spans="1:10">
      <c r="A13" s="5"/>
      <c r="B13" s="5"/>
      <c r="D13" s="5"/>
      <c r="E13" s="4"/>
      <c r="F13" s="4"/>
    </row>
    <row r="16" spans="1:10">
      <c r="A16" s="18" t="s">
        <v>60</v>
      </c>
      <c r="G16" t="str">
        <f>CONCATENATE(G4,G5,G6,G7,G8,G9,G10,G11,G12,G13)</f>
        <v xml:space="preserve"> wi varchar(50) PRIMARY KEY ,si varchar(50)  ,st varchar(50)  ,wd varchar(20)  ,wt varchar(20)  ,wtt integer </v>
      </c>
    </row>
    <row r="17" spans="1:7">
      <c r="G17" t="str">
        <f>CONCATENATE(I4,I5,I6,I7,I8,I9,I10,I11,I12,I13)</f>
        <v xml:space="preserve"> wi ,si ,st ,wd ,wt ,wtt</v>
      </c>
    </row>
    <row r="22" spans="1:7" s="43" customFormat="1" ht="27">
      <c r="A22" s="45" t="s">
        <v>646</v>
      </c>
      <c r="B22" s="45" t="s">
        <v>647</v>
      </c>
      <c r="D22" s="45"/>
    </row>
  </sheetData>
  <mergeCells count="1">
    <mergeCell ref="E2:F2"/>
  </mergeCells>
  <phoneticPr fontId="1" type="noConversion"/>
  <hyperlinks>
    <hyperlink ref="A16" location="一览!A1" display="返回"/>
  </hyperlinks>
  <pageMargins left="0.7" right="0.7" top="0.75" bottom="0.75" header="0.3" footer="0.3"/>
  <pageSetup paperSize="9" orientation="portrait" horizontalDpi="4294967293" verticalDpi="0" r:id="rId1"/>
</worksheet>
</file>

<file path=xl/worksheets/sheet25.xml><?xml version="1.0" encoding="utf-8"?>
<worksheet xmlns="http://schemas.openxmlformats.org/spreadsheetml/2006/main" xmlns:r="http://schemas.openxmlformats.org/officeDocument/2006/relationships">
  <dimension ref="A1:J16"/>
  <sheetViews>
    <sheetView workbookViewId="0">
      <selection activeCell="B6" sqref="B6"/>
    </sheetView>
  </sheetViews>
  <sheetFormatPr defaultRowHeight="13.5"/>
  <cols>
    <col min="1" max="1" width="19.375" customWidth="1"/>
    <col min="2" max="2" width="18.75" customWidth="1"/>
    <col min="4" max="4" width="21.125" customWidth="1"/>
    <col min="6" max="6" width="17.625" customWidth="1"/>
  </cols>
  <sheetData>
    <row r="1" spans="1:10">
      <c r="A1" s="2" t="s">
        <v>4</v>
      </c>
      <c r="B1" s="2" t="s">
        <v>97</v>
      </c>
      <c r="D1" s="2" t="s">
        <v>0</v>
      </c>
      <c r="E1" s="57" t="s">
        <v>329</v>
      </c>
      <c r="F1" s="57"/>
    </row>
    <row r="2" spans="1:10">
      <c r="A2" s="2" t="s">
        <v>5</v>
      </c>
      <c r="B2" s="2" t="s">
        <v>6</v>
      </c>
      <c r="D2" s="2" t="s">
        <v>7</v>
      </c>
      <c r="E2" s="17" t="s">
        <v>8</v>
      </c>
      <c r="F2" s="17" t="s">
        <v>9</v>
      </c>
    </row>
    <row r="3" spans="1:10">
      <c r="A3" s="5" t="s">
        <v>121</v>
      </c>
      <c r="B3" s="5"/>
      <c r="D3" s="5" t="s">
        <v>73</v>
      </c>
      <c r="E3" s="4" t="s">
        <v>74</v>
      </c>
      <c r="F3" s="4" t="s">
        <v>47</v>
      </c>
      <c r="G3" t="str">
        <f>" " &amp; E3 &amp; " " &amp; F3 &amp; " PRIMARY KEY"</f>
        <v xml:space="preserve"> ji VARCHAR(50) PRIMARY KEY</v>
      </c>
      <c r="I3" t="str">
        <f>" " &amp; E3</f>
        <v xml:space="preserve"> ji</v>
      </c>
      <c r="J3" t="str">
        <f>"private _"&amp;E3&amp;": string;"</f>
        <v>private _ji: string;</v>
      </c>
    </row>
    <row r="4" spans="1:10">
      <c r="A4" s="5" t="s">
        <v>94</v>
      </c>
      <c r="B4" s="5"/>
      <c r="D4" s="5" t="s">
        <v>270</v>
      </c>
      <c r="E4" s="4" t="s">
        <v>92</v>
      </c>
      <c r="F4" s="4" t="s">
        <v>96</v>
      </c>
      <c r="G4" t="str">
        <f>" ," &amp; E4 &amp; " " &amp; F4 &amp; " "</f>
        <v xml:space="preserve"> ,jn VARCHAR(100) </v>
      </c>
      <c r="I4" t="str">
        <f>" ," &amp; E4</f>
        <v xml:space="preserve"> ,jn</v>
      </c>
      <c r="J4" t="str">
        <f t="shared" ref="J4:J5" si="0">"private _"&amp;E4&amp;": string;"</f>
        <v>private _jn: string;</v>
      </c>
    </row>
    <row r="5" spans="1:10">
      <c r="A5" s="5" t="s">
        <v>95</v>
      </c>
      <c r="B5" s="5"/>
      <c r="D5" s="5" t="s">
        <v>271</v>
      </c>
      <c r="E5" s="4" t="s">
        <v>93</v>
      </c>
      <c r="F5" s="4" t="s">
        <v>61</v>
      </c>
      <c r="G5" t="str">
        <f t="shared" ref="G5" si="1">" ," &amp; E5 &amp; " " &amp; F5 &amp; " "</f>
        <v xml:space="preserve"> ,jg VARCHAR(100) </v>
      </c>
      <c r="I5" t="str">
        <f t="shared" ref="I5" si="2">" ," &amp; E5</f>
        <v xml:space="preserve"> ,jg</v>
      </c>
      <c r="J5" t="str">
        <f t="shared" si="0"/>
        <v>private _jg: string;</v>
      </c>
    </row>
    <row r="6" spans="1:10">
      <c r="A6" s="5" t="s">
        <v>175</v>
      </c>
      <c r="B6" s="5"/>
      <c r="D6" s="5" t="s">
        <v>175</v>
      </c>
      <c r="E6" s="4" t="s">
        <v>176</v>
      </c>
      <c r="F6" s="4" t="s">
        <v>177</v>
      </c>
    </row>
    <row r="7" spans="1:10" ht="27">
      <c r="A7" s="5" t="s">
        <v>218</v>
      </c>
      <c r="B7" s="5" t="s">
        <v>354</v>
      </c>
      <c r="D7" s="5" t="s">
        <v>218</v>
      </c>
      <c r="E7" s="4" t="s">
        <v>219</v>
      </c>
      <c r="F7" s="4" t="s">
        <v>220</v>
      </c>
    </row>
    <row r="8" spans="1:10">
      <c r="A8" s="5" t="s">
        <v>274</v>
      </c>
      <c r="B8" s="5"/>
      <c r="D8" s="5" t="s">
        <v>274</v>
      </c>
      <c r="E8" s="4" t="s">
        <v>278</v>
      </c>
      <c r="F8" s="4" t="s">
        <v>275</v>
      </c>
    </row>
    <row r="9" spans="1:10">
      <c r="A9" s="5" t="s">
        <v>330</v>
      </c>
      <c r="B9" s="5" t="s">
        <v>331</v>
      </c>
      <c r="D9" s="5" t="s">
        <v>330</v>
      </c>
      <c r="E9" s="4" t="s">
        <v>332</v>
      </c>
      <c r="F9" s="4" t="s">
        <v>220</v>
      </c>
    </row>
    <row r="10" spans="1:10">
      <c r="A10" s="5"/>
      <c r="B10" s="5"/>
      <c r="D10" s="5"/>
      <c r="E10" s="4"/>
      <c r="F10" s="4"/>
    </row>
    <row r="11" spans="1:10">
      <c r="A11" s="5"/>
      <c r="B11" s="5"/>
      <c r="D11" s="5"/>
      <c r="E11" s="4"/>
      <c r="F11" s="4"/>
    </row>
    <row r="12" spans="1:10">
      <c r="A12" s="1"/>
      <c r="B12" s="1"/>
      <c r="D12" s="1"/>
    </row>
    <row r="13" spans="1:10">
      <c r="A13" s="1"/>
      <c r="B13" s="1"/>
      <c r="D13" s="1"/>
    </row>
    <row r="14" spans="1:10">
      <c r="A14" s="18" t="s">
        <v>100</v>
      </c>
      <c r="B14" s="1"/>
      <c r="D14" s="1"/>
    </row>
    <row r="15" spans="1:10">
      <c r="G15" t="str">
        <f>CONCATENATE(G3,G4,G5,G6,G7,G8,G9,G10,G11,G12)</f>
        <v xml:space="preserve"> ji VARCHAR(50) PRIMARY KEY ,jn VARCHAR(100)  ,jg VARCHAR(100) </v>
      </c>
    </row>
    <row r="16" spans="1:10">
      <c r="G16" t="str">
        <f>CONCATENATE(I3,I4,I5,I6,I7,I8,I9,I10,I11,I12)</f>
        <v xml:space="preserve"> ji ,jn ,jg</v>
      </c>
    </row>
  </sheetData>
  <mergeCells count="1">
    <mergeCell ref="E1:F1"/>
  </mergeCells>
  <phoneticPr fontId="1" type="noConversion"/>
  <hyperlinks>
    <hyperlink ref="A14" location="一览!A1" display="返回"/>
  </hyperlinks>
  <pageMargins left="0.7" right="0.7" top="0.75" bottom="0.75" header="0.3" footer="0.3"/>
  <pageSetup paperSize="9" orientation="portrait" horizontalDpi="4294967293" verticalDpi="0" r:id="rId1"/>
</worksheet>
</file>

<file path=xl/worksheets/sheet26.xml><?xml version="1.0" encoding="utf-8"?>
<worksheet xmlns="http://schemas.openxmlformats.org/spreadsheetml/2006/main" xmlns:r="http://schemas.openxmlformats.org/officeDocument/2006/relationships">
  <dimension ref="A2:J11"/>
  <sheetViews>
    <sheetView workbookViewId="0">
      <selection activeCell="E6" sqref="E6"/>
    </sheetView>
  </sheetViews>
  <sheetFormatPr defaultRowHeight="13.5"/>
  <cols>
    <col min="1" max="1" width="20.625" style="1" customWidth="1"/>
    <col min="2" max="2" width="40.625" style="1" customWidth="1"/>
    <col min="4" max="4" width="20.625" style="1" customWidth="1"/>
    <col min="5" max="5" width="22.75" bestFit="1" customWidth="1"/>
    <col min="6" max="6" width="15.625" customWidth="1"/>
  </cols>
  <sheetData>
    <row r="2" spans="1:10">
      <c r="A2" s="2" t="s">
        <v>4</v>
      </c>
      <c r="B2" s="2" t="s">
        <v>316</v>
      </c>
      <c r="D2" s="2" t="s">
        <v>0</v>
      </c>
      <c r="E2" s="57" t="s">
        <v>315</v>
      </c>
      <c r="F2" s="57"/>
    </row>
    <row r="3" spans="1:10">
      <c r="A3" s="2" t="s">
        <v>5</v>
      </c>
      <c r="B3" s="2" t="s">
        <v>6</v>
      </c>
      <c r="D3" s="2" t="s">
        <v>7</v>
      </c>
      <c r="E3" s="23" t="s">
        <v>8</v>
      </c>
      <c r="F3" s="23" t="s">
        <v>9</v>
      </c>
    </row>
    <row r="4" spans="1:10">
      <c r="A4" s="5" t="s">
        <v>317</v>
      </c>
      <c r="B4" s="5"/>
      <c r="D4" s="5" t="s">
        <v>317</v>
      </c>
      <c r="E4" s="4" t="s">
        <v>322</v>
      </c>
      <c r="F4" s="4" t="s">
        <v>57</v>
      </c>
    </row>
    <row r="5" spans="1:10">
      <c r="A5" s="5" t="s">
        <v>318</v>
      </c>
      <c r="B5" s="5"/>
      <c r="D5" s="5" t="s">
        <v>318</v>
      </c>
      <c r="E5" s="4" t="s">
        <v>320</v>
      </c>
      <c r="F5" s="4" t="s">
        <v>29</v>
      </c>
    </row>
    <row r="6" spans="1:10">
      <c r="A6" s="5" t="s">
        <v>319</v>
      </c>
      <c r="B6" s="5"/>
      <c r="D6" s="5" t="s">
        <v>319</v>
      </c>
      <c r="E6" s="4" t="s">
        <v>379</v>
      </c>
      <c r="F6" s="4" t="s">
        <v>321</v>
      </c>
    </row>
    <row r="7" spans="1:10">
      <c r="A7" s="5" t="s">
        <v>274</v>
      </c>
      <c r="B7" s="5"/>
      <c r="D7" s="5" t="s">
        <v>274</v>
      </c>
      <c r="E7" s="4" t="s">
        <v>278</v>
      </c>
      <c r="F7" s="4" t="s">
        <v>275</v>
      </c>
    </row>
    <row r="8" spans="1:10">
      <c r="A8" s="5"/>
      <c r="B8" s="5"/>
      <c r="D8" s="5"/>
      <c r="E8" s="4"/>
      <c r="F8" s="4"/>
    </row>
    <row r="11" spans="1:10" s="1" customFormat="1">
      <c r="A11" s="18" t="s">
        <v>60</v>
      </c>
      <c r="C11"/>
      <c r="E11"/>
      <c r="F11"/>
      <c r="G11"/>
      <c r="H11"/>
      <c r="I11"/>
      <c r="J11"/>
    </row>
  </sheetData>
  <mergeCells count="1">
    <mergeCell ref="E2:F2"/>
  </mergeCells>
  <phoneticPr fontId="1" type="noConversion"/>
  <hyperlinks>
    <hyperlink ref="A11" location="一览!A1" display="返回"/>
  </hyperlinks>
  <pageMargins left="0.7" right="0.7" top="0.75" bottom="0.75" header="0.3" footer="0.3"/>
  <pageSetup paperSize="9" orientation="portrait" horizontalDpi="4294967293" verticalDpi="0" r:id="rId1"/>
</worksheet>
</file>

<file path=xl/worksheets/sheet27.xml><?xml version="1.0" encoding="utf-8"?>
<worksheet xmlns="http://schemas.openxmlformats.org/spreadsheetml/2006/main" xmlns:r="http://schemas.openxmlformats.org/officeDocument/2006/relationships">
  <sheetPr>
    <tabColor theme="9" tint="-0.249977111117893"/>
  </sheetPr>
  <dimension ref="A2:J18"/>
  <sheetViews>
    <sheetView workbookViewId="0">
      <selection activeCell="E13" sqref="E13"/>
    </sheetView>
  </sheetViews>
  <sheetFormatPr defaultRowHeight="13.5"/>
  <cols>
    <col min="1" max="1" width="20.625" style="1" customWidth="1"/>
    <col min="2" max="2" width="40.625" style="1" customWidth="1"/>
    <col min="4" max="4" width="20.625" style="1" customWidth="1"/>
    <col min="5" max="5" width="22.75" bestFit="1" customWidth="1"/>
    <col min="6" max="6" width="15.625" customWidth="1"/>
  </cols>
  <sheetData>
    <row r="2" spans="1:10">
      <c r="A2" s="2" t="s">
        <v>4</v>
      </c>
      <c r="B2" s="2" t="s">
        <v>33</v>
      </c>
      <c r="D2" s="2" t="s">
        <v>0</v>
      </c>
      <c r="E2" s="57" t="s">
        <v>313</v>
      </c>
      <c r="F2" s="57"/>
    </row>
    <row r="3" spans="1:10">
      <c r="A3" s="2" t="s">
        <v>5</v>
      </c>
      <c r="B3" s="2" t="s">
        <v>6</v>
      </c>
      <c r="D3" s="2" t="s">
        <v>7</v>
      </c>
      <c r="E3" s="15" t="s">
        <v>8</v>
      </c>
      <c r="F3" s="15" t="s">
        <v>9</v>
      </c>
    </row>
    <row r="4" spans="1:10">
      <c r="A4" s="5" t="s">
        <v>56</v>
      </c>
      <c r="B4" s="5"/>
      <c r="D4" s="5" t="s">
        <v>56</v>
      </c>
      <c r="E4" s="4" t="s">
        <v>249</v>
      </c>
      <c r="F4" s="4" t="s">
        <v>57</v>
      </c>
      <c r="G4" t="str">
        <f>" " &amp; E4 &amp; " " &amp; F4 &amp; " PRIMARY KEY"</f>
        <v xml:space="preserve"> pwi varchar(50) PRIMARY KEY</v>
      </c>
      <c r="I4" t="str">
        <f>" " &amp; E4</f>
        <v xml:space="preserve"> pwi</v>
      </c>
      <c r="J4" t="str">
        <f>"private _"&amp;E4&amp;": string;"</f>
        <v>private _pwi: string;</v>
      </c>
    </row>
    <row r="5" spans="1:10">
      <c r="A5" s="5" t="s">
        <v>282</v>
      </c>
      <c r="B5" s="5"/>
      <c r="D5" s="5" t="s">
        <v>282</v>
      </c>
      <c r="E5" s="4" t="s">
        <v>63</v>
      </c>
      <c r="F5" s="4" t="s">
        <v>29</v>
      </c>
      <c r="G5" t="str">
        <f>" ," &amp; E5 &amp; " " &amp; F5 &amp; " "</f>
        <v xml:space="preserve"> ,ran varchar(50) </v>
      </c>
      <c r="I5" t="str">
        <f>" ," &amp; E5</f>
        <v xml:space="preserve"> ,ran</v>
      </c>
      <c r="J5" t="str">
        <f t="shared" ref="J5:J10" si="0">"private _"&amp;E5&amp;": string;"</f>
        <v>private _ran: string;</v>
      </c>
    </row>
    <row r="6" spans="1:10">
      <c r="A6" s="5" t="s">
        <v>283</v>
      </c>
      <c r="B6" s="5"/>
      <c r="D6" s="5" t="s">
        <v>283</v>
      </c>
      <c r="E6" s="4" t="s">
        <v>64</v>
      </c>
      <c r="F6" s="4" t="s">
        <v>38</v>
      </c>
      <c r="G6" t="str">
        <f t="shared" ref="G6:G10" si="1">" ," &amp; E6 &amp; " " &amp; F6 &amp; " "</f>
        <v xml:space="preserve"> ,ranpy varchar(20) </v>
      </c>
      <c r="I6" t="str">
        <f t="shared" ref="I6:I10" si="2">" ," &amp; E6</f>
        <v xml:space="preserve"> ,ranpy</v>
      </c>
      <c r="J6" t="str">
        <f t="shared" si="0"/>
        <v>private _ranpy: string;</v>
      </c>
    </row>
    <row r="7" spans="1:10">
      <c r="A7" s="5" t="s">
        <v>284</v>
      </c>
      <c r="B7" s="5"/>
      <c r="D7" s="5" t="s">
        <v>284</v>
      </c>
      <c r="E7" s="4" t="s">
        <v>323</v>
      </c>
      <c r="F7" s="4" t="s">
        <v>58</v>
      </c>
      <c r="G7" t="str">
        <f t="shared" si="1"/>
        <v xml:space="preserve"> ,hiu varchar(200) </v>
      </c>
      <c r="I7" t="str">
        <f t="shared" si="2"/>
        <v xml:space="preserve"> ,hiu</v>
      </c>
      <c r="J7" t="str">
        <f t="shared" si="0"/>
        <v>private _hiu: string;</v>
      </c>
    </row>
    <row r="8" spans="1:10">
      <c r="A8" s="5" t="s">
        <v>285</v>
      </c>
      <c r="B8" s="5"/>
      <c r="D8" s="5" t="s">
        <v>285</v>
      </c>
      <c r="E8" s="4" t="s">
        <v>62</v>
      </c>
      <c r="F8" s="4" t="s">
        <v>38</v>
      </c>
      <c r="G8" t="str">
        <f t="shared" si="1"/>
        <v xml:space="preserve"> ,rn varchar(20) </v>
      </c>
      <c r="I8" t="str">
        <f t="shared" si="2"/>
        <v xml:space="preserve"> ,rn</v>
      </c>
      <c r="J8" t="str">
        <f t="shared" si="0"/>
        <v>private _rn: string;</v>
      </c>
    </row>
    <row r="9" spans="1:10">
      <c r="A9" s="5" t="s">
        <v>286</v>
      </c>
      <c r="B9" s="5"/>
      <c r="D9" s="5" t="s">
        <v>286</v>
      </c>
      <c r="E9" s="4" t="s">
        <v>250</v>
      </c>
      <c r="F9" s="4" t="s">
        <v>38</v>
      </c>
      <c r="G9" t="str">
        <f t="shared" si="1"/>
        <v xml:space="preserve"> ,rnpy varchar(20) </v>
      </c>
      <c r="I9" t="str">
        <f t="shared" si="2"/>
        <v xml:space="preserve"> ,rnpy</v>
      </c>
      <c r="J9" t="str">
        <f t="shared" si="0"/>
        <v>private _rnpy: string;</v>
      </c>
    </row>
    <row r="10" spans="1:10">
      <c r="A10" s="5" t="s">
        <v>287</v>
      </c>
      <c r="B10" s="5"/>
      <c r="D10" s="5" t="s">
        <v>287</v>
      </c>
      <c r="E10" s="4" t="s">
        <v>314</v>
      </c>
      <c r="F10" s="4" t="s">
        <v>38</v>
      </c>
      <c r="G10" t="str">
        <f t="shared" si="1"/>
        <v xml:space="preserve"> ,rc varchar(20) </v>
      </c>
      <c r="I10" t="str">
        <f t="shared" si="2"/>
        <v xml:space="preserve"> ,rc</v>
      </c>
      <c r="J10" t="str">
        <f t="shared" si="0"/>
        <v>private _rc: string;</v>
      </c>
    </row>
    <row r="11" spans="1:10">
      <c r="A11" s="5" t="s">
        <v>50</v>
      </c>
      <c r="B11" s="5" t="s">
        <v>288</v>
      </c>
      <c r="D11" s="5" t="s">
        <v>50</v>
      </c>
      <c r="E11" s="4" t="s">
        <v>65</v>
      </c>
      <c r="F11" s="4" t="s">
        <v>172</v>
      </c>
      <c r="G11" t="str">
        <f t="shared" ref="G11:G13" si="3">" ," &amp; E11 &amp; " " &amp; F11 &amp; " "</f>
        <v xml:space="preserve"> ,rel varchar(4) </v>
      </c>
      <c r="I11" t="str">
        <f t="shared" ref="I11:I13" si="4">" ," &amp; E11</f>
        <v xml:space="preserve"> ,rel</v>
      </c>
      <c r="J11" t="str">
        <f t="shared" ref="J11:J13" si="5">"private _"&amp;E11&amp;": string;"</f>
        <v>private _rel: string;</v>
      </c>
    </row>
    <row r="12" spans="1:10">
      <c r="A12" s="5" t="s">
        <v>59</v>
      </c>
      <c r="B12" s="5"/>
      <c r="D12" s="5" t="s">
        <v>59</v>
      </c>
      <c r="E12" s="4" t="s">
        <v>241</v>
      </c>
      <c r="F12" s="4" t="s">
        <v>29</v>
      </c>
      <c r="G12" t="str">
        <f t="shared" si="3"/>
        <v xml:space="preserve"> ,ui varchar(50) </v>
      </c>
      <c r="I12" t="str">
        <f t="shared" si="4"/>
        <v xml:space="preserve"> ,ui</v>
      </c>
      <c r="J12" t="str">
        <f t="shared" si="5"/>
        <v>private _ui: string;</v>
      </c>
    </row>
    <row r="13" spans="1:10" s="43" customFormat="1" ht="27">
      <c r="A13" s="42" t="s">
        <v>637</v>
      </c>
      <c r="B13" s="42" t="s">
        <v>639</v>
      </c>
      <c r="D13" s="42" t="s">
        <v>637</v>
      </c>
      <c r="E13" s="44" t="s">
        <v>638</v>
      </c>
      <c r="F13" s="44" t="s">
        <v>636</v>
      </c>
      <c r="G13" s="43" t="str">
        <f t="shared" si="3"/>
        <v xml:space="preserve"> ,src varchar(4) </v>
      </c>
      <c r="I13" s="43" t="str">
        <f t="shared" si="4"/>
        <v xml:space="preserve"> ,src</v>
      </c>
      <c r="J13" s="43" t="str">
        <f t="shared" si="5"/>
        <v>private _src: string;</v>
      </c>
    </row>
    <row r="14" spans="1:10">
      <c r="A14" s="5" t="s">
        <v>274</v>
      </c>
      <c r="B14" s="5"/>
      <c r="D14" s="5" t="s">
        <v>274</v>
      </c>
      <c r="E14" s="4" t="s">
        <v>278</v>
      </c>
      <c r="F14" s="4" t="s">
        <v>275</v>
      </c>
      <c r="G14" t="e">
        <f>CONCATENATE(G4,G5,G6,#REF!,G7,G8,G9,G10,#REF!,#REF!,G11,G12)</f>
        <v>#REF!</v>
      </c>
    </row>
    <row r="15" spans="1:10">
      <c r="A15" s="5"/>
      <c r="B15" s="5"/>
      <c r="D15" s="5"/>
      <c r="E15" s="4"/>
      <c r="F15" s="4"/>
      <c r="G15" t="e">
        <f>CONCATENATE(I4,I5,I6,#REF!,I7,I8,I9,I10,#REF!,#REF!,I11,I12)</f>
        <v>#REF!</v>
      </c>
    </row>
    <row r="18" spans="1:1">
      <c r="A18" s="18" t="s">
        <v>60</v>
      </c>
    </row>
  </sheetData>
  <mergeCells count="1">
    <mergeCell ref="E2:F2"/>
  </mergeCells>
  <phoneticPr fontId="1" type="noConversion"/>
  <hyperlinks>
    <hyperlink ref="A18" location="一览!A1" display="返回"/>
  </hyperlinks>
  <pageMargins left="0.7" right="0.7" top="0.75" bottom="0.75" header="0.3" footer="0.3"/>
  <pageSetup paperSize="9" orientation="portrait" horizontalDpi="4294967293" verticalDpi="0" r:id="rId1"/>
</worksheet>
</file>

<file path=xl/worksheets/sheet28.xml><?xml version="1.0" encoding="utf-8"?>
<worksheet xmlns="http://schemas.openxmlformats.org/spreadsheetml/2006/main" xmlns:r="http://schemas.openxmlformats.org/officeDocument/2006/relationships">
  <dimension ref="A2:J20"/>
  <sheetViews>
    <sheetView workbookViewId="0">
      <selection activeCell="E23" sqref="E23"/>
    </sheetView>
  </sheetViews>
  <sheetFormatPr defaultRowHeight="13.5"/>
  <cols>
    <col min="1" max="1" width="20.625" style="1" customWidth="1"/>
    <col min="2" max="2" width="40.625" style="1" customWidth="1"/>
    <col min="4" max="4" width="20.625" style="1" customWidth="1"/>
    <col min="5" max="5" width="22.75" bestFit="1" customWidth="1"/>
    <col min="6" max="6" width="15.625" customWidth="1"/>
  </cols>
  <sheetData>
    <row r="2" spans="1:10">
      <c r="A2" s="2" t="s">
        <v>4</v>
      </c>
      <c r="B2" s="2" t="s">
        <v>108</v>
      </c>
      <c r="D2" s="2" t="s">
        <v>0</v>
      </c>
      <c r="E2" s="57" t="s">
        <v>251</v>
      </c>
      <c r="F2" s="57"/>
    </row>
    <row r="3" spans="1:10">
      <c r="A3" s="2" t="s">
        <v>5</v>
      </c>
      <c r="B3" s="2" t="s">
        <v>6</v>
      </c>
      <c r="D3" s="2" t="s">
        <v>7</v>
      </c>
      <c r="E3" s="19" t="s">
        <v>8</v>
      </c>
      <c r="F3" s="19" t="s">
        <v>9</v>
      </c>
    </row>
    <row r="4" spans="1:10">
      <c r="A4" s="5" t="s">
        <v>51</v>
      </c>
      <c r="B4" s="5"/>
      <c r="D4" s="5" t="s">
        <v>51</v>
      </c>
      <c r="E4" s="4" t="s">
        <v>252</v>
      </c>
      <c r="F4" s="4" t="s">
        <v>57</v>
      </c>
      <c r="G4" t="str">
        <f>" " &amp; E4 &amp; " " &amp; F4 &amp; " PRIMARY KEY"</f>
        <v xml:space="preserve"> gi varchar(50) PRIMARY KEY</v>
      </c>
      <c r="I4" t="str">
        <f>" " &amp; E4</f>
        <v xml:space="preserve"> gi</v>
      </c>
      <c r="J4" t="str">
        <f>"private _"&amp;E4&amp;": string;"</f>
        <v>private _gi: string;</v>
      </c>
    </row>
    <row r="5" spans="1:10">
      <c r="A5" s="5" t="s">
        <v>134</v>
      </c>
      <c r="B5" s="5"/>
      <c r="D5" s="5" t="s">
        <v>134</v>
      </c>
      <c r="E5" s="4" t="s">
        <v>253</v>
      </c>
      <c r="F5" s="4" t="s">
        <v>53</v>
      </c>
      <c r="G5" t="str">
        <f>" ," &amp; E5 &amp; " " &amp; F5 &amp; " "</f>
        <v xml:space="preserve"> ,gn varchar(50) </v>
      </c>
      <c r="I5" t="str">
        <f>" ," &amp; E5</f>
        <v xml:space="preserve"> ,gn</v>
      </c>
      <c r="J5" t="str">
        <f t="shared" ref="J5:J6" si="0">"private _"&amp;E5&amp;": string;"</f>
        <v>private _gn: string;</v>
      </c>
    </row>
    <row r="6" spans="1:10">
      <c r="A6" s="5" t="s">
        <v>319</v>
      </c>
      <c r="B6" s="5"/>
      <c r="D6" s="5" t="s">
        <v>319</v>
      </c>
      <c r="E6" s="4" t="s">
        <v>254</v>
      </c>
      <c r="F6" s="4" t="s">
        <v>53</v>
      </c>
      <c r="G6" t="str">
        <f t="shared" ref="G6" si="1">" ," &amp; E6 &amp; " " &amp; F6 &amp; " "</f>
        <v xml:space="preserve"> ,gm varchar(50) </v>
      </c>
      <c r="I6" t="str">
        <f t="shared" ref="I6" si="2">" ," &amp; E6</f>
        <v xml:space="preserve"> ,gm</v>
      </c>
      <c r="J6" t="str">
        <f t="shared" si="0"/>
        <v>private _gm: string;</v>
      </c>
    </row>
    <row r="7" spans="1:10">
      <c r="A7" s="5" t="s">
        <v>276</v>
      </c>
      <c r="B7" s="5"/>
      <c r="D7" s="5" t="s">
        <v>276</v>
      </c>
      <c r="E7" s="4" t="s">
        <v>277</v>
      </c>
      <c r="F7" s="4" t="s">
        <v>29</v>
      </c>
    </row>
    <row r="8" spans="1:10">
      <c r="A8" s="5" t="s">
        <v>274</v>
      </c>
      <c r="B8" s="5"/>
      <c r="D8" s="5" t="s">
        <v>274</v>
      </c>
      <c r="E8" s="4" t="s">
        <v>278</v>
      </c>
      <c r="F8" s="4" t="s">
        <v>275</v>
      </c>
    </row>
    <row r="9" spans="1:10">
      <c r="A9" s="5"/>
      <c r="B9" s="5"/>
      <c r="D9" s="5"/>
      <c r="E9" s="4"/>
      <c r="F9" s="4"/>
    </row>
    <row r="10" spans="1:10">
      <c r="A10" s="5"/>
      <c r="B10" s="5"/>
      <c r="D10" s="5"/>
      <c r="E10" s="4"/>
      <c r="F10" s="4"/>
    </row>
    <row r="11" spans="1:10">
      <c r="A11" s="5"/>
      <c r="B11" s="5"/>
      <c r="D11" s="5"/>
      <c r="E11" s="4"/>
      <c r="F11" s="4"/>
    </row>
    <row r="12" spans="1:10">
      <c r="A12" s="5"/>
      <c r="B12" s="5"/>
      <c r="D12" s="5"/>
      <c r="E12" s="4"/>
      <c r="F12" s="4"/>
    </row>
    <row r="13" spans="1:10">
      <c r="A13" s="5"/>
      <c r="B13" s="5"/>
      <c r="D13" s="5"/>
      <c r="E13" s="4"/>
      <c r="F13" s="4"/>
    </row>
    <row r="14" spans="1:10">
      <c r="A14" s="5"/>
      <c r="B14" s="5"/>
      <c r="D14" s="5"/>
      <c r="E14" s="4"/>
      <c r="F14" s="4"/>
    </row>
    <row r="15" spans="1:10">
      <c r="A15" s="5"/>
      <c r="B15" s="5"/>
      <c r="D15" s="5"/>
      <c r="E15" s="4"/>
      <c r="F15" s="4"/>
    </row>
    <row r="16" spans="1:10">
      <c r="A16" s="5"/>
      <c r="B16" s="5"/>
      <c r="D16" s="5"/>
      <c r="E16" s="4"/>
      <c r="F16" s="4"/>
      <c r="G16" t="str">
        <f>CONCATENATE(G4,G5,G6,G7,G8,G9,G10,G11,G12,G13)</f>
        <v xml:space="preserve"> gi varchar(50) PRIMARY KEY ,gn varchar(50)  ,gm varchar(50) </v>
      </c>
    </row>
    <row r="17" spans="1:7">
      <c r="A17" s="5"/>
      <c r="B17" s="5"/>
      <c r="D17" s="5"/>
      <c r="E17" s="4"/>
      <c r="F17" s="4"/>
      <c r="G17" t="str">
        <f>CONCATENATE(I4,I5,I6,I7,I8,I9,I10,I11,I12,I13)</f>
        <v xml:space="preserve"> gi ,gn ,gm</v>
      </c>
    </row>
    <row r="20" spans="1:7">
      <c r="A20" s="18" t="s">
        <v>60</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29.xml><?xml version="1.0" encoding="utf-8"?>
<worksheet xmlns="http://schemas.openxmlformats.org/spreadsheetml/2006/main" xmlns:r="http://schemas.openxmlformats.org/officeDocument/2006/relationships">
  <dimension ref="A2:J17"/>
  <sheetViews>
    <sheetView workbookViewId="0">
      <selection activeCell="F31" sqref="F31"/>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40</v>
      </c>
      <c r="D2" s="2" t="s">
        <v>0</v>
      </c>
      <c r="E2" s="57" t="s">
        <v>255</v>
      </c>
      <c r="F2" s="57"/>
    </row>
    <row r="3" spans="1:10">
      <c r="A3" s="2" t="s">
        <v>5</v>
      </c>
      <c r="B3" s="2" t="s">
        <v>6</v>
      </c>
      <c r="D3" s="2" t="s">
        <v>7</v>
      </c>
      <c r="E3" s="16" t="s">
        <v>8</v>
      </c>
      <c r="F3" s="16" t="s">
        <v>9</v>
      </c>
    </row>
    <row r="4" spans="1:10">
      <c r="A4" s="5" t="s">
        <v>51</v>
      </c>
      <c r="B4" s="5"/>
      <c r="D4" s="5" t="s">
        <v>52</v>
      </c>
      <c r="E4" s="4" t="s">
        <v>66</v>
      </c>
      <c r="F4" s="4" t="s">
        <v>53</v>
      </c>
      <c r="G4" t="str">
        <f>" " &amp; E4 &amp; " " &amp; F4 &amp; " PRIMARY KEY"</f>
        <v xml:space="preserve"> bi varchar(50) PRIMARY KEY</v>
      </c>
      <c r="I4" t="str">
        <f>" " &amp; E4</f>
        <v xml:space="preserve"> bi</v>
      </c>
      <c r="J4" t="str">
        <f>"private _"&amp;E4&amp;": string;"</f>
        <v>private _bi: string;</v>
      </c>
    </row>
    <row r="5" spans="1:10">
      <c r="A5" s="5" t="s">
        <v>54</v>
      </c>
      <c r="B5" s="5"/>
      <c r="D5" s="5" t="s">
        <v>54</v>
      </c>
      <c r="E5" s="4" t="s">
        <v>67</v>
      </c>
      <c r="F5" s="4" t="s">
        <v>55</v>
      </c>
      <c r="G5" t="str">
        <f>" ," &amp; E5 &amp; " " &amp; F5 &amp; " "</f>
        <v xml:space="preserve"> ,bmi varchar(50) </v>
      </c>
      <c r="I5" t="str">
        <f>" ," &amp; E5</f>
        <v xml:space="preserve"> ,bmi</v>
      </c>
      <c r="J5" t="str">
        <f t="shared" ref="J5" si="0">"private _"&amp;E5&amp;": string;"</f>
        <v>private _bmi: string;</v>
      </c>
    </row>
    <row r="6" spans="1:10">
      <c r="A6" s="5"/>
      <c r="B6" s="5"/>
      <c r="D6" s="5"/>
      <c r="E6" s="4"/>
      <c r="F6" s="4"/>
    </row>
    <row r="7" spans="1:10">
      <c r="A7" s="5"/>
      <c r="B7" s="5"/>
      <c r="D7" s="5"/>
      <c r="E7" s="4"/>
      <c r="F7" s="4"/>
    </row>
    <row r="8" spans="1:10">
      <c r="A8" s="5"/>
      <c r="B8" s="5"/>
      <c r="D8" s="5"/>
      <c r="E8" s="4"/>
      <c r="F8" s="4"/>
    </row>
    <row r="9" spans="1:10">
      <c r="A9" s="5"/>
      <c r="B9" s="5"/>
      <c r="D9" s="5"/>
      <c r="E9" s="4"/>
      <c r="F9" s="4"/>
    </row>
    <row r="10" spans="1:10">
      <c r="A10" s="5"/>
      <c r="B10" s="5"/>
      <c r="D10" s="5"/>
      <c r="E10" s="4"/>
      <c r="F10" s="4"/>
    </row>
    <row r="11" spans="1:10">
      <c r="A11" s="5"/>
      <c r="B11" s="5"/>
      <c r="D11" s="5"/>
      <c r="E11" s="4"/>
      <c r="F11" s="4"/>
    </row>
    <row r="14" spans="1:10">
      <c r="A14" s="18" t="s">
        <v>60</v>
      </c>
    </row>
    <row r="16" spans="1:10">
      <c r="G16" t="str">
        <f>CONCATENATE(G2,G3,G4,G5,G6,G7,G8,G9,G10,G11)</f>
        <v xml:space="preserve"> bi varchar(50) PRIMARY KEY ,bmi varchar(50) </v>
      </c>
    </row>
    <row r="17" spans="7:7">
      <c r="G17" t="str">
        <f>CONCATENATE(I2,I3,I4,I5,I6,I7,I8,I9,I10,I11)</f>
        <v xml:space="preserve"> bi ,bmi</v>
      </c>
    </row>
  </sheetData>
  <mergeCells count="1">
    <mergeCell ref="E2:F2"/>
  </mergeCells>
  <phoneticPr fontId="1" type="noConversion"/>
  <hyperlinks>
    <hyperlink ref="A14" location="一览!A1" display="返回"/>
  </hyperlinks>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dimension ref="B3:P55"/>
  <sheetViews>
    <sheetView showGridLines="0" workbookViewId="0">
      <selection activeCell="K40" sqref="K40"/>
    </sheetView>
  </sheetViews>
  <sheetFormatPr defaultRowHeight="13.5"/>
  <sheetData>
    <row r="3" spans="2:2">
      <c r="B3" s="30" t="s">
        <v>397</v>
      </c>
    </row>
    <row r="4" spans="2:2">
      <c r="B4" t="s">
        <v>391</v>
      </c>
    </row>
    <row r="5" spans="2:2">
      <c r="B5" s="28" t="s">
        <v>424</v>
      </c>
    </row>
    <row r="6" spans="2:2">
      <c r="B6" s="31" t="s">
        <v>426</v>
      </c>
    </row>
    <row r="7" spans="2:2">
      <c r="B7" s="31" t="s">
        <v>427</v>
      </c>
    </row>
    <row r="8" spans="2:2">
      <c r="B8" s="31" t="s">
        <v>400</v>
      </c>
    </row>
    <row r="9" spans="2:2">
      <c r="B9" s="31" t="s">
        <v>428</v>
      </c>
    </row>
    <row r="10" spans="2:2">
      <c r="B10" s="31" t="s">
        <v>429</v>
      </c>
    </row>
    <row r="11" spans="2:2">
      <c r="B11" s="31" t="s">
        <v>430</v>
      </c>
    </row>
    <row r="12" spans="2:2">
      <c r="B12" s="28" t="s">
        <v>425</v>
      </c>
    </row>
    <row r="13" spans="2:2">
      <c r="B13" s="31" t="s">
        <v>395</v>
      </c>
    </row>
    <row r="14" spans="2:2">
      <c r="B14" s="31" t="s">
        <v>400</v>
      </c>
    </row>
    <row r="15" spans="2:2">
      <c r="B15" s="31" t="s">
        <v>433</v>
      </c>
    </row>
    <row r="16" spans="2:2">
      <c r="B16" s="31" t="s">
        <v>434</v>
      </c>
    </row>
    <row r="17" spans="2:16">
      <c r="B17" s="28" t="s">
        <v>431</v>
      </c>
    </row>
    <row r="18" spans="2:16">
      <c r="B18" s="31" t="s">
        <v>395</v>
      </c>
    </row>
    <row r="19" spans="2:16">
      <c r="B19" s="31" t="s">
        <v>400</v>
      </c>
    </row>
    <row r="20" spans="2:16">
      <c r="B20" s="31" t="s">
        <v>432</v>
      </c>
    </row>
    <row r="21" spans="2:16">
      <c r="B21" s="31" t="s">
        <v>435</v>
      </c>
    </row>
    <row r="22" spans="2:16">
      <c r="B22" t="s">
        <v>392</v>
      </c>
    </row>
    <row r="23" spans="2:16">
      <c r="B23" s="28" t="s">
        <v>393</v>
      </c>
    </row>
    <row r="24" spans="2:16">
      <c r="B24" s="31" t="s">
        <v>426</v>
      </c>
    </row>
    <row r="25" spans="2:16">
      <c r="B25" s="31" t="s">
        <v>396</v>
      </c>
    </row>
    <row r="26" spans="2:16">
      <c r="B26" s="31" t="s">
        <v>398</v>
      </c>
    </row>
    <row r="27" spans="2:16">
      <c r="B27" s="31" t="s">
        <v>401</v>
      </c>
    </row>
    <row r="28" spans="2:16">
      <c r="B28" s="28" t="s">
        <v>394</v>
      </c>
    </row>
    <row r="29" spans="2:16">
      <c r="B29" s="31" t="s">
        <v>395</v>
      </c>
    </row>
    <row r="30" spans="2:16">
      <c r="B30" s="31" t="s">
        <v>399</v>
      </c>
    </row>
    <row r="31" spans="2:16">
      <c r="B31" s="31" t="s">
        <v>401</v>
      </c>
    </row>
    <row r="32" spans="2:16">
      <c r="P32" t="s">
        <v>436</v>
      </c>
    </row>
    <row r="33" spans="2:16">
      <c r="B33" s="32" t="s">
        <v>402</v>
      </c>
      <c r="P33" t="s">
        <v>437</v>
      </c>
    </row>
    <row r="34" spans="2:16">
      <c r="B34" t="s">
        <v>402</v>
      </c>
    </row>
    <row r="35" spans="2:16">
      <c r="B35" s="29" t="s">
        <v>408</v>
      </c>
      <c r="P35" t="s">
        <v>439</v>
      </c>
    </row>
    <row r="36" spans="2:16">
      <c r="B36" s="29" t="s">
        <v>413</v>
      </c>
      <c r="P36" t="s">
        <v>440</v>
      </c>
    </row>
    <row r="37" spans="2:16">
      <c r="B37" t="s">
        <v>403</v>
      </c>
      <c r="P37" t="s">
        <v>441</v>
      </c>
    </row>
    <row r="38" spans="2:16">
      <c r="B38" s="29" t="s">
        <v>407</v>
      </c>
      <c r="P38" t="s">
        <v>442</v>
      </c>
    </row>
    <row r="39" spans="2:16">
      <c r="B39" s="29" t="s">
        <v>412</v>
      </c>
      <c r="P39" t="s">
        <v>443</v>
      </c>
    </row>
    <row r="40" spans="2:16">
      <c r="B40" t="s">
        <v>404</v>
      </c>
      <c r="P40" s="30" t="s">
        <v>444</v>
      </c>
    </row>
    <row r="41" spans="2:16">
      <c r="B41" s="29" t="s">
        <v>406</v>
      </c>
    </row>
    <row r="42" spans="2:16">
      <c r="B42" s="29" t="s">
        <v>423</v>
      </c>
    </row>
    <row r="43" spans="2:16">
      <c r="B43" s="29" t="s">
        <v>420</v>
      </c>
    </row>
    <row r="44" spans="2:16">
      <c r="B44" s="29" t="s">
        <v>421</v>
      </c>
    </row>
    <row r="45" spans="2:16">
      <c r="B45" s="29" t="s">
        <v>422</v>
      </c>
    </row>
    <row r="46" spans="2:16">
      <c r="B46" t="s">
        <v>405</v>
      </c>
    </row>
    <row r="47" spans="2:16">
      <c r="B47" s="29" t="s">
        <v>411</v>
      </c>
    </row>
    <row r="48" spans="2:16">
      <c r="B48" s="29" t="s">
        <v>417</v>
      </c>
    </row>
    <row r="49" spans="2:2">
      <c r="B49" s="29" t="s">
        <v>419</v>
      </c>
    </row>
    <row r="50" spans="2:2">
      <c r="B50" s="29" t="s">
        <v>418</v>
      </c>
    </row>
    <row r="51" spans="2:2">
      <c r="B51" t="s">
        <v>409</v>
      </c>
    </row>
    <row r="52" spans="2:2">
      <c r="B52" s="29" t="s">
        <v>410</v>
      </c>
    </row>
    <row r="53" spans="2:2">
      <c r="B53" s="29" t="s">
        <v>414</v>
      </c>
    </row>
    <row r="54" spans="2:2">
      <c r="B54" s="29" t="s">
        <v>415</v>
      </c>
    </row>
    <row r="55" spans="2:2">
      <c r="B55" s="29" t="s">
        <v>416</v>
      </c>
    </row>
  </sheetData>
  <phoneticPr fontId="1" type="noConversion"/>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dimension ref="A2:J26"/>
  <sheetViews>
    <sheetView workbookViewId="0">
      <selection activeCell="F35" sqref="F35"/>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39</v>
      </c>
      <c r="D2" s="2" t="s">
        <v>0</v>
      </c>
      <c r="E2" s="57" t="s">
        <v>256</v>
      </c>
      <c r="F2" s="57"/>
    </row>
    <row r="3" spans="1:10">
      <c r="A3" s="2" t="s">
        <v>5</v>
      </c>
      <c r="B3" s="2" t="s">
        <v>6</v>
      </c>
      <c r="D3" s="2" t="s">
        <v>7</v>
      </c>
      <c r="E3" s="13" t="s">
        <v>8</v>
      </c>
      <c r="F3" s="13" t="s">
        <v>9</v>
      </c>
    </row>
    <row r="4" spans="1:10">
      <c r="A4" s="5" t="s">
        <v>173</v>
      </c>
      <c r="B4" s="5"/>
      <c r="D4" s="5" t="s">
        <v>173</v>
      </c>
      <c r="E4" s="4" t="s">
        <v>89</v>
      </c>
      <c r="F4" s="4" t="s">
        <v>28</v>
      </c>
      <c r="G4" t="str">
        <f>" " &amp; E4 &amp; " " &amp; F4 &amp; " PRIMARY KEY"</f>
        <v xml:space="preserve"> si varchar(50) PRIMARY KEY</v>
      </c>
      <c r="I4" t="str">
        <f>" " &amp; E4</f>
        <v xml:space="preserve"> si</v>
      </c>
      <c r="J4" t="str">
        <f>"private _"&amp;E4&amp;": string;"</f>
        <v>private _si: string;</v>
      </c>
    </row>
    <row r="5" spans="1:10">
      <c r="A5" s="5" t="s">
        <v>45</v>
      </c>
      <c r="B5" s="5"/>
      <c r="D5" s="5" t="s">
        <v>45</v>
      </c>
      <c r="E5" s="4" t="s">
        <v>91</v>
      </c>
      <c r="F5" s="4" t="s">
        <v>46</v>
      </c>
      <c r="G5" t="str">
        <f>" ," &amp; E5 &amp; " " &amp; F5 &amp; " "</f>
        <v xml:space="preserve"> ,st VARCHAR(20) </v>
      </c>
      <c r="I5" t="str">
        <f>" ," &amp; E5</f>
        <v xml:space="preserve"> ,st</v>
      </c>
      <c r="J5" t="str">
        <f t="shared" ref="J5:J9" si="0">"private _"&amp;E5&amp;": string;"</f>
        <v>private _st: string;</v>
      </c>
    </row>
    <row r="6" spans="1:10">
      <c r="A6" s="5"/>
      <c r="B6" s="5"/>
      <c r="D6" s="5" t="s">
        <v>221</v>
      </c>
      <c r="E6" s="4" t="s">
        <v>144</v>
      </c>
      <c r="F6" s="4" t="s">
        <v>46</v>
      </c>
      <c r="G6" t="str">
        <f t="shared" ref="G6:G9" si="1">" ," &amp; E6 &amp; " " &amp; F6 &amp; " "</f>
        <v xml:space="preserve"> ,stn VARCHAR(20) </v>
      </c>
      <c r="I6" t="str">
        <f t="shared" ref="I6:I9" si="2">" ," &amp; E6</f>
        <v xml:space="preserve"> ,stn</v>
      </c>
      <c r="J6" t="str">
        <f t="shared" si="0"/>
        <v>private _stn: string;</v>
      </c>
    </row>
    <row r="7" spans="1:10">
      <c r="A7" s="5" t="s">
        <v>43</v>
      </c>
      <c r="B7" s="5"/>
      <c r="D7" s="5" t="s">
        <v>222</v>
      </c>
      <c r="E7" s="4" t="s">
        <v>90</v>
      </c>
      <c r="F7" s="4" t="s">
        <v>46</v>
      </c>
      <c r="G7" t="str">
        <f t="shared" si="1"/>
        <v xml:space="preserve"> ,sn VARCHAR(20) </v>
      </c>
      <c r="I7" t="str">
        <f t="shared" si="2"/>
        <v xml:space="preserve"> ,sn</v>
      </c>
      <c r="J7" t="str">
        <f t="shared" si="0"/>
        <v>private _sn: string;</v>
      </c>
    </row>
    <row r="8" spans="1:10">
      <c r="A8" s="5" t="s">
        <v>44</v>
      </c>
      <c r="B8" s="5"/>
      <c r="D8" s="5" t="s">
        <v>146</v>
      </c>
      <c r="E8" s="4" t="s">
        <v>159</v>
      </c>
      <c r="F8" s="4" t="s">
        <v>46</v>
      </c>
      <c r="G8" t="str">
        <f t="shared" si="1"/>
        <v xml:space="preserve"> ,yk VARCHAR(20) </v>
      </c>
      <c r="I8" t="str">
        <f t="shared" si="2"/>
        <v xml:space="preserve"> ,yk</v>
      </c>
      <c r="J8" t="str">
        <f t="shared" si="0"/>
        <v>private _yk: string;</v>
      </c>
    </row>
    <row r="9" spans="1:10">
      <c r="A9" s="5"/>
      <c r="B9" s="5"/>
      <c r="D9" s="5" t="s">
        <v>147</v>
      </c>
      <c r="E9" s="4" t="s">
        <v>160</v>
      </c>
      <c r="F9" s="4" t="s">
        <v>149</v>
      </c>
      <c r="G9" t="str">
        <f t="shared" si="1"/>
        <v xml:space="preserve"> ,yv VARCHAR(400) </v>
      </c>
      <c r="I9" t="str">
        <f t="shared" si="2"/>
        <v xml:space="preserve"> ,yv</v>
      </c>
      <c r="J9" t="str">
        <f t="shared" si="0"/>
        <v>private _yv: string;</v>
      </c>
    </row>
    <row r="10" spans="1:10">
      <c r="A10" s="5"/>
      <c r="B10" s="5"/>
      <c r="D10" s="5"/>
      <c r="E10" s="4"/>
      <c r="F10" s="4"/>
    </row>
    <row r="11" spans="1:10">
      <c r="A11" s="5"/>
      <c r="B11" s="5"/>
      <c r="D11" s="5"/>
      <c r="E11" s="4"/>
      <c r="F11" s="4"/>
    </row>
    <row r="12" spans="1:10">
      <c r="A12" s="5"/>
      <c r="B12" s="5"/>
      <c r="D12" s="5"/>
      <c r="E12" s="4"/>
      <c r="F12" s="4"/>
    </row>
    <row r="13" spans="1:10">
      <c r="A13" s="5"/>
      <c r="B13" s="5"/>
      <c r="D13" s="5"/>
      <c r="E13" s="4"/>
      <c r="F13" s="4"/>
    </row>
    <row r="15" spans="1:10">
      <c r="D15" t="s">
        <v>45</v>
      </c>
      <c r="E15" t="s">
        <v>178</v>
      </c>
    </row>
    <row r="16" spans="1:10">
      <c r="A16" s="18" t="s">
        <v>60</v>
      </c>
    </row>
    <row r="17" spans="5:7">
      <c r="E17" t="s">
        <v>145</v>
      </c>
    </row>
    <row r="18" spans="5:7">
      <c r="G18" t="str">
        <f>CONCATENATE(G4,G5,G6,G7,G8,G9,G10,G11,G12,G13)</f>
        <v xml:space="preserve"> si varchar(50) PRIMARY KEY ,st VARCHAR(20)  ,stn VARCHAR(20)  ,sn VARCHAR(20)  ,yk VARCHAR(20)  ,yv VARCHAR(400) </v>
      </c>
    </row>
    <row r="19" spans="5:7">
      <c r="E19" t="s">
        <v>148</v>
      </c>
      <c r="G19" t="str">
        <f>CONCATENATE(I4,I5,I6,I7,I8,I9,I10,I11,I12,I13)</f>
        <v xml:space="preserve"> si ,st ,stn ,sn ,yk ,yv</v>
      </c>
    </row>
    <row r="20" spans="5:7">
      <c r="E20" t="s">
        <v>191</v>
      </c>
      <c r="F20" t="s">
        <v>183</v>
      </c>
      <c r="G20" t="s">
        <v>184</v>
      </c>
    </row>
    <row r="21" spans="5:7">
      <c r="F21" t="s">
        <v>182</v>
      </c>
      <c r="G21" t="s">
        <v>187</v>
      </c>
    </row>
    <row r="22" spans="5:7">
      <c r="F22" t="s">
        <v>181</v>
      </c>
      <c r="G22" t="s">
        <v>188</v>
      </c>
    </row>
    <row r="23" spans="5:7">
      <c r="F23" t="s">
        <v>180</v>
      </c>
      <c r="G23" t="s">
        <v>189</v>
      </c>
    </row>
    <row r="24" spans="5:7">
      <c r="F24" t="s">
        <v>179</v>
      </c>
      <c r="G24" t="s">
        <v>190</v>
      </c>
    </row>
    <row r="25" spans="5:7">
      <c r="F25" t="s">
        <v>185</v>
      </c>
      <c r="G25" t="s">
        <v>186</v>
      </c>
    </row>
    <row r="26" spans="5:7">
      <c r="E26" t="s">
        <v>194</v>
      </c>
      <c r="F26" t="s">
        <v>193</v>
      </c>
      <c r="G26" t="s">
        <v>192</v>
      </c>
    </row>
  </sheetData>
  <mergeCells count="1">
    <mergeCell ref="E2:F2"/>
  </mergeCells>
  <phoneticPr fontId="1" type="noConversion"/>
  <hyperlinks>
    <hyperlink ref="A16" location="一览!A1" display="返回"/>
  </hyperlinks>
  <pageMargins left="0.7" right="0.7" top="0.75" bottom="0.75" header="0.3" footer="0.3"/>
  <pageSetup paperSize="9" orientation="portrait" horizontalDpi="4294967293" verticalDpi="0" r:id="rId1"/>
</worksheet>
</file>

<file path=xl/worksheets/sheet31.xml><?xml version="1.0" encoding="utf-8"?>
<worksheet xmlns="http://schemas.openxmlformats.org/spreadsheetml/2006/main" xmlns:r="http://schemas.openxmlformats.org/officeDocument/2006/relationships">
  <dimension ref="A2:J22"/>
  <sheetViews>
    <sheetView workbookViewId="0">
      <selection activeCell="D20" sqref="D20"/>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49</v>
      </c>
      <c r="D2" s="2" t="s">
        <v>0</v>
      </c>
      <c r="E2" s="57" t="s">
        <v>231</v>
      </c>
      <c r="F2" s="57"/>
    </row>
    <row r="3" spans="1:10">
      <c r="A3" s="2" t="s">
        <v>5</v>
      </c>
      <c r="B3" s="2" t="s">
        <v>6</v>
      </c>
      <c r="D3" s="2" t="s">
        <v>7</v>
      </c>
      <c r="E3" s="14" t="s">
        <v>8</v>
      </c>
      <c r="F3" s="14" t="s">
        <v>9</v>
      </c>
    </row>
    <row r="4" spans="1:10">
      <c r="A4" s="5" t="s">
        <v>174</v>
      </c>
      <c r="B4" s="5"/>
      <c r="D4" s="5" t="s">
        <v>174</v>
      </c>
      <c r="E4" s="4" t="s">
        <v>155</v>
      </c>
      <c r="F4" s="4" t="s">
        <v>28</v>
      </c>
      <c r="G4" t="str">
        <f>" " &amp; E4 &amp; " " &amp; F4 &amp; " PRIMARY KEY"</f>
        <v xml:space="preserve"> yi varchar(50) PRIMARY KEY</v>
      </c>
      <c r="I4" t="str">
        <f>" " &amp; E4</f>
        <v xml:space="preserve"> yi</v>
      </c>
      <c r="J4" t="str">
        <f>"private _"&amp;E4&amp;": string;"</f>
        <v>private _yi: string;</v>
      </c>
    </row>
    <row r="5" spans="1:10">
      <c r="A5" s="5" t="s">
        <v>150</v>
      </c>
      <c r="B5" s="5"/>
      <c r="D5" s="5" t="s">
        <v>150</v>
      </c>
      <c r="E5" s="4" t="s">
        <v>156</v>
      </c>
      <c r="F5" s="4" t="s">
        <v>46</v>
      </c>
      <c r="G5" t="str">
        <f>" ," &amp; E5 &amp; " " &amp; F5 &amp; " "</f>
        <v xml:space="preserve"> ,yt VARCHAR(20) </v>
      </c>
      <c r="I5" t="str">
        <f>" ," &amp; E5</f>
        <v xml:space="preserve"> ,yt</v>
      </c>
      <c r="J5" t="str">
        <f t="shared" ref="J5:J9" si="0">"private _"&amp;E5&amp;": string;"</f>
        <v>private _yt: string;</v>
      </c>
    </row>
    <row r="6" spans="1:10">
      <c r="A6" s="5" t="s">
        <v>151</v>
      </c>
      <c r="B6" s="5"/>
      <c r="D6" s="5" t="s">
        <v>151</v>
      </c>
      <c r="E6" s="4" t="s">
        <v>157</v>
      </c>
      <c r="F6" s="4" t="s">
        <v>46</v>
      </c>
      <c r="G6" t="str">
        <f t="shared" ref="G6:G9" si="1">" ," &amp; E6 &amp; " " &amp; F6 &amp; " "</f>
        <v xml:space="preserve"> ,ytn VARCHAR(20) </v>
      </c>
      <c r="I6" t="str">
        <f t="shared" ref="I6:I9" si="2">" ," &amp; E6</f>
        <v xml:space="preserve"> ,ytn</v>
      </c>
      <c r="J6" t="str">
        <f t="shared" si="0"/>
        <v>private _ytn: string;</v>
      </c>
    </row>
    <row r="7" spans="1:10">
      <c r="A7" s="5" t="s">
        <v>152</v>
      </c>
      <c r="B7" s="5"/>
      <c r="D7" s="5" t="s">
        <v>152</v>
      </c>
      <c r="E7" s="4" t="s">
        <v>158</v>
      </c>
      <c r="F7" s="4" t="s">
        <v>46</v>
      </c>
      <c r="G7" t="str">
        <f t="shared" si="1"/>
        <v xml:space="preserve"> ,yn VARCHAR(20) </v>
      </c>
      <c r="I7" t="str">
        <f t="shared" si="2"/>
        <v xml:space="preserve"> ,yn</v>
      </c>
      <c r="J7" t="str">
        <f t="shared" si="0"/>
        <v>private _yn: string;</v>
      </c>
    </row>
    <row r="8" spans="1:10">
      <c r="A8" s="5" t="s">
        <v>153</v>
      </c>
      <c r="B8" s="5"/>
      <c r="D8" s="5" t="s">
        <v>153</v>
      </c>
      <c r="E8" s="4" t="s">
        <v>159</v>
      </c>
      <c r="F8" s="4" t="s">
        <v>46</v>
      </c>
      <c r="G8" t="str">
        <f t="shared" si="1"/>
        <v xml:space="preserve"> ,yk VARCHAR(20) </v>
      </c>
      <c r="I8" t="str">
        <f t="shared" si="2"/>
        <v xml:space="preserve"> ,yk</v>
      </c>
      <c r="J8" t="str">
        <f t="shared" si="0"/>
        <v>private _yk: string;</v>
      </c>
    </row>
    <row r="9" spans="1:10">
      <c r="A9" s="5" t="s">
        <v>154</v>
      </c>
      <c r="B9" s="5"/>
      <c r="D9" s="5" t="s">
        <v>154</v>
      </c>
      <c r="E9" s="4" t="s">
        <v>160</v>
      </c>
      <c r="F9" s="4" t="s">
        <v>149</v>
      </c>
      <c r="G9" t="str">
        <f t="shared" si="1"/>
        <v xml:space="preserve"> ,yv VARCHAR(400) </v>
      </c>
      <c r="I9" t="str">
        <f t="shared" si="2"/>
        <v xml:space="preserve"> ,yv</v>
      </c>
      <c r="J9" t="str">
        <f t="shared" si="0"/>
        <v>private _yv: string;</v>
      </c>
    </row>
    <row r="10" spans="1:10">
      <c r="A10" s="5"/>
      <c r="B10" s="5"/>
      <c r="D10" s="5"/>
      <c r="E10" s="4"/>
      <c r="F10" s="4"/>
    </row>
    <row r="11" spans="1:10">
      <c r="A11" s="8"/>
      <c r="B11" s="9"/>
      <c r="D11" s="5"/>
      <c r="E11" s="4"/>
      <c r="F11" s="4"/>
    </row>
    <row r="12" spans="1:10">
      <c r="A12" s="8"/>
      <c r="B12" s="9"/>
      <c r="D12" s="8"/>
      <c r="E12" s="4"/>
      <c r="F12" s="4"/>
    </row>
    <row r="13" spans="1:10">
      <c r="A13" s="5"/>
      <c r="B13" s="5"/>
      <c r="D13" s="5"/>
      <c r="E13" s="4"/>
      <c r="F13" s="4"/>
    </row>
    <row r="14" spans="1:10">
      <c r="A14" s="5"/>
      <c r="B14" s="5"/>
      <c r="D14" s="5"/>
      <c r="E14" s="4"/>
      <c r="F14" s="4"/>
    </row>
    <row r="15" spans="1:10">
      <c r="A15" s="5"/>
      <c r="B15" s="5"/>
      <c r="D15" s="5"/>
      <c r="E15" s="4"/>
      <c r="F15" s="4"/>
    </row>
    <row r="16" spans="1:10">
      <c r="A16" s="5"/>
      <c r="B16" s="5"/>
      <c r="D16" s="5"/>
      <c r="E16" s="4"/>
      <c r="F16" s="4"/>
    </row>
    <row r="18" spans="1:7">
      <c r="G18" t="str">
        <f>CONCATENATE(G4,G5,G6,G7,G8,G9,G10,G11,G12,G13)</f>
        <v xml:space="preserve"> yi varchar(50) PRIMARY KEY ,yt VARCHAR(20)  ,ytn VARCHAR(20)  ,yn VARCHAR(20)  ,yk VARCHAR(20)  ,yv VARCHAR(400) </v>
      </c>
    </row>
    <row r="19" spans="1:7">
      <c r="A19" s="18" t="s">
        <v>60</v>
      </c>
      <c r="E19" t="s">
        <v>45</v>
      </c>
      <c r="F19" t="s">
        <v>140</v>
      </c>
      <c r="G19" t="str">
        <f>CONCATENATE(I4,I5,I6,I7,I8,I9,I10,I11,I12,I13)</f>
        <v xml:space="preserve"> yi ,yt ,ytn ,yn ,yk ,yv</v>
      </c>
    </row>
    <row r="20" spans="1:7">
      <c r="F20" t="s">
        <v>141</v>
      </c>
    </row>
    <row r="21" spans="1:7">
      <c r="F21" t="s">
        <v>142</v>
      </c>
    </row>
    <row r="22" spans="1:7">
      <c r="F22" t="s">
        <v>143</v>
      </c>
    </row>
  </sheetData>
  <mergeCells count="1">
    <mergeCell ref="E2:F2"/>
  </mergeCells>
  <phoneticPr fontId="1" type="noConversion"/>
  <hyperlinks>
    <hyperlink ref="A19" location="一览!A1" display="返回"/>
  </hyperlinks>
  <pageMargins left="0.7" right="0.7" top="0.75" bottom="0.75" header="0.3" footer="0.3"/>
  <pageSetup paperSize="9" orientation="portrait" horizontalDpi="4294967293" verticalDpi="0" r:id="rId1"/>
</worksheet>
</file>

<file path=xl/worksheets/sheet32.xml><?xml version="1.0" encoding="utf-8"?>
<worksheet xmlns="http://schemas.openxmlformats.org/spreadsheetml/2006/main" xmlns:r="http://schemas.openxmlformats.org/officeDocument/2006/relationships">
  <dimension ref="A1:F12"/>
  <sheetViews>
    <sheetView workbookViewId="0">
      <selection activeCell="F19" sqref="F19"/>
    </sheetView>
  </sheetViews>
  <sheetFormatPr defaultRowHeight="13.5"/>
  <cols>
    <col min="1" max="6" width="15.625" customWidth="1"/>
  </cols>
  <sheetData>
    <row r="1" spans="1:6">
      <c r="A1" s="5" t="s">
        <v>173</v>
      </c>
      <c r="B1" s="5" t="s">
        <v>217</v>
      </c>
      <c r="C1" s="5" t="s">
        <v>221</v>
      </c>
      <c r="D1" s="5" t="s">
        <v>146</v>
      </c>
      <c r="E1" s="5" t="s">
        <v>222</v>
      </c>
      <c r="F1" s="5" t="s">
        <v>147</v>
      </c>
    </row>
    <row r="2" spans="1:6">
      <c r="B2" t="s">
        <v>195</v>
      </c>
      <c r="C2" t="s">
        <v>195</v>
      </c>
    </row>
    <row r="3" spans="1:6">
      <c r="B3" t="s">
        <v>200</v>
      </c>
      <c r="C3" t="s">
        <v>196</v>
      </c>
    </row>
    <row r="4" spans="1:6">
      <c r="B4" t="s">
        <v>201</v>
      </c>
      <c r="C4" t="s">
        <v>197</v>
      </c>
    </row>
    <row r="5" spans="1:6">
      <c r="B5" t="s">
        <v>202</v>
      </c>
      <c r="C5" t="s">
        <v>198</v>
      </c>
    </row>
    <row r="6" spans="1:6">
      <c r="B6" t="s">
        <v>203</v>
      </c>
      <c r="C6" t="s">
        <v>199</v>
      </c>
      <c r="D6" t="s">
        <v>205</v>
      </c>
      <c r="E6" t="s">
        <v>204</v>
      </c>
    </row>
    <row r="7" spans="1:6">
      <c r="B7" t="s">
        <v>203</v>
      </c>
      <c r="C7" t="s">
        <v>199</v>
      </c>
      <c r="D7" t="s">
        <v>207</v>
      </c>
      <c r="E7" t="s">
        <v>206</v>
      </c>
    </row>
    <row r="8" spans="1:6">
      <c r="B8" t="s">
        <v>203</v>
      </c>
      <c r="C8" t="s">
        <v>199</v>
      </c>
      <c r="D8" t="s">
        <v>209</v>
      </c>
      <c r="E8" t="s">
        <v>208</v>
      </c>
    </row>
    <row r="9" spans="1:6">
      <c r="B9" t="s">
        <v>203</v>
      </c>
      <c r="C9" t="s">
        <v>199</v>
      </c>
      <c r="D9" t="s">
        <v>211</v>
      </c>
      <c r="E9" t="s">
        <v>210</v>
      </c>
    </row>
    <row r="10" spans="1:6">
      <c r="B10" t="s">
        <v>203</v>
      </c>
      <c r="C10" t="s">
        <v>199</v>
      </c>
      <c r="D10" t="s">
        <v>213</v>
      </c>
      <c r="E10" t="s">
        <v>212</v>
      </c>
    </row>
    <row r="11" spans="1:6">
      <c r="B11" t="s">
        <v>203</v>
      </c>
      <c r="C11" t="s">
        <v>199</v>
      </c>
      <c r="D11" t="s">
        <v>215</v>
      </c>
      <c r="E11" t="s">
        <v>214</v>
      </c>
    </row>
    <row r="12" spans="1:6">
      <c r="B12" t="s">
        <v>216</v>
      </c>
      <c r="C12" t="s">
        <v>194</v>
      </c>
      <c r="D12" t="s">
        <v>192</v>
      </c>
      <c r="E12" t="s">
        <v>194</v>
      </c>
    </row>
  </sheetData>
  <phoneticPr fontId="1" type="noConversion"/>
  <pageMargins left="0.7" right="0.7" top="0.75" bottom="0.75" header="0.3" footer="0.3"/>
</worksheet>
</file>

<file path=xl/worksheets/sheet33.xml><?xml version="1.0" encoding="utf-8"?>
<worksheet xmlns="http://schemas.openxmlformats.org/spreadsheetml/2006/main" xmlns:r="http://schemas.openxmlformats.org/officeDocument/2006/relationships">
  <dimension ref="A2:J23"/>
  <sheetViews>
    <sheetView workbookViewId="0">
      <selection activeCell="D18" sqref="D18"/>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355</v>
      </c>
      <c r="D2" s="2" t="s">
        <v>0</v>
      </c>
      <c r="E2" s="57" t="s">
        <v>356</v>
      </c>
      <c r="F2" s="57"/>
    </row>
    <row r="3" spans="1:10">
      <c r="A3" s="2" t="s">
        <v>5</v>
      </c>
      <c r="B3" s="2" t="s">
        <v>6</v>
      </c>
      <c r="D3" s="2" t="s">
        <v>7</v>
      </c>
      <c r="E3" s="25" t="s">
        <v>8</v>
      </c>
      <c r="F3" s="25" t="s">
        <v>9</v>
      </c>
    </row>
    <row r="4" spans="1:10">
      <c r="A4" s="5" t="s">
        <v>357</v>
      </c>
      <c r="B4" s="5"/>
      <c r="D4" s="5" t="s">
        <v>357</v>
      </c>
      <c r="E4" s="4" t="s">
        <v>360</v>
      </c>
      <c r="F4" s="4" t="s">
        <v>28</v>
      </c>
      <c r="G4" t="str">
        <f>" " &amp; E4 &amp; " " &amp; F4 &amp; " PRIMARY KEY"</f>
        <v xml:space="preserve"> sui varchar(50) PRIMARY KEY</v>
      </c>
      <c r="I4" t="str">
        <f>" " &amp; E4</f>
        <v xml:space="preserve"> sui</v>
      </c>
      <c r="J4" t="str">
        <f>"private "&amp;E4&amp;": string;"</f>
        <v>private sui: string;</v>
      </c>
    </row>
    <row r="5" spans="1:10">
      <c r="A5" s="5" t="s">
        <v>369</v>
      </c>
      <c r="B5" s="5"/>
      <c r="D5" s="5" t="s">
        <v>369</v>
      </c>
      <c r="E5" s="4" t="s">
        <v>365</v>
      </c>
      <c r="F5" s="4" t="s">
        <v>46</v>
      </c>
      <c r="G5" t="str">
        <f>" ," &amp; E5 &amp; " " &amp; F5 &amp; " "</f>
        <v xml:space="preserve"> ,subt VARCHAR(20) </v>
      </c>
      <c r="I5" t="str">
        <f>" ," &amp; E5</f>
        <v xml:space="preserve"> ,subt</v>
      </c>
      <c r="J5" t="str">
        <f t="shared" ref="J5" si="0">"private "&amp;E5&amp;": string;"</f>
        <v>private subt: string;</v>
      </c>
    </row>
    <row r="6" spans="1:10">
      <c r="A6" s="5" t="s">
        <v>370</v>
      </c>
      <c r="B6" s="5" t="s">
        <v>374</v>
      </c>
      <c r="D6" s="5" t="s">
        <v>370</v>
      </c>
      <c r="E6" s="4" t="s">
        <v>367</v>
      </c>
      <c r="F6" s="4" t="s">
        <v>46</v>
      </c>
      <c r="G6" t="str">
        <f>" ," &amp; E6 &amp; " " &amp; F6 &amp; " "</f>
        <v xml:space="preserve"> ,subtsn VARCHAR(20) </v>
      </c>
      <c r="I6" t="str">
        <f>" ," &amp; E6</f>
        <v xml:space="preserve"> ,subtsn</v>
      </c>
      <c r="J6" t="str">
        <f t="shared" ref="J6" si="1">"private "&amp;E6&amp;": string;"</f>
        <v>private subtsn: string;</v>
      </c>
    </row>
    <row r="7" spans="1:10">
      <c r="A7" s="5" t="s">
        <v>371</v>
      </c>
      <c r="B7" s="5" t="s">
        <v>373</v>
      </c>
      <c r="D7" s="5" t="s">
        <v>371</v>
      </c>
      <c r="E7" s="4" t="s">
        <v>366</v>
      </c>
      <c r="F7" s="4" t="s">
        <v>46</v>
      </c>
      <c r="G7" t="str">
        <f>" ," &amp; E7 &amp; " " &amp; F7 &amp; " "</f>
        <v xml:space="preserve"> ,sust VARCHAR(20) </v>
      </c>
      <c r="I7" t="str">
        <f>" ," &amp; E7</f>
        <v xml:space="preserve"> ,sust</v>
      </c>
      <c r="J7" t="str">
        <f t="shared" ref="J7" si="2">"private "&amp;E7&amp;": string;"</f>
        <v>private sust: string;</v>
      </c>
    </row>
    <row r="8" spans="1:10">
      <c r="A8" s="5" t="s">
        <v>372</v>
      </c>
      <c r="B8" s="5" t="s">
        <v>375</v>
      </c>
      <c r="D8" s="5" t="s">
        <v>372</v>
      </c>
      <c r="E8" s="4" t="s">
        <v>368</v>
      </c>
      <c r="F8" s="4" t="s">
        <v>46</v>
      </c>
      <c r="G8" t="str">
        <f>" ," &amp; E8 &amp; " " &amp; F8 &amp; " "</f>
        <v xml:space="preserve"> ,sustsn VARCHAR(20) </v>
      </c>
      <c r="I8" t="str">
        <f>" ," &amp; E8</f>
        <v xml:space="preserve"> ,sustsn</v>
      </c>
      <c r="J8" t="str">
        <f t="shared" ref="J8" si="3">"private "&amp;E8&amp;": string;"</f>
        <v>private sustsn: string;</v>
      </c>
    </row>
    <row r="9" spans="1:10">
      <c r="A9" s="5" t="s">
        <v>358</v>
      </c>
      <c r="B9" s="5"/>
      <c r="D9" s="5" t="s">
        <v>358</v>
      </c>
      <c r="E9" s="4" t="s">
        <v>364</v>
      </c>
      <c r="F9" s="4" t="s">
        <v>46</v>
      </c>
      <c r="G9" t="str">
        <f>" ," &amp; E9 &amp; " " &amp; F9 &amp; " "</f>
        <v xml:space="preserve"> ,suc VARCHAR(20) </v>
      </c>
      <c r="I9" t="str">
        <f>" ," &amp; E9</f>
        <v xml:space="preserve"> ,suc</v>
      </c>
      <c r="J9" t="str">
        <f t="shared" ref="J9:J12" si="4">"private "&amp;E9&amp;": string;"</f>
        <v>private suc: string;</v>
      </c>
    </row>
    <row r="10" spans="1:10">
      <c r="A10" s="5" t="s">
        <v>378</v>
      </c>
      <c r="B10" s="5"/>
      <c r="D10" s="5" t="s">
        <v>378</v>
      </c>
      <c r="E10" s="4" t="s">
        <v>363</v>
      </c>
      <c r="F10" s="4" t="s">
        <v>46</v>
      </c>
      <c r="G10" t="str">
        <f t="shared" ref="G10:G12" si="5">" ," &amp; E10 &amp; " " &amp; F10 &amp; " "</f>
        <v xml:space="preserve"> ,sut VARCHAR(20) </v>
      </c>
      <c r="I10" t="str">
        <f t="shared" ref="I10:I12" si="6">" ," &amp; E10</f>
        <v xml:space="preserve"> ,sut</v>
      </c>
      <c r="J10" t="str">
        <f t="shared" si="4"/>
        <v>private sut: string;</v>
      </c>
    </row>
    <row r="11" spans="1:10">
      <c r="A11" s="5" t="s">
        <v>377</v>
      </c>
      <c r="B11" s="5" t="s">
        <v>376</v>
      </c>
      <c r="D11" s="5" t="s">
        <v>377</v>
      </c>
      <c r="E11" s="4" t="s">
        <v>362</v>
      </c>
      <c r="F11" s="4" t="s">
        <v>46</v>
      </c>
      <c r="G11" t="str">
        <f t="shared" si="5"/>
        <v xml:space="preserve"> ,sus VARCHAR(20) </v>
      </c>
      <c r="I11" t="str">
        <f t="shared" si="6"/>
        <v xml:space="preserve"> ,sus</v>
      </c>
      <c r="J11" t="str">
        <f t="shared" si="4"/>
        <v>private sus: string;</v>
      </c>
    </row>
    <row r="12" spans="1:10">
      <c r="A12" s="5" t="s">
        <v>359</v>
      </c>
      <c r="B12" s="5"/>
      <c r="D12" s="5" t="s">
        <v>359</v>
      </c>
      <c r="E12" s="4" t="s">
        <v>361</v>
      </c>
      <c r="F12" s="4" t="s">
        <v>46</v>
      </c>
      <c r="G12" t="str">
        <f t="shared" si="5"/>
        <v xml:space="preserve"> ,sum VARCHAR(20) </v>
      </c>
      <c r="I12" t="str">
        <f t="shared" si="6"/>
        <v xml:space="preserve"> ,sum</v>
      </c>
      <c r="J12" t="str">
        <f t="shared" si="4"/>
        <v>private sum: string;</v>
      </c>
    </row>
    <row r="13" spans="1:10">
      <c r="A13" s="5"/>
      <c r="B13" s="5"/>
      <c r="D13" s="5"/>
      <c r="E13" s="4"/>
      <c r="F13" s="4"/>
    </row>
    <row r="14" spans="1:10">
      <c r="A14" s="5"/>
      <c r="B14" s="5"/>
      <c r="D14" s="5"/>
      <c r="E14" s="4"/>
      <c r="F14" s="4"/>
    </row>
    <row r="15" spans="1:10">
      <c r="A15" s="5"/>
      <c r="B15" s="5"/>
      <c r="D15" s="5"/>
      <c r="E15" s="4"/>
      <c r="F15" s="4"/>
    </row>
    <row r="16" spans="1:10">
      <c r="A16" s="5"/>
      <c r="B16" s="5"/>
      <c r="D16" s="5"/>
      <c r="E16" s="4"/>
      <c r="F16" s="4"/>
    </row>
    <row r="17" spans="1:7">
      <c r="A17" s="5"/>
      <c r="B17" s="5"/>
      <c r="D17" s="5"/>
      <c r="E17" s="4"/>
      <c r="F17" s="4"/>
    </row>
    <row r="19" spans="1:7">
      <c r="D19"/>
    </row>
    <row r="20" spans="1:7">
      <c r="A20" s="18" t="s">
        <v>60</v>
      </c>
    </row>
    <row r="22" spans="1:7">
      <c r="G22" t="str">
        <f>CONCATENATE(G4,G5,G6,G7,G8,G9,G10,G11,G12)</f>
        <v xml:space="preserve"> sui varchar(50) PRIMARY KEY ,subt VARCHAR(20)  ,subtsn VARCHAR(20)  ,sust VARCHAR(20)  ,sustsn VARCHAR(20)  ,suc VARCHAR(20)  ,sut VARCHAR(20)  ,sus VARCHAR(20)  ,sum VARCHAR(20) </v>
      </c>
    </row>
    <row r="23" spans="1:7">
      <c r="G23" t="str">
        <f>CONCATENATE(I4,I5,I6,I7,I8,I9,I10,I11,I12)</f>
        <v xml:space="preserve"> sui ,subt ,subtsn ,sust ,sustsn ,suc ,sut ,sus ,sum</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dimension ref="A2:G15"/>
  <sheetViews>
    <sheetView workbookViewId="0">
      <selection activeCell="D35" sqref="D35"/>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7">
      <c r="A2" s="2" t="s">
        <v>4</v>
      </c>
      <c r="B2" s="2" t="s">
        <v>113</v>
      </c>
      <c r="D2" s="2" t="s">
        <v>0</v>
      </c>
      <c r="E2" s="57" t="s">
        <v>225</v>
      </c>
      <c r="F2" s="57"/>
    </row>
    <row r="3" spans="1:7">
      <c r="A3" s="2" t="s">
        <v>5</v>
      </c>
      <c r="B3" s="2" t="s">
        <v>6</v>
      </c>
      <c r="D3" s="2" t="s">
        <v>7</v>
      </c>
      <c r="E3" s="20" t="s">
        <v>8</v>
      </c>
      <c r="F3" s="20" t="s">
        <v>9</v>
      </c>
    </row>
    <row r="4" spans="1:7">
      <c r="A4" s="5" t="s">
        <v>114</v>
      </c>
      <c r="B4" s="5"/>
      <c r="D4" s="5" t="s">
        <v>114</v>
      </c>
      <c r="E4" s="4" t="s">
        <v>189</v>
      </c>
      <c r="F4" s="4" t="s">
        <v>29</v>
      </c>
      <c r="G4" t="str">
        <f>" " &amp; E4 &amp; " " &amp; F4 &amp; " PRIMARY KEY"</f>
        <v xml:space="preserve"> ai varchar(50) PRIMARY KEY</v>
      </c>
    </row>
    <row r="5" spans="1:7">
      <c r="A5" s="5" t="s">
        <v>115</v>
      </c>
      <c r="B5" s="5"/>
      <c r="D5" s="5" t="s">
        <v>115</v>
      </c>
      <c r="E5" s="4" t="s">
        <v>226</v>
      </c>
      <c r="F5" s="4" t="s">
        <v>166</v>
      </c>
      <c r="G5" t="str">
        <f>" ," &amp; E5 &amp; " " &amp; F5 &amp; " "</f>
        <v xml:space="preserve"> ,an varchar(10) </v>
      </c>
    </row>
    <row r="6" spans="1:7">
      <c r="A6" s="5" t="s">
        <v>112</v>
      </c>
      <c r="B6" s="5"/>
      <c r="D6" s="5" t="s">
        <v>112</v>
      </c>
      <c r="E6" s="4" t="s">
        <v>227</v>
      </c>
      <c r="F6" s="4" t="s">
        <v>167</v>
      </c>
      <c r="G6" t="str">
        <f t="shared" ref="G6:G10" si="0">" ," &amp; E6 &amp; " " &amp; F6 &amp; " "</f>
        <v xml:space="preserve"> ,am varchar(11) </v>
      </c>
    </row>
    <row r="7" spans="1:7">
      <c r="A7" s="5" t="s">
        <v>117</v>
      </c>
      <c r="B7" s="5"/>
      <c r="D7" s="5" t="s">
        <v>117</v>
      </c>
      <c r="E7" s="4" t="s">
        <v>228</v>
      </c>
      <c r="F7" s="4" t="s">
        <v>168</v>
      </c>
      <c r="G7" t="str">
        <f t="shared" si="0"/>
        <v xml:space="preserve"> ,ae varchar(20) </v>
      </c>
    </row>
    <row r="8" spans="1:7">
      <c r="A8" s="8" t="s">
        <v>118</v>
      </c>
      <c r="B8" s="9"/>
      <c r="D8" s="8" t="s">
        <v>118</v>
      </c>
      <c r="E8" s="4" t="s">
        <v>229</v>
      </c>
      <c r="F8" s="4" t="s">
        <v>29</v>
      </c>
      <c r="G8" t="str">
        <f t="shared" si="0"/>
        <v xml:space="preserve"> ,at varchar(50) </v>
      </c>
    </row>
    <row r="9" spans="1:7">
      <c r="A9" s="5" t="s">
        <v>116</v>
      </c>
      <c r="B9" s="5"/>
      <c r="D9" s="5" t="s">
        <v>116</v>
      </c>
      <c r="E9" s="4" t="s">
        <v>230</v>
      </c>
      <c r="F9" s="4" t="s">
        <v>169</v>
      </c>
      <c r="G9" t="str">
        <f t="shared" si="0"/>
        <v xml:space="preserve"> ,aq varchar(100) </v>
      </c>
    </row>
    <row r="10" spans="1:7">
      <c r="A10" s="5" t="s">
        <v>274</v>
      </c>
      <c r="B10" s="5"/>
      <c r="D10" s="5" t="s">
        <v>274</v>
      </c>
      <c r="E10" s="4" t="s">
        <v>278</v>
      </c>
      <c r="F10" s="4" t="s">
        <v>275</v>
      </c>
      <c r="G10" t="str">
        <f t="shared" si="0"/>
        <v xml:space="preserve"> ,wtt integer </v>
      </c>
    </row>
    <row r="11" spans="1:7">
      <c r="A11" s="5"/>
      <c r="B11" s="5"/>
      <c r="D11" s="5"/>
      <c r="E11" s="4"/>
      <c r="F11" s="4"/>
    </row>
    <row r="12" spans="1:7">
      <c r="A12" s="5"/>
      <c r="B12" s="5"/>
      <c r="D12" s="5"/>
      <c r="E12" s="4"/>
      <c r="F12" s="4"/>
    </row>
    <row r="13" spans="1:7">
      <c r="G13" t="str">
        <f>CONCATENATE(G4,G5,G6,G7,G8,G9,G10,G11,G12,)</f>
        <v xml:space="preserve"> ai varchar(50) PRIMARY KEY ,an varchar(10)  ,am varchar(11)  ,ae varchar(20)  ,at varchar(50)  ,aq varchar(100)  ,wtt integer </v>
      </c>
    </row>
    <row r="15" spans="1:7">
      <c r="A15" s="18" t="s">
        <v>60</v>
      </c>
    </row>
  </sheetData>
  <mergeCells count="1">
    <mergeCell ref="E2:F2"/>
  </mergeCells>
  <phoneticPr fontId="1" type="noConversion"/>
  <hyperlinks>
    <hyperlink ref="A15" location="一览!A1" display="返回"/>
  </hyperlinks>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dimension ref="A2:I18"/>
  <sheetViews>
    <sheetView workbookViewId="0">
      <selection activeCell="D28" sqref="D28"/>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9">
      <c r="A2" s="2" t="s">
        <v>4</v>
      </c>
      <c r="B2" s="2" t="s">
        <v>1</v>
      </c>
      <c r="D2" s="2" t="s">
        <v>0</v>
      </c>
      <c r="E2" s="57" t="s">
        <v>231</v>
      </c>
      <c r="F2" s="57"/>
    </row>
    <row r="3" spans="1:9">
      <c r="A3" s="2" t="s">
        <v>5</v>
      </c>
      <c r="B3" s="2" t="s">
        <v>6</v>
      </c>
      <c r="D3" s="2" t="s">
        <v>7</v>
      </c>
      <c r="E3" s="3" t="s">
        <v>8</v>
      </c>
      <c r="F3" s="3" t="s">
        <v>9</v>
      </c>
    </row>
    <row r="4" spans="1:9">
      <c r="A4" s="5" t="s">
        <v>10</v>
      </c>
      <c r="B4" s="5"/>
      <c r="D4" s="5" t="s">
        <v>10</v>
      </c>
      <c r="E4" s="5" t="s">
        <v>232</v>
      </c>
      <c r="F4" s="4" t="s">
        <v>29</v>
      </c>
      <c r="G4" t="str">
        <f>" " &amp; E4 &amp; " " &amp; F4 &amp; " PRIMARY KEY"</f>
        <v xml:space="preserve"> ui varchar(50) PRIMARY KEY</v>
      </c>
      <c r="I4" t="str">
        <f>" " &amp; E4</f>
        <v xml:space="preserve"> ui</v>
      </c>
    </row>
    <row r="5" spans="1:9">
      <c r="A5" s="5" t="s">
        <v>114</v>
      </c>
      <c r="B5" s="5"/>
      <c r="D5" s="5" t="s">
        <v>114</v>
      </c>
      <c r="E5" s="5" t="s">
        <v>211</v>
      </c>
      <c r="F5" s="4" t="s">
        <v>29</v>
      </c>
      <c r="G5" t="str">
        <f>" ," &amp; E5 &amp; " " &amp; F5 &amp; " "</f>
        <v xml:space="preserve"> ,ai varchar(50) </v>
      </c>
      <c r="I5" t="str">
        <f>" ," &amp; E5</f>
        <v xml:space="preserve"> ,ai</v>
      </c>
    </row>
    <row r="6" spans="1:9">
      <c r="A6" s="5" t="s">
        <v>12</v>
      </c>
      <c r="B6" s="5"/>
      <c r="D6" s="5" t="s">
        <v>12</v>
      </c>
      <c r="E6" s="5" t="s">
        <v>233</v>
      </c>
      <c r="F6" s="4" t="s">
        <v>13</v>
      </c>
      <c r="G6" t="str">
        <f t="shared" ref="G6:G12" si="0">" ," &amp; E6 &amp; " " &amp; F6 &amp; " "</f>
        <v xml:space="preserve"> ,un varchar(10) </v>
      </c>
      <c r="I6" t="str">
        <f t="shared" ref="I6:I12" si="1">" ," &amp; E6</f>
        <v xml:space="preserve"> ,un</v>
      </c>
    </row>
    <row r="7" spans="1:9">
      <c r="A7" s="5" t="s">
        <v>14</v>
      </c>
      <c r="B7" s="5"/>
      <c r="D7" s="5" t="s">
        <v>14</v>
      </c>
      <c r="E7" s="5" t="s">
        <v>234</v>
      </c>
      <c r="F7" s="4" t="s">
        <v>15</v>
      </c>
      <c r="G7" t="str">
        <f t="shared" si="0"/>
        <v xml:space="preserve"> ,hiu varchar(200) </v>
      </c>
      <c r="I7" t="str">
        <f t="shared" si="1"/>
        <v xml:space="preserve"> ,hiu</v>
      </c>
    </row>
    <row r="8" spans="1:9">
      <c r="A8" s="5" t="s">
        <v>16</v>
      </c>
      <c r="B8" s="5"/>
      <c r="D8" s="5" t="s">
        <v>16</v>
      </c>
      <c r="E8" s="5" t="s">
        <v>235</v>
      </c>
      <c r="F8" s="4" t="s">
        <v>13</v>
      </c>
      <c r="G8" t="str">
        <f t="shared" si="0"/>
        <v xml:space="preserve"> ,biy varchar(10) </v>
      </c>
      <c r="I8" t="str">
        <f t="shared" si="1"/>
        <v xml:space="preserve"> ,biy</v>
      </c>
    </row>
    <row r="9" spans="1:9">
      <c r="A9" s="5" t="s">
        <v>36</v>
      </c>
      <c r="B9" s="5"/>
      <c r="D9" s="5" t="s">
        <v>36</v>
      </c>
      <c r="E9" s="5" t="s">
        <v>236</v>
      </c>
      <c r="F9" s="4" t="s">
        <v>13</v>
      </c>
      <c r="G9" t="str">
        <f t="shared" si="0"/>
        <v xml:space="preserve"> ,rn varchar(10) </v>
      </c>
      <c r="I9" t="str">
        <f t="shared" si="1"/>
        <v xml:space="preserve"> ,rn</v>
      </c>
    </row>
    <row r="10" spans="1:9">
      <c r="A10" s="5" t="s">
        <v>37</v>
      </c>
      <c r="B10" s="5"/>
      <c r="D10" s="5" t="s">
        <v>37</v>
      </c>
      <c r="E10" s="5" t="s">
        <v>237</v>
      </c>
      <c r="F10" s="4" t="s">
        <v>38</v>
      </c>
      <c r="G10" t="str">
        <f t="shared" si="0"/>
        <v xml:space="preserve"> ,ic varchar(20) </v>
      </c>
      <c r="I10" t="str">
        <f t="shared" si="1"/>
        <v xml:space="preserve"> ,ic</v>
      </c>
    </row>
    <row r="11" spans="1:9">
      <c r="A11" s="5" t="s">
        <v>17</v>
      </c>
      <c r="B11" s="5" t="s">
        <v>42</v>
      </c>
      <c r="D11" s="5" t="s">
        <v>17</v>
      </c>
      <c r="E11" s="5" t="s">
        <v>238</v>
      </c>
      <c r="F11" s="4" t="s">
        <v>172</v>
      </c>
      <c r="G11" t="str">
        <f t="shared" si="0"/>
        <v xml:space="preserve"> ,us varchar(4) </v>
      </c>
      <c r="I11" t="str">
        <f t="shared" si="1"/>
        <v xml:space="preserve"> ,us</v>
      </c>
    </row>
    <row r="12" spans="1:9">
      <c r="A12" s="5" t="s">
        <v>119</v>
      </c>
      <c r="B12" s="5"/>
      <c r="D12" s="5" t="s">
        <v>119</v>
      </c>
      <c r="E12" s="5" t="s">
        <v>239</v>
      </c>
      <c r="F12" s="4" t="s">
        <v>11</v>
      </c>
      <c r="G12" t="str">
        <f t="shared" si="0"/>
        <v xml:space="preserve"> ,uct varchar(11) </v>
      </c>
      <c r="I12" t="str">
        <f t="shared" si="1"/>
        <v xml:space="preserve"> ,uct</v>
      </c>
    </row>
    <row r="13" spans="1:9">
      <c r="A13" s="5" t="s">
        <v>274</v>
      </c>
      <c r="B13" s="5"/>
      <c r="D13" s="5" t="s">
        <v>274</v>
      </c>
      <c r="E13" s="4" t="s">
        <v>278</v>
      </c>
      <c r="F13" s="4" t="s">
        <v>275</v>
      </c>
    </row>
    <row r="14" spans="1:9">
      <c r="A14" s="5"/>
      <c r="B14" s="5"/>
      <c r="D14" s="5"/>
      <c r="E14" s="4"/>
      <c r="F14" s="4"/>
    </row>
    <row r="15" spans="1:9">
      <c r="A15" s="5"/>
      <c r="B15" s="5"/>
      <c r="D15" s="5"/>
      <c r="E15" s="4"/>
      <c r="F15" s="4"/>
    </row>
    <row r="16" spans="1:9">
      <c r="G16" t="str">
        <f>CONCATENATE(G4,G5,G6,G7,G8,G9,G10,G11,G12,)</f>
        <v xml:space="preserve"> ui varchar(50) PRIMARY KEY ,ai varchar(50)  ,un varchar(10)  ,hiu varchar(200)  ,biy varchar(10)  ,rn varchar(10)  ,ic varchar(20)  ,us varchar(4)  ,uct varchar(11) </v>
      </c>
    </row>
    <row r="17" spans="1:7">
      <c r="G17" t="str">
        <f>CONCATENATE(I4,I5,I6,I7,I8,I9,I10,I11,I12,)</f>
        <v xml:space="preserve"> ui ,ai ,un ,hiu ,biy ,rn ,ic ,us ,uct</v>
      </c>
    </row>
    <row r="18" spans="1:7">
      <c r="A18" s="18" t="s">
        <v>60</v>
      </c>
    </row>
  </sheetData>
  <mergeCells count="1">
    <mergeCell ref="E2:F2"/>
  </mergeCells>
  <phoneticPr fontId="1" type="noConversion"/>
  <hyperlinks>
    <hyperlink ref="A18" location="一览!A1" display="返回"/>
  </hyperlinks>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dimension ref="A1:J27"/>
  <sheetViews>
    <sheetView workbookViewId="0">
      <selection activeCell="B15" sqref="B15"/>
    </sheetView>
  </sheetViews>
  <sheetFormatPr defaultRowHeight="13.5"/>
  <cols>
    <col min="1" max="1" width="15.25" bestFit="1" customWidth="1"/>
    <col min="2" max="2" width="25.625" bestFit="1" customWidth="1"/>
    <col min="4" max="4" width="15.25" bestFit="1" customWidth="1"/>
    <col min="5" max="5" width="7.125" bestFit="1" customWidth="1"/>
    <col min="6" max="6" width="61.625" customWidth="1"/>
    <col min="7" max="7" width="25.25" customWidth="1"/>
  </cols>
  <sheetData>
    <row r="1" spans="1:10">
      <c r="A1" s="1"/>
      <c r="B1" s="1"/>
      <c r="D1" s="1"/>
    </row>
    <row r="2" spans="1:10">
      <c r="A2" s="2" t="s">
        <v>4</v>
      </c>
      <c r="B2" s="2" t="s">
        <v>2</v>
      </c>
      <c r="D2" s="2" t="s">
        <v>0</v>
      </c>
      <c r="E2" s="58" t="s">
        <v>302</v>
      </c>
      <c r="F2" s="59"/>
    </row>
    <row r="3" spans="1:10">
      <c r="A3" s="2" t="s">
        <v>5</v>
      </c>
      <c r="B3" s="2" t="s">
        <v>6</v>
      </c>
      <c r="D3" s="2" t="s">
        <v>7</v>
      </c>
      <c r="E3" s="21" t="s">
        <v>8</v>
      </c>
      <c r="F3" s="21" t="s">
        <v>9</v>
      </c>
    </row>
    <row r="4" spans="1:10">
      <c r="A4" s="5" t="s">
        <v>297</v>
      </c>
      <c r="B4" s="5"/>
      <c r="D4" s="5" t="s">
        <v>307</v>
      </c>
      <c r="E4" s="4" t="s">
        <v>261</v>
      </c>
      <c r="F4" s="4" t="s">
        <v>304</v>
      </c>
      <c r="G4" t="str">
        <f>" " &amp; E4 &amp; " " &amp; F4 &amp; " PRIMARY KEY"</f>
        <v xml:space="preserve"> d varchar(10) PRIMARY KEY</v>
      </c>
      <c r="I4" t="str">
        <f>" " &amp; E4</f>
        <v xml:space="preserve"> d</v>
      </c>
      <c r="J4" t="str">
        <f>"private _"&amp;E4&amp;": string;"</f>
        <v>private _d: string;</v>
      </c>
    </row>
    <row r="5" spans="1:10">
      <c r="A5" s="5" t="s">
        <v>298</v>
      </c>
      <c r="B5" s="5"/>
      <c r="D5" s="5" t="s">
        <v>298</v>
      </c>
      <c r="E5" s="4" t="s">
        <v>299</v>
      </c>
      <c r="F5" s="4" t="s">
        <v>275</v>
      </c>
      <c r="G5" t="str">
        <f>" " &amp; E5 &amp; " " &amp; F5</f>
        <v xml:space="preserve"> c integer</v>
      </c>
      <c r="I5" t="str">
        <f>" ," &amp; E5</f>
        <v xml:space="preserve"> ,c</v>
      </c>
      <c r="J5" t="str">
        <f t="shared" ref="J5:J8" si="0">"private _"&amp;E5&amp;": string;"</f>
        <v>private _c: string;</v>
      </c>
    </row>
    <row r="6" spans="1:10">
      <c r="A6" s="5" t="s">
        <v>293</v>
      </c>
      <c r="B6" s="5"/>
      <c r="D6" s="5" t="s">
        <v>293</v>
      </c>
      <c r="E6" s="4" t="s">
        <v>303</v>
      </c>
      <c r="F6" s="4" t="s">
        <v>300</v>
      </c>
      <c r="G6" t="str">
        <f>" " &amp; E6 &amp; " " &amp; F6</f>
        <v xml:space="preserve"> n boolean</v>
      </c>
      <c r="I6" t="str">
        <f t="shared" ref="I6:I8" si="1">" ," &amp; E6</f>
        <v xml:space="preserve"> ,n</v>
      </c>
      <c r="J6" t="str">
        <f t="shared" si="0"/>
        <v>private _n: string;</v>
      </c>
    </row>
    <row r="7" spans="1:10">
      <c r="A7" s="10" t="s">
        <v>301</v>
      </c>
      <c r="B7" s="5"/>
      <c r="D7" s="10" t="s">
        <v>301</v>
      </c>
      <c r="E7" s="4" t="s">
        <v>278</v>
      </c>
      <c r="F7" s="4" t="s">
        <v>275</v>
      </c>
      <c r="G7" t="str">
        <f>" " &amp; E7 &amp; " " &amp; F7</f>
        <v xml:space="preserve"> wtt integer</v>
      </c>
    </row>
    <row r="8" spans="1:10">
      <c r="A8" s="5" t="s">
        <v>124</v>
      </c>
      <c r="B8" s="5"/>
      <c r="D8" s="5" t="s">
        <v>124</v>
      </c>
      <c r="E8" s="4" t="s">
        <v>125</v>
      </c>
      <c r="F8" s="4" t="s">
        <v>29</v>
      </c>
      <c r="G8" t="str">
        <f>" " &amp; E8 &amp; " " &amp; F8</f>
        <v xml:space="preserve"> bz varchar(50)</v>
      </c>
      <c r="I8" t="str">
        <f t="shared" si="1"/>
        <v xml:space="preserve"> ,bz</v>
      </c>
      <c r="J8" t="str">
        <f t="shared" si="0"/>
        <v>private _bz: string;</v>
      </c>
    </row>
    <row r="9" spans="1:10">
      <c r="A9" s="10"/>
      <c r="B9" s="5"/>
      <c r="D9" s="5"/>
      <c r="E9" s="4"/>
      <c r="F9" s="4"/>
    </row>
    <row r="10" spans="1:10">
      <c r="A10" s="5"/>
      <c r="B10" s="5"/>
      <c r="D10" s="5"/>
      <c r="E10" s="4"/>
      <c r="F10" s="4"/>
      <c r="G10" t="str">
        <f>CONCATENATE(G4,G5,G6,G7,G8,)</f>
        <v xml:space="preserve"> d varchar(10) PRIMARY KEY c integer n boolean wtt integer bz varchar(50)</v>
      </c>
    </row>
    <row r="11" spans="1:10" ht="14.25" customHeight="1">
      <c r="A11" s="5"/>
      <c r="B11" s="5"/>
      <c r="D11" s="5"/>
      <c r="E11" s="4"/>
      <c r="F11" s="4"/>
      <c r="G11" t="str">
        <f>CONCATENATE(I4,I5,I6,I7,I8,)</f>
        <v xml:space="preserve"> d ,c ,n ,bz</v>
      </c>
    </row>
    <row r="12" spans="1:10" ht="14.25" customHeight="1">
      <c r="A12" s="5"/>
      <c r="B12" s="5"/>
      <c r="D12" s="5"/>
      <c r="E12" s="4"/>
      <c r="F12" s="4"/>
      <c r="G12" t="str">
        <f>CONCATENATE(I5,I6,I7,I8,)</f>
        <v xml:space="preserve"> ,c ,n ,bz</v>
      </c>
    </row>
    <row r="13" spans="1:10" ht="14.25" customHeight="1">
      <c r="A13" s="5"/>
      <c r="B13" s="5"/>
      <c r="D13" s="5"/>
      <c r="E13" s="4"/>
      <c r="F13" s="4"/>
      <c r="G13" t="str">
        <f>CONCATENATE(I6,I7,I8,)</f>
        <v xml:space="preserve"> ,n ,bz</v>
      </c>
    </row>
    <row r="14" spans="1:10">
      <c r="A14" s="18" t="s">
        <v>60</v>
      </c>
      <c r="B14" s="1"/>
      <c r="D14" s="1"/>
    </row>
    <row r="15" spans="1:10">
      <c r="A15" s="1"/>
      <c r="B15" s="1"/>
      <c r="D15" s="1"/>
    </row>
    <row r="16" spans="1:10">
      <c r="A16" s="1"/>
      <c r="B16" s="1"/>
      <c r="D16" s="1"/>
    </row>
    <row r="17" spans="1:4">
      <c r="A17" s="1"/>
      <c r="B17" s="1"/>
      <c r="D17" s="1"/>
    </row>
    <row r="18" spans="1:4">
      <c r="A18" s="1"/>
      <c r="B18" s="1"/>
      <c r="D18" s="1"/>
    </row>
    <row r="19" spans="1:4">
      <c r="A19" s="1"/>
      <c r="B19" s="1"/>
      <c r="D19" s="1"/>
    </row>
    <row r="20" spans="1:4">
      <c r="A20" s="1"/>
      <c r="B20" s="1"/>
      <c r="D20" s="1"/>
    </row>
    <row r="21" spans="1:4">
      <c r="A21" s="1"/>
      <c r="B21" s="1"/>
      <c r="D21" s="1"/>
    </row>
    <row r="22" spans="1:4">
      <c r="A22" s="1"/>
      <c r="B22" s="1"/>
      <c r="D22" s="1"/>
    </row>
    <row r="23" spans="1:4">
      <c r="A23" s="1"/>
      <c r="B23" s="1"/>
      <c r="D23" s="1"/>
    </row>
    <row r="24" spans="1:4">
      <c r="A24" s="1"/>
      <c r="B24" s="1"/>
      <c r="D24" s="1"/>
    </row>
    <row r="25" spans="1:4">
      <c r="A25" s="1"/>
      <c r="B25" s="1"/>
      <c r="D25" s="1"/>
    </row>
    <row r="26" spans="1:4">
      <c r="A26" s="1"/>
      <c r="B26" s="1"/>
      <c r="D26" s="1"/>
    </row>
    <row r="27" spans="1:4">
      <c r="A27" s="1"/>
      <c r="B27" s="1"/>
      <c r="D27" s="1"/>
    </row>
  </sheetData>
  <mergeCells count="1">
    <mergeCell ref="E2:F2"/>
  </mergeCells>
  <phoneticPr fontId="1" type="noConversion"/>
  <hyperlinks>
    <hyperlink ref="A14" location="一览!A1" display="返回"/>
  </hyperlink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2:J20"/>
  <sheetViews>
    <sheetView workbookViewId="0">
      <selection activeCell="B27" sqref="B27"/>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2</v>
      </c>
      <c r="D2" s="2" t="s">
        <v>0</v>
      </c>
      <c r="E2" s="58" t="s">
        <v>240</v>
      </c>
      <c r="F2" s="59"/>
    </row>
    <row r="3" spans="1:10">
      <c r="A3" s="2" t="s">
        <v>5</v>
      </c>
      <c r="B3" s="2" t="s">
        <v>6</v>
      </c>
      <c r="D3" s="2" t="s">
        <v>7</v>
      </c>
      <c r="E3" s="13" t="s">
        <v>8</v>
      </c>
      <c r="F3" s="13" t="s">
        <v>9</v>
      </c>
    </row>
    <row r="4" spans="1:10">
      <c r="A4" s="5" t="s">
        <v>18</v>
      </c>
      <c r="B4" s="5"/>
      <c r="D4" s="5" t="s">
        <v>18</v>
      </c>
      <c r="E4" s="4" t="s">
        <v>89</v>
      </c>
      <c r="F4" s="4" t="s">
        <v>29</v>
      </c>
      <c r="G4" t="str">
        <f>" " &amp; E4 &amp; " " &amp; F4 &amp; " PRIMARY KEY"</f>
        <v xml:space="preserve"> si varchar(50) PRIMARY KEY</v>
      </c>
      <c r="I4" t="str">
        <f>" " &amp; E4</f>
        <v xml:space="preserve"> si</v>
      </c>
      <c r="J4" t="str">
        <f>"private _"&amp;E4&amp;": string;"</f>
        <v>private _si: string;</v>
      </c>
    </row>
    <row r="5" spans="1:10">
      <c r="A5" s="5" t="s">
        <v>120</v>
      </c>
      <c r="B5" s="5"/>
      <c r="D5" s="5" t="s">
        <v>120</v>
      </c>
      <c r="E5" s="4" t="s">
        <v>90</v>
      </c>
      <c r="F5" s="4" t="s">
        <v>30</v>
      </c>
      <c r="G5" t="str">
        <f>" ," &amp; E5 &amp; " " &amp; F5 &amp; " "</f>
        <v xml:space="preserve"> ,sn varchar(50) </v>
      </c>
      <c r="I5" t="str">
        <f>" ," &amp; E5</f>
        <v xml:space="preserve"> ,sn</v>
      </c>
      <c r="J5" t="str">
        <f t="shared" ref="J5:J13" si="0">"private _"&amp;E5&amp;": string;"</f>
        <v>private _sn: string;</v>
      </c>
    </row>
    <row r="6" spans="1:10">
      <c r="A6" s="5" t="s">
        <v>48</v>
      </c>
      <c r="B6" s="5"/>
      <c r="D6" s="5" t="s">
        <v>48</v>
      </c>
      <c r="E6" s="4" t="s">
        <v>241</v>
      </c>
      <c r="F6" s="4" t="s">
        <v>29</v>
      </c>
      <c r="G6" t="str">
        <f t="shared" ref="G6:G12" si="1">" ," &amp; E6 &amp; " " &amp; F6 &amp; " "</f>
        <v xml:space="preserve"> ,ui varchar(50) </v>
      </c>
      <c r="I6" t="str">
        <f t="shared" ref="I6:I13" si="2">" ," &amp; E6</f>
        <v xml:space="preserve"> ,ui</v>
      </c>
      <c r="J6" t="str">
        <f t="shared" si="0"/>
        <v>private _ui: string;</v>
      </c>
    </row>
    <row r="7" spans="1:10">
      <c r="A7" s="10" t="s">
        <v>136</v>
      </c>
      <c r="B7" s="10"/>
      <c r="C7" s="11"/>
      <c r="D7" s="10" t="s">
        <v>135</v>
      </c>
      <c r="E7" s="12" t="s">
        <v>70</v>
      </c>
      <c r="F7" s="4" t="s">
        <v>98</v>
      </c>
      <c r="G7" t="str">
        <f t="shared" si="1"/>
        <v xml:space="preserve"> ,sd varchar(20) </v>
      </c>
      <c r="I7" t="str">
        <f t="shared" si="2"/>
        <v xml:space="preserve"> ,sd</v>
      </c>
      <c r="J7" t="str">
        <f t="shared" si="0"/>
        <v>private _sd: string;</v>
      </c>
    </row>
    <row r="8" spans="1:10">
      <c r="A8" s="10" t="s">
        <v>68</v>
      </c>
      <c r="B8" s="10" t="s">
        <v>327</v>
      </c>
      <c r="C8" s="11"/>
      <c r="D8" s="10" t="s">
        <v>68</v>
      </c>
      <c r="E8" s="12" t="s">
        <v>137</v>
      </c>
      <c r="F8" s="4" t="s">
        <v>38</v>
      </c>
      <c r="G8" t="str">
        <f t="shared" si="1"/>
        <v xml:space="preserve"> ,st varchar(20) </v>
      </c>
      <c r="I8" t="str">
        <f t="shared" si="2"/>
        <v xml:space="preserve"> ,st</v>
      </c>
      <c r="J8" t="str">
        <f t="shared" si="0"/>
        <v>private _st: string;</v>
      </c>
    </row>
    <row r="9" spans="1:10">
      <c r="A9" s="10" t="s">
        <v>138</v>
      </c>
      <c r="B9" s="10" t="s">
        <v>328</v>
      </c>
      <c r="C9" s="11"/>
      <c r="D9" s="10" t="s">
        <v>138</v>
      </c>
      <c r="E9" s="12" t="s">
        <v>71</v>
      </c>
      <c r="F9" s="4" t="s">
        <v>38</v>
      </c>
      <c r="G9" t="str">
        <f t="shared" si="1"/>
        <v xml:space="preserve"> ,ed varchar(20) </v>
      </c>
      <c r="I9" t="str">
        <f t="shared" si="2"/>
        <v xml:space="preserve"> ,ed</v>
      </c>
      <c r="J9" t="str">
        <f t="shared" si="0"/>
        <v>private _ed: string;</v>
      </c>
    </row>
    <row r="10" spans="1:10">
      <c r="A10" s="10" t="s">
        <v>69</v>
      </c>
      <c r="B10" s="10" t="s">
        <v>327</v>
      </c>
      <c r="C10" s="11"/>
      <c r="D10" s="10" t="s">
        <v>69</v>
      </c>
      <c r="E10" s="12" t="s">
        <v>139</v>
      </c>
      <c r="F10" s="4" t="s">
        <v>99</v>
      </c>
      <c r="G10" t="str">
        <f t="shared" si="1"/>
        <v xml:space="preserve"> ,et varchar(20) </v>
      </c>
      <c r="I10" t="str">
        <f t="shared" si="2"/>
        <v xml:space="preserve"> ,et</v>
      </c>
      <c r="J10" t="str">
        <f t="shared" si="0"/>
        <v>private _et: string;</v>
      </c>
    </row>
    <row r="11" spans="1:10" ht="27">
      <c r="A11" s="5" t="s">
        <v>122</v>
      </c>
      <c r="B11" s="5" t="s">
        <v>273</v>
      </c>
      <c r="D11" s="5" t="s">
        <v>122</v>
      </c>
      <c r="E11" s="4" t="s">
        <v>272</v>
      </c>
      <c r="F11" s="4" t="s">
        <v>172</v>
      </c>
      <c r="G11" t="str">
        <f t="shared" si="1"/>
        <v xml:space="preserve"> ,rt varchar(4) </v>
      </c>
      <c r="I11" t="str">
        <f t="shared" si="2"/>
        <v xml:space="preserve"> ,rt</v>
      </c>
      <c r="J11" t="str">
        <f t="shared" si="0"/>
        <v>private _rt: string;</v>
      </c>
    </row>
    <row r="12" spans="1:10">
      <c r="A12" s="5" t="s">
        <v>73</v>
      </c>
      <c r="B12" s="5"/>
      <c r="D12" s="5" t="s">
        <v>72</v>
      </c>
      <c r="E12" s="4" t="s">
        <v>75</v>
      </c>
      <c r="F12" s="4" t="s">
        <v>29</v>
      </c>
      <c r="G12" t="str">
        <f t="shared" si="1"/>
        <v xml:space="preserve"> ,ji varchar(50) </v>
      </c>
      <c r="I12" t="str">
        <f t="shared" si="2"/>
        <v xml:space="preserve"> ,ji</v>
      </c>
      <c r="J12" t="str">
        <f t="shared" si="0"/>
        <v>private _ji: string;</v>
      </c>
    </row>
    <row r="13" spans="1:10">
      <c r="A13" s="5" t="s">
        <v>223</v>
      </c>
      <c r="B13" s="5"/>
      <c r="D13" s="5" t="s">
        <v>223</v>
      </c>
      <c r="E13" s="4" t="s">
        <v>224</v>
      </c>
      <c r="F13" s="4" t="s">
        <v>29</v>
      </c>
      <c r="I13" t="str">
        <f t="shared" si="2"/>
        <v xml:space="preserve"> ,sr</v>
      </c>
      <c r="J13" t="str">
        <f t="shared" si="0"/>
        <v>private _sr: string;</v>
      </c>
    </row>
    <row r="14" spans="1:10">
      <c r="A14" s="5" t="s">
        <v>124</v>
      </c>
      <c r="B14" s="5"/>
      <c r="D14" s="5" t="s">
        <v>124</v>
      </c>
      <c r="E14" s="4" t="s">
        <v>125</v>
      </c>
      <c r="F14" s="4" t="s">
        <v>29</v>
      </c>
    </row>
    <row r="15" spans="1:10">
      <c r="A15" s="5" t="s">
        <v>274</v>
      </c>
      <c r="B15" s="5"/>
      <c r="D15" s="5" t="s">
        <v>274</v>
      </c>
      <c r="E15" s="4" t="s">
        <v>278</v>
      </c>
      <c r="F15" s="4" t="s">
        <v>275</v>
      </c>
    </row>
    <row r="16" spans="1:10">
      <c r="A16" s="5" t="s">
        <v>279</v>
      </c>
      <c r="B16" s="5" t="s">
        <v>326</v>
      </c>
      <c r="D16" s="5" t="s">
        <v>279</v>
      </c>
      <c r="E16" s="4" t="s">
        <v>280</v>
      </c>
      <c r="F16" s="4" t="s">
        <v>281</v>
      </c>
      <c r="G16" t="str">
        <f>CONCATENATE(G4,G5,G6,G7,G8,G9,G10,G11,G12,)</f>
        <v xml:space="preserve"> si varchar(50) PRIMARY KEY ,sn varchar(50)  ,ui varchar(50)  ,sd varchar(20)  ,st varchar(20)  ,ed varchar(20)  ,et varchar(20)  ,rt varchar(4)  ,ji varchar(50) </v>
      </c>
    </row>
    <row r="17" spans="1:7" ht="14.25" customHeight="1">
      <c r="A17" s="5" t="s">
        <v>292</v>
      </c>
      <c r="B17" s="5"/>
      <c r="D17" s="5" t="s">
        <v>292</v>
      </c>
      <c r="E17" s="4" t="s">
        <v>291</v>
      </c>
      <c r="F17" s="4" t="s">
        <v>38</v>
      </c>
      <c r="G17" t="str">
        <f>CONCATENATE(I4,I5,I6,I7,I8,I9,I10,I11,I12,)</f>
        <v xml:space="preserve"> si ,sn ,ui ,sd ,st ,ed ,et ,rt ,ji</v>
      </c>
    </row>
    <row r="18" spans="1:7" ht="14.25" customHeight="1">
      <c r="A18" s="5" t="s">
        <v>293</v>
      </c>
      <c r="B18" s="5" t="s">
        <v>353</v>
      </c>
      <c r="D18" s="5" t="s">
        <v>293</v>
      </c>
      <c r="E18" s="4" t="s">
        <v>294</v>
      </c>
      <c r="F18" s="4" t="s">
        <v>171</v>
      </c>
      <c r="G18" t="str">
        <f>CONCATENATE(I5,I6,I7,I8,I9,I10,I11,I12,I13,)</f>
        <v xml:space="preserve"> ,sn ,ui ,sd ,st ,ed ,et ,rt ,ji ,sr</v>
      </c>
    </row>
    <row r="19" spans="1:7" ht="40.5">
      <c r="A19" s="5" t="s">
        <v>295</v>
      </c>
      <c r="B19" s="5" t="s">
        <v>438</v>
      </c>
      <c r="D19" s="5" t="s">
        <v>295</v>
      </c>
      <c r="E19" s="4" t="s">
        <v>296</v>
      </c>
      <c r="F19" s="4" t="s">
        <v>171</v>
      </c>
      <c r="G19" t="str">
        <f>CONCATENATE(I6,I7,I8,I9,I10,I11,I12,I13,I14,)</f>
        <v xml:space="preserve"> ,ui ,sd ,st ,ed ,et ,rt ,ji ,sr</v>
      </c>
    </row>
    <row r="20" spans="1:7">
      <c r="A20" s="18" t="s">
        <v>60</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dimension ref="A2:J23"/>
  <sheetViews>
    <sheetView workbookViewId="0">
      <selection activeCell="D33" sqref="D33"/>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123</v>
      </c>
      <c r="D2" s="2" t="s">
        <v>0</v>
      </c>
      <c r="E2" s="58" t="s">
        <v>242</v>
      </c>
      <c r="F2" s="59"/>
    </row>
    <row r="3" spans="1:10">
      <c r="A3" s="2" t="s">
        <v>5</v>
      </c>
      <c r="B3" s="2" t="s">
        <v>6</v>
      </c>
      <c r="D3" s="2" t="s">
        <v>7</v>
      </c>
      <c r="E3" s="20" t="s">
        <v>8</v>
      </c>
      <c r="F3" s="20" t="s">
        <v>9</v>
      </c>
    </row>
    <row r="4" spans="1:10">
      <c r="A4" s="5" t="s">
        <v>127</v>
      </c>
      <c r="B4" s="5"/>
      <c r="D4" s="5" t="s">
        <v>127</v>
      </c>
      <c r="E4" s="4" t="s">
        <v>243</v>
      </c>
      <c r="F4" s="4" t="s">
        <v>29</v>
      </c>
      <c r="G4" t="str">
        <f>" " &amp; E4 &amp; " " &amp; F4 &amp; " PRIMARY KEY"</f>
        <v xml:space="preserve"> spi varchar(50) PRIMARY KEY</v>
      </c>
      <c r="I4" t="str">
        <f>" " &amp; E4</f>
        <v xml:space="preserve"> spi</v>
      </c>
      <c r="J4" t="str">
        <f>"private _"&amp;E4&amp;": string;"</f>
        <v>private _spi: string;</v>
      </c>
    </row>
    <row r="5" spans="1:10">
      <c r="A5" s="5" t="s">
        <v>18</v>
      </c>
      <c r="B5" s="5"/>
      <c r="D5" s="5" t="s">
        <v>18</v>
      </c>
      <c r="E5" s="4" t="s">
        <v>89</v>
      </c>
      <c r="F5" s="4" t="s">
        <v>29</v>
      </c>
      <c r="G5" t="str">
        <f>" ," &amp; E5 &amp; " " &amp; F5 &amp; " "</f>
        <v xml:space="preserve"> ,si varchar(50) </v>
      </c>
      <c r="I5" t="str">
        <f>" ," &amp; E5</f>
        <v xml:space="preserve"> ,si</v>
      </c>
      <c r="J5" t="str">
        <f t="shared" ref="J5:J13" si="0">"private _"&amp;E5&amp;": string;"</f>
        <v>private _si: string;</v>
      </c>
    </row>
    <row r="6" spans="1:10">
      <c r="A6" s="5" t="s">
        <v>128</v>
      </c>
      <c r="B6" s="5"/>
      <c r="D6" s="5" t="s">
        <v>128</v>
      </c>
      <c r="E6" s="4" t="s">
        <v>244</v>
      </c>
      <c r="F6" s="4" t="s">
        <v>29</v>
      </c>
      <c r="G6" t="str">
        <f t="shared" ref="G6:G12" si="1">" ," &amp; E6 &amp; " " &amp; F6 &amp; " "</f>
        <v xml:space="preserve"> ,spn varchar(50) </v>
      </c>
      <c r="I6" t="str">
        <f t="shared" ref="I6:I12" si="2">" ," &amp; E6</f>
        <v xml:space="preserve"> ,spn</v>
      </c>
      <c r="J6" t="str">
        <f t="shared" si="0"/>
        <v>private _spn: string;</v>
      </c>
    </row>
    <row r="7" spans="1:10">
      <c r="A7" s="10" t="s">
        <v>136</v>
      </c>
      <c r="B7" s="10"/>
      <c r="C7" s="11"/>
      <c r="D7" s="10" t="s">
        <v>135</v>
      </c>
      <c r="E7" s="12" t="s">
        <v>70</v>
      </c>
      <c r="F7" s="4" t="s">
        <v>98</v>
      </c>
      <c r="G7" t="str">
        <f t="shared" si="1"/>
        <v xml:space="preserve"> ,sd varchar(20) </v>
      </c>
      <c r="I7" t="str">
        <f t="shared" si="2"/>
        <v xml:space="preserve"> ,sd</v>
      </c>
      <c r="J7" t="str">
        <f t="shared" si="0"/>
        <v>private _sd: string;</v>
      </c>
    </row>
    <row r="8" spans="1:10">
      <c r="A8" s="10" t="s">
        <v>68</v>
      </c>
      <c r="B8" s="10"/>
      <c r="C8" s="11"/>
      <c r="D8" s="10" t="s">
        <v>68</v>
      </c>
      <c r="E8" s="12" t="s">
        <v>137</v>
      </c>
      <c r="F8" s="4" t="s">
        <v>38</v>
      </c>
      <c r="G8" t="str">
        <f t="shared" si="1"/>
        <v xml:space="preserve"> ,st varchar(20) </v>
      </c>
      <c r="I8" t="str">
        <f t="shared" si="2"/>
        <v xml:space="preserve"> ,st</v>
      </c>
      <c r="J8" t="str">
        <f t="shared" si="0"/>
        <v>private _st: string;</v>
      </c>
    </row>
    <row r="9" spans="1:10">
      <c r="A9" s="10" t="s">
        <v>138</v>
      </c>
      <c r="B9" s="10"/>
      <c r="C9" s="11"/>
      <c r="D9" s="10" t="s">
        <v>69</v>
      </c>
      <c r="E9" s="12" t="s">
        <v>71</v>
      </c>
      <c r="F9" s="4" t="s">
        <v>38</v>
      </c>
      <c r="G9" t="str">
        <f t="shared" si="1"/>
        <v xml:space="preserve"> ,ed varchar(20) </v>
      </c>
      <c r="I9" t="str">
        <f t="shared" si="2"/>
        <v xml:space="preserve"> ,ed</v>
      </c>
      <c r="J9" t="str">
        <f t="shared" si="0"/>
        <v>private _ed: string;</v>
      </c>
    </row>
    <row r="10" spans="1:10">
      <c r="A10" s="10" t="s">
        <v>69</v>
      </c>
      <c r="B10" s="10"/>
      <c r="C10" s="11"/>
      <c r="D10" s="10" t="s">
        <v>69</v>
      </c>
      <c r="E10" s="12" t="s">
        <v>139</v>
      </c>
      <c r="F10" s="4" t="s">
        <v>38</v>
      </c>
      <c r="G10" t="str">
        <f t="shared" si="1"/>
        <v xml:space="preserve"> ,et varchar(20) </v>
      </c>
      <c r="I10" t="str">
        <f t="shared" si="2"/>
        <v xml:space="preserve"> ,et</v>
      </c>
      <c r="J10" t="str">
        <f t="shared" si="0"/>
        <v>private _et: string;</v>
      </c>
    </row>
    <row r="11" spans="1:10">
      <c r="A11" s="5" t="s">
        <v>73</v>
      </c>
      <c r="B11" s="5"/>
      <c r="D11" s="5" t="s">
        <v>72</v>
      </c>
      <c r="E11" s="4" t="s">
        <v>75</v>
      </c>
      <c r="F11" s="4" t="s">
        <v>29</v>
      </c>
      <c r="G11" t="str">
        <f t="shared" si="1"/>
        <v xml:space="preserve"> ,ji varchar(50) </v>
      </c>
      <c r="I11" t="str">
        <f t="shared" si="2"/>
        <v xml:space="preserve"> ,ji</v>
      </c>
      <c r="J11" t="str">
        <f t="shared" si="0"/>
        <v>private _ji: string;</v>
      </c>
    </row>
    <row r="12" spans="1:10">
      <c r="A12" s="5" t="s">
        <v>124</v>
      </c>
      <c r="B12" s="5"/>
      <c r="D12" s="5" t="s">
        <v>124</v>
      </c>
      <c r="E12" s="4" t="s">
        <v>125</v>
      </c>
      <c r="F12" s="4" t="s">
        <v>29</v>
      </c>
      <c r="G12" t="str">
        <f t="shared" si="1"/>
        <v xml:space="preserve"> ,bz varchar(50) </v>
      </c>
      <c r="I12" t="str">
        <f t="shared" si="2"/>
        <v xml:space="preserve"> ,bz</v>
      </c>
      <c r="J12" t="str">
        <f t="shared" si="0"/>
        <v>private _bz: string;</v>
      </c>
    </row>
    <row r="13" spans="1:10">
      <c r="A13" s="5" t="s">
        <v>126</v>
      </c>
      <c r="B13" s="5" t="s">
        <v>131</v>
      </c>
      <c r="D13" s="5" t="s">
        <v>126</v>
      </c>
      <c r="E13" s="4" t="s">
        <v>170</v>
      </c>
      <c r="F13" s="4" t="s">
        <v>172</v>
      </c>
      <c r="G13" t="str">
        <f t="shared" ref="G13" si="3">" ," &amp; E13 &amp; " " &amp; F13 &amp; " "</f>
        <v xml:space="preserve"> ,sta varchar(4) </v>
      </c>
      <c r="I13" t="str">
        <f t="shared" ref="I13" si="4">" ," &amp; E13</f>
        <v xml:space="preserve"> ,sta</v>
      </c>
      <c r="J13" t="str">
        <f t="shared" si="0"/>
        <v>private _sta: string;</v>
      </c>
    </row>
    <row r="14" spans="1:10">
      <c r="A14" s="5" t="s">
        <v>279</v>
      </c>
      <c r="B14" s="5" t="s">
        <v>326</v>
      </c>
      <c r="D14" s="5" t="s">
        <v>279</v>
      </c>
      <c r="E14" s="4" t="s">
        <v>280</v>
      </c>
      <c r="F14" s="4" t="s">
        <v>172</v>
      </c>
      <c r="G14" t="str">
        <f>CONCATENATE(G2,G3,G4,G5,G6,G7,G8,G9,G10,)</f>
        <v xml:space="preserve"> spi varchar(50) PRIMARY KEY ,si varchar(50)  ,spn varchar(50)  ,sd varchar(20)  ,st varchar(20)  ,ed varchar(20)  ,et varchar(20) </v>
      </c>
    </row>
    <row r="15" spans="1:10">
      <c r="A15" s="5" t="s">
        <v>274</v>
      </c>
      <c r="B15" s="5"/>
      <c r="D15" s="5" t="s">
        <v>274</v>
      </c>
      <c r="E15" s="4" t="s">
        <v>278</v>
      </c>
      <c r="F15" s="4" t="s">
        <v>275</v>
      </c>
    </row>
    <row r="16" spans="1:10">
      <c r="A16" s="5" t="s">
        <v>310</v>
      </c>
      <c r="B16" s="5" t="s">
        <v>309</v>
      </c>
      <c r="D16" s="5" t="s">
        <v>308</v>
      </c>
      <c r="E16" s="4" t="s">
        <v>311</v>
      </c>
      <c r="F16" s="4" t="s">
        <v>312</v>
      </c>
    </row>
    <row r="17" spans="1:7">
      <c r="A17" s="5"/>
      <c r="B17" s="5"/>
      <c r="D17" s="5"/>
      <c r="E17" s="4"/>
      <c r="F17" s="4"/>
      <c r="G17" t="str">
        <f>CONCATENATE(G4,G5,G6,G7,G8,G9,G10,G11,G12,G13)</f>
        <v xml:space="preserve"> spi varchar(50) PRIMARY KEY ,si varchar(50)  ,spn varchar(50)  ,sd varchar(20)  ,st varchar(20)  ,ed varchar(20)  ,et varchar(20)  ,ji varchar(50)  ,bz varchar(50)  ,sta varchar(4) </v>
      </c>
    </row>
    <row r="18" spans="1:7">
      <c r="G18" t="str">
        <f>CONCATENATE(I4,I5,I6,I7,I8,I9,I10,I11,I12,I13)</f>
        <v xml:space="preserve"> spi ,si ,spn ,sd ,st ,ed ,et ,ji ,bz ,sta</v>
      </c>
    </row>
    <row r="20" spans="1:7">
      <c r="A20" s="18" t="s">
        <v>60</v>
      </c>
    </row>
    <row r="23" spans="1:7">
      <c r="D23" s="1">
        <f>60*24</f>
        <v>1440</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dimension ref="A2:J23"/>
  <sheetViews>
    <sheetView workbookViewId="0">
      <selection activeCell="F31" sqref="F31"/>
    </sheetView>
  </sheetViews>
  <sheetFormatPr defaultRowHeight="13.5"/>
  <cols>
    <col min="1" max="1" width="23.75" customWidth="1"/>
    <col min="2" max="2" width="22.375" customWidth="1"/>
    <col min="4" max="4" width="24.5" customWidth="1"/>
    <col min="6" max="6" width="31.875" customWidth="1"/>
  </cols>
  <sheetData>
    <row r="2" spans="1:10">
      <c r="A2" s="2" t="s">
        <v>4</v>
      </c>
      <c r="B2" s="2" t="s">
        <v>123</v>
      </c>
      <c r="D2" s="2" t="s">
        <v>0</v>
      </c>
      <c r="E2" s="58" t="s">
        <v>340</v>
      </c>
      <c r="F2" s="59"/>
    </row>
    <row r="3" spans="1:10">
      <c r="A3" s="2" t="s">
        <v>5</v>
      </c>
      <c r="B3" s="2" t="s">
        <v>6</v>
      </c>
      <c r="D3" s="2" t="s">
        <v>7</v>
      </c>
      <c r="E3" s="24" t="s">
        <v>8</v>
      </c>
      <c r="F3" s="24" t="s">
        <v>9</v>
      </c>
    </row>
    <row r="4" spans="1:10">
      <c r="A4" s="5" t="s">
        <v>334</v>
      </c>
      <c r="B4" s="5"/>
      <c r="D4" s="5" t="s">
        <v>333</v>
      </c>
      <c r="E4" s="4" t="s">
        <v>341</v>
      </c>
      <c r="F4" s="4" t="s">
        <v>29</v>
      </c>
      <c r="G4" t="str">
        <f>" " &amp; E4 &amp; " " &amp; F4 &amp; " PRIMARY KEY"</f>
        <v xml:space="preserve"> jti varchar(50) PRIMARY KEY</v>
      </c>
      <c r="I4" t="str">
        <f>" " &amp; E4</f>
        <v xml:space="preserve"> jti</v>
      </c>
      <c r="J4" t="str">
        <f>"private _"&amp;E4&amp;": string;"</f>
        <v>private _jti: string;</v>
      </c>
    </row>
    <row r="5" spans="1:10">
      <c r="A5" s="5" t="s">
        <v>348</v>
      </c>
      <c r="B5" s="5"/>
      <c r="D5" s="5" t="s">
        <v>349</v>
      </c>
      <c r="E5" s="4" t="s">
        <v>342</v>
      </c>
      <c r="F5" s="4" t="s">
        <v>29</v>
      </c>
      <c r="G5" t="str">
        <f>" ," &amp; E5 &amp; " " &amp; F5 &amp; " "</f>
        <v xml:space="preserve"> ,ji varchar(50) </v>
      </c>
      <c r="I5" t="str">
        <f>" ," &amp; E5</f>
        <v xml:space="preserve"> ,ji</v>
      </c>
      <c r="J5" t="str">
        <f t="shared" ref="J5:J17" si="0">"private _"&amp;E5&amp;": string;"</f>
        <v>private _ji: string;</v>
      </c>
    </row>
    <row r="6" spans="1:10">
      <c r="A6" s="5" t="s">
        <v>335</v>
      </c>
      <c r="B6" s="5"/>
      <c r="D6" s="5" t="s">
        <v>336</v>
      </c>
      <c r="E6" s="4" t="s">
        <v>343</v>
      </c>
      <c r="F6" s="4" t="s">
        <v>29</v>
      </c>
      <c r="G6" t="str">
        <f t="shared" ref="G6:G17" si="1">" ," &amp; E6 &amp; " " &amp; F6 &amp; " "</f>
        <v xml:space="preserve"> ,spn varchar(50) </v>
      </c>
      <c r="I6" t="str">
        <f t="shared" ref="I6:I17" si="2">" ," &amp; E6</f>
        <v xml:space="preserve"> ,spn</v>
      </c>
      <c r="J6" t="str">
        <f t="shared" si="0"/>
        <v>private _spn: string;</v>
      </c>
    </row>
    <row r="7" spans="1:10">
      <c r="A7" s="10" t="s">
        <v>135</v>
      </c>
      <c r="B7" s="10"/>
      <c r="C7" s="11"/>
      <c r="D7" s="10" t="s">
        <v>135</v>
      </c>
      <c r="E7" s="12" t="s">
        <v>344</v>
      </c>
      <c r="F7" s="4" t="s">
        <v>38</v>
      </c>
      <c r="G7" t="str">
        <f t="shared" si="1"/>
        <v xml:space="preserve"> ,sd varchar(20) </v>
      </c>
      <c r="I7" t="str">
        <f t="shared" si="2"/>
        <v xml:space="preserve"> ,sd</v>
      </c>
      <c r="J7" t="str">
        <f t="shared" si="0"/>
        <v>private _sd: string;</v>
      </c>
    </row>
    <row r="8" spans="1:10">
      <c r="A8" s="10" t="s">
        <v>68</v>
      </c>
      <c r="B8" s="10"/>
      <c r="C8" s="11"/>
      <c r="D8" s="10" t="s">
        <v>68</v>
      </c>
      <c r="E8" s="12" t="s">
        <v>91</v>
      </c>
      <c r="F8" s="4" t="s">
        <v>38</v>
      </c>
      <c r="G8" t="str">
        <f t="shared" si="1"/>
        <v xml:space="preserve"> ,st varchar(20) </v>
      </c>
      <c r="I8" t="str">
        <f t="shared" si="2"/>
        <v xml:space="preserve"> ,st</v>
      </c>
      <c r="J8" t="str">
        <f t="shared" si="0"/>
        <v>private _st: string;</v>
      </c>
    </row>
    <row r="9" spans="1:10">
      <c r="A9" s="10" t="s">
        <v>138</v>
      </c>
      <c r="B9" s="10"/>
      <c r="C9" s="11"/>
      <c r="D9" s="10" t="s">
        <v>69</v>
      </c>
      <c r="E9" s="12" t="s">
        <v>71</v>
      </c>
      <c r="F9" s="4" t="s">
        <v>38</v>
      </c>
      <c r="G9" t="str">
        <f t="shared" si="1"/>
        <v xml:space="preserve"> ,ed varchar(20) </v>
      </c>
      <c r="I9" t="str">
        <f t="shared" si="2"/>
        <v xml:space="preserve"> ,ed</v>
      </c>
      <c r="J9" t="str">
        <f t="shared" si="0"/>
        <v>private _ed: string;</v>
      </c>
    </row>
    <row r="10" spans="1:10">
      <c r="A10" s="10" t="s">
        <v>69</v>
      </c>
      <c r="B10" s="10"/>
      <c r="C10" s="11"/>
      <c r="D10" s="10" t="s">
        <v>69</v>
      </c>
      <c r="E10" s="12" t="s">
        <v>139</v>
      </c>
      <c r="F10" s="4" t="s">
        <v>38</v>
      </c>
      <c r="G10" t="str">
        <f t="shared" si="1"/>
        <v xml:space="preserve"> ,et varchar(20) </v>
      </c>
      <c r="I10" t="str">
        <f t="shared" si="2"/>
        <v xml:space="preserve"> ,et</v>
      </c>
      <c r="J10" t="str">
        <f t="shared" si="0"/>
        <v>private _et: string;</v>
      </c>
    </row>
    <row r="11" spans="1:10">
      <c r="A11" s="5" t="s">
        <v>337</v>
      </c>
      <c r="B11" s="5"/>
      <c r="D11" s="5" t="s">
        <v>338</v>
      </c>
      <c r="E11" s="4" t="s">
        <v>345</v>
      </c>
      <c r="F11" s="4" t="s">
        <v>339</v>
      </c>
      <c r="G11" t="str">
        <f t="shared" si="1"/>
        <v xml:space="preserve"> ,px integer </v>
      </c>
      <c r="I11" t="str">
        <f t="shared" si="2"/>
        <v xml:space="preserve"> ,px</v>
      </c>
      <c r="J11" t="str">
        <f t="shared" si="0"/>
        <v>private _px: string;</v>
      </c>
    </row>
    <row r="12" spans="1:10">
      <c r="A12" s="5" t="s">
        <v>124</v>
      </c>
      <c r="B12" s="5"/>
      <c r="D12" s="5" t="s">
        <v>124</v>
      </c>
      <c r="E12" s="4" t="s">
        <v>125</v>
      </c>
      <c r="F12" s="4" t="s">
        <v>29</v>
      </c>
      <c r="G12" t="str">
        <f t="shared" si="1"/>
        <v xml:space="preserve"> ,bz varchar(50) </v>
      </c>
      <c r="I12" t="str">
        <f t="shared" si="2"/>
        <v xml:space="preserve"> ,bz</v>
      </c>
      <c r="J12" t="str">
        <f t="shared" si="0"/>
        <v>private _bz: string;</v>
      </c>
    </row>
    <row r="13" spans="1:10" s="35" customFormat="1">
      <c r="A13" s="34" t="s">
        <v>449</v>
      </c>
      <c r="B13" s="34" t="s">
        <v>453</v>
      </c>
      <c r="D13" s="34" t="s">
        <v>449</v>
      </c>
      <c r="E13" s="36" t="s">
        <v>451</v>
      </c>
      <c r="F13" s="36" t="s">
        <v>38</v>
      </c>
      <c r="G13" s="35" t="str">
        <f t="shared" si="1"/>
        <v xml:space="preserve"> ,fjt varchar(20) </v>
      </c>
      <c r="I13" s="35" t="str">
        <f t="shared" si="2"/>
        <v xml:space="preserve"> ,fjt</v>
      </c>
      <c r="J13" s="35" t="str">
        <f t="shared" si="0"/>
        <v>private _fjt: string;</v>
      </c>
    </row>
    <row r="14" spans="1:10" s="35" customFormat="1">
      <c r="A14" s="34" t="s">
        <v>455</v>
      </c>
      <c r="B14" s="34" t="s">
        <v>453</v>
      </c>
      <c r="D14" s="34" t="s">
        <v>455</v>
      </c>
      <c r="E14" s="36" t="s">
        <v>454</v>
      </c>
      <c r="F14" s="36" t="s">
        <v>38</v>
      </c>
      <c r="G14" s="35" t="str">
        <f t="shared" si="1"/>
        <v xml:space="preserve"> ,fjn varchar(20) </v>
      </c>
      <c r="I14" s="35" t="str">
        <f t="shared" si="2"/>
        <v xml:space="preserve"> ,fjn</v>
      </c>
      <c r="J14" s="35" t="str">
        <f t="shared" si="0"/>
        <v>private _fjn: string;</v>
      </c>
    </row>
    <row r="15" spans="1:10" s="35" customFormat="1">
      <c r="A15" s="34" t="s">
        <v>450</v>
      </c>
      <c r="B15" s="34" t="s">
        <v>453</v>
      </c>
      <c r="D15" s="34" t="s">
        <v>450</v>
      </c>
      <c r="E15" s="36" t="s">
        <v>452</v>
      </c>
      <c r="F15" s="36" t="s">
        <v>29</v>
      </c>
      <c r="G15" s="35" t="str">
        <f t="shared" si="1"/>
        <v xml:space="preserve"> ,fj varchar(50) </v>
      </c>
      <c r="I15" s="35" t="str">
        <f t="shared" si="2"/>
        <v xml:space="preserve"> ,fj</v>
      </c>
      <c r="J15" s="35" t="str">
        <f t="shared" si="0"/>
        <v>private _fj: string;</v>
      </c>
    </row>
    <row r="16" spans="1:10">
      <c r="A16" s="5" t="s">
        <v>274</v>
      </c>
      <c r="B16" s="5"/>
      <c r="D16" s="5" t="s">
        <v>274</v>
      </c>
      <c r="E16" s="4" t="s">
        <v>278</v>
      </c>
      <c r="F16" s="4" t="s">
        <v>275</v>
      </c>
      <c r="G16" t="str">
        <f t="shared" si="1"/>
        <v xml:space="preserve"> ,wtt integer </v>
      </c>
      <c r="I16" t="str">
        <f t="shared" si="2"/>
        <v xml:space="preserve"> ,wtt</v>
      </c>
      <c r="J16" t="str">
        <f t="shared" si="0"/>
        <v>private _wtt: string;</v>
      </c>
    </row>
    <row r="17" spans="1:10">
      <c r="A17" s="5" t="s">
        <v>350</v>
      </c>
      <c r="B17" s="5"/>
      <c r="D17" s="5" t="s">
        <v>18</v>
      </c>
      <c r="E17" s="4" t="s">
        <v>351</v>
      </c>
      <c r="F17" s="4" t="s">
        <v>352</v>
      </c>
      <c r="G17" t="str">
        <f t="shared" si="1"/>
        <v xml:space="preserve"> ,si varchar(50) </v>
      </c>
      <c r="I17" t="str">
        <f t="shared" si="2"/>
        <v xml:space="preserve"> ,si</v>
      </c>
      <c r="J17" t="str">
        <f t="shared" si="0"/>
        <v>private _si: string;</v>
      </c>
    </row>
    <row r="18" spans="1:10">
      <c r="A18" s="5"/>
      <c r="B18" s="5"/>
      <c r="D18" s="5"/>
      <c r="E18" s="4"/>
      <c r="F18" s="4"/>
    </row>
    <row r="19" spans="1:10">
      <c r="A19" s="5"/>
      <c r="B19" s="5"/>
      <c r="D19" s="5"/>
      <c r="E19" s="4"/>
      <c r="F19" s="4"/>
      <c r="G19" t="str">
        <f>CONCATENATE(G4,G5,G6,G7,G8,G9,G10,G11,G12,G16)</f>
        <v xml:space="preserve"> jti varchar(50) PRIMARY KEY ,ji varchar(50)  ,spn varchar(50)  ,sd varchar(20)  ,st varchar(20)  ,ed varchar(20)  ,et varchar(20)  ,px integer  ,bz varchar(50)  ,wtt integer </v>
      </c>
    </row>
    <row r="20" spans="1:10">
      <c r="A20" s="1"/>
      <c r="B20" s="1"/>
      <c r="D20" s="1"/>
      <c r="G20" t="str">
        <f>CONCATENATE(I4,I5,I6,I7,I8,I9,I10,I11,I12,I16)</f>
        <v xml:space="preserve"> jti ,ji ,spn ,sd ,st ,ed ,et ,px ,bz ,wtt</v>
      </c>
    </row>
    <row r="23" spans="1:10">
      <c r="A23" s="18" t="s">
        <v>60</v>
      </c>
    </row>
  </sheetData>
  <mergeCells count="1">
    <mergeCell ref="E2:F2"/>
  </mergeCells>
  <phoneticPr fontId="1" type="noConversion"/>
  <hyperlinks>
    <hyperlink ref="A23" location="一览!A1" display="返回"/>
  </hyperlink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33</vt:i4>
      </vt:variant>
    </vt:vector>
  </HeadingPairs>
  <TitlesOfParts>
    <vt:vector size="33" baseType="lpstr">
      <vt:lpstr>一览</vt:lpstr>
      <vt:lpstr>更新日志</vt:lpstr>
      <vt:lpstr>日程、提醒和计划设计</vt:lpstr>
      <vt:lpstr>账户表</vt:lpstr>
      <vt:lpstr>用户信息表</vt:lpstr>
      <vt:lpstr>日程总表</vt:lpstr>
      <vt:lpstr>日程事件表</vt:lpstr>
      <vt:lpstr>日程特殊事件表</vt:lpstr>
      <vt:lpstr>计划日程特殊表</vt:lpstr>
      <vt:lpstr>日历、日历项、事件、备忘设计</vt:lpstr>
      <vt:lpstr>事件表</vt:lpstr>
      <vt:lpstr>日程表</vt:lpstr>
      <vt:lpstr>任务表</vt:lpstr>
      <vt:lpstr>附件表</vt:lpstr>
      <vt:lpstr>备忘表</vt:lpstr>
      <vt:lpstr>日历项表</vt:lpstr>
      <vt:lpstr>事件参与人表</vt:lpstr>
      <vt:lpstr>语义标签标注表</vt:lpstr>
      <vt:lpstr>计划表重建</vt:lpstr>
      <vt:lpstr>提醒时间表重建</vt:lpstr>
      <vt:lpstr>新消息表</vt:lpstr>
      <vt:lpstr>日程参与人表</vt:lpstr>
      <vt:lpstr>日程语义标签标注表</vt:lpstr>
      <vt:lpstr>提醒时间表</vt:lpstr>
      <vt:lpstr>计划表</vt:lpstr>
      <vt:lpstr>参与人头像</vt:lpstr>
      <vt:lpstr>参与人</vt:lpstr>
      <vt:lpstr>群组</vt:lpstr>
      <vt:lpstr>群组参与人关系</vt:lpstr>
      <vt:lpstr>系統設置表</vt:lpstr>
      <vt:lpstr>用户偏好</vt:lpstr>
      <vt:lpstr>系統設置表数据</vt:lpstr>
      <vt:lpstr>语音表</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scarecrow</dc:creator>
  <cp:lastModifiedBy>shopping</cp:lastModifiedBy>
  <dcterms:created xsi:type="dcterms:W3CDTF">2018-08-24T03:50:39Z</dcterms:created>
  <dcterms:modified xsi:type="dcterms:W3CDTF">2019-10-08T03:21:28Z</dcterms:modified>
</cp:coreProperties>
</file>