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8" activeTab="9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日程表" sheetId="62" r:id="rId12"/>
    <sheet name="任务表" sheetId="57" r:id="rId13"/>
    <sheet name="附件表" sheetId="59" r:id="rId14"/>
    <sheet name="备忘表" sheetId="53" r:id="rId15"/>
    <sheet name="日历项表" sheetId="58" r:id="rId16"/>
    <sheet name="参与人表" sheetId="60" r:id="rId17"/>
    <sheet name="语义标签标注表" sheetId="61" r:id="rId18"/>
    <sheet name="新消息表" sheetId="63" r:id="rId19"/>
    <sheet name="日程参与人表" sheetId="10" r:id="rId20"/>
    <sheet name="日程语义标签标注表" sheetId="51" r:id="rId21"/>
    <sheet name="提醒时间表" sheetId="11" r:id="rId22"/>
    <sheet name="计划表" sheetId="41" r:id="rId23"/>
    <sheet name="参与人头像" sheetId="48" r:id="rId24"/>
    <sheet name="参与人" sheetId="24" r:id="rId25"/>
    <sheet name="群组" sheetId="43" r:id="rId26"/>
    <sheet name="群组参与人关系" sheetId="8" r:id="rId27"/>
    <sheet name="系統設置表" sheetId="29" r:id="rId28"/>
    <sheet name="用户偏好" sheetId="39" r:id="rId29"/>
    <sheet name="系統設置表数据" sheetId="46" r:id="rId30"/>
    <sheet name="语音表" sheetId="50" r:id="rId31"/>
  </sheets>
  <definedNames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62" l="1"/>
  <c r="I9" i="62"/>
  <c r="J9" i="62"/>
  <c r="G13" i="24" l="1"/>
  <c r="I13" i="24"/>
  <c r="J13" i="24"/>
  <c r="I19" i="55"/>
  <c r="J19" i="55"/>
  <c r="G11" i="63" l="1"/>
  <c r="J8" i="63"/>
  <c r="I8" i="63"/>
  <c r="G16" i="63" s="1"/>
  <c r="G8" i="63"/>
  <c r="J7" i="63"/>
  <c r="I7" i="63"/>
  <c r="G7" i="63"/>
  <c r="J6" i="63"/>
  <c r="I6" i="63"/>
  <c r="G6" i="63"/>
  <c r="J11" i="62"/>
  <c r="I11" i="62"/>
  <c r="J8" i="62"/>
  <c r="I8" i="62"/>
  <c r="G8" i="62"/>
  <c r="J7" i="62"/>
  <c r="I7" i="62"/>
  <c r="G7" i="62"/>
  <c r="J6" i="62"/>
  <c r="I6" i="62"/>
  <c r="G6" i="62"/>
  <c r="J5" i="62"/>
  <c r="I5" i="62"/>
  <c r="G5" i="62"/>
  <c r="J4" i="62"/>
  <c r="I4" i="62"/>
  <c r="G4" i="62"/>
  <c r="G15" i="63" l="1"/>
  <c r="G14" i="63"/>
  <c r="G13" i="63"/>
  <c r="G4" i="61"/>
  <c r="I4" i="61"/>
  <c r="J4" i="61"/>
  <c r="G5" i="61"/>
  <c r="I5" i="61"/>
  <c r="J5" i="61"/>
  <c r="G6" i="61"/>
  <c r="I6" i="61"/>
  <c r="J6" i="61"/>
  <c r="G7" i="61"/>
  <c r="I7" i="61"/>
  <c r="J7" i="61"/>
  <c r="G8" i="61"/>
  <c r="I8" i="61"/>
  <c r="J8" i="61"/>
  <c r="G9" i="61"/>
  <c r="I9" i="61"/>
  <c r="J9" i="61"/>
  <c r="G5" i="60"/>
  <c r="I5" i="60"/>
  <c r="J5" i="60"/>
  <c r="G6" i="60"/>
  <c r="I6" i="60"/>
  <c r="J6" i="60"/>
  <c r="G7" i="60"/>
  <c r="I7" i="60"/>
  <c r="J7" i="60"/>
  <c r="G8" i="60"/>
  <c r="I8" i="60"/>
  <c r="J8" i="60"/>
  <c r="G9" i="60"/>
  <c r="G15" i="60" s="1"/>
  <c r="I9" i="60"/>
  <c r="J9" i="60"/>
  <c r="J10" i="60"/>
  <c r="J11" i="60"/>
  <c r="G4" i="59"/>
  <c r="I4" i="59"/>
  <c r="J4" i="59"/>
  <c r="G5" i="59"/>
  <c r="I5" i="59"/>
  <c r="J5" i="59"/>
  <c r="G8" i="59"/>
  <c r="I8" i="59"/>
  <c r="J8" i="59"/>
  <c r="G9" i="59"/>
  <c r="I9" i="59"/>
  <c r="J9" i="59"/>
  <c r="G16" i="60" l="1"/>
  <c r="G14" i="61"/>
  <c r="G13" i="61"/>
  <c r="I15" i="55"/>
  <c r="J15" i="55"/>
  <c r="I13" i="55"/>
  <c r="J13" i="55"/>
  <c r="I18" i="55" l="1"/>
  <c r="J18" i="55"/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7" i="55"/>
  <c r="J17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24" i="55" l="1"/>
  <c r="J24" i="55"/>
  <c r="I23" i="55"/>
  <c r="J23" i="55"/>
  <c r="I22" i="55"/>
  <c r="J22" i="55"/>
  <c r="J16" i="55"/>
  <c r="I16" i="55"/>
  <c r="J14" i="55"/>
  <c r="I14" i="55"/>
  <c r="G14" i="55"/>
  <c r="J12" i="55"/>
  <c r="I12" i="55"/>
  <c r="G12" i="55"/>
  <c r="J11" i="55"/>
  <c r="I11" i="55"/>
  <c r="G11" i="55"/>
  <c r="J10" i="55"/>
  <c r="I10" i="55"/>
  <c r="G10" i="55"/>
  <c r="J9" i="55"/>
  <c r="I9" i="55"/>
  <c r="G9" i="55"/>
  <c r="J8" i="55"/>
  <c r="I8" i="55"/>
  <c r="G8" i="55"/>
  <c r="J6" i="55"/>
  <c r="I6" i="55"/>
  <c r="G6" i="55"/>
  <c r="J5" i="55"/>
  <c r="I5" i="55"/>
  <c r="G5" i="55"/>
  <c r="J4" i="55"/>
  <c r="I4" i="55"/>
  <c r="G4" i="55"/>
  <c r="G24" i="55" l="1"/>
  <c r="G26" i="55"/>
  <c r="G27" i="55"/>
  <c r="G25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5" i="24"/>
  <c r="G14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<sst xmlns="http://schemas.openxmlformats.org/spreadsheetml/2006/main" count="1399" uniqueCount="660">
  <si>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</si>
  <si>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</si>
  <si>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</si>
  <si>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</si>
  <si>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</si>
  <si>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</si>
  <si>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</si>
  <si>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</si>
  <si>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</si>
  <si>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</si>
  <si>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</si>
  <si>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</si>
  <si>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</si>
  <si>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</si>
  <si>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</si>
  <si>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</si>
  <si>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</si>
  <si>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</si>
  <si>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</si>
  <si>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</si>
  <si>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</si>
  <si>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</si>
  <si>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</si>
  <si>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</si>
  <si>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</si>
  <si>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</si>
  <si>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</si>
  <si>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</si>
  <si>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</si>
  <si>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</si>
  <si>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</si>
  <si>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</si>
  <si>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</si>
  <si>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</si>
  <si>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</si>
  <si>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</si>
  <si>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</si>
  <si>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</si>
  <si>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</si>
  <si>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</si>
  <si>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</si>
  <si>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</si>
  <si>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</si>
  <si>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</si>
  <si>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</si>
  <si>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</si>
  <si>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</si>
  <si>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</si>
  <si>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</si>
  <si>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</si>
  <si>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</si>
  <si>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</si>
  <si>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</si>
  <si>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</si>
  <si>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</si>
  <si>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</si>
  <si>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</si>
  <si>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</si>
  <si>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</si>
  <si>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</si>
  <si>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</si>
  <si>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</si>
  <si>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</si>
  <si>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</si>
  <si>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</si>
  <si>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</si>
  <si>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</si>
  <si>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</si>
  <si>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</si>
  <si>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</si>
  <si>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</si>
  <si>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</si>
  <si>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</si>
  <si>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</si>
  <si>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</si>
  <si>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</si>
  <si>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</si>
  <si>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</si>
  <si>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</si>
  <si>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</si>
  <si>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</si>
  <si>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</si>
  <si>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</si>
  <si>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</si>
  <si>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</si>
  <si>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</si>
  <si>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</si>
  <si>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</si>
  <si>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</si>
  <si>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</si>
  <si>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</si>
  <si>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</si>
  <si>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</si>
  <si>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</si>
  <si>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</si>
  <si>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</si>
  <si>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</si>
  <si>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</si>
  <si>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</si>
  <si>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</si>
  <si>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</si>
  <si>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</si>
  <si>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</si>
  <si>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</si>
  <si>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</si>
  <si>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</si>
  <si>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</si>
  <si>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</si>
  <si>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</si>
  <si>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</si>
  <si>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</si>
  <si>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</si>
  <si>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</si>
  <si>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</si>
  <si>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</si>
  <si>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</si>
  <si>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</si>
  <si>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</si>
  <si>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</si>
  <si>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</si>
  <si>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</si>
  <si>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</si>
  <si>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</si>
  <si>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</si>
  <si>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</si>
  <si>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</si>
  <si>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</si>
  <si>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</si>
  <si>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</si>
  <si>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</si>
  <si>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</si>
  <si>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</si>
  <si>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</si>
  <si>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</si>
  <si>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</si>
  <si>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</si>
  <si>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</si>
  <si>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</si>
  <si>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</si>
  <si>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</si>
  <si>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</si>
  <si>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</si>
  <si>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</si>
  <si>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</si>
  <si>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</si>
  <si>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</si>
  <si>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</si>
  <si>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</si>
  <si>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</si>
  <si>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</si>
  <si>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</si>
  <si>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</si>
  <si>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</si>
  <si>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</si>
  <si>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</si>
  <si>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</si>
  <si>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</si>
  <si>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</si>
  <si>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</si>
  <si>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</si>
  <si>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</si>
  <si>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</si>
  <si>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</si>
  <si>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</si>
  <si>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</si>
  <si>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</si>
  <si>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</si>
  <si>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</si>
  <si>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</si>
  <si>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</si>
  <si>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</si>
  <si>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</si>
  <si>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</si>
  <si>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</si>
  <si>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</si>
  <si>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</si>
  <si>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</si>
  <si>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</si>
  <si>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</si>
  <si>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</si>
  <si>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</si>
  <si>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</si>
  <si>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</si>
  <si>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</si>
  <si>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</si>
  <si>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</si>
  <si>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</si>
  <si>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</si>
  <si>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</si>
  <si>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</si>
  <si>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</si>
  <si>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</si>
  <si>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</si>
  <si>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</si>
  <si>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</si>
  <si>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</si>
  <si>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</si>
  <si>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</si>
  <si>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</si>
  <si>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</si>
  <si>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</si>
  <si>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</si>
  <si>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</si>
  <si>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</si>
  <si>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</si>
  <si>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</si>
  <si>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</si>
  <si>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</si>
  <si>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</si>
  <si>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</si>
  <si>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</si>
  <si>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</si>
  <si>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</si>
  <si>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</si>
  <si>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</si>
  <si>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</si>
  <si>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</si>
  <si>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</si>
  <si>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</si>
  <si>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</si>
  <si>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</si>
  <si>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</si>
  <si>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</si>
  <si>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</si>
  <si>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</si>
  <si>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</si>
  <si>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</si>
  <si>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</si>
  <si>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</si>
  <si>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</si>
  <si>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</si>
  <si>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</si>
  <si>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</si>
  <si>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</si>
  <si>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</si>
  <si>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</si>
  <si>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</si>
  <si>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</si>
  <si>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</si>
  <si>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</si>
  <si>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</si>
  <si>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</si>
  <si>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</si>
  <si>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</si>
  <si>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</si>
  <si>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</si>
  <si>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</si>
  <si>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</si>
  <si>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</si>
  <si>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</si>
  <si>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</si>
  <si>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</si>
  <si>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</si>
  <si>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</si>
  <si>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</si>
  <si>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</si>
  <si>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</si>
  <si>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</si>
  <si>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</si>
  <si>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</si>
  <si>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</si>
  <si>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</si>
  <si>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</si>
  <si>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</si>
  <si>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</si>
  <si>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</si>
  <si>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</si>
  <si>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</si>
  <si>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</si>
  <si>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</si>
  <si>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</si>
  <si>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</si>
  <si>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</si>
  <si>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</si>
  <si>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</si>
  <si>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</si>
  <si>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</si>
  <si>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</si>
  <si>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</si>
  <si>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</si>
  <si>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</si>
  <si>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</si>
  <si>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</si>
  <si>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</si>
  <si>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</si>
  <si>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</si>
  <si>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</si>
  <si>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</si>
  <si>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</si>
  <si>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</si>
  <si>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</si>
  <si>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</si>
  <si>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</si>
  <si>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</si>
  <si>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</si>
  <si>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</si>
  <si>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</si>
  <si>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</si>
  <si>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</si>
  <si>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</si>
  <si>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</si>
  <si>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</si>
  <si>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</si>
  <si>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</si>
  <si>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</si>
  <si>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</si>
  <si>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</si>
  <si>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</si>
  <si>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</si>
  <si>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</si>
  <si>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</si>
  <si>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</si>
  <si>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</si>
  <si>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</si>
  <si>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</si>
  <si>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</si>
  <si>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</si>
  <si>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</si>
  <si>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</si>
  <si>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</si>
  <si>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</si>
  <si>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</si>
  <si>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</si>
  <si>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</si>
  <si>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</si>
  <si>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</si>
  <si>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</si>
  <si>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</si>
  <si>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</si>
  <si>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</si>
  <si>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</si>
  <si>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</si>
  <si>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</si>
  <si>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</si>
  <si>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</si>
  <si>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</si>
  <si>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</si>
  <si>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</si>
  <si>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</si>
  <si>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</si>
  <si>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</si>
  <si>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</si>
  <si>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</si>
  <si>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</si>
  <si>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</si>
  <si>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</si>
  <si>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</si>
  <si>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</si>
  <si>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</si>
  <si>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</si>
  <si>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</si>
  <si>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</si>
  <si>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</si>
  <si>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</si>
  <si>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</si>
  <si>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</si>
  <si>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</si>
  <si>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</si>
  <si>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</si>
  <si>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</si>
  <si>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</si>
  <si>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</si>
  <si>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</si>
  <si>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</si>
  <si>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</si>
  <si>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</si>
  <si>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</si>
  <si>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</si>
  <si>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</si>
  <si>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</si>
  <si>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</si>
  <si>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</si>
  <si>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</si>
  <si>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</si>
  <si>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</si>
  <si>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</si>
  <si>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</si>
  <si>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</si>
  <si>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</si>
  <si>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</si>
  <si>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</si>
  <si>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</si>
  <si>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</si>
  <si>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</si>
  <si>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</si>
  <si>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</si>
  <si>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</si>
  <si>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</si>
  <si>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</si>
  <si>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</si>
  <si>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</si>
  <si>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</si>
  <si>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</si>
  <si>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</si>
  <si>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</si>
  <si>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</si>
  <si>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</si>
  <si>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</si>
  <si>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</si>
  <si>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</si>
  <si>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</si>
  <si>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</si>
  <si>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</si>
  <si>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</si>
  <si>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</si>
  <si>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</si>
  <si>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</si>
  <si>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</si>
  <si>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</si>
  <si>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</si>
  <si>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</si>
  <si>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</si>
  <si>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</si>
  <si>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</si>
  <si>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</si>
  <si>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</si>
  <si>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</si>
  <si>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</si>
  <si>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</si>
  <si>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</si>
  <si>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</si>
  <si>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</si>
  <si>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</si>
  <si>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</si>
  <si>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</si>
  <si>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</si>
  <si>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</si>
  <si>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</si>
  <si>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</si>
  <si>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</si>
  <si>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</si>
  <si>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</si>
  <si>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</si>
  <si>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</si>
  <si>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</si>
  <si>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</si>
  <si>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</si>
  <si>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</si>
  <si>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</si>
  <si>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</si>
  <si>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</si>
  <si>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</si>
  <si>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</si>
  <si>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</si>
  <si>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</si>
  <si>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</si>
  <si>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</si>
  <si>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</si>
  <si>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</si>
  <si>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</si>
  <si>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</si>
  <si>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</si>
  <si>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</si>
  <si>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</si>
  <si>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</si>
  <si>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</si>
  <si>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</si>
  <si>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</si>
  <si>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</si>
  <si>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</si>
  <si>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</si>
  <si>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</si>
  <si>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</si>
  <si>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</si>
  <si>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</si>
  <si>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</si>
  <si>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</si>
  <si>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</si>
  <si>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</si>
  <si>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</si>
  <si>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</si>
  <si>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</si>
  <si>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</si>
  <si>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</si>
  <si>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</si>
  <si>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</si>
  <si>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</si>
  <si>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</si>
  <si>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</si>
  <si>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</si>
  <si>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</si>
  <si>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</si>
  <si>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</si>
  <si>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</si>
  <si>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</si>
  <si>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</si>
  <si>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</si>
  <si>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</si>
  <si>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</si>
  <si>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</si>
  <si>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</si>
  <si>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</si>
  <si>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</si>
  <si>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</si>
  <si>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</si>
  <si>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</si>
  <si>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</si>
  <si>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</si>
  <si>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事件归属</t>
    <phoneticPr fontId="1" type="noConversion"/>
  </si>
  <si>
    <t>gs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</si>
  <si>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</si>
  <si>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</si>
  <si>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</si>
  <si>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</si>
  <si>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</si>
  <si>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</si>
  <si>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</si>
  <si>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</si>
  <si>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</si>
  <si>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</si>
  <si>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</si>
  <si>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</si>
  <si>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</si>
  <si>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</si>
  <si>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</si>
  <si>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</si>
  <si>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</si>
  <si>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</si>
  <si>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</si>
  <si>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</si>
  <si>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</si>
  <si>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</si>
  <si>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</si>
  <si>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</si>
  <si>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</si>
  <si>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</si>
  <si>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</si>
  <si>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</si>
  <si>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</si>
  <si>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</si>
  <si>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</si>
  <si>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</si>
  <si>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</si>
  <si>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</si>
  <si>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</si>
  <si>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</si>
  <si>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</si>
  <si>
    <t>参与人</t>
    <phoneticPr fontId="1" type="noConversion"/>
  </si>
  <si>
    <t>参与人数量(一览显示冗余)</t>
    <phoneticPr fontId="1" type="noConversion"/>
  </si>
  <si>
    <t>pn</t>
    <phoneticPr fontId="1" type="noConversion"/>
  </si>
  <si>
    <t>事件关联ID</t>
    <phoneticPr fontId="1" type="noConversion"/>
  </si>
  <si>
    <t>共享人原事件ID</t>
    <phoneticPr fontId="1" type="noConversion"/>
  </si>
  <si>
    <t>提醒</t>
    <phoneticPr fontId="1" type="noConversion"/>
  </si>
  <si>
    <t>提醒显示</t>
    <phoneticPr fontId="1" type="noConversion"/>
  </si>
  <si>
    <t>重复显示</t>
    <phoneticPr fontId="1" type="noConversion"/>
  </si>
  <si>
    <t>重复</t>
    <phoneticPr fontId="1" type="noConversion"/>
  </si>
  <si>
    <t>tx</t>
    <phoneticPr fontId="1" type="noConversion"/>
  </si>
  <si>
    <t>txs</t>
    <phoneticPr fontId="1" type="noConversion"/>
  </si>
  <si>
    <t>rt</t>
    <phoneticPr fontId="1" type="noConversion"/>
  </si>
  <si>
    <t>rts</t>
    <phoneticPr fontId="1" type="noConversion"/>
  </si>
  <si>
    <t>重复设置参数JSON格式</t>
    <phoneticPr fontId="1" type="noConversion"/>
  </si>
  <si>
    <t>提醒设置参数JSON格式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</si>
  <si>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</si>
  <si>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</si>
  <si>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</si>
  <si>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附件地址</t>
    <phoneticPr fontId="1" type="noConversion"/>
  </si>
  <si>
    <t>ext</t>
    <phoneticPr fontId="1" type="noConversion"/>
  </si>
  <si>
    <t>附件后缀</t>
    <phoneticPr fontId="1" type="noConversion"/>
  </si>
  <si>
    <t>fjn</t>
    <phoneticPr fontId="1" type="noConversion"/>
  </si>
  <si>
    <t>附件名称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</si>
  <si>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</si>
  <si>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</si>
  <si>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</si>
  <si>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</si>
  <si>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</si>
  <si>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fji</t>
    <phoneticPr fontId="1" type="noConversion"/>
  </si>
  <si>
    <t>主键ID</t>
    <phoneticPr fontId="1" type="noConversion"/>
  </si>
  <si>
    <t>标签表</t>
    <phoneticPr fontId="1" type="noConversion"/>
  </si>
  <si>
    <t>gtd_fj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</si>
  <si>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</si>
  <si>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</si>
  <si>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</si>
  <si>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</si>
  <si>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varchar(4)</t>
    <phoneticPr fontId="1" type="noConversion"/>
  </si>
  <si>
    <t>del</t>
    <phoneticPr fontId="1" type="noConversion"/>
  </si>
  <si>
    <t>是否删除</t>
    <phoneticPr fontId="1" type="noConversion"/>
  </si>
  <si>
    <t xml:space="preserve">undel 未删除 del 已删除 </t>
    <phoneticPr fontId="1" type="noConversion"/>
  </si>
  <si>
    <t>tb</t>
    <phoneticPr fontId="1" type="noConversion"/>
  </si>
  <si>
    <t>是否同步</t>
    <phoneticPr fontId="1" type="noConversion"/>
  </si>
  <si>
    <t>unsynch 未同步 synch 已同步</t>
    <phoneticPr fontId="1" type="noConversion"/>
  </si>
  <si>
    <t>sdt</t>
    <phoneticPr fontId="1" type="noConversion"/>
  </si>
  <si>
    <t xml:space="preserve">nosend 未发送，noaccepted未接受，accepted已接受，rejected已拒绝 </t>
    <phoneticPr fontId="1" type="noConversion"/>
  </si>
  <si>
    <t>日程发送状态</t>
    <phoneticPr fontId="1" type="noConversion"/>
  </si>
  <si>
    <t>sa</t>
    <phoneticPr fontId="1" type="noConversion"/>
  </si>
  <si>
    <t>修改权限</t>
    <phoneticPr fontId="1" type="noConversion"/>
  </si>
  <si>
    <t>unmod 不可修改，mod可修改</t>
    <phoneticPr fontId="1" type="noConversion"/>
  </si>
  <si>
    <t>varchar(50)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</si>
  <si>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</si>
  <si>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</si>
  <si>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</si>
  <si>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</si>
  <si>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</si>
  <si>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pi</t>
    <phoneticPr fontId="1" type="noConversion"/>
  </si>
  <si>
    <t>事件参与人表ID</t>
    <phoneticPr fontId="1" type="noConversion"/>
  </si>
  <si>
    <t>di</t>
    <phoneticPr fontId="1" type="noConversion"/>
  </si>
  <si>
    <t>主键ID</t>
    <phoneticPr fontId="1" type="noConversion"/>
  </si>
  <si>
    <t>gtd_d</t>
    <phoneticPr fontId="1" type="noConversion"/>
  </si>
  <si>
    <t>参与人表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</si>
  <si>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</si>
  <si>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</si>
  <si>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</si>
  <si>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</si>
  <si>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varchar(50)</t>
    <phoneticPr fontId="1" type="noConversion"/>
  </si>
  <si>
    <t>mkt</t>
    <phoneticPr fontId="1" type="noConversion"/>
  </si>
  <si>
    <t>标注类型</t>
    <phoneticPr fontId="1" type="noConversion"/>
  </si>
  <si>
    <t>default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</si>
  <si>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</si>
  <si>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</si>
  <si>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</si>
  <si>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</si>
  <si>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</si>
  <si>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mkl</t>
    <phoneticPr fontId="1" type="noConversion"/>
  </si>
  <si>
    <t>语义标签标注</t>
    <phoneticPr fontId="1" type="noConversion"/>
  </si>
  <si>
    <t>语义标签使用半角逗号分割，查询时使用like模糊查询</t>
    <phoneticPr fontId="1" type="noConversion"/>
  </si>
  <si>
    <t>mki</t>
    <phoneticPr fontId="1" type="noConversion"/>
  </si>
  <si>
    <t>主键</t>
    <phoneticPr fontId="1" type="noConversion"/>
  </si>
  <si>
    <t>gtd_mk</t>
    <phoneticPr fontId="1" type="noConversion"/>
  </si>
  <si>
    <t>日程语义标签标注表</t>
    <phoneticPr fontId="1" type="noConversion"/>
  </si>
  <si>
    <t>事件ID</t>
    <phoneticPr fontId="1" type="noConversion"/>
  </si>
  <si>
    <t>evi</t>
    <phoneticPr fontId="1" type="noConversion"/>
  </si>
  <si>
    <t>消息ID</t>
    <phoneticPr fontId="1" type="noConversion"/>
  </si>
  <si>
    <t>sti</t>
    <phoneticPr fontId="1" type="noConversion"/>
  </si>
  <si>
    <t>varchar(50)</t>
    <phoneticPr fontId="1" type="noConversion"/>
  </si>
  <si>
    <t>日期</t>
    <phoneticPr fontId="1" type="noConversion"/>
  </si>
  <si>
    <t>标题</t>
    <phoneticPr fontId="1" type="noConversion"/>
  </si>
  <si>
    <t>正文</t>
    <phoneticPr fontId="1" type="noConversion"/>
  </si>
  <si>
    <t>tl</t>
    <phoneticPr fontId="1" type="noConversion"/>
  </si>
  <si>
    <t>ctx</t>
    <phoneticPr fontId="1" type="noConversion"/>
  </si>
  <si>
    <t>发送时间戳</t>
  </si>
  <si>
    <t>发送时间戳</t>
    <phoneticPr fontId="1" type="noConversion"/>
  </si>
  <si>
    <t>stt</t>
    <phoneticPr fontId="1" type="noConversion"/>
  </si>
  <si>
    <t>消息类型</t>
    <phoneticPr fontId="1" type="noConversion"/>
  </si>
  <si>
    <t>mtt</t>
    <phoneticPr fontId="1" type="noConversion"/>
  </si>
  <si>
    <t>varchar(4)</t>
    <phoneticPr fontId="1" type="noConversion"/>
  </si>
  <si>
    <t>system=冥王星消息,agenda=日程消息</t>
    <phoneticPr fontId="1" type="noConversion"/>
  </si>
  <si>
    <t>消息关联ID</t>
  </si>
  <si>
    <t>消息关联ID</t>
    <phoneticPr fontId="1" type="noConversion"/>
  </si>
  <si>
    <t>ri</t>
    <phoneticPr fontId="1" type="noConversion"/>
  </si>
  <si>
    <t>用于消息关联的日历项、事件或备忘，根据消息类型判断</t>
    <phoneticPr fontId="1" type="noConversion"/>
  </si>
  <si>
    <t>修改</t>
    <phoneticPr fontId="1" type="noConversion"/>
  </si>
  <si>
    <t>再邀请</t>
    <phoneticPr fontId="1" type="noConversion"/>
  </si>
  <si>
    <t>0: 不可修改,1: 可修改</t>
    <phoneticPr fontId="1" type="noConversion"/>
  </si>
  <si>
    <t>0: 不可再邀请,1：可在邀请</t>
    <phoneticPr fontId="1" type="noConversion"/>
  </si>
  <si>
    <t>iv</t>
    <phoneticPr fontId="1" type="noConversion"/>
  </si>
  <si>
    <t>md</t>
    <phoneticPr fontId="1" type="noConversion"/>
  </si>
  <si>
    <t>varchar(4)</t>
    <phoneticPr fontId="1" type="noConversion"/>
  </si>
  <si>
    <t>联系人来源</t>
    <phoneticPr fontId="1" type="noConversion"/>
  </si>
  <si>
    <t>src</t>
    <phoneticPr fontId="1" type="noConversion"/>
  </si>
  <si>
    <t>local: 本地联系人导入，share: 共享日程带入</t>
    <phoneticPr fontId="1" type="noConversion"/>
  </si>
  <si>
    <t>更新者</t>
    <phoneticPr fontId="1" type="noConversion"/>
  </si>
  <si>
    <t>mi</t>
    <phoneticPr fontId="1" type="noConversion"/>
  </si>
  <si>
    <t>varchar(50)</t>
    <phoneticPr fontId="1" type="noConversion"/>
  </si>
  <si>
    <t>日程：所属日期，任务：创建/完成日期，小任务：创建日期</t>
    <phoneticPr fontId="1" type="noConversion"/>
  </si>
  <si>
    <t>0：本人创建，1：他人创建，2：系统本地日历,3: 共享待接受缓存, 4:共享待删除</t>
    <phoneticPr fontId="1" type="noConversion"/>
  </si>
  <si>
    <t>持续时间</t>
    <phoneticPr fontId="1" type="noConversion"/>
  </si>
  <si>
    <t>ct</t>
    <phoneticPr fontId="1" type="noConversion"/>
  </si>
  <si>
    <t>integer</t>
    <phoneticPr fontId="1" type="noConversion"/>
  </si>
  <si>
    <t>半小时</t>
    <phoneticPr fontId="1" type="noConversion"/>
  </si>
  <si>
    <t>服务器推送提醒使用事件ID+原始提醒时间</t>
    <phoneticPr fontId="1" type="noConversion"/>
  </si>
  <si>
    <t>客户端用于判断是否过期提醒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</si>
</sst>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 applyAlignment="1">
      <alignment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gtd_fj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strike="dblStrike" baseline="0">
              <a:solidFill>
                <a:srgbClr val="FF0000"/>
              </a:solidFill>
            </a:rPr>
            <a:t>缓存表</a:t>
          </a:r>
          <a:endParaRPr lang="en-US" altLang="zh-CN" sz="1100" strike="dblStrike" baseline="0">
            <a:solidFill>
              <a:srgbClr val="FF0000"/>
            </a:solidFill>
          </a:endParaRPr>
        </a:p>
        <a:p>
          <a:pPr algn="ctr"/>
          <a:r>
            <a:rPr lang="en-US" altLang="zh-CN" sz="1100" strike="dblStrike" baseline="0">
              <a:solidFill>
                <a:srgbClr val="FF0000"/>
              </a:solidFill>
            </a:rPr>
            <a:t>gtd_st</a:t>
          </a:r>
          <a:endParaRPr lang="zh-CN" altLang="en-US" sz="1100" strike="dblStrike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47625</xdr:rowOff>
    </xdr:from>
    <xdr:to>
      <xdr:col>5</xdr:col>
      <xdr:colOff>2952750</xdr:colOff>
      <xdr:row>13</xdr:row>
      <xdr:rowOff>85725</xdr:rowOff>
    </xdr:to>
    <xdr:sp macro="" textlink="">
      <xdr:nvSpPr>
        <xdr:cNvPr id="2" name="矩形 1"/>
        <xdr:cNvSpPr/>
      </xdr:nvSpPr>
      <xdr:spPr>
        <a:xfrm>
          <a:off x="514350" y="390525"/>
          <a:ext cx="7943850" cy="2266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solidFill>
                <a:srgbClr val="FF0000"/>
              </a:solidFill>
            </a:rPr>
            <a:t>不需要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tabSelected="1" workbookViewId="0">
      <selection activeCell="I23" sqref="I23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8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46" t="s">
        <v>484</v>
      </c>
      <c r="F2" s="47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24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4" si="1">" ," &amp; E6 &amp; " " &amp; F6 &amp; " "</f>
        <v xml:space="preserve"> ,ui varchar(50) </v>
      </c>
      <c r="I6" t="str">
        <f t="shared" ref="I6:I24" si="2">" ," &amp; E6</f>
        <v xml:space="preserve"> ,ui</v>
      </c>
      <c r="J6" t="str">
        <f t="shared" si="0"/>
        <v>private _ui: string;</v>
      </c>
    </row>
    <row r="7" spans="1:10" s="43" customFormat="1">
      <c r="A7" s="42" t="s">
        <v>649</v>
      </c>
      <c r="B7" s="42"/>
      <c r="D7" s="42" t="s">
        <v>649</v>
      </c>
      <c r="E7" s="44" t="s">
        <v>650</v>
      </c>
      <c r="F7" s="44" t="s">
        <v>651</v>
      </c>
    </row>
    <row r="8" spans="1:10" ht="27">
      <c r="A8" s="10" t="s">
        <v>489</v>
      </c>
      <c r="B8" s="10" t="s">
        <v>652</v>
      </c>
      <c r="C8" s="11"/>
      <c r="D8" s="10" t="s">
        <v>489</v>
      </c>
      <c r="E8" s="12" t="s">
        <v>490</v>
      </c>
      <c r="F8" s="4" t="s">
        <v>38</v>
      </c>
      <c r="G8" t="str">
        <f t="shared" si="1"/>
        <v xml:space="preserve"> ,evd varchar(20) </v>
      </c>
      <c r="I8" t="str">
        <f t="shared" si="2"/>
        <v xml:space="preserve"> ,evd</v>
      </c>
      <c r="J8" t="str">
        <f t="shared" si="0"/>
        <v>private _evd: string;</v>
      </c>
    </row>
    <row r="9" spans="1:10" ht="27">
      <c r="A9" s="10" t="s">
        <v>491</v>
      </c>
      <c r="B9" s="10" t="s">
        <v>503</v>
      </c>
      <c r="C9" s="11"/>
      <c r="D9" s="10" t="s">
        <v>491</v>
      </c>
      <c r="E9" s="12" t="s">
        <v>492</v>
      </c>
      <c r="F9" s="4" t="s">
        <v>29</v>
      </c>
      <c r="G9" t="str">
        <f t="shared" si="1"/>
        <v xml:space="preserve"> ,rtevi varchar(50) </v>
      </c>
      <c r="I9" t="str">
        <f t="shared" si="2"/>
        <v xml:space="preserve"> ,rtevi</v>
      </c>
      <c r="J9" t="str">
        <f t="shared" si="0"/>
        <v>private _rtevi: string;</v>
      </c>
    </row>
    <row r="10" spans="1:10">
      <c r="A10" s="5" t="s">
        <v>72</v>
      </c>
      <c r="B10" s="10"/>
      <c r="C10" s="11"/>
      <c r="D10" s="5" t="s">
        <v>72</v>
      </c>
      <c r="E10" s="4" t="s">
        <v>75</v>
      </c>
      <c r="F10" s="4" t="s">
        <v>29</v>
      </c>
      <c r="G10" t="str">
        <f t="shared" si="1"/>
        <v xml:space="preserve"> ,ji varchar(50) </v>
      </c>
      <c r="I10" t="str">
        <f t="shared" si="2"/>
        <v xml:space="preserve"> ,ji</v>
      </c>
      <c r="J10" t="str">
        <f t="shared" si="0"/>
        <v>private _ji: string;</v>
      </c>
    </row>
    <row r="11" spans="1:10">
      <c r="A11" s="5" t="s">
        <v>124</v>
      </c>
      <c r="B11" s="10"/>
      <c r="C11" s="11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496</v>
      </c>
      <c r="B12" s="5" t="s">
        <v>502</v>
      </c>
      <c r="D12" s="5" t="s">
        <v>496</v>
      </c>
      <c r="E12" s="4" t="s">
        <v>497</v>
      </c>
      <c r="F12" s="4" t="s">
        <v>171</v>
      </c>
      <c r="G12" t="str">
        <f t="shared" si="1"/>
        <v xml:space="preserve"> ,type varchar(4) </v>
      </c>
      <c r="I12" t="str">
        <f t="shared" si="2"/>
        <v xml:space="preserve"> ,type</v>
      </c>
      <c r="J12" t="str">
        <f t="shared" si="0"/>
        <v>private _type: string;</v>
      </c>
    </row>
    <row r="13" spans="1:10">
      <c r="A13" s="5" t="s">
        <v>542</v>
      </c>
      <c r="B13" s="5" t="s">
        <v>551</v>
      </c>
      <c r="D13" s="5" t="s">
        <v>542</v>
      </c>
      <c r="E13" s="4" t="s">
        <v>546</v>
      </c>
      <c r="F13" s="4" t="s">
        <v>29</v>
      </c>
      <c r="I13" t="str">
        <f t="shared" si="2"/>
        <v xml:space="preserve"> ,tx</v>
      </c>
      <c r="J13" t="str">
        <f t="shared" si="0"/>
        <v>private _tx: string;</v>
      </c>
    </row>
    <row r="14" spans="1:10">
      <c r="A14" s="5" t="s">
        <v>543</v>
      </c>
      <c r="B14" s="5" t="s">
        <v>500</v>
      </c>
      <c r="D14" s="5" t="s">
        <v>543</v>
      </c>
      <c r="E14" s="4" t="s">
        <v>547</v>
      </c>
      <c r="F14" s="4" t="s">
        <v>29</v>
      </c>
      <c r="G14" t="str">
        <f t="shared" si="1"/>
        <v xml:space="preserve"> ,txs varchar(50) </v>
      </c>
      <c r="I14" t="str">
        <f t="shared" si="2"/>
        <v xml:space="preserve"> ,txs</v>
      </c>
      <c r="J14" t="str">
        <f t="shared" si="0"/>
        <v>private _txs: string;</v>
      </c>
    </row>
    <row r="15" spans="1:10">
      <c r="A15" s="5" t="s">
        <v>545</v>
      </c>
      <c r="B15" s="5" t="s">
        <v>550</v>
      </c>
      <c r="D15" s="5" t="s">
        <v>545</v>
      </c>
      <c r="E15" s="4" t="s">
        <v>548</v>
      </c>
      <c r="F15" s="4" t="s">
        <v>29</v>
      </c>
      <c r="I15" t="str">
        <f t="shared" si="2"/>
        <v xml:space="preserve"> ,rt</v>
      </c>
      <c r="J15" t="str">
        <f t="shared" si="0"/>
        <v>private _rt: string;</v>
      </c>
    </row>
    <row r="16" spans="1:10">
      <c r="A16" s="5" t="s">
        <v>544</v>
      </c>
      <c r="B16" s="5" t="s">
        <v>501</v>
      </c>
      <c r="D16" s="5" t="s">
        <v>544</v>
      </c>
      <c r="E16" s="4" t="s">
        <v>549</v>
      </c>
      <c r="F16" s="4" t="s">
        <v>29</v>
      </c>
      <c r="I16" t="str">
        <f t="shared" si="2"/>
        <v xml:space="preserve"> ,rts</v>
      </c>
      <c r="J16" t="str">
        <f t="shared" si="0"/>
        <v>private _rts: string;</v>
      </c>
    </row>
    <row r="17" spans="1:10">
      <c r="A17" s="5" t="s">
        <v>526</v>
      </c>
      <c r="B17" s="5" t="s">
        <v>527</v>
      </c>
      <c r="D17" s="5" t="s">
        <v>526</v>
      </c>
      <c r="E17" s="4" t="s">
        <v>510</v>
      </c>
      <c r="F17" s="4" t="s">
        <v>29</v>
      </c>
      <c r="I17" t="str">
        <f t="shared" si="2"/>
        <v xml:space="preserve"> ,fj</v>
      </c>
      <c r="J17" t="str">
        <f t="shared" si="0"/>
        <v>private _fj: string;</v>
      </c>
    </row>
    <row r="18" spans="1:10">
      <c r="A18" s="5" t="s">
        <v>537</v>
      </c>
      <c r="B18" s="5" t="s">
        <v>538</v>
      </c>
      <c r="D18" s="5" t="s">
        <v>537</v>
      </c>
      <c r="E18" s="4" t="s">
        <v>539</v>
      </c>
      <c r="F18" s="4" t="s">
        <v>275</v>
      </c>
      <c r="I18" t="str">
        <f t="shared" si="2"/>
        <v xml:space="preserve"> ,pn</v>
      </c>
      <c r="J18" t="str">
        <f t="shared" si="0"/>
        <v>private _pn: string;</v>
      </c>
    </row>
    <row r="19" spans="1:10" s="43" customFormat="1">
      <c r="A19" s="42" t="s">
        <v>639</v>
      </c>
      <c r="B19" s="42" t="s">
        <v>641</v>
      </c>
      <c r="D19" s="42" t="s">
        <v>639</v>
      </c>
      <c r="E19" s="44" t="s">
        <v>644</v>
      </c>
      <c r="F19" s="44" t="s">
        <v>645</v>
      </c>
      <c r="I19" s="43" t="str">
        <f t="shared" si="2"/>
        <v xml:space="preserve"> ,md</v>
      </c>
      <c r="J19" s="43" t="str">
        <f t="shared" si="0"/>
        <v>private _md: string;</v>
      </c>
    </row>
    <row r="20" spans="1:10" s="43" customFormat="1">
      <c r="A20" s="42" t="s">
        <v>640</v>
      </c>
      <c r="B20" s="42" t="s">
        <v>642</v>
      </c>
      <c r="D20" s="42" t="s">
        <v>640</v>
      </c>
      <c r="E20" s="44" t="s">
        <v>643</v>
      </c>
      <c r="F20" s="44" t="s">
        <v>645</v>
      </c>
    </row>
    <row r="21" spans="1:10">
      <c r="A21" s="5" t="s">
        <v>223</v>
      </c>
      <c r="B21" s="5" t="s">
        <v>541</v>
      </c>
      <c r="D21" s="5" t="s">
        <v>540</v>
      </c>
      <c r="E21" s="4" t="s">
        <v>224</v>
      </c>
      <c r="F21" s="4" t="s">
        <v>29</v>
      </c>
    </row>
    <row r="22" spans="1:10">
      <c r="A22" s="5" t="s">
        <v>274</v>
      </c>
      <c r="B22" s="5"/>
      <c r="D22" s="5" t="s">
        <v>274</v>
      </c>
      <c r="E22" s="4" t="s">
        <v>278</v>
      </c>
      <c r="F22" s="4" t="s">
        <v>275</v>
      </c>
      <c r="I22" t="str">
        <f t="shared" si="2"/>
        <v xml:space="preserve"> ,wtt</v>
      </c>
      <c r="J22" t="str">
        <f t="shared" si="0"/>
        <v>private _wtt: string;</v>
      </c>
    </row>
    <row r="23" spans="1:10">
      <c r="A23" s="5" t="s">
        <v>493</v>
      </c>
      <c r="B23" s="5"/>
      <c r="D23" s="5" t="s">
        <v>493</v>
      </c>
      <c r="E23" s="4" t="s">
        <v>494</v>
      </c>
      <c r="F23" s="4" t="s">
        <v>495</v>
      </c>
      <c r="I23" t="str">
        <f t="shared" si="2"/>
        <v xml:space="preserve"> ,utt</v>
      </c>
      <c r="J23" t="str">
        <f t="shared" si="0"/>
        <v>private _utt: string;</v>
      </c>
    </row>
    <row r="24" spans="1:10" s="43" customFormat="1" ht="27">
      <c r="A24" s="42" t="s">
        <v>498</v>
      </c>
      <c r="B24" s="42" t="s">
        <v>653</v>
      </c>
      <c r="D24" s="42" t="s">
        <v>498</v>
      </c>
      <c r="E24" s="44" t="s">
        <v>499</v>
      </c>
      <c r="F24" s="44" t="s">
        <v>171</v>
      </c>
      <c r="G24" s="43" t="str">
        <f>CONCATENATE(G4,G5,G6,G8,G9,G10,G11,G12,G14,)</f>
        <v xml:space="preserve"> evi varchar(50) PRIMARY KEY ,evn varchar(50)  ,ui varchar(50)  ,evd varchar(20)  ,rtevi varchar(50)  ,ji varchar(50)  ,bz varchar(50)  ,type varchar(4)  ,txs varchar(50) </v>
      </c>
      <c r="I24" s="43" t="str">
        <f t="shared" si="2"/>
        <v xml:space="preserve"> ,gs</v>
      </c>
      <c r="J24" s="43" t="str">
        <f t="shared" si="0"/>
        <v>private _gs: string;</v>
      </c>
    </row>
    <row r="25" spans="1:10" ht="14.25" customHeight="1">
      <c r="A25" s="5"/>
      <c r="B25" s="5"/>
      <c r="D25" s="5"/>
      <c r="E25" s="4"/>
      <c r="F25" s="4"/>
      <c r="G25" t="str">
        <f>CONCATENATE(I4,I5,I6,I8,I9,I10,I11,I12,I14,)</f>
        <v xml:space="preserve"> evi ,evn ,ui ,evd ,rtevi ,ji ,bz ,type ,txs</v>
      </c>
    </row>
    <row r="26" spans="1:10" ht="14.25" customHeight="1">
      <c r="A26" s="5"/>
      <c r="B26" s="5"/>
      <c r="D26" s="5"/>
      <c r="E26" s="4"/>
      <c r="F26" s="4"/>
      <c r="G26" t="str">
        <f>CONCATENATE(I5,I6,I8,I9,I10,I11,I12,I14,I16,)</f>
        <v xml:space="preserve"> ,evn ,ui ,evd ,rtevi ,ji ,bz ,type ,txs ,rts</v>
      </c>
    </row>
    <row r="27" spans="1:10">
      <c r="A27" s="5"/>
      <c r="B27" s="5"/>
      <c r="D27" s="5"/>
      <c r="E27" s="4"/>
      <c r="F27" s="4"/>
      <c r="G27" t="str">
        <f>CONCATENATE(I6,I8,I9,I10,I11,I12,I14,I16,I22,)</f>
        <v xml:space="preserve"> ,ui ,evd ,rtevi ,ji ,bz ,type ,txs ,rts ,wtt</v>
      </c>
    </row>
    <row r="28" spans="1:10">
      <c r="A28" s="18" t="s">
        <v>60</v>
      </c>
    </row>
  </sheetData>
  <mergeCells count="1">
    <mergeCell ref="E2:F2"/>
  </mergeCells>
  <phoneticPr fontId="1" type="noConversion"/>
  <hyperlinks>
    <hyperlink ref="A2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2"/>
  <sheetViews>
    <sheetView workbookViewId="0">
      <selection activeCell="E15" sqref="E1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46" t="s">
        <v>240</v>
      </c>
      <c r="F2" s="47"/>
    </row>
    <row r="3" spans="1:10">
      <c r="A3" s="2" t="s">
        <v>5</v>
      </c>
      <c r="B3" s="2" t="s">
        <v>6</v>
      </c>
      <c r="D3" s="2" t="s">
        <v>7</v>
      </c>
      <c r="E3" s="38" t="s">
        <v>8</v>
      </c>
      <c r="F3" s="38" t="s">
        <v>9</v>
      </c>
    </row>
    <row r="4" spans="1:10">
      <c r="A4" s="5" t="s">
        <v>618</v>
      </c>
      <c r="B4" s="5"/>
      <c r="D4" s="5" t="s">
        <v>618</v>
      </c>
      <c r="E4" s="4" t="s">
        <v>619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10" t="s">
        <v>135</v>
      </c>
      <c r="B5" s="10"/>
      <c r="C5" s="11"/>
      <c r="D5" s="10" t="s">
        <v>135</v>
      </c>
      <c r="E5" s="12" t="s">
        <v>70</v>
      </c>
      <c r="F5" s="4" t="s">
        <v>38</v>
      </c>
      <c r="G5" t="str">
        <f t="shared" ref="G5:G9" si="0">" ," &amp; E5 &amp; " " &amp; F5 &amp; " "</f>
        <v xml:space="preserve"> ,sd varchar(20) </v>
      </c>
      <c r="I5" t="str">
        <f t="shared" ref="I5:I9" si="1">" ," &amp; E5</f>
        <v xml:space="preserve"> ,sd</v>
      </c>
      <c r="J5" t="str">
        <f t="shared" ref="J5:J9" si="2">"private _"&amp;E5&amp;": string;"</f>
        <v>private _sd: string;</v>
      </c>
    </row>
    <row r="6" spans="1:10">
      <c r="A6" s="10" t="s">
        <v>68</v>
      </c>
      <c r="B6" s="10" t="s">
        <v>327</v>
      </c>
      <c r="C6" s="11"/>
      <c r="D6" s="10" t="s">
        <v>68</v>
      </c>
      <c r="E6" s="12" t="s">
        <v>137</v>
      </c>
      <c r="F6" s="4" t="s">
        <v>38</v>
      </c>
      <c r="G6" t="str">
        <f t="shared" si="0"/>
        <v xml:space="preserve"> ,st varchar(20) </v>
      </c>
      <c r="I6" t="str">
        <f t="shared" si="1"/>
        <v xml:space="preserve"> ,st</v>
      </c>
      <c r="J6" t="str">
        <f t="shared" si="2"/>
        <v>private _st: string;</v>
      </c>
    </row>
    <row r="7" spans="1:10">
      <c r="A7" s="10" t="s">
        <v>138</v>
      </c>
      <c r="B7" s="10" t="s">
        <v>328</v>
      </c>
      <c r="C7" s="11"/>
      <c r="D7" s="10" t="s">
        <v>138</v>
      </c>
      <c r="E7" s="12" t="s">
        <v>71</v>
      </c>
      <c r="F7" s="4" t="s">
        <v>38</v>
      </c>
      <c r="G7" t="str">
        <f t="shared" si="0"/>
        <v xml:space="preserve"> ,ed varchar(20) </v>
      </c>
      <c r="I7" t="str">
        <f t="shared" si="1"/>
        <v xml:space="preserve"> ,ed</v>
      </c>
      <c r="J7" t="str">
        <f t="shared" si="2"/>
        <v>private _ed: string;</v>
      </c>
    </row>
    <row r="8" spans="1:10">
      <c r="A8" s="10" t="s">
        <v>69</v>
      </c>
      <c r="B8" s="10" t="s">
        <v>327</v>
      </c>
      <c r="C8" s="11"/>
      <c r="D8" s="10" t="s">
        <v>69</v>
      </c>
      <c r="E8" s="12" t="s">
        <v>139</v>
      </c>
      <c r="F8" s="4" t="s">
        <v>38</v>
      </c>
      <c r="G8" t="str">
        <f t="shared" si="0"/>
        <v xml:space="preserve"> ,et varchar(20) </v>
      </c>
      <c r="I8" t="str">
        <f t="shared" si="1"/>
        <v xml:space="preserve"> ,et</v>
      </c>
      <c r="J8" t="str">
        <f t="shared" si="2"/>
        <v>private _et: string;</v>
      </c>
    </row>
    <row r="9" spans="1:10" s="43" customFormat="1">
      <c r="A9" s="42" t="s">
        <v>654</v>
      </c>
      <c r="B9" s="42" t="s">
        <v>657</v>
      </c>
      <c r="D9" s="42" t="s">
        <v>654</v>
      </c>
      <c r="E9" s="44" t="s">
        <v>655</v>
      </c>
      <c r="F9" s="44" t="s">
        <v>656</v>
      </c>
      <c r="G9" s="43" t="str">
        <f t="shared" si="0"/>
        <v xml:space="preserve"> ,ct integer </v>
      </c>
      <c r="I9" s="43" t="str">
        <f t="shared" si="1"/>
        <v xml:space="preserve"> ,ct</v>
      </c>
      <c r="J9" s="43" t="str">
        <f t="shared" si="2"/>
        <v>private _ct: string;</v>
      </c>
    </row>
    <row r="10" spans="1:10">
      <c r="A10" s="5" t="s">
        <v>274</v>
      </c>
      <c r="B10" s="5"/>
      <c r="D10" s="5" t="s">
        <v>274</v>
      </c>
      <c r="E10" s="4" t="s">
        <v>278</v>
      </c>
      <c r="F10" s="4" t="s">
        <v>275</v>
      </c>
    </row>
    <row r="11" spans="1:10">
      <c r="A11" s="5" t="s">
        <v>493</v>
      </c>
      <c r="B11" s="5"/>
      <c r="D11" s="5" t="s">
        <v>493</v>
      </c>
      <c r="E11" s="4" t="s">
        <v>494</v>
      </c>
      <c r="F11" s="4" t="s">
        <v>275</v>
      </c>
      <c r="I11" t="str">
        <f t="shared" ref="I11" si="3">" ," &amp; E11</f>
        <v xml:space="preserve"> ,utt</v>
      </c>
      <c r="J11" t="str">
        <f t="shared" ref="J11" si="4">"private _"&amp;E11&amp;": string;"</f>
        <v>private _utt: string;</v>
      </c>
    </row>
    <row r="12" spans="1:10">
      <c r="A12" s="18" t="s">
        <v>60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C27" sqref="C2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505</v>
      </c>
      <c r="D2" s="2" t="s">
        <v>0</v>
      </c>
      <c r="E2" s="46" t="s">
        <v>504</v>
      </c>
      <c r="F2" s="47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514</v>
      </c>
      <c r="B5" s="5" t="s">
        <v>520</v>
      </c>
      <c r="D5" s="5" t="s">
        <v>514</v>
      </c>
      <c r="E5" s="4" t="s">
        <v>521</v>
      </c>
      <c r="F5" s="4" t="s">
        <v>522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519</v>
      </c>
      <c r="B6" s="5" t="s">
        <v>525</v>
      </c>
      <c r="D6" s="5" t="s">
        <v>519</v>
      </c>
      <c r="E6" s="4" t="s">
        <v>516</v>
      </c>
      <c r="F6" s="4" t="s">
        <v>522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515</v>
      </c>
      <c r="B7" s="5" t="s">
        <v>524</v>
      </c>
      <c r="D7" s="5" t="s">
        <v>515</v>
      </c>
      <c r="E7" s="4" t="s">
        <v>517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523</v>
      </c>
      <c r="C8" s="11"/>
      <c r="D8" s="10" t="s">
        <v>471</v>
      </c>
      <c r="E8" s="12" t="s">
        <v>518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9"/>
  <sheetViews>
    <sheetView workbookViewId="0">
      <selection activeCell="E25" sqref="E25"/>
    </sheetView>
  </sheetViews>
  <sheetFormatPr defaultRowHeight="13.5"/>
  <cols>
    <col min="1" max="1" width="17.5" customWidth="1"/>
    <col min="2" max="2" width="26.5" customWidth="1"/>
    <col min="4" max="4" width="18.125" customWidth="1"/>
    <col min="6" max="6" width="19.875" customWidth="1"/>
  </cols>
  <sheetData>
    <row r="1" spans="1:10">
      <c r="A1" s="2" t="s">
        <v>4</v>
      </c>
      <c r="B1" s="2" t="s">
        <v>567</v>
      </c>
      <c r="D1" s="2" t="s">
        <v>0</v>
      </c>
      <c r="E1" s="46" t="s">
        <v>568</v>
      </c>
      <c r="F1" s="47"/>
    </row>
    <row r="2" spans="1:10">
      <c r="A2" s="2" t="s">
        <v>5</v>
      </c>
      <c r="B2" s="2" t="s">
        <v>6</v>
      </c>
      <c r="D2" s="2" t="s">
        <v>7</v>
      </c>
      <c r="E2" s="37" t="s">
        <v>8</v>
      </c>
      <c r="F2" s="37" t="s">
        <v>9</v>
      </c>
    </row>
    <row r="3" spans="1:10">
      <c r="A3" s="41" t="s">
        <v>566</v>
      </c>
      <c r="B3" s="41"/>
      <c r="D3" s="41" t="s">
        <v>566</v>
      </c>
      <c r="E3" s="40" t="s">
        <v>565</v>
      </c>
      <c r="F3" s="39" t="s">
        <v>30</v>
      </c>
    </row>
    <row r="4" spans="1:10" ht="27">
      <c r="A4" s="5" t="s">
        <v>563</v>
      </c>
      <c r="B4" s="5" t="s">
        <v>564</v>
      </c>
      <c r="D4" s="5" t="s">
        <v>563</v>
      </c>
      <c r="E4" s="4" t="s">
        <v>562</v>
      </c>
      <c r="F4" s="4" t="s">
        <v>552</v>
      </c>
      <c r="G4" t="str">
        <f>" " &amp; E4 &amp; " " &amp; F4</f>
        <v xml:space="preserve"> obt integer</v>
      </c>
      <c r="I4" t="str">
        <f>" " &amp; E4</f>
        <v xml:space="preserve"> obt</v>
      </c>
      <c r="J4" t="str">
        <f>"private _"&amp;E4&amp;": string;"</f>
        <v>private _obt: string;</v>
      </c>
    </row>
    <row r="5" spans="1:10">
      <c r="A5" s="5" t="s">
        <v>561</v>
      </c>
      <c r="B5" s="5"/>
      <c r="D5" s="5" t="s">
        <v>561</v>
      </c>
      <c r="E5" s="4" t="s">
        <v>560</v>
      </c>
      <c r="F5" s="4" t="s">
        <v>30</v>
      </c>
      <c r="G5" t="str">
        <f>" ," &amp; E5 &amp; " " &amp; F5 &amp; " "</f>
        <v xml:space="preserve"> ,obi varchar(50) </v>
      </c>
      <c r="I5" t="str">
        <f>" ," &amp; E5</f>
        <v xml:space="preserve"> ,obi</v>
      </c>
      <c r="J5" t="str">
        <f>"private _"&amp;E5&amp;": string;"</f>
        <v>private _obi: string;</v>
      </c>
    </row>
    <row r="6" spans="1:10">
      <c r="A6" s="5" t="s">
        <v>559</v>
      </c>
      <c r="B6" s="5"/>
      <c r="D6" s="5" t="s">
        <v>559</v>
      </c>
      <c r="E6" s="4" t="s">
        <v>558</v>
      </c>
      <c r="F6" s="4" t="s">
        <v>30</v>
      </c>
    </row>
    <row r="7" spans="1:10">
      <c r="A7" s="5" t="s">
        <v>557</v>
      </c>
      <c r="B7" s="5"/>
      <c r="D7" s="5" t="s">
        <v>557</v>
      </c>
      <c r="E7" s="4" t="s">
        <v>556</v>
      </c>
      <c r="F7" s="4" t="s">
        <v>30</v>
      </c>
    </row>
    <row r="8" spans="1:10">
      <c r="A8" s="5" t="s">
        <v>555</v>
      </c>
      <c r="B8" s="5"/>
      <c r="D8" s="5" t="s">
        <v>555</v>
      </c>
      <c r="E8" s="4" t="s">
        <v>453</v>
      </c>
      <c r="F8" s="4" t="s">
        <v>30</v>
      </c>
      <c r="G8" t="str">
        <f>" ," &amp; E8 &amp; " " &amp; F8 &amp; " "</f>
        <v xml:space="preserve"> ,fj varchar(50) </v>
      </c>
      <c r="I8" t="str">
        <f>" ," &amp; E8</f>
        <v xml:space="preserve"> ,fj</v>
      </c>
      <c r="J8" t="str">
        <f>"private _"&amp;E8&amp;": string;"</f>
        <v>private _fj: string;</v>
      </c>
    </row>
    <row r="9" spans="1:10">
      <c r="A9" s="5" t="s">
        <v>554</v>
      </c>
      <c r="B9" s="10"/>
      <c r="C9" s="11"/>
      <c r="D9" s="5" t="s">
        <v>554</v>
      </c>
      <c r="E9" s="4" t="s">
        <v>553</v>
      </c>
      <c r="F9" s="4" t="s">
        <v>552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_"&amp;E9&amp;": string;"</f>
        <v>private _wtt: string;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26" sqref="F26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46" t="s">
        <v>445</v>
      </c>
      <c r="F2" s="47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506</v>
      </c>
      <c r="B4" s="5"/>
      <c r="D4" s="5" t="s">
        <v>506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507</v>
      </c>
      <c r="B7" s="10" t="s">
        <v>512</v>
      </c>
      <c r="C7" s="11"/>
      <c r="D7" s="10" t="s">
        <v>507</v>
      </c>
      <c r="E7" s="12" t="s">
        <v>509</v>
      </c>
      <c r="F7" s="4" t="s">
        <v>511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508</v>
      </c>
      <c r="B8" s="10" t="s">
        <v>513</v>
      </c>
      <c r="C8" s="11"/>
      <c r="D8" s="10" t="s">
        <v>508</v>
      </c>
      <c r="E8" s="12" t="s">
        <v>510</v>
      </c>
      <c r="F8" s="4" t="s">
        <v>511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D28" sqref="D28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531</v>
      </c>
      <c r="D2" s="2" t="s">
        <v>0</v>
      </c>
      <c r="E2" s="46" t="s">
        <v>340</v>
      </c>
      <c r="F2" s="47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528</v>
      </c>
      <c r="B4" s="5"/>
      <c r="D4" s="5" t="s">
        <v>528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532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529</v>
      </c>
      <c r="B8" s="10" t="s">
        <v>533</v>
      </c>
      <c r="C8" s="11"/>
      <c r="D8" s="10" t="s">
        <v>529</v>
      </c>
      <c r="E8" s="12" t="s">
        <v>530</v>
      </c>
      <c r="F8" s="4" t="s">
        <v>522</v>
      </c>
      <c r="G8" t="str">
        <f t="shared" ref="G8" si="3">" ," &amp; E8 &amp; " " &amp; F8 &amp; " "</f>
        <v xml:space="preserve"> ,jtt varchar(4) </v>
      </c>
      <c r="I8" t="str">
        <f t="shared" ref="I8" si="4">" ," &amp; E8</f>
        <v xml:space="preserve"> ,jtt</v>
      </c>
      <c r="J8" t="str">
        <f t="shared" si="0"/>
        <v>private _jtt: string;</v>
      </c>
    </row>
    <row r="9" spans="1:10">
      <c r="A9" s="10" t="s">
        <v>534</v>
      </c>
      <c r="B9" s="10" t="s">
        <v>535</v>
      </c>
      <c r="C9" s="11"/>
      <c r="D9" s="10" t="s">
        <v>534</v>
      </c>
      <c r="E9" s="12" t="s">
        <v>536</v>
      </c>
      <c r="F9" s="4" t="s">
        <v>522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6"/>
  <sheetViews>
    <sheetView workbookViewId="0">
      <selection activeCell="B13" sqref="B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597</v>
      </c>
      <c r="D2" s="2" t="s">
        <v>0</v>
      </c>
      <c r="E2" s="45" t="s">
        <v>596</v>
      </c>
      <c r="F2" s="45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41" t="s">
        <v>595</v>
      </c>
      <c r="B4" s="41" t="s">
        <v>595</v>
      </c>
      <c r="D4" s="41" t="s">
        <v>595</v>
      </c>
      <c r="E4" s="39" t="s">
        <v>594</v>
      </c>
      <c r="F4" s="40"/>
    </row>
    <row r="5" spans="1:10">
      <c r="A5" s="5" t="s">
        <v>593</v>
      </c>
      <c r="B5" s="5"/>
      <c r="D5" s="5" t="s">
        <v>593</v>
      </c>
      <c r="E5" s="4" t="s">
        <v>592</v>
      </c>
      <c r="F5" s="4" t="s">
        <v>28</v>
      </c>
      <c r="G5" t="str">
        <f>" " &amp; E5 &amp; " " &amp; F5 &amp; " PRIMARY KEY"</f>
        <v xml:space="preserve"> pi varchar(50) PRIMARY KEY</v>
      </c>
      <c r="I5" t="str">
        <f>" " &amp; E5</f>
        <v xml:space="preserve"> pi</v>
      </c>
      <c r="J5" t="str">
        <f t="shared" ref="J5:J11" si="0">"private _"&amp;E5&amp;": string;"</f>
        <v>private _pi: string;</v>
      </c>
    </row>
    <row r="6" spans="1:10">
      <c r="A6" s="5" t="s">
        <v>590</v>
      </c>
      <c r="B6" s="5" t="s">
        <v>591</v>
      </c>
      <c r="D6" s="5" t="s">
        <v>590</v>
      </c>
      <c r="E6" s="4" t="s">
        <v>589</v>
      </c>
      <c r="F6" s="4" t="s">
        <v>570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 t="shared" si="0"/>
        <v>private _obt: string;</v>
      </c>
    </row>
    <row r="7" spans="1:10">
      <c r="A7" s="5" t="s">
        <v>588</v>
      </c>
      <c r="B7" s="5"/>
      <c r="D7" s="5" t="s">
        <v>588</v>
      </c>
      <c r="E7" s="4" t="s">
        <v>587</v>
      </c>
      <c r="F7" s="4" t="s">
        <v>586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 t="shared" si="0"/>
        <v>private _obi: string;</v>
      </c>
    </row>
    <row r="8" spans="1:10">
      <c r="A8" s="10" t="s">
        <v>584</v>
      </c>
      <c r="B8" s="10" t="s">
        <v>585</v>
      </c>
      <c r="D8" s="5" t="s">
        <v>584</v>
      </c>
      <c r="E8" s="4" t="s">
        <v>583</v>
      </c>
      <c r="F8" s="4" t="s">
        <v>573</v>
      </c>
      <c r="G8" t="str">
        <f>" ," &amp; E8 &amp; " " &amp; F8 &amp; " "</f>
        <v xml:space="preserve"> ,sa varchar(4) </v>
      </c>
      <c r="I8" t="str">
        <f>" ," &amp; E8</f>
        <v xml:space="preserve"> ,sa</v>
      </c>
      <c r="J8" t="str">
        <f t="shared" si="0"/>
        <v>private _sa: string;</v>
      </c>
    </row>
    <row r="9" spans="1:10" ht="27">
      <c r="A9" s="10" t="s">
        <v>582</v>
      </c>
      <c r="B9" s="10" t="s">
        <v>581</v>
      </c>
      <c r="D9" s="5" t="s">
        <v>86</v>
      </c>
      <c r="E9" s="4" t="s">
        <v>580</v>
      </c>
      <c r="F9" s="4" t="s">
        <v>573</v>
      </c>
      <c r="G9" t="str">
        <f>" ," &amp; E9 &amp; " " &amp; F9 &amp; " "</f>
        <v xml:space="preserve"> ,sdt varchar(4) </v>
      </c>
      <c r="I9" t="str">
        <f>" ," &amp; E9</f>
        <v xml:space="preserve"> ,sdt</v>
      </c>
      <c r="J9" t="str">
        <f t="shared" si="0"/>
        <v>private _sdt: string;</v>
      </c>
    </row>
    <row r="10" spans="1:10">
      <c r="A10" s="10" t="s">
        <v>578</v>
      </c>
      <c r="B10" s="10" t="s">
        <v>579</v>
      </c>
      <c r="D10" s="5" t="s">
        <v>578</v>
      </c>
      <c r="E10" s="4" t="s">
        <v>577</v>
      </c>
      <c r="F10" s="4" t="s">
        <v>573</v>
      </c>
      <c r="J10" t="str">
        <f t="shared" si="0"/>
        <v>private _tb: string;</v>
      </c>
    </row>
    <row r="11" spans="1:10">
      <c r="A11" s="10" t="s">
        <v>575</v>
      </c>
      <c r="B11" s="10" t="s">
        <v>576</v>
      </c>
      <c r="D11" s="5" t="s">
        <v>575</v>
      </c>
      <c r="E11" s="4" t="s">
        <v>574</v>
      </c>
      <c r="F11" s="4" t="s">
        <v>573</v>
      </c>
      <c r="J11" t="str">
        <f t="shared" si="0"/>
        <v>private _del: string;</v>
      </c>
    </row>
    <row r="12" spans="1:10">
      <c r="A12" s="5" t="s">
        <v>572</v>
      </c>
      <c r="B12" s="5"/>
      <c r="D12" s="5" t="s">
        <v>572</v>
      </c>
      <c r="E12" s="4" t="s">
        <v>571</v>
      </c>
      <c r="F12" s="4" t="s">
        <v>570</v>
      </c>
    </row>
    <row r="14" spans="1:10">
      <c r="A14" s="18" t="s">
        <v>569</v>
      </c>
    </row>
    <row r="15" spans="1:10">
      <c r="G15" t="e">
        <f>CONCATENATE(G5,#REF!,#REF!,#REF!,G8,#REF!,#REF!,#REF!,G9,G12)</f>
        <v>#REF!</v>
      </c>
    </row>
    <row r="16" spans="1:10">
      <c r="G16" t="e">
        <f>CONCATENATE(I5,#REF!,#REF!,#REF!,I8,#REF!,#REF!,#REF!,I9,I12)</f>
        <v>#REF!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4"/>
  <sheetViews>
    <sheetView workbookViewId="0">
      <selection activeCell="E29" sqref="E2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617</v>
      </c>
      <c r="D2" s="2" t="s">
        <v>0</v>
      </c>
      <c r="E2" s="45" t="s">
        <v>616</v>
      </c>
      <c r="F2" s="45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5" t="s">
        <v>615</v>
      </c>
      <c r="B4" s="5"/>
      <c r="D4" s="5" t="s">
        <v>615</v>
      </c>
      <c r="E4" s="4" t="s">
        <v>614</v>
      </c>
      <c r="F4" s="4" t="s">
        <v>602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 ht="27">
      <c r="A5" s="5" t="s">
        <v>612</v>
      </c>
      <c r="B5" s="5" t="s">
        <v>613</v>
      </c>
      <c r="D5" s="5" t="s">
        <v>612</v>
      </c>
      <c r="E5" s="4" t="s">
        <v>611</v>
      </c>
      <c r="F5" s="4" t="s">
        <v>602</v>
      </c>
      <c r="G5" t="str">
        <f>" ," &amp; E5 &amp; " " &amp; F5 &amp; " "</f>
        <v xml:space="preserve"> ,mkl varchar(50) </v>
      </c>
      <c r="I5" t="str">
        <f>" ," &amp; E5</f>
        <v xml:space="preserve"> ,mkl</v>
      </c>
      <c r="J5" t="str">
        <f>"private "&amp;E5&amp;": string;"</f>
        <v>private mkl: string;</v>
      </c>
    </row>
    <row r="6" spans="1:10">
      <c r="A6" s="5" t="s">
        <v>609</v>
      </c>
      <c r="B6" s="5" t="s">
        <v>610</v>
      </c>
      <c r="D6" s="5" t="s">
        <v>609</v>
      </c>
      <c r="E6" s="4" t="s">
        <v>608</v>
      </c>
      <c r="F6" s="4" t="s">
        <v>599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>"private _"&amp;E6&amp;": string;"</f>
        <v>private _obt: string;</v>
      </c>
    </row>
    <row r="7" spans="1:10">
      <c r="A7" s="5" t="s">
        <v>607</v>
      </c>
      <c r="B7" s="5"/>
      <c r="D7" s="5" t="s">
        <v>607</v>
      </c>
      <c r="E7" s="4" t="s">
        <v>606</v>
      </c>
      <c r="F7" s="4" t="s">
        <v>602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>"private _"&amp;E7&amp;": string;"</f>
        <v>private _obi: string;</v>
      </c>
    </row>
    <row r="8" spans="1:10">
      <c r="A8" s="5" t="s">
        <v>604</v>
      </c>
      <c r="B8" s="5" t="s">
        <v>605</v>
      </c>
      <c r="D8" s="5" t="s">
        <v>604</v>
      </c>
      <c r="E8" s="4" t="s">
        <v>603</v>
      </c>
      <c r="F8" s="4" t="s">
        <v>602</v>
      </c>
      <c r="G8" t="str">
        <f>" ," &amp; E8 &amp; " " &amp; F8 &amp; " "</f>
        <v xml:space="preserve"> ,mkt varchar(50) </v>
      </c>
      <c r="I8" t="str">
        <f>" ," &amp; E8</f>
        <v xml:space="preserve"> ,mkt</v>
      </c>
      <c r="J8" t="str">
        <f>"private "&amp;E8&amp;": string;"</f>
        <v>private mkt: string;</v>
      </c>
    </row>
    <row r="9" spans="1:10">
      <c r="A9" s="5" t="s">
        <v>601</v>
      </c>
      <c r="B9" s="5"/>
      <c r="D9" s="5" t="s">
        <v>601</v>
      </c>
      <c r="E9" s="4" t="s">
        <v>600</v>
      </c>
      <c r="F9" s="4" t="s">
        <v>599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"&amp;E9&amp;": string;"</f>
        <v>private wtt: string;</v>
      </c>
    </row>
    <row r="10" spans="1:10">
      <c r="A10" s="5"/>
      <c r="B10" s="5"/>
      <c r="D10" s="5"/>
      <c r="E10" s="4"/>
      <c r="F10" s="4"/>
    </row>
    <row r="13" spans="1:10" s="1" customFormat="1">
      <c r="A13" s="18" t="s">
        <v>598</v>
      </c>
      <c r="C13"/>
      <c r="E13"/>
      <c r="F13"/>
      <c r="G13" t="e">
        <f>CONCATENATE(G4,#REF!,G5,G8,G9)</f>
        <v>#REF!</v>
      </c>
      <c r="H13"/>
      <c r="I13"/>
      <c r="J13"/>
    </row>
    <row r="14" spans="1:10">
      <c r="G14" t="e">
        <f>CONCATENATE(I4,#REF!,I5,I8,I9)</f>
        <v>#REF!</v>
      </c>
    </row>
  </sheetData>
  <mergeCells count="1">
    <mergeCell ref="E2:F2"/>
  </mergeCells>
  <phoneticPr fontId="1" type="noConversion"/>
  <hyperlinks>
    <hyperlink ref="A1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0"/>
  <sheetViews>
    <sheetView workbookViewId="0">
      <selection activeCell="F33" sqref="F33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46" t="s">
        <v>302</v>
      </c>
      <c r="F2" s="47"/>
    </row>
    <row r="3" spans="1:10">
      <c r="A3" s="2" t="s">
        <v>5</v>
      </c>
      <c r="B3" s="2" t="s">
        <v>6</v>
      </c>
      <c r="D3" s="2" t="s">
        <v>7</v>
      </c>
      <c r="E3" s="38" t="s">
        <v>8</v>
      </c>
      <c r="F3" s="38" t="s">
        <v>9</v>
      </c>
    </row>
    <row r="4" spans="1:10">
      <c r="A4" s="5" t="s">
        <v>620</v>
      </c>
      <c r="B4" s="5"/>
      <c r="D4" s="5" t="s">
        <v>620</v>
      </c>
      <c r="E4" s="4" t="s">
        <v>621</v>
      </c>
      <c r="F4" s="4" t="s">
        <v>622</v>
      </c>
    </row>
    <row r="5" spans="1:10" ht="27">
      <c r="A5" s="5" t="s">
        <v>631</v>
      </c>
      <c r="B5" s="5" t="s">
        <v>634</v>
      </c>
      <c r="D5" s="5" t="s">
        <v>631</v>
      </c>
      <c r="E5" s="4" t="s">
        <v>630</v>
      </c>
      <c r="F5" s="4" t="s">
        <v>633</v>
      </c>
    </row>
    <row r="6" spans="1:10">
      <c r="A6" s="5" t="s">
        <v>297</v>
      </c>
      <c r="B6" s="5"/>
      <c r="D6" s="5" t="s">
        <v>623</v>
      </c>
      <c r="E6" s="4" t="s">
        <v>261</v>
      </c>
      <c r="F6" s="4" t="s">
        <v>166</v>
      </c>
      <c r="G6" t="str">
        <f>" " &amp; E6 &amp; " " &amp; F6 &amp; " PRIMARY KEY"</f>
        <v xml:space="preserve"> d varchar(10) PRIMARY KEY</v>
      </c>
      <c r="I6" t="str">
        <f>" " &amp; E6</f>
        <v xml:space="preserve"> d</v>
      </c>
      <c r="J6" t="str">
        <f>"private _"&amp;E6&amp;": string;"</f>
        <v>private _d: string;</v>
      </c>
    </row>
    <row r="7" spans="1:10">
      <c r="A7" s="5" t="s">
        <v>298</v>
      </c>
      <c r="B7" s="5"/>
      <c r="D7" s="5" t="s">
        <v>624</v>
      </c>
      <c r="E7" s="4" t="s">
        <v>626</v>
      </c>
      <c r="F7" s="4" t="s">
        <v>622</v>
      </c>
      <c r="G7" t="str">
        <f>" " &amp; E7 &amp; " " &amp; F7</f>
        <v xml:space="preserve"> tl varchar(50)</v>
      </c>
      <c r="I7" t="str">
        <f>" ," &amp; E7</f>
        <v xml:space="preserve"> ,tl</v>
      </c>
      <c r="J7" t="str">
        <f t="shared" ref="J7:J8" si="0">"private _"&amp;E7&amp;": string;"</f>
        <v>private _tl: string;</v>
      </c>
    </row>
    <row r="8" spans="1:10">
      <c r="A8" s="5" t="s">
        <v>293</v>
      </c>
      <c r="B8" s="5"/>
      <c r="D8" s="5" t="s">
        <v>625</v>
      </c>
      <c r="E8" s="4" t="s">
        <v>627</v>
      </c>
      <c r="F8" s="4" t="s">
        <v>622</v>
      </c>
      <c r="G8" t="str">
        <f>" " &amp; E8 &amp; " " &amp; F8</f>
        <v xml:space="preserve"> ctx varchar(50)</v>
      </c>
      <c r="I8" t="str">
        <f t="shared" ref="I8" si="1">" ," &amp; E8</f>
        <v xml:space="preserve"> ,ctx</v>
      </c>
      <c r="J8" t="str">
        <f t="shared" si="0"/>
        <v>private _ctx: string;</v>
      </c>
    </row>
    <row r="9" spans="1:10" ht="27">
      <c r="A9" s="5" t="s">
        <v>635</v>
      </c>
      <c r="B9" s="5" t="s">
        <v>638</v>
      </c>
      <c r="D9" s="5" t="s">
        <v>636</v>
      </c>
      <c r="E9" s="4" t="s">
        <v>637</v>
      </c>
      <c r="F9" s="4" t="s">
        <v>622</v>
      </c>
    </row>
    <row r="10" spans="1:10">
      <c r="A10" s="5" t="s">
        <v>628</v>
      </c>
      <c r="B10" s="5"/>
      <c r="D10" s="5" t="s">
        <v>629</v>
      </c>
      <c r="E10" s="4" t="s">
        <v>632</v>
      </c>
      <c r="F10" s="4" t="s">
        <v>275</v>
      </c>
    </row>
    <row r="11" spans="1:10">
      <c r="A11" s="10" t="s">
        <v>274</v>
      </c>
      <c r="B11" s="5"/>
      <c r="D11" s="10" t="s">
        <v>274</v>
      </c>
      <c r="E11" s="4" t="s">
        <v>278</v>
      </c>
      <c r="F11" s="4" t="s">
        <v>275</v>
      </c>
      <c r="G11" t="str">
        <f>" " &amp; E11 &amp; " " &amp; F11</f>
        <v xml:space="preserve"> wtt integer</v>
      </c>
    </row>
    <row r="12" spans="1:10">
      <c r="A12" s="10"/>
      <c r="B12" s="5"/>
      <c r="D12" s="5"/>
      <c r="E12" s="4"/>
      <c r="F12" s="4"/>
    </row>
    <row r="13" spans="1:10">
      <c r="A13" s="5"/>
      <c r="B13" s="5"/>
      <c r="D13" s="5"/>
      <c r="E13" s="4"/>
      <c r="F13" s="4"/>
      <c r="G13" t="e">
        <f>CONCATENATE(G6,G7,G8,G11,#REF!,)</f>
        <v>#REF!</v>
      </c>
    </row>
    <row r="14" spans="1:10" ht="14.25" customHeight="1">
      <c r="A14" s="5"/>
      <c r="B14" s="5"/>
      <c r="D14" s="5"/>
      <c r="E14" s="4"/>
      <c r="F14" s="4"/>
      <c r="G14" t="e">
        <f>CONCATENATE(I6,I7,I8,I11,#REF!,)</f>
        <v>#REF!</v>
      </c>
    </row>
    <row r="15" spans="1:10" ht="14.25" customHeight="1">
      <c r="A15" s="5"/>
      <c r="B15" s="5"/>
      <c r="D15" s="5"/>
      <c r="E15" s="4"/>
      <c r="F15" s="4"/>
      <c r="G15" t="e">
        <f>CONCATENATE(I7,I8,I11,#REF!,)</f>
        <v>#REF!</v>
      </c>
    </row>
    <row r="16" spans="1:10" ht="14.25" customHeight="1">
      <c r="A16" s="5"/>
      <c r="B16" s="5"/>
      <c r="D16" s="5"/>
      <c r="E16" s="4"/>
      <c r="F16" s="4"/>
      <c r="G16" t="e">
        <f>CONCATENATE(I8,I11,#REF!,)</f>
        <v>#REF!</v>
      </c>
    </row>
    <row r="17" spans="1:4">
      <c r="A17" s="18" t="s">
        <v>60</v>
      </c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  <row r="28" spans="1:4">
      <c r="A28" s="1"/>
      <c r="B28" s="1"/>
      <c r="D28" s="1"/>
    </row>
    <row r="29" spans="1:4">
      <c r="A29" s="1"/>
      <c r="B29" s="1"/>
      <c r="D29" s="1"/>
    </row>
    <row r="30" spans="1:4">
      <c r="A30" s="1"/>
      <c r="B30" s="1"/>
      <c r="D30" s="1"/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6" sqref="E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45" t="s">
        <v>245</v>
      </c>
      <c r="F2" s="4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45" t="s">
        <v>381</v>
      </c>
      <c r="F2" s="45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2"/>
  <sheetViews>
    <sheetView workbookViewId="0">
      <selection activeCell="E39" sqref="E3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45" t="s">
        <v>246</v>
      </c>
      <c r="F2" s="4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1:7">
      <c r="G17" t="str">
        <f>CONCATENATE(I4,I5,I6,I7,I8,I9,I10,I11,I12,I13)</f>
        <v xml:space="preserve"> wi ,si ,st ,wd ,wt ,wtt</v>
      </c>
    </row>
    <row r="22" spans="1:7" s="43" customFormat="1" ht="27">
      <c r="A22" s="48" t="s">
        <v>658</v>
      </c>
      <c r="B22" s="48" t="s">
        <v>659</v>
      </c>
      <c r="D22" s="48"/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7" sqref="D17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45" t="s">
        <v>329</v>
      </c>
      <c r="F1" s="45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45" t="s">
        <v>315</v>
      </c>
      <c r="F2" s="45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8"/>
  <sheetViews>
    <sheetView workbookViewId="0">
      <selection activeCell="D32" sqref="D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45" t="s">
        <v>313</v>
      </c>
      <c r="F2" s="45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3" si="3">" ," &amp; E11 &amp; " " &amp; F11 &amp; " "</f>
        <v xml:space="preserve"> ,rel varchar(4) </v>
      </c>
      <c r="I11" t="str">
        <f t="shared" ref="I11:I13" si="4">" ," &amp; E11</f>
        <v xml:space="preserve"> ,rel</v>
      </c>
      <c r="J11" t="str">
        <f t="shared" ref="J11:J13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 s="43" customFormat="1" ht="27">
      <c r="A13" s="42" t="s">
        <v>646</v>
      </c>
      <c r="B13" s="42" t="s">
        <v>648</v>
      </c>
      <c r="D13" s="42" t="s">
        <v>646</v>
      </c>
      <c r="E13" s="44" t="s">
        <v>647</v>
      </c>
      <c r="F13" s="44" t="s">
        <v>645</v>
      </c>
      <c r="G13" s="43" t="str">
        <f t="shared" si="3"/>
        <v xml:space="preserve"> ,src varchar(4) </v>
      </c>
      <c r="I13" s="43" t="str">
        <f t="shared" si="4"/>
        <v xml:space="preserve"> ,src</v>
      </c>
      <c r="J13" s="43" t="str">
        <f t="shared" si="5"/>
        <v>private _src: string;</v>
      </c>
    </row>
    <row r="14" spans="1:10">
      <c r="A14" s="5" t="s">
        <v>274</v>
      </c>
      <c r="B14" s="5"/>
      <c r="D14" s="5" t="s">
        <v>274</v>
      </c>
      <c r="E14" s="4" t="s">
        <v>278</v>
      </c>
      <c r="F14" s="4" t="s">
        <v>275</v>
      </c>
      <c r="G14" t="e">
        <f>CONCATENATE(G4,G5,G6,#REF!,G7,G8,G9,G10,#REF!,#REF!,G11,G12)</f>
        <v>#REF!</v>
      </c>
    </row>
    <row r="15" spans="1:10">
      <c r="A15" s="5"/>
      <c r="B15" s="5"/>
      <c r="D15" s="5"/>
      <c r="E15" s="4"/>
      <c r="F15" s="4"/>
      <c r="G15" t="e">
        <f>CONCATENATE(I4,I5,I6,#REF!,I7,I8,I9,I10,#REF!,#REF!,I11,I12)</f>
        <v>#REF!</v>
      </c>
    </row>
    <row r="18" spans="1:1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45" t="s">
        <v>251</v>
      </c>
      <c r="F2" s="45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45" t="s">
        <v>255</v>
      </c>
      <c r="F2" s="45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45" t="s">
        <v>256</v>
      </c>
      <c r="F2" s="4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45" t="s">
        <v>231</v>
      </c>
      <c r="F2" s="45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K40" sqref="K40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45" t="s">
        <v>356</v>
      </c>
      <c r="F2" s="45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45" t="s">
        <v>225</v>
      </c>
      <c r="F2" s="45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D28" sqref="D2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45" t="s">
        <v>231</v>
      </c>
      <c r="F2" s="45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15" sqref="B15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46" t="s">
        <v>302</v>
      </c>
      <c r="F2" s="47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27" sqref="B2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46" t="s">
        <v>240</v>
      </c>
      <c r="F2" s="4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46" t="s">
        <v>242</v>
      </c>
      <c r="F2" s="47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46" t="s">
        <v>340</v>
      </c>
      <c r="F2" s="47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日程表</vt:lpstr>
      <vt:lpstr>任务表</vt:lpstr>
      <vt:lpstr>附件表</vt:lpstr>
      <vt:lpstr>备忘表</vt:lpstr>
      <vt:lpstr>日历项表</vt:lpstr>
      <vt:lpstr>参与人表</vt:lpstr>
      <vt:lpstr>语义标签标注表</vt:lpstr>
      <vt:lpstr>新消息表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2019-08-05T10:20:50Z</dcterms:modified>
</cp:coreProperties>
</file>