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14370" windowHeight="5820" tabRatio="891" firstSheet="5" activeTab="9"/>
  </bookViews>
  <sheets>
    <sheet name="一览" sheetId="2" r:id="rId1"/>
    <sheet name="更新日志" sheetId="23" r:id="rId2"/>
    <sheet name="日程、提醒和计划设计" sheetId="52" r:id="rId3"/>
    <sheet name="账户表" sheetId="44" r:id="rId4"/>
    <sheet name="用户信息表" sheetId="4" r:id="rId5"/>
    <sheet name="日程总表" sheetId="47" r:id="rId6"/>
    <sheet name="日程事件表" sheetId="9" r:id="rId7"/>
    <sheet name="日程特殊事件表" sheetId="45" r:id="rId8"/>
    <sheet name="计划日程特殊表" sheetId="49" r:id="rId9"/>
    <sheet name="日历、日历项、事件、备忘设计" sheetId="54" r:id="rId10"/>
    <sheet name="事件表" sheetId="55" r:id="rId11"/>
    <sheet name="日程表" sheetId="62" r:id="rId12"/>
    <sheet name="任务表" sheetId="57" r:id="rId13"/>
    <sheet name="附件表" sheetId="59" r:id="rId14"/>
    <sheet name="备忘表" sheetId="53" r:id="rId15"/>
    <sheet name="日历项表" sheetId="58" r:id="rId16"/>
    <sheet name="参与人表" sheetId="60" r:id="rId17"/>
    <sheet name="语义标签标注表" sheetId="61" r:id="rId18"/>
    <sheet name="新消息表" sheetId="63" r:id="rId19"/>
    <sheet name="日程参与人表" sheetId="10" r:id="rId20"/>
    <sheet name="日程语义标签标注表" sheetId="51" r:id="rId21"/>
    <sheet name="提醒时间表" sheetId="11" r:id="rId22"/>
    <sheet name="计划表" sheetId="41" r:id="rId23"/>
    <sheet name="参与人头像" sheetId="48" r:id="rId24"/>
    <sheet name="参与人" sheetId="24" r:id="rId25"/>
    <sheet name="群组" sheetId="43" r:id="rId26"/>
    <sheet name="群组参与人关系" sheetId="8" r:id="rId27"/>
    <sheet name="系統設置表" sheetId="29" r:id="rId28"/>
    <sheet name="用户偏好" sheetId="39" r:id="rId29"/>
    <sheet name="系統設置表数据" sheetId="46" r:id="rId30"/>
    <sheet name="语音表" sheetId="50" r:id="rId31"/>
  </sheets>
  <definedNames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63" l="1"/>
  <c r="J8" i="63"/>
  <c r="I8" i="63"/>
  <c r="G16" i="63" s="1"/>
  <c r="G8" i="63"/>
  <c r="J7" i="63"/>
  <c r="I7" i="63"/>
  <c r="G7" i="63"/>
  <c r="J6" i="63"/>
  <c r="I6" i="63"/>
  <c r="G6" i="63"/>
  <c r="J10" i="62"/>
  <c r="I10" i="62"/>
  <c r="J8" i="62"/>
  <c r="I8" i="62"/>
  <c r="G8" i="62"/>
  <c r="J7" i="62"/>
  <c r="I7" i="62"/>
  <c r="G7" i="62"/>
  <c r="J6" i="62"/>
  <c r="I6" i="62"/>
  <c r="G6" i="62"/>
  <c r="J5" i="62"/>
  <c r="I5" i="62"/>
  <c r="G5" i="62"/>
  <c r="J4" i="62"/>
  <c r="I4" i="62"/>
  <c r="G4" i="62"/>
  <c r="G15" i="63" l="1"/>
  <c r="G14" i="63"/>
  <c r="G13" i="63"/>
  <c r="G4" i="61"/>
  <c r="I4" i="61"/>
  <c r="J4" i="61"/>
  <c r="G5" i="61"/>
  <c r="I5" i="61"/>
  <c r="J5" i="61"/>
  <c r="G6" i="61"/>
  <c r="I6" i="61"/>
  <c r="J6" i="61"/>
  <c r="G7" i="61"/>
  <c r="I7" i="61"/>
  <c r="J7" i="61"/>
  <c r="G8" i="61"/>
  <c r="I8" i="61"/>
  <c r="J8" i="61"/>
  <c r="G9" i="61"/>
  <c r="I9" i="61"/>
  <c r="J9" i="61"/>
  <c r="G5" i="60"/>
  <c r="I5" i="60"/>
  <c r="J5" i="60"/>
  <c r="G6" i="60"/>
  <c r="I6" i="60"/>
  <c r="J6" i="60"/>
  <c r="G7" i="60"/>
  <c r="I7" i="60"/>
  <c r="J7" i="60"/>
  <c r="G8" i="60"/>
  <c r="I8" i="60"/>
  <c r="J8" i="60"/>
  <c r="G9" i="60"/>
  <c r="I9" i="60"/>
  <c r="J9" i="60"/>
  <c r="J10" i="60"/>
  <c r="J11" i="60"/>
  <c r="G15" i="60"/>
  <c r="G4" i="59"/>
  <c r="I4" i="59"/>
  <c r="J4" i="59"/>
  <c r="G5" i="59"/>
  <c r="I5" i="59"/>
  <c r="J5" i="59"/>
  <c r="G8" i="59"/>
  <c r="I8" i="59"/>
  <c r="J8" i="59"/>
  <c r="G9" i="59"/>
  <c r="I9" i="59"/>
  <c r="J9" i="59"/>
  <c r="G16" i="60" l="1"/>
  <c r="G14" i="61"/>
  <c r="G13" i="61"/>
  <c r="I14" i="55"/>
  <c r="J14" i="55"/>
  <c r="I12" i="55"/>
  <c r="J12" i="55"/>
  <c r="I17" i="55" l="1"/>
  <c r="J17" i="55"/>
  <c r="I9" i="58" l="1"/>
  <c r="G9" i="58"/>
  <c r="J9" i="58"/>
  <c r="I8" i="58"/>
  <c r="G8" i="58"/>
  <c r="J8" i="58"/>
  <c r="J12" i="58"/>
  <c r="I12" i="58"/>
  <c r="G12" i="58"/>
  <c r="J11" i="58"/>
  <c r="I11" i="58"/>
  <c r="G11" i="58"/>
  <c r="J10" i="58"/>
  <c r="I10" i="58"/>
  <c r="G10" i="58"/>
  <c r="J7" i="58"/>
  <c r="I7" i="58"/>
  <c r="G7" i="58"/>
  <c r="J6" i="58"/>
  <c r="I6" i="58"/>
  <c r="G6" i="58"/>
  <c r="J5" i="58"/>
  <c r="I5" i="58"/>
  <c r="G5" i="58"/>
  <c r="J4" i="58"/>
  <c r="I4" i="58"/>
  <c r="G4" i="58"/>
  <c r="I16" i="55"/>
  <c r="J16" i="55"/>
  <c r="J5" i="57"/>
  <c r="I5" i="57"/>
  <c r="G5" i="57"/>
  <c r="J10" i="57"/>
  <c r="I10" i="57"/>
  <c r="J9" i="57"/>
  <c r="I9" i="57"/>
  <c r="J8" i="57"/>
  <c r="I8" i="57"/>
  <c r="G8" i="57"/>
  <c r="J7" i="57"/>
  <c r="I7" i="57"/>
  <c r="G7" i="57"/>
  <c r="J6" i="57"/>
  <c r="I6" i="57"/>
  <c r="G6" i="57"/>
  <c r="J4" i="57"/>
  <c r="I4" i="57"/>
  <c r="G4" i="57"/>
  <c r="G15" i="58" l="1"/>
  <c r="G16" i="58"/>
  <c r="I21" i="55" l="1"/>
  <c r="J21" i="55"/>
  <c r="I20" i="55"/>
  <c r="J20" i="55"/>
  <c r="I19" i="55"/>
  <c r="J19" i="55"/>
  <c r="J15" i="55"/>
  <c r="I15" i="55"/>
  <c r="J13" i="55"/>
  <c r="I13" i="55"/>
  <c r="G13" i="55"/>
  <c r="J11" i="55"/>
  <c r="I11" i="55"/>
  <c r="G11" i="55"/>
  <c r="J10" i="55"/>
  <c r="I10" i="55"/>
  <c r="G10" i="55"/>
  <c r="J9" i="55"/>
  <c r="I9" i="55"/>
  <c r="G9" i="55"/>
  <c r="J8" i="55"/>
  <c r="I8" i="55"/>
  <c r="G8" i="55"/>
  <c r="J7" i="55"/>
  <c r="I7" i="55"/>
  <c r="G7" i="55"/>
  <c r="J6" i="55"/>
  <c r="I6" i="55"/>
  <c r="G6" i="55"/>
  <c r="J5" i="55"/>
  <c r="I5" i="55"/>
  <c r="G5" i="55"/>
  <c r="J4" i="55"/>
  <c r="I4" i="55"/>
  <c r="G4" i="55"/>
  <c r="G21" i="55" l="1"/>
  <c r="G23" i="55"/>
  <c r="G24" i="55"/>
  <c r="G22" i="55"/>
  <c r="G14" i="49"/>
  <c r="I14" i="49"/>
  <c r="J14" i="49"/>
  <c r="G15" i="49"/>
  <c r="G13" i="49"/>
  <c r="I15" i="49"/>
  <c r="J15" i="49"/>
  <c r="I13" i="49"/>
  <c r="J13" i="49"/>
  <c r="J9" i="53" l="1"/>
  <c r="I9" i="53"/>
  <c r="G9" i="53"/>
  <c r="J8" i="53"/>
  <c r="I8" i="53"/>
  <c r="G8" i="53"/>
  <c r="J7" i="53"/>
  <c r="I7" i="53"/>
  <c r="G7" i="53"/>
  <c r="J6" i="53"/>
  <c r="I6" i="53"/>
  <c r="G6" i="53"/>
  <c r="J5" i="53"/>
  <c r="I5" i="53"/>
  <c r="G5" i="53"/>
  <c r="J4" i="53"/>
  <c r="I4" i="53"/>
  <c r="G4" i="53"/>
  <c r="G12" i="53" l="1"/>
  <c r="G11" i="53"/>
  <c r="J8" i="51"/>
  <c r="J7" i="51"/>
  <c r="J6" i="51"/>
  <c r="J5" i="51"/>
  <c r="J4" i="51"/>
  <c r="I8" i="51"/>
  <c r="I7" i="51"/>
  <c r="I6" i="51"/>
  <c r="I5" i="51"/>
  <c r="I4" i="51"/>
  <c r="G8" i="51"/>
  <c r="G7" i="51"/>
  <c r="G6" i="51"/>
  <c r="G5" i="51"/>
  <c r="G4" i="51"/>
  <c r="G13" i="51" l="1"/>
  <c r="G12" i="51"/>
  <c r="J8" i="50"/>
  <c r="I8" i="50"/>
  <c r="G8" i="50"/>
  <c r="J6" i="50"/>
  <c r="I6" i="50"/>
  <c r="G6" i="50"/>
  <c r="J7" i="50"/>
  <c r="I7" i="50"/>
  <c r="G7" i="50"/>
  <c r="J5" i="50"/>
  <c r="I5" i="50"/>
  <c r="G5" i="50"/>
  <c r="J12" i="50"/>
  <c r="J11" i="50"/>
  <c r="J10" i="50"/>
  <c r="J9" i="50"/>
  <c r="J4" i="50"/>
  <c r="I12" i="50"/>
  <c r="G12" i="50"/>
  <c r="I11" i="50"/>
  <c r="G11" i="50"/>
  <c r="I10" i="50"/>
  <c r="G10" i="50"/>
  <c r="I9" i="50"/>
  <c r="G9" i="50"/>
  <c r="I4" i="50"/>
  <c r="G4" i="50"/>
  <c r="G17" i="49"/>
  <c r="I17" i="49"/>
  <c r="J17" i="49"/>
  <c r="G23" i="50" l="1"/>
  <c r="G22" i="50"/>
  <c r="G4" i="49"/>
  <c r="G11" i="49"/>
  <c r="I11" i="49"/>
  <c r="J11" i="49"/>
  <c r="J16" i="49"/>
  <c r="I16" i="49"/>
  <c r="G16" i="49"/>
  <c r="J12" i="49"/>
  <c r="I12" i="49"/>
  <c r="G12" i="49"/>
  <c r="J10" i="49"/>
  <c r="I10" i="49"/>
  <c r="G10" i="49"/>
  <c r="J9" i="49"/>
  <c r="I9" i="49"/>
  <c r="G9" i="49"/>
  <c r="J8" i="49"/>
  <c r="I8" i="49"/>
  <c r="G8" i="49"/>
  <c r="J7" i="49"/>
  <c r="I7" i="49"/>
  <c r="G7" i="49"/>
  <c r="J6" i="49"/>
  <c r="I6" i="49"/>
  <c r="G6" i="49"/>
  <c r="J5" i="49"/>
  <c r="I5" i="49"/>
  <c r="G5" i="49"/>
  <c r="J4" i="49"/>
  <c r="I4" i="49"/>
  <c r="D23" i="45"/>
  <c r="G8" i="47"/>
  <c r="G7" i="47"/>
  <c r="G6" i="47"/>
  <c r="G5" i="47"/>
  <c r="I8" i="47"/>
  <c r="J8" i="47"/>
  <c r="J6" i="47"/>
  <c r="I6" i="47"/>
  <c r="J5" i="47"/>
  <c r="I5" i="47"/>
  <c r="J4" i="47"/>
  <c r="I4" i="47"/>
  <c r="G4" i="47"/>
  <c r="G9" i="11"/>
  <c r="I9" i="11"/>
  <c r="J9" i="11"/>
  <c r="G10" i="44"/>
  <c r="G19" i="49" l="1"/>
  <c r="G20" i="49"/>
  <c r="G12" i="47"/>
  <c r="G11" i="47"/>
  <c r="G13" i="47"/>
  <c r="G10" i="47"/>
  <c r="I13" i="9"/>
  <c r="J13" i="9"/>
  <c r="J12" i="24"/>
  <c r="I12" i="24"/>
  <c r="G12" i="24"/>
  <c r="J11" i="24"/>
  <c r="I11" i="24"/>
  <c r="G11" i="24"/>
  <c r="J10" i="24"/>
  <c r="I10" i="24"/>
  <c r="G10" i="24"/>
  <c r="J9" i="24"/>
  <c r="I9" i="24"/>
  <c r="G9" i="24"/>
  <c r="J8" i="24"/>
  <c r="I8" i="24"/>
  <c r="G8" i="24"/>
  <c r="J7" i="24"/>
  <c r="I7" i="24"/>
  <c r="G7" i="24"/>
  <c r="J6" i="24"/>
  <c r="I6" i="24"/>
  <c r="G6" i="24"/>
  <c r="J5" i="24"/>
  <c r="I5" i="24"/>
  <c r="G5" i="24"/>
  <c r="J4" i="24"/>
  <c r="I4" i="24"/>
  <c r="G4" i="24"/>
  <c r="J9" i="39"/>
  <c r="I9" i="39"/>
  <c r="J8" i="39"/>
  <c r="I8" i="39"/>
  <c r="J7" i="39"/>
  <c r="I7" i="39"/>
  <c r="J6" i="39"/>
  <c r="I6" i="39"/>
  <c r="J5" i="39"/>
  <c r="I5" i="39"/>
  <c r="J4" i="39"/>
  <c r="I4" i="39"/>
  <c r="G9" i="39"/>
  <c r="G8" i="39"/>
  <c r="G7" i="39"/>
  <c r="G6" i="39"/>
  <c r="G5" i="39"/>
  <c r="G4" i="39"/>
  <c r="J9" i="29"/>
  <c r="I9" i="29"/>
  <c r="G9" i="29"/>
  <c r="J8" i="29"/>
  <c r="I8" i="29"/>
  <c r="G8" i="29"/>
  <c r="J7" i="29"/>
  <c r="I7" i="29"/>
  <c r="G7" i="29"/>
  <c r="J6" i="29"/>
  <c r="I6" i="29"/>
  <c r="G6" i="29"/>
  <c r="J5" i="29"/>
  <c r="I5" i="29"/>
  <c r="G5" i="29"/>
  <c r="J4" i="29"/>
  <c r="I4" i="29"/>
  <c r="G4" i="29"/>
  <c r="J5" i="8"/>
  <c r="I5" i="8"/>
  <c r="G5" i="8"/>
  <c r="J4" i="8"/>
  <c r="I4" i="8"/>
  <c r="G4" i="8"/>
  <c r="J6" i="43"/>
  <c r="I6" i="43"/>
  <c r="G6" i="43"/>
  <c r="J5" i="43"/>
  <c r="I5" i="43"/>
  <c r="G5" i="43"/>
  <c r="J4" i="43"/>
  <c r="I4" i="43"/>
  <c r="G4" i="43"/>
  <c r="J5" i="41"/>
  <c r="I5" i="41"/>
  <c r="G5" i="41"/>
  <c r="J4" i="41"/>
  <c r="I4" i="41"/>
  <c r="G4" i="41"/>
  <c r="J3" i="41"/>
  <c r="I3" i="41"/>
  <c r="G3" i="41"/>
  <c r="J8" i="11"/>
  <c r="I8" i="11"/>
  <c r="G8" i="11"/>
  <c r="J7" i="11"/>
  <c r="I7" i="11"/>
  <c r="G7" i="11"/>
  <c r="J6" i="11"/>
  <c r="I6" i="11"/>
  <c r="G6" i="11"/>
  <c r="J5" i="11"/>
  <c r="I5" i="11"/>
  <c r="G5" i="11"/>
  <c r="J4" i="11"/>
  <c r="I4" i="11"/>
  <c r="G4" i="11"/>
  <c r="J12" i="10"/>
  <c r="I12" i="10"/>
  <c r="G12" i="10"/>
  <c r="J11" i="10"/>
  <c r="I11" i="10"/>
  <c r="G11" i="10"/>
  <c r="J10" i="10"/>
  <c r="I10" i="10"/>
  <c r="G10" i="10"/>
  <c r="J9" i="10"/>
  <c r="I9" i="10"/>
  <c r="G9" i="10"/>
  <c r="J8" i="10"/>
  <c r="I8" i="10"/>
  <c r="G8" i="10"/>
  <c r="J7" i="10"/>
  <c r="I7" i="10"/>
  <c r="G7" i="10"/>
  <c r="J6" i="10"/>
  <c r="I6" i="10"/>
  <c r="G6" i="10"/>
  <c r="J5" i="10"/>
  <c r="I5" i="10"/>
  <c r="G5" i="10"/>
  <c r="J4" i="10"/>
  <c r="I4" i="10"/>
  <c r="G4" i="10"/>
  <c r="J13" i="45"/>
  <c r="J12" i="45"/>
  <c r="I12" i="45"/>
  <c r="G12" i="45"/>
  <c r="J11" i="45"/>
  <c r="I11" i="45"/>
  <c r="G11" i="45"/>
  <c r="J10" i="45"/>
  <c r="I10" i="45"/>
  <c r="G10" i="45"/>
  <c r="J9" i="45"/>
  <c r="I9" i="45"/>
  <c r="G9" i="45"/>
  <c r="J8" i="45"/>
  <c r="I8" i="45"/>
  <c r="G8" i="45"/>
  <c r="J7" i="45"/>
  <c r="I7" i="45"/>
  <c r="G7" i="45"/>
  <c r="J6" i="45"/>
  <c r="I6" i="45"/>
  <c r="G6" i="45"/>
  <c r="J5" i="45"/>
  <c r="I5" i="45"/>
  <c r="G5" i="45"/>
  <c r="J4" i="45"/>
  <c r="I4" i="45"/>
  <c r="G4" i="45"/>
  <c r="J12" i="9"/>
  <c r="J11" i="9"/>
  <c r="J10" i="9"/>
  <c r="J9" i="9"/>
  <c r="J8" i="9"/>
  <c r="J7" i="9"/>
  <c r="J6" i="9"/>
  <c r="J5" i="9"/>
  <c r="J4" i="9"/>
  <c r="I13" i="45"/>
  <c r="G13" i="45"/>
  <c r="I12" i="9"/>
  <c r="G12" i="9"/>
  <c r="I11" i="9"/>
  <c r="G11" i="9"/>
  <c r="I10" i="9"/>
  <c r="G10" i="9"/>
  <c r="I9" i="9"/>
  <c r="G9" i="9"/>
  <c r="I8" i="9"/>
  <c r="G8" i="9"/>
  <c r="I7" i="9"/>
  <c r="G7" i="9"/>
  <c r="I6" i="9"/>
  <c r="G6" i="9"/>
  <c r="I5" i="9"/>
  <c r="G5" i="9"/>
  <c r="I4" i="9"/>
  <c r="G4" i="9"/>
  <c r="I12" i="4"/>
  <c r="I11" i="4"/>
  <c r="I10" i="4"/>
  <c r="I9" i="4"/>
  <c r="I8" i="4"/>
  <c r="I7" i="4"/>
  <c r="I6" i="4"/>
  <c r="I5" i="4"/>
  <c r="I4" i="4"/>
  <c r="G9" i="44"/>
  <c r="G8" i="44"/>
  <c r="G7" i="44"/>
  <c r="G6" i="44"/>
  <c r="G5" i="44"/>
  <c r="G4" i="44"/>
  <c r="G12" i="4"/>
  <c r="G11" i="4"/>
  <c r="G10" i="4"/>
  <c r="G9" i="4"/>
  <c r="G8" i="4"/>
  <c r="G7" i="4"/>
  <c r="G6" i="4"/>
  <c r="G5" i="4"/>
  <c r="G4" i="4"/>
  <c r="G14" i="45" l="1"/>
  <c r="G17" i="4"/>
  <c r="G16" i="41"/>
  <c r="G15" i="41"/>
  <c r="G18" i="9"/>
  <c r="G18" i="29"/>
  <c r="G19" i="39"/>
  <c r="G16" i="8"/>
  <c r="G17" i="8"/>
  <c r="G19" i="9"/>
  <c r="G18" i="39"/>
  <c r="G19" i="29"/>
  <c r="G17" i="43"/>
  <c r="G16" i="43"/>
  <c r="G14" i="24"/>
  <c r="G13" i="24"/>
  <c r="G16" i="11"/>
  <c r="G17" i="11"/>
  <c r="G17" i="10"/>
  <c r="G18" i="45"/>
  <c r="G17" i="45"/>
  <c r="G17" i="9"/>
  <c r="G16" i="9"/>
  <c r="G13" i="44"/>
  <c r="G16" i="4"/>
  <c r="G16" i="10"/>
</calcChain>
</file>

<file path=xl/sharedStrings.xml><?xml version="1.0" encoding="utf-8"?>
<sst xmlns="http://schemas.openxmlformats.org/spreadsheetml/2006/main" count="1373" uniqueCount="641">
  <si>
    <t>表名</t>
  </si>
  <si>
    <t>用户表</t>
  </si>
  <si>
    <t>日程事件表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</si>
  <si>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</si>
  <si>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</si>
  <si>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</si>
  <si>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</si>
  <si>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</si>
  <si>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</si>
  <si>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</si>
  <si>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</si>
  <si>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</si>
  <si>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</si>
  <si>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</si>
  <si>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</si>
  <si>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</si>
  <si>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</si>
  <si>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</si>
  <si>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</si>
  <si>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</si>
  <si>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</si>
  <si>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</si>
  <si>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</si>
  <si>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</si>
  <si>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</si>
  <si>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</si>
  <si>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</si>
  <si>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</si>
  <si>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</si>
  <si>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</si>
  <si>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</si>
  <si>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</si>
  <si>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</si>
  <si>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</si>
  <si>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</si>
  <si>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</si>
  <si>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</si>
  <si>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</si>
  <si>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</si>
  <si>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系統設置表</t>
  </si>
  <si>
    <t>授权关系人中间表</t>
  </si>
  <si>
    <t>修改权限</t>
    <phoneticPr fontId="1" type="noConversion"/>
  </si>
  <si>
    <t>0无，1男，2女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</si>
  <si>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</si>
  <si>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</si>
  <si>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</si>
  <si>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</si>
  <si>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</si>
  <si>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创建者</t>
    <phoneticPr fontId="1" type="noConversion"/>
  </si>
  <si>
    <t>字典数据表</t>
    <phoneticPr fontId="1" type="noConversion"/>
  </si>
  <si>
    <t>授权联系类型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</si>
  <si>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</si>
  <si>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</si>
  <si>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</si>
  <si>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</si>
  <si>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</si>
  <si>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授权表主键</t>
    <phoneticPr fontId="1" type="noConversion"/>
  </si>
  <si>
    <t>varchar(50)</t>
    <phoneticPr fontId="1" type="noConversion"/>
  </si>
  <si>
    <t>varchar(200)</t>
    <phoneticPr fontId="1" type="noConversion"/>
  </si>
  <si>
    <t>数据归属人ID</t>
    <phoneticPr fontId="1" type="noConversion"/>
  </si>
  <si>
    <t>返回</t>
    <phoneticPr fontId="1" type="noConversion"/>
  </si>
  <si>
    <t>VARCHAR(100)</t>
    <phoneticPr fontId="1" type="noConversion"/>
  </si>
  <si>
    <t>rn</t>
    <phoneticPr fontId="1" type="noConversion"/>
  </si>
  <si>
    <t>ran</t>
  </si>
  <si>
    <t>ranpy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</si>
  <si>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</si>
  <si>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</si>
  <si>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</si>
  <si>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</si>
  <si>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</si>
  <si>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</si>
  <si>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</si>
  <si>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</si>
  <si>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</si>
  <si>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</si>
  <si>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</si>
  <si>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</si>
  <si>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</si>
  <si>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</si>
  <si>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</si>
  <si>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</si>
  <si>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</si>
  <si>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</si>
  <si>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</si>
  <si>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</si>
  <si>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</si>
  <si>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</si>
  <si>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</si>
  <si>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</si>
  <si>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</si>
  <si>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</si>
  <si>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</si>
  <si>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</si>
  <si>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</si>
  <si>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</si>
  <si>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</si>
  <si>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</si>
  <si>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</si>
  <si>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varchar(20)</t>
    <phoneticPr fontId="1" type="noConversion"/>
  </si>
  <si>
    <t>varchar(20)</t>
    <phoneticPr fontId="1" type="noConversion"/>
  </si>
  <si>
    <t>返回</t>
    <phoneticPr fontId="1" type="noConversion"/>
  </si>
  <si>
    <t>提醒时间表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</si>
  <si>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</si>
  <si>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</si>
  <si>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</si>
  <si>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</si>
  <si>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</si>
  <si>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</si>
  <si>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</si>
  <si>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</si>
  <si>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</si>
  <si>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</si>
  <si>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</si>
  <si>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</si>
  <si>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</si>
  <si>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</si>
  <si>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</si>
  <si>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</si>
  <si>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token</t>
    <phoneticPr fontId="1" type="noConversion"/>
  </si>
  <si>
    <t>联系方式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</si>
  <si>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</si>
  <si>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</si>
  <si>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</si>
  <si>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日程特殊事件表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</si>
  <si>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</si>
  <si>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</si>
  <si>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</si>
  <si>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日程特殊事件ID</t>
    <phoneticPr fontId="1" type="noConversion"/>
  </si>
  <si>
    <t>日程特殊事件主题</t>
    <phoneticPr fontId="1" type="noConversion"/>
  </si>
  <si>
    <t>日程提醒日期</t>
    <phoneticPr fontId="1" type="noConversion"/>
  </si>
  <si>
    <t>日程事件类型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</si>
  <si>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</si>
  <si>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</si>
  <si>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</si>
  <si>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组名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</si>
  <si>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</si>
  <si>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</si>
  <si>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</si>
  <si>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</si>
  <si>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</si>
  <si>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</si>
  <si>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</si>
  <si>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</si>
  <si>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</si>
  <si>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</si>
  <si>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</si>
  <si>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</si>
  <si>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</si>
  <si>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系统版本</t>
    <phoneticPr fontId="1" type="noConversion"/>
  </si>
  <si>
    <t>VARCHAR(400)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</si>
  <si>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</si>
  <si>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</si>
  <si>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</si>
  <si>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</si>
  <si>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</si>
  <si>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</si>
  <si>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</si>
  <si>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</si>
  <si>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</si>
  <si>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</si>
  <si>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</si>
  <si>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用户信息表</t>
    <phoneticPr fontId="1" type="noConversion"/>
  </si>
  <si>
    <t>日程事件表</t>
    <phoneticPr fontId="1" type="noConversion"/>
  </si>
  <si>
    <t>计划表</t>
    <phoneticPr fontId="1" type="noConversion"/>
  </si>
  <si>
    <t>用户偏好</t>
    <phoneticPr fontId="1" type="noConversion"/>
  </si>
  <si>
    <t>账户表</t>
    <phoneticPr fontId="1" type="noConversion"/>
  </si>
  <si>
    <t>varchar(10)</t>
    <phoneticPr fontId="1" type="noConversion"/>
  </si>
  <si>
    <t>varchar(11)</t>
    <phoneticPr fontId="1" type="noConversion"/>
  </si>
  <si>
    <t>varchar(20)</t>
    <phoneticPr fontId="1" type="noConversion"/>
  </si>
  <si>
    <t>varchar(100)</t>
    <phoneticPr fontId="1" type="noConversion"/>
  </si>
  <si>
    <t>sta</t>
    <phoneticPr fontId="1" type="noConversion"/>
  </si>
  <si>
    <t>varchar(4)</t>
    <phoneticPr fontId="1" type="noConversion"/>
  </si>
  <si>
    <t>varchar(4)</t>
    <phoneticPr fontId="1" type="noConversion"/>
  </si>
  <si>
    <t>系统设置主键ID</t>
    <phoneticPr fontId="1" type="noConversion"/>
  </si>
  <si>
    <t>偏好主键ID</t>
    <phoneticPr fontId="1" type="noConversion"/>
  </si>
  <si>
    <t>计划颜色标记</t>
    <phoneticPr fontId="1" type="noConversion"/>
  </si>
  <si>
    <t>jc</t>
    <phoneticPr fontId="1" type="noConversion"/>
  </si>
  <si>
    <t>VARCHAR(10)</t>
    <phoneticPr fontId="1" type="noConversion"/>
  </si>
  <si>
    <t>URL</t>
    <phoneticPr fontId="1" type="noConversion"/>
  </si>
  <si>
    <t>设备类型</t>
    <phoneticPr fontId="1" type="noConversion"/>
  </si>
  <si>
    <t>帐户ID</t>
    <phoneticPr fontId="1" type="noConversion"/>
  </si>
  <si>
    <t>设备ID</t>
    <phoneticPr fontId="1" type="noConversion"/>
  </si>
  <si>
    <t>产品版本</t>
    <phoneticPr fontId="1" type="noConversion"/>
  </si>
  <si>
    <t>产品ID</t>
    <phoneticPr fontId="1" type="noConversion"/>
  </si>
  <si>
    <t>pi</t>
    <phoneticPr fontId="1" type="noConversion"/>
  </si>
  <si>
    <t>token</t>
    <phoneticPr fontId="1" type="noConversion"/>
  </si>
  <si>
    <t>lt</t>
    <phoneticPr fontId="1" type="noConversion"/>
  </si>
  <si>
    <t>pv</t>
    <phoneticPr fontId="1" type="noConversion"/>
  </si>
  <si>
    <t>di</t>
    <phoneticPr fontId="1" type="noConversion"/>
  </si>
  <si>
    <t>ai</t>
    <phoneticPr fontId="1" type="noConversion"/>
  </si>
  <si>
    <t>dt</t>
    <phoneticPr fontId="1" type="noConversion"/>
  </si>
  <si>
    <t>头部信息</t>
    <phoneticPr fontId="1" type="noConversion"/>
  </si>
  <si>
    <t>fi</t>
    <phoneticPr fontId="1" type="noConversion"/>
  </si>
  <si>
    <t>系统数据完成</t>
    <phoneticPr fontId="1" type="noConversion"/>
  </si>
  <si>
    <t>数据初始化</t>
    <phoneticPr fontId="1" type="noConversion"/>
  </si>
  <si>
    <t>URL</t>
  </si>
  <si>
    <t>语音</t>
  </si>
  <si>
    <t>画面msg</t>
  </si>
  <si>
    <t>系统版本</t>
  </si>
  <si>
    <t>头部信息</t>
  </si>
  <si>
    <t>speech</t>
    <phoneticPr fontId="1" type="noConversion"/>
  </si>
  <si>
    <t>formmsg</t>
    <phoneticPr fontId="1" type="noConversion"/>
  </si>
  <si>
    <t>sysversion</t>
    <phoneticPr fontId="1" type="noConversion"/>
  </si>
  <si>
    <t>header</t>
    <phoneticPr fontId="1" type="noConversion"/>
  </si>
  <si>
    <t>产品ID</t>
  </si>
  <si>
    <t>pi</t>
  </si>
  <si>
    <t>产品版本</t>
  </si>
  <si>
    <t>pv</t>
  </si>
  <si>
    <t>设备ID</t>
  </si>
  <si>
    <t>di</t>
  </si>
  <si>
    <t>帐户ID</t>
  </si>
  <si>
    <t>ai</t>
  </si>
  <si>
    <t>设备类型</t>
  </si>
  <si>
    <t>dt</t>
  </si>
  <si>
    <t>token</t>
  </si>
  <si>
    <t>lt</t>
  </si>
  <si>
    <t>init</t>
    <phoneticPr fontId="1" type="noConversion"/>
  </si>
  <si>
    <t>系统设置类型key</t>
    <phoneticPr fontId="1" type="noConversion"/>
  </si>
  <si>
    <t>计划类型</t>
    <phoneticPr fontId="1" type="noConversion"/>
  </si>
  <si>
    <t>jt</t>
    <phoneticPr fontId="1" type="noConversion"/>
  </si>
  <si>
    <t>VARCHAR(4)</t>
    <phoneticPr fontId="1" type="noConversion"/>
  </si>
  <si>
    <t>系统设置类型描述</t>
    <phoneticPr fontId="1" type="noConversion"/>
  </si>
  <si>
    <t>系统设置描述</t>
    <phoneticPr fontId="1" type="noConversion"/>
  </si>
  <si>
    <t>日程关联ID</t>
    <phoneticPr fontId="1" type="noConversion"/>
  </si>
  <si>
    <t>sr</t>
    <phoneticPr fontId="1" type="noConversion"/>
  </si>
  <si>
    <t>gtd_a</t>
    <phoneticPr fontId="1" type="noConversion"/>
  </si>
  <si>
    <t>an</t>
    <phoneticPr fontId="1" type="noConversion"/>
  </si>
  <si>
    <t>am</t>
    <phoneticPr fontId="1" type="noConversion"/>
  </si>
  <si>
    <t>ae</t>
    <phoneticPr fontId="1" type="noConversion"/>
  </si>
  <si>
    <t>at</t>
    <phoneticPr fontId="1" type="noConversion"/>
  </si>
  <si>
    <t>aq</t>
    <phoneticPr fontId="1" type="noConversion"/>
  </si>
  <si>
    <t>gtd_u</t>
    <phoneticPr fontId="1" type="noConversion"/>
  </si>
  <si>
    <t>ui</t>
  </si>
  <si>
    <t>un</t>
  </si>
  <si>
    <t>hiu</t>
  </si>
  <si>
    <t>biy</t>
  </si>
  <si>
    <t>rn</t>
  </si>
  <si>
    <t>ic</t>
  </si>
  <si>
    <t>us</t>
  </si>
  <si>
    <t>uct</t>
  </si>
  <si>
    <t>gtd_c</t>
    <phoneticPr fontId="1" type="noConversion"/>
  </si>
  <si>
    <t>ui</t>
    <phoneticPr fontId="1" type="noConversion"/>
  </si>
  <si>
    <t>gtd_sp</t>
    <phoneticPr fontId="1" type="noConversion"/>
  </si>
  <si>
    <t>spi</t>
    <phoneticPr fontId="1" type="noConversion"/>
  </si>
  <si>
    <t>spn</t>
    <phoneticPr fontId="1" type="noConversion"/>
  </si>
  <si>
    <t>gtd_d</t>
    <phoneticPr fontId="1" type="noConversion"/>
  </si>
  <si>
    <t>gtd_e</t>
    <phoneticPr fontId="1" type="noConversion"/>
  </si>
  <si>
    <t>wi</t>
    <phoneticPr fontId="1" type="noConversion"/>
  </si>
  <si>
    <t>wt</t>
    <phoneticPr fontId="1" type="noConversion"/>
  </si>
  <si>
    <t>pwi</t>
    <phoneticPr fontId="1" type="noConversion"/>
  </si>
  <si>
    <t>rnpy</t>
    <phoneticPr fontId="1" type="noConversion"/>
  </si>
  <si>
    <t>gtd_g</t>
    <phoneticPr fontId="1" type="noConversion"/>
  </si>
  <si>
    <t>gi</t>
    <phoneticPr fontId="1" type="noConversion"/>
  </si>
  <si>
    <t>gn</t>
    <phoneticPr fontId="1" type="noConversion"/>
  </si>
  <si>
    <t>gm</t>
    <phoneticPr fontId="1" type="noConversion"/>
  </si>
  <si>
    <t>gtd_b_x</t>
    <phoneticPr fontId="1" type="noConversion"/>
  </si>
  <si>
    <t>gtd_s</t>
    <phoneticPr fontId="1" type="noConversion"/>
  </si>
  <si>
    <t>a</t>
    <phoneticPr fontId="1" type="noConversion"/>
  </si>
  <si>
    <t>u</t>
    <phoneticPr fontId="1" type="noConversion"/>
  </si>
  <si>
    <t>c</t>
    <phoneticPr fontId="1" type="noConversion"/>
  </si>
  <si>
    <t>sp</t>
    <phoneticPr fontId="1" type="noConversion"/>
  </si>
  <si>
    <t>d</t>
    <phoneticPr fontId="1" type="noConversion"/>
  </si>
  <si>
    <t>e</t>
    <phoneticPr fontId="1" type="noConversion"/>
  </si>
  <si>
    <t>j_h</t>
    <phoneticPr fontId="1" type="noConversion"/>
  </si>
  <si>
    <t>b</t>
    <phoneticPr fontId="1" type="noConversion"/>
  </si>
  <si>
    <t>g</t>
    <phoneticPr fontId="1" type="noConversion"/>
  </si>
  <si>
    <t>b_x</t>
    <phoneticPr fontId="1" type="noConversion"/>
  </si>
  <si>
    <t>s</t>
    <phoneticPr fontId="1" type="noConversion"/>
  </si>
  <si>
    <t>y</t>
    <phoneticPr fontId="1" type="noConversion"/>
  </si>
  <si>
    <t>参与人表ID</t>
    <phoneticPr fontId="1" type="noConversion"/>
  </si>
  <si>
    <t>计划名</t>
    <phoneticPr fontId="1" type="noConversion"/>
  </si>
  <si>
    <t>计划描述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</si>
  <si>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</si>
  <si>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</si>
  <si>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创建时间戳</t>
    <phoneticPr fontId="1" type="noConversion"/>
  </si>
  <si>
    <t>integer</t>
    <phoneticPr fontId="1" type="noConversion"/>
  </si>
  <si>
    <t>拼音</t>
    <phoneticPr fontId="1" type="noConversion"/>
  </si>
  <si>
    <t>gnpy</t>
    <phoneticPr fontId="1" type="noConversion"/>
  </si>
  <si>
    <t>wtt</t>
    <phoneticPr fontId="1" type="noConversion"/>
  </si>
  <si>
    <t>提醒方式</t>
    <phoneticPr fontId="1" type="noConversion"/>
  </si>
  <si>
    <t>tx</t>
    <phoneticPr fontId="1" type="noConversion"/>
  </si>
  <si>
    <t>varchar(4)</t>
    <phoneticPr fontId="1" type="noConversion"/>
  </si>
  <si>
    <t>联系人别称</t>
  </si>
  <si>
    <t>联系人别称拼音</t>
  </si>
  <si>
    <t>联系人头像</t>
  </si>
  <si>
    <t>联系人名称</t>
  </si>
  <si>
    <t>联系人名称拼音</t>
  </si>
  <si>
    <t>联系人联系方式</t>
  </si>
  <si>
    <t>1已注册，0未注册用户</t>
    <phoneticPr fontId="1" type="noConversion"/>
  </si>
  <si>
    <t>日程事件类型</t>
    <phoneticPr fontId="1" type="noConversion"/>
  </si>
  <si>
    <t>提醒时间表</t>
    <phoneticPr fontId="1" type="noConversion"/>
  </si>
  <si>
    <t>pni</t>
    <phoneticPr fontId="1" type="noConversion"/>
  </si>
  <si>
    <t>原始日程事件ID</t>
    <phoneticPr fontId="1" type="noConversion"/>
  </si>
  <si>
    <t>新消息</t>
    <phoneticPr fontId="1" type="noConversion"/>
  </si>
  <si>
    <t>du</t>
    <phoneticPr fontId="1" type="noConversion"/>
  </si>
  <si>
    <t>归属</t>
    <phoneticPr fontId="1" type="noConversion"/>
  </si>
  <si>
    <t>gs</t>
    <phoneticPr fontId="1" type="noConversion"/>
  </si>
  <si>
    <t>时间</t>
    <phoneticPr fontId="1" type="noConversion"/>
  </si>
  <si>
    <t>数量</t>
    <phoneticPr fontId="1" type="noConversion"/>
  </si>
  <si>
    <t>c</t>
    <phoneticPr fontId="1" type="noConversion"/>
  </si>
  <si>
    <t>boolean</t>
    <phoneticPr fontId="1" type="noConversion"/>
  </si>
  <si>
    <t>创建时间戳</t>
    <phoneticPr fontId="1" type="noConversion"/>
  </si>
  <si>
    <t>gtd_st</t>
    <phoneticPr fontId="1" type="noConversion"/>
  </si>
  <si>
    <t>n</t>
    <phoneticPr fontId="1" type="noConversion"/>
  </si>
  <si>
    <t>varchar(10)</t>
    <phoneticPr fontId="1" type="noConversion"/>
  </si>
  <si>
    <t>st</t>
    <phoneticPr fontId="1" type="noConversion"/>
  </si>
  <si>
    <t>日程总表</t>
    <phoneticPr fontId="1" type="noConversion"/>
  </si>
  <si>
    <t>时间</t>
    <phoneticPr fontId="1" type="noConversion"/>
  </si>
  <si>
    <t>是否提醒</t>
  </si>
  <si>
    <t>0：否，1：是</t>
    <phoneticPr fontId="1" type="noConversion"/>
  </si>
  <si>
    <t>是否提醒</t>
    <phoneticPr fontId="1" type="noConversion"/>
  </si>
  <si>
    <t>itx</t>
    <phoneticPr fontId="1" type="noConversion"/>
  </si>
  <si>
    <t>integer</t>
    <phoneticPr fontId="1" type="noConversion"/>
  </si>
  <si>
    <t>gtd_b</t>
    <phoneticPr fontId="1" type="noConversion"/>
  </si>
  <si>
    <t>rc</t>
    <phoneticPr fontId="1" type="noConversion"/>
  </si>
  <si>
    <t>gtd_bh</t>
    <phoneticPr fontId="1" type="noConversion"/>
  </si>
  <si>
    <t>用户头像表</t>
    <phoneticPr fontId="1" type="noConversion"/>
  </si>
  <si>
    <t>主键</t>
    <phoneticPr fontId="1" type="noConversion"/>
  </si>
  <si>
    <t>联系人ID</t>
    <phoneticPr fontId="1" type="noConversion"/>
  </si>
  <si>
    <t>头像</t>
    <phoneticPr fontId="1" type="noConversion"/>
  </si>
  <si>
    <t>pwi</t>
    <phoneticPr fontId="1" type="noConversion"/>
  </si>
  <si>
    <t>TEXT</t>
    <phoneticPr fontId="1" type="noConversion"/>
  </si>
  <si>
    <t>bhi</t>
    <phoneticPr fontId="1" type="noConversion"/>
  </si>
  <si>
    <t>hiu</t>
    <phoneticPr fontId="1" type="noConversion"/>
  </si>
  <si>
    <t>提醒内容</t>
    <phoneticPr fontId="1" type="noConversion"/>
  </si>
  <si>
    <t>wd</t>
    <phoneticPr fontId="1" type="noConversion"/>
  </si>
  <si>
    <t>0:关闭，1:10m， 2:30m，3:1h，4:4h，5:1d</t>
    <phoneticPr fontId="1" type="noConversion"/>
  </si>
  <si>
    <t>全天：99:99</t>
    <phoneticPr fontId="1" type="noConversion"/>
  </si>
  <si>
    <t>重复：9999/12/31</t>
    <phoneticPr fontId="1" type="noConversion"/>
  </si>
  <si>
    <t>gtd_j_h</t>
    <phoneticPr fontId="1" type="noConversion"/>
  </si>
  <si>
    <t>计划类型</t>
    <phoneticPr fontId="1" type="noConversion"/>
  </si>
  <si>
    <t>1：下载，0：未下载</t>
    <phoneticPr fontId="1" type="noConversion"/>
  </si>
  <si>
    <t>jtd</t>
    <phoneticPr fontId="1" type="noConversion"/>
  </si>
  <si>
    <t>计划日程特殊事件ID</t>
    <phoneticPr fontId="1" type="noConversion"/>
  </si>
  <si>
    <t>计划日程特殊事件ID</t>
    <phoneticPr fontId="1" type="noConversion"/>
  </si>
  <si>
    <t>计划内容主题</t>
    <phoneticPr fontId="1" type="noConversion"/>
  </si>
  <si>
    <t>计划内容主题</t>
    <phoneticPr fontId="1" type="noConversion"/>
  </si>
  <si>
    <t>排序</t>
    <phoneticPr fontId="1" type="noConversion"/>
  </si>
  <si>
    <t>排序</t>
    <phoneticPr fontId="1" type="noConversion"/>
  </si>
  <si>
    <t>integer</t>
    <phoneticPr fontId="1" type="noConversion"/>
  </si>
  <si>
    <t>gtd_jt</t>
    <phoneticPr fontId="1" type="noConversion"/>
  </si>
  <si>
    <t>jti</t>
    <phoneticPr fontId="1" type="noConversion"/>
  </si>
  <si>
    <t>ji</t>
    <phoneticPr fontId="1" type="noConversion"/>
  </si>
  <si>
    <t>spn</t>
    <phoneticPr fontId="1" type="noConversion"/>
  </si>
  <si>
    <t>sd</t>
    <phoneticPr fontId="1" type="noConversion"/>
  </si>
  <si>
    <t>px</t>
    <phoneticPr fontId="1" type="noConversion"/>
  </si>
  <si>
    <t>计划日程特殊表</t>
    <phoneticPr fontId="1" type="noConversion"/>
  </si>
  <si>
    <t>新增《计划日程特殊表》</t>
    <phoneticPr fontId="1" type="noConversion"/>
  </si>
  <si>
    <t>计划ID</t>
    <phoneticPr fontId="1" type="noConversion"/>
  </si>
  <si>
    <t>计划ID</t>
    <phoneticPr fontId="1" type="noConversion"/>
  </si>
  <si>
    <t>日程事件ID</t>
    <phoneticPr fontId="1" type="noConversion"/>
  </si>
  <si>
    <t>si</t>
    <phoneticPr fontId="1" type="noConversion"/>
  </si>
  <si>
    <t>varchar(50)</t>
    <phoneticPr fontId="1" type="noConversion"/>
  </si>
  <si>
    <t>1：未读，0：已读</t>
    <phoneticPr fontId="1" type="noConversion"/>
  </si>
  <si>
    <t>0:系统jt，1：系统sp，2：自定义</t>
    <phoneticPr fontId="1" type="noConversion"/>
  </si>
  <si>
    <t>语音表</t>
    <phoneticPr fontId="1" type="noConversion"/>
  </si>
  <si>
    <t>gtd_su</t>
    <phoneticPr fontId="1" type="noConversion"/>
  </si>
  <si>
    <t>主键ID</t>
    <phoneticPr fontId="1" type="noConversion"/>
  </si>
  <si>
    <t>语音内容</t>
    <phoneticPr fontId="1" type="noConversion"/>
  </si>
  <si>
    <t>备注</t>
    <phoneticPr fontId="1" type="noConversion"/>
  </si>
  <si>
    <t>sui</t>
    <phoneticPr fontId="1" type="noConversion"/>
  </si>
  <si>
    <t>sum</t>
    <phoneticPr fontId="1" type="noConversion"/>
  </si>
  <si>
    <t>sus</t>
    <phoneticPr fontId="1" type="noConversion"/>
  </si>
  <si>
    <t>sut</t>
    <phoneticPr fontId="1" type="noConversion"/>
  </si>
  <si>
    <t>suc</t>
    <phoneticPr fontId="1" type="noConversion"/>
  </si>
  <si>
    <t>subt</t>
    <phoneticPr fontId="1" type="noConversion"/>
  </si>
  <si>
    <t>sust</t>
    <phoneticPr fontId="1" type="noConversion"/>
  </si>
  <si>
    <t>subtsn</t>
    <phoneticPr fontId="1" type="noConversion"/>
  </si>
  <si>
    <t>sustsn</t>
    <phoneticPr fontId="1" type="noConversion"/>
  </si>
  <si>
    <t>大分类</t>
    <phoneticPr fontId="1" type="noConversion"/>
  </si>
  <si>
    <t>大分类描述</t>
    <phoneticPr fontId="1" type="noConversion"/>
  </si>
  <si>
    <t>小分类</t>
    <phoneticPr fontId="1" type="noConversion"/>
  </si>
  <si>
    <t>小分类描述</t>
    <phoneticPr fontId="1" type="noConversion"/>
  </si>
  <si>
    <t>NONE, ONE, MULTI</t>
    <phoneticPr fontId="1" type="noConversion"/>
  </si>
  <si>
    <t>语义环境</t>
    <phoneticPr fontId="1" type="noConversion"/>
  </si>
  <si>
    <t>语义结果是否多条</t>
    <phoneticPr fontId="1" type="noConversion"/>
  </si>
  <si>
    <t>true：需要，false：不需要</t>
    <phoneticPr fontId="1" type="noConversion"/>
  </si>
  <si>
    <t>语音自动激活</t>
    <phoneticPr fontId="1" type="noConversion"/>
  </si>
  <si>
    <t>语音tips</t>
    <phoneticPr fontId="1" type="noConversion"/>
  </si>
  <si>
    <t>bhiu</t>
    <phoneticPr fontId="1" type="noConversion"/>
  </si>
  <si>
    <t>日程语义标签标注表</t>
    <phoneticPr fontId="1" type="noConversion"/>
  </si>
  <si>
    <t>gtd_mk</t>
    <phoneticPr fontId="1" type="noConversion"/>
  </si>
  <si>
    <t>mki</t>
    <phoneticPr fontId="1" type="noConversion"/>
  </si>
  <si>
    <t>日程ID</t>
    <phoneticPr fontId="1" type="noConversion"/>
  </si>
  <si>
    <t>si</t>
    <phoneticPr fontId="1" type="noConversion"/>
  </si>
  <si>
    <t>语义标签标注</t>
    <phoneticPr fontId="1" type="noConversion"/>
  </si>
  <si>
    <t>mkl</t>
    <phoneticPr fontId="1" type="noConversion"/>
  </si>
  <si>
    <t>语义标签使用半角逗号分割，查询时使用like模糊查询</t>
    <phoneticPr fontId="1" type="noConversion"/>
  </si>
  <si>
    <t>标注类型</t>
    <phoneticPr fontId="1" type="noConversion"/>
  </si>
  <si>
    <t>mkt</t>
    <phoneticPr fontId="1" type="noConversion"/>
  </si>
  <si>
    <t>default</t>
    <phoneticPr fontId="1" type="noConversion"/>
  </si>
  <si>
    <t>个人日历</t>
    <phoneticPr fontId="1" type="noConversion"/>
  </si>
  <si>
    <t>内建日历</t>
    <phoneticPr fontId="1" type="noConversion"/>
  </si>
  <si>
    <t>公共日历</t>
    <phoneticPr fontId="1" type="noConversion"/>
  </si>
  <si>
    <t>公开日程</t>
    <phoneticPr fontId="1" type="noConversion"/>
  </si>
  <si>
    <t>显示在日历的日程数量上，日程一览中显示</t>
    <phoneticPr fontId="1" type="noConversion"/>
  </si>
  <si>
    <t>重叠日期的公共日历项，根据优先级在日历上只显示最高优先级</t>
    <phoneticPr fontId="1" type="noConversion"/>
  </si>
  <si>
    <r>
      <t>日历</t>
    </r>
    <r>
      <rPr>
        <b/>
        <i/>
        <sz val="11"/>
        <color theme="1"/>
        <rFont val="宋体"/>
        <family val="3"/>
        <charset val="134"/>
        <scheme val="minor"/>
      </rPr>
      <t>（计划表）</t>
    </r>
    <phoneticPr fontId="1" type="noConversion"/>
  </si>
  <si>
    <t>日程保存在日程表（gtd_c）和特殊日程表（gtd_jt）</t>
    <phoneticPr fontId="1" type="noConversion"/>
  </si>
  <si>
    <t>日程保存在日程表（gtd_c）和日程重复表（gtd_sp）</t>
    <phoneticPr fontId="1" type="noConversion"/>
  </si>
  <si>
    <t>支持提醒</t>
    <phoneticPr fontId="1" type="noConversion"/>
  </si>
  <si>
    <t>不支持提醒</t>
    <phoneticPr fontId="1" type="noConversion"/>
  </si>
  <si>
    <t>日程</t>
    <phoneticPr fontId="1" type="noConversion"/>
  </si>
  <si>
    <t>提醒</t>
    <phoneticPr fontId="1" type="noConversion"/>
  </si>
  <si>
    <t>闹铃</t>
    <phoneticPr fontId="1" type="noConversion"/>
  </si>
  <si>
    <t>备忘</t>
    <phoneticPr fontId="1" type="noConversion"/>
  </si>
  <si>
    <t>在日历和日程一览不显示，语音无法查询，每日日程页面不显示</t>
    <phoneticPr fontId="1" type="noConversion"/>
  </si>
  <si>
    <t>在日历和日程一览不显示，语音可以查询，每日日程页面不显示</t>
    <phoneticPr fontId="1" type="noConversion"/>
  </si>
  <si>
    <t>支持附加重复、提醒、日历（或者叫计划）</t>
    <phoneticPr fontId="1" type="noConversion"/>
  </si>
  <si>
    <t>任务</t>
    <phoneticPr fontId="1" type="noConversion"/>
  </si>
  <si>
    <t>支持附加重复、提醒、日历（或者叫计划）、完成状态</t>
    <phoneticPr fontId="1" type="noConversion"/>
  </si>
  <si>
    <t>在日历和日程一览不显示，语音可以查询，每日日程页面显示</t>
    <phoneticPr fontId="1" type="noConversion"/>
  </si>
  <si>
    <t>提醒9点前出门</t>
    <phoneticPr fontId="1" type="noConversion"/>
  </si>
  <si>
    <t>10点到客户公司拜访客户</t>
    <phoneticPr fontId="1" type="noConversion"/>
  </si>
  <si>
    <t>新版本备份与恢复功能Bug修复</t>
    <phoneticPr fontId="1" type="noConversion"/>
  </si>
  <si>
    <t>拜访脉策科技</t>
    <phoneticPr fontId="1" type="noConversion"/>
  </si>
  <si>
    <t>联系XXX客户，跟进项目进展</t>
    <phoneticPr fontId="1" type="noConversion"/>
  </si>
  <si>
    <t>今天我借给XXX五万块钱</t>
    <phoneticPr fontId="1" type="noConversion"/>
  </si>
  <si>
    <t>今天XXX告诉我，冥王星项目的材料不全，需要补齐，具体内容稍后他会发给我</t>
    <phoneticPr fontId="1" type="noConversion"/>
  </si>
  <si>
    <t>今天打了电话给XXX，他让我周五再给他打个电话确认下项目进展</t>
    <phoneticPr fontId="1" type="noConversion"/>
  </si>
  <si>
    <t>休息时间结束闹铃（10分钟闹铃、等）</t>
    <phoneticPr fontId="1" type="noConversion"/>
  </si>
  <si>
    <t>工作时间结束闹铃（15分钟、30分钟闹铃、等）</t>
    <phoneticPr fontId="1" type="noConversion"/>
  </si>
  <si>
    <t>烤箱时间闹铃（10分钟闹铃、等）</t>
    <phoneticPr fontId="1" type="noConversion"/>
  </si>
  <si>
    <t>起床闹铃（早上7点、下午1点、等）</t>
    <phoneticPr fontId="1" type="noConversion"/>
  </si>
  <si>
    <t>私有日历</t>
    <phoneticPr fontId="1" type="noConversion"/>
  </si>
  <si>
    <t>私有日程</t>
    <phoneticPr fontId="1" type="noConversion"/>
  </si>
  <si>
    <t>显示在日历的日期上，日程一览显示在左侧日期下方，一览中不显示</t>
    <phoneticPr fontId="1" type="noConversion"/>
  </si>
  <si>
    <t>较公共日历显示优先级更高</t>
    <phoneticPr fontId="1" type="noConversion"/>
  </si>
  <si>
    <t>结婚纪念日</t>
    <phoneticPr fontId="1" type="noConversion"/>
  </si>
  <si>
    <t>伴侣、父母、孩子、朋友、同学等生日</t>
    <phoneticPr fontId="1" type="noConversion"/>
  </si>
  <si>
    <t>毕业、获奖等纪念日</t>
    <phoneticPr fontId="1" type="noConversion"/>
  </si>
  <si>
    <t>共享日程</t>
    <phoneticPr fontId="1" type="noConversion"/>
  </si>
  <si>
    <t>冥王星</t>
    <phoneticPr fontId="1" type="noConversion"/>
  </si>
  <si>
    <t>个人/工作</t>
    <phoneticPr fontId="1" type="noConversion"/>
  </si>
  <si>
    <t>普吉岛旅行</t>
    <phoneticPr fontId="1" type="noConversion"/>
  </si>
  <si>
    <t>效吉软件</t>
    <phoneticPr fontId="1" type="noConversion"/>
  </si>
  <si>
    <t>gtd_c</t>
    <phoneticPr fontId="1" type="noConversion"/>
  </si>
  <si>
    <t>归属（gs）</t>
    <phoneticPr fontId="1" type="noConversion"/>
  </si>
  <si>
    <t>0：本人创建，1：他人创建，2：系统本地日历,3:系统计划3优先级类型，4：系统计划无优先级</t>
    <phoneticPr fontId="1" type="noConversion"/>
  </si>
  <si>
    <t>0：本人创建</t>
  </si>
  <si>
    <t>1：他人创建</t>
  </si>
  <si>
    <t>2：系统本地日历</t>
  </si>
  <si>
    <t>3: 优先级类型</t>
    <phoneticPr fontId="1" type="noConversion"/>
  </si>
  <si>
    <t>4：无优先级</t>
    <phoneticPr fontId="1" type="noConversion"/>
  </si>
  <si>
    <t>5: 备忘</t>
    <phoneticPr fontId="1" type="noConversion"/>
  </si>
  <si>
    <t>gtd_mo</t>
    <phoneticPr fontId="1" type="noConversion"/>
  </si>
  <si>
    <t>日程备忘表</t>
    <phoneticPr fontId="1" type="noConversion"/>
  </si>
  <si>
    <t>moi</t>
    <phoneticPr fontId="1" type="noConversion"/>
  </si>
  <si>
    <t>备忘内容</t>
    <phoneticPr fontId="1" type="noConversion"/>
  </si>
  <si>
    <t>mon</t>
    <phoneticPr fontId="1" type="noConversion"/>
  </si>
  <si>
    <t>附件类型</t>
    <phoneticPr fontId="1" type="noConversion"/>
  </si>
  <si>
    <t>附件</t>
    <phoneticPr fontId="1" type="noConversion"/>
  </si>
  <si>
    <t>fjt</t>
    <phoneticPr fontId="1" type="noConversion"/>
  </si>
  <si>
    <t>fj</t>
    <phoneticPr fontId="1" type="noConversion"/>
  </si>
  <si>
    <t>2019/6/17 增加</t>
    <phoneticPr fontId="1" type="noConversion"/>
  </si>
  <si>
    <t>fjn</t>
    <phoneticPr fontId="1" type="noConversion"/>
  </si>
  <si>
    <t>附件名称/KEY</t>
    <phoneticPr fontId="1" type="noConversion"/>
  </si>
  <si>
    <t>日历</t>
    <phoneticPr fontId="1" type="noConversion"/>
  </si>
  <si>
    <t>日历项</t>
    <phoneticPr fontId="1" type="noConversion"/>
  </si>
  <si>
    <t>计划</t>
    <phoneticPr fontId="1" type="noConversion"/>
  </si>
  <si>
    <t>事件</t>
    <phoneticPr fontId="1" type="noConversion"/>
  </si>
  <si>
    <t>备忘</t>
    <phoneticPr fontId="1" type="noConversion"/>
  </si>
  <si>
    <t>日程</t>
    <phoneticPr fontId="1" type="noConversion"/>
  </si>
  <si>
    <t>任务</t>
    <phoneticPr fontId="1" type="noConversion"/>
  </si>
  <si>
    <t>小任务</t>
    <phoneticPr fontId="1" type="noConversion"/>
  </si>
  <si>
    <t>按日查询</t>
    <phoneticPr fontId="1" type="noConversion"/>
  </si>
  <si>
    <t>备忘</t>
    <phoneticPr fontId="1" type="noConversion"/>
  </si>
  <si>
    <t>所属日期</t>
    <phoneticPr fontId="1" type="noConversion"/>
  </si>
  <si>
    <t>更新日期</t>
    <phoneticPr fontId="1" type="noConversion"/>
  </si>
  <si>
    <t>日程/事件</t>
    <phoneticPr fontId="1" type="noConversion"/>
  </si>
  <si>
    <t>任务/事件</t>
    <phoneticPr fontId="1" type="noConversion"/>
  </si>
  <si>
    <t>完成日期</t>
    <phoneticPr fontId="1" type="noConversion"/>
  </si>
  <si>
    <t>创建日期/完成日期</t>
    <phoneticPr fontId="1" type="noConversion"/>
  </si>
  <si>
    <t>小任务/事件</t>
    <phoneticPr fontId="1" type="noConversion"/>
  </si>
  <si>
    <t>提醒日期</t>
    <phoneticPr fontId="1" type="noConversion"/>
  </si>
  <si>
    <t>按月查询</t>
    <phoneticPr fontId="1" type="noConversion"/>
  </si>
  <si>
    <t>无</t>
    <phoneticPr fontId="1" type="noConversion"/>
  </si>
  <si>
    <t>所属日期/重复日期/截止日期</t>
    <phoneticPr fontId="1" type="noConversion"/>
  </si>
  <si>
    <t>按唯一识别符查询</t>
    <phoneticPr fontId="1" type="noConversion"/>
  </si>
  <si>
    <t>重复事件</t>
    <phoneticPr fontId="1" type="noConversion"/>
  </si>
  <si>
    <t>日程/事件</t>
    <phoneticPr fontId="1" type="noConversion"/>
  </si>
  <si>
    <t>无, 可以设置完成后自动创建一个新的任务</t>
    <phoneticPr fontId="1" type="noConversion"/>
  </si>
  <si>
    <t>查询/修改/删除</t>
    <phoneticPr fontId="1" type="noConversion"/>
  </si>
  <si>
    <t>事件表</t>
    <phoneticPr fontId="1" type="noConversion"/>
  </si>
  <si>
    <t>gtd_ev</t>
    <phoneticPr fontId="1" type="noConversion"/>
  </si>
  <si>
    <t>事件ID</t>
    <phoneticPr fontId="1" type="noConversion"/>
  </si>
  <si>
    <t>事件主题</t>
    <phoneticPr fontId="1" type="noConversion"/>
  </si>
  <si>
    <t>evi</t>
    <phoneticPr fontId="1" type="noConversion"/>
  </si>
  <si>
    <t>evn</t>
    <phoneticPr fontId="1" type="noConversion"/>
  </si>
  <si>
    <t>事件日期</t>
    <phoneticPr fontId="1" type="noConversion"/>
  </si>
  <si>
    <t>evd</t>
    <phoneticPr fontId="1" type="noConversion"/>
  </si>
  <si>
    <t>重复事件ID</t>
    <phoneticPr fontId="1" type="noConversion"/>
  </si>
  <si>
    <t>rtevi</t>
    <phoneticPr fontId="1" type="noConversion"/>
  </si>
  <si>
    <t>更新时间戳</t>
    <phoneticPr fontId="1" type="noConversion"/>
  </si>
  <si>
    <t>utt</t>
    <phoneticPr fontId="1" type="noConversion"/>
  </si>
  <si>
    <t>integer</t>
    <phoneticPr fontId="1" type="noConversion"/>
  </si>
  <si>
    <t>事件类型</t>
    <phoneticPr fontId="1" type="noConversion"/>
  </si>
  <si>
    <t>type</t>
    <phoneticPr fontId="1" type="noConversion"/>
  </si>
  <si>
    <t>事件归属</t>
    <phoneticPr fontId="1" type="noConversion"/>
  </si>
  <si>
    <t>gs</t>
    <phoneticPr fontId="1" type="noConversion"/>
  </si>
  <si>
    <t>0：本人创建，1：他人创建，2：系统本地日历</t>
    <phoneticPr fontId="1" type="noConversion"/>
  </si>
  <si>
    <t>提醒设置文字表示（一览显示冗余）</t>
    <phoneticPr fontId="1" type="noConversion"/>
  </si>
  <si>
    <t>重复设置文字表示（一览显示冗余）</t>
    <phoneticPr fontId="1" type="noConversion"/>
  </si>
  <si>
    <t>1: 日程，2：任务，3：小任务</t>
    <phoneticPr fontId="1" type="noConversion"/>
  </si>
  <si>
    <t>重复事件创建第一个事件ID,用于重复日程修改/删除操作</t>
    <phoneticPr fontId="1" type="noConversion"/>
  </si>
  <si>
    <t>日程：所属日期，任务：创建/完成日期，小任务：创建日期</t>
    <phoneticPr fontId="1" type="noConversion"/>
  </si>
  <si>
    <t>gtd_t</t>
    <phoneticPr fontId="1" type="noConversion"/>
  </si>
  <si>
    <t>任务表</t>
    <phoneticPr fontId="1" type="noConversion"/>
  </si>
  <si>
    <t>备忘ID</t>
    <phoneticPr fontId="1" type="noConversion"/>
  </si>
  <si>
    <t>标签</t>
    <phoneticPr fontId="1" type="noConversion"/>
  </si>
  <si>
    <t>附件</t>
    <phoneticPr fontId="1" type="noConversion"/>
  </si>
  <si>
    <t>mk</t>
    <phoneticPr fontId="1" type="noConversion"/>
  </si>
  <si>
    <t>fj</t>
    <phoneticPr fontId="1" type="noConversion"/>
  </si>
  <si>
    <t>varchar(50)</t>
    <phoneticPr fontId="1" type="noConversion"/>
  </si>
  <si>
    <t>逗号分隔的标签名称
(冗余字段, 方便一览显示)</t>
    <phoneticPr fontId="1" type="noConversion"/>
  </si>
  <si>
    <t>附件数量
(冗余字段, 方便一览显示)</t>
    <phoneticPr fontId="1" type="noConversion"/>
  </si>
  <si>
    <t>完成状态</t>
    <phoneticPr fontId="1" type="noConversion"/>
  </si>
  <si>
    <t>创建日期</t>
    <phoneticPr fontId="1" type="noConversion"/>
  </si>
  <si>
    <t>isrt</t>
    <phoneticPr fontId="1" type="noConversion"/>
  </si>
  <si>
    <t>cd</t>
    <phoneticPr fontId="1" type="noConversion"/>
  </si>
  <si>
    <t>fd</t>
    <phoneticPr fontId="1" type="noConversion"/>
  </si>
  <si>
    <t>完成后创建</t>
    <phoneticPr fontId="1" type="noConversion"/>
  </si>
  <si>
    <t>0：未完成，1：已完成</t>
    <phoneticPr fontId="1" type="noConversion"/>
  </si>
  <si>
    <t>cs</t>
    <phoneticPr fontId="1" type="noConversion"/>
  </si>
  <si>
    <t>varchar(4)</t>
    <phoneticPr fontId="1" type="noConversion"/>
  </si>
  <si>
    <t>完成后填入</t>
    <phoneticPr fontId="1" type="noConversion"/>
  </si>
  <si>
    <t>创建时填入</t>
    <phoneticPr fontId="1" type="noConversion"/>
  </si>
  <si>
    <t>完成后是否自动创建任务</t>
    <phoneticPr fontId="1" type="noConversion"/>
  </si>
  <si>
    <t>附件</t>
    <phoneticPr fontId="1" type="noConversion"/>
  </si>
  <si>
    <t>附件数量（一览显示冗余）</t>
    <phoneticPr fontId="1" type="noConversion"/>
  </si>
  <si>
    <t>日历项ID</t>
    <phoneticPr fontId="1" type="noConversion"/>
  </si>
  <si>
    <t>日历项类型</t>
    <phoneticPr fontId="1" type="noConversion"/>
  </si>
  <si>
    <t>jtt</t>
    <phoneticPr fontId="1" type="noConversion"/>
  </si>
  <si>
    <t>日历项表</t>
    <phoneticPr fontId="1" type="noConversion"/>
  </si>
  <si>
    <t>具体的日期，10月1日国庆节通过插入多条记录解决</t>
    <phoneticPr fontId="1" type="noConversion"/>
  </si>
  <si>
    <t>0：节日，1：活动</t>
    <phoneticPr fontId="1" type="noConversion"/>
  </si>
  <si>
    <t>自定义</t>
    <phoneticPr fontId="1" type="noConversion"/>
  </si>
  <si>
    <t>0：下载，1：自定义</t>
    <phoneticPr fontId="1" type="noConversion"/>
  </si>
  <si>
    <t>jtc</t>
    <phoneticPr fontId="1" type="noConversion"/>
  </si>
  <si>
    <t>参与人</t>
    <phoneticPr fontId="1" type="noConversion"/>
  </si>
  <si>
    <t>参与人数量(一览显示冗余)</t>
    <phoneticPr fontId="1" type="noConversion"/>
  </si>
  <si>
    <t>pn</t>
    <phoneticPr fontId="1" type="noConversion"/>
  </si>
  <si>
    <t>事件关联ID</t>
    <phoneticPr fontId="1" type="noConversion"/>
  </si>
  <si>
    <t>共享人原事件ID</t>
    <phoneticPr fontId="1" type="noConversion"/>
  </si>
  <si>
    <t>提醒</t>
    <phoneticPr fontId="1" type="noConversion"/>
  </si>
  <si>
    <t>提醒显示</t>
    <phoneticPr fontId="1" type="noConversion"/>
  </si>
  <si>
    <t>重复显示</t>
    <phoneticPr fontId="1" type="noConversion"/>
  </si>
  <si>
    <t>重复</t>
    <phoneticPr fontId="1" type="noConversion"/>
  </si>
  <si>
    <t>tx</t>
    <phoneticPr fontId="1" type="noConversion"/>
  </si>
  <si>
    <t>txs</t>
    <phoneticPr fontId="1" type="noConversion"/>
  </si>
  <si>
    <t>rt</t>
    <phoneticPr fontId="1" type="noConversion"/>
  </si>
  <si>
    <t>rts</t>
    <phoneticPr fontId="1" type="noConversion"/>
  </si>
  <si>
    <t>重复设置参数JSON格式</t>
    <phoneticPr fontId="1" type="noConversion"/>
  </si>
  <si>
    <t>提醒设置参数JSON格式</t>
    <phoneticPr fontId="1" type="noConversion"/>
  </si>
  <si>
    <t>integer</t>
    <phoneticPr fontId="1" type="noConversion"/>
  </si>
  <si>
    <t>wtt</t>
    <phoneticPr fontId="1" type="noConversion"/>
  </si>
  <si>
    <t>创建时间戳</t>
    <phoneticPr fontId="1" type="noConversion"/>
  </si>
  <si>
    <t>附件地址</t>
    <phoneticPr fontId="1" type="noConversion"/>
  </si>
  <si>
    <t>ext</t>
    <phoneticPr fontId="1" type="noConversion"/>
  </si>
  <si>
    <t>附件后缀</t>
    <phoneticPr fontId="1" type="noConversion"/>
  </si>
  <si>
    <t>fjn</t>
    <phoneticPr fontId="1" type="noConversion"/>
  </si>
  <si>
    <t>附件名称</t>
    <phoneticPr fontId="1" type="noConversion"/>
  </si>
  <si>
    <t>obi</t>
    <phoneticPr fontId="1" type="noConversion"/>
  </si>
  <si>
    <t>对象ID</t>
    <phoneticPr fontId="1" type="noConversion"/>
  </si>
  <si>
    <t>obt</t>
    <phoneticPr fontId="1" type="noConversion"/>
  </si>
  <si>
    <t>对象类型</t>
    <phoneticPr fontId="1" type="noConversion"/>
  </si>
  <si>
    <t>event=事件 memo=备忘 calendar=日历项</t>
    <phoneticPr fontId="1" type="noConversion"/>
  </si>
  <si>
    <t>fji</t>
    <phoneticPr fontId="1" type="noConversion"/>
  </si>
  <si>
    <t>主键ID</t>
    <phoneticPr fontId="1" type="noConversion"/>
  </si>
  <si>
    <t>标签表</t>
    <phoneticPr fontId="1" type="noConversion"/>
  </si>
  <si>
    <t>gtd_fj</t>
    <phoneticPr fontId="1" type="noConversion"/>
  </si>
  <si>
    <t>返回</t>
    <phoneticPr fontId="1" type="noConversion"/>
  </si>
  <si>
    <t>integer</t>
    <phoneticPr fontId="1" type="noConversion"/>
  </si>
  <si>
    <t>wtt</t>
    <phoneticPr fontId="1" type="noConversion"/>
  </si>
  <si>
    <t>创建时间戳</t>
    <phoneticPr fontId="1" type="noConversion"/>
  </si>
  <si>
    <t>varchar(4)</t>
    <phoneticPr fontId="1" type="noConversion"/>
  </si>
  <si>
    <t>del</t>
    <phoneticPr fontId="1" type="noConversion"/>
  </si>
  <si>
    <t>是否删除</t>
    <phoneticPr fontId="1" type="noConversion"/>
  </si>
  <si>
    <t xml:space="preserve">undel 未删除 del 已删除 </t>
    <phoneticPr fontId="1" type="noConversion"/>
  </si>
  <si>
    <t>tb</t>
    <phoneticPr fontId="1" type="noConversion"/>
  </si>
  <si>
    <t>是否同步</t>
    <phoneticPr fontId="1" type="noConversion"/>
  </si>
  <si>
    <t>unsynch 未同步 synch 已同步</t>
    <phoneticPr fontId="1" type="noConversion"/>
  </si>
  <si>
    <t>sdt</t>
    <phoneticPr fontId="1" type="noConversion"/>
  </si>
  <si>
    <t xml:space="preserve">nosend 未发送，noaccepted未接受，accepted已接受，rejected已拒绝 </t>
    <phoneticPr fontId="1" type="noConversion"/>
  </si>
  <si>
    <t>日程发送状态</t>
    <phoneticPr fontId="1" type="noConversion"/>
  </si>
  <si>
    <t>sa</t>
    <phoneticPr fontId="1" type="noConversion"/>
  </si>
  <si>
    <t>修改权限</t>
    <phoneticPr fontId="1" type="noConversion"/>
  </si>
  <si>
    <t>unmod 不可修改，mod可修改</t>
    <phoneticPr fontId="1" type="noConversion"/>
  </si>
  <si>
    <t>varchar(50)</t>
    <phoneticPr fontId="1" type="noConversion"/>
  </si>
  <si>
    <t>obi</t>
    <phoneticPr fontId="1" type="noConversion"/>
  </si>
  <si>
    <t>对象ID</t>
    <phoneticPr fontId="1" type="noConversion"/>
  </si>
  <si>
    <t>obt</t>
    <phoneticPr fontId="1" type="noConversion"/>
  </si>
  <si>
    <t>对象类型</t>
    <phoneticPr fontId="1" type="noConversion"/>
  </si>
  <si>
    <t>event=事件 memo=备忘 calendar=日历项</t>
    <phoneticPr fontId="1" type="noConversion"/>
  </si>
  <si>
    <t>pi</t>
    <phoneticPr fontId="1" type="noConversion"/>
  </si>
  <si>
    <t>事件参与人表ID</t>
    <phoneticPr fontId="1" type="noConversion"/>
  </si>
  <si>
    <t>di</t>
    <phoneticPr fontId="1" type="noConversion"/>
  </si>
  <si>
    <t>主键ID</t>
    <phoneticPr fontId="1" type="noConversion"/>
  </si>
  <si>
    <t>gtd_d</t>
    <phoneticPr fontId="1" type="noConversion"/>
  </si>
  <si>
    <t>参与人表</t>
    <phoneticPr fontId="1" type="noConversion"/>
  </si>
  <si>
    <t>返回</t>
    <phoneticPr fontId="1" type="noConversion"/>
  </si>
  <si>
    <t>integer</t>
    <phoneticPr fontId="1" type="noConversion"/>
  </si>
  <si>
    <t>wtt</t>
    <phoneticPr fontId="1" type="noConversion"/>
  </si>
  <si>
    <t>创建时间戳</t>
    <phoneticPr fontId="1" type="noConversion"/>
  </si>
  <si>
    <t>varchar(50)</t>
    <phoneticPr fontId="1" type="noConversion"/>
  </si>
  <si>
    <t>mkt</t>
    <phoneticPr fontId="1" type="noConversion"/>
  </si>
  <si>
    <t>标注类型</t>
    <phoneticPr fontId="1" type="noConversion"/>
  </si>
  <si>
    <t>default</t>
    <phoneticPr fontId="1" type="noConversion"/>
  </si>
  <si>
    <t>obi</t>
    <phoneticPr fontId="1" type="noConversion"/>
  </si>
  <si>
    <t>对象ID</t>
    <phoneticPr fontId="1" type="noConversion"/>
  </si>
  <si>
    <t>obt</t>
    <phoneticPr fontId="1" type="noConversion"/>
  </si>
  <si>
    <t>对象类型</t>
    <phoneticPr fontId="1" type="noConversion"/>
  </si>
  <si>
    <t>event=事件 memo=备忘 calendar=日历项</t>
    <phoneticPr fontId="1" type="noConversion"/>
  </si>
  <si>
    <t>mkl</t>
    <phoneticPr fontId="1" type="noConversion"/>
  </si>
  <si>
    <t>语义标签标注</t>
    <phoneticPr fontId="1" type="noConversion"/>
  </si>
  <si>
    <t>语义标签使用半角逗号分割，查询时使用like模糊查询</t>
    <phoneticPr fontId="1" type="noConversion"/>
  </si>
  <si>
    <t>mki</t>
    <phoneticPr fontId="1" type="noConversion"/>
  </si>
  <si>
    <t>主键</t>
    <phoneticPr fontId="1" type="noConversion"/>
  </si>
  <si>
    <t>gtd_mk</t>
    <phoneticPr fontId="1" type="noConversion"/>
  </si>
  <si>
    <t>日程语义标签标注表</t>
    <phoneticPr fontId="1" type="noConversion"/>
  </si>
  <si>
    <t>事件ID</t>
    <phoneticPr fontId="1" type="noConversion"/>
  </si>
  <si>
    <t>evi</t>
    <phoneticPr fontId="1" type="noConversion"/>
  </si>
  <si>
    <t>消息ID</t>
    <phoneticPr fontId="1" type="noConversion"/>
  </si>
  <si>
    <t>sti</t>
    <phoneticPr fontId="1" type="noConversion"/>
  </si>
  <si>
    <t>varchar(50)</t>
    <phoneticPr fontId="1" type="noConversion"/>
  </si>
  <si>
    <t>日期</t>
    <phoneticPr fontId="1" type="noConversion"/>
  </si>
  <si>
    <t>标题</t>
    <phoneticPr fontId="1" type="noConversion"/>
  </si>
  <si>
    <t>正文</t>
    <phoneticPr fontId="1" type="noConversion"/>
  </si>
  <si>
    <t>tl</t>
    <phoneticPr fontId="1" type="noConversion"/>
  </si>
  <si>
    <t>ctx</t>
    <phoneticPr fontId="1" type="noConversion"/>
  </si>
  <si>
    <t>发送时间戳</t>
  </si>
  <si>
    <t>发送时间戳</t>
    <phoneticPr fontId="1" type="noConversion"/>
  </si>
  <si>
    <t>stt</t>
    <phoneticPr fontId="1" type="noConversion"/>
  </si>
  <si>
    <t>消息类型</t>
    <phoneticPr fontId="1" type="noConversion"/>
  </si>
  <si>
    <t>mtt</t>
    <phoneticPr fontId="1" type="noConversion"/>
  </si>
  <si>
    <t>varchar(4)</t>
    <phoneticPr fontId="1" type="noConversion"/>
  </si>
  <si>
    <t>system=冥王星消息,agenda=日程消息</t>
    <phoneticPr fontId="1" type="noConversion"/>
  </si>
  <si>
    <t>消息关联ID</t>
  </si>
  <si>
    <t>消息关联ID</t>
    <phoneticPr fontId="1" type="noConversion"/>
  </si>
  <si>
    <t>ri</t>
    <phoneticPr fontId="1" type="noConversion"/>
  </si>
  <si>
    <t>用于消息关联的日历项、事件或备忘，根据消息类型判断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</si>
</sst>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9" fillId="3" borderId="2" xfId="0" applyFont="1" applyFill="1" applyBorder="1" applyAlignment="1">
      <alignment vertical="center" wrapText="1"/>
    </xf>
    <xf numFmtId="0" fontId="10" fillId="3" borderId="0" xfId="0" applyFont="1" applyFill="1">
      <alignment vertical="center"/>
    </xf>
    <xf numFmtId="0" fontId="10" fillId="3" borderId="2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11</xdr:row>
      <xdr:rowOff>57150</xdr:rowOff>
    </xdr:from>
    <xdr:to>
      <xdr:col>15</xdr:col>
      <xdr:colOff>0</xdr:colOff>
      <xdr:row>14</xdr:row>
      <xdr:rowOff>104775</xdr:rowOff>
    </xdr:to>
    <xdr:sp macro="" textlink="">
      <xdr:nvSpPr>
        <xdr:cNvPr id="2" name="圆角矩形 1"/>
        <xdr:cNvSpPr/>
      </xdr:nvSpPr>
      <xdr:spPr>
        <a:xfrm>
          <a:off x="5486400" y="194310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日程表</a:t>
          </a:r>
          <a:endParaRPr lang="en-US" altLang="zh-CN" sz="1100"/>
        </a:p>
        <a:p>
          <a:pPr algn="ctr"/>
          <a:r>
            <a:rPr lang="en-US" altLang="zh-CN" sz="1100"/>
            <a:t>gtd_c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19</xdr:col>
      <xdr:colOff>0</xdr:colOff>
      <xdr:row>11</xdr:row>
      <xdr:rowOff>47625</xdr:rowOff>
    </xdr:to>
    <xdr:sp macro="" textlink="">
      <xdr:nvSpPr>
        <xdr:cNvPr id="3" name="圆角矩形 2"/>
        <xdr:cNvSpPr/>
      </xdr:nvSpPr>
      <xdr:spPr>
        <a:xfrm>
          <a:off x="5486400" y="137160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日程重复表</a:t>
          </a:r>
          <a:endParaRPr lang="en-US" altLang="zh-CN" sz="1100"/>
        </a:p>
        <a:p>
          <a:pPr algn="ctr"/>
          <a:r>
            <a:rPr lang="en-US" altLang="zh-CN" sz="1100"/>
            <a:t>gtd_sp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109538</xdr:rowOff>
    </xdr:from>
    <xdr:to>
      <xdr:col>17</xdr:col>
      <xdr:colOff>0</xdr:colOff>
      <xdr:row>12</xdr:row>
      <xdr:rowOff>166688</xdr:rowOff>
    </xdr:to>
    <xdr:cxnSp macro="">
      <xdr:nvCxnSpPr>
        <xdr:cNvPr id="5" name="肘形连接符 4"/>
        <xdr:cNvCxnSpPr>
          <a:stCxn id="2" idx="3"/>
          <a:endCxn id="3" idx="1"/>
        </xdr:cNvCxnSpPr>
      </xdr:nvCxnSpPr>
      <xdr:spPr>
        <a:xfrm flipV="1">
          <a:off x="6858000" y="1652588"/>
          <a:ext cx="1371600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123825</xdr:rowOff>
    </xdr:from>
    <xdr:to>
      <xdr:col>19</xdr:col>
      <xdr:colOff>0</xdr:colOff>
      <xdr:row>18</xdr:row>
      <xdr:rowOff>0</xdr:rowOff>
    </xdr:to>
    <xdr:sp macro="" textlink="">
      <xdr:nvSpPr>
        <xdr:cNvPr id="9" name="圆角矩形 8"/>
        <xdr:cNvSpPr/>
      </xdr:nvSpPr>
      <xdr:spPr>
        <a:xfrm>
          <a:off x="11658600" y="2524125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特殊日程表</a:t>
          </a:r>
          <a:endParaRPr lang="en-US" altLang="zh-CN" sz="1100"/>
        </a:p>
        <a:p>
          <a:pPr algn="ctr"/>
          <a:r>
            <a:rPr lang="en-US" altLang="zh-CN" sz="1100"/>
            <a:t>gtd_jt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12</xdr:row>
      <xdr:rowOff>166688</xdr:rowOff>
    </xdr:from>
    <xdr:to>
      <xdr:col>17</xdr:col>
      <xdr:colOff>0</xdr:colOff>
      <xdr:row>16</xdr:row>
      <xdr:rowOff>61913</xdr:rowOff>
    </xdr:to>
    <xdr:cxnSp macro="">
      <xdr:nvCxnSpPr>
        <xdr:cNvPr id="11" name="肘形连接符 10"/>
        <xdr:cNvCxnSpPr>
          <a:stCxn id="2" idx="3"/>
          <a:endCxn id="9" idx="1"/>
        </xdr:cNvCxnSpPr>
      </xdr:nvCxnSpPr>
      <xdr:spPr>
        <a:xfrm>
          <a:off x="10287000" y="2224088"/>
          <a:ext cx="1371600" cy="581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123825</xdr:rowOff>
    </xdr:from>
    <xdr:to>
      <xdr:col>15</xdr:col>
      <xdr:colOff>0</xdr:colOff>
      <xdr:row>5</xdr:row>
      <xdr:rowOff>0</xdr:rowOff>
    </xdr:to>
    <xdr:sp macro="" textlink="">
      <xdr:nvSpPr>
        <xdr:cNvPr id="14" name="圆角矩形 13"/>
        <xdr:cNvSpPr/>
      </xdr:nvSpPr>
      <xdr:spPr>
        <a:xfrm>
          <a:off x="2743200" y="295275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计划表</a:t>
          </a:r>
          <a:endParaRPr lang="en-US" altLang="zh-CN" sz="1100"/>
        </a:p>
        <a:p>
          <a:pPr algn="ctr"/>
          <a:r>
            <a:rPr lang="en-US" altLang="zh-CN" sz="1100"/>
            <a:t>gtd_j_h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11</xdr:row>
      <xdr:rowOff>57150</xdr:rowOff>
    </xdr:to>
    <xdr:cxnSp macro="">
      <xdr:nvCxnSpPr>
        <xdr:cNvPr id="16" name="直接箭头连接符 15"/>
        <xdr:cNvCxnSpPr>
          <a:stCxn id="14" idx="2"/>
          <a:endCxn id="2" idx="0"/>
        </xdr:cNvCxnSpPr>
      </xdr:nvCxnSpPr>
      <xdr:spPr>
        <a:xfrm>
          <a:off x="6172200" y="857250"/>
          <a:ext cx="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57150</xdr:rowOff>
    </xdr:from>
    <xdr:to>
      <xdr:col>11</xdr:col>
      <xdr:colOff>0</xdr:colOff>
      <xdr:row>14</xdr:row>
      <xdr:rowOff>104775</xdr:rowOff>
    </xdr:to>
    <xdr:sp macro="" textlink="">
      <xdr:nvSpPr>
        <xdr:cNvPr id="17" name="圆角矩形 16"/>
        <xdr:cNvSpPr/>
      </xdr:nvSpPr>
      <xdr:spPr>
        <a:xfrm>
          <a:off x="2743200" y="194310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提醒表</a:t>
          </a:r>
          <a:endParaRPr lang="en-US" altLang="zh-CN" sz="1100"/>
        </a:p>
        <a:p>
          <a:pPr algn="ctr"/>
          <a:r>
            <a:rPr lang="en-US" altLang="zh-CN" sz="1100"/>
            <a:t>gtd_e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12</xdr:row>
      <xdr:rowOff>166688</xdr:rowOff>
    </xdr:from>
    <xdr:to>
      <xdr:col>13</xdr:col>
      <xdr:colOff>0</xdr:colOff>
      <xdr:row>12</xdr:row>
      <xdr:rowOff>166688</xdr:rowOff>
    </xdr:to>
    <xdr:cxnSp macro="">
      <xdr:nvCxnSpPr>
        <xdr:cNvPr id="21" name="直接箭头连接符 20"/>
        <xdr:cNvCxnSpPr>
          <a:stCxn id="2" idx="1"/>
          <a:endCxn id="17" idx="3"/>
        </xdr:cNvCxnSpPr>
      </xdr:nvCxnSpPr>
      <xdr:spPr>
        <a:xfrm flipH="1">
          <a:off x="4114800" y="2224088"/>
          <a:ext cx="1371600" cy="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15</xdr:col>
      <xdr:colOff>0</xdr:colOff>
      <xdr:row>23</xdr:row>
      <xdr:rowOff>47625</xdr:rowOff>
    </xdr:to>
    <xdr:sp macro="" textlink="">
      <xdr:nvSpPr>
        <xdr:cNvPr id="23" name="圆角矩形 22"/>
        <xdr:cNvSpPr/>
      </xdr:nvSpPr>
      <xdr:spPr>
        <a:xfrm>
          <a:off x="8915400" y="342900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日程标签表</a:t>
          </a:r>
          <a:endParaRPr lang="en-US" altLang="zh-CN" sz="1100"/>
        </a:p>
        <a:p>
          <a:pPr algn="ctr"/>
          <a:r>
            <a:rPr lang="en-US" altLang="zh-CN" sz="1100"/>
            <a:t>gtd_mk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14</xdr:row>
      <xdr:rowOff>104775</xdr:rowOff>
    </xdr:from>
    <xdr:to>
      <xdr:col>14</xdr:col>
      <xdr:colOff>0</xdr:colOff>
      <xdr:row>20</xdr:row>
      <xdr:rowOff>0</xdr:rowOff>
    </xdr:to>
    <xdr:cxnSp macro="">
      <xdr:nvCxnSpPr>
        <xdr:cNvPr id="25" name="直接箭头连接符 24"/>
        <xdr:cNvCxnSpPr>
          <a:stCxn id="2" idx="2"/>
          <a:endCxn id="23" idx="0"/>
        </xdr:cNvCxnSpPr>
      </xdr:nvCxnSpPr>
      <xdr:spPr>
        <a:xfrm>
          <a:off x="9601200" y="2505075"/>
          <a:ext cx="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19</xdr:col>
      <xdr:colOff>0</xdr:colOff>
      <xdr:row>23</xdr:row>
      <xdr:rowOff>47625</xdr:rowOff>
    </xdr:to>
    <xdr:sp macro="" textlink="">
      <xdr:nvSpPr>
        <xdr:cNvPr id="15" name="圆角矩形 14"/>
        <xdr:cNvSpPr/>
      </xdr:nvSpPr>
      <xdr:spPr>
        <a:xfrm>
          <a:off x="11658600" y="3429000"/>
          <a:ext cx="1371600" cy="561975"/>
        </a:xfrm>
        <a:prstGeom prst="roundRect">
          <a:avLst>
            <a:gd name="adj" fmla="val 988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备忘表</a:t>
          </a:r>
          <a:endParaRPr lang="en-US" altLang="zh-CN" sz="1100" b="1"/>
        </a:p>
        <a:p>
          <a:pPr algn="ctr"/>
          <a:r>
            <a:rPr lang="en-US" altLang="zh-CN" sz="1100" b="1"/>
            <a:t>gtd_mo</a:t>
          </a:r>
          <a:endParaRPr lang="zh-CN" altLang="en-US" sz="1100" b="1"/>
        </a:p>
      </xdr:txBody>
    </xdr:sp>
    <xdr:clientData/>
  </xdr:twoCellAnchor>
  <xdr:twoCellAnchor>
    <xdr:from>
      <xdr:col>15</xdr:col>
      <xdr:colOff>0</xdr:colOff>
      <xdr:row>12</xdr:row>
      <xdr:rowOff>166688</xdr:rowOff>
    </xdr:from>
    <xdr:to>
      <xdr:col>17</xdr:col>
      <xdr:colOff>0</xdr:colOff>
      <xdr:row>21</xdr:row>
      <xdr:rowOff>109538</xdr:rowOff>
    </xdr:to>
    <xdr:cxnSp macro="">
      <xdr:nvCxnSpPr>
        <xdr:cNvPr id="7" name="肘形连接符 6"/>
        <xdr:cNvCxnSpPr>
          <a:stCxn id="2" idx="3"/>
          <a:endCxn id="15" idx="1"/>
        </xdr:cNvCxnSpPr>
      </xdr:nvCxnSpPr>
      <xdr:spPr>
        <a:xfrm>
          <a:off x="10287000" y="2224088"/>
          <a:ext cx="1371600" cy="14859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123825</xdr:rowOff>
    </xdr:from>
    <xdr:to>
      <xdr:col>12</xdr:col>
      <xdr:colOff>0</xdr:colOff>
      <xdr:row>9</xdr:row>
      <xdr:rowOff>0</xdr:rowOff>
    </xdr:to>
    <xdr:sp macro="" textlink="">
      <xdr:nvSpPr>
        <xdr:cNvPr id="2" name="圆角矩形 1"/>
        <xdr:cNvSpPr/>
      </xdr:nvSpPr>
      <xdr:spPr>
        <a:xfrm>
          <a:off x="6858000" y="981075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日历表</a:t>
          </a:r>
          <a:endParaRPr lang="en-US" altLang="zh-CN" sz="1100"/>
        </a:p>
        <a:p>
          <a:pPr algn="ctr"/>
          <a:r>
            <a:rPr lang="en-US" altLang="zh-CN" sz="1100"/>
            <a:t>gtd_j_h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13</xdr:row>
      <xdr:rowOff>123825</xdr:rowOff>
    </xdr:from>
    <xdr:to>
      <xdr:col>12</xdr:col>
      <xdr:colOff>0</xdr:colOff>
      <xdr:row>17</xdr:row>
      <xdr:rowOff>0</xdr:rowOff>
    </xdr:to>
    <xdr:sp macro="" textlink="">
      <xdr:nvSpPr>
        <xdr:cNvPr id="3" name="圆角矩形 2"/>
        <xdr:cNvSpPr/>
      </xdr:nvSpPr>
      <xdr:spPr>
        <a:xfrm>
          <a:off x="6858000" y="2352675"/>
          <a:ext cx="1371600" cy="561975"/>
        </a:xfrm>
        <a:prstGeom prst="roundRect">
          <a:avLst>
            <a:gd name="adj" fmla="val 988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日历项表</a:t>
          </a:r>
          <a:endParaRPr lang="en-US" altLang="zh-CN" sz="1100"/>
        </a:p>
        <a:p>
          <a:pPr algn="ctr"/>
          <a:r>
            <a:rPr lang="en-US" altLang="zh-CN" sz="1100"/>
            <a:t>gtd_jt</a:t>
          </a:r>
          <a:endParaRPr lang="zh-CN" altLang="en-US" sz="1100"/>
        </a:p>
      </xdr:txBody>
    </xdr:sp>
    <xdr:clientData/>
  </xdr:twoCellAnchor>
  <xdr:twoCellAnchor>
    <xdr:from>
      <xdr:col>13</xdr:col>
      <xdr:colOff>347662</xdr:colOff>
      <xdr:row>13</xdr:row>
      <xdr:rowOff>123825</xdr:rowOff>
    </xdr:from>
    <xdr:to>
      <xdr:col>15</xdr:col>
      <xdr:colOff>347662</xdr:colOff>
      <xdr:row>17</xdr:row>
      <xdr:rowOff>0</xdr:rowOff>
    </xdr:to>
    <xdr:sp macro="" textlink="">
      <xdr:nvSpPr>
        <xdr:cNvPr id="4" name="圆角矩形 3"/>
        <xdr:cNvSpPr/>
      </xdr:nvSpPr>
      <xdr:spPr>
        <a:xfrm>
          <a:off x="9263062" y="2352675"/>
          <a:ext cx="1371600" cy="561975"/>
        </a:xfrm>
        <a:prstGeom prst="roundRect">
          <a:avLst>
            <a:gd name="adj" fmla="val 988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事件表</a:t>
          </a:r>
          <a:endParaRPr lang="en-US" altLang="zh-CN" sz="1100"/>
        </a:p>
        <a:p>
          <a:pPr algn="ctr"/>
          <a:r>
            <a:rPr lang="en-US" altLang="zh-CN" sz="1100"/>
            <a:t>gtd_ev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13</xdr:row>
      <xdr:rowOff>123825</xdr:rowOff>
    </xdr:from>
    <xdr:to>
      <xdr:col>19</xdr:col>
      <xdr:colOff>0</xdr:colOff>
      <xdr:row>17</xdr:row>
      <xdr:rowOff>0</xdr:rowOff>
    </xdr:to>
    <xdr:sp macro="" textlink="">
      <xdr:nvSpPr>
        <xdr:cNvPr id="5" name="圆角矩形 4"/>
        <xdr:cNvSpPr/>
      </xdr:nvSpPr>
      <xdr:spPr>
        <a:xfrm>
          <a:off x="11658600" y="2352675"/>
          <a:ext cx="1371600" cy="561975"/>
        </a:xfrm>
        <a:prstGeom prst="roundRect">
          <a:avLst>
            <a:gd name="adj" fmla="val 988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备忘表</a:t>
          </a:r>
          <a:endParaRPr lang="en-US" altLang="zh-CN" sz="1100"/>
        </a:p>
        <a:p>
          <a:pPr algn="ctr"/>
          <a:r>
            <a:rPr lang="en-US" altLang="zh-CN" sz="1100"/>
            <a:t>gtd_mo</a:t>
          </a:r>
          <a:endParaRPr lang="zh-CN" altLang="en-US" sz="1100"/>
        </a:p>
      </xdr:txBody>
    </xdr:sp>
    <xdr:clientData/>
  </xdr:twoCellAnchor>
  <xdr:twoCellAnchor>
    <xdr:from>
      <xdr:col>11</xdr:col>
      <xdr:colOff>4762</xdr:colOff>
      <xdr:row>23</xdr:row>
      <xdr:rowOff>0</xdr:rowOff>
    </xdr:from>
    <xdr:to>
      <xdr:col>13</xdr:col>
      <xdr:colOff>4762</xdr:colOff>
      <xdr:row>26</xdr:row>
      <xdr:rowOff>47625</xdr:rowOff>
    </xdr:to>
    <xdr:sp macro="" textlink="">
      <xdr:nvSpPr>
        <xdr:cNvPr id="6" name="圆角矩形 5"/>
        <xdr:cNvSpPr/>
      </xdr:nvSpPr>
      <xdr:spPr>
        <a:xfrm>
          <a:off x="6862762" y="394335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日程表</a:t>
          </a:r>
          <a:endParaRPr lang="en-US" altLang="zh-CN" sz="1100"/>
        </a:p>
        <a:p>
          <a:pPr algn="ctr"/>
          <a:r>
            <a:rPr lang="en-US" altLang="zh-CN" sz="1100"/>
            <a:t>gtd_c</a:t>
          </a:r>
          <a:endParaRPr lang="zh-CN" altLang="en-US" sz="1100"/>
        </a:p>
      </xdr:txBody>
    </xdr:sp>
    <xdr:clientData/>
  </xdr:twoCellAnchor>
  <xdr:twoCellAnchor>
    <xdr:from>
      <xdr:col>13</xdr:col>
      <xdr:colOff>347662</xdr:colOff>
      <xdr:row>23</xdr:row>
      <xdr:rowOff>0</xdr:rowOff>
    </xdr:from>
    <xdr:to>
      <xdr:col>15</xdr:col>
      <xdr:colOff>347662</xdr:colOff>
      <xdr:row>26</xdr:row>
      <xdr:rowOff>47625</xdr:rowOff>
    </xdr:to>
    <xdr:sp macro="" textlink="">
      <xdr:nvSpPr>
        <xdr:cNvPr id="7" name="圆角矩形 6"/>
        <xdr:cNvSpPr/>
      </xdr:nvSpPr>
      <xdr:spPr>
        <a:xfrm>
          <a:off x="9263062" y="394335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任务表</a:t>
          </a:r>
          <a:endParaRPr lang="en-US" altLang="zh-CN" sz="1100"/>
        </a:p>
        <a:p>
          <a:pPr algn="ctr"/>
          <a:r>
            <a:rPr lang="en-US" altLang="zh-CN" sz="1100"/>
            <a:t>gtd_t</a:t>
          </a:r>
          <a:endParaRPr lang="zh-CN" altLang="en-US" sz="1100"/>
        </a:p>
      </xdr:txBody>
    </xdr:sp>
    <xdr:clientData/>
  </xdr:twoCellAnchor>
  <xdr:twoCellAnchor>
    <xdr:from>
      <xdr:col>16</xdr:col>
      <xdr:colOff>4762</xdr:colOff>
      <xdr:row>23</xdr:row>
      <xdr:rowOff>0</xdr:rowOff>
    </xdr:from>
    <xdr:to>
      <xdr:col>18</xdr:col>
      <xdr:colOff>4762</xdr:colOff>
      <xdr:row>26</xdr:row>
      <xdr:rowOff>47625</xdr:rowOff>
    </xdr:to>
    <xdr:sp macro="" textlink="">
      <xdr:nvSpPr>
        <xdr:cNvPr id="8" name="圆角矩形 7"/>
        <xdr:cNvSpPr/>
      </xdr:nvSpPr>
      <xdr:spPr>
        <a:xfrm>
          <a:off x="10977562" y="3943350"/>
          <a:ext cx="1371600" cy="561975"/>
        </a:xfrm>
        <a:prstGeom prst="roundRect">
          <a:avLst>
            <a:gd name="adj" fmla="val 98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小任务表</a:t>
          </a:r>
          <a:endParaRPr lang="en-US" altLang="zh-CN" sz="1100"/>
        </a:p>
        <a:p>
          <a:pPr algn="ctr"/>
          <a:r>
            <a:rPr lang="en-US" altLang="zh-CN" sz="1100"/>
            <a:t>gtd_mt</a:t>
          </a:r>
          <a:endParaRPr lang="zh-CN" altLang="en-US" sz="1100"/>
        </a:p>
      </xdr:txBody>
    </xdr:sp>
    <xdr:clientData/>
  </xdr:twoCellAnchor>
  <xdr:twoCellAnchor>
    <xdr:from>
      <xdr:col>12</xdr:col>
      <xdr:colOff>4762</xdr:colOff>
      <xdr:row>17</xdr:row>
      <xdr:rowOff>0</xdr:rowOff>
    </xdr:from>
    <xdr:to>
      <xdr:col>14</xdr:col>
      <xdr:colOff>347662</xdr:colOff>
      <xdr:row>23</xdr:row>
      <xdr:rowOff>0</xdr:rowOff>
    </xdr:to>
    <xdr:cxnSp macro="">
      <xdr:nvCxnSpPr>
        <xdr:cNvPr id="10" name="肘形连接符 9"/>
        <xdr:cNvCxnSpPr>
          <a:stCxn id="4" idx="2"/>
          <a:endCxn id="6" idx="0"/>
        </xdr:cNvCxnSpPr>
      </xdr:nvCxnSpPr>
      <xdr:spPr>
        <a:xfrm rot="5400000">
          <a:off x="8577262" y="2571750"/>
          <a:ext cx="1028700" cy="1714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347662</xdr:colOff>
      <xdr:row>17</xdr:row>
      <xdr:rowOff>0</xdr:rowOff>
    </xdr:from>
    <xdr:to>
      <xdr:col>17</xdr:col>
      <xdr:colOff>4762</xdr:colOff>
      <xdr:row>23</xdr:row>
      <xdr:rowOff>0</xdr:rowOff>
    </xdr:to>
    <xdr:cxnSp macro="">
      <xdr:nvCxnSpPr>
        <xdr:cNvPr id="12" name="肘形连接符 11"/>
        <xdr:cNvCxnSpPr>
          <a:stCxn id="4" idx="2"/>
          <a:endCxn id="8" idx="0"/>
        </xdr:cNvCxnSpPr>
      </xdr:nvCxnSpPr>
      <xdr:spPr>
        <a:xfrm rot="16200000" flipH="1">
          <a:off x="10291762" y="2571750"/>
          <a:ext cx="1028700" cy="1714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347662</xdr:colOff>
      <xdr:row>17</xdr:row>
      <xdr:rowOff>0</xdr:rowOff>
    </xdr:from>
    <xdr:to>
      <xdr:col>14</xdr:col>
      <xdr:colOff>347662</xdr:colOff>
      <xdr:row>23</xdr:row>
      <xdr:rowOff>0</xdr:rowOff>
    </xdr:to>
    <xdr:cxnSp macro="">
      <xdr:nvCxnSpPr>
        <xdr:cNvPr id="14" name="直接箭头连接符 13"/>
        <xdr:cNvCxnSpPr>
          <a:stCxn id="4" idx="2"/>
          <a:endCxn id="7" idx="0"/>
        </xdr:cNvCxnSpPr>
      </xdr:nvCxnSpPr>
      <xdr:spPr>
        <a:xfrm>
          <a:off x="9948862" y="291465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347662</xdr:colOff>
      <xdr:row>5</xdr:row>
      <xdr:rowOff>123825</xdr:rowOff>
    </xdr:from>
    <xdr:to>
      <xdr:col>15</xdr:col>
      <xdr:colOff>347662</xdr:colOff>
      <xdr:row>9</xdr:row>
      <xdr:rowOff>0</xdr:rowOff>
    </xdr:to>
    <xdr:sp macro="" textlink="">
      <xdr:nvSpPr>
        <xdr:cNvPr id="15" name="圆角矩形 14"/>
        <xdr:cNvSpPr/>
      </xdr:nvSpPr>
      <xdr:spPr>
        <a:xfrm>
          <a:off x="9263062" y="981075"/>
          <a:ext cx="1371600" cy="561975"/>
        </a:xfrm>
        <a:prstGeom prst="roundRect">
          <a:avLst>
            <a:gd name="adj" fmla="val 988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标签表</a:t>
          </a:r>
          <a:endParaRPr lang="en-US" altLang="zh-CN" sz="1100"/>
        </a:p>
        <a:p>
          <a:pPr algn="ctr"/>
          <a:r>
            <a:rPr lang="en-US" altLang="zh-CN" sz="1100"/>
            <a:t>gtd_mk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13</xdr:row>
      <xdr:rowOff>123825</xdr:rowOff>
    </xdr:to>
    <xdr:cxnSp macro="">
      <xdr:nvCxnSpPr>
        <xdr:cNvPr id="19" name="直接箭头连接符 18"/>
        <xdr:cNvCxnSpPr>
          <a:stCxn id="2" idx="2"/>
          <a:endCxn id="3" idx="0"/>
        </xdr:cNvCxnSpPr>
      </xdr:nvCxnSpPr>
      <xdr:spPr>
        <a:xfrm>
          <a:off x="7543800" y="1543050"/>
          <a:ext cx="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61913</xdr:rowOff>
    </xdr:from>
    <xdr:to>
      <xdr:col>13</xdr:col>
      <xdr:colOff>347662</xdr:colOff>
      <xdr:row>15</xdr:row>
      <xdr:rowOff>61913</xdr:rowOff>
    </xdr:to>
    <xdr:cxnSp macro="">
      <xdr:nvCxnSpPr>
        <xdr:cNvPr id="21" name="肘形连接符 20"/>
        <xdr:cNvCxnSpPr>
          <a:stCxn id="2" idx="3"/>
          <a:endCxn id="4" idx="1"/>
        </xdr:cNvCxnSpPr>
      </xdr:nvCxnSpPr>
      <xdr:spPr>
        <a:xfrm>
          <a:off x="8229600" y="1262063"/>
          <a:ext cx="1033462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5</xdr:row>
      <xdr:rowOff>123825</xdr:rowOff>
    </xdr:from>
    <xdr:to>
      <xdr:col>18</xdr:col>
      <xdr:colOff>4762</xdr:colOff>
      <xdr:row>9</xdr:row>
      <xdr:rowOff>0</xdr:rowOff>
    </xdr:to>
    <xdr:sp macro="" textlink="">
      <xdr:nvSpPr>
        <xdr:cNvPr id="23" name="圆角矩形 22"/>
        <xdr:cNvSpPr/>
      </xdr:nvSpPr>
      <xdr:spPr>
        <a:xfrm>
          <a:off x="10977562" y="981075"/>
          <a:ext cx="1371600" cy="561975"/>
        </a:xfrm>
        <a:prstGeom prst="roundRect">
          <a:avLst>
            <a:gd name="adj" fmla="val 988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提醒表</a:t>
          </a:r>
          <a:endParaRPr lang="en-US" altLang="zh-CN" sz="1100"/>
        </a:p>
        <a:p>
          <a:pPr algn="ctr"/>
          <a:r>
            <a:rPr lang="en-US" altLang="zh-CN" sz="1100"/>
            <a:t>gtd_e</a:t>
          </a:r>
          <a:endParaRPr lang="zh-CN" altLang="en-US" sz="1100"/>
        </a:p>
      </xdr:txBody>
    </xdr:sp>
    <xdr:clientData/>
  </xdr:twoCellAnchor>
  <xdr:twoCellAnchor>
    <xdr:from>
      <xdr:col>18</xdr:col>
      <xdr:colOff>347662</xdr:colOff>
      <xdr:row>5</xdr:row>
      <xdr:rowOff>123825</xdr:rowOff>
    </xdr:from>
    <xdr:to>
      <xdr:col>20</xdr:col>
      <xdr:colOff>347662</xdr:colOff>
      <xdr:row>9</xdr:row>
      <xdr:rowOff>0</xdr:rowOff>
    </xdr:to>
    <xdr:sp macro="" textlink="">
      <xdr:nvSpPr>
        <xdr:cNvPr id="26" name="圆角矩形 25"/>
        <xdr:cNvSpPr/>
      </xdr:nvSpPr>
      <xdr:spPr>
        <a:xfrm>
          <a:off x="12692062" y="981075"/>
          <a:ext cx="1371600" cy="561975"/>
        </a:xfrm>
        <a:prstGeom prst="roundRect">
          <a:avLst>
            <a:gd name="adj" fmla="val 988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附件表</a:t>
          </a:r>
          <a:endParaRPr lang="en-US" altLang="zh-CN" sz="1100"/>
        </a:p>
        <a:p>
          <a:pPr algn="ctr"/>
          <a:r>
            <a:rPr lang="en-US" altLang="zh-CN" sz="1100"/>
            <a:t>gtd_fj</a:t>
          </a:r>
          <a:endParaRPr lang="zh-CN" altLang="en-US" sz="1100"/>
        </a:p>
      </xdr:txBody>
    </xdr:sp>
    <xdr:clientData/>
  </xdr:twoCellAnchor>
  <xdr:twoCellAnchor>
    <xdr:from>
      <xdr:col>21</xdr:col>
      <xdr:colOff>4762</xdr:colOff>
      <xdr:row>5</xdr:row>
      <xdr:rowOff>123825</xdr:rowOff>
    </xdr:from>
    <xdr:to>
      <xdr:col>23</xdr:col>
      <xdr:colOff>4762</xdr:colOff>
      <xdr:row>9</xdr:row>
      <xdr:rowOff>0</xdr:rowOff>
    </xdr:to>
    <xdr:sp macro="" textlink="">
      <xdr:nvSpPr>
        <xdr:cNvPr id="28" name="圆角矩形 27"/>
        <xdr:cNvSpPr/>
      </xdr:nvSpPr>
      <xdr:spPr>
        <a:xfrm>
          <a:off x="14406562" y="981075"/>
          <a:ext cx="1371600" cy="561975"/>
        </a:xfrm>
        <a:prstGeom prst="roundRect">
          <a:avLst>
            <a:gd name="adj" fmla="val 988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参与人表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gtd_d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14287</xdr:colOff>
      <xdr:row>31</xdr:row>
      <xdr:rowOff>0</xdr:rowOff>
    </xdr:from>
    <xdr:to>
      <xdr:col>12</xdr:col>
      <xdr:colOff>14287</xdr:colOff>
      <xdr:row>34</xdr:row>
      <xdr:rowOff>47625</xdr:rowOff>
    </xdr:to>
    <xdr:sp macro="" textlink="">
      <xdr:nvSpPr>
        <xdr:cNvPr id="34" name="圆角矩形 33"/>
        <xdr:cNvSpPr/>
      </xdr:nvSpPr>
      <xdr:spPr>
        <a:xfrm>
          <a:off x="6872287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账户表</a:t>
          </a:r>
          <a:endParaRPr lang="en-US" altLang="zh-CN" sz="1100"/>
        </a:p>
        <a:p>
          <a:pPr algn="ctr"/>
          <a:r>
            <a:rPr lang="en-US" altLang="zh-CN" sz="1100"/>
            <a:t>gtd_a</a:t>
          </a:r>
          <a:endParaRPr lang="zh-CN" altLang="en-US" sz="1100"/>
        </a:p>
      </xdr:txBody>
    </xdr:sp>
    <xdr:clientData/>
  </xdr:twoCellAnchor>
  <xdr:twoCellAnchor>
    <xdr:from>
      <xdr:col>12</xdr:col>
      <xdr:colOff>332422</xdr:colOff>
      <xdr:row>31</xdr:row>
      <xdr:rowOff>0</xdr:rowOff>
    </xdr:from>
    <xdr:to>
      <xdr:col>14</xdr:col>
      <xdr:colOff>332422</xdr:colOff>
      <xdr:row>34</xdr:row>
      <xdr:rowOff>47625</xdr:rowOff>
    </xdr:to>
    <xdr:sp macro="" textlink="">
      <xdr:nvSpPr>
        <xdr:cNvPr id="35" name="圆角矩形 34"/>
        <xdr:cNvSpPr/>
      </xdr:nvSpPr>
      <xdr:spPr>
        <a:xfrm>
          <a:off x="8562022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用户信息表</a:t>
          </a:r>
          <a:endParaRPr lang="en-US" altLang="zh-CN" sz="1100"/>
        </a:p>
        <a:p>
          <a:pPr algn="ctr"/>
          <a:r>
            <a:rPr lang="en-US" altLang="zh-CN" sz="1100"/>
            <a:t>gtd_u</a:t>
          </a:r>
          <a:endParaRPr lang="zh-CN" altLang="en-US" sz="1100"/>
        </a:p>
      </xdr:txBody>
    </xdr:sp>
    <xdr:clientData/>
  </xdr:twoCellAnchor>
  <xdr:twoCellAnchor>
    <xdr:from>
      <xdr:col>14</xdr:col>
      <xdr:colOff>650557</xdr:colOff>
      <xdr:row>31</xdr:row>
      <xdr:rowOff>0</xdr:rowOff>
    </xdr:from>
    <xdr:to>
      <xdr:col>16</xdr:col>
      <xdr:colOff>650557</xdr:colOff>
      <xdr:row>34</xdr:row>
      <xdr:rowOff>47625</xdr:rowOff>
    </xdr:to>
    <xdr:sp macro="" textlink="">
      <xdr:nvSpPr>
        <xdr:cNvPr id="36" name="圆角矩形 35"/>
        <xdr:cNvSpPr/>
      </xdr:nvSpPr>
      <xdr:spPr>
        <a:xfrm>
          <a:off x="10251757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联系人头像表</a:t>
          </a:r>
          <a:endParaRPr lang="en-US" altLang="zh-CN" sz="1100"/>
        </a:p>
        <a:p>
          <a:pPr algn="ctr"/>
          <a:r>
            <a:rPr lang="en-US" altLang="zh-CN" sz="1100"/>
            <a:t>gtd_bh</a:t>
          </a:r>
          <a:endParaRPr lang="zh-CN" altLang="en-US" sz="1100"/>
        </a:p>
      </xdr:txBody>
    </xdr:sp>
    <xdr:clientData/>
  </xdr:twoCellAnchor>
  <xdr:twoCellAnchor>
    <xdr:from>
      <xdr:col>17</xdr:col>
      <xdr:colOff>282892</xdr:colOff>
      <xdr:row>31</xdr:row>
      <xdr:rowOff>0</xdr:rowOff>
    </xdr:from>
    <xdr:to>
      <xdr:col>19</xdr:col>
      <xdr:colOff>282892</xdr:colOff>
      <xdr:row>34</xdr:row>
      <xdr:rowOff>47625</xdr:rowOff>
    </xdr:to>
    <xdr:sp macro="" textlink="">
      <xdr:nvSpPr>
        <xdr:cNvPr id="37" name="圆角矩形 36"/>
        <xdr:cNvSpPr/>
      </xdr:nvSpPr>
      <xdr:spPr>
        <a:xfrm>
          <a:off x="11941492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联系人表</a:t>
          </a:r>
          <a:endParaRPr lang="en-US" altLang="zh-CN" sz="1100"/>
        </a:p>
        <a:p>
          <a:pPr algn="ctr"/>
          <a:r>
            <a:rPr lang="en-US" altLang="zh-CN" sz="1100"/>
            <a:t>gtd_b</a:t>
          </a:r>
          <a:endParaRPr lang="zh-CN" altLang="en-US" sz="1100"/>
        </a:p>
      </xdr:txBody>
    </xdr:sp>
    <xdr:clientData/>
  </xdr:twoCellAnchor>
  <xdr:twoCellAnchor>
    <xdr:from>
      <xdr:col>19</xdr:col>
      <xdr:colOff>601027</xdr:colOff>
      <xdr:row>31</xdr:row>
      <xdr:rowOff>0</xdr:rowOff>
    </xdr:from>
    <xdr:to>
      <xdr:col>21</xdr:col>
      <xdr:colOff>601027</xdr:colOff>
      <xdr:row>34</xdr:row>
      <xdr:rowOff>47625</xdr:rowOff>
    </xdr:to>
    <xdr:sp macro="" textlink="">
      <xdr:nvSpPr>
        <xdr:cNvPr id="38" name="圆角矩形 37"/>
        <xdr:cNvSpPr/>
      </xdr:nvSpPr>
      <xdr:spPr>
        <a:xfrm>
          <a:off x="13631227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群组表</a:t>
          </a:r>
          <a:endParaRPr lang="en-US" altLang="zh-CN" sz="1100"/>
        </a:p>
        <a:p>
          <a:pPr algn="ctr"/>
          <a:r>
            <a:rPr lang="en-US" altLang="zh-CN" sz="1100"/>
            <a:t>gtd_g</a:t>
          </a:r>
          <a:endParaRPr lang="zh-CN" altLang="en-US" sz="1100"/>
        </a:p>
      </xdr:txBody>
    </xdr:sp>
    <xdr:clientData/>
  </xdr:twoCellAnchor>
  <xdr:twoCellAnchor>
    <xdr:from>
      <xdr:col>22</xdr:col>
      <xdr:colOff>233362</xdr:colOff>
      <xdr:row>31</xdr:row>
      <xdr:rowOff>0</xdr:rowOff>
    </xdr:from>
    <xdr:to>
      <xdr:col>24</xdr:col>
      <xdr:colOff>233362</xdr:colOff>
      <xdr:row>34</xdr:row>
      <xdr:rowOff>47625</xdr:rowOff>
    </xdr:to>
    <xdr:sp macro="" textlink="">
      <xdr:nvSpPr>
        <xdr:cNvPr id="39" name="圆角矩形 38"/>
        <xdr:cNvSpPr/>
      </xdr:nvSpPr>
      <xdr:spPr>
        <a:xfrm>
          <a:off x="15320962" y="531495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群成员表</a:t>
          </a:r>
          <a:endParaRPr lang="en-US" altLang="zh-CN" sz="1100"/>
        </a:p>
        <a:p>
          <a:pPr algn="ctr"/>
          <a:r>
            <a:rPr lang="en-US" altLang="zh-CN" sz="1100"/>
            <a:t>gtd_b_x</a:t>
          </a:r>
          <a:endParaRPr lang="zh-CN" altLang="en-US" sz="1100"/>
        </a:p>
      </xdr:txBody>
    </xdr:sp>
    <xdr:clientData/>
  </xdr:twoCellAnchor>
  <xdr:twoCellAnchor>
    <xdr:from>
      <xdr:col>10</xdr:col>
      <xdr:colOff>4762</xdr:colOff>
      <xdr:row>36</xdr:row>
      <xdr:rowOff>0</xdr:rowOff>
    </xdr:from>
    <xdr:to>
      <xdr:col>12</xdr:col>
      <xdr:colOff>4762</xdr:colOff>
      <xdr:row>39</xdr:row>
      <xdr:rowOff>47625</xdr:rowOff>
    </xdr:to>
    <xdr:sp macro="" textlink="">
      <xdr:nvSpPr>
        <xdr:cNvPr id="40" name="圆角矩形 39"/>
        <xdr:cNvSpPr/>
      </xdr:nvSpPr>
      <xdr:spPr>
        <a:xfrm>
          <a:off x="6862762" y="617220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系统设置表</a:t>
          </a:r>
          <a:endParaRPr lang="en-US" altLang="zh-CN" sz="1100"/>
        </a:p>
        <a:p>
          <a:pPr algn="ctr"/>
          <a:r>
            <a:rPr lang="en-US" altLang="zh-CN" sz="1100"/>
            <a:t>gtd_s</a:t>
          </a:r>
          <a:endParaRPr lang="zh-CN" altLang="en-US" sz="1100"/>
        </a:p>
      </xdr:txBody>
    </xdr:sp>
    <xdr:clientData/>
  </xdr:twoCellAnchor>
  <xdr:twoCellAnchor>
    <xdr:from>
      <xdr:col>12</xdr:col>
      <xdr:colOff>332422</xdr:colOff>
      <xdr:row>36</xdr:row>
      <xdr:rowOff>0</xdr:rowOff>
    </xdr:from>
    <xdr:to>
      <xdr:col>14</xdr:col>
      <xdr:colOff>332422</xdr:colOff>
      <xdr:row>39</xdr:row>
      <xdr:rowOff>47625</xdr:rowOff>
    </xdr:to>
    <xdr:sp macro="" textlink="">
      <xdr:nvSpPr>
        <xdr:cNvPr id="41" name="圆角矩形 40"/>
        <xdr:cNvSpPr/>
      </xdr:nvSpPr>
      <xdr:spPr>
        <a:xfrm>
          <a:off x="8562022" y="617220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用户偏好表</a:t>
          </a:r>
          <a:endParaRPr lang="en-US" altLang="zh-CN" sz="1100"/>
        </a:p>
        <a:p>
          <a:pPr algn="ctr"/>
          <a:r>
            <a:rPr lang="en-US" altLang="zh-CN" sz="1100"/>
            <a:t>gtd_y</a:t>
          </a:r>
          <a:endParaRPr lang="zh-CN" altLang="en-US" sz="1100"/>
        </a:p>
      </xdr:txBody>
    </xdr:sp>
    <xdr:clientData/>
  </xdr:twoCellAnchor>
  <xdr:twoCellAnchor>
    <xdr:from>
      <xdr:col>14</xdr:col>
      <xdr:colOff>650557</xdr:colOff>
      <xdr:row>36</xdr:row>
      <xdr:rowOff>0</xdr:rowOff>
    </xdr:from>
    <xdr:to>
      <xdr:col>16</xdr:col>
      <xdr:colOff>650557</xdr:colOff>
      <xdr:row>39</xdr:row>
      <xdr:rowOff>47625</xdr:rowOff>
    </xdr:to>
    <xdr:sp macro="" textlink="">
      <xdr:nvSpPr>
        <xdr:cNvPr id="42" name="圆角矩形 41"/>
        <xdr:cNvSpPr/>
      </xdr:nvSpPr>
      <xdr:spPr>
        <a:xfrm>
          <a:off x="10251757" y="6172200"/>
          <a:ext cx="1371600" cy="561975"/>
        </a:xfrm>
        <a:prstGeom prst="roundRect">
          <a:avLst>
            <a:gd name="adj" fmla="val 9887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语音参数表</a:t>
          </a:r>
          <a:endParaRPr lang="en-US" altLang="zh-CN" sz="1100"/>
        </a:p>
        <a:p>
          <a:pPr algn="ctr"/>
          <a:r>
            <a:rPr lang="en-US" altLang="zh-CN" sz="1100"/>
            <a:t>gtd_su</a:t>
          </a:r>
          <a:endParaRPr lang="zh-CN" altLang="en-US" sz="1100"/>
        </a:p>
      </xdr:txBody>
    </xdr:sp>
    <xdr:clientData/>
  </xdr:twoCellAnchor>
  <xdr:twoCellAnchor>
    <xdr:from>
      <xdr:col>14</xdr:col>
      <xdr:colOff>571499</xdr:colOff>
      <xdr:row>9</xdr:row>
      <xdr:rowOff>142876</xdr:rowOff>
    </xdr:from>
    <xdr:to>
      <xdr:col>17</xdr:col>
      <xdr:colOff>447674</xdr:colOff>
      <xdr:row>12</xdr:row>
      <xdr:rowOff>161926</xdr:rowOff>
    </xdr:to>
    <xdr:sp macro="" textlink="">
      <xdr:nvSpPr>
        <xdr:cNvPr id="43" name="圆角矩形标注 42"/>
        <xdr:cNvSpPr/>
      </xdr:nvSpPr>
      <xdr:spPr>
        <a:xfrm>
          <a:off x="10172699" y="1685926"/>
          <a:ext cx="1933575" cy="533400"/>
        </a:xfrm>
        <a:prstGeom prst="wedgeRoundRectCallout">
          <a:avLst>
            <a:gd name="adj1" fmla="val -38333"/>
            <a:gd name="adj2" fmla="val 722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一览</a:t>
          </a:r>
          <a:r>
            <a:rPr lang="en-US" altLang="zh-CN" sz="1100"/>
            <a:t>/</a:t>
          </a:r>
          <a:r>
            <a:rPr lang="zh-CN" altLang="en-US" sz="1100"/>
            <a:t>日历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zh-CN" altLang="en-US" sz="1100"/>
            <a:t>显示使用</a:t>
          </a:r>
          <a:r>
            <a:rPr lang="en-US" altLang="zh-CN" sz="1100"/>
            <a:t>, </a:t>
          </a:r>
          <a:r>
            <a:rPr lang="zh-CN" altLang="en-US" sz="1100"/>
            <a:t>精准查询需要配合子表</a:t>
          </a:r>
        </a:p>
      </xdr:txBody>
    </xdr:sp>
    <xdr:clientData/>
  </xdr:twoCellAnchor>
  <xdr:twoCellAnchor>
    <xdr:from>
      <xdr:col>17</xdr:col>
      <xdr:colOff>282892</xdr:colOff>
      <xdr:row>36</xdr:row>
      <xdr:rowOff>0</xdr:rowOff>
    </xdr:from>
    <xdr:to>
      <xdr:col>19</xdr:col>
      <xdr:colOff>282892</xdr:colOff>
      <xdr:row>39</xdr:row>
      <xdr:rowOff>47625</xdr:rowOff>
    </xdr:to>
    <xdr:sp macro="" textlink="">
      <xdr:nvSpPr>
        <xdr:cNvPr id="44" name="圆角矩形 43"/>
        <xdr:cNvSpPr/>
      </xdr:nvSpPr>
      <xdr:spPr>
        <a:xfrm>
          <a:off x="11941492" y="6172200"/>
          <a:ext cx="1371600" cy="561975"/>
        </a:xfrm>
        <a:prstGeom prst="roundRect">
          <a:avLst>
            <a:gd name="adj" fmla="val 9887"/>
          </a:avLst>
        </a:prstGeom>
        <a:solidFill>
          <a:sysClr val="window" lastClr="FFFFFF"/>
        </a:solidFill>
        <a:ln>
          <a:prstDash val="dash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新消息表</a:t>
          </a:r>
          <a:endParaRPr lang="en-US" altLang="zh-CN" sz="1100"/>
        </a:p>
        <a:p>
          <a:pPr algn="ctr"/>
          <a:r>
            <a:rPr lang="en-US" altLang="zh-CN" sz="1100"/>
            <a:t>gtd_st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8" sqref="B8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110</v>
      </c>
      <c r="C1" t="s">
        <v>111</v>
      </c>
    </row>
    <row r="2" spans="1:3">
      <c r="A2" s="6" t="s">
        <v>165</v>
      </c>
      <c r="B2" s="2" t="s">
        <v>257</v>
      </c>
    </row>
    <row r="3" spans="1:3">
      <c r="A3" s="6" t="s">
        <v>161</v>
      </c>
      <c r="B3" s="2" t="s">
        <v>258</v>
      </c>
    </row>
    <row r="4" spans="1:3">
      <c r="A4" s="6" t="s">
        <v>162</v>
      </c>
      <c r="B4" s="2" t="s">
        <v>259</v>
      </c>
    </row>
    <row r="5" spans="1:3">
      <c r="A5" s="6" t="s">
        <v>123</v>
      </c>
      <c r="B5" s="2" t="s">
        <v>260</v>
      </c>
    </row>
    <row r="6" spans="1:3">
      <c r="A6" s="6" t="s">
        <v>105</v>
      </c>
      <c r="B6" s="2" t="s">
        <v>261</v>
      </c>
    </row>
    <row r="7" spans="1:3">
      <c r="A7" s="6" t="s">
        <v>101</v>
      </c>
      <c r="B7" s="2" t="s">
        <v>262</v>
      </c>
    </row>
    <row r="8" spans="1:3">
      <c r="A8" s="6" t="s">
        <v>163</v>
      </c>
      <c r="B8" s="2" t="s">
        <v>263</v>
      </c>
    </row>
    <row r="9" spans="1:3">
      <c r="A9" s="6" t="s">
        <v>106</v>
      </c>
      <c r="B9" s="2" t="s">
        <v>264</v>
      </c>
    </row>
    <row r="10" spans="1:3">
      <c r="A10" s="6" t="s">
        <v>108</v>
      </c>
      <c r="B10" s="2" t="s">
        <v>265</v>
      </c>
    </row>
    <row r="11" spans="1:3">
      <c r="A11" s="6" t="s">
        <v>107</v>
      </c>
      <c r="B11" s="2" t="s">
        <v>266</v>
      </c>
    </row>
    <row r="12" spans="1:3">
      <c r="A12" s="6" t="s">
        <v>109</v>
      </c>
      <c r="B12" s="2" t="s">
        <v>267</v>
      </c>
    </row>
    <row r="13" spans="1:3">
      <c r="A13" s="6" t="s">
        <v>164</v>
      </c>
      <c r="B13" s="2" t="s">
        <v>268</v>
      </c>
    </row>
    <row r="14" spans="1:3">
      <c r="A14" s="6" t="s">
        <v>306</v>
      </c>
      <c r="B14" s="2" t="s">
        <v>305</v>
      </c>
    </row>
    <row r="15" spans="1:3">
      <c r="A15" s="6" t="s">
        <v>346</v>
      </c>
      <c r="B15" s="2" t="s">
        <v>219</v>
      </c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账户表!A1" display="账户表"/>
    <hyperlink ref="A14" location="日程总表!A1" display="日程总表"/>
    <hyperlink ref="A15" location="计划日程特殊表!A1" display="计划日程特殊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C1" workbookViewId="0">
      <selection activeCell="C14" sqref="C14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102</v>
      </c>
      <c r="B2" s="7">
        <v>43415</v>
      </c>
      <c r="C2" s="1" t="s">
        <v>35</v>
      </c>
      <c r="D2" t="s">
        <v>31</v>
      </c>
    </row>
    <row r="3" spans="1:4">
      <c r="A3" t="s">
        <v>102</v>
      </c>
      <c r="B3" s="7">
        <v>43528</v>
      </c>
      <c r="C3" s="1" t="s">
        <v>103</v>
      </c>
      <c r="D3" t="s">
        <v>104</v>
      </c>
    </row>
    <row r="4" spans="1:4">
      <c r="A4" t="s">
        <v>102</v>
      </c>
      <c r="B4" s="7">
        <v>43571</v>
      </c>
      <c r="C4" t="s">
        <v>347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5"/>
  <sheetViews>
    <sheetView showGridLines="0" workbookViewId="0">
      <selection activeCell="M37" sqref="M37"/>
    </sheetView>
  </sheetViews>
  <sheetFormatPr defaultRowHeight="13.5"/>
  <sheetData>
    <row r="3" spans="2:2">
      <c r="B3" s="30" t="s">
        <v>397</v>
      </c>
    </row>
    <row r="4" spans="2:2">
      <c r="B4" t="s">
        <v>391</v>
      </c>
    </row>
    <row r="5" spans="2:2">
      <c r="B5" s="28" t="s">
        <v>424</v>
      </c>
    </row>
    <row r="6" spans="2:2">
      <c r="B6" s="31" t="s">
        <v>426</v>
      </c>
    </row>
    <row r="7" spans="2:2">
      <c r="B7" s="31" t="s">
        <v>427</v>
      </c>
    </row>
    <row r="8" spans="2:2">
      <c r="B8" s="31" t="s">
        <v>400</v>
      </c>
    </row>
    <row r="9" spans="2:2">
      <c r="B9" s="31" t="s">
        <v>428</v>
      </c>
    </row>
    <row r="10" spans="2:2">
      <c r="B10" s="31" t="s">
        <v>429</v>
      </c>
    </row>
    <row r="11" spans="2:2">
      <c r="B11" s="31" t="s">
        <v>430</v>
      </c>
    </row>
    <row r="12" spans="2:2">
      <c r="B12" s="28" t="s">
        <v>425</v>
      </c>
    </row>
    <row r="13" spans="2:2">
      <c r="B13" s="31" t="s">
        <v>395</v>
      </c>
    </row>
    <row r="14" spans="2:2">
      <c r="B14" s="31" t="s">
        <v>400</v>
      </c>
    </row>
    <row r="15" spans="2:2">
      <c r="B15" s="31" t="s">
        <v>433</v>
      </c>
    </row>
    <row r="16" spans="2:2">
      <c r="B16" s="31" t="s">
        <v>434</v>
      </c>
    </row>
    <row r="17" spans="2:16">
      <c r="B17" s="28" t="s">
        <v>431</v>
      </c>
    </row>
    <row r="18" spans="2:16">
      <c r="B18" s="31" t="s">
        <v>395</v>
      </c>
    </row>
    <row r="19" spans="2:16">
      <c r="B19" s="31" t="s">
        <v>400</v>
      </c>
    </row>
    <row r="20" spans="2:16">
      <c r="B20" s="31" t="s">
        <v>432</v>
      </c>
    </row>
    <row r="21" spans="2:16">
      <c r="B21" s="31" t="s">
        <v>435</v>
      </c>
    </row>
    <row r="22" spans="2:16">
      <c r="B22" t="s">
        <v>392</v>
      </c>
    </row>
    <row r="23" spans="2:16">
      <c r="B23" s="28" t="s">
        <v>393</v>
      </c>
    </row>
    <row r="24" spans="2:16">
      <c r="B24" s="31" t="s">
        <v>426</v>
      </c>
    </row>
    <row r="25" spans="2:16">
      <c r="B25" s="31" t="s">
        <v>396</v>
      </c>
    </row>
    <row r="26" spans="2:16">
      <c r="B26" s="31" t="s">
        <v>398</v>
      </c>
    </row>
    <row r="27" spans="2:16">
      <c r="B27" s="31" t="s">
        <v>401</v>
      </c>
    </row>
    <row r="28" spans="2:16">
      <c r="B28" s="28" t="s">
        <v>394</v>
      </c>
    </row>
    <row r="29" spans="2:16">
      <c r="B29" s="31" t="s">
        <v>395</v>
      </c>
    </row>
    <row r="30" spans="2:16">
      <c r="B30" s="31" t="s">
        <v>399</v>
      </c>
    </row>
    <row r="31" spans="2:16">
      <c r="B31" s="31" t="s">
        <v>401</v>
      </c>
    </row>
    <row r="32" spans="2:16">
      <c r="P32" t="s">
        <v>436</v>
      </c>
    </row>
    <row r="33" spans="2:16">
      <c r="B33" s="32" t="s">
        <v>402</v>
      </c>
      <c r="P33" t="s">
        <v>437</v>
      </c>
    </row>
    <row r="34" spans="2:16">
      <c r="B34" t="s">
        <v>402</v>
      </c>
    </row>
    <row r="35" spans="2:16">
      <c r="B35" s="29" t="s">
        <v>408</v>
      </c>
      <c r="P35" t="s">
        <v>439</v>
      </c>
    </row>
    <row r="36" spans="2:16">
      <c r="B36" s="29" t="s">
        <v>413</v>
      </c>
      <c r="P36" t="s">
        <v>440</v>
      </c>
    </row>
    <row r="37" spans="2:16">
      <c r="B37" t="s">
        <v>403</v>
      </c>
      <c r="P37" t="s">
        <v>441</v>
      </c>
    </row>
    <row r="38" spans="2:16">
      <c r="B38" s="29" t="s">
        <v>407</v>
      </c>
      <c r="P38" t="s">
        <v>442</v>
      </c>
    </row>
    <row r="39" spans="2:16">
      <c r="B39" s="29" t="s">
        <v>412</v>
      </c>
      <c r="P39" t="s">
        <v>443</v>
      </c>
    </row>
    <row r="40" spans="2:16">
      <c r="B40" t="s">
        <v>404</v>
      </c>
      <c r="P40" s="30" t="s">
        <v>444</v>
      </c>
    </row>
    <row r="41" spans="2:16">
      <c r="B41" s="29" t="s">
        <v>406</v>
      </c>
    </row>
    <row r="42" spans="2:16">
      <c r="B42" s="29" t="s">
        <v>423</v>
      </c>
    </row>
    <row r="43" spans="2:16">
      <c r="B43" s="29" t="s">
        <v>420</v>
      </c>
    </row>
    <row r="44" spans="2:16">
      <c r="B44" s="29" t="s">
        <v>421</v>
      </c>
    </row>
    <row r="45" spans="2:16">
      <c r="B45" s="29" t="s">
        <v>422</v>
      </c>
    </row>
    <row r="46" spans="2:16">
      <c r="B46" t="s">
        <v>405</v>
      </c>
    </row>
    <row r="47" spans="2:16">
      <c r="B47" s="29" t="s">
        <v>411</v>
      </c>
    </row>
    <row r="48" spans="2:16">
      <c r="B48" s="29" t="s">
        <v>417</v>
      </c>
    </row>
    <row r="49" spans="2:2">
      <c r="B49" s="29" t="s">
        <v>419</v>
      </c>
    </row>
    <row r="50" spans="2:2">
      <c r="B50" s="29" t="s">
        <v>418</v>
      </c>
    </row>
    <row r="51" spans="2:2">
      <c r="B51" t="s">
        <v>409</v>
      </c>
    </row>
    <row r="52" spans="2:2">
      <c r="B52" s="29" t="s">
        <v>410</v>
      </c>
    </row>
    <row r="53" spans="2:2">
      <c r="B53" s="29" t="s">
        <v>414</v>
      </c>
    </row>
    <row r="54" spans="2:2">
      <c r="B54" s="29" t="s">
        <v>415</v>
      </c>
    </row>
    <row r="55" spans="2:2">
      <c r="B55" s="29" t="s">
        <v>416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D35" sqref="D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7">
      <c r="A2" s="2" t="s">
        <v>4</v>
      </c>
      <c r="B2" s="2" t="s">
        <v>113</v>
      </c>
      <c r="D2" s="2" t="s">
        <v>0</v>
      </c>
      <c r="E2" s="42" t="s">
        <v>225</v>
      </c>
      <c r="F2" s="42"/>
    </row>
    <row r="3" spans="1:7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7">
      <c r="A4" s="5" t="s">
        <v>114</v>
      </c>
      <c r="B4" s="5"/>
      <c r="D4" s="5" t="s">
        <v>114</v>
      </c>
      <c r="E4" s="4" t="s">
        <v>189</v>
      </c>
      <c r="F4" s="4" t="s">
        <v>29</v>
      </c>
      <c r="G4" t="str">
        <f>" " &amp; E4 &amp; " " &amp; F4 &amp; " PRIMARY KEY"</f>
        <v xml:space="preserve"> ai varchar(50) PRIMARY KEY</v>
      </c>
    </row>
    <row r="5" spans="1:7">
      <c r="A5" s="5" t="s">
        <v>115</v>
      </c>
      <c r="B5" s="5"/>
      <c r="D5" s="5" t="s">
        <v>115</v>
      </c>
      <c r="E5" s="4" t="s">
        <v>226</v>
      </c>
      <c r="F5" s="4" t="s">
        <v>166</v>
      </c>
      <c r="G5" t="str">
        <f>" ," &amp; E5 &amp; " " &amp; F5 &amp; " "</f>
        <v xml:space="preserve"> ,an varchar(10) </v>
      </c>
    </row>
    <row r="6" spans="1:7">
      <c r="A6" s="5" t="s">
        <v>112</v>
      </c>
      <c r="B6" s="5"/>
      <c r="D6" s="5" t="s">
        <v>112</v>
      </c>
      <c r="E6" s="4" t="s">
        <v>227</v>
      </c>
      <c r="F6" s="4" t="s">
        <v>167</v>
      </c>
      <c r="G6" t="str">
        <f t="shared" ref="G6:G10" si="0">" ," &amp; E6 &amp; " " &amp; F6 &amp; " "</f>
        <v xml:space="preserve"> ,am varchar(11) </v>
      </c>
    </row>
    <row r="7" spans="1:7">
      <c r="A7" s="5" t="s">
        <v>117</v>
      </c>
      <c r="B7" s="5"/>
      <c r="D7" s="5" t="s">
        <v>117</v>
      </c>
      <c r="E7" s="4" t="s">
        <v>228</v>
      </c>
      <c r="F7" s="4" t="s">
        <v>168</v>
      </c>
      <c r="G7" t="str">
        <f t="shared" si="0"/>
        <v xml:space="preserve"> ,ae varchar(20) </v>
      </c>
    </row>
    <row r="8" spans="1:7">
      <c r="A8" s="8" t="s">
        <v>118</v>
      </c>
      <c r="B8" s="9"/>
      <c r="D8" s="8" t="s">
        <v>118</v>
      </c>
      <c r="E8" s="4" t="s">
        <v>229</v>
      </c>
      <c r="F8" s="4" t="s">
        <v>29</v>
      </c>
      <c r="G8" t="str">
        <f t="shared" si="0"/>
        <v xml:space="preserve"> ,at varchar(50) </v>
      </c>
    </row>
    <row r="9" spans="1:7">
      <c r="A9" s="5" t="s">
        <v>116</v>
      </c>
      <c r="B9" s="5"/>
      <c r="D9" s="5" t="s">
        <v>116</v>
      </c>
      <c r="E9" s="4" t="s">
        <v>230</v>
      </c>
      <c r="F9" s="4" t="s">
        <v>169</v>
      </c>
      <c r="G9" t="str">
        <f t="shared" si="0"/>
        <v xml:space="preserve"> ,aq varchar(100) </v>
      </c>
    </row>
    <row r="10" spans="1:7">
      <c r="A10" s="5" t="s">
        <v>274</v>
      </c>
      <c r="B10" s="5"/>
      <c r="D10" s="5" t="s">
        <v>274</v>
      </c>
      <c r="E10" s="4" t="s">
        <v>278</v>
      </c>
      <c r="F10" s="4" t="s">
        <v>275</v>
      </c>
      <c r="G10" t="str">
        <f t="shared" si="0"/>
        <v xml:space="preserve"> ,wtt integer </v>
      </c>
    </row>
    <row r="11" spans="1:7">
      <c r="A11" s="5"/>
      <c r="B11" s="5"/>
      <c r="D11" s="5"/>
      <c r="E11" s="4"/>
      <c r="F11" s="4"/>
    </row>
    <row r="12" spans="1:7">
      <c r="A12" s="5"/>
      <c r="B12" s="5"/>
      <c r="D12" s="5"/>
      <c r="E12" s="4"/>
      <c r="F12" s="4"/>
    </row>
    <row r="13" spans="1:7">
      <c r="G13" t="str">
        <f>CONCATENATE(G4,G5,G6,G7,G8,G9,G10,G11,G12,)</f>
        <v xml:space="preserve"> ai varchar(50) PRIMARY KEY ,an varchar(10)  ,am varchar(11)  ,ae varchar(20)  ,at varchar(50)  ,aq varchar(100)  ,wtt integer </v>
      </c>
    </row>
    <row r="15" spans="1:7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I25" sqref="I2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4</v>
      </c>
      <c r="B2" s="2" t="s">
        <v>1</v>
      </c>
      <c r="D2" s="2" t="s">
        <v>0</v>
      </c>
      <c r="E2" s="42" t="s">
        <v>231</v>
      </c>
      <c r="F2" s="42"/>
    </row>
    <row r="3" spans="1:9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9">
      <c r="A4" s="5" t="s">
        <v>10</v>
      </c>
      <c r="B4" s="5"/>
      <c r="D4" s="5" t="s">
        <v>10</v>
      </c>
      <c r="E4" s="5" t="s">
        <v>232</v>
      </c>
      <c r="F4" s="4" t="s">
        <v>29</v>
      </c>
      <c r="G4" t="str">
        <f>" " &amp; E4 &amp; " " &amp; F4 &amp; " PRIMARY KEY"</f>
        <v xml:space="preserve"> ui varchar(50) PRIMARY KEY</v>
      </c>
      <c r="I4" t="str">
        <f>" " &amp; E4</f>
        <v xml:space="preserve"> ui</v>
      </c>
    </row>
    <row r="5" spans="1:9">
      <c r="A5" s="5" t="s">
        <v>114</v>
      </c>
      <c r="B5" s="5"/>
      <c r="D5" s="5" t="s">
        <v>114</v>
      </c>
      <c r="E5" s="5" t="s">
        <v>211</v>
      </c>
      <c r="F5" s="4" t="s">
        <v>29</v>
      </c>
      <c r="G5" t="str">
        <f>" ," &amp; E5 &amp; " " &amp; F5 &amp; " "</f>
        <v xml:space="preserve"> ,ai varchar(50) </v>
      </c>
      <c r="I5" t="str">
        <f>" ," &amp; E5</f>
        <v xml:space="preserve"> ,ai</v>
      </c>
    </row>
    <row r="6" spans="1:9">
      <c r="A6" s="5" t="s">
        <v>12</v>
      </c>
      <c r="B6" s="5"/>
      <c r="D6" s="5" t="s">
        <v>12</v>
      </c>
      <c r="E6" s="5" t="s">
        <v>233</v>
      </c>
      <c r="F6" s="4" t="s">
        <v>13</v>
      </c>
      <c r="G6" t="str">
        <f t="shared" ref="G6:G12" si="0">" ," &amp; E6 &amp; " " &amp; F6 &amp; " "</f>
        <v xml:space="preserve"> ,un varchar(10) </v>
      </c>
      <c r="I6" t="str">
        <f t="shared" ref="I6:I12" si="1">" ," &amp; E6</f>
        <v xml:space="preserve"> ,un</v>
      </c>
    </row>
    <row r="7" spans="1:9">
      <c r="A7" s="5" t="s">
        <v>14</v>
      </c>
      <c r="B7" s="5"/>
      <c r="D7" s="5" t="s">
        <v>14</v>
      </c>
      <c r="E7" s="5" t="s">
        <v>234</v>
      </c>
      <c r="F7" s="4" t="s">
        <v>15</v>
      </c>
      <c r="G7" t="str">
        <f t="shared" si="0"/>
        <v xml:space="preserve"> ,hiu varchar(200) </v>
      </c>
      <c r="I7" t="str">
        <f t="shared" si="1"/>
        <v xml:space="preserve"> ,hiu</v>
      </c>
    </row>
    <row r="8" spans="1:9">
      <c r="A8" s="5" t="s">
        <v>16</v>
      </c>
      <c r="B8" s="5"/>
      <c r="D8" s="5" t="s">
        <v>16</v>
      </c>
      <c r="E8" s="5" t="s">
        <v>235</v>
      </c>
      <c r="F8" s="4" t="s">
        <v>13</v>
      </c>
      <c r="G8" t="str">
        <f t="shared" si="0"/>
        <v xml:space="preserve"> ,biy varchar(10) </v>
      </c>
      <c r="I8" t="str">
        <f t="shared" si="1"/>
        <v xml:space="preserve"> ,biy</v>
      </c>
    </row>
    <row r="9" spans="1:9">
      <c r="A9" s="5" t="s">
        <v>36</v>
      </c>
      <c r="B9" s="5"/>
      <c r="D9" s="5" t="s">
        <v>36</v>
      </c>
      <c r="E9" s="5" t="s">
        <v>236</v>
      </c>
      <c r="F9" s="4" t="s">
        <v>13</v>
      </c>
      <c r="G9" t="str">
        <f t="shared" si="0"/>
        <v xml:space="preserve"> ,rn varchar(10) </v>
      </c>
      <c r="I9" t="str">
        <f t="shared" si="1"/>
        <v xml:space="preserve"> ,rn</v>
      </c>
    </row>
    <row r="10" spans="1:9">
      <c r="A10" s="5" t="s">
        <v>37</v>
      </c>
      <c r="B10" s="5"/>
      <c r="D10" s="5" t="s">
        <v>37</v>
      </c>
      <c r="E10" s="5" t="s">
        <v>237</v>
      </c>
      <c r="F10" s="4" t="s">
        <v>38</v>
      </c>
      <c r="G10" t="str">
        <f t="shared" si="0"/>
        <v xml:space="preserve"> ,ic varchar(20) </v>
      </c>
      <c r="I10" t="str">
        <f t="shared" si="1"/>
        <v xml:space="preserve"> ,ic</v>
      </c>
    </row>
    <row r="11" spans="1:9">
      <c r="A11" s="5" t="s">
        <v>17</v>
      </c>
      <c r="B11" s="5" t="s">
        <v>42</v>
      </c>
      <c r="D11" s="5" t="s">
        <v>17</v>
      </c>
      <c r="E11" s="5" t="s">
        <v>238</v>
      </c>
      <c r="F11" s="4" t="s">
        <v>172</v>
      </c>
      <c r="G11" t="str">
        <f t="shared" si="0"/>
        <v xml:space="preserve"> ,us varchar(4) </v>
      </c>
      <c r="I11" t="str">
        <f t="shared" si="1"/>
        <v xml:space="preserve"> ,us</v>
      </c>
    </row>
    <row r="12" spans="1:9">
      <c r="A12" s="5" t="s">
        <v>119</v>
      </c>
      <c r="B12" s="5"/>
      <c r="D12" s="5" t="s">
        <v>119</v>
      </c>
      <c r="E12" s="5" t="s">
        <v>239</v>
      </c>
      <c r="F12" s="4" t="s">
        <v>11</v>
      </c>
      <c r="G12" t="str">
        <f t="shared" si="0"/>
        <v xml:space="preserve"> ,uct varchar(11) </v>
      </c>
      <c r="I12" t="str">
        <f t="shared" si="1"/>
        <v xml:space="preserve"> ,uct</v>
      </c>
    </row>
    <row r="13" spans="1:9">
      <c r="A13" s="5" t="s">
        <v>274</v>
      </c>
      <c r="B13" s="5"/>
      <c r="D13" s="5" t="s">
        <v>274</v>
      </c>
      <c r="E13" s="4" t="s">
        <v>278</v>
      </c>
      <c r="F13" s="4" t="s">
        <v>275</v>
      </c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G16" t="str">
        <f>CONCATENATE(G4,G5,G6,G7,G8,G9,G10,G11,G12,)</f>
        <v xml:space="preserve"> ui varchar(50) PRIMARY KEY ,ai varchar(50)  ,un varchar(10)  ,hiu varchar(200)  ,biy varchar(10)  ,rn varchar(10)  ,ic varchar(20)  ,us varchar(4)  ,uct varchar(11) </v>
      </c>
    </row>
    <row r="17" spans="1:7">
      <c r="G17" t="str">
        <f>CONCATENATE(I4,I5,I6,I7,I8,I9,I10,I11,I12,)</f>
        <v xml:space="preserve"> ui ,ai ,un ,hiu ,biy ,rn ,ic ,us ,uct</v>
      </c>
    </row>
    <row r="18" spans="1:7">
      <c r="A18" s="18" t="s">
        <v>60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5" sqref="B15"/>
    </sheetView>
  </sheetViews>
  <sheetFormatPr defaultRowHeight="13.5"/>
  <cols>
    <col min="1" max="1" width="15.25" bestFit="1" customWidth="1"/>
    <col min="2" max="2" width="25.625" bestFit="1" customWidth="1"/>
    <col min="4" max="4" width="15.25" bestFit="1" customWidth="1"/>
    <col min="5" max="5" width="7.125" bestFit="1" customWidth="1"/>
    <col min="6" max="6" width="61.625" customWidth="1"/>
    <col min="7" max="7" width="25.25" customWidth="1"/>
  </cols>
  <sheetData>
    <row r="1" spans="1:10">
      <c r="A1" s="1"/>
      <c r="B1" s="1"/>
      <c r="D1" s="1"/>
    </row>
    <row r="2" spans="1:10">
      <c r="A2" s="2" t="s">
        <v>4</v>
      </c>
      <c r="B2" s="2" t="s">
        <v>2</v>
      </c>
      <c r="D2" s="2" t="s">
        <v>0</v>
      </c>
      <c r="E2" s="43" t="s">
        <v>302</v>
      </c>
      <c r="F2" s="44"/>
    </row>
    <row r="3" spans="1:10">
      <c r="A3" s="2" t="s">
        <v>5</v>
      </c>
      <c r="B3" s="2" t="s">
        <v>6</v>
      </c>
      <c r="D3" s="2" t="s">
        <v>7</v>
      </c>
      <c r="E3" s="21" t="s">
        <v>8</v>
      </c>
      <c r="F3" s="21" t="s">
        <v>9</v>
      </c>
    </row>
    <row r="4" spans="1:10">
      <c r="A4" s="5" t="s">
        <v>297</v>
      </c>
      <c r="B4" s="5"/>
      <c r="D4" s="5" t="s">
        <v>307</v>
      </c>
      <c r="E4" s="4" t="s">
        <v>261</v>
      </c>
      <c r="F4" s="4" t="s">
        <v>304</v>
      </c>
      <c r="G4" t="str">
        <f>" " &amp; E4 &amp; " " &amp; F4 &amp; " PRIMARY KEY"</f>
        <v xml:space="preserve"> d varchar(10) PRIMARY KEY</v>
      </c>
      <c r="I4" t="str">
        <f>" " &amp; E4</f>
        <v xml:space="preserve"> d</v>
      </c>
      <c r="J4" t="str">
        <f>"private _"&amp;E4&amp;": string;"</f>
        <v>private _d: string;</v>
      </c>
    </row>
    <row r="5" spans="1:10">
      <c r="A5" s="5" t="s">
        <v>298</v>
      </c>
      <c r="B5" s="5"/>
      <c r="D5" s="5" t="s">
        <v>298</v>
      </c>
      <c r="E5" s="4" t="s">
        <v>299</v>
      </c>
      <c r="F5" s="4" t="s">
        <v>275</v>
      </c>
      <c r="G5" t="str">
        <f>" " &amp; E5 &amp; " " &amp; F5</f>
        <v xml:space="preserve"> c integer</v>
      </c>
      <c r="I5" t="str">
        <f>" ," &amp; E5</f>
        <v xml:space="preserve"> ,c</v>
      </c>
      <c r="J5" t="str">
        <f t="shared" ref="J5:J8" si="0">"private _"&amp;E5&amp;": string;"</f>
        <v>private _c: string;</v>
      </c>
    </row>
    <row r="6" spans="1:10">
      <c r="A6" s="5" t="s">
        <v>293</v>
      </c>
      <c r="B6" s="5"/>
      <c r="D6" s="5" t="s">
        <v>293</v>
      </c>
      <c r="E6" s="4" t="s">
        <v>303</v>
      </c>
      <c r="F6" s="4" t="s">
        <v>300</v>
      </c>
      <c r="G6" t="str">
        <f>" " &amp; E6 &amp; " " &amp; F6</f>
        <v xml:space="preserve"> n boolean</v>
      </c>
      <c r="I6" t="str">
        <f t="shared" ref="I6:I8" si="1">" ," &amp; E6</f>
        <v xml:space="preserve"> ,n</v>
      </c>
      <c r="J6" t="str">
        <f t="shared" si="0"/>
        <v>private _n: string;</v>
      </c>
    </row>
    <row r="7" spans="1:10">
      <c r="A7" s="10" t="s">
        <v>301</v>
      </c>
      <c r="B7" s="5"/>
      <c r="D7" s="10" t="s">
        <v>301</v>
      </c>
      <c r="E7" s="4" t="s">
        <v>278</v>
      </c>
      <c r="F7" s="4" t="s">
        <v>275</v>
      </c>
      <c r="G7" t="str">
        <f>" " &amp; E7 &amp; " " &amp; F7</f>
        <v xml:space="preserve"> wtt integer</v>
      </c>
    </row>
    <row r="8" spans="1:10">
      <c r="A8" s="5" t="s">
        <v>124</v>
      </c>
      <c r="B8" s="5"/>
      <c r="D8" s="5" t="s">
        <v>124</v>
      </c>
      <c r="E8" s="4" t="s">
        <v>125</v>
      </c>
      <c r="F8" s="4" t="s">
        <v>29</v>
      </c>
      <c r="G8" t="str">
        <f>" " &amp; E8 &amp; " " &amp; F8</f>
        <v xml:space="preserve"> bz varchar(50)</v>
      </c>
      <c r="I8" t="str">
        <f t="shared" si="1"/>
        <v xml:space="preserve"> ,bz</v>
      </c>
      <c r="J8" t="str">
        <f t="shared" si="0"/>
        <v>private _bz: string;</v>
      </c>
    </row>
    <row r="9" spans="1:10">
      <c r="A9" s="10"/>
      <c r="B9" s="5"/>
      <c r="D9" s="5"/>
      <c r="E9" s="4"/>
      <c r="F9" s="4"/>
    </row>
    <row r="10" spans="1:10">
      <c r="A10" s="5"/>
      <c r="B10" s="5"/>
      <c r="D10" s="5"/>
      <c r="E10" s="4"/>
      <c r="F10" s="4"/>
      <c r="G10" t="str">
        <f>CONCATENATE(G4,G5,G6,G7,G8,)</f>
        <v xml:space="preserve"> d varchar(10) PRIMARY KEY c integer n boolean wtt integer bz varchar(50)</v>
      </c>
    </row>
    <row r="11" spans="1:10" ht="14.25" customHeight="1">
      <c r="A11" s="5"/>
      <c r="B11" s="5"/>
      <c r="D11" s="5"/>
      <c r="E11" s="4"/>
      <c r="F11" s="4"/>
      <c r="G11" t="str">
        <f>CONCATENATE(I4,I5,I6,I7,I8,)</f>
        <v xml:space="preserve"> d ,c ,n ,bz</v>
      </c>
    </row>
    <row r="12" spans="1:10" ht="14.25" customHeight="1">
      <c r="A12" s="5"/>
      <c r="B12" s="5"/>
      <c r="D12" s="5"/>
      <c r="E12" s="4"/>
      <c r="F12" s="4"/>
      <c r="G12" t="str">
        <f>CONCATENATE(I5,I6,I7,I8,)</f>
        <v xml:space="preserve"> ,c ,n ,bz</v>
      </c>
    </row>
    <row r="13" spans="1:10" ht="14.25" customHeight="1">
      <c r="A13" s="5"/>
      <c r="B13" s="5"/>
      <c r="D13" s="5"/>
      <c r="E13" s="4"/>
      <c r="F13" s="4"/>
      <c r="G13" t="str">
        <f>CONCATENATE(I6,I7,I8,)</f>
        <v xml:space="preserve"> ,n ,bz</v>
      </c>
    </row>
    <row r="14" spans="1:10">
      <c r="A14" s="18" t="s">
        <v>60</v>
      </c>
      <c r="B14" s="1"/>
      <c r="D14" s="1"/>
    </row>
    <row r="15" spans="1:10">
      <c r="A15" s="1"/>
      <c r="B15" s="1"/>
      <c r="D15" s="1"/>
    </row>
    <row r="16" spans="1:10">
      <c r="A16" s="1"/>
      <c r="B16" s="1"/>
      <c r="D16" s="1"/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4" spans="1:4">
      <c r="A24" s="1"/>
      <c r="B24" s="1"/>
      <c r="D24" s="1"/>
    </row>
    <row r="25" spans="1:4">
      <c r="A25" s="1"/>
      <c r="B25" s="1"/>
      <c r="D25" s="1"/>
    </row>
    <row r="26" spans="1:4">
      <c r="A26" s="1"/>
      <c r="B26" s="1"/>
      <c r="D26" s="1"/>
    </row>
    <row r="27" spans="1:4">
      <c r="A27" s="1"/>
      <c r="B27" s="1"/>
      <c r="D27" s="1"/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27" sqref="B2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</v>
      </c>
      <c r="D2" s="2" t="s">
        <v>0</v>
      </c>
      <c r="E2" s="43" t="s">
        <v>240</v>
      </c>
      <c r="F2" s="44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18</v>
      </c>
      <c r="B4" s="5"/>
      <c r="D4" s="5" t="s">
        <v>18</v>
      </c>
      <c r="E4" s="4" t="s">
        <v>89</v>
      </c>
      <c r="F4" s="4" t="s">
        <v>29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120</v>
      </c>
      <c r="B5" s="5"/>
      <c r="D5" s="5" t="s">
        <v>120</v>
      </c>
      <c r="E5" s="4" t="s">
        <v>90</v>
      </c>
      <c r="F5" s="4" t="s">
        <v>30</v>
      </c>
      <c r="G5" t="str">
        <f>" ," &amp; E5 &amp; " " &amp; F5 &amp; " "</f>
        <v xml:space="preserve"> ,sn varchar(50) </v>
      </c>
      <c r="I5" t="str">
        <f>" ," &amp; E5</f>
        <v xml:space="preserve"> ,sn</v>
      </c>
      <c r="J5" t="str">
        <f t="shared" ref="J5:J13" si="0">"private _"&amp;E5&amp;": string;"</f>
        <v>private _sn: string;</v>
      </c>
    </row>
    <row r="6" spans="1:10">
      <c r="A6" s="5" t="s">
        <v>48</v>
      </c>
      <c r="B6" s="5"/>
      <c r="D6" s="5" t="s">
        <v>48</v>
      </c>
      <c r="E6" s="4" t="s">
        <v>241</v>
      </c>
      <c r="F6" s="4" t="s">
        <v>29</v>
      </c>
      <c r="G6" t="str">
        <f t="shared" ref="G6:G12" si="1">" ," &amp; E6 &amp; " " &amp; F6 &amp; " "</f>
        <v xml:space="preserve"> ,ui varchar(50) </v>
      </c>
      <c r="I6" t="str">
        <f t="shared" ref="I6:I13" si="2">" ," &amp; E6</f>
        <v xml:space="preserve"> ,ui</v>
      </c>
      <c r="J6" t="str">
        <f t="shared" si="0"/>
        <v>private _ui: string;</v>
      </c>
    </row>
    <row r="7" spans="1:10">
      <c r="A7" s="10" t="s">
        <v>136</v>
      </c>
      <c r="B7" s="10"/>
      <c r="C7" s="11"/>
      <c r="D7" s="10" t="s">
        <v>135</v>
      </c>
      <c r="E7" s="12" t="s">
        <v>70</v>
      </c>
      <c r="F7" s="4" t="s">
        <v>98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 t="s">
        <v>327</v>
      </c>
      <c r="C8" s="11"/>
      <c r="D8" s="10" t="s">
        <v>68</v>
      </c>
      <c r="E8" s="12" t="s">
        <v>137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 t="s">
        <v>328</v>
      </c>
      <c r="C9" s="11"/>
      <c r="D9" s="10" t="s">
        <v>138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 t="s">
        <v>327</v>
      </c>
      <c r="C10" s="11"/>
      <c r="D10" s="10" t="s">
        <v>69</v>
      </c>
      <c r="E10" s="12" t="s">
        <v>139</v>
      </c>
      <c r="F10" s="4" t="s">
        <v>99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 ht="27">
      <c r="A11" s="5" t="s">
        <v>122</v>
      </c>
      <c r="B11" s="5" t="s">
        <v>273</v>
      </c>
      <c r="D11" s="5" t="s">
        <v>122</v>
      </c>
      <c r="E11" s="4" t="s">
        <v>272</v>
      </c>
      <c r="F11" s="4" t="s">
        <v>172</v>
      </c>
      <c r="G11" t="str">
        <f t="shared" si="1"/>
        <v xml:space="preserve"> ,rt varchar(4) </v>
      </c>
      <c r="I11" t="str">
        <f t="shared" si="2"/>
        <v xml:space="preserve"> ,rt</v>
      </c>
      <c r="J11" t="str">
        <f t="shared" si="0"/>
        <v>private _rt: string;</v>
      </c>
    </row>
    <row r="12" spans="1:10">
      <c r="A12" s="5" t="s">
        <v>73</v>
      </c>
      <c r="B12" s="5"/>
      <c r="D12" s="5" t="s">
        <v>72</v>
      </c>
      <c r="E12" s="4" t="s">
        <v>75</v>
      </c>
      <c r="F12" s="4" t="s">
        <v>29</v>
      </c>
      <c r="G12" t="str">
        <f t="shared" si="1"/>
        <v xml:space="preserve"> ,ji varchar(50) </v>
      </c>
      <c r="I12" t="str">
        <f t="shared" si="2"/>
        <v xml:space="preserve"> ,ji</v>
      </c>
      <c r="J12" t="str">
        <f t="shared" si="0"/>
        <v>private _ji: string;</v>
      </c>
    </row>
    <row r="13" spans="1:10">
      <c r="A13" s="5" t="s">
        <v>223</v>
      </c>
      <c r="B13" s="5"/>
      <c r="D13" s="5" t="s">
        <v>223</v>
      </c>
      <c r="E13" s="4" t="s">
        <v>224</v>
      </c>
      <c r="F13" s="4" t="s">
        <v>29</v>
      </c>
      <c r="I13" t="str">
        <f t="shared" si="2"/>
        <v xml:space="preserve"> ,sr</v>
      </c>
      <c r="J13" t="str">
        <f t="shared" si="0"/>
        <v>private _sr: string;</v>
      </c>
    </row>
    <row r="14" spans="1:10">
      <c r="A14" s="5" t="s">
        <v>124</v>
      </c>
      <c r="B14" s="5"/>
      <c r="D14" s="5" t="s">
        <v>124</v>
      </c>
      <c r="E14" s="4" t="s">
        <v>125</v>
      </c>
      <c r="F14" s="4" t="s">
        <v>29</v>
      </c>
    </row>
    <row r="15" spans="1:10">
      <c r="A15" s="5" t="s">
        <v>274</v>
      </c>
      <c r="B15" s="5"/>
      <c r="D15" s="5" t="s">
        <v>274</v>
      </c>
      <c r="E15" s="4" t="s">
        <v>278</v>
      </c>
      <c r="F15" s="4" t="s">
        <v>275</v>
      </c>
    </row>
    <row r="16" spans="1:10">
      <c r="A16" s="5" t="s">
        <v>279</v>
      </c>
      <c r="B16" s="5" t="s">
        <v>326</v>
      </c>
      <c r="D16" s="5" t="s">
        <v>279</v>
      </c>
      <c r="E16" s="4" t="s">
        <v>280</v>
      </c>
      <c r="F16" s="4" t="s">
        <v>281</v>
      </c>
      <c r="G16" t="str">
        <f>CONCATENATE(G4,G5,G6,G7,G8,G9,G10,G11,G12,)</f>
        <v xml:space="preserve"> si varchar(50) PRIMARY KEY ,sn varchar(50)  ,ui varchar(50)  ,sd varchar(20)  ,st varchar(20)  ,ed varchar(20)  ,et varchar(20)  ,rt varchar(4)  ,ji varchar(50) </v>
      </c>
    </row>
    <row r="17" spans="1:7" ht="14.25" customHeight="1">
      <c r="A17" s="5" t="s">
        <v>292</v>
      </c>
      <c r="B17" s="5"/>
      <c r="D17" s="5" t="s">
        <v>292</v>
      </c>
      <c r="E17" s="4" t="s">
        <v>291</v>
      </c>
      <c r="F17" s="4" t="s">
        <v>38</v>
      </c>
      <c r="G17" t="str">
        <f>CONCATENATE(I4,I5,I6,I7,I8,I9,I10,I11,I12,)</f>
        <v xml:space="preserve"> si ,sn ,ui ,sd ,st ,ed ,et ,rt ,ji</v>
      </c>
    </row>
    <row r="18" spans="1:7" ht="14.25" customHeight="1">
      <c r="A18" s="5" t="s">
        <v>293</v>
      </c>
      <c r="B18" s="5" t="s">
        <v>353</v>
      </c>
      <c r="D18" s="5" t="s">
        <v>293</v>
      </c>
      <c r="E18" s="4" t="s">
        <v>294</v>
      </c>
      <c r="F18" s="4" t="s">
        <v>171</v>
      </c>
      <c r="G18" t="str">
        <f>CONCATENATE(I5,I6,I7,I8,I9,I10,I11,I12,I13,)</f>
        <v xml:space="preserve"> ,sn ,ui ,sd ,st ,ed ,et ,rt ,ji ,sr</v>
      </c>
    </row>
    <row r="19" spans="1:7" ht="40.5">
      <c r="A19" s="5" t="s">
        <v>295</v>
      </c>
      <c r="B19" s="5" t="s">
        <v>438</v>
      </c>
      <c r="D19" s="5" t="s">
        <v>295</v>
      </c>
      <c r="E19" s="4" t="s">
        <v>296</v>
      </c>
      <c r="F19" s="4" t="s">
        <v>171</v>
      </c>
      <c r="G19" t="str">
        <f>CONCATENATE(I6,I7,I8,I9,I10,I11,I12,I13,I14,)</f>
        <v xml:space="preserve"> ,ui ,sd ,st ,ed ,et ,rt ,ji ,sr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D33" sqref="D3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123</v>
      </c>
      <c r="D2" s="2" t="s">
        <v>0</v>
      </c>
      <c r="E2" s="43" t="s">
        <v>242</v>
      </c>
      <c r="F2" s="44"/>
    </row>
    <row r="3" spans="1:10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10">
      <c r="A4" s="5" t="s">
        <v>127</v>
      </c>
      <c r="B4" s="5"/>
      <c r="D4" s="5" t="s">
        <v>127</v>
      </c>
      <c r="E4" s="4" t="s">
        <v>243</v>
      </c>
      <c r="F4" s="4" t="s">
        <v>29</v>
      </c>
      <c r="G4" t="str">
        <f>" " &amp; E4 &amp; " " &amp; F4 &amp; " PRIMARY KEY"</f>
        <v xml:space="preserve"> spi varchar(50) PRIMARY KEY</v>
      </c>
      <c r="I4" t="str">
        <f>" " &amp; E4</f>
        <v xml:space="preserve"> spi</v>
      </c>
      <c r="J4" t="str">
        <f>"private _"&amp;E4&amp;": string;"</f>
        <v>private _spi: string;</v>
      </c>
    </row>
    <row r="5" spans="1:10">
      <c r="A5" s="5" t="s">
        <v>18</v>
      </c>
      <c r="B5" s="5"/>
      <c r="D5" s="5" t="s">
        <v>18</v>
      </c>
      <c r="E5" s="4" t="s">
        <v>89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3" si="0">"private _"&amp;E5&amp;": string;"</f>
        <v>private _si: string;</v>
      </c>
    </row>
    <row r="6" spans="1:10">
      <c r="A6" s="5" t="s">
        <v>128</v>
      </c>
      <c r="B6" s="5"/>
      <c r="D6" s="5" t="s">
        <v>128</v>
      </c>
      <c r="E6" s="4" t="s">
        <v>244</v>
      </c>
      <c r="F6" s="4" t="s">
        <v>29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>
      <c r="A7" s="10" t="s">
        <v>136</v>
      </c>
      <c r="B7" s="10"/>
      <c r="C7" s="11"/>
      <c r="D7" s="10" t="s">
        <v>135</v>
      </c>
      <c r="E7" s="12" t="s">
        <v>70</v>
      </c>
      <c r="F7" s="4" t="s">
        <v>98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/>
      <c r="C8" s="11"/>
      <c r="D8" s="10" t="s">
        <v>68</v>
      </c>
      <c r="E8" s="12" t="s">
        <v>137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/>
      <c r="C9" s="11"/>
      <c r="D9" s="10" t="s">
        <v>69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/>
      <c r="C10" s="11"/>
      <c r="D10" s="10" t="s">
        <v>69</v>
      </c>
      <c r="E10" s="12" t="s">
        <v>139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73</v>
      </c>
      <c r="B11" s="5"/>
      <c r="D11" s="5" t="s">
        <v>72</v>
      </c>
      <c r="E11" s="4" t="s">
        <v>75</v>
      </c>
      <c r="F11" s="4" t="s">
        <v>29</v>
      </c>
      <c r="G11" t="str">
        <f t="shared" si="1"/>
        <v xml:space="preserve"> ,ji varchar(50) </v>
      </c>
      <c r="I11" t="str">
        <f t="shared" si="2"/>
        <v xml:space="preserve"> ,ji</v>
      </c>
      <c r="J11" t="str">
        <f t="shared" si="0"/>
        <v>private _ji: string;</v>
      </c>
    </row>
    <row r="12" spans="1:10">
      <c r="A12" s="5" t="s">
        <v>124</v>
      </c>
      <c r="B12" s="5"/>
      <c r="D12" s="5" t="s">
        <v>124</v>
      </c>
      <c r="E12" s="4" t="s">
        <v>125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126</v>
      </c>
      <c r="B13" s="5" t="s">
        <v>131</v>
      </c>
      <c r="D13" s="5" t="s">
        <v>126</v>
      </c>
      <c r="E13" s="4" t="s">
        <v>170</v>
      </c>
      <c r="F13" s="4" t="s">
        <v>172</v>
      </c>
      <c r="G13" t="str">
        <f t="shared" ref="G13" si="3">" ," &amp; E13 &amp; " " &amp; F13 &amp; " "</f>
        <v xml:space="preserve"> ,sta varchar(4) </v>
      </c>
      <c r="I13" t="str">
        <f t="shared" ref="I13" si="4">" ," &amp; E13</f>
        <v xml:space="preserve"> ,sta</v>
      </c>
      <c r="J13" t="str">
        <f t="shared" si="0"/>
        <v>private _sta: string;</v>
      </c>
    </row>
    <row r="14" spans="1:10">
      <c r="A14" s="5" t="s">
        <v>279</v>
      </c>
      <c r="B14" s="5" t="s">
        <v>326</v>
      </c>
      <c r="D14" s="5" t="s">
        <v>279</v>
      </c>
      <c r="E14" s="4" t="s">
        <v>280</v>
      </c>
      <c r="F14" s="4" t="s">
        <v>172</v>
      </c>
      <c r="G14" t="str">
        <f>CONCATENATE(G2,G3,G4,G5,G6,G7,G8,G9,G10,)</f>
        <v xml:space="preserve"> spi varchar(50) PRIMARY KEY ,si varchar(50)  ,spn varchar(50)  ,sd varchar(20)  ,st varchar(20)  ,ed varchar(20)  ,et varchar(20) </v>
      </c>
    </row>
    <row r="15" spans="1:10">
      <c r="A15" s="5" t="s">
        <v>274</v>
      </c>
      <c r="B15" s="5"/>
      <c r="D15" s="5" t="s">
        <v>274</v>
      </c>
      <c r="E15" s="4" t="s">
        <v>278</v>
      </c>
      <c r="F15" s="4" t="s">
        <v>275</v>
      </c>
    </row>
    <row r="16" spans="1:10">
      <c r="A16" s="5" t="s">
        <v>310</v>
      </c>
      <c r="B16" s="5" t="s">
        <v>309</v>
      </c>
      <c r="D16" s="5" t="s">
        <v>308</v>
      </c>
      <c r="E16" s="4" t="s">
        <v>311</v>
      </c>
      <c r="F16" s="4" t="s">
        <v>312</v>
      </c>
    </row>
    <row r="17" spans="1:7">
      <c r="A17" s="5"/>
      <c r="B17" s="5"/>
      <c r="D17" s="5"/>
      <c r="E17" s="4"/>
      <c r="F17" s="4"/>
      <c r="G17" t="str">
        <f>CONCATENATE(G4,G5,G6,G7,G8,G9,G10,G11,G12,G13)</f>
        <v xml:space="preserve"> spi varchar(50) PRIMARY KEY ,si varchar(50)  ,spn varchar(50)  ,sd varchar(20)  ,st varchar(20)  ,ed varchar(20)  ,et varchar(20)  ,ji varchar(50)  ,bz varchar(50)  ,sta varchar(4) </v>
      </c>
    </row>
    <row r="18" spans="1:7">
      <c r="G18" t="str">
        <f>CONCATENATE(I4,I5,I6,I7,I8,I9,I10,I11,I12,I13)</f>
        <v xml:space="preserve"> spi ,si ,spn ,sd ,st ,ed ,et ,ji ,bz ,sta</v>
      </c>
    </row>
    <row r="20" spans="1:7">
      <c r="A20" s="18" t="s">
        <v>60</v>
      </c>
    </row>
    <row r="23" spans="1:7">
      <c r="D23" s="1">
        <f>60*24</f>
        <v>1440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F31" sqref="F31"/>
    </sheetView>
  </sheetViews>
  <sheetFormatPr defaultRowHeight="13.5"/>
  <cols>
    <col min="1" max="1" width="23.75" customWidth="1"/>
    <col min="2" max="2" width="22.375" customWidth="1"/>
    <col min="4" max="4" width="24.5" customWidth="1"/>
    <col min="6" max="6" width="31.875" customWidth="1"/>
  </cols>
  <sheetData>
    <row r="2" spans="1:10">
      <c r="A2" s="2" t="s">
        <v>4</v>
      </c>
      <c r="B2" s="2" t="s">
        <v>123</v>
      </c>
      <c r="D2" s="2" t="s">
        <v>0</v>
      </c>
      <c r="E2" s="43" t="s">
        <v>340</v>
      </c>
      <c r="F2" s="44"/>
    </row>
    <row r="3" spans="1:10">
      <c r="A3" s="2" t="s">
        <v>5</v>
      </c>
      <c r="B3" s="2" t="s">
        <v>6</v>
      </c>
      <c r="D3" s="2" t="s">
        <v>7</v>
      </c>
      <c r="E3" s="24" t="s">
        <v>8</v>
      </c>
      <c r="F3" s="24" t="s">
        <v>9</v>
      </c>
    </row>
    <row r="4" spans="1:10">
      <c r="A4" s="5" t="s">
        <v>334</v>
      </c>
      <c r="B4" s="5"/>
      <c r="D4" s="5" t="s">
        <v>333</v>
      </c>
      <c r="E4" s="4" t="s">
        <v>341</v>
      </c>
      <c r="F4" s="4" t="s">
        <v>29</v>
      </c>
      <c r="G4" t="str">
        <f>" " &amp; E4 &amp; " " &amp; F4 &amp; " PRIMARY KEY"</f>
        <v xml:space="preserve"> jti varchar(50) PRIMARY KEY</v>
      </c>
      <c r="I4" t="str">
        <f>" " &amp; E4</f>
        <v xml:space="preserve"> jti</v>
      </c>
      <c r="J4" t="str">
        <f>"private _"&amp;E4&amp;": string;"</f>
        <v>private _jti: string;</v>
      </c>
    </row>
    <row r="5" spans="1:10">
      <c r="A5" s="5" t="s">
        <v>348</v>
      </c>
      <c r="B5" s="5"/>
      <c r="D5" s="5" t="s">
        <v>349</v>
      </c>
      <c r="E5" s="4" t="s">
        <v>342</v>
      </c>
      <c r="F5" s="4" t="s">
        <v>29</v>
      </c>
      <c r="G5" t="str">
        <f>" ," &amp; E5 &amp; " " &amp; F5 &amp; " "</f>
        <v xml:space="preserve"> ,ji varchar(50) </v>
      </c>
      <c r="I5" t="str">
        <f>" ," &amp; E5</f>
        <v xml:space="preserve"> ,ji</v>
      </c>
      <c r="J5" t="str">
        <f t="shared" ref="J5:J17" si="0">"private _"&amp;E5&amp;": string;"</f>
        <v>private _ji: string;</v>
      </c>
    </row>
    <row r="6" spans="1:10">
      <c r="A6" s="5" t="s">
        <v>335</v>
      </c>
      <c r="B6" s="5"/>
      <c r="D6" s="5" t="s">
        <v>336</v>
      </c>
      <c r="E6" s="4" t="s">
        <v>343</v>
      </c>
      <c r="F6" s="4" t="s">
        <v>29</v>
      </c>
      <c r="G6" t="str">
        <f t="shared" ref="G6:G17" si="1">" ," &amp; E6 &amp; " " &amp; F6 &amp; " "</f>
        <v xml:space="preserve"> ,spn varchar(50) </v>
      </c>
      <c r="I6" t="str">
        <f t="shared" ref="I6:I17" si="2">" ," &amp; E6</f>
        <v xml:space="preserve"> ,spn</v>
      </c>
      <c r="J6" t="str">
        <f t="shared" si="0"/>
        <v>private _spn: string;</v>
      </c>
    </row>
    <row r="7" spans="1:10">
      <c r="A7" s="10" t="s">
        <v>135</v>
      </c>
      <c r="B7" s="10"/>
      <c r="C7" s="11"/>
      <c r="D7" s="10" t="s">
        <v>135</v>
      </c>
      <c r="E7" s="12" t="s">
        <v>344</v>
      </c>
      <c r="F7" s="4" t="s">
        <v>38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/>
      <c r="C8" s="11"/>
      <c r="D8" s="10" t="s">
        <v>68</v>
      </c>
      <c r="E8" s="12" t="s">
        <v>91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/>
      <c r="C9" s="11"/>
      <c r="D9" s="10" t="s">
        <v>69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/>
      <c r="C10" s="11"/>
      <c r="D10" s="10" t="s">
        <v>69</v>
      </c>
      <c r="E10" s="12" t="s">
        <v>139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337</v>
      </c>
      <c r="B11" s="5"/>
      <c r="D11" s="5" t="s">
        <v>338</v>
      </c>
      <c r="E11" s="4" t="s">
        <v>345</v>
      </c>
      <c r="F11" s="4" t="s">
        <v>339</v>
      </c>
      <c r="G11" t="str">
        <f t="shared" si="1"/>
        <v xml:space="preserve"> ,px integer </v>
      </c>
      <c r="I11" t="str">
        <f t="shared" si="2"/>
        <v xml:space="preserve"> ,px</v>
      </c>
      <c r="J11" t="str">
        <f t="shared" si="0"/>
        <v>private _px: string;</v>
      </c>
    </row>
    <row r="12" spans="1:10">
      <c r="A12" s="5" t="s">
        <v>124</v>
      </c>
      <c r="B12" s="5"/>
      <c r="D12" s="5" t="s">
        <v>124</v>
      </c>
      <c r="E12" s="4" t="s">
        <v>125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 s="35" customFormat="1">
      <c r="A13" s="34" t="s">
        <v>450</v>
      </c>
      <c r="B13" s="34" t="s">
        <v>454</v>
      </c>
      <c r="D13" s="34" t="s">
        <v>450</v>
      </c>
      <c r="E13" s="36" t="s">
        <v>452</v>
      </c>
      <c r="F13" s="36" t="s">
        <v>38</v>
      </c>
      <c r="G13" s="35" t="str">
        <f t="shared" si="1"/>
        <v xml:space="preserve"> ,fjt varchar(20) </v>
      </c>
      <c r="I13" s="35" t="str">
        <f t="shared" si="2"/>
        <v xml:space="preserve"> ,fjt</v>
      </c>
      <c r="J13" s="35" t="str">
        <f t="shared" si="0"/>
        <v>private _fjt: string;</v>
      </c>
    </row>
    <row r="14" spans="1:10" s="35" customFormat="1">
      <c r="A14" s="34" t="s">
        <v>456</v>
      </c>
      <c r="B14" s="34" t="s">
        <v>454</v>
      </c>
      <c r="D14" s="34" t="s">
        <v>456</v>
      </c>
      <c r="E14" s="36" t="s">
        <v>455</v>
      </c>
      <c r="F14" s="36" t="s">
        <v>38</v>
      </c>
      <c r="G14" s="35" t="str">
        <f t="shared" si="1"/>
        <v xml:space="preserve"> ,fjn varchar(20) </v>
      </c>
      <c r="I14" s="35" t="str">
        <f t="shared" si="2"/>
        <v xml:space="preserve"> ,fjn</v>
      </c>
      <c r="J14" s="35" t="str">
        <f t="shared" si="0"/>
        <v>private _fjn: string;</v>
      </c>
    </row>
    <row r="15" spans="1:10" s="35" customFormat="1">
      <c r="A15" s="34" t="s">
        <v>451</v>
      </c>
      <c r="B15" s="34" t="s">
        <v>454</v>
      </c>
      <c r="D15" s="34" t="s">
        <v>451</v>
      </c>
      <c r="E15" s="36" t="s">
        <v>453</v>
      </c>
      <c r="F15" s="36" t="s">
        <v>29</v>
      </c>
      <c r="G15" s="35" t="str">
        <f t="shared" si="1"/>
        <v xml:space="preserve"> ,fj varchar(50) </v>
      </c>
      <c r="I15" s="35" t="str">
        <f t="shared" si="2"/>
        <v xml:space="preserve"> ,fj</v>
      </c>
      <c r="J15" s="35" t="str">
        <f t="shared" si="0"/>
        <v>private _fj: string;</v>
      </c>
    </row>
    <row r="16" spans="1:10">
      <c r="A16" s="5" t="s">
        <v>274</v>
      </c>
      <c r="B16" s="5"/>
      <c r="D16" s="5" t="s">
        <v>274</v>
      </c>
      <c r="E16" s="4" t="s">
        <v>278</v>
      </c>
      <c r="F16" s="4" t="s">
        <v>275</v>
      </c>
      <c r="G16" t="str">
        <f t="shared" si="1"/>
        <v xml:space="preserve"> ,wtt integer </v>
      </c>
      <c r="I16" t="str">
        <f t="shared" si="2"/>
        <v xml:space="preserve"> ,wtt</v>
      </c>
      <c r="J16" t="str">
        <f t="shared" si="0"/>
        <v>private _wtt: string;</v>
      </c>
    </row>
    <row r="17" spans="1:10">
      <c r="A17" s="5" t="s">
        <v>350</v>
      </c>
      <c r="B17" s="5"/>
      <c r="D17" s="5" t="s">
        <v>18</v>
      </c>
      <c r="E17" s="4" t="s">
        <v>351</v>
      </c>
      <c r="F17" s="4" t="s">
        <v>352</v>
      </c>
      <c r="G17" t="str">
        <f t="shared" si="1"/>
        <v xml:space="preserve"> ,si varchar(50) </v>
      </c>
      <c r="I17" t="str">
        <f t="shared" si="2"/>
        <v xml:space="preserve"> ,si</v>
      </c>
      <c r="J17" t="str">
        <f t="shared" si="0"/>
        <v>private _si: string;</v>
      </c>
    </row>
    <row r="18" spans="1:10">
      <c r="A18" s="5"/>
      <c r="B18" s="5"/>
      <c r="D18" s="5"/>
      <c r="E18" s="4"/>
      <c r="F18" s="4"/>
    </row>
    <row r="19" spans="1:10">
      <c r="A19" s="5"/>
      <c r="B19" s="5"/>
      <c r="D19" s="5"/>
      <c r="E19" s="4"/>
      <c r="F19" s="4"/>
      <c r="G19" t="str">
        <f>CONCATENATE(G4,G5,G6,G7,G8,G9,G10,G11,G12,G16)</f>
        <v xml:space="preserve"> jti varchar(50) PRIMARY KEY ,ji varchar(50)  ,spn varchar(50)  ,sd varchar(20)  ,st varchar(20)  ,ed varchar(20)  ,et varchar(20)  ,px integer  ,bz varchar(50)  ,wtt integer </v>
      </c>
    </row>
    <row r="20" spans="1:10">
      <c r="A20" s="1"/>
      <c r="B20" s="1"/>
      <c r="D20" s="1"/>
      <c r="G20" t="str">
        <f>CONCATENATE(I4,I5,I6,I7,I8,I9,I10,I11,I12,I16)</f>
        <v xml:space="preserve"> jti ,ji ,spn ,sd ,st ,ed ,et ,px ,bz ,wtt</v>
      </c>
    </row>
    <row r="23" spans="1:10">
      <c r="A23" s="18" t="s">
        <v>60</v>
      </c>
    </row>
  </sheetData>
  <mergeCells count="1">
    <mergeCell ref="E2:F2"/>
  </mergeCells>
  <phoneticPr fontId="1" type="noConversion"/>
  <hyperlinks>
    <hyperlink ref="A23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5:E31"/>
  <sheetViews>
    <sheetView tabSelected="1" workbookViewId="0">
      <selection activeCell="I34" sqref="I34"/>
    </sheetView>
  </sheetViews>
  <sheetFormatPr defaultRowHeight="13.5"/>
  <sheetData>
    <row r="5" spans="2:3">
      <c r="B5" t="s">
        <v>457</v>
      </c>
    </row>
    <row r="6" spans="2:3">
      <c r="B6" t="s">
        <v>458</v>
      </c>
    </row>
    <row r="8" spans="2:3">
      <c r="B8" t="s">
        <v>459</v>
      </c>
    </row>
    <row r="10" spans="2:3">
      <c r="B10" t="s">
        <v>460</v>
      </c>
      <c r="C10" t="s">
        <v>462</v>
      </c>
    </row>
    <row r="11" spans="2:3">
      <c r="C11" t="s">
        <v>463</v>
      </c>
    </row>
    <row r="12" spans="2:3">
      <c r="C12" t="s">
        <v>464</v>
      </c>
    </row>
    <row r="15" spans="2:3">
      <c r="B15" t="s">
        <v>461</v>
      </c>
    </row>
    <row r="19" spans="2:5">
      <c r="B19" t="s">
        <v>465</v>
      </c>
      <c r="C19" t="s">
        <v>458</v>
      </c>
      <c r="E19" t="s">
        <v>467</v>
      </c>
    </row>
    <row r="20" spans="2:5">
      <c r="C20" t="s">
        <v>469</v>
      </c>
      <c r="E20" t="s">
        <v>477</v>
      </c>
    </row>
    <row r="21" spans="2:5">
      <c r="C21" t="s">
        <v>470</v>
      </c>
      <c r="E21" t="s">
        <v>472</v>
      </c>
    </row>
    <row r="22" spans="2:5">
      <c r="C22" t="s">
        <v>473</v>
      </c>
      <c r="E22" t="s">
        <v>474</v>
      </c>
    </row>
    <row r="23" spans="2:5">
      <c r="C23" t="s">
        <v>466</v>
      </c>
      <c r="E23" t="s">
        <v>468</v>
      </c>
    </row>
    <row r="24" spans="2:5">
      <c r="B24" t="s">
        <v>475</v>
      </c>
      <c r="C24" t="s">
        <v>458</v>
      </c>
      <c r="E24" t="s">
        <v>467</v>
      </c>
    </row>
    <row r="25" spans="2:5">
      <c r="C25" t="s">
        <v>469</v>
      </c>
      <c r="E25" t="s">
        <v>477</v>
      </c>
    </row>
    <row r="26" spans="2:5">
      <c r="C26" t="s">
        <v>470</v>
      </c>
      <c r="E26" t="s">
        <v>472</v>
      </c>
    </row>
    <row r="27" spans="2:5">
      <c r="C27" t="s">
        <v>473</v>
      </c>
      <c r="E27" t="s">
        <v>476</v>
      </c>
    </row>
    <row r="28" spans="2:5">
      <c r="C28" t="s">
        <v>466</v>
      </c>
      <c r="E28" t="s">
        <v>468</v>
      </c>
    </row>
    <row r="29" spans="2:5">
      <c r="B29" t="s">
        <v>478</v>
      </c>
    </row>
    <row r="30" spans="2:5">
      <c r="B30" t="s">
        <v>479</v>
      </c>
      <c r="C30" t="s">
        <v>480</v>
      </c>
      <c r="E30" t="s">
        <v>482</v>
      </c>
    </row>
    <row r="31" spans="2:5">
      <c r="C31" t="s">
        <v>470</v>
      </c>
      <c r="E31" t="s">
        <v>481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25"/>
  <sheetViews>
    <sheetView workbookViewId="0">
      <selection activeCell="E38" sqref="E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483</v>
      </c>
      <c r="D2" s="2" t="s">
        <v>0</v>
      </c>
      <c r="E2" s="43" t="s">
        <v>484</v>
      </c>
      <c r="F2" s="44"/>
    </row>
    <row r="3" spans="1:10">
      <c r="A3" s="2" t="s">
        <v>5</v>
      </c>
      <c r="B3" s="2" t="s">
        <v>6</v>
      </c>
      <c r="D3" s="2" t="s">
        <v>7</v>
      </c>
      <c r="E3" s="33" t="s">
        <v>8</v>
      </c>
      <c r="F3" s="33" t="s">
        <v>9</v>
      </c>
    </row>
    <row r="4" spans="1:10">
      <c r="A4" s="5" t="s">
        <v>485</v>
      </c>
      <c r="B4" s="5"/>
      <c r="D4" s="5" t="s">
        <v>485</v>
      </c>
      <c r="E4" s="4" t="s">
        <v>487</v>
      </c>
      <c r="F4" s="4" t="s">
        <v>29</v>
      </c>
      <c r="G4" t="str">
        <f>" " &amp; E4 &amp; " " &amp; F4 &amp; " PRIMARY KEY"</f>
        <v xml:space="preserve"> evi varchar(50) PRIMARY KEY</v>
      </c>
      <c r="I4" t="str">
        <f>" " &amp; E4</f>
        <v xml:space="preserve"> evi</v>
      </c>
      <c r="J4" t="str">
        <f>"private _"&amp;E4&amp;": string;"</f>
        <v>private _evi: string;</v>
      </c>
    </row>
    <row r="5" spans="1:10">
      <c r="A5" s="5" t="s">
        <v>486</v>
      </c>
      <c r="B5" s="5"/>
      <c r="D5" s="5" t="s">
        <v>486</v>
      </c>
      <c r="E5" s="4" t="s">
        <v>488</v>
      </c>
      <c r="F5" s="4" t="s">
        <v>29</v>
      </c>
      <c r="G5" t="str">
        <f>" ," &amp; E5 &amp; " " &amp; F5 &amp; " "</f>
        <v xml:space="preserve"> ,evn varchar(50) </v>
      </c>
      <c r="I5" t="str">
        <f>" ," &amp; E5</f>
        <v xml:space="preserve"> ,evn</v>
      </c>
      <c r="J5" t="str">
        <f t="shared" ref="J5:J21" si="0">"private _"&amp;E5&amp;": string;"</f>
        <v>private _evn: string;</v>
      </c>
    </row>
    <row r="6" spans="1:10">
      <c r="A6" s="5" t="s">
        <v>48</v>
      </c>
      <c r="B6" s="5"/>
      <c r="D6" s="5" t="s">
        <v>48</v>
      </c>
      <c r="E6" s="4" t="s">
        <v>241</v>
      </c>
      <c r="F6" s="4" t="s">
        <v>29</v>
      </c>
      <c r="G6" t="str">
        <f t="shared" ref="G6:G13" si="1">" ," &amp; E6 &amp; " " &amp; F6 &amp; " "</f>
        <v xml:space="preserve"> ,ui varchar(50) </v>
      </c>
      <c r="I6" t="str">
        <f t="shared" ref="I6:I21" si="2">" ," &amp; E6</f>
        <v xml:space="preserve"> ,ui</v>
      </c>
      <c r="J6" t="str">
        <f t="shared" si="0"/>
        <v>private _ui: string;</v>
      </c>
    </row>
    <row r="7" spans="1:10" ht="27">
      <c r="A7" s="10" t="s">
        <v>489</v>
      </c>
      <c r="B7" s="10" t="s">
        <v>505</v>
      </c>
      <c r="C7" s="11"/>
      <c r="D7" s="10" t="s">
        <v>489</v>
      </c>
      <c r="E7" s="12" t="s">
        <v>490</v>
      </c>
      <c r="F7" s="4" t="s">
        <v>38</v>
      </c>
      <c r="G7" t="str">
        <f t="shared" si="1"/>
        <v xml:space="preserve"> ,evd varchar(20) </v>
      </c>
      <c r="I7" t="str">
        <f t="shared" si="2"/>
        <v xml:space="preserve"> ,evd</v>
      </c>
      <c r="J7" t="str">
        <f t="shared" si="0"/>
        <v>private _evd: string;</v>
      </c>
    </row>
    <row r="8" spans="1:10" ht="27">
      <c r="A8" s="10" t="s">
        <v>491</v>
      </c>
      <c r="B8" s="10" t="s">
        <v>504</v>
      </c>
      <c r="C8" s="11"/>
      <c r="D8" s="10" t="s">
        <v>491</v>
      </c>
      <c r="E8" s="12" t="s">
        <v>492</v>
      </c>
      <c r="F8" s="4" t="s">
        <v>29</v>
      </c>
      <c r="G8" t="str">
        <f t="shared" si="1"/>
        <v xml:space="preserve"> ,rtevi varchar(50) </v>
      </c>
      <c r="I8" t="str">
        <f t="shared" si="2"/>
        <v xml:space="preserve"> ,rtevi</v>
      </c>
      <c r="J8" t="str">
        <f t="shared" si="0"/>
        <v>private _rtevi: string;</v>
      </c>
    </row>
    <row r="9" spans="1:10">
      <c r="A9" s="5" t="s">
        <v>72</v>
      </c>
      <c r="B9" s="10"/>
      <c r="C9" s="11"/>
      <c r="D9" s="5" t="s">
        <v>72</v>
      </c>
      <c r="E9" s="4" t="s">
        <v>75</v>
      </c>
      <c r="F9" s="4" t="s">
        <v>29</v>
      </c>
      <c r="G9" t="str">
        <f t="shared" si="1"/>
        <v xml:space="preserve"> ,ji varchar(50) </v>
      </c>
      <c r="I9" t="str">
        <f t="shared" si="2"/>
        <v xml:space="preserve"> ,ji</v>
      </c>
      <c r="J9" t="str">
        <f t="shared" si="0"/>
        <v>private _ji: string;</v>
      </c>
    </row>
    <row r="10" spans="1:10">
      <c r="A10" s="5" t="s">
        <v>124</v>
      </c>
      <c r="B10" s="10"/>
      <c r="C10" s="11"/>
      <c r="D10" s="5" t="s">
        <v>124</v>
      </c>
      <c r="E10" s="4" t="s">
        <v>125</v>
      </c>
      <c r="F10" s="4" t="s">
        <v>29</v>
      </c>
      <c r="G10" t="str">
        <f t="shared" si="1"/>
        <v xml:space="preserve"> ,bz varchar(50) </v>
      </c>
      <c r="I10" t="str">
        <f t="shared" si="2"/>
        <v xml:space="preserve"> ,bz</v>
      </c>
      <c r="J10" t="str">
        <f t="shared" si="0"/>
        <v>private _bz: string;</v>
      </c>
    </row>
    <row r="11" spans="1:10">
      <c r="A11" s="5" t="s">
        <v>496</v>
      </c>
      <c r="B11" s="5" t="s">
        <v>503</v>
      </c>
      <c r="D11" s="5" t="s">
        <v>496</v>
      </c>
      <c r="E11" s="4" t="s">
        <v>497</v>
      </c>
      <c r="F11" s="4" t="s">
        <v>171</v>
      </c>
      <c r="G11" t="str">
        <f t="shared" si="1"/>
        <v xml:space="preserve"> ,type varchar(4) </v>
      </c>
      <c r="I11" t="str">
        <f t="shared" si="2"/>
        <v xml:space="preserve"> ,type</v>
      </c>
      <c r="J11" t="str">
        <f t="shared" si="0"/>
        <v>private _type: string;</v>
      </c>
    </row>
    <row r="12" spans="1:10">
      <c r="A12" s="5" t="s">
        <v>544</v>
      </c>
      <c r="B12" s="5" t="s">
        <v>553</v>
      </c>
      <c r="D12" s="5" t="s">
        <v>544</v>
      </c>
      <c r="E12" s="4" t="s">
        <v>548</v>
      </c>
      <c r="F12" s="4" t="s">
        <v>29</v>
      </c>
      <c r="I12" t="str">
        <f t="shared" si="2"/>
        <v xml:space="preserve"> ,tx</v>
      </c>
      <c r="J12" t="str">
        <f t="shared" si="0"/>
        <v>private _tx: string;</v>
      </c>
    </row>
    <row r="13" spans="1:10">
      <c r="A13" s="5" t="s">
        <v>545</v>
      </c>
      <c r="B13" s="5" t="s">
        <v>501</v>
      </c>
      <c r="D13" s="5" t="s">
        <v>545</v>
      </c>
      <c r="E13" s="4" t="s">
        <v>549</v>
      </c>
      <c r="F13" s="4" t="s">
        <v>29</v>
      </c>
      <c r="G13" t="str">
        <f t="shared" si="1"/>
        <v xml:space="preserve"> ,txs varchar(50) </v>
      </c>
      <c r="I13" t="str">
        <f t="shared" si="2"/>
        <v xml:space="preserve"> ,txs</v>
      </c>
      <c r="J13" t="str">
        <f t="shared" si="0"/>
        <v>private _txs: string;</v>
      </c>
    </row>
    <row r="14" spans="1:10">
      <c r="A14" s="5" t="s">
        <v>547</v>
      </c>
      <c r="B14" s="5" t="s">
        <v>552</v>
      </c>
      <c r="D14" s="5" t="s">
        <v>547</v>
      </c>
      <c r="E14" s="4" t="s">
        <v>550</v>
      </c>
      <c r="F14" s="4" t="s">
        <v>29</v>
      </c>
      <c r="I14" t="str">
        <f t="shared" si="2"/>
        <v xml:space="preserve"> ,rt</v>
      </c>
      <c r="J14" t="str">
        <f t="shared" si="0"/>
        <v>private _rt: string;</v>
      </c>
    </row>
    <row r="15" spans="1:10">
      <c r="A15" s="5" t="s">
        <v>546</v>
      </c>
      <c r="B15" s="5" t="s">
        <v>502</v>
      </c>
      <c r="D15" s="5" t="s">
        <v>546</v>
      </c>
      <c r="E15" s="4" t="s">
        <v>551</v>
      </c>
      <c r="F15" s="4" t="s">
        <v>29</v>
      </c>
      <c r="I15" t="str">
        <f t="shared" si="2"/>
        <v xml:space="preserve"> ,rts</v>
      </c>
      <c r="J15" t="str">
        <f t="shared" si="0"/>
        <v>private _rts: string;</v>
      </c>
    </row>
    <row r="16" spans="1:10">
      <c r="A16" s="5" t="s">
        <v>528</v>
      </c>
      <c r="B16" s="5" t="s">
        <v>529</v>
      </c>
      <c r="D16" s="5" t="s">
        <v>528</v>
      </c>
      <c r="E16" s="4" t="s">
        <v>512</v>
      </c>
      <c r="F16" s="4" t="s">
        <v>29</v>
      </c>
      <c r="I16" t="str">
        <f t="shared" si="2"/>
        <v xml:space="preserve"> ,fj</v>
      </c>
      <c r="J16" t="str">
        <f t="shared" si="0"/>
        <v>private _fj: string;</v>
      </c>
    </row>
    <row r="17" spans="1:10">
      <c r="A17" s="5" t="s">
        <v>539</v>
      </c>
      <c r="B17" s="5" t="s">
        <v>540</v>
      </c>
      <c r="D17" s="5" t="s">
        <v>539</v>
      </c>
      <c r="E17" s="4" t="s">
        <v>541</v>
      </c>
      <c r="F17" s="4" t="s">
        <v>275</v>
      </c>
      <c r="I17" t="str">
        <f t="shared" si="2"/>
        <v xml:space="preserve"> ,pn</v>
      </c>
      <c r="J17" t="str">
        <f t="shared" si="0"/>
        <v>private _pn: string;</v>
      </c>
    </row>
    <row r="18" spans="1:10">
      <c r="A18" s="5" t="s">
        <v>223</v>
      </c>
      <c r="B18" s="5" t="s">
        <v>543</v>
      </c>
      <c r="D18" s="5" t="s">
        <v>542</v>
      </c>
      <c r="E18" s="4" t="s">
        <v>224</v>
      </c>
      <c r="F18" s="4" t="s">
        <v>29</v>
      </c>
    </row>
    <row r="19" spans="1:10">
      <c r="A19" s="5" t="s">
        <v>274</v>
      </c>
      <c r="B19" s="5"/>
      <c r="D19" s="5" t="s">
        <v>274</v>
      </c>
      <c r="E19" s="4" t="s">
        <v>278</v>
      </c>
      <c r="F19" s="4" t="s">
        <v>275</v>
      </c>
      <c r="I19" t="str">
        <f t="shared" si="2"/>
        <v xml:space="preserve"> ,wtt</v>
      </c>
      <c r="J19" t="str">
        <f t="shared" si="0"/>
        <v>private _wtt: string;</v>
      </c>
    </row>
    <row r="20" spans="1:10">
      <c r="A20" s="5" t="s">
        <v>493</v>
      </c>
      <c r="B20" s="5"/>
      <c r="D20" s="5" t="s">
        <v>493</v>
      </c>
      <c r="E20" s="4" t="s">
        <v>494</v>
      </c>
      <c r="F20" s="4" t="s">
        <v>495</v>
      </c>
      <c r="I20" t="str">
        <f t="shared" si="2"/>
        <v xml:space="preserve"> ,utt</v>
      </c>
      <c r="J20" t="str">
        <f t="shared" si="0"/>
        <v>private _utt: string;</v>
      </c>
    </row>
    <row r="21" spans="1:10">
      <c r="A21" s="5" t="s">
        <v>498</v>
      </c>
      <c r="B21" s="5" t="s">
        <v>500</v>
      </c>
      <c r="D21" s="5" t="s">
        <v>498</v>
      </c>
      <c r="E21" s="4" t="s">
        <v>499</v>
      </c>
      <c r="F21" s="4" t="s">
        <v>171</v>
      </c>
      <c r="G21" t="str">
        <f>CONCATENATE(G4,G5,G6,G7,G8,G9,G10,G11,G13,)</f>
        <v xml:space="preserve"> evi varchar(50) PRIMARY KEY ,evn varchar(50)  ,ui varchar(50)  ,evd varchar(20)  ,rtevi varchar(50)  ,ji varchar(50)  ,bz varchar(50)  ,type varchar(4)  ,txs varchar(50) </v>
      </c>
      <c r="I21" t="str">
        <f t="shared" si="2"/>
        <v xml:space="preserve"> ,gs</v>
      </c>
      <c r="J21" t="str">
        <f t="shared" si="0"/>
        <v>private _gs: string;</v>
      </c>
    </row>
    <row r="22" spans="1:10" ht="14.25" customHeight="1">
      <c r="A22" s="5"/>
      <c r="B22" s="5"/>
      <c r="D22" s="5"/>
      <c r="E22" s="4"/>
      <c r="F22" s="4"/>
      <c r="G22" t="str">
        <f>CONCATENATE(I4,I5,I6,I7,I8,I9,I10,I11,I13,)</f>
        <v xml:space="preserve"> evi ,evn ,ui ,evd ,rtevi ,ji ,bz ,type ,txs</v>
      </c>
    </row>
    <row r="23" spans="1:10" ht="14.25" customHeight="1">
      <c r="A23" s="5"/>
      <c r="B23" s="5"/>
      <c r="D23" s="5"/>
      <c r="E23" s="4"/>
      <c r="F23" s="4"/>
      <c r="G23" t="str">
        <f>CONCATENATE(I5,I6,I7,I8,I9,I10,I11,I13,I15,)</f>
        <v xml:space="preserve"> ,evn ,ui ,evd ,rtevi ,ji ,bz ,type ,txs ,rts</v>
      </c>
    </row>
    <row r="24" spans="1:10">
      <c r="A24" s="5"/>
      <c r="B24" s="5"/>
      <c r="D24" s="5"/>
      <c r="E24" s="4"/>
      <c r="F24" s="4"/>
      <c r="G24" t="str">
        <f>CONCATENATE(I6,I7,I8,I9,I10,I11,I13,I15,I19,)</f>
        <v xml:space="preserve"> ,ui ,evd ,rtevi ,ji ,bz ,type ,txs ,rts ,wtt</v>
      </c>
    </row>
    <row r="25" spans="1:10">
      <c r="A25" s="18" t="s">
        <v>60</v>
      </c>
    </row>
  </sheetData>
  <mergeCells count="1">
    <mergeCell ref="E2:F2"/>
  </mergeCells>
  <phoneticPr fontId="1" type="noConversion"/>
  <hyperlinks>
    <hyperlink ref="A2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1"/>
  <sheetViews>
    <sheetView workbookViewId="0">
      <selection activeCell="D24" sqref="D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</v>
      </c>
      <c r="D2" s="2" t="s">
        <v>0</v>
      </c>
      <c r="E2" s="43" t="s">
        <v>240</v>
      </c>
      <c r="F2" s="44"/>
    </row>
    <row r="3" spans="1:10">
      <c r="A3" s="2" t="s">
        <v>5</v>
      </c>
      <c r="B3" s="2" t="s">
        <v>6</v>
      </c>
      <c r="D3" s="2" t="s">
        <v>7</v>
      </c>
      <c r="E3" s="38" t="s">
        <v>8</v>
      </c>
      <c r="F3" s="38" t="s">
        <v>9</v>
      </c>
    </row>
    <row r="4" spans="1:10">
      <c r="A4" s="5" t="s">
        <v>620</v>
      </c>
      <c r="B4" s="5"/>
      <c r="D4" s="5" t="s">
        <v>620</v>
      </c>
      <c r="E4" s="4" t="s">
        <v>621</v>
      </c>
      <c r="F4" s="4" t="s">
        <v>29</v>
      </c>
      <c r="G4" t="str">
        <f>" " &amp; E4 &amp; " " &amp; F4 &amp; " PRIMARY KEY"</f>
        <v xml:space="preserve"> evi varchar(50) PRIMARY KEY</v>
      </c>
      <c r="I4" t="str">
        <f>" " &amp; E4</f>
        <v xml:space="preserve"> evi</v>
      </c>
      <c r="J4" t="str">
        <f>"private _"&amp;E4&amp;": string;"</f>
        <v>private _evi: string;</v>
      </c>
    </row>
    <row r="5" spans="1:10">
      <c r="A5" s="10" t="s">
        <v>135</v>
      </c>
      <c r="B5" s="10"/>
      <c r="C5" s="11"/>
      <c r="D5" s="10" t="s">
        <v>135</v>
      </c>
      <c r="E5" s="12" t="s">
        <v>70</v>
      </c>
      <c r="F5" s="4" t="s">
        <v>38</v>
      </c>
      <c r="G5" t="str">
        <f t="shared" ref="G5:G8" si="0">" ," &amp; E5 &amp; " " &amp; F5 &amp; " "</f>
        <v xml:space="preserve"> ,sd varchar(20) </v>
      </c>
      <c r="I5" t="str">
        <f t="shared" ref="I5:I8" si="1">" ," &amp; E5</f>
        <v xml:space="preserve"> ,sd</v>
      </c>
      <c r="J5" t="str">
        <f t="shared" ref="J5:J8" si="2">"private _"&amp;E5&amp;": string;"</f>
        <v>private _sd: string;</v>
      </c>
    </row>
    <row r="6" spans="1:10">
      <c r="A6" s="10" t="s">
        <v>68</v>
      </c>
      <c r="B6" s="10" t="s">
        <v>327</v>
      </c>
      <c r="C6" s="11"/>
      <c r="D6" s="10" t="s">
        <v>68</v>
      </c>
      <c r="E6" s="12" t="s">
        <v>137</v>
      </c>
      <c r="F6" s="4" t="s">
        <v>38</v>
      </c>
      <c r="G6" t="str">
        <f t="shared" si="0"/>
        <v xml:space="preserve"> ,st varchar(20) </v>
      </c>
      <c r="I6" t="str">
        <f t="shared" si="1"/>
        <v xml:space="preserve"> ,st</v>
      </c>
      <c r="J6" t="str">
        <f t="shared" si="2"/>
        <v>private _st: string;</v>
      </c>
    </row>
    <row r="7" spans="1:10">
      <c r="A7" s="10" t="s">
        <v>138</v>
      </c>
      <c r="B7" s="10" t="s">
        <v>328</v>
      </c>
      <c r="C7" s="11"/>
      <c r="D7" s="10" t="s">
        <v>138</v>
      </c>
      <c r="E7" s="12" t="s">
        <v>71</v>
      </c>
      <c r="F7" s="4" t="s">
        <v>38</v>
      </c>
      <c r="G7" t="str">
        <f t="shared" si="0"/>
        <v xml:space="preserve"> ,ed varchar(20) </v>
      </c>
      <c r="I7" t="str">
        <f t="shared" si="1"/>
        <v xml:space="preserve"> ,ed</v>
      </c>
      <c r="J7" t="str">
        <f t="shared" si="2"/>
        <v>private _ed: string;</v>
      </c>
    </row>
    <row r="8" spans="1:10">
      <c r="A8" s="10" t="s">
        <v>69</v>
      </c>
      <c r="B8" s="10" t="s">
        <v>327</v>
      </c>
      <c r="C8" s="11"/>
      <c r="D8" s="10" t="s">
        <v>69</v>
      </c>
      <c r="E8" s="12" t="s">
        <v>139</v>
      </c>
      <c r="F8" s="4" t="s">
        <v>38</v>
      </c>
      <c r="G8" t="str">
        <f t="shared" si="0"/>
        <v xml:space="preserve"> ,et varchar(20) </v>
      </c>
      <c r="I8" t="str">
        <f t="shared" si="1"/>
        <v xml:space="preserve"> ,et</v>
      </c>
      <c r="J8" t="str">
        <f t="shared" si="2"/>
        <v>private _et: string;</v>
      </c>
    </row>
    <row r="9" spans="1:10">
      <c r="A9" s="5" t="s">
        <v>274</v>
      </c>
      <c r="B9" s="5"/>
      <c r="D9" s="5" t="s">
        <v>274</v>
      </c>
      <c r="E9" s="4" t="s">
        <v>278</v>
      </c>
      <c r="F9" s="4" t="s">
        <v>275</v>
      </c>
    </row>
    <row r="10" spans="1:10">
      <c r="A10" s="5" t="s">
        <v>493</v>
      </c>
      <c r="B10" s="5"/>
      <c r="D10" s="5" t="s">
        <v>493</v>
      </c>
      <c r="E10" s="4" t="s">
        <v>494</v>
      </c>
      <c r="F10" s="4" t="s">
        <v>275</v>
      </c>
      <c r="I10" t="str">
        <f t="shared" ref="I10" si="3">" ," &amp; E10</f>
        <v xml:space="preserve"> ,utt</v>
      </c>
      <c r="J10" t="str">
        <f t="shared" ref="J10" si="4">"private _"&amp;E10&amp;": string;"</f>
        <v>private _utt: string;</v>
      </c>
    </row>
    <row r="11" spans="1:10">
      <c r="A11" s="18" t="s">
        <v>60</v>
      </c>
    </row>
  </sheetData>
  <mergeCells count="1">
    <mergeCell ref="E2:F2"/>
  </mergeCells>
  <phoneticPr fontId="1" type="noConversion"/>
  <hyperlinks>
    <hyperlink ref="A11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5"/>
  <sheetViews>
    <sheetView workbookViewId="0">
      <selection activeCell="E30" sqref="E3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507</v>
      </c>
      <c r="D2" s="2" t="s">
        <v>0</v>
      </c>
      <c r="E2" s="43" t="s">
        <v>506</v>
      </c>
      <c r="F2" s="44"/>
    </row>
    <row r="3" spans="1:10">
      <c r="A3" s="2" t="s">
        <v>5</v>
      </c>
      <c r="B3" s="2" t="s">
        <v>6</v>
      </c>
      <c r="D3" s="2" t="s">
        <v>7</v>
      </c>
      <c r="E3" s="33" t="s">
        <v>8</v>
      </c>
      <c r="F3" s="33" t="s">
        <v>9</v>
      </c>
    </row>
    <row r="4" spans="1:10">
      <c r="A4" s="5" t="s">
        <v>485</v>
      </c>
      <c r="B4" s="5"/>
      <c r="D4" s="5" t="s">
        <v>485</v>
      </c>
      <c r="E4" s="4" t="s">
        <v>487</v>
      </c>
      <c r="F4" s="4" t="s">
        <v>29</v>
      </c>
      <c r="G4" t="str">
        <f>" " &amp; E4 &amp; " " &amp; F4 &amp; " PRIMARY KEY"</f>
        <v xml:space="preserve"> evi varchar(50) PRIMARY KEY</v>
      </c>
      <c r="I4" t="str">
        <f>" " &amp; E4</f>
        <v xml:space="preserve"> evi</v>
      </c>
      <c r="J4" t="str">
        <f>"private _"&amp;E4&amp;": string;"</f>
        <v>private _evi: string;</v>
      </c>
    </row>
    <row r="5" spans="1:10">
      <c r="A5" s="5" t="s">
        <v>516</v>
      </c>
      <c r="B5" s="5" t="s">
        <v>522</v>
      </c>
      <c r="D5" s="5" t="s">
        <v>516</v>
      </c>
      <c r="E5" s="4" t="s">
        <v>523</v>
      </c>
      <c r="F5" s="4" t="s">
        <v>524</v>
      </c>
      <c r="G5" t="str">
        <f>" ," &amp; E5 &amp; " " &amp; F5 &amp; " "</f>
        <v xml:space="preserve"> ,cs varchar(4) </v>
      </c>
      <c r="I5" t="str">
        <f>" ," &amp; E5</f>
        <v xml:space="preserve"> ,cs</v>
      </c>
      <c r="J5" t="str">
        <f t="shared" ref="J5:J10" si="0">"private _"&amp;E5&amp;": string;"</f>
        <v>private _cs: string;</v>
      </c>
    </row>
    <row r="6" spans="1:10">
      <c r="A6" s="5" t="s">
        <v>521</v>
      </c>
      <c r="B6" s="5" t="s">
        <v>527</v>
      </c>
      <c r="D6" s="5" t="s">
        <v>521</v>
      </c>
      <c r="E6" s="4" t="s">
        <v>518</v>
      </c>
      <c r="F6" s="4" t="s">
        <v>524</v>
      </c>
      <c r="G6" t="str">
        <f>" ," &amp; E6 &amp; " " &amp; F6 &amp; " "</f>
        <v xml:space="preserve"> ,isrt varchar(4) </v>
      </c>
      <c r="I6" t="str">
        <f>" ," &amp; E6</f>
        <v xml:space="preserve"> ,isrt</v>
      </c>
      <c r="J6" t="str">
        <f t="shared" si="0"/>
        <v>private _isrt: string;</v>
      </c>
    </row>
    <row r="7" spans="1:10">
      <c r="A7" s="5" t="s">
        <v>517</v>
      </c>
      <c r="B7" s="5" t="s">
        <v>526</v>
      </c>
      <c r="D7" s="5" t="s">
        <v>517</v>
      </c>
      <c r="E7" s="4" t="s">
        <v>519</v>
      </c>
      <c r="F7" s="4" t="s">
        <v>38</v>
      </c>
      <c r="G7" t="str">
        <f t="shared" ref="G7:G8" si="1">" ," &amp; E7 &amp; " " &amp; F7 &amp; " "</f>
        <v xml:space="preserve"> ,cd varchar(20) </v>
      </c>
      <c r="I7" t="str">
        <f t="shared" ref="I7:I10" si="2">" ," &amp; E7</f>
        <v xml:space="preserve"> ,cd</v>
      </c>
      <c r="J7" t="str">
        <f t="shared" si="0"/>
        <v>private _cd: string;</v>
      </c>
    </row>
    <row r="8" spans="1:10">
      <c r="A8" s="10" t="s">
        <v>471</v>
      </c>
      <c r="B8" s="10" t="s">
        <v>525</v>
      </c>
      <c r="C8" s="11"/>
      <c r="D8" s="10" t="s">
        <v>471</v>
      </c>
      <c r="E8" s="12" t="s">
        <v>520</v>
      </c>
      <c r="F8" s="4" t="s">
        <v>38</v>
      </c>
      <c r="G8" t="str">
        <f t="shared" si="1"/>
        <v xml:space="preserve"> ,fd varchar(20) </v>
      </c>
      <c r="I8" t="str">
        <f t="shared" si="2"/>
        <v xml:space="preserve"> ,fd</v>
      </c>
      <c r="J8" t="str">
        <f t="shared" si="0"/>
        <v>private _fd: string;</v>
      </c>
    </row>
    <row r="9" spans="1:10">
      <c r="A9" s="5" t="s">
        <v>274</v>
      </c>
      <c r="B9" s="5"/>
      <c r="D9" s="5" t="s">
        <v>274</v>
      </c>
      <c r="E9" s="4" t="s">
        <v>278</v>
      </c>
      <c r="F9" s="4" t="s">
        <v>275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 t="s">
        <v>493</v>
      </c>
      <c r="B10" s="5"/>
      <c r="D10" s="5" t="s">
        <v>493</v>
      </c>
      <c r="E10" s="4" t="s">
        <v>494</v>
      </c>
      <c r="F10" s="4" t="s">
        <v>495</v>
      </c>
      <c r="I10" t="str">
        <f t="shared" si="2"/>
        <v xml:space="preserve"> ,utt</v>
      </c>
      <c r="J10" t="str">
        <f t="shared" si="0"/>
        <v>private _utt: string;</v>
      </c>
    </row>
    <row r="11" spans="1:10">
      <c r="A11" s="5"/>
      <c r="B11" s="5"/>
      <c r="D11" s="5"/>
      <c r="E11" s="4"/>
      <c r="F11" s="4"/>
    </row>
    <row r="12" spans="1:10" ht="14.25" customHeight="1">
      <c r="A12" s="5"/>
      <c r="B12" s="5"/>
      <c r="D12" s="5"/>
      <c r="E12" s="4"/>
      <c r="F12" s="4"/>
    </row>
    <row r="13" spans="1:10" ht="14.25" customHeight="1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9"/>
  <sheetViews>
    <sheetView workbookViewId="0">
      <selection activeCell="E2" sqref="E2"/>
    </sheetView>
  </sheetViews>
  <sheetFormatPr defaultRowHeight="13.5"/>
  <cols>
    <col min="1" max="1" width="17.5" customWidth="1"/>
    <col min="2" max="2" width="26.5" customWidth="1"/>
    <col min="4" max="4" width="18.125" customWidth="1"/>
    <col min="6" max="6" width="19.875" customWidth="1"/>
  </cols>
  <sheetData>
    <row r="1" spans="1:10">
      <c r="A1" s="2" t="s">
        <v>4</v>
      </c>
      <c r="B1" s="2" t="s">
        <v>569</v>
      </c>
      <c r="D1" s="2" t="s">
        <v>0</v>
      </c>
      <c r="E1" s="43" t="s">
        <v>570</v>
      </c>
      <c r="F1" s="44"/>
    </row>
    <row r="2" spans="1:10">
      <c r="A2" s="2" t="s">
        <v>5</v>
      </c>
      <c r="B2" s="2" t="s">
        <v>6</v>
      </c>
      <c r="D2" s="2" t="s">
        <v>7</v>
      </c>
      <c r="E2" s="37" t="s">
        <v>8</v>
      </c>
      <c r="F2" s="37" t="s">
        <v>9</v>
      </c>
    </row>
    <row r="3" spans="1:10">
      <c r="A3" s="41" t="s">
        <v>568</v>
      </c>
      <c r="B3" s="41"/>
      <c r="D3" s="41" t="s">
        <v>568</v>
      </c>
      <c r="E3" s="40" t="s">
        <v>567</v>
      </c>
      <c r="F3" s="39" t="s">
        <v>30</v>
      </c>
    </row>
    <row r="4" spans="1:10" ht="27">
      <c r="A4" s="5" t="s">
        <v>565</v>
      </c>
      <c r="B4" s="5" t="s">
        <v>566</v>
      </c>
      <c r="D4" s="5" t="s">
        <v>565</v>
      </c>
      <c r="E4" s="4" t="s">
        <v>564</v>
      </c>
      <c r="F4" s="4" t="s">
        <v>554</v>
      </c>
      <c r="G4" t="str">
        <f>" " &amp; E4 &amp; " " &amp; F4</f>
        <v xml:space="preserve"> obt integer</v>
      </c>
      <c r="I4" t="str">
        <f>" " &amp; E4</f>
        <v xml:space="preserve"> obt</v>
      </c>
      <c r="J4" t="str">
        <f>"private _"&amp;E4&amp;": string;"</f>
        <v>private _obt: string;</v>
      </c>
    </row>
    <row r="5" spans="1:10">
      <c r="A5" s="5" t="s">
        <v>563</v>
      </c>
      <c r="B5" s="5"/>
      <c r="D5" s="5" t="s">
        <v>563</v>
      </c>
      <c r="E5" s="4" t="s">
        <v>562</v>
      </c>
      <c r="F5" s="4" t="s">
        <v>30</v>
      </c>
      <c r="G5" t="str">
        <f>" ," &amp; E5 &amp; " " &amp; F5 &amp; " "</f>
        <v xml:space="preserve"> ,obi varchar(50) </v>
      </c>
      <c r="I5" t="str">
        <f>" ," &amp; E5</f>
        <v xml:space="preserve"> ,obi</v>
      </c>
      <c r="J5" t="str">
        <f>"private _"&amp;E5&amp;": string;"</f>
        <v>private _obi: string;</v>
      </c>
    </row>
    <row r="6" spans="1:10">
      <c r="A6" s="5" t="s">
        <v>561</v>
      </c>
      <c r="B6" s="5"/>
      <c r="D6" s="5" t="s">
        <v>561</v>
      </c>
      <c r="E6" s="4" t="s">
        <v>560</v>
      </c>
      <c r="F6" s="4" t="s">
        <v>30</v>
      </c>
    </row>
    <row r="7" spans="1:10">
      <c r="A7" s="5" t="s">
        <v>559</v>
      </c>
      <c r="B7" s="5"/>
      <c r="D7" s="5" t="s">
        <v>559</v>
      </c>
      <c r="E7" s="4" t="s">
        <v>558</v>
      </c>
      <c r="F7" s="4" t="s">
        <v>30</v>
      </c>
    </row>
    <row r="8" spans="1:10">
      <c r="A8" s="5" t="s">
        <v>557</v>
      </c>
      <c r="B8" s="5"/>
      <c r="D8" s="5" t="s">
        <v>557</v>
      </c>
      <c r="E8" s="4" t="s">
        <v>453</v>
      </c>
      <c r="F8" s="4" t="s">
        <v>30</v>
      </c>
      <c r="G8" t="str">
        <f>" ," &amp; E8 &amp; " " &amp; F8 &amp; " "</f>
        <v xml:space="preserve"> ,fj varchar(50) </v>
      </c>
      <c r="I8" t="str">
        <f>" ," &amp; E8</f>
        <v xml:space="preserve"> ,fj</v>
      </c>
      <c r="J8" t="str">
        <f>"private _"&amp;E8&amp;": string;"</f>
        <v>private _fj: string;</v>
      </c>
    </row>
    <row r="9" spans="1:10">
      <c r="A9" s="5" t="s">
        <v>556</v>
      </c>
      <c r="B9" s="10"/>
      <c r="C9" s="11"/>
      <c r="D9" s="5" t="s">
        <v>556</v>
      </c>
      <c r="E9" s="4" t="s">
        <v>555</v>
      </c>
      <c r="F9" s="4" t="s">
        <v>554</v>
      </c>
      <c r="G9" t="str">
        <f>" ," &amp; E9 &amp; " " &amp; F9 &amp; " "</f>
        <v xml:space="preserve"> ,wtt integer </v>
      </c>
      <c r="I9" t="str">
        <f>" ," &amp; E9</f>
        <v xml:space="preserve"> ,wtt</v>
      </c>
      <c r="J9" t="str">
        <f>"private _"&amp;E9&amp;": string;"</f>
        <v>private _wtt: string;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5"/>
  <sheetViews>
    <sheetView workbookViewId="0">
      <selection activeCell="F19" sqref="F19"/>
    </sheetView>
  </sheetViews>
  <sheetFormatPr defaultRowHeight="13.5"/>
  <cols>
    <col min="1" max="1" width="23.75" customWidth="1"/>
    <col min="2" max="2" width="22.375" customWidth="1"/>
    <col min="4" max="4" width="24.5" customWidth="1"/>
    <col min="6" max="6" width="31.875" customWidth="1"/>
  </cols>
  <sheetData>
    <row r="2" spans="1:10">
      <c r="A2" s="2" t="s">
        <v>4</v>
      </c>
      <c r="B2" s="2" t="s">
        <v>446</v>
      </c>
      <c r="D2" s="2" t="s">
        <v>0</v>
      </c>
      <c r="E2" s="43" t="s">
        <v>445</v>
      </c>
      <c r="F2" s="44"/>
    </row>
    <row r="3" spans="1:10">
      <c r="A3" s="2" t="s">
        <v>5</v>
      </c>
      <c r="B3" s="2" t="s">
        <v>6</v>
      </c>
      <c r="D3" s="2" t="s">
        <v>7</v>
      </c>
      <c r="E3" s="27" t="s">
        <v>8</v>
      </c>
      <c r="F3" s="27" t="s">
        <v>9</v>
      </c>
    </row>
    <row r="4" spans="1:10">
      <c r="A4" s="5" t="s">
        <v>508</v>
      </c>
      <c r="B4" s="5"/>
      <c r="D4" s="5" t="s">
        <v>508</v>
      </c>
      <c r="E4" s="4" t="s">
        <v>447</v>
      </c>
      <c r="F4" s="4" t="s">
        <v>29</v>
      </c>
      <c r="G4" t="str">
        <f>" " &amp; E4 &amp; " " &amp; F4 &amp; " PRIMARY KEY"</f>
        <v xml:space="preserve"> moi varchar(50) PRIMARY KEY</v>
      </c>
      <c r="I4" t="str">
        <f>" " &amp; E4</f>
        <v xml:space="preserve"> moi</v>
      </c>
      <c r="J4" t="str">
        <f>"private _"&amp;E4&amp;": string;"</f>
        <v>private _moi: string;</v>
      </c>
    </row>
    <row r="5" spans="1:10">
      <c r="A5" s="5" t="s">
        <v>73</v>
      </c>
      <c r="B5" s="5"/>
      <c r="D5" s="5" t="s">
        <v>73</v>
      </c>
      <c r="E5" s="4" t="s">
        <v>75</v>
      </c>
      <c r="F5" s="4" t="s">
        <v>29</v>
      </c>
      <c r="G5" t="str">
        <f>" ," &amp; E5 &amp; " " &amp; F5 &amp; " "</f>
        <v xml:space="preserve"> ,ji varchar(50) </v>
      </c>
      <c r="I5" t="str">
        <f>" ," &amp; E5</f>
        <v xml:space="preserve"> ,ji</v>
      </c>
      <c r="J5" t="str">
        <f t="shared" ref="J5:J9" si="0">"private _"&amp;E5&amp;": string;"</f>
        <v>private _ji: string;</v>
      </c>
    </row>
    <row r="6" spans="1:10">
      <c r="A6" s="5" t="s">
        <v>448</v>
      </c>
      <c r="B6" s="5"/>
      <c r="D6" s="5" t="s">
        <v>448</v>
      </c>
      <c r="E6" s="4" t="s">
        <v>449</v>
      </c>
      <c r="F6" s="4" t="s">
        <v>29</v>
      </c>
      <c r="G6" t="str">
        <f t="shared" ref="G6:G9" si="1">" ," &amp; E6 &amp; " " &amp; F6 &amp; " "</f>
        <v xml:space="preserve"> ,mon varchar(50) </v>
      </c>
      <c r="I6" t="str">
        <f t="shared" ref="I6:I9" si="2">" ," &amp; E6</f>
        <v xml:space="preserve"> ,mon</v>
      </c>
      <c r="J6" t="str">
        <f t="shared" si="0"/>
        <v>private _mon: string;</v>
      </c>
    </row>
    <row r="7" spans="1:10" ht="40.5">
      <c r="A7" s="10" t="s">
        <v>509</v>
      </c>
      <c r="B7" s="10" t="s">
        <v>514</v>
      </c>
      <c r="C7" s="11"/>
      <c r="D7" s="10" t="s">
        <v>509</v>
      </c>
      <c r="E7" s="12" t="s">
        <v>511</v>
      </c>
      <c r="F7" s="4" t="s">
        <v>513</v>
      </c>
      <c r="G7" t="str">
        <f t="shared" si="1"/>
        <v xml:space="preserve"> ,mk varchar(50) </v>
      </c>
      <c r="I7" t="str">
        <f t="shared" si="2"/>
        <v xml:space="preserve"> ,mk</v>
      </c>
      <c r="J7" t="str">
        <f t="shared" si="0"/>
        <v>private _mk: string;</v>
      </c>
    </row>
    <row r="8" spans="1:10" ht="40.5">
      <c r="A8" s="10" t="s">
        <v>510</v>
      </c>
      <c r="B8" s="10" t="s">
        <v>515</v>
      </c>
      <c r="C8" s="11"/>
      <c r="D8" s="10" t="s">
        <v>510</v>
      </c>
      <c r="E8" s="12" t="s">
        <v>512</v>
      </c>
      <c r="F8" s="4" t="s">
        <v>513</v>
      </c>
      <c r="G8" t="str">
        <f t="shared" si="1"/>
        <v xml:space="preserve"> ,fj varchar(50) </v>
      </c>
      <c r="I8" t="str">
        <f t="shared" si="2"/>
        <v xml:space="preserve"> ,fj</v>
      </c>
      <c r="J8" t="str">
        <f t="shared" si="0"/>
        <v>private _fj: string;</v>
      </c>
    </row>
    <row r="9" spans="1:10">
      <c r="A9" s="5" t="s">
        <v>274</v>
      </c>
      <c r="B9" s="10"/>
      <c r="C9" s="11"/>
      <c r="D9" s="5" t="s">
        <v>274</v>
      </c>
      <c r="E9" s="4" t="s">
        <v>278</v>
      </c>
      <c r="F9" s="4" t="s">
        <v>275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  <c r="G11" t="e">
        <f>CONCATENATE(G4,G5,G6,G7,G8,G9,#REF!,#REF!)</f>
        <v>#REF!</v>
      </c>
    </row>
    <row r="12" spans="1:10">
      <c r="A12" s="1"/>
      <c r="B12" s="1"/>
      <c r="D12" s="1"/>
      <c r="G12" t="e">
        <f>CONCATENATE(I4,I5,I6,I7,I8,I9,#REF!,#REF!)</f>
        <v>#REF!</v>
      </c>
    </row>
    <row r="15" spans="1:10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9"/>
  <sheetViews>
    <sheetView workbookViewId="0">
      <selection activeCell="E19" sqref="E19"/>
    </sheetView>
  </sheetViews>
  <sheetFormatPr defaultRowHeight="13.5"/>
  <cols>
    <col min="1" max="1" width="23.75" customWidth="1"/>
    <col min="2" max="2" width="22.375" customWidth="1"/>
    <col min="4" max="4" width="24.5" customWidth="1"/>
    <col min="6" max="6" width="31.875" customWidth="1"/>
  </cols>
  <sheetData>
    <row r="2" spans="1:10">
      <c r="A2" s="2" t="s">
        <v>4</v>
      </c>
      <c r="B2" s="2" t="s">
        <v>533</v>
      </c>
      <c r="D2" s="2" t="s">
        <v>0</v>
      </c>
      <c r="E2" s="43" t="s">
        <v>340</v>
      </c>
      <c r="F2" s="44"/>
    </row>
    <row r="3" spans="1:10">
      <c r="A3" s="2" t="s">
        <v>5</v>
      </c>
      <c r="B3" s="2" t="s">
        <v>6</v>
      </c>
      <c r="D3" s="2" t="s">
        <v>7</v>
      </c>
      <c r="E3" s="33" t="s">
        <v>8</v>
      </c>
      <c r="F3" s="33" t="s">
        <v>9</v>
      </c>
    </row>
    <row r="4" spans="1:10">
      <c r="A4" s="5" t="s">
        <v>530</v>
      </c>
      <c r="B4" s="5"/>
      <c r="D4" s="5" t="s">
        <v>530</v>
      </c>
      <c r="E4" s="4" t="s">
        <v>341</v>
      </c>
      <c r="F4" s="4" t="s">
        <v>29</v>
      </c>
      <c r="G4" t="str">
        <f>" " &amp; E4 &amp; " " &amp; F4 &amp; " PRIMARY KEY"</f>
        <v xml:space="preserve"> jti varchar(50) PRIMARY KEY</v>
      </c>
      <c r="I4" t="str">
        <f>" " &amp; E4</f>
        <v xml:space="preserve"> jti</v>
      </c>
      <c r="J4" t="str">
        <f>"private _"&amp;E4&amp;": string;"</f>
        <v>private _jti: string;</v>
      </c>
    </row>
    <row r="5" spans="1:10">
      <c r="A5" s="5" t="s">
        <v>73</v>
      </c>
      <c r="B5" s="5"/>
      <c r="D5" s="5" t="s">
        <v>73</v>
      </c>
      <c r="E5" s="4" t="s">
        <v>342</v>
      </c>
      <c r="F5" s="4" t="s">
        <v>29</v>
      </c>
      <c r="G5" t="str">
        <f>" ," &amp; E5 &amp; " " &amp; F5 &amp; " "</f>
        <v xml:space="preserve"> ,ji varchar(50) </v>
      </c>
      <c r="I5" t="str">
        <f>" ," &amp; E5</f>
        <v xml:space="preserve"> ,ji</v>
      </c>
      <c r="J5" t="str">
        <f t="shared" ref="J5:J12" si="0">"private _"&amp;E5&amp;": string;"</f>
        <v>private _ji: string;</v>
      </c>
    </row>
    <row r="6" spans="1:10">
      <c r="A6" s="5" t="s">
        <v>336</v>
      </c>
      <c r="B6" s="5"/>
      <c r="D6" s="5" t="s">
        <v>336</v>
      </c>
      <c r="E6" s="4" t="s">
        <v>244</v>
      </c>
      <c r="F6" s="4" t="s">
        <v>29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 ht="27">
      <c r="A7" s="10" t="s">
        <v>467</v>
      </c>
      <c r="B7" s="10" t="s">
        <v>534</v>
      </c>
      <c r="C7" s="11"/>
      <c r="D7" s="10" t="s">
        <v>467</v>
      </c>
      <c r="E7" s="12" t="s">
        <v>70</v>
      </c>
      <c r="F7" s="4" t="s">
        <v>38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531</v>
      </c>
      <c r="B8" s="10" t="s">
        <v>535</v>
      </c>
      <c r="C8" s="11"/>
      <c r="D8" s="10" t="s">
        <v>531</v>
      </c>
      <c r="E8" s="12" t="s">
        <v>532</v>
      </c>
      <c r="F8" s="4" t="s">
        <v>524</v>
      </c>
      <c r="G8" t="str">
        <f t="shared" ref="G8" si="3">" ," &amp; E8 &amp; " " &amp; F8 &amp; " "</f>
        <v xml:space="preserve"> ,jtt varchar(4) </v>
      </c>
      <c r="I8" t="str">
        <f t="shared" ref="I8" si="4">" ," &amp; E8</f>
        <v xml:space="preserve"> ,jtt</v>
      </c>
      <c r="J8" t="str">
        <f t="shared" si="0"/>
        <v>private _jtt: string;</v>
      </c>
    </row>
    <row r="9" spans="1:10">
      <c r="A9" s="10" t="s">
        <v>536</v>
      </c>
      <c r="B9" s="10" t="s">
        <v>537</v>
      </c>
      <c r="C9" s="11"/>
      <c r="D9" s="10" t="s">
        <v>536</v>
      </c>
      <c r="E9" s="12" t="s">
        <v>538</v>
      </c>
      <c r="F9" s="4" t="s">
        <v>524</v>
      </c>
      <c r="G9" t="str">
        <f t="shared" ref="G9" si="5">" ," &amp; E9 &amp; " " &amp; F9 &amp; " "</f>
        <v xml:space="preserve"> ,jtc varchar(4) </v>
      </c>
      <c r="I9" t="str">
        <f t="shared" ref="I9" si="6">" ," &amp; E9</f>
        <v xml:space="preserve"> ,jtc</v>
      </c>
      <c r="J9" t="str">
        <f t="shared" si="0"/>
        <v>private _jtc: string;</v>
      </c>
    </row>
    <row r="10" spans="1:10">
      <c r="A10" s="5" t="s">
        <v>337</v>
      </c>
      <c r="B10" s="5"/>
      <c r="D10" s="5" t="s">
        <v>337</v>
      </c>
      <c r="E10" s="4" t="s">
        <v>345</v>
      </c>
      <c r="F10" s="4" t="s">
        <v>275</v>
      </c>
      <c r="G10" t="str">
        <f t="shared" si="1"/>
        <v xml:space="preserve"> ,px integer </v>
      </c>
      <c r="I10" t="str">
        <f t="shared" si="2"/>
        <v xml:space="preserve"> ,px</v>
      </c>
      <c r="J10" t="str">
        <f t="shared" si="0"/>
        <v>private _px: string;</v>
      </c>
    </row>
    <row r="11" spans="1:10">
      <c r="A11" s="5" t="s">
        <v>124</v>
      </c>
      <c r="B11" s="5"/>
      <c r="D11" s="5" t="s">
        <v>124</v>
      </c>
      <c r="E11" s="4" t="s">
        <v>125</v>
      </c>
      <c r="F11" s="4" t="s">
        <v>29</v>
      </c>
      <c r="G11" t="str">
        <f t="shared" si="1"/>
        <v xml:space="preserve"> ,bz varchar(50) </v>
      </c>
      <c r="I11" t="str">
        <f t="shared" si="2"/>
        <v xml:space="preserve"> ,bz</v>
      </c>
      <c r="J11" t="str">
        <f t="shared" si="0"/>
        <v>private _bz: string;</v>
      </c>
    </row>
    <row r="12" spans="1:10">
      <c r="A12" s="5" t="s">
        <v>274</v>
      </c>
      <c r="B12" s="5"/>
      <c r="D12" s="5" t="s">
        <v>274</v>
      </c>
      <c r="E12" s="4" t="s">
        <v>278</v>
      </c>
      <c r="F12" s="4" t="s">
        <v>275</v>
      </c>
      <c r="G12" t="str">
        <f t="shared" si="1"/>
        <v xml:space="preserve"> ,wtt integer </v>
      </c>
      <c r="I12" t="str">
        <f t="shared" si="2"/>
        <v xml:space="preserve"> ,wtt</v>
      </c>
      <c r="J12" t="str">
        <f t="shared" si="0"/>
        <v>private _wtt: string;</v>
      </c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  <c r="G15" t="e">
        <f>CONCATENATE(G4,G5,G6,G7,#REF!,#REF!,#REF!,G10,G11,G12)</f>
        <v>#REF!</v>
      </c>
    </row>
    <row r="16" spans="1:10">
      <c r="A16" s="1"/>
      <c r="B16" s="1"/>
      <c r="D16" s="1"/>
      <c r="G16" t="e">
        <f>CONCATENATE(I4,I5,I6,I7,#REF!,#REF!,#REF!,I10,I11,I12)</f>
        <v>#REF!</v>
      </c>
    </row>
    <row r="19" spans="1:1">
      <c r="A19" s="18" t="s">
        <v>60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6"/>
  <sheetViews>
    <sheetView workbookViewId="0">
      <selection activeCell="D30" sqref="D3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599</v>
      </c>
      <c r="D2" s="2" t="s">
        <v>0</v>
      </c>
      <c r="E2" s="42" t="s">
        <v>598</v>
      </c>
      <c r="F2" s="42"/>
    </row>
    <row r="3" spans="1:10">
      <c r="A3" s="2" t="s">
        <v>5</v>
      </c>
      <c r="B3" s="2" t="s">
        <v>6</v>
      </c>
      <c r="D3" s="2" t="s">
        <v>7</v>
      </c>
      <c r="E3" s="37" t="s">
        <v>8</v>
      </c>
      <c r="F3" s="37" t="s">
        <v>9</v>
      </c>
    </row>
    <row r="4" spans="1:10">
      <c r="A4" s="41" t="s">
        <v>597</v>
      </c>
      <c r="B4" s="41" t="s">
        <v>597</v>
      </c>
      <c r="D4" s="41" t="s">
        <v>597</v>
      </c>
      <c r="E4" s="39" t="s">
        <v>596</v>
      </c>
      <c r="F4" s="40"/>
    </row>
    <row r="5" spans="1:10">
      <c r="A5" s="5" t="s">
        <v>595</v>
      </c>
      <c r="B5" s="5"/>
      <c r="D5" s="5" t="s">
        <v>595</v>
      </c>
      <c r="E5" s="4" t="s">
        <v>594</v>
      </c>
      <c r="F5" s="4" t="s">
        <v>28</v>
      </c>
      <c r="G5" t="str">
        <f>" " &amp; E5 &amp; " " &amp; F5 &amp; " PRIMARY KEY"</f>
        <v xml:space="preserve"> pi varchar(50) PRIMARY KEY</v>
      </c>
      <c r="I5" t="str">
        <f>" " &amp; E5</f>
        <v xml:space="preserve"> pi</v>
      </c>
      <c r="J5" t="str">
        <f t="shared" ref="J5:J11" si="0">"private _"&amp;E5&amp;": string;"</f>
        <v>private _pi: string;</v>
      </c>
    </row>
    <row r="6" spans="1:10">
      <c r="A6" s="5" t="s">
        <v>592</v>
      </c>
      <c r="B6" s="5" t="s">
        <v>593</v>
      </c>
      <c r="D6" s="5" t="s">
        <v>592</v>
      </c>
      <c r="E6" s="4" t="s">
        <v>591</v>
      </c>
      <c r="F6" s="4" t="s">
        <v>572</v>
      </c>
      <c r="G6" t="str">
        <f>" " &amp; E6 &amp; " " &amp; F6</f>
        <v xml:space="preserve"> obt integer</v>
      </c>
      <c r="I6" t="str">
        <f>" " &amp; E6</f>
        <v xml:space="preserve"> obt</v>
      </c>
      <c r="J6" t="str">
        <f t="shared" si="0"/>
        <v>private _obt: string;</v>
      </c>
    </row>
    <row r="7" spans="1:10">
      <c r="A7" s="5" t="s">
        <v>590</v>
      </c>
      <c r="B7" s="5"/>
      <c r="D7" s="5" t="s">
        <v>590</v>
      </c>
      <c r="E7" s="4" t="s">
        <v>589</v>
      </c>
      <c r="F7" s="4" t="s">
        <v>588</v>
      </c>
      <c r="G7" t="str">
        <f>" ," &amp; E7 &amp; " " &amp; F7 &amp; " "</f>
        <v xml:space="preserve"> ,obi varchar(50) </v>
      </c>
      <c r="I7" t="str">
        <f>" ," &amp; E7</f>
        <v xml:space="preserve"> ,obi</v>
      </c>
      <c r="J7" t="str">
        <f t="shared" si="0"/>
        <v>private _obi: string;</v>
      </c>
    </row>
    <row r="8" spans="1:10">
      <c r="A8" s="22" t="s">
        <v>586</v>
      </c>
      <c r="B8" s="22" t="s">
        <v>587</v>
      </c>
      <c r="D8" s="5" t="s">
        <v>586</v>
      </c>
      <c r="E8" s="4" t="s">
        <v>585</v>
      </c>
      <c r="F8" s="4" t="s">
        <v>575</v>
      </c>
      <c r="G8" t="str">
        <f>" ," &amp; E8 &amp; " " &amp; F8 &amp; " "</f>
        <v xml:space="preserve"> ,sa varchar(4) </v>
      </c>
      <c r="I8" t="str">
        <f>" ," &amp; E8</f>
        <v xml:space="preserve"> ,sa</v>
      </c>
      <c r="J8" t="str">
        <f t="shared" si="0"/>
        <v>private _sa: string;</v>
      </c>
    </row>
    <row r="9" spans="1:10" ht="27">
      <c r="A9" s="22" t="s">
        <v>584</v>
      </c>
      <c r="B9" s="22" t="s">
        <v>583</v>
      </c>
      <c r="D9" s="5" t="s">
        <v>86</v>
      </c>
      <c r="E9" s="4" t="s">
        <v>582</v>
      </c>
      <c r="F9" s="4" t="s">
        <v>575</v>
      </c>
      <c r="G9" t="str">
        <f>" ," &amp; E9 &amp; " " &amp; F9 &amp; " "</f>
        <v xml:space="preserve"> ,sdt varchar(4) </v>
      </c>
      <c r="I9" t="str">
        <f>" ," &amp; E9</f>
        <v xml:space="preserve"> ,sdt</v>
      </c>
      <c r="J9" t="str">
        <f t="shared" si="0"/>
        <v>private _sdt: string;</v>
      </c>
    </row>
    <row r="10" spans="1:10">
      <c r="A10" s="22" t="s">
        <v>580</v>
      </c>
      <c r="B10" s="22" t="s">
        <v>581</v>
      </c>
      <c r="D10" s="5" t="s">
        <v>580</v>
      </c>
      <c r="E10" s="4" t="s">
        <v>579</v>
      </c>
      <c r="F10" s="4" t="s">
        <v>575</v>
      </c>
      <c r="J10" t="str">
        <f t="shared" si="0"/>
        <v>private _tb: string;</v>
      </c>
    </row>
    <row r="11" spans="1:10">
      <c r="A11" s="22" t="s">
        <v>577</v>
      </c>
      <c r="B11" s="22" t="s">
        <v>578</v>
      </c>
      <c r="D11" s="5" t="s">
        <v>577</v>
      </c>
      <c r="E11" s="4" t="s">
        <v>576</v>
      </c>
      <c r="F11" s="4" t="s">
        <v>575</v>
      </c>
      <c r="J11" t="str">
        <f t="shared" si="0"/>
        <v>private _del: string;</v>
      </c>
    </row>
    <row r="12" spans="1:10">
      <c r="A12" s="5" t="s">
        <v>574</v>
      </c>
      <c r="B12" s="5"/>
      <c r="D12" s="5" t="s">
        <v>574</v>
      </c>
      <c r="E12" s="4" t="s">
        <v>573</v>
      </c>
      <c r="F12" s="4" t="s">
        <v>572</v>
      </c>
    </row>
    <row r="14" spans="1:10">
      <c r="A14" s="18" t="s">
        <v>571</v>
      </c>
    </row>
    <row r="15" spans="1:10">
      <c r="G15" t="e">
        <f>CONCATENATE(G5,#REF!,#REF!,#REF!,G8,#REF!,#REF!,#REF!,G9,G12)</f>
        <v>#REF!</v>
      </c>
    </row>
    <row r="16" spans="1:10">
      <c r="G16" t="e">
        <f>CONCATENATE(I5,#REF!,#REF!,#REF!,I8,#REF!,#REF!,#REF!,I9,I12)</f>
        <v>#REF!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J14"/>
  <sheetViews>
    <sheetView workbookViewId="0">
      <selection activeCell="J41" sqref="J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619</v>
      </c>
      <c r="D2" s="2" t="s">
        <v>0</v>
      </c>
      <c r="E2" s="42" t="s">
        <v>618</v>
      </c>
      <c r="F2" s="42"/>
    </row>
    <row r="3" spans="1:10">
      <c r="A3" s="2" t="s">
        <v>5</v>
      </c>
      <c r="B3" s="2" t="s">
        <v>6</v>
      </c>
      <c r="D3" s="2" t="s">
        <v>7</v>
      </c>
      <c r="E3" s="37" t="s">
        <v>8</v>
      </c>
      <c r="F3" s="37" t="s">
        <v>9</v>
      </c>
    </row>
    <row r="4" spans="1:10">
      <c r="A4" s="5" t="s">
        <v>617</v>
      </c>
      <c r="B4" s="5"/>
      <c r="D4" s="5" t="s">
        <v>617</v>
      </c>
      <c r="E4" s="4" t="s">
        <v>616</v>
      </c>
      <c r="F4" s="4" t="s">
        <v>604</v>
      </c>
      <c r="G4" t="str">
        <f>" " &amp; E4 &amp; " " &amp; F4 &amp; " PRIMARY KEY"</f>
        <v xml:space="preserve"> mki varchar(50) PRIMARY KEY</v>
      </c>
      <c r="I4" t="str">
        <f>" " &amp; E4</f>
        <v xml:space="preserve"> mki</v>
      </c>
      <c r="J4" t="str">
        <f>"private "&amp;E4&amp;": string;"</f>
        <v>private mki: string;</v>
      </c>
    </row>
    <row r="5" spans="1:10" ht="27">
      <c r="A5" s="5" t="s">
        <v>614</v>
      </c>
      <c r="B5" s="5" t="s">
        <v>615</v>
      </c>
      <c r="D5" s="5" t="s">
        <v>614</v>
      </c>
      <c r="E5" s="4" t="s">
        <v>613</v>
      </c>
      <c r="F5" s="4" t="s">
        <v>604</v>
      </c>
      <c r="G5" t="str">
        <f>" ," &amp; E5 &amp; " " &amp; F5 &amp; " "</f>
        <v xml:space="preserve"> ,mkl varchar(50) </v>
      </c>
      <c r="I5" t="str">
        <f>" ," &amp; E5</f>
        <v xml:space="preserve"> ,mkl</v>
      </c>
      <c r="J5" t="str">
        <f>"private "&amp;E5&amp;": string;"</f>
        <v>private mkl: string;</v>
      </c>
    </row>
    <row r="6" spans="1:10">
      <c r="A6" s="5" t="s">
        <v>611</v>
      </c>
      <c r="B6" s="5" t="s">
        <v>612</v>
      </c>
      <c r="D6" s="5" t="s">
        <v>611</v>
      </c>
      <c r="E6" s="4" t="s">
        <v>610</v>
      </c>
      <c r="F6" s="4" t="s">
        <v>601</v>
      </c>
      <c r="G6" t="str">
        <f>" " &amp; E6 &amp; " " &amp; F6</f>
        <v xml:space="preserve"> obt integer</v>
      </c>
      <c r="I6" t="str">
        <f>" " &amp; E6</f>
        <v xml:space="preserve"> obt</v>
      </c>
      <c r="J6" t="str">
        <f>"private _"&amp;E6&amp;": string;"</f>
        <v>private _obt: string;</v>
      </c>
    </row>
    <row r="7" spans="1:10">
      <c r="A7" s="5" t="s">
        <v>609</v>
      </c>
      <c r="B7" s="5"/>
      <c r="D7" s="5" t="s">
        <v>609</v>
      </c>
      <c r="E7" s="4" t="s">
        <v>608</v>
      </c>
      <c r="F7" s="4" t="s">
        <v>604</v>
      </c>
      <c r="G7" t="str">
        <f>" ," &amp; E7 &amp; " " &amp; F7 &amp; " "</f>
        <v xml:space="preserve"> ,obi varchar(50) </v>
      </c>
      <c r="I7" t="str">
        <f>" ," &amp; E7</f>
        <v xml:space="preserve"> ,obi</v>
      </c>
      <c r="J7" t="str">
        <f>"private _"&amp;E7&amp;": string;"</f>
        <v>private _obi: string;</v>
      </c>
    </row>
    <row r="8" spans="1:10">
      <c r="A8" s="5" t="s">
        <v>606</v>
      </c>
      <c r="B8" s="5" t="s">
        <v>607</v>
      </c>
      <c r="D8" s="5" t="s">
        <v>606</v>
      </c>
      <c r="E8" s="4" t="s">
        <v>605</v>
      </c>
      <c r="F8" s="4" t="s">
        <v>604</v>
      </c>
      <c r="G8" t="str">
        <f>" ," &amp; E8 &amp; " " &amp; F8 &amp; " "</f>
        <v xml:space="preserve"> ,mkt varchar(50) </v>
      </c>
      <c r="I8" t="str">
        <f>" ," &amp; E8</f>
        <v xml:space="preserve"> ,mkt</v>
      </c>
      <c r="J8" t="str">
        <f>"private "&amp;E8&amp;": string;"</f>
        <v>private mkt: string;</v>
      </c>
    </row>
    <row r="9" spans="1:10">
      <c r="A9" s="5" t="s">
        <v>603</v>
      </c>
      <c r="B9" s="5"/>
      <c r="D9" s="5" t="s">
        <v>603</v>
      </c>
      <c r="E9" s="4" t="s">
        <v>602</v>
      </c>
      <c r="F9" s="4" t="s">
        <v>601</v>
      </c>
      <c r="G9" t="str">
        <f>" ," &amp; E9 &amp; " " &amp; F9 &amp; " "</f>
        <v xml:space="preserve"> ,wtt integer </v>
      </c>
      <c r="I9" t="str">
        <f>" ," &amp; E9</f>
        <v xml:space="preserve"> ,wtt</v>
      </c>
      <c r="J9" t="str">
        <f>"private "&amp;E9&amp;": string;"</f>
        <v>private wtt: string;</v>
      </c>
    </row>
    <row r="10" spans="1:10">
      <c r="A10" s="5"/>
      <c r="B10" s="5"/>
      <c r="D10" s="5"/>
      <c r="E10" s="4"/>
      <c r="F10" s="4"/>
    </row>
    <row r="13" spans="1:10" s="1" customFormat="1">
      <c r="A13" s="18" t="s">
        <v>600</v>
      </c>
      <c r="C13"/>
      <c r="E13"/>
      <c r="F13"/>
      <c r="G13" t="e">
        <f>CONCATENATE(G4,#REF!,G5,G8,G9)</f>
        <v>#REF!</v>
      </c>
      <c r="H13"/>
      <c r="I13"/>
      <c r="J13"/>
    </row>
    <row r="14" spans="1:10">
      <c r="G14" t="e">
        <f>CONCATENATE(I4,#REF!,I5,I8,I9)</f>
        <v>#REF!</v>
      </c>
    </row>
  </sheetData>
  <mergeCells count="1">
    <mergeCell ref="E2:F2"/>
  </mergeCells>
  <phoneticPr fontId="1" type="noConversion"/>
  <hyperlinks>
    <hyperlink ref="A13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0"/>
  <sheetViews>
    <sheetView workbookViewId="0">
      <selection activeCell="F37" sqref="F37"/>
    </sheetView>
  </sheetViews>
  <sheetFormatPr defaultRowHeight="13.5"/>
  <cols>
    <col min="1" max="1" width="15.25" bestFit="1" customWidth="1"/>
    <col min="2" max="2" width="25.625" bestFit="1" customWidth="1"/>
    <col min="4" max="4" width="15.25" bestFit="1" customWidth="1"/>
    <col min="5" max="5" width="7.125" bestFit="1" customWidth="1"/>
    <col min="6" max="6" width="61.625" customWidth="1"/>
    <col min="7" max="7" width="25.25" customWidth="1"/>
  </cols>
  <sheetData>
    <row r="1" spans="1:10">
      <c r="A1" s="1"/>
      <c r="B1" s="1"/>
      <c r="D1" s="1"/>
    </row>
    <row r="2" spans="1:10">
      <c r="A2" s="2" t="s">
        <v>4</v>
      </c>
      <c r="B2" s="2" t="s">
        <v>2</v>
      </c>
      <c r="D2" s="2" t="s">
        <v>0</v>
      </c>
      <c r="E2" s="43" t="s">
        <v>302</v>
      </c>
      <c r="F2" s="44"/>
    </row>
    <row r="3" spans="1:10">
      <c r="A3" s="2" t="s">
        <v>5</v>
      </c>
      <c r="B3" s="2" t="s">
        <v>6</v>
      </c>
      <c r="D3" s="2" t="s">
        <v>7</v>
      </c>
      <c r="E3" s="38" t="s">
        <v>8</v>
      </c>
      <c r="F3" s="38" t="s">
        <v>9</v>
      </c>
    </row>
    <row r="4" spans="1:10">
      <c r="A4" s="5" t="s">
        <v>622</v>
      </c>
      <c r="B4" s="5"/>
      <c r="D4" s="5" t="s">
        <v>622</v>
      </c>
      <c r="E4" s="4" t="s">
        <v>623</v>
      </c>
      <c r="F4" s="4" t="s">
        <v>624</v>
      </c>
    </row>
    <row r="5" spans="1:10" ht="27">
      <c r="A5" s="5" t="s">
        <v>633</v>
      </c>
      <c r="B5" s="5" t="s">
        <v>636</v>
      </c>
      <c r="D5" s="5" t="s">
        <v>633</v>
      </c>
      <c r="E5" s="4" t="s">
        <v>632</v>
      </c>
      <c r="F5" s="4" t="s">
        <v>635</v>
      </c>
    </row>
    <row r="6" spans="1:10">
      <c r="A6" s="5" t="s">
        <v>297</v>
      </c>
      <c r="B6" s="5"/>
      <c r="D6" s="5" t="s">
        <v>625</v>
      </c>
      <c r="E6" s="4" t="s">
        <v>261</v>
      </c>
      <c r="F6" s="4" t="s">
        <v>166</v>
      </c>
      <c r="G6" t="str">
        <f>" " &amp; E6 &amp; " " &amp; F6 &amp; " PRIMARY KEY"</f>
        <v xml:space="preserve"> d varchar(10) PRIMARY KEY</v>
      </c>
      <c r="I6" t="str">
        <f>" " &amp; E6</f>
        <v xml:space="preserve"> d</v>
      </c>
      <c r="J6" t="str">
        <f>"private _"&amp;E6&amp;": string;"</f>
        <v>private _d: string;</v>
      </c>
    </row>
    <row r="7" spans="1:10">
      <c r="A7" s="5" t="s">
        <v>298</v>
      </c>
      <c r="B7" s="5"/>
      <c r="D7" s="5" t="s">
        <v>626</v>
      </c>
      <c r="E7" s="4" t="s">
        <v>628</v>
      </c>
      <c r="F7" s="4" t="s">
        <v>624</v>
      </c>
      <c r="G7" t="str">
        <f>" " &amp; E7 &amp; " " &amp; F7</f>
        <v xml:space="preserve"> tl varchar(50)</v>
      </c>
      <c r="I7" t="str">
        <f>" ," &amp; E7</f>
        <v xml:space="preserve"> ,tl</v>
      </c>
      <c r="J7" t="str">
        <f t="shared" ref="J7:J8" si="0">"private _"&amp;E7&amp;": string;"</f>
        <v>private _tl: string;</v>
      </c>
    </row>
    <row r="8" spans="1:10">
      <c r="A8" s="5" t="s">
        <v>293</v>
      </c>
      <c r="B8" s="5"/>
      <c r="D8" s="5" t="s">
        <v>627</v>
      </c>
      <c r="E8" s="4" t="s">
        <v>629</v>
      </c>
      <c r="F8" s="4" t="s">
        <v>624</v>
      </c>
      <c r="G8" t="str">
        <f>" " &amp; E8 &amp; " " &amp; F8</f>
        <v xml:space="preserve"> ctx varchar(50)</v>
      </c>
      <c r="I8" t="str">
        <f t="shared" ref="I8" si="1">" ," &amp; E8</f>
        <v xml:space="preserve"> ,ctx</v>
      </c>
      <c r="J8" t="str">
        <f t="shared" si="0"/>
        <v>private _ctx: string;</v>
      </c>
    </row>
    <row r="9" spans="1:10" ht="27">
      <c r="A9" s="5" t="s">
        <v>637</v>
      </c>
      <c r="B9" s="5" t="s">
        <v>640</v>
      </c>
      <c r="D9" s="5" t="s">
        <v>638</v>
      </c>
      <c r="E9" s="4" t="s">
        <v>639</v>
      </c>
      <c r="F9" s="4" t="s">
        <v>624</v>
      </c>
    </row>
    <row r="10" spans="1:10">
      <c r="A10" s="5" t="s">
        <v>630</v>
      </c>
      <c r="B10" s="5"/>
      <c r="D10" s="5" t="s">
        <v>631</v>
      </c>
      <c r="E10" s="4" t="s">
        <v>634</v>
      </c>
      <c r="F10" s="4" t="s">
        <v>275</v>
      </c>
    </row>
    <row r="11" spans="1:10">
      <c r="A11" s="10" t="s">
        <v>274</v>
      </c>
      <c r="B11" s="5"/>
      <c r="D11" s="10" t="s">
        <v>274</v>
      </c>
      <c r="E11" s="4" t="s">
        <v>278</v>
      </c>
      <c r="F11" s="4" t="s">
        <v>275</v>
      </c>
      <c r="G11" t="str">
        <f>" " &amp; E11 &amp; " " &amp; F11</f>
        <v xml:space="preserve"> wtt integer</v>
      </c>
    </row>
    <row r="12" spans="1:10">
      <c r="A12" s="10"/>
      <c r="B12" s="5"/>
      <c r="D12" s="5"/>
      <c r="E12" s="4"/>
      <c r="F12" s="4"/>
    </row>
    <row r="13" spans="1:10">
      <c r="A13" s="5"/>
      <c r="B13" s="5"/>
      <c r="D13" s="5"/>
      <c r="E13" s="4"/>
      <c r="F13" s="4"/>
      <c r="G13" t="e">
        <f>CONCATENATE(G6,G7,G8,G11,#REF!,)</f>
        <v>#REF!</v>
      </c>
    </row>
    <row r="14" spans="1:10" ht="14.25" customHeight="1">
      <c r="A14" s="5"/>
      <c r="B14" s="5"/>
      <c r="D14" s="5"/>
      <c r="E14" s="4"/>
      <c r="F14" s="4"/>
      <c r="G14" t="e">
        <f>CONCATENATE(I6,I7,I8,I11,#REF!,)</f>
        <v>#REF!</v>
      </c>
    </row>
    <row r="15" spans="1:10" ht="14.25" customHeight="1">
      <c r="A15" s="5"/>
      <c r="B15" s="5"/>
      <c r="D15" s="5"/>
      <c r="E15" s="4"/>
      <c r="F15" s="4"/>
      <c r="G15" t="e">
        <f>CONCATENATE(I7,I8,I11,#REF!,)</f>
        <v>#REF!</v>
      </c>
    </row>
    <row r="16" spans="1:10" ht="14.25" customHeight="1">
      <c r="A16" s="5"/>
      <c r="B16" s="5"/>
      <c r="D16" s="5"/>
      <c r="E16" s="4"/>
      <c r="F16" s="4"/>
      <c r="G16" t="e">
        <f>CONCATENATE(I8,I11,#REF!,)</f>
        <v>#REF!</v>
      </c>
    </row>
    <row r="17" spans="1:4">
      <c r="A17" s="18" t="s">
        <v>60</v>
      </c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4" spans="1:4">
      <c r="A24" s="1"/>
      <c r="B24" s="1"/>
      <c r="D24" s="1"/>
    </row>
    <row r="25" spans="1:4">
      <c r="A25" s="1"/>
      <c r="B25" s="1"/>
      <c r="D25" s="1"/>
    </row>
    <row r="26" spans="1:4">
      <c r="A26" s="1"/>
      <c r="B26" s="1"/>
      <c r="D26" s="1"/>
    </row>
    <row r="27" spans="1:4">
      <c r="A27" s="1"/>
      <c r="B27" s="1"/>
      <c r="D27" s="1"/>
    </row>
    <row r="28" spans="1:4">
      <c r="A28" s="1"/>
      <c r="B28" s="1"/>
      <c r="D28" s="1"/>
    </row>
    <row r="29" spans="1:4">
      <c r="A29" s="1"/>
      <c r="B29" s="1"/>
      <c r="D29" s="1"/>
    </row>
    <row r="30" spans="1:4">
      <c r="A30" s="1"/>
      <c r="B30" s="1"/>
      <c r="D30" s="1"/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E26" sqref="E2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</v>
      </c>
      <c r="D2" s="2" t="s">
        <v>0</v>
      </c>
      <c r="E2" s="42" t="s">
        <v>245</v>
      </c>
      <c r="F2" s="42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22</v>
      </c>
      <c r="B4" s="5"/>
      <c r="D4" s="5" t="s">
        <v>19</v>
      </c>
      <c r="E4" s="4" t="s">
        <v>184</v>
      </c>
      <c r="F4" s="4" t="s">
        <v>28</v>
      </c>
      <c r="G4" t="str">
        <f>" " &amp; E4 &amp; " " &amp; F4 &amp; " PRIMARY KEY"</f>
        <v xml:space="preserve"> pi varchar(50) PRIMARY KEY</v>
      </c>
      <c r="I4" t="str">
        <f>" " &amp; E4</f>
        <v xml:space="preserve"> pi</v>
      </c>
      <c r="J4" t="str">
        <f>"private _"&amp;E4&amp;": string;"</f>
        <v>private _pi: string;</v>
      </c>
    </row>
    <row r="5" spans="1:10">
      <c r="A5" s="5" t="s">
        <v>132</v>
      </c>
      <c r="B5" s="5"/>
      <c r="D5" s="5" t="s">
        <v>18</v>
      </c>
      <c r="E5" s="4" t="s">
        <v>89</v>
      </c>
      <c r="F5" s="4" t="s">
        <v>28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2" si="0">"private _"&amp;E5&amp;": string;"</f>
        <v>private _si: string;</v>
      </c>
    </row>
    <row r="6" spans="1:10">
      <c r="A6" s="22" t="s">
        <v>289</v>
      </c>
      <c r="B6" s="22" t="s">
        <v>133</v>
      </c>
      <c r="D6" s="5" t="s">
        <v>130</v>
      </c>
      <c r="E6" s="4" t="s">
        <v>91</v>
      </c>
      <c r="F6" s="4" t="s">
        <v>29</v>
      </c>
      <c r="G6" t="str">
        <f t="shared" ref="G6:G12" si="1">" ," &amp; E6 &amp; " " &amp; F6 &amp; " "</f>
        <v xml:space="preserve"> ,st varchar(50) </v>
      </c>
      <c r="I6" t="str">
        <f t="shared" ref="I6:I12" si="2">" ," &amp; E6</f>
        <v xml:space="preserve"> ,st</v>
      </c>
      <c r="J6" t="str">
        <f t="shared" si="0"/>
        <v>private _st: string;</v>
      </c>
    </row>
    <row r="7" spans="1:10">
      <c r="A7" s="22" t="s">
        <v>32</v>
      </c>
      <c r="B7" s="22"/>
      <c r="D7" s="5" t="s">
        <v>32</v>
      </c>
      <c r="E7" s="4" t="s">
        <v>76</v>
      </c>
      <c r="F7" s="4" t="s">
        <v>28</v>
      </c>
      <c r="G7" t="str">
        <f t="shared" si="1"/>
        <v xml:space="preserve"> ,son varchar(50) </v>
      </c>
      <c r="I7" t="str">
        <f t="shared" si="2"/>
        <v xml:space="preserve"> ,son</v>
      </c>
      <c r="J7" t="str">
        <f t="shared" si="0"/>
        <v>private _son: string;</v>
      </c>
    </row>
    <row r="8" spans="1:10">
      <c r="A8" s="22" t="s">
        <v>41</v>
      </c>
      <c r="B8" s="22" t="s">
        <v>88</v>
      </c>
      <c r="D8" s="5" t="s">
        <v>41</v>
      </c>
      <c r="E8" s="4" t="s">
        <v>77</v>
      </c>
      <c r="F8" s="4" t="s">
        <v>171</v>
      </c>
      <c r="G8" t="str">
        <f t="shared" si="1"/>
        <v xml:space="preserve"> ,sa varchar(4) </v>
      </c>
      <c r="I8" t="str">
        <f t="shared" si="2"/>
        <v xml:space="preserve"> ,sa</v>
      </c>
      <c r="J8" t="str">
        <f t="shared" si="0"/>
        <v>private _sa: string;</v>
      </c>
    </row>
    <row r="9" spans="1:10">
      <c r="A9" s="5" t="s">
        <v>269</v>
      </c>
      <c r="B9" s="5"/>
      <c r="D9" s="5" t="s">
        <v>269</v>
      </c>
      <c r="E9" s="4" t="s">
        <v>189</v>
      </c>
      <c r="F9" s="4" t="s">
        <v>28</v>
      </c>
      <c r="G9" t="str">
        <f t="shared" si="1"/>
        <v xml:space="preserve"> ,ai varchar(50) </v>
      </c>
      <c r="I9" t="str">
        <f t="shared" si="2"/>
        <v xml:space="preserve"> ,ai</v>
      </c>
      <c r="J9" t="str">
        <f t="shared" si="0"/>
        <v>private _ai: string;</v>
      </c>
    </row>
    <row r="10" spans="1:10">
      <c r="A10" s="22" t="s">
        <v>80</v>
      </c>
      <c r="B10" s="22" t="s">
        <v>78</v>
      </c>
      <c r="D10" s="5" t="s">
        <v>79</v>
      </c>
      <c r="E10" s="4" t="s">
        <v>81</v>
      </c>
      <c r="F10" s="4" t="s">
        <v>171</v>
      </c>
      <c r="G10" t="str">
        <f t="shared" si="1"/>
        <v xml:space="preserve"> ,ib varchar(4) </v>
      </c>
      <c r="I10" t="str">
        <f t="shared" si="2"/>
        <v xml:space="preserve"> ,ib</v>
      </c>
      <c r="J10" t="str">
        <f t="shared" si="0"/>
        <v>private _ib: string;</v>
      </c>
    </row>
    <row r="11" spans="1:10">
      <c r="A11" s="22" t="s">
        <v>83</v>
      </c>
      <c r="B11" s="22"/>
      <c r="D11" s="5" t="s">
        <v>83</v>
      </c>
      <c r="E11" s="4" t="s">
        <v>82</v>
      </c>
      <c r="F11" s="4" t="s">
        <v>28</v>
      </c>
      <c r="G11" t="str">
        <f t="shared" si="1"/>
        <v xml:space="preserve"> ,bi varchar(50) </v>
      </c>
      <c r="I11" t="str">
        <f t="shared" si="2"/>
        <v xml:space="preserve"> ,bi</v>
      </c>
      <c r="J11" t="str">
        <f t="shared" si="0"/>
        <v>private _bi: string;</v>
      </c>
    </row>
    <row r="12" spans="1:10">
      <c r="A12" s="22" t="s">
        <v>87</v>
      </c>
      <c r="B12" s="22" t="s">
        <v>85</v>
      </c>
      <c r="D12" s="5" t="s">
        <v>86</v>
      </c>
      <c r="E12" s="4" t="s">
        <v>84</v>
      </c>
      <c r="F12" s="4" t="s">
        <v>171</v>
      </c>
      <c r="G12" t="str">
        <f t="shared" si="1"/>
        <v xml:space="preserve"> ,sdt varchar(4) </v>
      </c>
      <c r="I12" t="str">
        <f t="shared" si="2"/>
        <v xml:space="preserve"> ,sdt</v>
      </c>
      <c r="J12" t="str">
        <f t="shared" si="0"/>
        <v>private _sdt: string;</v>
      </c>
    </row>
    <row r="13" spans="1:10">
      <c r="A13" s="5" t="s">
        <v>274</v>
      </c>
      <c r="B13" s="5"/>
      <c r="D13" s="5" t="s">
        <v>274</v>
      </c>
      <c r="E13" s="4" t="s">
        <v>278</v>
      </c>
      <c r="F13" s="4" t="s">
        <v>275</v>
      </c>
    </row>
    <row r="15" spans="1:10">
      <c r="A15" s="18" t="s">
        <v>60</v>
      </c>
    </row>
    <row r="16" spans="1:10">
      <c r="G16" t="str">
        <f>CONCATENATE(G4,G5,G6,G7,G8,G9,G10,G11,G12,G13)</f>
        <v xml:space="preserve"> pi varchar(50) PRIMARY KEY ,si varchar(50)  ,st varchar(50)  ,son varchar(50)  ,sa varchar(4)  ,ai varchar(50)  ,ib varchar(4)  ,bi varchar(50)  ,sdt varchar(4) </v>
      </c>
    </row>
    <row r="17" spans="7:7">
      <c r="G17" t="str">
        <f>CONCATENATE(I4,I5,I6,I7,I8,I9,I10,I11,I12,I13)</f>
        <v xml:space="preserve"> pi ,si ,st ,son ,sa ,ai ,ib ,bi ,sdt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25" sqref="D2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380</v>
      </c>
      <c r="D2" s="2" t="s">
        <v>0</v>
      </c>
      <c r="E2" s="42" t="s">
        <v>381</v>
      </c>
      <c r="F2" s="42"/>
    </row>
    <row r="3" spans="1:10">
      <c r="A3" s="2" t="s">
        <v>5</v>
      </c>
      <c r="B3" s="2" t="s">
        <v>6</v>
      </c>
      <c r="D3" s="2" t="s">
        <v>7</v>
      </c>
      <c r="E3" s="26" t="s">
        <v>8</v>
      </c>
      <c r="F3" s="26" t="s">
        <v>9</v>
      </c>
    </row>
    <row r="4" spans="1:10">
      <c r="A4" s="5" t="s">
        <v>317</v>
      </c>
      <c r="B4" s="5"/>
      <c r="D4" s="5" t="s">
        <v>317</v>
      </c>
      <c r="E4" s="4" t="s">
        <v>382</v>
      </c>
      <c r="F4" s="4" t="s">
        <v>29</v>
      </c>
      <c r="G4" t="str">
        <f>" " &amp; E4 &amp; " " &amp; F4 &amp; " PRIMARY KEY"</f>
        <v xml:space="preserve"> mki varchar(50) PRIMARY KEY</v>
      </c>
      <c r="I4" t="str">
        <f>" " &amp; E4</f>
        <v xml:space="preserve"> mki</v>
      </c>
      <c r="J4" t="str">
        <f>"private "&amp;E4&amp;": string;"</f>
        <v>private mki: string;</v>
      </c>
    </row>
    <row r="5" spans="1:10">
      <c r="A5" s="5" t="s">
        <v>383</v>
      </c>
      <c r="B5" s="5"/>
      <c r="D5" s="5" t="s">
        <v>383</v>
      </c>
      <c r="E5" s="4" t="s">
        <v>384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8" si="0">"private "&amp;E5&amp;": string;"</f>
        <v>private si: string;</v>
      </c>
    </row>
    <row r="6" spans="1:10" ht="27">
      <c r="A6" s="5" t="s">
        <v>385</v>
      </c>
      <c r="B6" s="5" t="s">
        <v>387</v>
      </c>
      <c r="D6" s="5" t="s">
        <v>385</v>
      </c>
      <c r="E6" s="4" t="s">
        <v>386</v>
      </c>
      <c r="F6" s="4" t="s">
        <v>29</v>
      </c>
      <c r="G6" t="str">
        <f t="shared" ref="G6:G8" si="1">" ," &amp; E6 &amp; " " &amp; F6 &amp; " "</f>
        <v xml:space="preserve"> ,mkl varchar(50) </v>
      </c>
      <c r="I6" t="str">
        <f t="shared" ref="I6:I8" si="2">" ," &amp; E6</f>
        <v xml:space="preserve"> ,mkl</v>
      </c>
      <c r="J6" t="str">
        <f t="shared" si="0"/>
        <v>private mkl: string;</v>
      </c>
    </row>
    <row r="7" spans="1:10">
      <c r="A7" s="5" t="s">
        <v>388</v>
      </c>
      <c r="B7" s="5" t="s">
        <v>390</v>
      </c>
      <c r="D7" s="5" t="s">
        <v>388</v>
      </c>
      <c r="E7" s="4" t="s">
        <v>389</v>
      </c>
      <c r="F7" s="4" t="s">
        <v>29</v>
      </c>
      <c r="G7" t="str">
        <f t="shared" si="1"/>
        <v xml:space="preserve"> ,mkt varchar(50) </v>
      </c>
      <c r="I7" t="str">
        <f t="shared" si="2"/>
        <v xml:space="preserve"> ,mkt</v>
      </c>
      <c r="J7" t="str">
        <f t="shared" si="0"/>
        <v>private mkt: string;</v>
      </c>
    </row>
    <row r="8" spans="1:10">
      <c r="A8" s="5" t="s">
        <v>274</v>
      </c>
      <c r="B8" s="5"/>
      <c r="D8" s="5" t="s">
        <v>274</v>
      </c>
      <c r="E8" s="4" t="s">
        <v>278</v>
      </c>
      <c r="F8" s="4" t="s">
        <v>275</v>
      </c>
      <c r="G8" t="str">
        <f t="shared" si="1"/>
        <v xml:space="preserve"> ,wtt integer </v>
      </c>
      <c r="I8" t="str">
        <f t="shared" si="2"/>
        <v xml:space="preserve"> ,wtt</v>
      </c>
      <c r="J8" t="str">
        <f t="shared" si="0"/>
        <v>private wtt: string;</v>
      </c>
    </row>
    <row r="9" spans="1:10">
      <c r="A9" s="5"/>
      <c r="B9" s="5"/>
      <c r="D9" s="5"/>
      <c r="E9" s="4"/>
      <c r="F9" s="4"/>
    </row>
    <row r="12" spans="1:10" s="1" customFormat="1">
      <c r="A12" s="18" t="s">
        <v>60</v>
      </c>
      <c r="C12"/>
      <c r="E12"/>
      <c r="F12"/>
      <c r="G12" t="str">
        <f>CONCATENATE(G4,G5,G6,G7,G8)</f>
        <v xml:space="preserve"> mki varchar(50) PRIMARY KEY ,si varchar(50)  ,mkl varchar(50)  ,mkt varchar(50)  ,wtt integer </v>
      </c>
      <c r="H12"/>
      <c r="I12"/>
      <c r="J12"/>
    </row>
    <row r="13" spans="1:10">
      <c r="G13" t="str">
        <f>CONCATENATE(I4,I5,I6,I7,I8)</f>
        <v xml:space="preserve"> mki ,si ,mkl ,mkt ,wtt</v>
      </c>
    </row>
  </sheetData>
  <mergeCells count="1">
    <mergeCell ref="E2:F2"/>
  </mergeCells>
  <phoneticPr fontId="1" type="noConversion"/>
  <hyperlinks>
    <hyperlink ref="A12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E21" sqref="E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290</v>
      </c>
      <c r="D2" s="2" t="s">
        <v>0</v>
      </c>
      <c r="E2" s="42" t="s">
        <v>246</v>
      </c>
      <c r="F2" s="42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23</v>
      </c>
      <c r="B4" s="5"/>
      <c r="D4" s="5" t="s">
        <v>20</v>
      </c>
      <c r="E4" s="4" t="s">
        <v>247</v>
      </c>
      <c r="F4" s="4" t="s">
        <v>28</v>
      </c>
      <c r="G4" t="str">
        <f>" " &amp; E4 &amp; " " &amp; F4 &amp; " PRIMARY KEY"</f>
        <v xml:space="preserve"> wi varchar(50) PRIMARY KEY</v>
      </c>
      <c r="I4" t="str">
        <f>" " &amp; E4</f>
        <v xml:space="preserve"> wi</v>
      </c>
      <c r="J4" t="str">
        <f>"private _"&amp;E4&amp;": string;"</f>
        <v>private _wi: string;</v>
      </c>
    </row>
    <row r="5" spans="1:10">
      <c r="A5" s="5" t="s">
        <v>18</v>
      </c>
      <c r="B5" s="5"/>
      <c r="D5" s="5" t="s">
        <v>18</v>
      </c>
      <c r="E5" s="4" t="s">
        <v>89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9" si="0">"private _"&amp;E5&amp;": string;"</f>
        <v>private _si: string;</v>
      </c>
    </row>
    <row r="6" spans="1:10">
      <c r="A6" s="5" t="s">
        <v>324</v>
      </c>
      <c r="B6" s="5" t="s">
        <v>324</v>
      </c>
      <c r="D6" s="5" t="s">
        <v>324</v>
      </c>
      <c r="E6" s="4" t="s">
        <v>91</v>
      </c>
      <c r="F6" s="4" t="s">
        <v>29</v>
      </c>
      <c r="G6" t="str">
        <f t="shared" ref="G6:G9" si="1">" ," &amp; E6 &amp; " " &amp; F6 &amp; " "</f>
        <v xml:space="preserve"> ,st varchar(50) </v>
      </c>
      <c r="I6" t="str">
        <f t="shared" ref="I6:I9" si="2">" ," &amp; E6</f>
        <v xml:space="preserve"> ,st</v>
      </c>
      <c r="J6" t="str">
        <f t="shared" si="0"/>
        <v>private _st: string;</v>
      </c>
    </row>
    <row r="7" spans="1:10">
      <c r="A7" s="5" t="s">
        <v>129</v>
      </c>
      <c r="B7" s="5"/>
      <c r="D7" s="5" t="s">
        <v>129</v>
      </c>
      <c r="E7" s="4" t="s">
        <v>325</v>
      </c>
      <c r="F7" s="4" t="s">
        <v>98</v>
      </c>
      <c r="G7" t="str">
        <f t="shared" si="1"/>
        <v xml:space="preserve"> ,wd varchar(20) </v>
      </c>
      <c r="I7" t="str">
        <f t="shared" si="2"/>
        <v xml:space="preserve"> ,wd</v>
      </c>
      <c r="J7" t="str">
        <f t="shared" si="0"/>
        <v>private _wd: string;</v>
      </c>
    </row>
    <row r="8" spans="1:10">
      <c r="A8" s="5" t="s">
        <v>34</v>
      </c>
      <c r="B8" s="5"/>
      <c r="D8" s="5" t="s">
        <v>21</v>
      </c>
      <c r="E8" s="4" t="s">
        <v>248</v>
      </c>
      <c r="F8" s="4" t="s">
        <v>98</v>
      </c>
      <c r="G8" t="str">
        <f t="shared" si="1"/>
        <v xml:space="preserve"> ,wt varchar(20) </v>
      </c>
      <c r="I8" t="str">
        <f t="shared" si="2"/>
        <v xml:space="preserve"> ,wt</v>
      </c>
      <c r="J8" t="str">
        <f t="shared" si="0"/>
        <v>private _wt: string;</v>
      </c>
    </row>
    <row r="9" spans="1:10">
      <c r="A9" s="5" t="s">
        <v>274</v>
      </c>
      <c r="B9" s="5"/>
      <c r="D9" s="5" t="s">
        <v>274</v>
      </c>
      <c r="E9" s="4" t="s">
        <v>278</v>
      </c>
      <c r="F9" s="4" t="s">
        <v>275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6" spans="1:10">
      <c r="A16" s="18" t="s">
        <v>60</v>
      </c>
      <c r="G16" t="str">
        <f>CONCATENATE(G4,G5,G6,G7,G8,G9,G10,G11,G12,G13)</f>
        <v xml:space="preserve"> wi varchar(50) PRIMARY KEY ,si varchar(50)  ,st varchar(50)  ,wd varchar(20)  ,wt varchar(20)  ,wtt integer </v>
      </c>
    </row>
    <row r="17" spans="7:7">
      <c r="G17" t="str">
        <f>CONCATENATE(I4,I5,I6,I7,I8,I9,I10,I11,I12,I13)</f>
        <v xml:space="preserve"> wi ,si ,st ,wd ,wt ,wtt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31" sqref="G31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10">
      <c r="A1" s="2" t="s">
        <v>4</v>
      </c>
      <c r="B1" s="2" t="s">
        <v>97</v>
      </c>
      <c r="D1" s="2" t="s">
        <v>0</v>
      </c>
      <c r="E1" s="42" t="s">
        <v>329</v>
      </c>
      <c r="F1" s="42"/>
    </row>
    <row r="2" spans="1:10">
      <c r="A2" s="2" t="s">
        <v>5</v>
      </c>
      <c r="B2" s="2" t="s">
        <v>6</v>
      </c>
      <c r="D2" s="2" t="s">
        <v>7</v>
      </c>
      <c r="E2" s="17" t="s">
        <v>8</v>
      </c>
      <c r="F2" s="17" t="s">
        <v>9</v>
      </c>
    </row>
    <row r="3" spans="1:10">
      <c r="A3" s="5" t="s">
        <v>121</v>
      </c>
      <c r="B3" s="5"/>
      <c r="D3" s="5" t="s">
        <v>73</v>
      </c>
      <c r="E3" s="4" t="s">
        <v>74</v>
      </c>
      <c r="F3" s="4" t="s">
        <v>47</v>
      </c>
      <c r="G3" t="str">
        <f>" " &amp; E3 &amp; " " &amp; F3 &amp; " PRIMARY KEY"</f>
        <v xml:space="preserve"> ji VARCHAR(50) PRIMARY KEY</v>
      </c>
      <c r="I3" t="str">
        <f>" " &amp; E3</f>
        <v xml:space="preserve"> ji</v>
      </c>
      <c r="J3" t="str">
        <f>"private _"&amp;E3&amp;": string;"</f>
        <v>private _ji: string;</v>
      </c>
    </row>
    <row r="4" spans="1:10">
      <c r="A4" s="5" t="s">
        <v>94</v>
      </c>
      <c r="B4" s="5"/>
      <c r="D4" s="5" t="s">
        <v>270</v>
      </c>
      <c r="E4" s="4" t="s">
        <v>92</v>
      </c>
      <c r="F4" s="4" t="s">
        <v>96</v>
      </c>
      <c r="G4" t="str">
        <f>" ," &amp; E4 &amp; " " &amp; F4 &amp; " "</f>
        <v xml:space="preserve"> ,jn VARCHAR(100) </v>
      </c>
      <c r="I4" t="str">
        <f>" ," &amp; E4</f>
        <v xml:space="preserve"> ,jn</v>
      </c>
      <c r="J4" t="str">
        <f t="shared" ref="J4:J5" si="0">"private _"&amp;E4&amp;": string;"</f>
        <v>private _jn: string;</v>
      </c>
    </row>
    <row r="5" spans="1:10">
      <c r="A5" s="5" t="s">
        <v>95</v>
      </c>
      <c r="B5" s="5"/>
      <c r="D5" s="5" t="s">
        <v>271</v>
      </c>
      <c r="E5" s="4" t="s">
        <v>93</v>
      </c>
      <c r="F5" s="4" t="s">
        <v>61</v>
      </c>
      <c r="G5" t="str">
        <f t="shared" ref="G5" si="1">" ," &amp; E5 &amp; " " &amp; F5 &amp; " "</f>
        <v xml:space="preserve"> ,jg VARCHAR(100) </v>
      </c>
      <c r="I5" t="str">
        <f t="shared" ref="I5" si="2">" ," &amp; E5</f>
        <v xml:space="preserve"> ,jg</v>
      </c>
      <c r="J5" t="str">
        <f t="shared" si="0"/>
        <v>private _jg: string;</v>
      </c>
    </row>
    <row r="6" spans="1:10">
      <c r="A6" s="5" t="s">
        <v>175</v>
      </c>
      <c r="B6" s="5"/>
      <c r="D6" s="5" t="s">
        <v>175</v>
      </c>
      <c r="E6" s="4" t="s">
        <v>176</v>
      </c>
      <c r="F6" s="4" t="s">
        <v>177</v>
      </c>
    </row>
    <row r="7" spans="1:10" ht="27">
      <c r="A7" s="5" t="s">
        <v>218</v>
      </c>
      <c r="B7" s="5" t="s">
        <v>354</v>
      </c>
      <c r="D7" s="5" t="s">
        <v>218</v>
      </c>
      <c r="E7" s="4" t="s">
        <v>219</v>
      </c>
      <c r="F7" s="4" t="s">
        <v>220</v>
      </c>
    </row>
    <row r="8" spans="1:10">
      <c r="A8" s="5" t="s">
        <v>274</v>
      </c>
      <c r="B8" s="5"/>
      <c r="D8" s="5" t="s">
        <v>274</v>
      </c>
      <c r="E8" s="4" t="s">
        <v>278</v>
      </c>
      <c r="F8" s="4" t="s">
        <v>275</v>
      </c>
    </row>
    <row r="9" spans="1:10">
      <c r="A9" s="5" t="s">
        <v>330</v>
      </c>
      <c r="B9" s="5" t="s">
        <v>331</v>
      </c>
      <c r="D9" s="5" t="s">
        <v>330</v>
      </c>
      <c r="E9" s="4" t="s">
        <v>332</v>
      </c>
      <c r="F9" s="4" t="s">
        <v>220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1"/>
      <c r="B12" s="1"/>
      <c r="D12" s="1"/>
    </row>
    <row r="13" spans="1:10">
      <c r="A13" s="1"/>
      <c r="B13" s="1"/>
      <c r="D13" s="1"/>
    </row>
    <row r="14" spans="1:10">
      <c r="A14" s="18" t="s">
        <v>100</v>
      </c>
      <c r="B14" s="1"/>
      <c r="D14" s="1"/>
    </row>
    <row r="15" spans="1:10">
      <c r="G15" t="str">
        <f>CONCATENATE(G3,G4,G5,G6,G7,G8,G9,G10,G11,G12)</f>
        <v xml:space="preserve"> ji VARCHAR(50) PRIMARY KEY ,jn VARCHAR(100)  ,jg VARCHAR(100) </v>
      </c>
    </row>
    <row r="16" spans="1:10">
      <c r="G16" t="str">
        <f>CONCATENATE(I3,I4,I5,I6,I7,I8,I9,I10,I11,I12)</f>
        <v xml:space="preserve"> ji ,jn ,jg</v>
      </c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E32" sqref="E3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316</v>
      </c>
      <c r="D2" s="2" t="s">
        <v>0</v>
      </c>
      <c r="E2" s="42" t="s">
        <v>315</v>
      </c>
      <c r="F2" s="42"/>
    </row>
    <row r="3" spans="1:10">
      <c r="A3" s="2" t="s">
        <v>5</v>
      </c>
      <c r="B3" s="2" t="s">
        <v>6</v>
      </c>
      <c r="D3" s="2" t="s">
        <v>7</v>
      </c>
      <c r="E3" s="23" t="s">
        <v>8</v>
      </c>
      <c r="F3" s="23" t="s">
        <v>9</v>
      </c>
    </row>
    <row r="4" spans="1:10">
      <c r="A4" s="5" t="s">
        <v>317</v>
      </c>
      <c r="B4" s="5"/>
      <c r="D4" s="5" t="s">
        <v>317</v>
      </c>
      <c r="E4" s="4" t="s">
        <v>322</v>
      </c>
      <c r="F4" s="4" t="s">
        <v>57</v>
      </c>
    </row>
    <row r="5" spans="1:10">
      <c r="A5" s="5" t="s">
        <v>318</v>
      </c>
      <c r="B5" s="5"/>
      <c r="D5" s="5" t="s">
        <v>318</v>
      </c>
      <c r="E5" s="4" t="s">
        <v>320</v>
      </c>
      <c r="F5" s="4" t="s">
        <v>29</v>
      </c>
    </row>
    <row r="6" spans="1:10">
      <c r="A6" s="5" t="s">
        <v>319</v>
      </c>
      <c r="B6" s="5"/>
      <c r="D6" s="5" t="s">
        <v>319</v>
      </c>
      <c r="E6" s="4" t="s">
        <v>379</v>
      </c>
      <c r="F6" s="4" t="s">
        <v>321</v>
      </c>
    </row>
    <row r="7" spans="1:10">
      <c r="A7" s="5" t="s">
        <v>274</v>
      </c>
      <c r="B7" s="5"/>
      <c r="D7" s="5" t="s">
        <v>274</v>
      </c>
      <c r="E7" s="4" t="s">
        <v>278</v>
      </c>
      <c r="F7" s="4" t="s">
        <v>275</v>
      </c>
    </row>
    <row r="8" spans="1:10">
      <c r="A8" s="5"/>
      <c r="B8" s="5"/>
      <c r="D8" s="5"/>
      <c r="E8" s="4"/>
      <c r="F8" s="4"/>
    </row>
    <row r="11" spans="1:10" s="1" customFormat="1">
      <c r="A11" s="18" t="s">
        <v>60</v>
      </c>
      <c r="C11"/>
      <c r="E11"/>
      <c r="F11"/>
      <c r="G11"/>
      <c r="H11"/>
      <c r="I11"/>
      <c r="J11"/>
    </row>
  </sheetData>
  <mergeCells count="1">
    <mergeCell ref="E2:F2"/>
  </mergeCells>
  <phoneticPr fontId="1" type="noConversion"/>
  <hyperlinks>
    <hyperlink ref="A11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D18" sqref="D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33</v>
      </c>
      <c r="D2" s="2" t="s">
        <v>0</v>
      </c>
      <c r="E2" s="42" t="s">
        <v>313</v>
      </c>
      <c r="F2" s="42"/>
    </row>
    <row r="3" spans="1:10">
      <c r="A3" s="2" t="s">
        <v>5</v>
      </c>
      <c r="B3" s="2" t="s">
        <v>6</v>
      </c>
      <c r="D3" s="2" t="s">
        <v>7</v>
      </c>
      <c r="E3" s="15" t="s">
        <v>8</v>
      </c>
      <c r="F3" s="15" t="s">
        <v>9</v>
      </c>
    </row>
    <row r="4" spans="1:10">
      <c r="A4" s="5" t="s">
        <v>56</v>
      </c>
      <c r="B4" s="5"/>
      <c r="D4" s="5" t="s">
        <v>56</v>
      </c>
      <c r="E4" s="4" t="s">
        <v>249</v>
      </c>
      <c r="F4" s="4" t="s">
        <v>57</v>
      </c>
      <c r="G4" t="str">
        <f>" " &amp; E4 &amp; " " &amp; F4 &amp; " PRIMARY KEY"</f>
        <v xml:space="preserve"> pwi varchar(50) PRIMARY KEY</v>
      </c>
      <c r="I4" t="str">
        <f>" " &amp; E4</f>
        <v xml:space="preserve"> pwi</v>
      </c>
      <c r="J4" t="str">
        <f>"private _"&amp;E4&amp;": string;"</f>
        <v>private _pwi: string;</v>
      </c>
    </row>
    <row r="5" spans="1:10">
      <c r="A5" s="5" t="s">
        <v>282</v>
      </c>
      <c r="B5" s="5"/>
      <c r="D5" s="5" t="s">
        <v>282</v>
      </c>
      <c r="E5" s="4" t="s">
        <v>63</v>
      </c>
      <c r="F5" s="4" t="s">
        <v>29</v>
      </c>
      <c r="G5" t="str">
        <f>" ," &amp; E5 &amp; " " &amp; F5 &amp; " "</f>
        <v xml:space="preserve"> ,ran varchar(50) </v>
      </c>
      <c r="I5" t="str">
        <f>" ," &amp; E5</f>
        <v xml:space="preserve"> ,ran</v>
      </c>
      <c r="J5" t="str">
        <f t="shared" ref="J5:J10" si="0">"private _"&amp;E5&amp;": string;"</f>
        <v>private _ran: string;</v>
      </c>
    </row>
    <row r="6" spans="1:10">
      <c r="A6" s="5" t="s">
        <v>283</v>
      </c>
      <c r="B6" s="5"/>
      <c r="D6" s="5" t="s">
        <v>283</v>
      </c>
      <c r="E6" s="4" t="s">
        <v>64</v>
      </c>
      <c r="F6" s="4" t="s">
        <v>38</v>
      </c>
      <c r="G6" t="str">
        <f t="shared" ref="G6:G10" si="1">" ," &amp; E6 &amp; " " &amp; F6 &amp; " "</f>
        <v xml:space="preserve"> ,ranpy varchar(20) </v>
      </c>
      <c r="I6" t="str">
        <f t="shared" ref="I6:I10" si="2">" ," &amp; E6</f>
        <v xml:space="preserve"> ,ranpy</v>
      </c>
      <c r="J6" t="str">
        <f t="shared" si="0"/>
        <v>private _ranpy: string;</v>
      </c>
    </row>
    <row r="7" spans="1:10">
      <c r="A7" s="5" t="s">
        <v>284</v>
      </c>
      <c r="B7" s="5"/>
      <c r="D7" s="5" t="s">
        <v>284</v>
      </c>
      <c r="E7" s="4" t="s">
        <v>323</v>
      </c>
      <c r="F7" s="4" t="s">
        <v>58</v>
      </c>
      <c r="G7" t="str">
        <f t="shared" si="1"/>
        <v xml:space="preserve"> ,hiu varchar(200) </v>
      </c>
      <c r="I7" t="str">
        <f t="shared" si="2"/>
        <v xml:space="preserve"> ,hiu</v>
      </c>
      <c r="J7" t="str">
        <f t="shared" si="0"/>
        <v>private _hiu: string;</v>
      </c>
    </row>
    <row r="8" spans="1:10">
      <c r="A8" s="5" t="s">
        <v>285</v>
      </c>
      <c r="B8" s="5"/>
      <c r="D8" s="5" t="s">
        <v>285</v>
      </c>
      <c r="E8" s="4" t="s">
        <v>62</v>
      </c>
      <c r="F8" s="4" t="s">
        <v>38</v>
      </c>
      <c r="G8" t="str">
        <f t="shared" si="1"/>
        <v xml:space="preserve"> ,rn varchar(20) </v>
      </c>
      <c r="I8" t="str">
        <f t="shared" si="2"/>
        <v xml:space="preserve"> ,rn</v>
      </c>
      <c r="J8" t="str">
        <f t="shared" si="0"/>
        <v>private _rn: string;</v>
      </c>
    </row>
    <row r="9" spans="1:10">
      <c r="A9" s="5" t="s">
        <v>286</v>
      </c>
      <c r="B9" s="5"/>
      <c r="D9" s="5" t="s">
        <v>286</v>
      </c>
      <c r="E9" s="4" t="s">
        <v>250</v>
      </c>
      <c r="F9" s="4" t="s">
        <v>38</v>
      </c>
      <c r="G9" t="str">
        <f t="shared" si="1"/>
        <v xml:space="preserve"> ,rnpy varchar(20) </v>
      </c>
      <c r="I9" t="str">
        <f t="shared" si="2"/>
        <v xml:space="preserve"> ,rnpy</v>
      </c>
      <c r="J9" t="str">
        <f t="shared" si="0"/>
        <v>private _rnpy: string;</v>
      </c>
    </row>
    <row r="10" spans="1:10">
      <c r="A10" s="5" t="s">
        <v>287</v>
      </c>
      <c r="B10" s="5"/>
      <c r="D10" s="5" t="s">
        <v>287</v>
      </c>
      <c r="E10" s="4" t="s">
        <v>314</v>
      </c>
      <c r="F10" s="4" t="s">
        <v>38</v>
      </c>
      <c r="G10" t="str">
        <f t="shared" si="1"/>
        <v xml:space="preserve"> ,rc varchar(20) </v>
      </c>
      <c r="I10" t="str">
        <f t="shared" si="2"/>
        <v xml:space="preserve"> ,rc</v>
      </c>
      <c r="J10" t="str">
        <f t="shared" si="0"/>
        <v>private _rc: string;</v>
      </c>
    </row>
    <row r="11" spans="1:10">
      <c r="A11" s="5" t="s">
        <v>50</v>
      </c>
      <c r="B11" s="5" t="s">
        <v>288</v>
      </c>
      <c r="D11" s="5" t="s">
        <v>50</v>
      </c>
      <c r="E11" s="4" t="s">
        <v>65</v>
      </c>
      <c r="F11" s="4" t="s">
        <v>172</v>
      </c>
      <c r="G11" t="str">
        <f t="shared" ref="G11:G12" si="3">" ," &amp; E11 &amp; " " &amp; F11 &amp; " "</f>
        <v xml:space="preserve"> ,rel varchar(4) </v>
      </c>
      <c r="I11" t="str">
        <f t="shared" ref="I11:I12" si="4">" ," &amp; E11</f>
        <v xml:space="preserve"> ,rel</v>
      </c>
      <c r="J11" t="str">
        <f t="shared" ref="J11:J12" si="5">"private _"&amp;E11&amp;": string;"</f>
        <v>private _rel: string;</v>
      </c>
    </row>
    <row r="12" spans="1:10">
      <c r="A12" s="5" t="s">
        <v>59</v>
      </c>
      <c r="B12" s="5"/>
      <c r="D12" s="5" t="s">
        <v>59</v>
      </c>
      <c r="E12" s="4" t="s">
        <v>241</v>
      </c>
      <c r="F12" s="4" t="s">
        <v>29</v>
      </c>
      <c r="G12" t="str">
        <f t="shared" si="3"/>
        <v xml:space="preserve"> ,ui varchar(50) </v>
      </c>
      <c r="I12" t="str">
        <f t="shared" si="4"/>
        <v xml:space="preserve"> ,ui</v>
      </c>
      <c r="J12" t="str">
        <f t="shared" si="5"/>
        <v>private _ui: string;</v>
      </c>
    </row>
    <row r="13" spans="1:10">
      <c r="A13" s="5" t="s">
        <v>274</v>
      </c>
      <c r="B13" s="5"/>
      <c r="D13" s="5" t="s">
        <v>274</v>
      </c>
      <c r="E13" s="4" t="s">
        <v>278</v>
      </c>
      <c r="F13" s="4" t="s">
        <v>275</v>
      </c>
      <c r="G13" t="e">
        <f>CONCATENATE(G4,G5,G6,#REF!,G7,G8,G9,G10,#REF!,#REF!,G11,G12)</f>
        <v>#REF!</v>
      </c>
    </row>
    <row r="14" spans="1:10">
      <c r="A14" s="5"/>
      <c r="B14" s="5"/>
      <c r="D14" s="5"/>
      <c r="E14" s="4"/>
      <c r="F14" s="4"/>
      <c r="G14" t="e">
        <f>CONCATENATE(I4,I5,I6,#REF!,I7,I8,I9,I10,#REF!,#REF!,I11,I12)</f>
        <v>#REF!</v>
      </c>
    </row>
    <row r="17" spans="1:1">
      <c r="A17" s="18" t="s">
        <v>60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23" sqref="E2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108</v>
      </c>
      <c r="D2" s="2" t="s">
        <v>0</v>
      </c>
      <c r="E2" s="42" t="s">
        <v>251</v>
      </c>
      <c r="F2" s="42"/>
    </row>
    <row r="3" spans="1:10">
      <c r="A3" s="2" t="s">
        <v>5</v>
      </c>
      <c r="B3" s="2" t="s">
        <v>6</v>
      </c>
      <c r="D3" s="2" t="s">
        <v>7</v>
      </c>
      <c r="E3" s="19" t="s">
        <v>8</v>
      </c>
      <c r="F3" s="19" t="s">
        <v>9</v>
      </c>
    </row>
    <row r="4" spans="1:10">
      <c r="A4" s="5" t="s">
        <v>51</v>
      </c>
      <c r="B4" s="5"/>
      <c r="D4" s="5" t="s">
        <v>51</v>
      </c>
      <c r="E4" s="4" t="s">
        <v>252</v>
      </c>
      <c r="F4" s="4" t="s">
        <v>57</v>
      </c>
      <c r="G4" t="str">
        <f>" " &amp; E4 &amp; " " &amp; F4 &amp; " PRIMARY KEY"</f>
        <v xml:space="preserve"> gi varchar(50) PRIMARY KEY</v>
      </c>
      <c r="I4" t="str">
        <f>" " &amp; E4</f>
        <v xml:space="preserve"> gi</v>
      </c>
      <c r="J4" t="str">
        <f>"private _"&amp;E4&amp;": string;"</f>
        <v>private _gi: string;</v>
      </c>
    </row>
    <row r="5" spans="1:10">
      <c r="A5" s="5" t="s">
        <v>134</v>
      </c>
      <c r="B5" s="5"/>
      <c r="D5" s="5" t="s">
        <v>134</v>
      </c>
      <c r="E5" s="4" t="s">
        <v>253</v>
      </c>
      <c r="F5" s="4" t="s">
        <v>53</v>
      </c>
      <c r="G5" t="str">
        <f>" ," &amp; E5 &amp; " " &amp; F5 &amp; " "</f>
        <v xml:space="preserve"> ,gn varchar(50) </v>
      </c>
      <c r="I5" t="str">
        <f>" ," &amp; E5</f>
        <v xml:space="preserve"> ,gn</v>
      </c>
      <c r="J5" t="str">
        <f t="shared" ref="J5:J6" si="0">"private _"&amp;E5&amp;": string;"</f>
        <v>private _gn: string;</v>
      </c>
    </row>
    <row r="6" spans="1:10">
      <c r="A6" s="5" t="s">
        <v>319</v>
      </c>
      <c r="B6" s="5"/>
      <c r="D6" s="5" t="s">
        <v>319</v>
      </c>
      <c r="E6" s="4" t="s">
        <v>254</v>
      </c>
      <c r="F6" s="4" t="s">
        <v>53</v>
      </c>
      <c r="G6" t="str">
        <f t="shared" ref="G6" si="1">" ," &amp; E6 &amp; " " &amp; F6 &amp; " "</f>
        <v xml:space="preserve"> ,gm varchar(50) </v>
      </c>
      <c r="I6" t="str">
        <f t="shared" ref="I6" si="2">" ," &amp; E6</f>
        <v xml:space="preserve"> ,gm</v>
      </c>
      <c r="J6" t="str">
        <f t="shared" si="0"/>
        <v>private _gm: string;</v>
      </c>
    </row>
    <row r="7" spans="1:10">
      <c r="A7" s="5" t="s">
        <v>276</v>
      </c>
      <c r="B7" s="5"/>
      <c r="D7" s="5" t="s">
        <v>276</v>
      </c>
      <c r="E7" s="4" t="s">
        <v>277</v>
      </c>
      <c r="F7" s="4" t="s">
        <v>29</v>
      </c>
    </row>
    <row r="8" spans="1:10">
      <c r="A8" s="5" t="s">
        <v>274</v>
      </c>
      <c r="B8" s="5"/>
      <c r="D8" s="5" t="s">
        <v>274</v>
      </c>
      <c r="E8" s="4" t="s">
        <v>278</v>
      </c>
      <c r="F8" s="4" t="s">
        <v>275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gi varchar(50) PRIMARY KEY ,gn varchar(50)  ,gm varchar(50) </v>
      </c>
    </row>
    <row r="17" spans="1:7">
      <c r="A17" s="5"/>
      <c r="B17" s="5"/>
      <c r="D17" s="5"/>
      <c r="E17" s="4"/>
      <c r="F17" s="4"/>
      <c r="G17" t="str">
        <f>CONCATENATE(I4,I5,I6,I7,I8,I9,I10,I11,I12,I13)</f>
        <v xml:space="preserve"> gi ,gn ,gm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F31" sqref="F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40</v>
      </c>
      <c r="D2" s="2" t="s">
        <v>0</v>
      </c>
      <c r="E2" s="42" t="s">
        <v>255</v>
      </c>
      <c r="F2" s="42"/>
    </row>
    <row r="3" spans="1:10">
      <c r="A3" s="2" t="s">
        <v>5</v>
      </c>
      <c r="B3" s="2" t="s">
        <v>6</v>
      </c>
      <c r="D3" s="2" t="s">
        <v>7</v>
      </c>
      <c r="E3" s="16" t="s">
        <v>8</v>
      </c>
      <c r="F3" s="16" t="s">
        <v>9</v>
      </c>
    </row>
    <row r="4" spans="1:10">
      <c r="A4" s="5" t="s">
        <v>51</v>
      </c>
      <c r="B4" s="5"/>
      <c r="D4" s="5" t="s">
        <v>52</v>
      </c>
      <c r="E4" s="4" t="s">
        <v>66</v>
      </c>
      <c r="F4" s="4" t="s">
        <v>53</v>
      </c>
      <c r="G4" t="str">
        <f>" " &amp; E4 &amp; " " &amp; F4 &amp; " PRIMARY KEY"</f>
        <v xml:space="preserve"> bi varchar(50) PRIMARY KEY</v>
      </c>
      <c r="I4" t="str">
        <f>" " &amp; E4</f>
        <v xml:space="preserve"> bi</v>
      </c>
      <c r="J4" t="str">
        <f>"private _"&amp;E4&amp;": string;"</f>
        <v>private _bi: string;</v>
      </c>
    </row>
    <row r="5" spans="1:10">
      <c r="A5" s="5" t="s">
        <v>54</v>
      </c>
      <c r="B5" s="5"/>
      <c r="D5" s="5" t="s">
        <v>54</v>
      </c>
      <c r="E5" s="4" t="s">
        <v>67</v>
      </c>
      <c r="F5" s="4" t="s">
        <v>55</v>
      </c>
      <c r="G5" t="str">
        <f>" ," &amp; E5 &amp; " " &amp; F5 &amp; " "</f>
        <v xml:space="preserve"> ,bmi varchar(50) </v>
      </c>
      <c r="I5" t="str">
        <f>" ," &amp; E5</f>
        <v xml:space="preserve"> ,bmi</v>
      </c>
      <c r="J5" t="str">
        <f t="shared" ref="J5" si="0">"private _"&amp;E5&amp;": string;"</f>
        <v>private _bmi: string;</v>
      </c>
    </row>
    <row r="6" spans="1:10">
      <c r="A6" s="5"/>
      <c r="B6" s="5"/>
      <c r="D6" s="5"/>
      <c r="E6" s="4"/>
      <c r="F6" s="4"/>
    </row>
    <row r="7" spans="1:10">
      <c r="A7" s="5"/>
      <c r="B7" s="5"/>
      <c r="D7" s="5"/>
      <c r="E7" s="4"/>
      <c r="F7" s="4"/>
    </row>
    <row r="8" spans="1:10">
      <c r="A8" s="5"/>
      <c r="B8" s="5"/>
      <c r="D8" s="5"/>
      <c r="E8" s="4"/>
      <c r="F8" s="4"/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4" spans="1:10">
      <c r="A14" s="18" t="s">
        <v>60</v>
      </c>
    </row>
    <row r="16" spans="1:10">
      <c r="G16" t="str">
        <f>CONCATENATE(G2,G3,G4,G5,G6,G7,G8,G9,G10,G11)</f>
        <v xml:space="preserve"> bi varchar(50) PRIMARY KEY ,bmi varchar(50) </v>
      </c>
    </row>
    <row r="17" spans="7:7">
      <c r="G17" t="str">
        <f>CONCATENATE(I2,I3,I4,I5,I6,I7,I8,I9,I10,I11)</f>
        <v xml:space="preserve"> bi ,bmi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F35" sqref="F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39</v>
      </c>
      <c r="D2" s="2" t="s">
        <v>0</v>
      </c>
      <c r="E2" s="42" t="s">
        <v>256</v>
      </c>
      <c r="F2" s="42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173</v>
      </c>
      <c r="B4" s="5"/>
      <c r="D4" s="5" t="s">
        <v>173</v>
      </c>
      <c r="E4" s="4" t="s">
        <v>89</v>
      </c>
      <c r="F4" s="4" t="s">
        <v>28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45</v>
      </c>
      <c r="B5" s="5"/>
      <c r="D5" s="5" t="s">
        <v>45</v>
      </c>
      <c r="E5" s="4" t="s">
        <v>91</v>
      </c>
      <c r="F5" s="4" t="s">
        <v>46</v>
      </c>
      <c r="G5" t="str">
        <f>" ," &amp; E5 &amp; " " &amp; F5 &amp; " "</f>
        <v xml:space="preserve"> ,st VARCHAR(20) </v>
      </c>
      <c r="I5" t="str">
        <f>" ," &amp; E5</f>
        <v xml:space="preserve"> ,st</v>
      </c>
      <c r="J5" t="str">
        <f t="shared" ref="J5:J9" si="0">"private _"&amp;E5&amp;": string;"</f>
        <v>private _st: string;</v>
      </c>
    </row>
    <row r="6" spans="1:10">
      <c r="A6" s="5"/>
      <c r="B6" s="5"/>
      <c r="D6" s="5" t="s">
        <v>221</v>
      </c>
      <c r="E6" s="4" t="s">
        <v>144</v>
      </c>
      <c r="F6" s="4" t="s">
        <v>46</v>
      </c>
      <c r="G6" t="str">
        <f t="shared" ref="G6:G9" si="1">" ," &amp; E6 &amp; " " &amp; F6 &amp; " "</f>
        <v xml:space="preserve"> ,stn VARCHAR(20) </v>
      </c>
      <c r="I6" t="str">
        <f t="shared" ref="I6:I9" si="2">" ," &amp; E6</f>
        <v xml:space="preserve"> ,stn</v>
      </c>
      <c r="J6" t="str">
        <f t="shared" si="0"/>
        <v>private _stn: string;</v>
      </c>
    </row>
    <row r="7" spans="1:10">
      <c r="A7" s="5" t="s">
        <v>43</v>
      </c>
      <c r="B7" s="5"/>
      <c r="D7" s="5" t="s">
        <v>222</v>
      </c>
      <c r="E7" s="4" t="s">
        <v>90</v>
      </c>
      <c r="F7" s="4" t="s">
        <v>46</v>
      </c>
      <c r="G7" t="str">
        <f t="shared" si="1"/>
        <v xml:space="preserve"> ,sn VARCHAR(20) </v>
      </c>
      <c r="I7" t="str">
        <f t="shared" si="2"/>
        <v xml:space="preserve"> ,sn</v>
      </c>
      <c r="J7" t="str">
        <f t="shared" si="0"/>
        <v>private _sn: string;</v>
      </c>
    </row>
    <row r="8" spans="1:10">
      <c r="A8" s="5" t="s">
        <v>44</v>
      </c>
      <c r="B8" s="5"/>
      <c r="D8" s="5" t="s">
        <v>146</v>
      </c>
      <c r="E8" s="4" t="s">
        <v>159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/>
      <c r="B9" s="5"/>
      <c r="D9" s="5" t="s">
        <v>147</v>
      </c>
      <c r="E9" s="4" t="s">
        <v>160</v>
      </c>
      <c r="F9" s="4" t="s">
        <v>149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5" spans="1:10">
      <c r="D15" t="s">
        <v>45</v>
      </c>
      <c r="E15" t="s">
        <v>178</v>
      </c>
    </row>
    <row r="16" spans="1:10">
      <c r="A16" s="18" t="s">
        <v>60</v>
      </c>
    </row>
    <row r="17" spans="5:7">
      <c r="E17" t="s">
        <v>145</v>
      </c>
    </row>
    <row r="18" spans="5:7">
      <c r="G18" t="str">
        <f>CONCATENATE(G4,G5,G6,G7,G8,G9,G10,G11,G12,G13)</f>
        <v xml:space="preserve"> si varchar(50) PRIMARY KEY ,st VARCHAR(20)  ,stn VARCHAR(20)  ,sn VARCHAR(20)  ,yk VARCHAR(20)  ,yv VARCHAR(400) </v>
      </c>
    </row>
    <row r="19" spans="5:7">
      <c r="E19" t="s">
        <v>148</v>
      </c>
      <c r="G19" t="str">
        <f>CONCATENATE(I4,I5,I6,I7,I8,I9,I10,I11,I12,I13)</f>
        <v xml:space="preserve"> si ,st ,stn ,sn ,yk ,yv</v>
      </c>
    </row>
    <row r="20" spans="5:7">
      <c r="E20" t="s">
        <v>191</v>
      </c>
      <c r="F20" t="s">
        <v>183</v>
      </c>
      <c r="G20" t="s">
        <v>184</v>
      </c>
    </row>
    <row r="21" spans="5:7">
      <c r="F21" t="s">
        <v>182</v>
      </c>
      <c r="G21" t="s">
        <v>187</v>
      </c>
    </row>
    <row r="22" spans="5:7">
      <c r="F22" t="s">
        <v>181</v>
      </c>
      <c r="G22" t="s">
        <v>188</v>
      </c>
    </row>
    <row r="23" spans="5:7">
      <c r="F23" t="s">
        <v>180</v>
      </c>
      <c r="G23" t="s">
        <v>189</v>
      </c>
    </row>
    <row r="24" spans="5:7">
      <c r="F24" t="s">
        <v>179</v>
      </c>
      <c r="G24" t="s">
        <v>190</v>
      </c>
    </row>
    <row r="25" spans="5:7">
      <c r="F25" t="s">
        <v>185</v>
      </c>
      <c r="G25" t="s">
        <v>186</v>
      </c>
    </row>
    <row r="26" spans="5:7">
      <c r="E26" t="s">
        <v>194</v>
      </c>
      <c r="F26" t="s">
        <v>193</v>
      </c>
      <c r="G26" t="s">
        <v>192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D20" sqref="D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49</v>
      </c>
      <c r="D2" s="2" t="s">
        <v>0</v>
      </c>
      <c r="E2" s="42" t="s">
        <v>231</v>
      </c>
      <c r="F2" s="42"/>
    </row>
    <row r="3" spans="1:10">
      <c r="A3" s="2" t="s">
        <v>5</v>
      </c>
      <c r="B3" s="2" t="s">
        <v>6</v>
      </c>
      <c r="D3" s="2" t="s">
        <v>7</v>
      </c>
      <c r="E3" s="14" t="s">
        <v>8</v>
      </c>
      <c r="F3" s="14" t="s">
        <v>9</v>
      </c>
    </row>
    <row r="4" spans="1:10">
      <c r="A4" s="5" t="s">
        <v>174</v>
      </c>
      <c r="B4" s="5"/>
      <c r="D4" s="5" t="s">
        <v>174</v>
      </c>
      <c r="E4" s="4" t="s">
        <v>155</v>
      </c>
      <c r="F4" s="4" t="s">
        <v>28</v>
      </c>
      <c r="G4" t="str">
        <f>" " &amp; E4 &amp; " " &amp; F4 &amp; " PRIMARY KEY"</f>
        <v xml:space="preserve"> yi varchar(50) PRIMARY KEY</v>
      </c>
      <c r="I4" t="str">
        <f>" " &amp; E4</f>
        <v xml:space="preserve"> yi</v>
      </c>
      <c r="J4" t="str">
        <f>"private _"&amp;E4&amp;": string;"</f>
        <v>private _yi: string;</v>
      </c>
    </row>
    <row r="5" spans="1:10">
      <c r="A5" s="5" t="s">
        <v>150</v>
      </c>
      <c r="B5" s="5"/>
      <c r="D5" s="5" t="s">
        <v>150</v>
      </c>
      <c r="E5" s="4" t="s">
        <v>156</v>
      </c>
      <c r="F5" s="4" t="s">
        <v>46</v>
      </c>
      <c r="G5" t="str">
        <f>" ," &amp; E5 &amp; " " &amp; F5 &amp; " "</f>
        <v xml:space="preserve"> ,yt VARCHAR(20) </v>
      </c>
      <c r="I5" t="str">
        <f>" ," &amp; E5</f>
        <v xml:space="preserve"> ,yt</v>
      </c>
      <c r="J5" t="str">
        <f t="shared" ref="J5:J9" si="0">"private _"&amp;E5&amp;": string;"</f>
        <v>private _yt: string;</v>
      </c>
    </row>
    <row r="6" spans="1:10">
      <c r="A6" s="5" t="s">
        <v>151</v>
      </c>
      <c r="B6" s="5"/>
      <c r="D6" s="5" t="s">
        <v>151</v>
      </c>
      <c r="E6" s="4" t="s">
        <v>157</v>
      </c>
      <c r="F6" s="4" t="s">
        <v>46</v>
      </c>
      <c r="G6" t="str">
        <f t="shared" ref="G6:G9" si="1">" ," &amp; E6 &amp; " " &amp; F6 &amp; " "</f>
        <v xml:space="preserve"> ,ytn VARCHAR(20) </v>
      </c>
      <c r="I6" t="str">
        <f t="shared" ref="I6:I9" si="2">" ," &amp; E6</f>
        <v xml:space="preserve"> ,ytn</v>
      </c>
      <c r="J6" t="str">
        <f t="shared" si="0"/>
        <v>private _ytn: string;</v>
      </c>
    </row>
    <row r="7" spans="1:10">
      <c r="A7" s="5" t="s">
        <v>152</v>
      </c>
      <c r="B7" s="5"/>
      <c r="D7" s="5" t="s">
        <v>152</v>
      </c>
      <c r="E7" s="4" t="s">
        <v>158</v>
      </c>
      <c r="F7" s="4" t="s">
        <v>46</v>
      </c>
      <c r="G7" t="str">
        <f t="shared" si="1"/>
        <v xml:space="preserve"> ,yn VARCHAR(20) </v>
      </c>
      <c r="I7" t="str">
        <f t="shared" si="2"/>
        <v xml:space="preserve"> ,yn</v>
      </c>
      <c r="J7" t="str">
        <f t="shared" si="0"/>
        <v>private _yn: string;</v>
      </c>
    </row>
    <row r="8" spans="1:10">
      <c r="A8" s="5" t="s">
        <v>153</v>
      </c>
      <c r="B8" s="5"/>
      <c r="D8" s="5" t="s">
        <v>153</v>
      </c>
      <c r="E8" s="4" t="s">
        <v>159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 t="s">
        <v>154</v>
      </c>
      <c r="B9" s="5"/>
      <c r="D9" s="5" t="s">
        <v>154</v>
      </c>
      <c r="E9" s="4" t="s">
        <v>160</v>
      </c>
      <c r="F9" s="4" t="s">
        <v>149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8"/>
      <c r="B11" s="9"/>
      <c r="D11" s="5"/>
      <c r="E11" s="4"/>
      <c r="F11" s="4"/>
    </row>
    <row r="12" spans="1:10">
      <c r="A12" s="8"/>
      <c r="B12" s="9"/>
      <c r="D12" s="8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8" spans="1:7">
      <c r="G18" t="str">
        <f>CONCATENATE(G4,G5,G6,G7,G8,G9,G10,G11,G12,G13)</f>
        <v xml:space="preserve"> yi varchar(50) PRIMARY KEY ,yt VARCHAR(20)  ,ytn VARCHAR(20)  ,yn VARCHAR(20)  ,yk VARCHAR(20)  ,yv VARCHAR(400) </v>
      </c>
    </row>
    <row r="19" spans="1:7">
      <c r="A19" s="18" t="s">
        <v>60</v>
      </c>
      <c r="E19" t="s">
        <v>45</v>
      </c>
      <c r="F19" t="s">
        <v>140</v>
      </c>
      <c r="G19" t="str">
        <f>CONCATENATE(I4,I5,I6,I7,I8,I9,I10,I11,I12,I13)</f>
        <v xml:space="preserve"> yi ,yt ,ytn ,yn ,yk ,yv</v>
      </c>
    </row>
    <row r="20" spans="1:7">
      <c r="F20" t="s">
        <v>141</v>
      </c>
    </row>
    <row r="21" spans="1:7">
      <c r="F21" t="s">
        <v>142</v>
      </c>
    </row>
    <row r="22" spans="1:7">
      <c r="F22" t="s">
        <v>143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9" sqref="F19"/>
    </sheetView>
  </sheetViews>
  <sheetFormatPr defaultRowHeight="13.5"/>
  <cols>
    <col min="1" max="6" width="15.625" customWidth="1"/>
  </cols>
  <sheetData>
    <row r="1" spans="1:6">
      <c r="A1" s="5" t="s">
        <v>173</v>
      </c>
      <c r="B1" s="5" t="s">
        <v>217</v>
      </c>
      <c r="C1" s="5" t="s">
        <v>221</v>
      </c>
      <c r="D1" s="5" t="s">
        <v>146</v>
      </c>
      <c r="E1" s="5" t="s">
        <v>222</v>
      </c>
      <c r="F1" s="5" t="s">
        <v>147</v>
      </c>
    </row>
    <row r="2" spans="1:6">
      <c r="B2" t="s">
        <v>195</v>
      </c>
      <c r="C2" t="s">
        <v>195</v>
      </c>
    </row>
    <row r="3" spans="1:6">
      <c r="B3" t="s">
        <v>200</v>
      </c>
      <c r="C3" t="s">
        <v>196</v>
      </c>
    </row>
    <row r="4" spans="1:6">
      <c r="B4" t="s">
        <v>201</v>
      </c>
      <c r="C4" t="s">
        <v>197</v>
      </c>
    </row>
    <row r="5" spans="1:6">
      <c r="B5" t="s">
        <v>202</v>
      </c>
      <c r="C5" t="s">
        <v>198</v>
      </c>
    </row>
    <row r="6" spans="1:6">
      <c r="B6" t="s">
        <v>203</v>
      </c>
      <c r="C6" t="s">
        <v>199</v>
      </c>
      <c r="D6" t="s">
        <v>205</v>
      </c>
      <c r="E6" t="s">
        <v>204</v>
      </c>
    </row>
    <row r="7" spans="1:6">
      <c r="B7" t="s">
        <v>203</v>
      </c>
      <c r="C7" t="s">
        <v>199</v>
      </c>
      <c r="D7" t="s">
        <v>207</v>
      </c>
      <c r="E7" t="s">
        <v>206</v>
      </c>
    </row>
    <row r="8" spans="1:6">
      <c r="B8" t="s">
        <v>203</v>
      </c>
      <c r="C8" t="s">
        <v>199</v>
      </c>
      <c r="D8" t="s">
        <v>209</v>
      </c>
      <c r="E8" t="s">
        <v>208</v>
      </c>
    </row>
    <row r="9" spans="1:6">
      <c r="B9" t="s">
        <v>203</v>
      </c>
      <c r="C9" t="s">
        <v>199</v>
      </c>
      <c r="D9" t="s">
        <v>211</v>
      </c>
      <c r="E9" t="s">
        <v>210</v>
      </c>
    </row>
    <row r="10" spans="1:6">
      <c r="B10" t="s">
        <v>203</v>
      </c>
      <c r="C10" t="s">
        <v>199</v>
      </c>
      <c r="D10" t="s">
        <v>213</v>
      </c>
      <c r="E10" t="s">
        <v>212</v>
      </c>
    </row>
    <row r="11" spans="1:6">
      <c r="B11" t="s">
        <v>203</v>
      </c>
      <c r="C11" t="s">
        <v>199</v>
      </c>
      <c r="D11" t="s">
        <v>215</v>
      </c>
      <c r="E11" t="s">
        <v>214</v>
      </c>
    </row>
    <row r="12" spans="1:6">
      <c r="B12" t="s">
        <v>216</v>
      </c>
      <c r="C12" t="s">
        <v>194</v>
      </c>
      <c r="D12" t="s">
        <v>192</v>
      </c>
      <c r="E12" t="s">
        <v>194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D18" sqref="D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355</v>
      </c>
      <c r="D2" s="2" t="s">
        <v>0</v>
      </c>
      <c r="E2" s="42" t="s">
        <v>356</v>
      </c>
      <c r="F2" s="42"/>
    </row>
    <row r="3" spans="1:10">
      <c r="A3" s="2" t="s">
        <v>5</v>
      </c>
      <c r="B3" s="2" t="s">
        <v>6</v>
      </c>
      <c r="D3" s="2" t="s">
        <v>7</v>
      </c>
      <c r="E3" s="25" t="s">
        <v>8</v>
      </c>
      <c r="F3" s="25" t="s">
        <v>9</v>
      </c>
    </row>
    <row r="4" spans="1:10">
      <c r="A4" s="5" t="s">
        <v>357</v>
      </c>
      <c r="B4" s="5"/>
      <c r="D4" s="5" t="s">
        <v>357</v>
      </c>
      <c r="E4" s="4" t="s">
        <v>360</v>
      </c>
      <c r="F4" s="4" t="s">
        <v>28</v>
      </c>
      <c r="G4" t="str">
        <f>" " &amp; E4 &amp; " " &amp; F4 &amp; " PRIMARY KEY"</f>
        <v xml:space="preserve"> sui varchar(50) PRIMARY KEY</v>
      </c>
      <c r="I4" t="str">
        <f>" " &amp; E4</f>
        <v xml:space="preserve"> sui</v>
      </c>
      <c r="J4" t="str">
        <f>"private "&amp;E4&amp;": string;"</f>
        <v>private sui: string;</v>
      </c>
    </row>
    <row r="5" spans="1:10">
      <c r="A5" s="5" t="s">
        <v>369</v>
      </c>
      <c r="B5" s="5"/>
      <c r="D5" s="5" t="s">
        <v>369</v>
      </c>
      <c r="E5" s="4" t="s">
        <v>365</v>
      </c>
      <c r="F5" s="4" t="s">
        <v>46</v>
      </c>
      <c r="G5" t="str">
        <f>" ," &amp; E5 &amp; " " &amp; F5 &amp; " "</f>
        <v xml:space="preserve"> ,subt VARCHAR(20) </v>
      </c>
      <c r="I5" t="str">
        <f>" ," &amp; E5</f>
        <v xml:space="preserve"> ,subt</v>
      </c>
      <c r="J5" t="str">
        <f t="shared" ref="J5" si="0">"private "&amp;E5&amp;": string;"</f>
        <v>private subt: string;</v>
      </c>
    </row>
    <row r="6" spans="1:10">
      <c r="A6" s="5" t="s">
        <v>370</v>
      </c>
      <c r="B6" s="5" t="s">
        <v>374</v>
      </c>
      <c r="D6" s="5" t="s">
        <v>370</v>
      </c>
      <c r="E6" s="4" t="s">
        <v>367</v>
      </c>
      <c r="F6" s="4" t="s">
        <v>46</v>
      </c>
      <c r="G6" t="str">
        <f>" ," &amp; E6 &amp; " " &amp; F6 &amp; " "</f>
        <v xml:space="preserve"> ,subtsn VARCHAR(20) </v>
      </c>
      <c r="I6" t="str">
        <f>" ," &amp; E6</f>
        <v xml:space="preserve"> ,subtsn</v>
      </c>
      <c r="J6" t="str">
        <f t="shared" ref="J6" si="1">"private "&amp;E6&amp;": string;"</f>
        <v>private subtsn: string;</v>
      </c>
    </row>
    <row r="7" spans="1:10">
      <c r="A7" s="5" t="s">
        <v>371</v>
      </c>
      <c r="B7" s="5" t="s">
        <v>373</v>
      </c>
      <c r="D7" s="5" t="s">
        <v>371</v>
      </c>
      <c r="E7" s="4" t="s">
        <v>366</v>
      </c>
      <c r="F7" s="4" t="s">
        <v>46</v>
      </c>
      <c r="G7" t="str">
        <f>" ," &amp; E7 &amp; " " &amp; F7 &amp; " "</f>
        <v xml:space="preserve"> ,sust VARCHAR(20) </v>
      </c>
      <c r="I7" t="str">
        <f>" ," &amp; E7</f>
        <v xml:space="preserve"> ,sust</v>
      </c>
      <c r="J7" t="str">
        <f t="shared" ref="J7" si="2">"private "&amp;E7&amp;": string;"</f>
        <v>private sust: string;</v>
      </c>
    </row>
    <row r="8" spans="1:10">
      <c r="A8" s="5" t="s">
        <v>372</v>
      </c>
      <c r="B8" s="5" t="s">
        <v>375</v>
      </c>
      <c r="D8" s="5" t="s">
        <v>372</v>
      </c>
      <c r="E8" s="4" t="s">
        <v>368</v>
      </c>
      <c r="F8" s="4" t="s">
        <v>46</v>
      </c>
      <c r="G8" t="str">
        <f>" ," &amp; E8 &amp; " " &amp; F8 &amp; " "</f>
        <v xml:space="preserve"> ,sustsn VARCHAR(20) </v>
      </c>
      <c r="I8" t="str">
        <f>" ," &amp; E8</f>
        <v xml:space="preserve"> ,sustsn</v>
      </c>
      <c r="J8" t="str">
        <f t="shared" ref="J8" si="3">"private "&amp;E8&amp;": string;"</f>
        <v>private sustsn: string;</v>
      </c>
    </row>
    <row r="9" spans="1:10">
      <c r="A9" s="5" t="s">
        <v>358</v>
      </c>
      <c r="B9" s="5"/>
      <c r="D9" s="5" t="s">
        <v>358</v>
      </c>
      <c r="E9" s="4" t="s">
        <v>364</v>
      </c>
      <c r="F9" s="4" t="s">
        <v>46</v>
      </c>
      <c r="G9" t="str">
        <f>" ," &amp; E9 &amp; " " &amp; F9 &amp; " "</f>
        <v xml:space="preserve"> ,suc VARCHAR(20) </v>
      </c>
      <c r="I9" t="str">
        <f>" ," &amp; E9</f>
        <v xml:space="preserve"> ,suc</v>
      </c>
      <c r="J9" t="str">
        <f t="shared" ref="J9:J12" si="4">"private "&amp;E9&amp;": string;"</f>
        <v>private suc: string;</v>
      </c>
    </row>
    <row r="10" spans="1:10">
      <c r="A10" s="5" t="s">
        <v>378</v>
      </c>
      <c r="B10" s="5"/>
      <c r="D10" s="5" t="s">
        <v>378</v>
      </c>
      <c r="E10" s="4" t="s">
        <v>363</v>
      </c>
      <c r="F10" s="4" t="s">
        <v>46</v>
      </c>
      <c r="G10" t="str">
        <f t="shared" ref="G10:G12" si="5">" ," &amp; E10 &amp; " " &amp; F10 &amp; " "</f>
        <v xml:space="preserve"> ,sut VARCHAR(20) </v>
      </c>
      <c r="I10" t="str">
        <f t="shared" ref="I10:I12" si="6">" ," &amp; E10</f>
        <v xml:space="preserve"> ,sut</v>
      </c>
      <c r="J10" t="str">
        <f t="shared" si="4"/>
        <v>private sut: string;</v>
      </c>
    </row>
    <row r="11" spans="1:10">
      <c r="A11" s="5" t="s">
        <v>377</v>
      </c>
      <c r="B11" s="5" t="s">
        <v>376</v>
      </c>
      <c r="D11" s="5" t="s">
        <v>377</v>
      </c>
      <c r="E11" s="4" t="s">
        <v>362</v>
      </c>
      <c r="F11" s="4" t="s">
        <v>46</v>
      </c>
      <c r="G11" t="str">
        <f t="shared" si="5"/>
        <v xml:space="preserve"> ,sus VARCHAR(20) </v>
      </c>
      <c r="I11" t="str">
        <f t="shared" si="6"/>
        <v xml:space="preserve"> ,sus</v>
      </c>
      <c r="J11" t="str">
        <f t="shared" si="4"/>
        <v>private sus: string;</v>
      </c>
    </row>
    <row r="12" spans="1:10">
      <c r="A12" s="5" t="s">
        <v>359</v>
      </c>
      <c r="B12" s="5"/>
      <c r="D12" s="5" t="s">
        <v>359</v>
      </c>
      <c r="E12" s="4" t="s">
        <v>361</v>
      </c>
      <c r="F12" s="4" t="s">
        <v>46</v>
      </c>
      <c r="G12" t="str">
        <f t="shared" si="5"/>
        <v xml:space="preserve"> ,sum VARCHAR(20) </v>
      </c>
      <c r="I12" t="str">
        <f t="shared" si="6"/>
        <v xml:space="preserve"> ,sum</v>
      </c>
      <c r="J12" t="str">
        <f t="shared" si="4"/>
        <v>private sum: string;</v>
      </c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7" spans="1:7">
      <c r="A17" s="5"/>
      <c r="B17" s="5"/>
      <c r="D17" s="5"/>
      <c r="E17" s="4"/>
      <c r="F17" s="4"/>
    </row>
    <row r="19" spans="1:7">
      <c r="D19"/>
    </row>
    <row r="20" spans="1:7">
      <c r="A20" s="18" t="s">
        <v>60</v>
      </c>
    </row>
    <row r="22" spans="1:7">
      <c r="G22" t="str">
        <f>CONCATENATE(G4,G5,G6,G7,G8,G9,G10,G11,G12)</f>
        <v xml:space="preserve"> sui varchar(50) PRIMARY KEY ,subt VARCHAR(20)  ,subtsn VARCHAR(20)  ,sust VARCHAR(20)  ,sustsn VARCHAR(20)  ,suc VARCHAR(20)  ,sut VARCHAR(20)  ,sus VARCHAR(20)  ,sum VARCHAR(20) </v>
      </c>
    </row>
    <row r="23" spans="1:7">
      <c r="G23" t="str">
        <f>CONCATENATE(I4,I5,I6,I7,I8,I9,I10,I11,I12)</f>
        <v xml:space="preserve"> sui ,subt ,subtsn ,sust ,sustsn ,suc ,sut ,sus ,sum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一览</vt:lpstr>
      <vt:lpstr>更新日志</vt:lpstr>
      <vt:lpstr>日程、提醒和计划设计</vt:lpstr>
      <vt:lpstr>账户表</vt:lpstr>
      <vt:lpstr>用户信息表</vt:lpstr>
      <vt:lpstr>日程总表</vt:lpstr>
      <vt:lpstr>日程事件表</vt:lpstr>
      <vt:lpstr>日程特殊事件表</vt:lpstr>
      <vt:lpstr>计划日程特殊表</vt:lpstr>
      <vt:lpstr>日历、日历项、事件、备忘设计</vt:lpstr>
      <vt:lpstr>事件表</vt:lpstr>
      <vt:lpstr>日程表</vt:lpstr>
      <vt:lpstr>任务表</vt:lpstr>
      <vt:lpstr>附件表</vt:lpstr>
      <vt:lpstr>备忘表</vt:lpstr>
      <vt:lpstr>日历项表</vt:lpstr>
      <vt:lpstr>参与人表</vt:lpstr>
      <vt:lpstr>语义标签标注表</vt:lpstr>
      <vt:lpstr>新消息表</vt:lpstr>
      <vt:lpstr>日程参与人表</vt:lpstr>
      <vt:lpstr>日程语义标签标注表</vt:lpstr>
      <vt:lpstr>提醒时间表</vt:lpstr>
      <vt:lpstr>计划表</vt:lpstr>
      <vt:lpstr>参与人头像</vt:lpstr>
      <vt:lpstr>参与人</vt:lpstr>
      <vt:lpstr>群组</vt:lpstr>
      <vt:lpstr>群组参与人关系</vt:lpstr>
      <vt:lpstr>系統設置表</vt:lpstr>
      <vt:lpstr>用户偏好</vt:lpstr>
      <vt:lpstr>系統設置表数据</vt:lpstr>
      <vt:lpstr>语音表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xiaoji</cp:lastModifiedBy>
  <dcterms:created xsi:type="dcterms:W3CDTF">2018-08-24T03:50:39Z</dcterms:created>
  <dcterms:modified xsi:type="dcterms:W3CDTF">2019-08-05T02:11:13Z</dcterms:modified>
</cp:coreProperties>
</file>