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y\Desktop\"/>
    </mc:Choice>
  </mc:AlternateContent>
  <xr:revisionPtr revIDLastSave="0" documentId="13_ncr:1_{82B1A6E5-76B4-49B4-B65A-85A62E65398C}" xr6:coauthVersionLast="47" xr6:coauthVersionMax="47" xr10:uidLastSave="{00000000-0000-0000-0000-000000000000}"/>
  <bookViews>
    <workbookView xWindow="-110" yWindow="-110" windowWidth="25420" windowHeight="16300" tabRatio="372" activeTab="2" xr2:uid="{00000000-000D-0000-FFFF-FFFF00000000}"/>
  </bookViews>
  <sheets>
    <sheet name="L2-L3" sheetId="6" r:id="rId1"/>
    <sheet name="L3-L4" sheetId="7" r:id="rId2"/>
    <sheet name="营销项目管理大盘表（模板）" sheetId="4" r:id="rId3"/>
    <sheet name="Sheet3" sheetId="12" r:id="rId4"/>
    <sheet name="管理报表" sheetId="9" r:id="rId5"/>
  </sheets>
  <definedNames>
    <definedName name="_xlnm._FilterDatabase" localSheetId="3" hidden="1">Sheet3!$A$1:$B$18</definedName>
    <definedName name="_xlnm._FilterDatabase" localSheetId="2" hidden="1">'营销项目管理大盘表（模板）'!$A$3:$AQ$69</definedName>
    <definedName name="IP管理">'L3-L4'!$J$2:$J$3</definedName>
    <definedName name="KOL">'L3-L4'!$P$2:$P$5</definedName>
    <definedName name="策略类">'L3-L4'!$E$2:$E$4</definedName>
    <definedName name="产品功能竞争力研究">'L3-L4'!$C$5:$C$7</definedName>
    <definedName name="产品全生命周期专项">'L3-L4'!$C$2:$C$7</definedName>
    <definedName name="传统广告">'L2-L3'!$G$2:$G$3</definedName>
    <definedName name="传统媒体">'L3-L4'!$S$2:$S$6</definedName>
    <definedName name="创意及设计">'L2-L3'!$B$2:$B$6</definedName>
    <definedName name="创意人力外协">'L3-L4'!$I$2</definedName>
    <definedName name="促销">'L3-L4'!$AA$2:$AA$3</definedName>
    <definedName name="大型展厅">'L3-L4'!$L$2</definedName>
    <definedName name="电商平台">'L2-L3'!$H$2:$H$6</definedName>
    <definedName name="电商营销费用">'L3-L4'!$W$2</definedName>
    <definedName name="电商赠品费用">'L3-L4'!$W$4:$W$5</definedName>
    <definedName name="洞察基础项目">'L3-L4'!$A$2:$A$6</definedName>
    <definedName name="公关PR">'L2-L3'!$E$2</definedName>
    <definedName name="公关PR_L3级">'L3-L4'!$N$2:$N$13</definedName>
    <definedName name="官网运营">'L3-L4'!$R$2:$R$9</definedName>
    <definedName name="广告创意概念测试">'L3-L4'!$B$5:$B$7</definedName>
    <definedName name="会议_事件">'L3-L4'!$K$2:$K$7</definedName>
    <definedName name="会员权益">'L3-L4'!$AF$2</definedName>
    <definedName name="活动展览">'L2-L3'!$D$2:$D$4</definedName>
    <definedName name="媒介采买">'L3-L4'!$Q$2</definedName>
    <definedName name="品牌营销专项">'L3-L4'!$B$2:$B$3</definedName>
    <definedName name="平面类">'L3-L4'!$F$2:$F$7</definedName>
    <definedName name="平台代运营费用_Operation_agent">'L3-L4'!$V$4:$V$5</definedName>
    <definedName name="平台引流费用">'L3-L4'!$U$2:$U$4</definedName>
    <definedName name="平台运营费用">'L3-L4'!$V$2</definedName>
    <definedName name="平台直播费用">'L3-L4'!$X$2</definedName>
    <definedName name="其他">'L3-L4'!$D$2:$D$3</definedName>
    <definedName name="其它">'L3-L4'!$T$2</definedName>
    <definedName name="其它品牌营销事件">'L3-L4'!$M$2</definedName>
    <definedName name="商标维护">'L2-L3'!$K$2</definedName>
    <definedName name="商标注册">'L3-L4'!$AB$2:$AB$4</definedName>
    <definedName name="社媒">'L3-L4'!$O$2:$O$6</definedName>
    <definedName name="视频类">'L3-L4'!$G$2:$G$4</definedName>
    <definedName name="文案">'L3-L4'!$H$2:$H$3</definedName>
    <definedName name="物料制作">'L2-L3'!$M$2</definedName>
    <definedName name="线下促销">'L2-L3'!$J$2</definedName>
    <definedName name="消费者洞察">'L2-L3'!$A$2:$A$5</definedName>
    <definedName name="新媒体广告">'L2-L3'!$F$2:$F$5</definedName>
    <definedName name="营销赞助">'L2-L3'!$C$2</definedName>
    <definedName name="用户触达">'L3-L4'!$AE$2:$AE$4</definedName>
    <definedName name="用户促活">'L3-L4'!$AC$2:$AC$3</definedName>
    <definedName name="用户营销">'L3-L4'!$AD$2</definedName>
    <definedName name="用户运营">'L2-L3'!$L$2:$L$8</definedName>
    <definedName name="终端建设">'L2-L3'!$I$2</definedName>
    <definedName name="终端体验">'L3-L4'!$Z$2:$Z$4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8" i="4"/>
  <c r="Y9" i="4"/>
  <c r="Y10" i="4"/>
  <c r="Y11" i="4"/>
  <c r="Y12" i="4"/>
  <c r="Y13" i="4"/>
  <c r="Y15" i="4"/>
  <c r="Y16" i="4"/>
  <c r="Y17" i="4"/>
  <c r="Y19" i="4"/>
  <c r="Y4" i="4"/>
  <c r="D1" i="12"/>
  <c r="D2" i="12"/>
  <c r="D3" i="12"/>
  <c r="D4" i="12"/>
  <c r="D5" i="12"/>
  <c r="D6" i="12"/>
  <c r="R7" i="9"/>
  <c r="R4" i="9"/>
  <c r="R3" i="9"/>
  <c r="R5" i="9"/>
  <c r="R8" i="9" l="1"/>
  <c r="K5" i="9"/>
  <c r="K3" i="9"/>
  <c r="M3" i="9" s="1"/>
  <c r="J7" i="9"/>
  <c r="J5" i="9"/>
  <c r="J8" i="9" s="1"/>
  <c r="L3" i="9" l="1"/>
  <c r="K8" i="9"/>
  <c r="M8" i="9" s="1"/>
  <c r="L5" i="9"/>
  <c r="M5" i="9"/>
  <c r="AK10" i="4"/>
  <c r="AK12" i="4"/>
  <c r="AK15" i="4"/>
  <c r="AK18" i="4"/>
  <c r="AK19" i="4"/>
  <c r="AG10" i="4"/>
  <c r="AG12" i="4"/>
  <c r="AG15" i="4"/>
  <c r="AG18" i="4"/>
  <c r="AG19" i="4"/>
  <c r="AF10" i="4"/>
  <c r="AF12" i="4"/>
  <c r="AF15" i="4"/>
  <c r="AF18" i="4"/>
  <c r="AF19" i="4"/>
  <c r="AE10" i="4"/>
  <c r="AE12" i="4"/>
  <c r="AE15" i="4"/>
  <c r="AE18" i="4"/>
  <c r="AE19" i="4"/>
  <c r="AD10" i="4"/>
  <c r="AD12" i="4"/>
  <c r="AD15" i="4"/>
  <c r="AD18" i="4"/>
  <c r="AD19" i="4"/>
  <c r="AC10" i="4"/>
  <c r="AC12" i="4"/>
  <c r="AC15" i="4"/>
  <c r="AC18" i="4"/>
  <c r="AC19" i="4"/>
  <c r="AB12" i="4"/>
  <c r="AB15" i="4"/>
  <c r="AB18" i="4"/>
  <c r="AB19" i="4"/>
  <c r="AB10" i="4"/>
  <c r="AK9" i="4"/>
  <c r="AG9" i="4"/>
  <c r="AF9" i="4"/>
  <c r="AE9" i="4"/>
  <c r="AD9" i="4"/>
  <c r="AC9" i="4"/>
  <c r="AB9" i="4"/>
  <c r="L8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业务动因" description="与工作簿中“业务动因”查询的连接。" type="5" refreshedVersion="0" background="1">
    <dbPr connection="Provider=Microsoft.Mashup.OleDb.1;Data Source=$Workbook$;Location=业务动因;Extended Properties=&quot;&quot;" command="SELECT * FROM [业务动因]"/>
  </connection>
</connections>
</file>

<file path=xl/sharedStrings.xml><?xml version="1.0" encoding="utf-8"?>
<sst xmlns="http://schemas.openxmlformats.org/spreadsheetml/2006/main" count="937" uniqueCount="419">
  <si>
    <t>项目名称</t>
    <phoneticPr fontId="4" type="noConversion"/>
  </si>
  <si>
    <t>序号</t>
    <phoneticPr fontId="4" type="noConversion"/>
  </si>
  <si>
    <t>新媒体广告</t>
    <phoneticPr fontId="4" type="noConversion"/>
  </si>
  <si>
    <t>项目目标</t>
    <phoneticPr fontId="4" type="noConversion"/>
  </si>
  <si>
    <t>品牌指标体系目标</t>
    <phoneticPr fontId="4" type="noConversion"/>
  </si>
  <si>
    <t>品牌指标名称</t>
    <phoneticPr fontId="4" type="noConversion"/>
  </si>
  <si>
    <t>品牌指标达成目标（定量）</t>
    <phoneticPr fontId="4" type="noConversion"/>
  </si>
  <si>
    <t>受益区域</t>
    <phoneticPr fontId="4" type="noConversion"/>
  </si>
  <si>
    <t>渠道</t>
    <phoneticPr fontId="4" type="noConversion"/>
  </si>
  <si>
    <t>项目整体目标</t>
    <phoneticPr fontId="4" type="noConversion"/>
  </si>
  <si>
    <t>预算收入</t>
    <phoneticPr fontId="4" type="noConversion"/>
  </si>
  <si>
    <t>实际收入</t>
    <phoneticPr fontId="4" type="noConversion"/>
  </si>
  <si>
    <t>预算推广费</t>
    <phoneticPr fontId="4" type="noConversion"/>
  </si>
  <si>
    <t>实际推广费</t>
    <phoneticPr fontId="4" type="noConversion"/>
  </si>
  <si>
    <t>预算</t>
    <phoneticPr fontId="4" type="noConversion"/>
  </si>
  <si>
    <t>实际</t>
    <phoneticPr fontId="4" type="noConversion"/>
  </si>
  <si>
    <t>预算ROI</t>
    <phoneticPr fontId="4" type="noConversion"/>
  </si>
  <si>
    <t>实际ROI</t>
    <phoneticPr fontId="4" type="noConversion"/>
  </si>
  <si>
    <t>项目分级</t>
  </si>
  <si>
    <t>项目阶段</t>
    <phoneticPr fontId="4" type="noConversion"/>
  </si>
  <si>
    <t>项目状态</t>
    <phoneticPr fontId="4" type="noConversion"/>
  </si>
  <si>
    <t>计划立项时间</t>
    <phoneticPr fontId="4" type="noConversion"/>
  </si>
  <si>
    <t>计划结项时间</t>
    <phoneticPr fontId="4" type="noConversion"/>
  </si>
  <si>
    <t>负责部门</t>
    <phoneticPr fontId="4" type="noConversion"/>
  </si>
  <si>
    <t>负责人</t>
    <phoneticPr fontId="4" type="noConversion"/>
  </si>
  <si>
    <t>项目基本信息</t>
    <phoneticPr fontId="4" type="noConversion"/>
  </si>
  <si>
    <t>项目编码</t>
    <phoneticPr fontId="4" type="noConversion"/>
  </si>
  <si>
    <t>项目进度管理</t>
    <phoneticPr fontId="4" type="noConversion"/>
  </si>
  <si>
    <t>预算来源</t>
    <phoneticPr fontId="4" type="noConversion"/>
  </si>
  <si>
    <t>预算执行情况</t>
    <phoneticPr fontId="4" type="noConversion"/>
  </si>
  <si>
    <t>预算执行偏差率</t>
    <phoneticPr fontId="4" type="noConversion"/>
  </si>
  <si>
    <t>品类</t>
    <phoneticPr fontId="4" type="noConversion"/>
  </si>
  <si>
    <t>中高端专项
（若是，打“✔”）</t>
    <phoneticPr fontId="4" type="noConversion"/>
  </si>
  <si>
    <t>北美专项
（若是，打“✔”）</t>
    <phoneticPr fontId="4" type="noConversion"/>
  </si>
  <si>
    <t>营销费用统计关键组别</t>
    <phoneticPr fontId="4" type="noConversion"/>
  </si>
  <si>
    <t>计划</t>
    <phoneticPr fontId="4" type="noConversion"/>
  </si>
  <si>
    <t>实际立项时间</t>
    <phoneticPr fontId="4" type="noConversion"/>
  </si>
  <si>
    <t>立项指标</t>
    <phoneticPr fontId="4" type="noConversion"/>
  </si>
  <si>
    <t>结项指标</t>
    <phoneticPr fontId="4" type="noConversion"/>
  </si>
  <si>
    <t>交付件指标</t>
    <phoneticPr fontId="4" type="noConversion"/>
  </si>
  <si>
    <t>立项率：</t>
    <phoneticPr fontId="4" type="noConversion"/>
  </si>
  <si>
    <t>延期立项率：</t>
    <phoneticPr fontId="4" type="noConversion"/>
  </si>
  <si>
    <t>结项率：</t>
    <phoneticPr fontId="4" type="noConversion"/>
  </si>
  <si>
    <t>延期结项率：</t>
    <phoneticPr fontId="4" type="noConversion"/>
  </si>
  <si>
    <t>立项报告提交率：</t>
    <phoneticPr fontId="4" type="noConversion"/>
  </si>
  <si>
    <t>结项报告提交率：</t>
    <phoneticPr fontId="4" type="noConversion"/>
  </si>
  <si>
    <t>L2</t>
    <phoneticPr fontId="4" type="noConversion"/>
  </si>
  <si>
    <t>L3</t>
    <phoneticPr fontId="4" type="noConversion"/>
  </si>
  <si>
    <t>L4</t>
    <phoneticPr fontId="4" type="noConversion"/>
  </si>
  <si>
    <t>项目分类</t>
    <phoneticPr fontId="4" type="noConversion"/>
  </si>
  <si>
    <t>消费者洞察</t>
  </si>
  <si>
    <t>人群细分及目标人群画像研究</t>
  </si>
  <si>
    <t>品类需求及痛点研究</t>
  </si>
  <si>
    <t>细分品类设计洞察</t>
  </si>
  <si>
    <t>社会/消费/用户/家庭趋势研究_x000D_</t>
  </si>
  <si>
    <t>购买路径研究_x000D_</t>
  </si>
  <si>
    <t>媒介研究</t>
  </si>
  <si>
    <t>广告创意概念测试</t>
  </si>
  <si>
    <t>品牌健康度研究</t>
  </si>
  <si>
    <t>ID/CMF/UI测试_x000D_</t>
  </si>
  <si>
    <t>产品功能竞争力研究_x000D_</t>
  </si>
  <si>
    <t>用户体验研究_x000D_</t>
  </si>
  <si>
    <t>推广物料测试_x000D_</t>
  </si>
  <si>
    <t>产品上市验证及NPS_x000D_</t>
  </si>
  <si>
    <t>其他</t>
  </si>
  <si>
    <t>第三方数据或平台工具使用费用</t>
  </si>
  <si>
    <t>培训咨询</t>
  </si>
  <si>
    <t>策略agency年框费用</t>
  </si>
  <si>
    <t>品牌素材购买费用</t>
  </si>
  <si>
    <t>策略创意重点单项费用</t>
  </si>
  <si>
    <t>平面类年框设计费（按月支付）</t>
  </si>
  <si>
    <t>平面类素材制作费</t>
  </si>
  <si>
    <t>其他费用</t>
  </si>
  <si>
    <t>视频类素材购买</t>
  </si>
  <si>
    <t>文案agency年框费用</t>
  </si>
  <si>
    <t>翻译费用</t>
  </si>
  <si>
    <t>创意设计外协</t>
  </si>
  <si>
    <t>IP采买</t>
  </si>
  <si>
    <t>产品发布会</t>
  </si>
  <si>
    <t>经销商大会</t>
  </si>
  <si>
    <t>路演</t>
  </si>
  <si>
    <t>展会</t>
  </si>
  <si>
    <t>粉丝会</t>
  </si>
  <si>
    <t>品牌发布会</t>
  </si>
  <si>
    <t>大型展厅</t>
  </si>
  <si>
    <t>奖项申请和版权购买</t>
  </si>
  <si>
    <t>公关类第三方合作</t>
  </si>
  <si>
    <t>媒体关系</t>
  </si>
  <si>
    <t>媒体评测</t>
  </si>
  <si>
    <t>KOL</t>
  </si>
  <si>
    <t>搜索引擎优化-SEO</t>
  </si>
  <si>
    <t>邮件营销-EDM</t>
  </si>
  <si>
    <t>电视-TV</t>
  </si>
  <si>
    <t>电影院-Cinema</t>
  </si>
  <si>
    <t>广播-Radio</t>
  </si>
  <si>
    <t>户外广告-OOH</t>
  </si>
  <si>
    <t>付费推广-日常</t>
  </si>
  <si>
    <t xml:space="preserve">平台使用费-Platform rent </t>
  </si>
  <si>
    <t>平台代运营费用-Operation agent</t>
  </si>
  <si>
    <t>口碑维护费</t>
  </si>
  <si>
    <t>电商联合营销</t>
  </si>
  <si>
    <t>达人直播</t>
  </si>
  <si>
    <t>终端形象</t>
  </si>
  <si>
    <t>终端物料</t>
  </si>
  <si>
    <t>销售培训</t>
  </si>
  <si>
    <t>注册申请</t>
  </si>
  <si>
    <t>商标检索</t>
  </si>
  <si>
    <t>争议解决</t>
  </si>
  <si>
    <t>全域用户激活</t>
  </si>
  <si>
    <t>短信营销</t>
  </si>
  <si>
    <t>会员权益引入</t>
  </si>
  <si>
    <t>APP及小程序运营</t>
  </si>
  <si>
    <t>消费者洞察</t>
    <phoneticPr fontId="4" type="noConversion"/>
  </si>
  <si>
    <t>创意及设计</t>
    <phoneticPr fontId="4" type="noConversion"/>
  </si>
  <si>
    <t>营销赞助</t>
    <phoneticPr fontId="4" type="noConversion"/>
  </si>
  <si>
    <t>活动展览</t>
    <phoneticPr fontId="4" type="noConversion"/>
  </si>
  <si>
    <t>公关PR</t>
    <phoneticPr fontId="4" type="noConversion"/>
  </si>
  <si>
    <t>传统广告</t>
    <phoneticPr fontId="4" type="noConversion"/>
  </si>
  <si>
    <t>电商平台</t>
    <phoneticPr fontId="4" type="noConversion"/>
  </si>
  <si>
    <t>终端建设</t>
    <phoneticPr fontId="4" type="noConversion"/>
  </si>
  <si>
    <t>线下促销</t>
    <phoneticPr fontId="4" type="noConversion"/>
  </si>
  <si>
    <t>商标维护</t>
    <phoneticPr fontId="4" type="noConversion"/>
  </si>
  <si>
    <t>用户运营</t>
    <phoneticPr fontId="4" type="noConversion"/>
  </si>
  <si>
    <t>物料制作</t>
    <phoneticPr fontId="4" type="noConversion"/>
  </si>
  <si>
    <t>洞察基础项目</t>
    <phoneticPr fontId="4" type="noConversion"/>
  </si>
  <si>
    <t>品牌营销专项</t>
    <phoneticPr fontId="4" type="noConversion"/>
  </si>
  <si>
    <t>产品全生命周期专项</t>
    <phoneticPr fontId="4" type="noConversion"/>
  </si>
  <si>
    <t>其他</t>
    <phoneticPr fontId="4" type="noConversion"/>
  </si>
  <si>
    <t>策略类</t>
    <phoneticPr fontId="4" type="noConversion"/>
  </si>
  <si>
    <t>平面类</t>
    <phoneticPr fontId="4" type="noConversion"/>
  </si>
  <si>
    <t>视频类</t>
    <phoneticPr fontId="4" type="noConversion"/>
  </si>
  <si>
    <t>文案</t>
    <phoneticPr fontId="4" type="noConversion"/>
  </si>
  <si>
    <t>创意人力外协</t>
    <phoneticPr fontId="4" type="noConversion"/>
  </si>
  <si>
    <t>IP管理</t>
    <phoneticPr fontId="4" type="noConversion"/>
  </si>
  <si>
    <t>会议&amp;事件</t>
    <phoneticPr fontId="4" type="noConversion"/>
  </si>
  <si>
    <t>大型展厅</t>
    <phoneticPr fontId="4" type="noConversion"/>
  </si>
  <si>
    <t>其它品牌营销事件</t>
    <phoneticPr fontId="4" type="noConversion"/>
  </si>
  <si>
    <t>社媒</t>
    <phoneticPr fontId="4" type="noConversion"/>
  </si>
  <si>
    <t>KOL</t>
    <phoneticPr fontId="4" type="noConversion"/>
  </si>
  <si>
    <t>官网运营</t>
    <phoneticPr fontId="4" type="noConversion"/>
  </si>
  <si>
    <t>媒介采买</t>
    <phoneticPr fontId="4" type="noConversion"/>
  </si>
  <si>
    <t>传统媒体</t>
    <phoneticPr fontId="4" type="noConversion"/>
  </si>
  <si>
    <t>其它</t>
    <phoneticPr fontId="4" type="noConversion"/>
  </si>
  <si>
    <t>平台引流费用</t>
    <phoneticPr fontId="4" type="noConversion"/>
  </si>
  <si>
    <t>电商营销费用</t>
    <phoneticPr fontId="4" type="noConversion"/>
  </si>
  <si>
    <t>平台直播费用</t>
    <phoneticPr fontId="4" type="noConversion"/>
  </si>
  <si>
    <t>终端体验</t>
    <phoneticPr fontId="4" type="noConversion"/>
  </si>
  <si>
    <t>促销</t>
    <phoneticPr fontId="4" type="noConversion"/>
  </si>
  <si>
    <t>商标注册</t>
    <phoneticPr fontId="4" type="noConversion"/>
  </si>
  <si>
    <t>用户促活</t>
    <phoneticPr fontId="4" type="noConversion"/>
  </si>
  <si>
    <t>用户触达</t>
    <phoneticPr fontId="4" type="noConversion"/>
  </si>
  <si>
    <t>会员权益</t>
    <phoneticPr fontId="4" type="noConversion"/>
  </si>
  <si>
    <t>用户营销</t>
    <phoneticPr fontId="4" type="noConversion"/>
  </si>
  <si>
    <t>SOCIAL PLATFORM运营</t>
    <phoneticPr fontId="4" type="noConversion"/>
  </si>
  <si>
    <t>会员积分</t>
    <phoneticPr fontId="4" type="noConversion"/>
  </si>
  <si>
    <t>APP及小程序运营</t>
    <phoneticPr fontId="4" type="noConversion"/>
  </si>
  <si>
    <t>营销趋势研究</t>
    <phoneticPr fontId="16" type="noConversion"/>
  </si>
  <si>
    <t>Campaign物料测试_x000D_</t>
    <phoneticPr fontId="16" type="noConversion"/>
  </si>
  <si>
    <t>Campaign效果复盘</t>
    <phoneticPr fontId="16" type="noConversion"/>
  </si>
  <si>
    <t>新品概念测试</t>
    <phoneticPr fontId="16" type="noConversion"/>
  </si>
  <si>
    <t>建模及渲染费</t>
    <phoneticPr fontId="16" type="noConversion"/>
  </si>
  <si>
    <t xml:space="preserve"> 产品拍摄及精修设计费</t>
    <phoneticPr fontId="16" type="noConversion"/>
  </si>
  <si>
    <t>平面类素材购买</t>
    <phoneticPr fontId="4" type="noConversion"/>
  </si>
  <si>
    <t>视频制作</t>
    <phoneticPr fontId="16" type="noConversion"/>
  </si>
  <si>
    <t>权益激活</t>
    <phoneticPr fontId="16" type="noConversion"/>
  </si>
  <si>
    <t>/</t>
    <phoneticPr fontId="4" type="noConversion"/>
  </si>
  <si>
    <t>供应商服务费</t>
    <phoneticPr fontId="16" type="noConversion"/>
  </si>
  <si>
    <t>顶级媒体发稿合作</t>
    <phoneticPr fontId="16" type="noConversion"/>
  </si>
  <si>
    <t>常规媒体及KOL合作</t>
    <phoneticPr fontId="16" type="noConversion"/>
  </si>
  <si>
    <t>海外口碑舆情监测及管理</t>
    <phoneticPr fontId="16" type="noConversion"/>
  </si>
  <si>
    <t>国内口碑舆情监测及管理</t>
    <phoneticPr fontId="16" type="noConversion"/>
  </si>
  <si>
    <t>SEO占位及优化</t>
    <phoneticPr fontId="16" type="noConversion"/>
  </si>
  <si>
    <t>行业协会/认证机构合作</t>
    <phoneticPr fontId="16" type="noConversion"/>
  </si>
  <si>
    <t>危机公关/品牌公关战费用</t>
    <phoneticPr fontId="16" type="noConversion"/>
  </si>
  <si>
    <t>社媒年框Agency</t>
    <phoneticPr fontId="16" type="noConversion"/>
  </si>
  <si>
    <t>社媒活动</t>
    <phoneticPr fontId="16" type="noConversion"/>
  </si>
  <si>
    <t>社媒品牌传播，节日营销视频等内容制作</t>
    <phoneticPr fontId="16" type="noConversion"/>
  </si>
  <si>
    <t>社媒年度监测具</t>
    <phoneticPr fontId="16" type="noConversion"/>
  </si>
  <si>
    <t>翻译费用</t>
    <phoneticPr fontId="16" type="noConversion"/>
  </si>
  <si>
    <t>KOL合作费</t>
    <phoneticPr fontId="16" type="noConversion"/>
  </si>
  <si>
    <t>KOL供应商服务费</t>
    <phoneticPr fontId="16" type="noConversion"/>
  </si>
  <si>
    <t>KOL关系维护及活动奖品</t>
    <phoneticPr fontId="16" type="noConversion"/>
  </si>
  <si>
    <t>KOL年度监测工具</t>
    <phoneticPr fontId="16" type="noConversion"/>
  </si>
  <si>
    <t>年度媒介广告投放</t>
    <phoneticPr fontId="16" type="noConversion"/>
  </si>
  <si>
    <t>网站内容制作</t>
    <phoneticPr fontId="16" type="noConversion"/>
  </si>
  <si>
    <t>搜索引擎营销-SEM</t>
    <phoneticPr fontId="16" type="noConversion"/>
  </si>
  <si>
    <t>用户体验活动</t>
    <phoneticPr fontId="16" type="noConversion"/>
  </si>
  <si>
    <t>网站开发</t>
    <phoneticPr fontId="16" type="noConversion"/>
  </si>
  <si>
    <t>官网运维外协 Website outsouring</t>
    <phoneticPr fontId="16" type="noConversion"/>
  </si>
  <si>
    <t>报纸杂志</t>
    <phoneticPr fontId="16" type="noConversion"/>
  </si>
  <si>
    <t>其它</t>
    <phoneticPr fontId="16" type="noConversion"/>
  </si>
  <si>
    <t>付费推广-CPS</t>
    <phoneticPr fontId="16" type="noConversion"/>
  </si>
  <si>
    <t>付费推广-资源位</t>
    <phoneticPr fontId="16" type="noConversion"/>
  </si>
  <si>
    <t>平台运营费用</t>
    <phoneticPr fontId="4" type="noConversion"/>
  </si>
  <si>
    <t>广告促销工具采购使用费用</t>
    <phoneticPr fontId="16" type="noConversion"/>
  </si>
  <si>
    <t>分销返利</t>
    <phoneticPr fontId="16" type="noConversion"/>
  </si>
  <si>
    <t>电商赠品费用</t>
    <phoneticPr fontId="16" type="noConversion"/>
  </si>
  <si>
    <t>平台分期费用</t>
    <phoneticPr fontId="16" type="noConversion"/>
  </si>
  <si>
    <t>促销活动</t>
    <phoneticPr fontId="16" type="noConversion"/>
  </si>
  <si>
    <t>促销赠品</t>
    <phoneticPr fontId="16" type="noConversion"/>
  </si>
  <si>
    <t>会员主题活动</t>
    <phoneticPr fontId="16" type="noConversion"/>
  </si>
  <si>
    <t>用户营销</t>
    <phoneticPr fontId="16" type="noConversion"/>
  </si>
  <si>
    <t>EDM营销</t>
    <phoneticPr fontId="16" type="noConversion"/>
  </si>
  <si>
    <t>其他</t>
    <phoneticPr fontId="16" type="noConversion"/>
  </si>
  <si>
    <t>自媒体运营</t>
    <phoneticPr fontId="16" type="noConversion"/>
  </si>
  <si>
    <t>会员积分管理</t>
    <phoneticPr fontId="16" type="noConversion"/>
  </si>
  <si>
    <t>产品全生命周期专项</t>
  </si>
  <si>
    <t>结项指标</t>
  </si>
  <si>
    <t>交付件指标</t>
  </si>
  <si>
    <t>立项率</t>
    <phoneticPr fontId="4" type="noConversion"/>
  </si>
  <si>
    <t>延期立项率</t>
    <phoneticPr fontId="4" type="noConversion"/>
  </si>
  <si>
    <t>立项指标</t>
    <phoneticPr fontId="4" type="noConversion"/>
  </si>
  <si>
    <t>结项率</t>
    <phoneticPr fontId="4" type="noConversion"/>
  </si>
  <si>
    <t>延期结项率</t>
    <phoneticPr fontId="4" type="noConversion"/>
  </si>
  <si>
    <t>立项报告提交率</t>
    <phoneticPr fontId="4" type="noConversion"/>
  </si>
  <si>
    <t>结项报告提交率</t>
    <phoneticPr fontId="4" type="noConversion"/>
  </si>
  <si>
    <t>2023年实业品牌基金专项执行进度</t>
    <phoneticPr fontId="4" type="noConversion"/>
  </si>
  <si>
    <t>序号</t>
    <phoneticPr fontId="4" type="noConversion"/>
  </si>
  <si>
    <t>主体</t>
    <phoneticPr fontId="4" type="noConversion"/>
  </si>
  <si>
    <t>年度预算</t>
    <phoneticPr fontId="4" type="noConversion"/>
  </si>
  <si>
    <t>已立项金额</t>
    <phoneticPr fontId="4" type="noConversion"/>
  </si>
  <si>
    <t>未立项金额</t>
    <phoneticPr fontId="4" type="noConversion"/>
  </si>
  <si>
    <t>已立项预算占比</t>
    <phoneticPr fontId="4" type="noConversion"/>
  </si>
  <si>
    <t>合计</t>
    <phoneticPr fontId="4" type="noConversion"/>
  </si>
  <si>
    <t>2023年实业推广费项目执行进度</t>
    <phoneticPr fontId="4" type="noConversion"/>
  </si>
  <si>
    <t>2023年通讯设计外协</t>
    <phoneticPr fontId="4" type="noConversion"/>
  </si>
  <si>
    <t>创意及设计</t>
  </si>
  <si>
    <t>创意人力外协</t>
  </si>
  <si>
    <t>B</t>
  </si>
  <si>
    <t>实业推广费</t>
  </si>
  <si>
    <t>通讯事业部</t>
  </si>
  <si>
    <t>吴红艳</t>
    <phoneticPr fontId="4" type="noConversion"/>
  </si>
  <si>
    <t>待立项</t>
  </si>
  <si>
    <t>实际结项时间</t>
    <phoneticPr fontId="4" type="noConversion"/>
  </si>
  <si>
    <t>通讯全品类</t>
  </si>
  <si>
    <t>2022年通讯美国国家橄榄球联盟（NFL）IP采买</t>
    <phoneticPr fontId="4" type="noConversion"/>
  </si>
  <si>
    <t>营销赞助</t>
  </si>
  <si>
    <t>终端建设</t>
  </si>
  <si>
    <t>终端体验</t>
  </si>
  <si>
    <t>IP管理</t>
  </si>
  <si>
    <t>罗冬梅</t>
    <phoneticPr fontId="4" type="noConversion"/>
  </si>
  <si>
    <t>待立项</t>
    <phoneticPr fontId="4" type="noConversion"/>
  </si>
  <si>
    <t>手机</t>
  </si>
  <si>
    <t>2023年市场部公关海外舆情检测工具</t>
    <phoneticPr fontId="4" type="noConversion"/>
  </si>
  <si>
    <t>公关PR</t>
  </si>
  <si>
    <t>新媒体广告</t>
  </si>
  <si>
    <t>公关PR（L3级）</t>
    <phoneticPr fontId="4" type="noConversion"/>
  </si>
  <si>
    <t>公关PR_L3级</t>
  </si>
  <si>
    <t>公关PR_L3级</t>
    <phoneticPr fontId="4" type="noConversion"/>
  </si>
  <si>
    <t>海外口碑舆情监测及管理</t>
  </si>
  <si>
    <t>C</t>
  </si>
  <si>
    <t>海外营销本部</t>
  </si>
  <si>
    <t>钟明伟</t>
    <phoneticPr fontId="4" type="noConversion"/>
  </si>
  <si>
    <t>立项审核中</t>
  </si>
  <si>
    <t>立项审核中</t>
    <phoneticPr fontId="4" type="noConversion"/>
  </si>
  <si>
    <t>智屏</t>
  </si>
  <si>
    <t>2023年全球区域发稿矩阵建设</t>
    <phoneticPr fontId="4" type="noConversion"/>
  </si>
  <si>
    <t>品牌基金</t>
  </si>
  <si>
    <t>海外营销本部</t>
    <phoneticPr fontId="4" type="noConversion"/>
  </si>
  <si>
    <t>通讯事业部</t>
    <phoneticPr fontId="4" type="noConversion"/>
  </si>
  <si>
    <t>供应商服务费</t>
  </si>
  <si>
    <t>陈爽</t>
    <phoneticPr fontId="4" type="noConversion"/>
  </si>
  <si>
    <t>新闻报道数量7183篇，广告价值147Musd</t>
  </si>
  <si>
    <t>2023年海外发布会新品上市Keynote制作</t>
    <phoneticPr fontId="4" type="noConversion"/>
  </si>
  <si>
    <t>袁芳程</t>
    <phoneticPr fontId="4" type="noConversion"/>
  </si>
  <si>
    <t>2023年TCL官网&amp;商城数据年度项目招标立项申请</t>
    <phoneticPr fontId="4" type="noConversion"/>
  </si>
  <si>
    <t>全球市场中心</t>
  </si>
  <si>
    <t>马婷</t>
    <phoneticPr fontId="4" type="noConversion"/>
  </si>
  <si>
    <t>全品类</t>
  </si>
  <si>
    <t>2023年全员口碑奖品费用申请</t>
    <phoneticPr fontId="4" type="noConversion"/>
  </si>
  <si>
    <t>中国营销本部</t>
  </si>
  <si>
    <t>钟旭彬</t>
    <phoneticPr fontId="4" type="noConversion"/>
  </si>
  <si>
    <t>2023年通讯海外公关</t>
    <phoneticPr fontId="4" type="noConversion"/>
  </si>
  <si>
    <t>项目执行中</t>
  </si>
  <si>
    <t>2023年TikTok短视频拍摄</t>
    <phoneticPr fontId="4" type="noConversion"/>
  </si>
  <si>
    <t>社媒</t>
  </si>
  <si>
    <t>社媒品牌传播，节日营销视频等内容制作</t>
  </si>
  <si>
    <t>A</t>
  </si>
  <si>
    <t>李玖</t>
    <phoneticPr fontId="4" type="noConversion"/>
  </si>
  <si>
    <t>2023年C系列TV新品KOL项目招标立项</t>
    <phoneticPr fontId="4" type="noConversion"/>
  </si>
  <si>
    <t>媒介采买</t>
  </si>
  <si>
    <t>KOL供应商服务费</t>
  </si>
  <si>
    <t>王泽昊</t>
    <phoneticPr fontId="4" type="noConversion"/>
  </si>
  <si>
    <t>2023年线上冰洗人群洞察调研项目立项申请</t>
    <phoneticPr fontId="4" type="noConversion"/>
  </si>
  <si>
    <t>武文浩</t>
    <phoneticPr fontId="4" type="noConversion"/>
  </si>
  <si>
    <t>冰箱</t>
  </si>
  <si>
    <t>2023年Socialbaker(Emplifi)海外社媒检测工具续约</t>
    <phoneticPr fontId="4" type="noConversion"/>
  </si>
  <si>
    <t>社媒年度监测具</t>
  </si>
  <si>
    <t>谢慜晗</t>
    <phoneticPr fontId="4" type="noConversion"/>
  </si>
  <si>
    <t>2023年媒介精准营销项目</t>
    <phoneticPr fontId="4" type="noConversion"/>
  </si>
  <si>
    <t>年度媒介广告投放</t>
  </si>
  <si>
    <t>温思敏</t>
    <phoneticPr fontId="4" type="noConversion"/>
  </si>
  <si>
    <t>2023年海外C8C7C6P7 KV素材消费者盲测</t>
    <phoneticPr fontId="4" type="noConversion"/>
  </si>
  <si>
    <t>2023年搜索卡位广告投放</t>
    <phoneticPr fontId="4" type="noConversion"/>
  </si>
  <si>
    <t>刘美华</t>
    <phoneticPr fontId="4" type="noConversion"/>
  </si>
  <si>
    <t>2023年TCL海外终端形象指导手册</t>
    <phoneticPr fontId="4" type="noConversion"/>
  </si>
  <si>
    <t>S</t>
  </si>
  <si>
    <t>李慧</t>
    <phoneticPr fontId="4" type="noConversion"/>
  </si>
  <si>
    <t>智屏</t>
    <phoneticPr fontId="4" type="noConversion"/>
  </si>
  <si>
    <t>品类分摊明细</t>
    <phoneticPr fontId="4" type="noConversion"/>
  </si>
  <si>
    <t>空调</t>
    <phoneticPr fontId="4" type="noConversion"/>
  </si>
  <si>
    <t>冰箱</t>
    <phoneticPr fontId="4" type="noConversion"/>
  </si>
  <si>
    <t>洗衣机</t>
    <phoneticPr fontId="4" type="noConversion"/>
  </si>
  <si>
    <t>CIoT</t>
    <phoneticPr fontId="4" type="noConversion"/>
  </si>
  <si>
    <t>空气净化器</t>
    <phoneticPr fontId="4" type="noConversion"/>
  </si>
  <si>
    <t>扫地机器人</t>
    <phoneticPr fontId="4" type="noConversion"/>
  </si>
  <si>
    <t>音箱</t>
    <phoneticPr fontId="4" type="noConversion"/>
  </si>
  <si>
    <t>手机</t>
    <phoneticPr fontId="4" type="noConversion"/>
  </si>
  <si>
    <t>SMD</t>
    <phoneticPr fontId="4" type="noConversion"/>
  </si>
  <si>
    <t>SCD</t>
    <phoneticPr fontId="4" type="noConversion"/>
  </si>
  <si>
    <t>商显</t>
    <phoneticPr fontId="4" type="noConversion"/>
  </si>
  <si>
    <t>GMC</t>
    <phoneticPr fontId="4" type="noConversion"/>
  </si>
  <si>
    <t>CBG</t>
    <phoneticPr fontId="4" type="noConversion"/>
  </si>
  <si>
    <t>OBG</t>
    <phoneticPr fontId="4" type="noConversion"/>
  </si>
  <si>
    <t>NABG</t>
    <phoneticPr fontId="4" type="noConversion"/>
  </si>
  <si>
    <t>通讯</t>
    <phoneticPr fontId="4" type="noConversion"/>
  </si>
  <si>
    <t>俄罗斯精准营销项目</t>
  </si>
  <si>
    <t>C级</t>
  </si>
  <si>
    <t>温思敏</t>
  </si>
  <si>
    <t>OBG社媒年框续约申请-安捷达（广州）</t>
  </si>
  <si>
    <t>谢慜晗</t>
  </si>
  <si>
    <t>2023视觉中国图库素材采买申请</t>
  </si>
  <si>
    <t>S级</t>
  </si>
  <si>
    <t>文钟惠</t>
  </si>
  <si>
    <t>菲律宾新风空调用户调研</t>
  </si>
  <si>
    <t>A级</t>
  </si>
  <si>
    <t>武文浩</t>
  </si>
  <si>
    <t>COD19 X 功能视频混剪</t>
  </si>
  <si>
    <t>B级</t>
  </si>
  <si>
    <t>姜耀祺</t>
  </si>
  <si>
    <t>2023年电商日常核心营销节点广告投放</t>
  </si>
  <si>
    <t>刘美华</t>
  </si>
  <si>
    <t>海外终端形象-单设计类目年框招标立项</t>
  </si>
  <si>
    <t>李慧</t>
  </si>
  <si>
    <t>2023春季广交会</t>
  </si>
  <si>
    <t>活动展览</t>
  </si>
  <si>
    <t>黄琴</t>
  </si>
  <si>
    <t>西班牙国家队IP合作主KV测试</t>
  </si>
  <si>
    <t>香港展厅设计立项</t>
  </si>
  <si>
    <t>2023年冰箱媒介推广费用</t>
  </si>
  <si>
    <t>陈旻宁</t>
  </si>
  <si>
    <t>2023年洗衣机媒介推广费用</t>
  </si>
  <si>
    <t>2023年Top100终端形象升级立项申请-EU(西班牙) SR(俄罗斯) AP(越南/泰国/菲律宾/日本)</t>
  </si>
  <si>
    <t>麻俊宇</t>
  </si>
  <si>
    <t>2023年4月TCL NXTPAPER 11 (Eternals Vision) 产品视频（三维镜头）制作</t>
  </si>
  <si>
    <t>尹丽木一</t>
  </si>
  <si>
    <t>NFL球队球星手机权益赞助</t>
  </si>
  <si>
    <t>罗冬梅</t>
  </si>
  <si>
    <t>柔风/新风空调功能视频</t>
  </si>
  <si>
    <t>王少敏</t>
  </si>
  <si>
    <t>2023年海外空调媒介推广费用</t>
  </si>
  <si>
    <t>2023年海外社媒运维</t>
  </si>
  <si>
    <t>陈巧婷</t>
  </si>
  <si>
    <t>2023年北美NFL赞助</t>
  </si>
  <si>
    <t>钟奇</t>
  </si>
  <si>
    <t>NABG</t>
  </si>
  <si>
    <t>2023菲律宾TM冰箱推广调研项目</t>
  </si>
  <si>
    <t>2023泰国滚筒新品上市调研</t>
  </si>
  <si>
    <t>2023年Top100终端形象升级立项申请-中东印尼香港台湾</t>
  </si>
  <si>
    <t>2023巴西柔风空调推广调研需求</t>
  </si>
  <si>
    <t>2023总部品牌战略支持-欧洲发布会</t>
  </si>
  <si>
    <t>钟明伟</t>
  </si>
  <si>
    <t>OBG市场部2023年终端陈列设计年框招标</t>
  </si>
  <si>
    <t>孟德慧</t>
  </si>
  <si>
    <t>2023年CES线上发布会通讯分摊</t>
  </si>
  <si>
    <t>陈爽</t>
  </si>
  <si>
    <t>2023年MWC展会租赁及设计搭建</t>
  </si>
  <si>
    <t>超级用户品牌形象及口碑传播项目</t>
  </si>
  <si>
    <t>-</t>
  </si>
  <si>
    <t>用户运营</t>
  </si>
  <si>
    <t>赵铭威</t>
  </si>
  <si>
    <t>2023年C系列新品上市的发布会&amp;画质月&amp;三方调研&amp;电商引流立项</t>
  </si>
  <si>
    <t>伍芷颖</t>
  </si>
  <si>
    <t>2023年海外社媒推广费用</t>
  </si>
  <si>
    <t>移动端优化专项</t>
  </si>
  <si>
    <t>付会亮</t>
  </si>
  <si>
    <t>OBG二楼旧金山厅简单更换形象</t>
  </si>
  <si>
    <t>TCL 海外售后服务中心 终端SI 门头标准应用指导手册</t>
  </si>
  <si>
    <t>南美解放者杯KV测试</t>
  </si>
  <si>
    <t>日本精准营销项目</t>
  </si>
  <si>
    <t>UK电视消费者购买旅程研究</t>
  </si>
  <si>
    <t>2023年国内危机公关及舆情维护项目立项</t>
  </si>
  <si>
    <t>公关传播</t>
  </si>
  <si>
    <t>周旋</t>
  </si>
  <si>
    <t>TCL官网数据建设与SEO优化项目（OBG电商与GMC联合招标）</t>
  </si>
  <si>
    <t>蔡丽荣</t>
  </si>
  <si>
    <t>2023年科技领先社交媒体内容开发运营及传播执行项目</t>
  </si>
  <si>
    <t>马婧宇</t>
  </si>
  <si>
    <t>2023海外创意病毒视频项目</t>
  </si>
  <si>
    <t>余子琪</t>
  </si>
  <si>
    <t>2023海外空调（冰洗）KOL项目</t>
  </si>
  <si>
    <t>2023年科技领先及全球化公关内容开发及传播执行</t>
  </si>
  <si>
    <t>2023年海外媒介年框供应商项目---联合招标立项申请</t>
  </si>
  <si>
    <t>德国精准营销项目</t>
  </si>
  <si>
    <t>2023 线上冰洗人群洞察调研项目立项申请</t>
  </si>
  <si>
    <t>23年C系列TV新品KOL项目招标立项</t>
  </si>
  <si>
    <t>王泽昊</t>
  </si>
  <si>
    <t>数据平台建设项目</t>
  </si>
  <si>
    <t>马婷</t>
  </si>
  <si>
    <t>2023全球区域发稿矩阵建设</t>
  </si>
  <si>
    <t>2023年市场部公关海外舆情监测工具</t>
  </si>
  <si>
    <t>社媒年框Agency</t>
  </si>
  <si>
    <t>平面类</t>
  </si>
  <si>
    <t>平面类素材购买</t>
  </si>
  <si>
    <t>产品功能竞争力研究</t>
  </si>
  <si>
    <t>空调</t>
  </si>
  <si>
    <t>视频类</t>
  </si>
  <si>
    <t>视频制作</t>
  </si>
  <si>
    <t>门头展台</t>
  </si>
  <si>
    <t>其它-活动展览</t>
  </si>
  <si>
    <t>推广物料测试</t>
  </si>
  <si>
    <t>洗衣机</t>
  </si>
  <si>
    <t>SMD</t>
  </si>
  <si>
    <t>品牌基金</t>
    <phoneticPr fontId="4" type="noConversion"/>
  </si>
  <si>
    <t>会议&amp;事件</t>
  </si>
  <si>
    <t>洞察基础项目</t>
  </si>
  <si>
    <t>购买路径研究</t>
  </si>
  <si>
    <t>官网运营</t>
  </si>
  <si>
    <t>KOL合作费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</si>
</sst>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[$-F800]dddd\,\ mmmm\ dd\,\ yyyy"/>
    <numFmt numFmtId="178" formatCode="0_);[Red]\(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Microsoft YaHei UI"/>
      <family val="2"/>
    </font>
    <font>
      <sz val="11"/>
      <color theme="1"/>
      <name val="Microsoft YaHei UI"/>
      <family val="2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 tint="-0.3499862666707357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C0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8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  <xf numFmtId="176" fontId="6" fillId="0" borderId="2" applyFill="0">
      <alignment horizontal="center" vertical="center"/>
    </xf>
    <xf numFmtId="177" fontId="2" fillId="0" borderId="0"/>
    <xf numFmtId="177" fontId="17" fillId="0" borderId="0"/>
  </cellStyleXfs>
  <cellXfs count="107">
    <xf numFmtId="0" fontId="0" fillId="0" borderId="0" xfId="0">
      <alignment vertical="center"/>
    </xf>
    <xf numFmtId="0" fontId="7" fillId="0" borderId="1" xfId="0" applyFont="1" applyBorder="1" applyAlignment="1"/>
    <xf numFmtId="0" fontId="7" fillId="0" borderId="1" xfId="0" applyFont="1" applyBorder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horizontal="left" vertical="center" wrapText="1"/>
    </xf>
    <xf numFmtId="0" fontId="11" fillId="2" borderId="1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 wrapText="1"/>
    </xf>
    <xf numFmtId="9" fontId="12" fillId="0" borderId="1" xfId="1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/>
    </xf>
    <xf numFmtId="14" fontId="11" fillId="0" borderId="1" xfId="4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15" fillId="12" borderId="1" xfId="0" applyFont="1" applyFill="1" applyBorder="1">
      <alignment vertical="center"/>
    </xf>
    <xf numFmtId="0" fontId="15" fillId="0" borderId="1" xfId="0" applyFont="1" applyBorder="1">
      <alignment vertical="center"/>
    </xf>
    <xf numFmtId="177" fontId="7" fillId="0" borderId="8" xfId="6" applyFont="1" applyBorder="1" applyAlignment="1">
      <alignment horizontal="left" vertical="center" wrapText="1"/>
    </xf>
    <xf numFmtId="177" fontId="8" fillId="0" borderId="8" xfId="6" applyFont="1" applyBorder="1" applyAlignment="1">
      <alignment horizontal="left" vertical="center" wrapText="1"/>
    </xf>
    <xf numFmtId="177" fontId="7" fillId="0" borderId="8" xfId="7" applyFont="1" applyBorder="1" applyAlignment="1" applyProtection="1">
      <alignment horizontal="left" vertical="center" wrapText="1"/>
      <protection locked="0"/>
    </xf>
    <xf numFmtId="177" fontId="18" fillId="0" borderId="8" xfId="7" applyFont="1" applyBorder="1" applyAlignment="1" applyProtection="1">
      <alignment horizontal="left" vertical="center" wrapText="1"/>
      <protection locked="0"/>
    </xf>
    <xf numFmtId="177" fontId="7" fillId="0" borderId="9" xfId="7" applyFont="1" applyBorder="1" applyAlignment="1" applyProtection="1">
      <alignment horizontal="left" vertical="center" wrapText="1"/>
      <protection locked="0"/>
    </xf>
    <xf numFmtId="177" fontId="7" fillId="0" borderId="10" xfId="7" applyFont="1" applyBorder="1" applyAlignment="1" applyProtection="1">
      <alignment horizontal="left" vertical="center" wrapText="1"/>
      <protection locked="0"/>
    </xf>
    <xf numFmtId="177" fontId="7" fillId="0" borderId="9" xfId="6" applyFont="1" applyBorder="1" applyAlignment="1">
      <alignment vertical="center" wrapText="1"/>
    </xf>
    <xf numFmtId="177" fontId="19" fillId="0" borderId="8" xfId="6" applyFont="1" applyBorder="1" applyAlignment="1">
      <alignment horizontal="left" vertical="center" wrapText="1"/>
    </xf>
    <xf numFmtId="177" fontId="19" fillId="0" borderId="12" xfId="6" applyFont="1" applyBorder="1" applyAlignment="1">
      <alignment horizontal="left" vertical="center" wrapText="1"/>
    </xf>
    <xf numFmtId="177" fontId="19" fillId="0" borderId="8" xfId="7" applyFont="1" applyBorder="1" applyAlignment="1" applyProtection="1">
      <alignment horizontal="left" vertical="center" wrapText="1"/>
      <protection locked="0"/>
    </xf>
    <xf numFmtId="177" fontId="18" fillId="0" borderId="9" xfId="6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177" fontId="19" fillId="0" borderId="9" xfId="6" applyFont="1" applyBorder="1" applyAlignment="1">
      <alignment vertical="center" wrapText="1"/>
    </xf>
    <xf numFmtId="177" fontId="19" fillId="0" borderId="11" xfId="6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1" fillId="2" borderId="0" xfId="4" applyFont="1" applyFill="1" applyBorder="1" applyAlignment="1">
      <alignment horizontal="center" vertical="center"/>
    </xf>
    <xf numFmtId="0" fontId="11" fillId="2" borderId="0" xfId="4" applyFont="1" applyFill="1" applyBorder="1" applyAlignment="1">
      <alignment horizontal="left" vertical="center"/>
    </xf>
    <xf numFmtId="9" fontId="12" fillId="0" borderId="0" xfId="1" applyFont="1" applyFill="1" applyBorder="1" applyAlignment="1">
      <alignment horizontal="center" vertical="center"/>
    </xf>
    <xf numFmtId="14" fontId="12" fillId="0" borderId="0" xfId="1" applyNumberFormat="1" applyFont="1" applyFill="1" applyBorder="1" applyAlignment="1">
      <alignment horizontal="center" vertical="center"/>
    </xf>
    <xf numFmtId="0" fontId="11" fillId="2" borderId="1" xfId="3" applyFont="1" applyFill="1" applyBorder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/>
    <xf numFmtId="178" fontId="7" fillId="0" borderId="1" xfId="0" applyNumberFormat="1" applyFont="1" applyBorder="1">
      <alignment vertical="center"/>
    </xf>
    <xf numFmtId="178" fontId="7" fillId="0" borderId="0" xfId="0" applyNumberFormat="1" applyFo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9" fillId="3" borderId="0" xfId="0" applyFont="1" applyFill="1">
      <alignment vertical="center"/>
    </xf>
    <xf numFmtId="0" fontId="9" fillId="10" borderId="4" xfId="0" applyFont="1" applyFill="1" applyBorder="1">
      <alignment vertical="center"/>
    </xf>
    <xf numFmtId="0" fontId="9" fillId="10" borderId="14" xfId="0" applyFont="1" applyFill="1" applyBorder="1">
      <alignment vertical="center"/>
    </xf>
    <xf numFmtId="0" fontId="13" fillId="5" borderId="0" xfId="0" applyFont="1" applyFill="1">
      <alignment vertical="center"/>
    </xf>
    <xf numFmtId="0" fontId="13" fillId="5" borderId="0" xfId="0" applyFont="1" applyFill="1" applyAlignment="1">
      <alignment horizontal="center" vertical="center"/>
    </xf>
    <xf numFmtId="178" fontId="9" fillId="10" borderId="13" xfId="0" applyNumberFormat="1" applyFont="1" applyFill="1" applyBorder="1">
      <alignment vertical="center"/>
    </xf>
    <xf numFmtId="178" fontId="13" fillId="5" borderId="0" xfId="0" applyNumberFormat="1" applyFont="1" applyFill="1">
      <alignment vertical="center"/>
    </xf>
    <xf numFmtId="178" fontId="13" fillId="5" borderId="1" xfId="0" applyNumberFormat="1" applyFont="1" applyFill="1" applyBorder="1" applyAlignment="1">
      <alignment horizontal="center" vertical="center"/>
    </xf>
    <xf numFmtId="178" fontId="11" fillId="2" borderId="1" xfId="4" applyNumberFormat="1" applyFont="1" applyFill="1" applyBorder="1" applyAlignment="1">
      <alignment horizontal="left" vertical="center"/>
    </xf>
    <xf numFmtId="178" fontId="11" fillId="2" borderId="0" xfId="4" applyNumberFormat="1" applyFont="1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0" xfId="0" applyNumberFormat="1">
      <alignment vertical="center"/>
    </xf>
    <xf numFmtId="0" fontId="11" fillId="2" borderId="0" xfId="2" applyFont="1" applyFill="1" applyAlignment="1">
      <alignment horizontal="center" vertical="center" wrapText="1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left" vertical="center"/>
    </xf>
    <xf numFmtId="0" fontId="11" fillId="2" borderId="6" xfId="4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</cellXfs>
  <cellStyles count="8">
    <cellStyle name="z隐藏文本" xfId="2" xr:uid="{00000000-0005-0000-0000-000000000000}"/>
    <cellStyle name="百分比" xfId="1" builtinId="5"/>
    <cellStyle name="常规" xfId="0" builtinId="0"/>
    <cellStyle name="常规 8" xfId="6" xr:uid="{00000000-0005-0000-0000-000003000000}"/>
    <cellStyle name="常规_06 2 9budget-final (2)" xfId="7" xr:uid="{00000000-0005-0000-0000-000004000000}"/>
    <cellStyle name="任务" xfId="4" xr:uid="{00000000-0005-0000-0000-000005000000}"/>
    <cellStyle name="日期" xfId="5" xr:uid="{00000000-0005-0000-0000-000006000000}"/>
    <cellStyle name="姓名" xfId="3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zoomScale="85" zoomScaleNormal="85" workbookViewId="0">
      <selection activeCell="E3" sqref="E3"/>
    </sheetView>
  </sheetViews>
  <sheetFormatPr defaultColWidth="10.75" defaultRowHeight="16.5" x14ac:dyDescent="0.3"/>
  <cols>
    <col min="1" max="16384" width="10.75" style="34"/>
  </cols>
  <sheetData>
    <row r="1" spans="1:13" x14ac:dyDescent="0.3">
      <c r="A1" s="34" t="s">
        <v>112</v>
      </c>
      <c r="B1" s="34" t="s">
        <v>113</v>
      </c>
      <c r="C1" s="34" t="s">
        <v>114</v>
      </c>
      <c r="D1" s="34" t="s">
        <v>115</v>
      </c>
      <c r="E1" s="34" t="s">
        <v>116</v>
      </c>
      <c r="F1" s="34" t="s">
        <v>2</v>
      </c>
      <c r="G1" s="34" t="s">
        <v>117</v>
      </c>
      <c r="H1" s="34" t="s">
        <v>118</v>
      </c>
      <c r="I1" s="34" t="s">
        <v>119</v>
      </c>
      <c r="J1" s="34" t="s">
        <v>120</v>
      </c>
      <c r="K1" s="34" t="s">
        <v>121</v>
      </c>
      <c r="L1" s="34" t="s">
        <v>122</v>
      </c>
      <c r="M1" s="34" t="s">
        <v>123</v>
      </c>
    </row>
    <row r="2" spans="1:13" ht="33" x14ac:dyDescent="0.3">
      <c r="A2" s="34" t="s">
        <v>124</v>
      </c>
      <c r="B2" s="34" t="s">
        <v>128</v>
      </c>
      <c r="C2" s="34" t="s">
        <v>133</v>
      </c>
      <c r="D2" s="34" t="s">
        <v>134</v>
      </c>
      <c r="E2" s="43" t="s">
        <v>248</v>
      </c>
      <c r="F2" s="34" t="s">
        <v>137</v>
      </c>
      <c r="G2" s="34" t="s">
        <v>141</v>
      </c>
      <c r="H2" s="34" t="s">
        <v>143</v>
      </c>
      <c r="I2" s="34" t="s">
        <v>146</v>
      </c>
      <c r="J2" s="34" t="s">
        <v>147</v>
      </c>
      <c r="K2" s="34" t="s">
        <v>148</v>
      </c>
      <c r="L2" s="34" t="s">
        <v>149</v>
      </c>
      <c r="M2" s="34" t="s">
        <v>123</v>
      </c>
    </row>
    <row r="3" spans="1:13" ht="33" x14ac:dyDescent="0.3">
      <c r="A3" s="34" t="s">
        <v>125</v>
      </c>
      <c r="B3" s="34" t="s">
        <v>129</v>
      </c>
      <c r="D3" s="34" t="s">
        <v>135</v>
      </c>
      <c r="F3" s="34" t="s">
        <v>138</v>
      </c>
      <c r="G3" s="34" t="s">
        <v>142</v>
      </c>
      <c r="H3" s="34" t="s">
        <v>193</v>
      </c>
      <c r="L3" s="34" t="s">
        <v>152</v>
      </c>
    </row>
    <row r="4" spans="1:13" ht="33" x14ac:dyDescent="0.3">
      <c r="A4" s="34" t="s">
        <v>126</v>
      </c>
      <c r="B4" s="34" t="s">
        <v>130</v>
      </c>
      <c r="D4" s="34" t="s">
        <v>136</v>
      </c>
      <c r="F4" s="34" t="s">
        <v>140</v>
      </c>
      <c r="H4" s="34" t="s">
        <v>144</v>
      </c>
      <c r="L4" s="34" t="s">
        <v>150</v>
      </c>
    </row>
    <row r="5" spans="1:13" ht="33" x14ac:dyDescent="0.3">
      <c r="A5" s="34" t="s">
        <v>127</v>
      </c>
      <c r="B5" s="34" t="s">
        <v>131</v>
      </c>
      <c r="F5" s="34" t="s">
        <v>139</v>
      </c>
      <c r="H5" s="34" t="s">
        <v>145</v>
      </c>
      <c r="L5" s="34" t="s">
        <v>151</v>
      </c>
    </row>
    <row r="6" spans="1:13" ht="49.5" x14ac:dyDescent="0.3">
      <c r="B6" s="34" t="s">
        <v>132</v>
      </c>
      <c r="H6" s="34" t="s">
        <v>127</v>
      </c>
      <c r="L6" s="34" t="s">
        <v>153</v>
      </c>
    </row>
    <row r="7" spans="1:13" x14ac:dyDescent="0.3">
      <c r="L7" s="34" t="s">
        <v>154</v>
      </c>
    </row>
    <row r="8" spans="1:13" ht="33" x14ac:dyDescent="0.3">
      <c r="L8" s="34" t="s">
        <v>155</v>
      </c>
    </row>
  </sheetData>
  <phoneticPr fontId="4" type="noConversion"/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3"/>
  <sheetViews>
    <sheetView workbookViewId="0">
      <selection activeCell="C7" sqref="C7"/>
    </sheetView>
  </sheetViews>
  <sheetFormatPr defaultRowHeight="14" x14ac:dyDescent="0.3"/>
  <sheetData>
    <row r="1" spans="1:36" ht="49.5" x14ac:dyDescent="0.3">
      <c r="A1" s="34" t="s">
        <v>124</v>
      </c>
      <c r="B1" s="34" t="s">
        <v>125</v>
      </c>
      <c r="C1" s="34" t="s">
        <v>126</v>
      </c>
      <c r="D1" s="34" t="s">
        <v>127</v>
      </c>
      <c r="E1" s="34" t="s">
        <v>128</v>
      </c>
      <c r="F1" s="34" t="s">
        <v>129</v>
      </c>
      <c r="G1" s="34" t="s">
        <v>130</v>
      </c>
      <c r="H1" s="34" t="s">
        <v>131</v>
      </c>
      <c r="I1" s="34" t="s">
        <v>132</v>
      </c>
      <c r="J1" s="34" t="s">
        <v>133</v>
      </c>
      <c r="K1" s="34" t="s">
        <v>134</v>
      </c>
      <c r="L1" s="34" t="s">
        <v>135</v>
      </c>
      <c r="M1" s="34" t="s">
        <v>136</v>
      </c>
      <c r="N1" s="43" t="s">
        <v>246</v>
      </c>
      <c r="O1" s="34" t="s">
        <v>137</v>
      </c>
      <c r="P1" s="34" t="s">
        <v>138</v>
      </c>
      <c r="Q1" s="34" t="s">
        <v>140</v>
      </c>
      <c r="R1" s="34" t="s">
        <v>139</v>
      </c>
      <c r="S1" s="34" t="s">
        <v>141</v>
      </c>
      <c r="T1" s="34" t="s">
        <v>142</v>
      </c>
      <c r="U1" s="34" t="s">
        <v>143</v>
      </c>
      <c r="V1" s="34" t="s">
        <v>193</v>
      </c>
      <c r="W1" s="34" t="s">
        <v>144</v>
      </c>
      <c r="X1" s="34" t="s">
        <v>145</v>
      </c>
      <c r="Y1" s="34" t="s">
        <v>127</v>
      </c>
      <c r="Z1" s="34" t="s">
        <v>146</v>
      </c>
      <c r="AA1" s="34" t="s">
        <v>147</v>
      </c>
      <c r="AB1" s="34" t="s">
        <v>148</v>
      </c>
      <c r="AC1" s="34" t="s">
        <v>149</v>
      </c>
      <c r="AD1" s="34" t="s">
        <v>152</v>
      </c>
      <c r="AE1" s="34" t="s">
        <v>150</v>
      </c>
      <c r="AF1" s="34" t="s">
        <v>151</v>
      </c>
      <c r="AG1" s="34" t="s">
        <v>153</v>
      </c>
      <c r="AH1" s="34" t="s">
        <v>154</v>
      </c>
      <c r="AI1" s="34" t="s">
        <v>155</v>
      </c>
      <c r="AJ1" s="34" t="s">
        <v>123</v>
      </c>
    </row>
    <row r="2" spans="1:36" ht="66" x14ac:dyDescent="0.3">
      <c r="A2" s="23" t="s">
        <v>51</v>
      </c>
      <c r="B2" s="24" t="s">
        <v>156</v>
      </c>
      <c r="C2" s="24" t="s">
        <v>159</v>
      </c>
      <c r="D2" s="23" t="s">
        <v>65</v>
      </c>
      <c r="E2" s="25" t="s">
        <v>67</v>
      </c>
      <c r="F2" s="25" t="s">
        <v>162</v>
      </c>
      <c r="G2" s="25" t="s">
        <v>73</v>
      </c>
      <c r="H2" s="25" t="s">
        <v>74</v>
      </c>
      <c r="I2" s="26" t="s">
        <v>76</v>
      </c>
      <c r="J2" s="29" t="s">
        <v>77</v>
      </c>
      <c r="K2" s="25" t="s">
        <v>78</v>
      </c>
      <c r="L2" s="27" t="s">
        <v>84</v>
      </c>
      <c r="M2" s="28" t="s">
        <v>165</v>
      </c>
      <c r="N2" s="35" t="s">
        <v>166</v>
      </c>
      <c r="O2" s="29" t="s">
        <v>174</v>
      </c>
      <c r="P2" s="29" t="s">
        <v>179</v>
      </c>
      <c r="Q2" s="29" t="s">
        <v>183</v>
      </c>
      <c r="R2" s="29" t="s">
        <v>184</v>
      </c>
      <c r="S2" s="29" t="s">
        <v>189</v>
      </c>
      <c r="T2" s="29" t="s">
        <v>190</v>
      </c>
      <c r="U2" s="35" t="s">
        <v>96</v>
      </c>
      <c r="V2" s="35" t="s">
        <v>97</v>
      </c>
      <c r="W2" s="35" t="s">
        <v>195</v>
      </c>
      <c r="X2" s="35" t="s">
        <v>101</v>
      </c>
      <c r="Y2" s="35" t="s">
        <v>64</v>
      </c>
      <c r="Z2" s="25" t="s">
        <v>102</v>
      </c>
      <c r="AA2" s="25" t="s">
        <v>198</v>
      </c>
      <c r="AB2" s="23" t="s">
        <v>105</v>
      </c>
      <c r="AC2" s="30" t="s">
        <v>108</v>
      </c>
      <c r="AD2" s="30" t="s">
        <v>201</v>
      </c>
      <c r="AE2" s="30" t="s">
        <v>202</v>
      </c>
      <c r="AF2" s="30" t="s">
        <v>110</v>
      </c>
      <c r="AG2" s="30" t="s">
        <v>204</v>
      </c>
      <c r="AH2" s="30" t="s">
        <v>205</v>
      </c>
      <c r="AI2" s="30" t="s">
        <v>111</v>
      </c>
      <c r="AJ2" s="31" t="s">
        <v>123</v>
      </c>
    </row>
    <row r="3" spans="1:36" ht="66" x14ac:dyDescent="0.3">
      <c r="A3" s="23" t="s">
        <v>52</v>
      </c>
      <c r="B3" s="24" t="s">
        <v>56</v>
      </c>
      <c r="C3" s="24" t="s">
        <v>59</v>
      </c>
      <c r="D3" s="23" t="s">
        <v>66</v>
      </c>
      <c r="E3" s="25" t="s">
        <v>68</v>
      </c>
      <c r="F3" s="25" t="s">
        <v>70</v>
      </c>
      <c r="G3" s="32" t="s">
        <v>163</v>
      </c>
      <c r="H3" s="25" t="s">
        <v>75</v>
      </c>
      <c r="I3" s="34"/>
      <c r="J3" s="29" t="s">
        <v>164</v>
      </c>
      <c r="K3" s="25" t="s">
        <v>79</v>
      </c>
      <c r="L3" s="34"/>
      <c r="M3" s="34"/>
      <c r="N3" s="29" t="s">
        <v>167</v>
      </c>
      <c r="O3" s="35" t="s">
        <v>175</v>
      </c>
      <c r="P3" s="29" t="s">
        <v>180</v>
      </c>
      <c r="Q3" s="34"/>
      <c r="R3" s="29" t="s">
        <v>90</v>
      </c>
      <c r="S3" s="29" t="s">
        <v>92</v>
      </c>
      <c r="T3" s="34"/>
      <c r="U3" s="35" t="s">
        <v>191</v>
      </c>
      <c r="V3" s="35" t="s">
        <v>98</v>
      </c>
      <c r="W3" s="36" t="s">
        <v>196</v>
      </c>
      <c r="X3" s="34"/>
      <c r="Y3" s="34"/>
      <c r="Z3" s="25" t="s">
        <v>103</v>
      </c>
      <c r="AA3" s="25" t="s">
        <v>199</v>
      </c>
      <c r="AB3" s="23" t="s">
        <v>106</v>
      </c>
      <c r="AC3" s="30" t="s">
        <v>200</v>
      </c>
      <c r="AD3" s="34"/>
      <c r="AE3" s="30" t="s">
        <v>109</v>
      </c>
      <c r="AF3" s="34"/>
      <c r="AG3" s="34"/>
      <c r="AH3" s="34"/>
      <c r="AI3" s="34"/>
      <c r="AJ3" s="34"/>
    </row>
    <row r="4" spans="1:36" ht="82.5" x14ac:dyDescent="0.3">
      <c r="A4" s="24" t="s">
        <v>53</v>
      </c>
      <c r="B4" s="24" t="s">
        <v>57</v>
      </c>
      <c r="C4" s="23" t="s">
        <v>60</v>
      </c>
      <c r="D4" s="34"/>
      <c r="E4" s="25" t="s">
        <v>69</v>
      </c>
      <c r="F4" s="32" t="s">
        <v>160</v>
      </c>
      <c r="G4" s="32" t="s">
        <v>72</v>
      </c>
      <c r="H4" s="34"/>
      <c r="I4" s="34"/>
      <c r="J4" s="34"/>
      <c r="K4" s="25" t="s">
        <v>80</v>
      </c>
      <c r="L4" s="34"/>
      <c r="M4" s="34"/>
      <c r="N4" s="35" t="s">
        <v>168</v>
      </c>
      <c r="O4" s="29" t="s">
        <v>176</v>
      </c>
      <c r="P4" s="29" t="s">
        <v>181</v>
      </c>
      <c r="Q4" s="34"/>
      <c r="R4" s="29" t="s">
        <v>185</v>
      </c>
      <c r="S4" s="29" t="s">
        <v>93</v>
      </c>
      <c r="T4" s="34"/>
      <c r="U4" s="35" t="s">
        <v>192</v>
      </c>
      <c r="V4" s="29" t="s">
        <v>194</v>
      </c>
      <c r="W4" s="29" t="s">
        <v>100</v>
      </c>
      <c r="X4" s="34"/>
      <c r="Y4" s="34"/>
      <c r="Z4" s="25" t="s">
        <v>104</v>
      </c>
      <c r="AA4" s="34"/>
      <c r="AB4" s="23" t="s">
        <v>107</v>
      </c>
      <c r="AC4" s="34"/>
      <c r="AD4" s="34"/>
      <c r="AE4" s="30" t="s">
        <v>203</v>
      </c>
      <c r="AF4" s="34"/>
      <c r="AG4" s="34"/>
      <c r="AH4" s="34"/>
      <c r="AI4" s="34"/>
      <c r="AJ4" s="34"/>
    </row>
    <row r="5" spans="1:36" ht="66" x14ac:dyDescent="0.3">
      <c r="A5" s="24" t="s">
        <v>54</v>
      </c>
      <c r="B5" s="24" t="s">
        <v>157</v>
      </c>
      <c r="C5" s="23" t="s">
        <v>61</v>
      </c>
      <c r="D5" s="34"/>
      <c r="E5" s="34"/>
      <c r="F5" s="25" t="s">
        <v>71</v>
      </c>
      <c r="G5" s="34"/>
      <c r="H5" s="34"/>
      <c r="I5" s="34"/>
      <c r="J5" s="34"/>
      <c r="K5" s="25" t="s">
        <v>81</v>
      </c>
      <c r="L5" s="34"/>
      <c r="M5" s="34"/>
      <c r="N5" s="29" t="s">
        <v>85</v>
      </c>
      <c r="O5" s="29" t="s">
        <v>177</v>
      </c>
      <c r="P5" s="29" t="s">
        <v>182</v>
      </c>
      <c r="Q5" s="34"/>
      <c r="R5" s="29" t="s">
        <v>91</v>
      </c>
      <c r="S5" s="29" t="s">
        <v>94</v>
      </c>
      <c r="T5" s="34"/>
      <c r="U5" s="34"/>
      <c r="V5" s="35" t="s">
        <v>99</v>
      </c>
      <c r="W5" s="35" t="s">
        <v>197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spans="1:36" ht="49.5" x14ac:dyDescent="0.3">
      <c r="A6" s="24" t="s">
        <v>55</v>
      </c>
      <c r="B6" s="24" t="s">
        <v>158</v>
      </c>
      <c r="C6" s="23" t="s">
        <v>62</v>
      </c>
      <c r="D6" s="34"/>
      <c r="E6" s="34"/>
      <c r="F6" s="32" t="s">
        <v>161</v>
      </c>
      <c r="G6" s="34"/>
      <c r="H6" s="34"/>
      <c r="I6" s="34"/>
      <c r="J6" s="34"/>
      <c r="K6" s="25" t="s">
        <v>82</v>
      </c>
      <c r="L6" s="34"/>
      <c r="M6" s="34"/>
      <c r="N6" s="35" t="s">
        <v>169</v>
      </c>
      <c r="O6" s="29" t="s">
        <v>178</v>
      </c>
      <c r="P6" s="34"/>
      <c r="Q6" s="34"/>
      <c r="R6" s="29" t="s">
        <v>166</v>
      </c>
      <c r="S6" s="29" t="s">
        <v>95</v>
      </c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ht="49.5" x14ac:dyDescent="0.3">
      <c r="A7" s="34"/>
      <c r="B7" s="24" t="s">
        <v>58</v>
      </c>
      <c r="C7" s="23" t="s">
        <v>63</v>
      </c>
      <c r="D7" s="34"/>
      <c r="E7" s="34"/>
      <c r="F7" s="25" t="s">
        <v>72</v>
      </c>
      <c r="G7" s="34"/>
      <c r="H7" s="34"/>
      <c r="I7" s="34"/>
      <c r="J7" s="34"/>
      <c r="K7" s="25" t="s">
        <v>83</v>
      </c>
      <c r="L7" s="34"/>
      <c r="M7" s="34"/>
      <c r="N7" s="35" t="s">
        <v>170</v>
      </c>
      <c r="O7" s="34"/>
      <c r="P7" s="34"/>
      <c r="Q7" s="34"/>
      <c r="R7" s="29" t="s">
        <v>186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</row>
    <row r="8" spans="1:36" ht="33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 t="s">
        <v>171</v>
      </c>
      <c r="O8" s="34"/>
      <c r="P8" s="34"/>
      <c r="Q8" s="34"/>
      <c r="R8" s="29" t="s">
        <v>187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ht="82.5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 t="s">
        <v>172</v>
      </c>
      <c r="O9" s="34"/>
      <c r="P9" s="34"/>
      <c r="Q9" s="34"/>
      <c r="R9" s="33" t="s">
        <v>188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ht="33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29" t="s">
        <v>86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ht="16.5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29" t="s">
        <v>87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ht="49.5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 t="s">
        <v>173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</row>
    <row r="13" spans="1:36" ht="16.5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29" t="s">
        <v>88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</row>
  </sheetData>
  <phoneticPr fontId="4" type="noConversion"/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4"/>
  <sheetViews>
    <sheetView tabSelected="1" zoomScale="64" zoomScaleNormal="64" workbookViewId="0">
      <pane ySplit="3" topLeftCell="A4" activePane="bottomLeft" state="frozen"/>
      <selection pane="bottomLeft" activeCell="F19" sqref="F19"/>
    </sheetView>
  </sheetViews>
  <sheetFormatPr defaultColWidth="8.9140625" defaultRowHeight="30" customHeight="1" x14ac:dyDescent="0.3"/>
  <cols>
    <col min="1" max="1" width="6.58203125" style="20" bestFit="1" customWidth="1"/>
    <col min="2" max="2" width="11.25" style="20" customWidth="1"/>
    <col min="3" max="3" width="53.25" style="20" bestFit="1" customWidth="1"/>
    <col min="4" max="4" width="12.75" style="20" bestFit="1" customWidth="1"/>
    <col min="5" max="5" width="20.4140625" style="20" customWidth="1"/>
    <col min="6" max="6" width="39.33203125" style="20" customWidth="1"/>
    <col min="7" max="7" width="14.6640625" style="20" customWidth="1"/>
    <col min="8" max="9" width="15.25" style="20" customWidth="1"/>
    <col min="10" max="10" width="15.25" style="50" customWidth="1"/>
    <col min="11" max="11" width="13.9140625" style="20" customWidth="1"/>
    <col min="12" max="12" width="18.33203125" style="20" customWidth="1"/>
    <col min="13" max="13" width="18.4140625" style="20" customWidth="1"/>
    <col min="14" max="14" width="15.58203125" style="54" customWidth="1"/>
    <col min="15" max="19" width="15.58203125" style="20" customWidth="1"/>
    <col min="20" max="20" width="19.75" style="20" customWidth="1"/>
    <col min="21" max="22" width="11.75" style="20" customWidth="1"/>
    <col min="23" max="23" width="18.4140625" style="20" customWidth="1"/>
    <col min="24" max="24" width="19.25" style="20" customWidth="1"/>
    <col min="25" max="25" width="16.58203125" style="20" customWidth="1"/>
    <col min="26" max="26" width="17.4140625" style="20" customWidth="1"/>
    <col min="27" max="27" width="10.75" style="20" bestFit="1" customWidth="1"/>
    <col min="28" max="28" width="13.4140625" style="54" bestFit="1" customWidth="1"/>
    <col min="29" max="36" width="10.75" style="54" customWidth="1"/>
    <col min="37" max="37" width="13.4140625" style="54" bestFit="1" customWidth="1"/>
    <col min="38" max="39" width="10.75" style="54" customWidth="1"/>
    <col min="40" max="41" width="10.25" style="20" customWidth="1"/>
    <col min="42" max="42" width="24.58203125" style="20" customWidth="1"/>
    <col min="43" max="43" width="21.6640625" style="20" customWidth="1"/>
    <col min="44" max="44" width="19.08203125" style="20" customWidth="1"/>
    <col min="45" max="16384" width="8.9140625" style="20"/>
  </cols>
  <sheetData>
    <row r="1" spans="1:43" s="18" customFormat="1" ht="22.75" customHeight="1" x14ac:dyDescent="0.45">
      <c r="A1" s="74" t="s">
        <v>1</v>
      </c>
      <c r="B1" s="56"/>
      <c r="C1" s="56"/>
      <c r="D1" s="56"/>
      <c r="E1" s="56" t="s">
        <v>25</v>
      </c>
      <c r="F1" s="56"/>
      <c r="G1" s="56"/>
      <c r="H1" s="56"/>
      <c r="I1" s="56"/>
      <c r="J1" s="56"/>
      <c r="K1" s="84" t="s">
        <v>3</v>
      </c>
      <c r="L1" s="85"/>
      <c r="M1" s="85"/>
      <c r="N1" s="61"/>
      <c r="O1" s="58"/>
      <c r="P1" s="58"/>
      <c r="Q1" s="57" t="s">
        <v>29</v>
      </c>
      <c r="R1" s="57"/>
      <c r="S1" s="57"/>
      <c r="T1" s="57"/>
      <c r="U1" s="90" t="s">
        <v>27</v>
      </c>
      <c r="V1" s="91"/>
      <c r="W1" s="91"/>
      <c r="X1" s="91"/>
      <c r="Y1" s="91"/>
      <c r="Z1" s="91"/>
      <c r="AA1" s="97" t="s">
        <v>34</v>
      </c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</row>
    <row r="2" spans="1:43" s="19" customFormat="1" ht="22.75" customHeight="1" x14ac:dyDescent="0.45">
      <c r="A2" s="75"/>
      <c r="B2" s="80" t="s">
        <v>26</v>
      </c>
      <c r="C2" s="80" t="s">
        <v>0</v>
      </c>
      <c r="D2" s="82" t="s">
        <v>49</v>
      </c>
      <c r="E2" s="82"/>
      <c r="F2" s="83"/>
      <c r="G2" s="76" t="s">
        <v>18</v>
      </c>
      <c r="H2" s="78" t="s">
        <v>28</v>
      </c>
      <c r="I2" s="78" t="s">
        <v>23</v>
      </c>
      <c r="J2" s="78" t="s">
        <v>24</v>
      </c>
      <c r="K2" s="86" t="s">
        <v>9</v>
      </c>
      <c r="L2" s="86" t="s">
        <v>4</v>
      </c>
      <c r="M2" s="87"/>
      <c r="N2" s="62"/>
      <c r="O2" s="60" t="s">
        <v>14</v>
      </c>
      <c r="P2" s="59"/>
      <c r="Q2" s="88" t="s">
        <v>15</v>
      </c>
      <c r="R2" s="89"/>
      <c r="S2" s="89"/>
      <c r="T2" s="92" t="s">
        <v>30</v>
      </c>
      <c r="U2" s="94" t="s">
        <v>20</v>
      </c>
      <c r="V2" s="94" t="s">
        <v>19</v>
      </c>
      <c r="W2" s="95" t="s">
        <v>35</v>
      </c>
      <c r="X2" s="96"/>
      <c r="Y2" s="95" t="s">
        <v>15</v>
      </c>
      <c r="Z2" s="96"/>
      <c r="AA2" s="98" t="s">
        <v>31</v>
      </c>
      <c r="AB2" s="101" t="s">
        <v>299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98" t="s">
        <v>7</v>
      </c>
      <c r="AO2" s="98" t="s">
        <v>8</v>
      </c>
      <c r="AP2" s="100" t="s">
        <v>32</v>
      </c>
      <c r="AQ2" s="100" t="s">
        <v>33</v>
      </c>
    </row>
    <row r="3" spans="1:43" s="19" customFormat="1" ht="22.75" customHeight="1" x14ac:dyDescent="0.45">
      <c r="A3" s="75"/>
      <c r="B3" s="81"/>
      <c r="C3" s="81"/>
      <c r="D3" s="17" t="s">
        <v>46</v>
      </c>
      <c r="E3" s="17" t="s">
        <v>47</v>
      </c>
      <c r="F3" s="16" t="s">
        <v>48</v>
      </c>
      <c r="G3" s="77"/>
      <c r="H3" s="79"/>
      <c r="I3" s="79"/>
      <c r="J3" s="79"/>
      <c r="K3" s="86"/>
      <c r="L3" s="13" t="s">
        <v>5</v>
      </c>
      <c r="M3" s="13" t="s">
        <v>6</v>
      </c>
      <c r="N3" s="63" t="s">
        <v>12</v>
      </c>
      <c r="O3" s="12" t="s">
        <v>10</v>
      </c>
      <c r="P3" s="12" t="s">
        <v>16</v>
      </c>
      <c r="Q3" s="14" t="s">
        <v>13</v>
      </c>
      <c r="R3" s="12" t="s">
        <v>11</v>
      </c>
      <c r="S3" s="14" t="s">
        <v>17</v>
      </c>
      <c r="T3" s="93"/>
      <c r="U3" s="94"/>
      <c r="V3" s="94"/>
      <c r="W3" s="15" t="s">
        <v>21</v>
      </c>
      <c r="X3" s="15" t="s">
        <v>22</v>
      </c>
      <c r="Y3" s="15" t="s">
        <v>36</v>
      </c>
      <c r="Z3" s="15" t="s">
        <v>233</v>
      </c>
      <c r="AA3" s="99"/>
      <c r="AB3" s="51" t="s">
        <v>298</v>
      </c>
      <c r="AC3" s="51" t="s">
        <v>310</v>
      </c>
      <c r="AD3" s="51" t="s">
        <v>300</v>
      </c>
      <c r="AE3" s="51" t="s">
        <v>301</v>
      </c>
      <c r="AF3" s="51" t="s">
        <v>302</v>
      </c>
      <c r="AG3" s="51" t="s">
        <v>303</v>
      </c>
      <c r="AH3" s="51" t="s">
        <v>304</v>
      </c>
      <c r="AI3" s="51" t="s">
        <v>305</v>
      </c>
      <c r="AJ3" s="51" t="s">
        <v>306</v>
      </c>
      <c r="AK3" s="51" t="s">
        <v>307</v>
      </c>
      <c r="AL3" s="51" t="s">
        <v>308</v>
      </c>
      <c r="AM3" s="51" t="s">
        <v>309</v>
      </c>
      <c r="AN3" s="99"/>
      <c r="AO3" s="99"/>
      <c r="AP3" s="99"/>
      <c r="AQ3" s="99"/>
    </row>
    <row r="4" spans="1:43" s="18" customFormat="1" ht="30" customHeight="1" x14ac:dyDescent="0.45">
      <c r="A4" s="5">
        <v>1</v>
      </c>
      <c r="B4" s="5"/>
      <c r="C4" s="6" t="s">
        <v>225</v>
      </c>
      <c r="D4" s="6" t="s">
        <v>226</v>
      </c>
      <c r="E4" s="6" t="s">
        <v>227</v>
      </c>
      <c r="F4" s="5" t="s">
        <v>76</v>
      </c>
      <c r="G4" s="5" t="s">
        <v>228</v>
      </c>
      <c r="H4" s="5" t="s">
        <v>229</v>
      </c>
      <c r="I4" s="7" t="s">
        <v>259</v>
      </c>
      <c r="J4" s="48" t="s">
        <v>231</v>
      </c>
      <c r="K4" s="6"/>
      <c r="L4" s="6"/>
      <c r="M4" s="6"/>
      <c r="N4" s="64">
        <v>3000000</v>
      </c>
      <c r="O4" s="6"/>
      <c r="P4" s="6"/>
      <c r="Q4" s="6"/>
      <c r="R4" s="6"/>
      <c r="S4" s="6"/>
      <c r="T4" s="6"/>
      <c r="U4" s="8" t="s">
        <v>232</v>
      </c>
      <c r="V4" s="8"/>
      <c r="W4" s="10">
        <v>44927</v>
      </c>
      <c r="X4" s="10">
        <v>45289</v>
      </c>
      <c r="Y4" s="10">
        <f>W4</f>
        <v>44927</v>
      </c>
      <c r="Z4" s="8"/>
      <c r="AA4" s="1" t="s">
        <v>234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v>1000000</v>
      </c>
      <c r="AL4" s="52">
        <v>1000000</v>
      </c>
      <c r="AM4" s="52">
        <v>1000000</v>
      </c>
      <c r="AO4" s="1"/>
      <c r="AP4" s="1"/>
      <c r="AQ4" s="1"/>
    </row>
    <row r="5" spans="1:43" ht="30" customHeight="1" x14ac:dyDescent="0.3">
      <c r="A5" s="5">
        <v>2</v>
      </c>
      <c r="B5" s="5"/>
      <c r="C5" s="6" t="s">
        <v>235</v>
      </c>
      <c r="D5" s="6" t="s">
        <v>236</v>
      </c>
      <c r="E5" s="6" t="s">
        <v>239</v>
      </c>
      <c r="F5" s="5" t="s">
        <v>77</v>
      </c>
      <c r="G5" s="5" t="s">
        <v>228</v>
      </c>
      <c r="H5" s="5" t="s">
        <v>229</v>
      </c>
      <c r="I5" s="7" t="s">
        <v>259</v>
      </c>
      <c r="J5" s="48" t="s">
        <v>240</v>
      </c>
      <c r="K5" s="6"/>
      <c r="L5" s="6"/>
      <c r="M5" s="6"/>
      <c r="N5" s="64">
        <v>8268120</v>
      </c>
      <c r="O5" s="6"/>
      <c r="P5" s="6"/>
      <c r="Q5" s="6"/>
      <c r="R5" s="6"/>
      <c r="S5" s="6"/>
      <c r="T5" s="6"/>
      <c r="U5" s="8" t="s">
        <v>241</v>
      </c>
      <c r="W5" s="10">
        <v>44927</v>
      </c>
      <c r="X5" s="10">
        <v>45291</v>
      </c>
      <c r="Y5" s="10">
        <f t="shared" ref="Y5:Y19" si="0">W5</f>
        <v>44927</v>
      </c>
      <c r="Z5" s="8"/>
      <c r="AA5" s="2" t="s">
        <v>242</v>
      </c>
      <c r="AB5" s="53"/>
      <c r="AC5" s="53"/>
      <c r="AD5" s="53"/>
      <c r="AE5" s="53"/>
      <c r="AF5" s="53"/>
      <c r="AG5" s="53"/>
      <c r="AH5" s="53"/>
      <c r="AI5" s="53"/>
      <c r="AJ5" s="53"/>
      <c r="AK5" s="64">
        <v>8268120</v>
      </c>
      <c r="AL5" s="53"/>
      <c r="AM5" s="53"/>
      <c r="AN5" s="2"/>
      <c r="AO5" s="2"/>
      <c r="AP5" s="2"/>
      <c r="AQ5" s="2"/>
    </row>
    <row r="6" spans="1:43" ht="30" customHeight="1" x14ac:dyDescent="0.3">
      <c r="A6" s="5">
        <v>3</v>
      </c>
      <c r="B6" s="5"/>
      <c r="C6" s="6" t="s">
        <v>243</v>
      </c>
      <c r="D6" s="6" t="s">
        <v>244</v>
      </c>
      <c r="E6" s="6" t="s">
        <v>247</v>
      </c>
      <c r="F6" s="5" t="s">
        <v>249</v>
      </c>
      <c r="G6" s="5" t="s">
        <v>250</v>
      </c>
      <c r="H6" s="5" t="s">
        <v>229</v>
      </c>
      <c r="I6" s="7" t="s">
        <v>258</v>
      </c>
      <c r="J6" s="5" t="s">
        <v>252</v>
      </c>
      <c r="K6" s="6"/>
      <c r="L6" s="6"/>
      <c r="M6" s="6"/>
      <c r="N6" s="64">
        <v>260000</v>
      </c>
      <c r="O6" s="6"/>
      <c r="P6" s="6"/>
      <c r="Q6" s="6"/>
      <c r="R6" s="6"/>
      <c r="S6" s="6"/>
      <c r="T6" s="6"/>
      <c r="U6" s="8" t="s">
        <v>254</v>
      </c>
      <c r="V6" s="8"/>
      <c r="W6" s="10">
        <v>44927</v>
      </c>
      <c r="X6" s="10">
        <v>45291</v>
      </c>
      <c r="Y6" s="10">
        <f t="shared" si="0"/>
        <v>44927</v>
      </c>
      <c r="Z6" s="8"/>
      <c r="AA6" s="2" t="s">
        <v>255</v>
      </c>
      <c r="AB6" s="64">
        <v>260000</v>
      </c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2"/>
      <c r="AO6" s="2"/>
      <c r="AP6" s="2"/>
      <c r="AQ6" s="2"/>
    </row>
    <row r="7" spans="1:43" ht="30" customHeight="1" x14ac:dyDescent="0.3">
      <c r="A7" s="5">
        <v>4</v>
      </c>
      <c r="B7" s="5"/>
      <c r="C7" s="6" t="s">
        <v>256</v>
      </c>
      <c r="D7" s="6" t="s">
        <v>244</v>
      </c>
      <c r="E7" s="6"/>
      <c r="F7" s="5"/>
      <c r="G7" s="5"/>
      <c r="H7" s="5" t="s">
        <v>257</v>
      </c>
      <c r="I7" s="7" t="s">
        <v>258</v>
      </c>
      <c r="J7" s="49" t="s">
        <v>252</v>
      </c>
      <c r="K7" s="6"/>
      <c r="L7" s="6"/>
      <c r="M7" s="6"/>
      <c r="N7" s="64">
        <v>2800000</v>
      </c>
      <c r="O7" s="6"/>
      <c r="P7" s="6"/>
      <c r="Q7" s="6"/>
      <c r="R7" s="6"/>
      <c r="S7" s="6"/>
      <c r="T7" s="6"/>
      <c r="U7" s="8" t="s">
        <v>241</v>
      </c>
      <c r="V7" s="8"/>
      <c r="W7" s="10"/>
      <c r="X7" s="10"/>
      <c r="Y7" s="10"/>
      <c r="Z7" s="8"/>
      <c r="AA7" s="2" t="s">
        <v>255</v>
      </c>
      <c r="AB7" s="64">
        <v>2800000</v>
      </c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2"/>
      <c r="AO7" s="2"/>
      <c r="AP7" s="2"/>
      <c r="AQ7" s="2"/>
    </row>
    <row r="8" spans="1:43" ht="30" customHeight="1" x14ac:dyDescent="0.3">
      <c r="A8" s="5">
        <v>5</v>
      </c>
      <c r="B8" s="5"/>
      <c r="C8" s="6" t="s">
        <v>272</v>
      </c>
      <c r="D8" s="6" t="s">
        <v>244</v>
      </c>
      <c r="E8" s="6" t="s">
        <v>247</v>
      </c>
      <c r="F8" s="5" t="s">
        <v>260</v>
      </c>
      <c r="G8" s="5" t="s">
        <v>228</v>
      </c>
      <c r="H8" s="5" t="s">
        <v>229</v>
      </c>
      <c r="I8" s="7" t="s">
        <v>230</v>
      </c>
      <c r="J8" s="5" t="s">
        <v>261</v>
      </c>
      <c r="K8" s="6" t="s">
        <v>262</v>
      </c>
      <c r="L8" s="6"/>
      <c r="M8" s="6"/>
      <c r="N8" s="64">
        <v>2150000</v>
      </c>
      <c r="O8" s="6"/>
      <c r="P8" s="6"/>
      <c r="Q8" s="6"/>
      <c r="R8" s="6"/>
      <c r="S8" s="6"/>
      <c r="T8" s="6"/>
      <c r="U8" s="8" t="s">
        <v>253</v>
      </c>
      <c r="V8" s="8"/>
      <c r="W8" s="10">
        <v>45078</v>
      </c>
      <c r="X8" s="10">
        <v>45443</v>
      </c>
      <c r="Y8" s="10">
        <f t="shared" si="0"/>
        <v>45078</v>
      </c>
      <c r="Z8" s="8"/>
      <c r="AA8" s="2" t="s">
        <v>234</v>
      </c>
      <c r="AB8" s="53"/>
      <c r="AC8" s="53"/>
      <c r="AD8" s="53"/>
      <c r="AE8" s="53"/>
      <c r="AF8" s="53"/>
      <c r="AG8" s="53"/>
      <c r="AH8" s="53"/>
      <c r="AI8" s="53"/>
      <c r="AJ8" s="53"/>
      <c r="AK8" s="53">
        <v>1445339</v>
      </c>
      <c r="AL8" s="53">
        <v>444559</v>
      </c>
      <c r="AM8" s="53">
        <v>260102</v>
      </c>
      <c r="AN8" s="2"/>
      <c r="AO8" s="2"/>
      <c r="AP8" s="2"/>
      <c r="AQ8" s="2"/>
    </row>
    <row r="9" spans="1:43" ht="30" customHeight="1" x14ac:dyDescent="0.3">
      <c r="A9" s="5">
        <v>6</v>
      </c>
      <c r="B9" s="5"/>
      <c r="C9" s="6" t="s">
        <v>265</v>
      </c>
      <c r="D9" s="6" t="s">
        <v>245</v>
      </c>
      <c r="E9" s="6"/>
      <c r="F9" s="5"/>
      <c r="G9" s="5"/>
      <c r="H9" s="5" t="s">
        <v>257</v>
      </c>
      <c r="I9" s="7" t="s">
        <v>266</v>
      </c>
      <c r="J9" s="48" t="s">
        <v>267</v>
      </c>
      <c r="K9" s="6"/>
      <c r="L9" s="6"/>
      <c r="M9" s="6"/>
      <c r="N9" s="64">
        <v>1000000</v>
      </c>
      <c r="O9" s="6"/>
      <c r="P9" s="6"/>
      <c r="Q9" s="6"/>
      <c r="R9" s="6"/>
      <c r="S9" s="6"/>
      <c r="T9" s="6"/>
      <c r="U9" s="8" t="s">
        <v>253</v>
      </c>
      <c r="V9" s="8"/>
      <c r="W9" s="10">
        <v>44958</v>
      </c>
      <c r="X9" s="10">
        <v>45323</v>
      </c>
      <c r="Y9" s="10">
        <f t="shared" si="0"/>
        <v>44958</v>
      </c>
      <c r="Z9" s="8"/>
      <c r="AA9" s="2" t="s">
        <v>268</v>
      </c>
      <c r="AB9" s="53">
        <f>N9*53%</f>
        <v>530000</v>
      </c>
      <c r="AC9" s="53">
        <f>N9*1%</f>
        <v>10000</v>
      </c>
      <c r="AD9" s="53">
        <f>N9*28%</f>
        <v>280000</v>
      </c>
      <c r="AE9" s="53">
        <f>N9*8%</f>
        <v>80000</v>
      </c>
      <c r="AF9" s="53">
        <f>N9*6%</f>
        <v>60000</v>
      </c>
      <c r="AG9" s="53">
        <f>N9*1%</f>
        <v>10000</v>
      </c>
      <c r="AH9" s="53"/>
      <c r="AI9" s="53"/>
      <c r="AJ9" s="53"/>
      <c r="AK9" s="53">
        <f>N9*3%</f>
        <v>30000</v>
      </c>
      <c r="AL9" s="53"/>
      <c r="AM9" s="53"/>
      <c r="AN9" s="2"/>
      <c r="AO9" s="2"/>
      <c r="AP9" s="2"/>
      <c r="AQ9" s="2"/>
    </row>
    <row r="10" spans="1:43" ht="30" customHeight="1" x14ac:dyDescent="0.3">
      <c r="A10" s="5">
        <v>7</v>
      </c>
      <c r="B10" s="5"/>
      <c r="C10" s="6" t="s">
        <v>269</v>
      </c>
      <c r="D10" s="6" t="s">
        <v>244</v>
      </c>
      <c r="E10" s="6" t="s">
        <v>247</v>
      </c>
      <c r="F10" s="5" t="s">
        <v>85</v>
      </c>
      <c r="G10" s="5" t="s">
        <v>228</v>
      </c>
      <c r="H10" s="5" t="s">
        <v>229</v>
      </c>
      <c r="I10" s="7" t="s">
        <v>270</v>
      </c>
      <c r="J10" s="48" t="s">
        <v>271</v>
      </c>
      <c r="K10" s="6"/>
      <c r="L10" s="6"/>
      <c r="M10" s="6"/>
      <c r="N10" s="64">
        <v>800000</v>
      </c>
      <c r="O10" s="6"/>
      <c r="P10" s="6"/>
      <c r="Q10" s="6"/>
      <c r="R10" s="6"/>
      <c r="S10" s="6"/>
      <c r="T10" s="6"/>
      <c r="U10" s="8" t="s">
        <v>253</v>
      </c>
      <c r="V10" s="8"/>
      <c r="W10" s="10">
        <v>44927</v>
      </c>
      <c r="X10" s="10">
        <v>45382</v>
      </c>
      <c r="Y10" s="10">
        <f t="shared" si="0"/>
        <v>44927</v>
      </c>
      <c r="Z10" s="8"/>
      <c r="AA10" s="2" t="s">
        <v>268</v>
      </c>
      <c r="AB10" s="53">
        <f>N10*53%</f>
        <v>424000</v>
      </c>
      <c r="AC10" s="53">
        <f t="shared" ref="AC10:AC19" si="1">N10*1%</f>
        <v>8000</v>
      </c>
      <c r="AD10" s="53">
        <f t="shared" ref="AD10:AD19" si="2">N10*28%</f>
        <v>224000.00000000003</v>
      </c>
      <c r="AE10" s="53">
        <f t="shared" ref="AE10:AE19" si="3">N10*8%</f>
        <v>64000</v>
      </c>
      <c r="AF10" s="53">
        <f t="shared" ref="AF10:AF19" si="4">N10*6%</f>
        <v>48000</v>
      </c>
      <c r="AG10" s="53">
        <f t="shared" ref="AG10:AG19" si="5">N10*1%</f>
        <v>8000</v>
      </c>
      <c r="AH10" s="53"/>
      <c r="AI10" s="53"/>
      <c r="AJ10" s="53"/>
      <c r="AK10" s="53">
        <f t="shared" ref="AK10:AK19" si="6">N10*3%</f>
        <v>24000</v>
      </c>
      <c r="AL10" s="53"/>
      <c r="AM10" s="53"/>
      <c r="AN10" s="2"/>
      <c r="AO10" s="2"/>
      <c r="AP10" s="2"/>
      <c r="AQ10" s="2"/>
    </row>
    <row r="11" spans="1:43" ht="30" customHeight="1" x14ac:dyDescent="0.3">
      <c r="A11" s="5">
        <v>8</v>
      </c>
      <c r="B11" s="5"/>
      <c r="C11" s="6" t="s">
        <v>263</v>
      </c>
      <c r="D11" s="6" t="s">
        <v>244</v>
      </c>
      <c r="E11" s="6" t="s">
        <v>247</v>
      </c>
      <c r="F11" s="5" t="s">
        <v>86</v>
      </c>
      <c r="G11" s="5" t="s">
        <v>250</v>
      </c>
      <c r="H11" s="5" t="s">
        <v>229</v>
      </c>
      <c r="I11" s="7" t="s">
        <v>251</v>
      </c>
      <c r="J11" s="48" t="s">
        <v>264</v>
      </c>
      <c r="K11" s="6"/>
      <c r="L11" s="6"/>
      <c r="M11" s="6"/>
      <c r="N11" s="64">
        <v>1000000</v>
      </c>
      <c r="O11" s="6"/>
      <c r="P11" s="6"/>
      <c r="Q11" s="6"/>
      <c r="R11" s="6"/>
      <c r="S11" s="6"/>
      <c r="T11" s="6"/>
      <c r="U11" s="8" t="s">
        <v>273</v>
      </c>
      <c r="V11" s="8"/>
      <c r="W11" s="10">
        <v>44945</v>
      </c>
      <c r="X11" s="10">
        <v>45046</v>
      </c>
      <c r="Y11" s="10">
        <f t="shared" si="0"/>
        <v>44945</v>
      </c>
      <c r="Z11" s="8"/>
      <c r="AA11" s="2" t="s">
        <v>255</v>
      </c>
      <c r="AB11" s="64">
        <v>1000000</v>
      </c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2"/>
      <c r="AO11" s="2"/>
      <c r="AP11" s="2"/>
      <c r="AQ11" s="2"/>
    </row>
    <row r="12" spans="1:43" ht="30" customHeight="1" x14ac:dyDescent="0.3">
      <c r="A12" s="5">
        <v>9</v>
      </c>
      <c r="B12" s="5"/>
      <c r="C12" s="6" t="s">
        <v>274</v>
      </c>
      <c r="D12" s="6" t="s">
        <v>245</v>
      </c>
      <c r="E12" s="6" t="s">
        <v>275</v>
      </c>
      <c r="F12" s="5" t="s">
        <v>276</v>
      </c>
      <c r="G12" s="5" t="s">
        <v>277</v>
      </c>
      <c r="H12" s="5" t="s">
        <v>229</v>
      </c>
      <c r="I12" s="7" t="s">
        <v>251</v>
      </c>
      <c r="J12" s="5" t="s">
        <v>278</v>
      </c>
      <c r="K12" s="6"/>
      <c r="L12" s="6"/>
      <c r="M12" s="6"/>
      <c r="N12" s="64">
        <v>1820000</v>
      </c>
      <c r="P12" s="6"/>
      <c r="Q12" s="6"/>
      <c r="R12" s="6"/>
      <c r="S12" s="6"/>
      <c r="T12" s="6"/>
      <c r="U12" s="9" t="s">
        <v>232</v>
      </c>
      <c r="V12" s="9"/>
      <c r="W12" s="11">
        <v>44986</v>
      </c>
      <c r="X12" s="11">
        <v>45291</v>
      </c>
      <c r="Y12" s="10">
        <f t="shared" si="0"/>
        <v>44986</v>
      </c>
      <c r="Z12" s="9"/>
      <c r="AA12" s="2" t="s">
        <v>268</v>
      </c>
      <c r="AB12" s="53">
        <f t="shared" ref="AB12:AB19" si="7">N12*53%</f>
        <v>964600</v>
      </c>
      <c r="AC12" s="53">
        <f t="shared" si="1"/>
        <v>18200</v>
      </c>
      <c r="AD12" s="53">
        <f t="shared" si="2"/>
        <v>509600.00000000006</v>
      </c>
      <c r="AE12" s="53">
        <f t="shared" si="3"/>
        <v>145600</v>
      </c>
      <c r="AF12" s="53">
        <f t="shared" si="4"/>
        <v>109200</v>
      </c>
      <c r="AG12" s="53">
        <f t="shared" si="5"/>
        <v>18200</v>
      </c>
      <c r="AH12" s="53"/>
      <c r="AI12" s="53"/>
      <c r="AJ12" s="53"/>
      <c r="AK12" s="53">
        <f t="shared" si="6"/>
        <v>54600</v>
      </c>
      <c r="AL12" s="53"/>
      <c r="AM12" s="53"/>
      <c r="AN12" s="2"/>
      <c r="AO12" s="2"/>
      <c r="AP12" s="2"/>
      <c r="AQ12" s="2"/>
    </row>
    <row r="13" spans="1:43" ht="30" customHeight="1" x14ac:dyDescent="0.3">
      <c r="A13" s="5">
        <v>10</v>
      </c>
      <c r="B13" s="5"/>
      <c r="C13" s="6" t="s">
        <v>279</v>
      </c>
      <c r="D13" s="6" t="s">
        <v>245</v>
      </c>
      <c r="E13" s="6" t="s">
        <v>89</v>
      </c>
      <c r="F13" s="5" t="s">
        <v>281</v>
      </c>
      <c r="G13" s="5" t="s">
        <v>250</v>
      </c>
      <c r="H13" s="5" t="s">
        <v>229</v>
      </c>
      <c r="I13" s="7" t="s">
        <v>251</v>
      </c>
      <c r="J13" s="5" t="s">
        <v>282</v>
      </c>
      <c r="K13" s="6"/>
      <c r="L13" s="6"/>
      <c r="M13" s="6"/>
      <c r="N13" s="64">
        <v>4500000</v>
      </c>
      <c r="O13" s="6"/>
      <c r="P13" s="6"/>
      <c r="Q13" s="6"/>
      <c r="R13" s="6"/>
      <c r="S13" s="6"/>
      <c r="T13" s="6"/>
      <c r="U13" s="8" t="s">
        <v>273</v>
      </c>
      <c r="V13" s="8"/>
      <c r="W13" s="10">
        <v>45000</v>
      </c>
      <c r="X13" s="10">
        <v>45291</v>
      </c>
      <c r="Y13" s="10">
        <f t="shared" si="0"/>
        <v>45000</v>
      </c>
      <c r="Z13" s="8"/>
      <c r="AA13" s="2" t="s">
        <v>255</v>
      </c>
      <c r="AB13" s="64">
        <v>4500000</v>
      </c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2"/>
      <c r="AO13" s="2"/>
      <c r="AP13" s="2"/>
      <c r="AQ13" s="2"/>
    </row>
    <row r="14" spans="1:43" ht="30" customHeight="1" x14ac:dyDescent="0.3">
      <c r="A14" s="5">
        <v>11</v>
      </c>
      <c r="B14" s="5"/>
      <c r="C14" s="6" t="s">
        <v>283</v>
      </c>
      <c r="D14" s="6" t="s">
        <v>50</v>
      </c>
      <c r="E14" s="6"/>
      <c r="F14" s="5"/>
      <c r="G14" s="5"/>
      <c r="H14" s="5" t="s">
        <v>257</v>
      </c>
      <c r="I14" s="7" t="s">
        <v>266</v>
      </c>
      <c r="J14" s="5" t="s">
        <v>284</v>
      </c>
      <c r="K14" s="6"/>
      <c r="L14" s="6"/>
      <c r="M14" s="6"/>
      <c r="N14" s="64">
        <v>699880</v>
      </c>
      <c r="O14" s="6"/>
      <c r="P14" s="6"/>
      <c r="Q14" s="6"/>
      <c r="R14" s="6"/>
      <c r="S14" s="6"/>
      <c r="T14" s="6"/>
      <c r="U14" s="8" t="s">
        <v>273</v>
      </c>
      <c r="V14" s="8"/>
      <c r="W14" s="10"/>
      <c r="X14" s="10"/>
      <c r="Y14" s="10"/>
      <c r="Z14" s="8"/>
      <c r="AA14" s="2" t="s">
        <v>285</v>
      </c>
      <c r="AB14" s="64">
        <v>699880</v>
      </c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2"/>
      <c r="AO14" s="2"/>
      <c r="AP14" s="2"/>
      <c r="AQ14" s="2"/>
    </row>
    <row r="15" spans="1:43" ht="30" customHeight="1" x14ac:dyDescent="0.3">
      <c r="A15" s="5">
        <v>12</v>
      </c>
      <c r="B15" s="5"/>
      <c r="C15" s="6" t="s">
        <v>286</v>
      </c>
      <c r="D15" s="6" t="s">
        <v>245</v>
      </c>
      <c r="E15" s="6" t="s">
        <v>137</v>
      </c>
      <c r="F15" s="5" t="s">
        <v>287</v>
      </c>
      <c r="G15" s="5" t="s">
        <v>250</v>
      </c>
      <c r="H15" s="5" t="s">
        <v>229</v>
      </c>
      <c r="I15" s="7" t="s">
        <v>251</v>
      </c>
      <c r="J15" s="5" t="s">
        <v>288</v>
      </c>
      <c r="K15" s="6"/>
      <c r="L15" s="6"/>
      <c r="M15" s="6"/>
      <c r="N15" s="64">
        <v>249600</v>
      </c>
      <c r="O15" s="6"/>
      <c r="P15" s="6"/>
      <c r="Q15" s="6"/>
      <c r="R15" s="6"/>
      <c r="S15" s="6"/>
      <c r="T15" s="6"/>
      <c r="U15" s="8" t="s">
        <v>253</v>
      </c>
      <c r="V15" s="8"/>
      <c r="W15" s="10">
        <v>44958</v>
      </c>
      <c r="X15" s="10">
        <v>44985</v>
      </c>
      <c r="Y15" s="10">
        <f t="shared" si="0"/>
        <v>44958</v>
      </c>
      <c r="Z15" s="8"/>
      <c r="AA15" s="2" t="s">
        <v>268</v>
      </c>
      <c r="AB15" s="53">
        <f t="shared" si="7"/>
        <v>132288</v>
      </c>
      <c r="AC15" s="53">
        <f t="shared" si="1"/>
        <v>2496</v>
      </c>
      <c r="AD15" s="53">
        <f t="shared" si="2"/>
        <v>69888</v>
      </c>
      <c r="AE15" s="53">
        <f t="shared" si="3"/>
        <v>19968</v>
      </c>
      <c r="AF15" s="53">
        <f t="shared" si="4"/>
        <v>14976</v>
      </c>
      <c r="AG15" s="53">
        <f t="shared" si="5"/>
        <v>2496</v>
      </c>
      <c r="AH15" s="53"/>
      <c r="AI15" s="53"/>
      <c r="AJ15" s="53"/>
      <c r="AK15" s="53">
        <f t="shared" si="6"/>
        <v>7488</v>
      </c>
      <c r="AL15" s="53"/>
      <c r="AM15" s="53"/>
      <c r="AN15" s="2"/>
      <c r="AO15" s="2"/>
      <c r="AP15" s="2"/>
      <c r="AQ15" s="2"/>
    </row>
    <row r="16" spans="1:43" ht="30" customHeight="1" x14ac:dyDescent="0.3">
      <c r="A16" s="5">
        <v>13</v>
      </c>
      <c r="B16" s="5"/>
      <c r="C16" s="6" t="s">
        <v>289</v>
      </c>
      <c r="D16" s="6" t="s">
        <v>245</v>
      </c>
      <c r="E16" s="6" t="s">
        <v>280</v>
      </c>
      <c r="F16" s="5" t="s">
        <v>290</v>
      </c>
      <c r="G16" s="5" t="s">
        <v>250</v>
      </c>
      <c r="H16" s="5" t="s">
        <v>229</v>
      </c>
      <c r="I16" s="7" t="s">
        <v>251</v>
      </c>
      <c r="J16" s="5" t="s">
        <v>291</v>
      </c>
      <c r="K16" s="6"/>
      <c r="L16" s="6"/>
      <c r="M16" s="6"/>
      <c r="N16" s="64">
        <v>7000000</v>
      </c>
      <c r="O16" s="6"/>
      <c r="P16" s="6"/>
      <c r="Q16" s="6"/>
      <c r="R16" s="6"/>
      <c r="S16" s="6"/>
      <c r="T16" s="6"/>
      <c r="U16" s="8" t="s">
        <v>232</v>
      </c>
      <c r="V16" s="8"/>
      <c r="W16" s="10">
        <v>44970</v>
      </c>
      <c r="X16" s="10">
        <v>45291</v>
      </c>
      <c r="Y16" s="10">
        <f t="shared" si="0"/>
        <v>44970</v>
      </c>
      <c r="Z16" s="8"/>
      <c r="AA16" s="2" t="s">
        <v>255</v>
      </c>
      <c r="AB16" s="64">
        <v>7000000</v>
      </c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2"/>
      <c r="AO16" s="2"/>
      <c r="AP16" s="2"/>
      <c r="AQ16" s="2"/>
    </row>
    <row r="17" spans="1:43" ht="30" customHeight="1" x14ac:dyDescent="0.3">
      <c r="A17" s="5">
        <v>14</v>
      </c>
      <c r="B17" s="5"/>
      <c r="C17" s="6" t="s">
        <v>292</v>
      </c>
      <c r="D17" s="6" t="s">
        <v>50</v>
      </c>
      <c r="E17" s="6" t="s">
        <v>206</v>
      </c>
      <c r="F17" s="5" t="s">
        <v>62</v>
      </c>
      <c r="G17" s="5" t="s">
        <v>277</v>
      </c>
      <c r="H17" s="5" t="s">
        <v>229</v>
      </c>
      <c r="I17" s="7" t="s">
        <v>266</v>
      </c>
      <c r="J17" s="5" t="s">
        <v>284</v>
      </c>
      <c r="K17" s="6"/>
      <c r="L17" s="6"/>
      <c r="M17" s="6"/>
      <c r="N17" s="64">
        <v>213862.64</v>
      </c>
      <c r="O17" s="6"/>
      <c r="P17" s="6"/>
      <c r="Q17" s="6"/>
      <c r="R17" s="6"/>
      <c r="S17" s="6"/>
      <c r="T17" s="6"/>
      <c r="U17" s="8" t="s">
        <v>253</v>
      </c>
      <c r="V17" s="8"/>
      <c r="W17" s="10">
        <v>44931</v>
      </c>
      <c r="X17" s="10">
        <v>45000</v>
      </c>
      <c r="Y17" s="10">
        <f t="shared" si="0"/>
        <v>44931</v>
      </c>
      <c r="Z17" s="8"/>
      <c r="AA17" s="2" t="s">
        <v>255</v>
      </c>
      <c r="AB17" s="64">
        <v>213862.64</v>
      </c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2"/>
      <c r="AO17" s="2"/>
      <c r="AP17" s="2"/>
      <c r="AQ17" s="2"/>
    </row>
    <row r="18" spans="1:43" ht="30" customHeight="1" x14ac:dyDescent="0.3">
      <c r="A18" s="5">
        <v>15</v>
      </c>
      <c r="B18" s="5"/>
      <c r="C18" s="6" t="s">
        <v>293</v>
      </c>
      <c r="D18" s="6" t="s">
        <v>245</v>
      </c>
      <c r="E18" s="6"/>
      <c r="F18" s="5"/>
      <c r="G18" s="5"/>
      <c r="H18" s="5" t="s">
        <v>257</v>
      </c>
      <c r="I18" s="7" t="s">
        <v>251</v>
      </c>
      <c r="J18" s="5" t="s">
        <v>294</v>
      </c>
      <c r="K18" s="6"/>
      <c r="L18" s="6"/>
      <c r="M18" s="6"/>
      <c r="N18" s="64">
        <v>6000000</v>
      </c>
      <c r="O18" s="6"/>
      <c r="P18" s="6"/>
      <c r="Q18" s="6"/>
      <c r="R18" s="6"/>
      <c r="S18" s="6"/>
      <c r="T18" s="6"/>
      <c r="U18" s="8" t="s">
        <v>232</v>
      </c>
      <c r="V18" s="8"/>
      <c r="W18" s="10"/>
      <c r="X18" s="10"/>
      <c r="Y18" s="10"/>
      <c r="Z18" s="8"/>
      <c r="AA18" s="2" t="s">
        <v>268</v>
      </c>
      <c r="AB18" s="53">
        <f t="shared" si="7"/>
        <v>3180000</v>
      </c>
      <c r="AC18" s="53">
        <f t="shared" si="1"/>
        <v>60000</v>
      </c>
      <c r="AD18" s="53">
        <f t="shared" si="2"/>
        <v>1680000.0000000002</v>
      </c>
      <c r="AE18" s="53">
        <f t="shared" si="3"/>
        <v>480000</v>
      </c>
      <c r="AF18" s="53">
        <f t="shared" si="4"/>
        <v>360000</v>
      </c>
      <c r="AG18" s="53">
        <f t="shared" si="5"/>
        <v>60000</v>
      </c>
      <c r="AH18" s="53"/>
      <c r="AI18" s="53"/>
      <c r="AJ18" s="53"/>
      <c r="AK18" s="53">
        <f t="shared" si="6"/>
        <v>180000</v>
      </c>
      <c r="AL18" s="53"/>
      <c r="AM18" s="53"/>
      <c r="AN18" s="2"/>
      <c r="AO18" s="2"/>
      <c r="AP18" s="2"/>
      <c r="AQ18" s="2"/>
    </row>
    <row r="19" spans="1:43" ht="30" customHeight="1" x14ac:dyDescent="0.3">
      <c r="A19" s="5">
        <v>16</v>
      </c>
      <c r="B19" s="5"/>
      <c r="C19" s="6" t="s">
        <v>295</v>
      </c>
      <c r="D19" s="6" t="s">
        <v>237</v>
      </c>
      <c r="E19" s="6" t="s">
        <v>238</v>
      </c>
      <c r="F19" s="5" t="s">
        <v>102</v>
      </c>
      <c r="G19" s="5" t="s">
        <v>296</v>
      </c>
      <c r="H19" s="5" t="s">
        <v>229</v>
      </c>
      <c r="I19" s="7" t="s">
        <v>251</v>
      </c>
      <c r="J19" s="5" t="s">
        <v>297</v>
      </c>
      <c r="K19" s="6"/>
      <c r="L19" s="6"/>
      <c r="M19" s="6"/>
      <c r="N19" s="64">
        <v>1000000</v>
      </c>
      <c r="O19" s="6"/>
      <c r="P19" s="6"/>
      <c r="Q19" s="6"/>
      <c r="R19" s="6"/>
      <c r="S19" s="6"/>
      <c r="T19" s="6"/>
      <c r="U19" s="8" t="s">
        <v>232</v>
      </c>
      <c r="V19" s="8"/>
      <c r="W19" s="10">
        <v>44964</v>
      </c>
      <c r="X19" s="10">
        <v>45138</v>
      </c>
      <c r="Y19" s="10">
        <f t="shared" si="0"/>
        <v>44964</v>
      </c>
      <c r="Z19" s="8"/>
      <c r="AA19" s="2" t="s">
        <v>268</v>
      </c>
      <c r="AB19" s="53">
        <f t="shared" si="7"/>
        <v>530000</v>
      </c>
      <c r="AC19" s="53">
        <f t="shared" si="1"/>
        <v>10000</v>
      </c>
      <c r="AD19" s="53">
        <f t="shared" si="2"/>
        <v>280000</v>
      </c>
      <c r="AE19" s="53">
        <f t="shared" si="3"/>
        <v>80000</v>
      </c>
      <c r="AF19" s="53">
        <f t="shared" si="4"/>
        <v>60000</v>
      </c>
      <c r="AG19" s="53">
        <f t="shared" si="5"/>
        <v>10000</v>
      </c>
      <c r="AH19" s="53"/>
      <c r="AI19" s="53"/>
      <c r="AJ19" s="53"/>
      <c r="AK19" s="53">
        <f t="shared" si="6"/>
        <v>30000</v>
      </c>
      <c r="AL19" s="53"/>
      <c r="AM19" s="53"/>
      <c r="AN19" s="2"/>
      <c r="AO19" s="2"/>
      <c r="AP19" s="2"/>
      <c r="AQ19" s="2"/>
    </row>
    <row r="20" spans="1:43" ht="30" customHeight="1" x14ac:dyDescent="0.3">
      <c r="A20" s="5">
        <v>17</v>
      </c>
      <c r="B20" s="5"/>
      <c r="C20" s="6" t="s">
        <v>316</v>
      </c>
      <c r="D20" s="6" t="s">
        <v>245</v>
      </c>
      <c r="E20" s="6" t="s">
        <v>280</v>
      </c>
      <c r="F20" s="5" t="s">
        <v>290</v>
      </c>
      <c r="G20" s="5" t="s">
        <v>317</v>
      </c>
      <c r="H20" s="5" t="s">
        <v>229</v>
      </c>
      <c r="I20" s="7" t="s">
        <v>251</v>
      </c>
      <c r="J20" s="5" t="s">
        <v>318</v>
      </c>
      <c r="K20" s="6"/>
      <c r="L20" s="6"/>
      <c r="M20" s="6"/>
      <c r="N20" s="64">
        <v>3000000</v>
      </c>
      <c r="O20" s="6"/>
      <c r="P20" s="6"/>
      <c r="Q20" s="6"/>
      <c r="R20" s="6"/>
      <c r="S20" s="6"/>
      <c r="T20" s="6"/>
      <c r="U20" s="8" t="s">
        <v>253</v>
      </c>
      <c r="V20" s="8"/>
      <c r="W20" s="10">
        <v>45017</v>
      </c>
      <c r="X20" s="10">
        <v>45291</v>
      </c>
      <c r="Y20" s="10"/>
      <c r="Z20" s="8"/>
      <c r="AA20" s="2" t="s">
        <v>255</v>
      </c>
      <c r="AB20" s="53">
        <v>3000000</v>
      </c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2"/>
      <c r="AO20" s="2"/>
      <c r="AP20" s="2"/>
      <c r="AQ20" s="2"/>
    </row>
    <row r="21" spans="1:43" ht="30" customHeight="1" x14ac:dyDescent="0.3">
      <c r="A21" s="5">
        <v>18</v>
      </c>
      <c r="B21" s="5"/>
      <c r="C21" s="6" t="s">
        <v>319</v>
      </c>
      <c r="D21" s="6" t="s">
        <v>245</v>
      </c>
      <c r="E21" s="6" t="s">
        <v>275</v>
      </c>
      <c r="F21" s="5" t="s">
        <v>401</v>
      </c>
      <c r="G21" s="5" t="s">
        <v>317</v>
      </c>
      <c r="H21" s="5" t="s">
        <v>229</v>
      </c>
      <c r="I21" s="7" t="s">
        <v>251</v>
      </c>
      <c r="J21" s="5" t="s">
        <v>320</v>
      </c>
      <c r="K21" s="6"/>
      <c r="L21" s="6"/>
      <c r="M21" s="6"/>
      <c r="N21" s="64">
        <v>4500000</v>
      </c>
      <c r="O21" s="6"/>
      <c r="P21" s="6"/>
      <c r="Q21" s="6"/>
      <c r="R21" s="6"/>
      <c r="S21" s="6"/>
      <c r="T21" s="6"/>
      <c r="U21" s="8" t="s">
        <v>232</v>
      </c>
      <c r="V21" s="8"/>
      <c r="W21" s="10">
        <v>45021</v>
      </c>
      <c r="X21" s="10">
        <v>45077</v>
      </c>
      <c r="Y21" s="10"/>
      <c r="Z21" s="8"/>
      <c r="AA21" s="2" t="s">
        <v>255</v>
      </c>
      <c r="AB21" s="53">
        <v>4500000</v>
      </c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2"/>
      <c r="AO21" s="2"/>
      <c r="AP21" s="2"/>
      <c r="AQ21" s="2"/>
    </row>
    <row r="22" spans="1:43" ht="30" customHeight="1" x14ac:dyDescent="0.3">
      <c r="A22" s="5">
        <v>19</v>
      </c>
      <c r="B22" s="5"/>
      <c r="C22" s="6" t="s">
        <v>321</v>
      </c>
      <c r="D22" s="6" t="s">
        <v>226</v>
      </c>
      <c r="E22" s="6" t="s">
        <v>402</v>
      </c>
      <c r="F22" s="5" t="s">
        <v>403</v>
      </c>
      <c r="G22" s="5" t="s">
        <v>322</v>
      </c>
      <c r="H22" s="5" t="s">
        <v>229</v>
      </c>
      <c r="I22" s="7" t="s">
        <v>251</v>
      </c>
      <c r="J22" s="5" t="s">
        <v>323</v>
      </c>
      <c r="K22" s="6"/>
      <c r="L22" s="6"/>
      <c r="M22" s="6"/>
      <c r="N22" s="64">
        <v>100000</v>
      </c>
      <c r="O22" s="6"/>
      <c r="P22" s="6"/>
      <c r="Q22" s="6"/>
      <c r="R22" s="6"/>
      <c r="S22" s="6"/>
      <c r="T22" s="6"/>
      <c r="U22" s="8" t="s">
        <v>253</v>
      </c>
      <c r="V22" s="8"/>
      <c r="W22" s="10"/>
      <c r="X22" s="10"/>
      <c r="Y22" s="10"/>
      <c r="Z22" s="8"/>
      <c r="AA22" s="2" t="s">
        <v>268</v>
      </c>
      <c r="AB22" s="53">
        <v>100000</v>
      </c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2"/>
      <c r="AO22" s="2"/>
      <c r="AP22" s="2"/>
      <c r="AQ22" s="2"/>
    </row>
    <row r="23" spans="1:43" ht="30" customHeight="1" x14ac:dyDescent="0.3">
      <c r="A23" s="5">
        <v>20</v>
      </c>
      <c r="B23" s="5"/>
      <c r="C23" s="6" t="s">
        <v>324</v>
      </c>
      <c r="D23" s="6" t="s">
        <v>50</v>
      </c>
      <c r="E23" s="6" t="s">
        <v>206</v>
      </c>
      <c r="F23" s="5" t="s">
        <v>404</v>
      </c>
      <c r="G23" s="5" t="s">
        <v>325</v>
      </c>
      <c r="H23" s="5" t="s">
        <v>229</v>
      </c>
      <c r="I23" s="7" t="s">
        <v>266</v>
      </c>
      <c r="J23" s="5" t="s">
        <v>326</v>
      </c>
      <c r="K23" s="6"/>
      <c r="L23" s="6"/>
      <c r="M23" s="6"/>
      <c r="N23" s="64">
        <v>32090</v>
      </c>
      <c r="O23" s="6"/>
      <c r="P23" s="6"/>
      <c r="Q23" s="6"/>
      <c r="R23" s="6"/>
      <c r="S23" s="6"/>
      <c r="T23" s="6"/>
      <c r="U23" s="8" t="s">
        <v>273</v>
      </c>
      <c r="V23" s="8"/>
      <c r="W23" s="10">
        <v>45020</v>
      </c>
      <c r="X23" s="10">
        <v>45041</v>
      </c>
      <c r="Y23" s="10"/>
      <c r="Z23" s="8"/>
      <c r="AA23" s="2" t="s">
        <v>405</v>
      </c>
      <c r="AB23" s="53"/>
      <c r="AD23" s="53">
        <v>32090</v>
      </c>
      <c r="AE23" s="53"/>
      <c r="AF23" s="53"/>
      <c r="AG23" s="53"/>
      <c r="AH23" s="53"/>
      <c r="AI23" s="53"/>
      <c r="AJ23" s="53"/>
      <c r="AK23" s="53"/>
      <c r="AL23" s="53"/>
      <c r="AM23" s="53"/>
      <c r="AN23" s="2"/>
      <c r="AO23" s="2"/>
      <c r="AP23" s="2"/>
      <c r="AQ23" s="2"/>
    </row>
    <row r="24" spans="1:43" ht="30" customHeight="1" x14ac:dyDescent="0.3">
      <c r="A24" s="5">
        <v>21</v>
      </c>
      <c r="B24" s="5"/>
      <c r="C24" s="6" t="s">
        <v>327</v>
      </c>
      <c r="D24" s="6" t="s">
        <v>226</v>
      </c>
      <c r="E24" s="6" t="s">
        <v>406</v>
      </c>
      <c r="F24" s="5" t="s">
        <v>407</v>
      </c>
      <c r="G24" s="5" t="s">
        <v>328</v>
      </c>
      <c r="H24" s="5" t="s">
        <v>229</v>
      </c>
      <c r="I24" s="7" t="s">
        <v>251</v>
      </c>
      <c r="J24" s="5" t="s">
        <v>329</v>
      </c>
      <c r="K24" s="6"/>
      <c r="L24" s="6"/>
      <c r="M24" s="6"/>
      <c r="N24" s="64">
        <v>100000</v>
      </c>
      <c r="O24" s="6"/>
      <c r="P24" s="6"/>
      <c r="Q24" s="6"/>
      <c r="R24" s="6"/>
      <c r="S24" s="6"/>
      <c r="T24" s="6"/>
      <c r="U24" s="8" t="s">
        <v>273</v>
      </c>
      <c r="V24" s="8"/>
      <c r="W24" s="10">
        <v>45016</v>
      </c>
      <c r="X24" s="10">
        <v>45046</v>
      </c>
      <c r="Y24" s="10"/>
      <c r="Z24" s="8"/>
      <c r="AA24" s="2" t="s">
        <v>255</v>
      </c>
      <c r="AB24" s="53">
        <v>100000</v>
      </c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2"/>
      <c r="AO24" s="2"/>
      <c r="AP24" s="2"/>
      <c r="AQ24" s="2"/>
    </row>
    <row r="25" spans="1:43" ht="30" customHeight="1" x14ac:dyDescent="0.3">
      <c r="A25" s="5">
        <v>22</v>
      </c>
      <c r="B25" s="5"/>
      <c r="C25" s="6" t="s">
        <v>330</v>
      </c>
      <c r="D25" s="6" t="s">
        <v>245</v>
      </c>
      <c r="E25" s="6"/>
      <c r="F25" s="5"/>
      <c r="G25" s="5" t="s">
        <v>325</v>
      </c>
      <c r="H25" s="5" t="s">
        <v>257</v>
      </c>
      <c r="I25" s="7" t="s">
        <v>270</v>
      </c>
      <c r="J25" s="5" t="s">
        <v>331</v>
      </c>
      <c r="K25" s="6"/>
      <c r="L25" s="6"/>
      <c r="M25" s="6"/>
      <c r="N25" s="64">
        <v>2000000</v>
      </c>
      <c r="O25" s="6"/>
      <c r="P25" s="6"/>
      <c r="Q25" s="6"/>
      <c r="R25" s="6"/>
      <c r="S25" s="6"/>
      <c r="T25" s="6"/>
      <c r="U25" s="8" t="s">
        <v>232</v>
      </c>
      <c r="V25" s="8"/>
      <c r="W25" s="10">
        <v>45017</v>
      </c>
      <c r="X25" s="10">
        <v>45383</v>
      </c>
      <c r="Y25" s="10"/>
      <c r="Z25" s="8"/>
      <c r="AA25" s="2" t="s">
        <v>268</v>
      </c>
      <c r="AB25" s="53">
        <v>2000000</v>
      </c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2"/>
      <c r="AO25" s="2"/>
      <c r="AP25" s="2"/>
      <c r="AQ25" s="2"/>
    </row>
    <row r="26" spans="1:43" ht="30" customHeight="1" x14ac:dyDescent="0.3">
      <c r="A26" s="5">
        <v>23</v>
      </c>
      <c r="B26" s="5"/>
      <c r="C26" s="6" t="s">
        <v>332</v>
      </c>
      <c r="D26" s="6" t="s">
        <v>237</v>
      </c>
      <c r="E26" s="6" t="s">
        <v>408</v>
      </c>
      <c r="F26" s="5" t="s">
        <v>408</v>
      </c>
      <c r="G26" s="5" t="s">
        <v>322</v>
      </c>
      <c r="H26" s="5" t="s">
        <v>229</v>
      </c>
      <c r="I26" s="7" t="s">
        <v>251</v>
      </c>
      <c r="J26" s="5" t="s">
        <v>333</v>
      </c>
      <c r="K26" s="6"/>
      <c r="L26" s="6"/>
      <c r="M26" s="6"/>
      <c r="N26" s="64">
        <v>360000</v>
      </c>
      <c r="O26" s="6"/>
      <c r="P26" s="6"/>
      <c r="Q26" s="6"/>
      <c r="R26" s="6"/>
      <c r="S26" s="6"/>
      <c r="T26" s="6"/>
      <c r="U26" s="8" t="s">
        <v>273</v>
      </c>
      <c r="V26" s="8"/>
      <c r="W26" s="10">
        <v>45016</v>
      </c>
      <c r="X26" s="10">
        <v>45291</v>
      </c>
      <c r="Y26" s="10"/>
      <c r="Z26" s="8"/>
      <c r="AA26" s="2" t="s">
        <v>268</v>
      </c>
      <c r="AB26" s="53">
        <v>360000</v>
      </c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2"/>
      <c r="AO26" s="2"/>
      <c r="AP26" s="2"/>
      <c r="AQ26" s="2"/>
    </row>
    <row r="27" spans="1:43" ht="30" customHeight="1" x14ac:dyDescent="0.3">
      <c r="A27" s="5">
        <v>24</v>
      </c>
      <c r="B27" s="5"/>
      <c r="C27" s="6" t="s">
        <v>334</v>
      </c>
      <c r="D27" s="6" t="s">
        <v>335</v>
      </c>
      <c r="E27" s="6" t="s">
        <v>409</v>
      </c>
      <c r="F27" s="5" t="s">
        <v>409</v>
      </c>
      <c r="G27" s="5"/>
      <c r="H27" s="5" t="s">
        <v>229</v>
      </c>
      <c r="I27" s="7" t="s">
        <v>266</v>
      </c>
      <c r="J27" s="5" t="s">
        <v>336</v>
      </c>
      <c r="K27" s="6"/>
      <c r="L27" s="6"/>
      <c r="M27" s="6"/>
      <c r="N27" s="64">
        <v>400000</v>
      </c>
      <c r="O27" s="6"/>
      <c r="P27" s="6"/>
      <c r="Q27" s="6"/>
      <c r="R27" s="6"/>
      <c r="S27" s="6"/>
      <c r="T27" s="6"/>
      <c r="U27" s="8" t="s">
        <v>253</v>
      </c>
      <c r="V27" s="8"/>
      <c r="W27" s="10">
        <v>44971</v>
      </c>
      <c r="X27" s="10">
        <v>45046</v>
      </c>
      <c r="Y27" s="10"/>
      <c r="Z27" s="8"/>
      <c r="AA27" s="2" t="s">
        <v>268</v>
      </c>
      <c r="AB27" s="53">
        <v>400000</v>
      </c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2"/>
      <c r="AO27" s="2"/>
      <c r="AP27" s="2"/>
      <c r="AQ27" s="2"/>
    </row>
    <row r="28" spans="1:43" ht="30" customHeight="1" x14ac:dyDescent="0.3">
      <c r="A28" s="5">
        <v>25</v>
      </c>
      <c r="B28" s="5"/>
      <c r="C28" s="6" t="s">
        <v>337</v>
      </c>
      <c r="D28" s="6" t="s">
        <v>50</v>
      </c>
      <c r="E28" s="6" t="s">
        <v>206</v>
      </c>
      <c r="F28" s="5" t="s">
        <v>410</v>
      </c>
      <c r="G28" s="5" t="s">
        <v>325</v>
      </c>
      <c r="H28" s="5" t="s">
        <v>229</v>
      </c>
      <c r="I28" s="7" t="s">
        <v>266</v>
      </c>
      <c r="J28" s="5" t="s">
        <v>326</v>
      </c>
      <c r="K28" s="6"/>
      <c r="L28" s="6"/>
      <c r="M28" s="6"/>
      <c r="N28" s="64">
        <v>13000</v>
      </c>
      <c r="O28" s="6"/>
      <c r="P28" s="6"/>
      <c r="Q28" s="6"/>
      <c r="R28" s="6"/>
      <c r="S28" s="6"/>
      <c r="T28" s="6"/>
      <c r="U28" s="8" t="s">
        <v>273</v>
      </c>
      <c r="V28" s="8"/>
      <c r="W28" s="10">
        <v>45015</v>
      </c>
      <c r="X28" s="10">
        <v>45023</v>
      </c>
      <c r="Y28" s="10"/>
      <c r="Z28" s="8"/>
      <c r="AA28" s="2" t="s">
        <v>268</v>
      </c>
      <c r="AB28" s="53">
        <v>13000</v>
      </c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2"/>
      <c r="AO28" s="2"/>
      <c r="AP28" s="2"/>
      <c r="AQ28" s="2"/>
    </row>
    <row r="29" spans="1:43" ht="30" customHeight="1" x14ac:dyDescent="0.3">
      <c r="A29" s="5">
        <v>26</v>
      </c>
      <c r="B29" s="5"/>
      <c r="C29" s="6" t="s">
        <v>338</v>
      </c>
      <c r="D29" s="6" t="s">
        <v>237</v>
      </c>
      <c r="E29" s="6" t="s">
        <v>238</v>
      </c>
      <c r="F29" s="5" t="s">
        <v>102</v>
      </c>
      <c r="G29" s="5" t="s">
        <v>328</v>
      </c>
      <c r="H29" s="5" t="s">
        <v>229</v>
      </c>
      <c r="I29" s="7" t="s">
        <v>251</v>
      </c>
      <c r="J29" s="5" t="s">
        <v>333</v>
      </c>
      <c r="K29" s="6"/>
      <c r="L29" s="6"/>
      <c r="M29" s="6"/>
      <c r="N29" s="64">
        <v>10000</v>
      </c>
      <c r="O29" s="6"/>
      <c r="P29" s="6"/>
      <c r="Q29" s="6"/>
      <c r="R29" s="6"/>
      <c r="S29" s="6"/>
      <c r="T29" s="6"/>
      <c r="U29" s="8" t="s">
        <v>273</v>
      </c>
      <c r="V29" s="8"/>
      <c r="W29" s="10">
        <v>45009</v>
      </c>
      <c r="X29" s="10">
        <v>45138</v>
      </c>
      <c r="Y29" s="10"/>
      <c r="Z29" s="8"/>
      <c r="AA29" s="2" t="s">
        <v>268</v>
      </c>
      <c r="AB29" s="53">
        <v>10000</v>
      </c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2"/>
      <c r="AO29" s="2"/>
      <c r="AP29" s="2"/>
      <c r="AQ29" s="2"/>
    </row>
    <row r="30" spans="1:43" ht="30" customHeight="1" x14ac:dyDescent="0.3">
      <c r="A30" s="5">
        <v>27</v>
      </c>
      <c r="B30" s="5"/>
      <c r="C30" s="6" t="s">
        <v>339</v>
      </c>
      <c r="D30" s="6" t="s">
        <v>245</v>
      </c>
      <c r="E30" s="6" t="s">
        <v>280</v>
      </c>
      <c r="F30" s="5" t="s">
        <v>290</v>
      </c>
      <c r="G30" s="5" t="s">
        <v>328</v>
      </c>
      <c r="H30" s="5" t="s">
        <v>229</v>
      </c>
      <c r="I30" s="7" t="s">
        <v>251</v>
      </c>
      <c r="J30" s="5" t="s">
        <v>340</v>
      </c>
      <c r="K30" s="6"/>
      <c r="L30" s="6"/>
      <c r="M30" s="6"/>
      <c r="N30" s="64">
        <v>900000</v>
      </c>
      <c r="O30" s="6"/>
      <c r="P30" s="6"/>
      <c r="Q30" s="6"/>
      <c r="R30" s="6"/>
      <c r="S30" s="6"/>
      <c r="T30" s="6"/>
      <c r="U30" s="8" t="s">
        <v>232</v>
      </c>
      <c r="V30" s="8"/>
      <c r="W30" s="10">
        <v>45009</v>
      </c>
      <c r="X30" s="10">
        <v>45380</v>
      </c>
      <c r="Y30" s="10"/>
      <c r="Z30" s="8"/>
      <c r="AA30" s="2" t="s">
        <v>285</v>
      </c>
      <c r="AB30" s="53"/>
      <c r="AC30" s="53"/>
      <c r="AD30" s="53"/>
      <c r="AE30" s="53">
        <v>900000</v>
      </c>
      <c r="AF30" s="53"/>
      <c r="AG30" s="53"/>
      <c r="AH30" s="53"/>
      <c r="AI30" s="53"/>
      <c r="AJ30" s="53"/>
      <c r="AK30" s="53"/>
      <c r="AL30" s="53"/>
      <c r="AM30" s="53"/>
      <c r="AN30" s="2"/>
      <c r="AO30" s="2"/>
      <c r="AP30" s="2"/>
      <c r="AQ30" s="2"/>
    </row>
    <row r="31" spans="1:43" ht="30" customHeight="1" x14ac:dyDescent="0.3">
      <c r="A31" s="5">
        <v>28</v>
      </c>
      <c r="B31" s="5"/>
      <c r="C31" s="6" t="s">
        <v>341</v>
      </c>
      <c r="D31" s="6" t="s">
        <v>245</v>
      </c>
      <c r="E31" s="6" t="s">
        <v>280</v>
      </c>
      <c r="F31" s="5" t="s">
        <v>290</v>
      </c>
      <c r="G31" s="5" t="s">
        <v>328</v>
      </c>
      <c r="H31" s="5" t="s">
        <v>229</v>
      </c>
      <c r="I31" s="7" t="s">
        <v>251</v>
      </c>
      <c r="J31" s="5" t="s">
        <v>340</v>
      </c>
      <c r="K31" s="6"/>
      <c r="L31" s="6"/>
      <c r="M31" s="6"/>
      <c r="N31" s="64">
        <v>1200000</v>
      </c>
      <c r="O31" s="6"/>
      <c r="P31" s="6"/>
      <c r="Q31" s="6"/>
      <c r="R31" s="6"/>
      <c r="S31" s="6"/>
      <c r="T31" s="6"/>
      <c r="U31" s="8" t="s">
        <v>232</v>
      </c>
      <c r="V31" s="8"/>
      <c r="W31" s="10">
        <v>45009</v>
      </c>
      <c r="X31" s="10">
        <v>45412</v>
      </c>
      <c r="Y31" s="10"/>
      <c r="Z31" s="8"/>
      <c r="AA31" s="2" t="s">
        <v>411</v>
      </c>
      <c r="AB31" s="53"/>
      <c r="AC31" s="53"/>
      <c r="AD31" s="53"/>
      <c r="AE31" s="53"/>
      <c r="AF31" s="53">
        <v>1200000</v>
      </c>
      <c r="AG31" s="53"/>
      <c r="AH31" s="53"/>
      <c r="AI31" s="53"/>
      <c r="AJ31" s="53"/>
      <c r="AK31" s="53"/>
      <c r="AL31" s="53"/>
      <c r="AM31" s="53"/>
      <c r="AN31" s="2"/>
      <c r="AO31" s="2"/>
      <c r="AP31" s="2"/>
      <c r="AQ31" s="2"/>
    </row>
    <row r="32" spans="1:43" ht="30" customHeight="1" x14ac:dyDescent="0.3">
      <c r="A32" s="5">
        <v>29</v>
      </c>
      <c r="B32" s="5"/>
      <c r="C32" s="6" t="s">
        <v>342</v>
      </c>
      <c r="D32" s="6" t="s">
        <v>237</v>
      </c>
      <c r="E32" s="6" t="s">
        <v>408</v>
      </c>
      <c r="F32" s="5" t="s">
        <v>408</v>
      </c>
      <c r="G32" s="5" t="s">
        <v>322</v>
      </c>
      <c r="H32" s="5" t="s">
        <v>229</v>
      </c>
      <c r="I32" s="7" t="s">
        <v>251</v>
      </c>
      <c r="J32" s="5" t="s">
        <v>343</v>
      </c>
      <c r="K32" s="6"/>
      <c r="L32" s="6"/>
      <c r="M32" s="6"/>
      <c r="N32" s="64">
        <v>4130000</v>
      </c>
      <c r="O32" s="6"/>
      <c r="P32" s="6"/>
      <c r="Q32" s="6"/>
      <c r="R32" s="6"/>
      <c r="S32" s="6"/>
      <c r="T32" s="6"/>
      <c r="U32" s="8" t="s">
        <v>273</v>
      </c>
      <c r="V32" s="8"/>
      <c r="W32" s="10">
        <v>45012</v>
      </c>
      <c r="X32" s="10">
        <v>45169</v>
      </c>
      <c r="Y32" s="10"/>
      <c r="Z32" s="8"/>
      <c r="AA32" s="2" t="s">
        <v>255</v>
      </c>
      <c r="AB32" s="53">
        <v>4130000</v>
      </c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2"/>
      <c r="AP32" s="2"/>
      <c r="AQ32" s="2"/>
    </row>
    <row r="33" spans="1:43" ht="30" customHeight="1" x14ac:dyDescent="0.3">
      <c r="A33" s="5">
        <v>30</v>
      </c>
      <c r="B33" s="5"/>
      <c r="C33" s="6" t="s">
        <v>344</v>
      </c>
      <c r="D33" s="6" t="s">
        <v>226</v>
      </c>
      <c r="E33" s="6" t="s">
        <v>406</v>
      </c>
      <c r="F33" s="5" t="s">
        <v>407</v>
      </c>
      <c r="G33" s="5" t="s">
        <v>317</v>
      </c>
      <c r="H33" s="5" t="s">
        <v>229</v>
      </c>
      <c r="I33" s="7" t="s">
        <v>230</v>
      </c>
      <c r="J33" s="5" t="s">
        <v>345</v>
      </c>
      <c r="K33" s="6"/>
      <c r="L33" s="6"/>
      <c r="M33" s="6"/>
      <c r="N33" s="64">
        <v>50000</v>
      </c>
      <c r="O33" s="6"/>
      <c r="P33" s="6"/>
      <c r="Q33" s="6"/>
      <c r="R33" s="6"/>
      <c r="S33" s="6"/>
      <c r="T33" s="6"/>
      <c r="U33" s="8" t="s">
        <v>232</v>
      </c>
      <c r="V33" s="8"/>
      <c r="W33" s="10">
        <v>45015</v>
      </c>
      <c r="X33" s="10">
        <v>45044</v>
      </c>
      <c r="Y33" s="10"/>
      <c r="Z33" s="8"/>
      <c r="AA33" s="2" t="s">
        <v>412</v>
      </c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>
        <v>50000</v>
      </c>
      <c r="AM33" s="53"/>
      <c r="AN33" s="53"/>
      <c r="AO33" s="2"/>
      <c r="AP33" s="2"/>
      <c r="AQ33" s="2"/>
    </row>
    <row r="34" spans="1:43" ht="30" customHeight="1" x14ac:dyDescent="0.3">
      <c r="A34" s="5">
        <v>31</v>
      </c>
      <c r="B34" s="5"/>
      <c r="C34" s="6" t="s">
        <v>346</v>
      </c>
      <c r="D34" s="6" t="s">
        <v>236</v>
      </c>
      <c r="E34" s="6" t="s">
        <v>239</v>
      </c>
      <c r="F34" s="5" t="s">
        <v>77</v>
      </c>
      <c r="G34" s="5" t="s">
        <v>322</v>
      </c>
      <c r="H34" s="5" t="s">
        <v>229</v>
      </c>
      <c r="I34" s="7" t="s">
        <v>266</v>
      </c>
      <c r="J34" s="5" t="s">
        <v>347</v>
      </c>
      <c r="K34" s="6"/>
      <c r="L34" s="6"/>
      <c r="M34" s="6"/>
      <c r="N34" s="64">
        <v>8256000</v>
      </c>
      <c r="O34" s="6"/>
      <c r="P34" s="6"/>
      <c r="Q34" s="6"/>
      <c r="R34" s="6"/>
      <c r="S34" s="6"/>
      <c r="T34" s="6"/>
      <c r="U34" s="8" t="s">
        <v>232</v>
      </c>
      <c r="V34" s="8"/>
      <c r="W34" s="10">
        <v>45006</v>
      </c>
      <c r="X34" s="10">
        <v>45291</v>
      </c>
      <c r="Y34" s="10"/>
      <c r="Z34" s="8"/>
      <c r="AA34" s="2" t="s">
        <v>242</v>
      </c>
      <c r="AB34" s="53"/>
      <c r="AC34" s="53"/>
      <c r="AD34" s="53"/>
      <c r="AE34" s="53"/>
      <c r="AF34" s="53"/>
      <c r="AG34" s="53"/>
      <c r="AH34" s="53"/>
      <c r="AI34" s="53"/>
      <c r="AJ34" s="53"/>
      <c r="AK34" s="53">
        <v>8256000</v>
      </c>
      <c r="AL34" s="53"/>
      <c r="AM34" s="53"/>
      <c r="AN34" s="53"/>
      <c r="AO34" s="2"/>
      <c r="AP34" s="2"/>
      <c r="AQ34" s="2"/>
    </row>
    <row r="35" spans="1:43" ht="30" customHeight="1" x14ac:dyDescent="0.3">
      <c r="A35" s="5">
        <v>32</v>
      </c>
      <c r="B35" s="5"/>
      <c r="C35" s="6" t="s">
        <v>348</v>
      </c>
      <c r="D35" s="6" t="s">
        <v>226</v>
      </c>
      <c r="E35" s="6" t="s">
        <v>406</v>
      </c>
      <c r="F35" s="5" t="s">
        <v>407</v>
      </c>
      <c r="G35" s="5" t="s">
        <v>325</v>
      </c>
      <c r="H35" s="5" t="s">
        <v>229</v>
      </c>
      <c r="I35" s="7" t="s">
        <v>251</v>
      </c>
      <c r="J35" s="5" t="s">
        <v>349</v>
      </c>
      <c r="K35" s="6"/>
      <c r="L35" s="6"/>
      <c r="M35" s="6"/>
      <c r="N35" s="64">
        <v>1000000</v>
      </c>
      <c r="O35" s="6"/>
      <c r="P35" s="6"/>
      <c r="Q35" s="6"/>
      <c r="R35" s="6"/>
      <c r="S35" s="6"/>
      <c r="T35" s="6"/>
      <c r="U35" s="8" t="s">
        <v>273</v>
      </c>
      <c r="V35" s="8"/>
      <c r="W35" s="10">
        <v>45001</v>
      </c>
      <c r="X35" s="10">
        <v>45137</v>
      </c>
      <c r="Y35" s="10"/>
      <c r="Z35" s="8"/>
      <c r="AA35" s="2" t="s">
        <v>405</v>
      </c>
      <c r="AB35" s="53">
        <v>1000000</v>
      </c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2"/>
      <c r="AP35" s="2"/>
      <c r="AQ35" s="2"/>
    </row>
    <row r="36" spans="1:43" ht="30" customHeight="1" x14ac:dyDescent="0.3">
      <c r="A36" s="5">
        <v>33</v>
      </c>
      <c r="B36" s="5"/>
      <c r="C36" s="6" t="s">
        <v>350</v>
      </c>
      <c r="D36" s="6" t="s">
        <v>245</v>
      </c>
      <c r="E36" s="6" t="s">
        <v>280</v>
      </c>
      <c r="F36" s="5" t="s">
        <v>290</v>
      </c>
      <c r="G36" s="5" t="s">
        <v>328</v>
      </c>
      <c r="H36" s="5" t="s">
        <v>229</v>
      </c>
      <c r="I36" s="7" t="s">
        <v>251</v>
      </c>
      <c r="J36" s="5" t="s">
        <v>340</v>
      </c>
      <c r="K36" s="6"/>
      <c r="L36" s="6"/>
      <c r="M36" s="6"/>
      <c r="N36" s="64">
        <v>3600000</v>
      </c>
      <c r="O36" s="6"/>
      <c r="P36" s="6"/>
      <c r="Q36" s="6"/>
      <c r="R36" s="6"/>
      <c r="S36" s="6"/>
      <c r="T36" s="6"/>
      <c r="U36" s="8" t="s">
        <v>253</v>
      </c>
      <c r="V36" s="8"/>
      <c r="W36" s="10">
        <v>44999</v>
      </c>
      <c r="X36" s="10">
        <v>45443</v>
      </c>
      <c r="Y36" s="10"/>
      <c r="Z36" s="8"/>
      <c r="AA36" s="2" t="s">
        <v>405</v>
      </c>
      <c r="AB36" s="53">
        <v>3600000</v>
      </c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2"/>
      <c r="AP36" s="2"/>
      <c r="AQ36" s="2"/>
    </row>
    <row r="37" spans="1:43" ht="30" customHeight="1" x14ac:dyDescent="0.3">
      <c r="A37" s="5">
        <v>34</v>
      </c>
      <c r="B37" s="5"/>
      <c r="C37" s="6" t="s">
        <v>351</v>
      </c>
      <c r="D37" s="6" t="s">
        <v>245</v>
      </c>
      <c r="E37" s="6"/>
      <c r="F37" s="5"/>
      <c r="G37" s="5" t="s">
        <v>328</v>
      </c>
      <c r="H37" s="5" t="s">
        <v>257</v>
      </c>
      <c r="I37" s="7" t="s">
        <v>230</v>
      </c>
      <c r="J37" s="5" t="s">
        <v>352</v>
      </c>
      <c r="K37" s="6"/>
      <c r="L37" s="6"/>
      <c r="M37" s="6"/>
      <c r="N37" s="64">
        <v>3270000</v>
      </c>
      <c r="O37" s="6"/>
      <c r="P37" s="6"/>
      <c r="Q37" s="6"/>
      <c r="R37" s="6"/>
      <c r="S37" s="6"/>
      <c r="T37" s="6"/>
      <c r="U37" s="8" t="s">
        <v>273</v>
      </c>
      <c r="V37" s="8"/>
      <c r="W37" s="10">
        <v>45139</v>
      </c>
      <c r="X37" s="10">
        <v>45504</v>
      </c>
      <c r="Y37" s="10"/>
      <c r="Z37" s="8"/>
      <c r="AA37" s="2" t="s">
        <v>234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53">
        <v>2198259.7799999998</v>
      </c>
      <c r="AL37" s="53">
        <v>676143.49</v>
      </c>
      <c r="AM37" s="53">
        <v>395596.73</v>
      </c>
      <c r="AN37" s="53"/>
      <c r="AO37" s="2"/>
      <c r="AP37" s="2"/>
      <c r="AQ37" s="2"/>
    </row>
    <row r="38" spans="1:43" ht="30" customHeight="1" x14ac:dyDescent="0.3">
      <c r="A38" s="5">
        <v>35</v>
      </c>
      <c r="B38" s="70"/>
      <c r="C38" s="72" t="s">
        <v>353</v>
      </c>
      <c r="D38" s="6" t="s">
        <v>236</v>
      </c>
      <c r="E38" s="6"/>
      <c r="F38" s="5"/>
      <c r="G38" s="5" t="s">
        <v>325</v>
      </c>
      <c r="H38" s="5" t="s">
        <v>413</v>
      </c>
      <c r="I38" s="7" t="s">
        <v>355</v>
      </c>
      <c r="J38" s="5" t="s">
        <v>354</v>
      </c>
      <c r="K38" s="6"/>
      <c r="L38" s="6"/>
      <c r="M38" s="6"/>
      <c r="N38" s="64">
        <v>54000000</v>
      </c>
      <c r="O38" s="6"/>
      <c r="P38" s="6"/>
      <c r="Q38" s="6"/>
      <c r="R38" s="6"/>
      <c r="S38" s="6"/>
      <c r="T38" s="6"/>
      <c r="U38" s="8" t="s">
        <v>273</v>
      </c>
      <c r="V38" s="8"/>
      <c r="W38" s="10">
        <v>44927</v>
      </c>
      <c r="X38" s="10">
        <v>45291</v>
      </c>
      <c r="Y38" s="10"/>
      <c r="Z38" s="8"/>
      <c r="AA38" s="2" t="s">
        <v>255</v>
      </c>
      <c r="AB38" s="53">
        <v>27000000</v>
      </c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2"/>
      <c r="AP38" s="2"/>
      <c r="AQ38" s="2"/>
    </row>
    <row r="39" spans="1:43" ht="30" customHeight="1" x14ac:dyDescent="0.3">
      <c r="A39" s="5">
        <v>36</v>
      </c>
      <c r="B39" s="71"/>
      <c r="C39" s="73"/>
      <c r="D39" s="6" t="s">
        <v>236</v>
      </c>
      <c r="E39" s="6" t="s">
        <v>239</v>
      </c>
      <c r="F39" s="5" t="s">
        <v>77</v>
      </c>
      <c r="G39" s="5" t="s">
        <v>325</v>
      </c>
      <c r="H39" s="5" t="s">
        <v>229</v>
      </c>
      <c r="I39" s="7" t="s">
        <v>355</v>
      </c>
      <c r="J39" s="5" t="s">
        <v>354</v>
      </c>
      <c r="K39" s="6"/>
      <c r="L39" s="6"/>
      <c r="M39" s="6"/>
      <c r="N39" s="64">
        <v>54000000</v>
      </c>
      <c r="O39" s="6"/>
      <c r="P39" s="6"/>
      <c r="Q39" s="6"/>
      <c r="R39" s="6"/>
      <c r="S39" s="6"/>
      <c r="T39" s="6"/>
      <c r="U39" s="8" t="s">
        <v>273</v>
      </c>
      <c r="V39" s="8"/>
      <c r="W39" s="10">
        <v>44927</v>
      </c>
      <c r="X39" s="10">
        <v>45291</v>
      </c>
      <c r="Y39" s="10"/>
      <c r="Z39" s="8"/>
      <c r="AA39" s="2" t="s">
        <v>255</v>
      </c>
      <c r="AB39" s="53">
        <v>27000000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2"/>
      <c r="AP39" s="2"/>
      <c r="AQ39" s="2"/>
    </row>
    <row r="40" spans="1:43" ht="30" customHeight="1" x14ac:dyDescent="0.3">
      <c r="A40" s="5">
        <v>37</v>
      </c>
      <c r="B40" s="5"/>
      <c r="C40" s="6" t="s">
        <v>356</v>
      </c>
      <c r="D40" s="6" t="s">
        <v>50</v>
      </c>
      <c r="E40" s="6" t="s">
        <v>206</v>
      </c>
      <c r="F40" s="5" t="s">
        <v>404</v>
      </c>
      <c r="G40" s="5" t="s">
        <v>325</v>
      </c>
      <c r="H40" s="5" t="s">
        <v>229</v>
      </c>
      <c r="I40" s="7" t="s">
        <v>266</v>
      </c>
      <c r="J40" s="5" t="s">
        <v>326</v>
      </c>
      <c r="K40" s="6"/>
      <c r="L40" s="6"/>
      <c r="M40" s="6"/>
      <c r="N40" s="64">
        <v>39500</v>
      </c>
      <c r="O40" s="6"/>
      <c r="P40" s="6"/>
      <c r="Q40" s="6"/>
      <c r="R40" s="6"/>
      <c r="S40" s="6"/>
      <c r="T40" s="6"/>
      <c r="U40" s="8" t="s">
        <v>273</v>
      </c>
      <c r="V40" s="8"/>
      <c r="W40" s="10">
        <v>44994</v>
      </c>
      <c r="X40" s="10">
        <v>45037</v>
      </c>
      <c r="Y40" s="10"/>
      <c r="Z40" s="8"/>
      <c r="AA40" s="2" t="s">
        <v>285</v>
      </c>
      <c r="AB40" s="53"/>
      <c r="AC40" s="53"/>
      <c r="AD40" s="53"/>
      <c r="AE40" s="53">
        <v>39500</v>
      </c>
      <c r="AF40" s="53"/>
      <c r="AG40" s="53"/>
      <c r="AH40" s="53"/>
      <c r="AI40" s="53"/>
      <c r="AJ40" s="53"/>
      <c r="AK40" s="53"/>
      <c r="AL40" s="53"/>
      <c r="AM40" s="53"/>
      <c r="AN40" s="53"/>
      <c r="AO40" s="2"/>
      <c r="AP40" s="2"/>
      <c r="AQ40" s="2"/>
    </row>
    <row r="41" spans="1:43" ht="30" customHeight="1" x14ac:dyDescent="0.3">
      <c r="A41" s="5">
        <v>38</v>
      </c>
      <c r="B41" s="5"/>
      <c r="C41" s="6" t="s">
        <v>357</v>
      </c>
      <c r="D41" s="6" t="s">
        <v>50</v>
      </c>
      <c r="E41" s="6" t="s">
        <v>206</v>
      </c>
      <c r="F41" s="5" t="s">
        <v>404</v>
      </c>
      <c r="G41" s="5" t="s">
        <v>325</v>
      </c>
      <c r="H41" s="5" t="s">
        <v>229</v>
      </c>
      <c r="I41" s="7" t="s">
        <v>266</v>
      </c>
      <c r="J41" s="5" t="s">
        <v>326</v>
      </c>
      <c r="K41" s="6"/>
      <c r="L41" s="6"/>
      <c r="M41" s="6"/>
      <c r="N41" s="64">
        <v>36380</v>
      </c>
      <c r="O41" s="6"/>
      <c r="P41" s="6"/>
      <c r="Q41" s="6"/>
      <c r="R41" s="6"/>
      <c r="S41" s="6"/>
      <c r="T41" s="6"/>
      <c r="U41" s="8" t="s">
        <v>273</v>
      </c>
      <c r="V41" s="8"/>
      <c r="W41" s="10">
        <v>44994</v>
      </c>
      <c r="X41" s="10">
        <v>45030</v>
      </c>
      <c r="Y41" s="10"/>
      <c r="Z41" s="8"/>
      <c r="AA41" s="2" t="s">
        <v>411</v>
      </c>
      <c r="AB41" s="53"/>
      <c r="AC41" s="53"/>
      <c r="AD41" s="53"/>
      <c r="AE41" s="53"/>
      <c r="AF41" s="53">
        <v>36380</v>
      </c>
      <c r="AG41" s="53"/>
      <c r="AH41" s="53"/>
      <c r="AI41" s="53"/>
      <c r="AJ41" s="53"/>
      <c r="AK41" s="53"/>
      <c r="AL41" s="53"/>
      <c r="AM41" s="53"/>
      <c r="AN41" s="53"/>
      <c r="AO41" s="2"/>
      <c r="AP41" s="2"/>
      <c r="AQ41" s="2"/>
    </row>
    <row r="42" spans="1:43" ht="30" customHeight="1" x14ac:dyDescent="0.3">
      <c r="A42" s="5">
        <v>39</v>
      </c>
      <c r="B42" s="5"/>
      <c r="C42" s="6" t="s">
        <v>358</v>
      </c>
      <c r="D42" s="6" t="s">
        <v>237</v>
      </c>
      <c r="E42" s="6" t="s">
        <v>408</v>
      </c>
      <c r="F42" s="5" t="s">
        <v>408</v>
      </c>
      <c r="G42" s="5" t="s">
        <v>322</v>
      </c>
      <c r="H42" s="5" t="s">
        <v>229</v>
      </c>
      <c r="I42" s="7" t="s">
        <v>251</v>
      </c>
      <c r="J42" s="5" t="s">
        <v>343</v>
      </c>
      <c r="K42" s="6"/>
      <c r="L42" s="6"/>
      <c r="M42" s="6"/>
      <c r="N42" s="64">
        <v>3910000</v>
      </c>
      <c r="O42" s="6"/>
      <c r="P42" s="6"/>
      <c r="Q42" s="6"/>
      <c r="R42" s="6"/>
      <c r="S42" s="6"/>
      <c r="T42" s="6"/>
      <c r="U42" s="8" t="s">
        <v>273</v>
      </c>
      <c r="V42" s="8"/>
      <c r="W42" s="10">
        <v>44994</v>
      </c>
      <c r="X42" s="10">
        <v>45138</v>
      </c>
      <c r="Y42" s="10"/>
      <c r="Z42" s="8"/>
      <c r="AA42" s="2" t="s">
        <v>255</v>
      </c>
      <c r="AB42" s="53">
        <v>3910000</v>
      </c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2"/>
      <c r="AP42" s="2"/>
      <c r="AQ42" s="2"/>
    </row>
    <row r="43" spans="1:43" ht="30" customHeight="1" x14ac:dyDescent="0.3">
      <c r="A43" s="5">
        <v>40</v>
      </c>
      <c r="B43" s="5"/>
      <c r="C43" s="6" t="s">
        <v>359</v>
      </c>
      <c r="D43" s="6" t="s">
        <v>50</v>
      </c>
      <c r="E43" s="6" t="s">
        <v>206</v>
      </c>
      <c r="F43" s="5" t="s">
        <v>404</v>
      </c>
      <c r="G43" s="5" t="s">
        <v>325</v>
      </c>
      <c r="H43" s="5" t="s">
        <v>229</v>
      </c>
      <c r="I43" s="7" t="s">
        <v>266</v>
      </c>
      <c r="J43" s="5" t="s">
        <v>326</v>
      </c>
      <c r="K43" s="6"/>
      <c r="L43" s="6"/>
      <c r="M43" s="6"/>
      <c r="N43" s="64">
        <v>36220</v>
      </c>
      <c r="O43" s="6"/>
      <c r="P43" s="6"/>
      <c r="Q43" s="6"/>
      <c r="R43" s="6"/>
      <c r="S43" s="6"/>
      <c r="T43" s="6"/>
      <c r="U43" s="8" t="s">
        <v>273</v>
      </c>
      <c r="V43" s="8"/>
      <c r="W43" s="10">
        <v>44992</v>
      </c>
      <c r="X43" s="10">
        <v>45026</v>
      </c>
      <c r="Y43" s="10"/>
      <c r="Z43" s="8"/>
      <c r="AA43" s="2" t="s">
        <v>405</v>
      </c>
      <c r="AB43" s="53"/>
      <c r="AC43" s="53"/>
      <c r="AD43" s="53">
        <v>36220</v>
      </c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2"/>
      <c r="AP43" s="2"/>
      <c r="AQ43" s="2"/>
    </row>
    <row r="44" spans="1:43" ht="30" customHeight="1" x14ac:dyDescent="0.3">
      <c r="A44" s="5">
        <v>41</v>
      </c>
      <c r="B44" s="5"/>
      <c r="C44" s="6" t="s">
        <v>360</v>
      </c>
      <c r="D44" s="6" t="s">
        <v>335</v>
      </c>
      <c r="E44" s="6" t="s">
        <v>414</v>
      </c>
      <c r="F44" s="5" t="s">
        <v>78</v>
      </c>
      <c r="G44" s="5" t="s">
        <v>317</v>
      </c>
      <c r="H44" s="5" t="s">
        <v>229</v>
      </c>
      <c r="I44" s="7" t="s">
        <v>251</v>
      </c>
      <c r="J44" s="5" t="s">
        <v>361</v>
      </c>
      <c r="K44" s="6"/>
      <c r="L44" s="6"/>
      <c r="M44" s="6"/>
      <c r="N44" s="64">
        <v>1500000</v>
      </c>
      <c r="O44" s="6"/>
      <c r="P44" s="6"/>
      <c r="Q44" s="6"/>
      <c r="R44" s="6"/>
      <c r="S44" s="6"/>
      <c r="T44" s="6"/>
      <c r="U44" s="8" t="s">
        <v>232</v>
      </c>
      <c r="V44" s="8"/>
      <c r="W44" s="10">
        <v>45017</v>
      </c>
      <c r="X44" s="10">
        <v>45046</v>
      </c>
      <c r="Y44" s="10"/>
      <c r="Z44" s="8"/>
      <c r="AA44" s="2" t="s">
        <v>268</v>
      </c>
      <c r="AB44" s="53">
        <v>1500000</v>
      </c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2"/>
      <c r="AP44" s="2"/>
      <c r="AQ44" s="2"/>
    </row>
    <row r="45" spans="1:43" ht="30" customHeight="1" x14ac:dyDescent="0.3">
      <c r="A45" s="5">
        <v>42</v>
      </c>
      <c r="B45" s="5"/>
      <c r="C45" s="6" t="s">
        <v>362</v>
      </c>
      <c r="D45" s="6" t="s">
        <v>237</v>
      </c>
      <c r="E45" s="6" t="s">
        <v>238</v>
      </c>
      <c r="F45" s="5" t="s">
        <v>103</v>
      </c>
      <c r="G45" s="5" t="s">
        <v>325</v>
      </c>
      <c r="H45" s="5" t="s">
        <v>229</v>
      </c>
      <c r="I45" s="7" t="s">
        <v>251</v>
      </c>
      <c r="J45" s="5" t="s">
        <v>363</v>
      </c>
      <c r="K45" s="6"/>
      <c r="L45" s="6"/>
      <c r="M45" s="6"/>
      <c r="N45" s="64">
        <v>1000000</v>
      </c>
      <c r="O45" s="6"/>
      <c r="P45" s="6"/>
      <c r="Q45" s="6"/>
      <c r="R45" s="6"/>
      <c r="S45" s="6"/>
      <c r="T45" s="6"/>
      <c r="U45" s="8" t="s">
        <v>273</v>
      </c>
      <c r="V45" s="8"/>
      <c r="W45" s="10">
        <v>44991</v>
      </c>
      <c r="X45" s="10">
        <v>45002</v>
      </c>
      <c r="Y45" s="10"/>
      <c r="Z45" s="8"/>
      <c r="AA45" s="2" t="s">
        <v>268</v>
      </c>
      <c r="AB45" s="53">
        <v>1000000</v>
      </c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2"/>
      <c r="AP45" s="2"/>
      <c r="AQ45" s="2"/>
    </row>
    <row r="46" spans="1:43" ht="30" customHeight="1" x14ac:dyDescent="0.3">
      <c r="A46" s="5">
        <v>43</v>
      </c>
      <c r="B46" s="5"/>
      <c r="C46" s="6" t="s">
        <v>364</v>
      </c>
      <c r="D46" s="6" t="s">
        <v>335</v>
      </c>
      <c r="E46" s="6"/>
      <c r="F46" s="5"/>
      <c r="G46" s="5" t="s">
        <v>325</v>
      </c>
      <c r="H46" s="5" t="s">
        <v>257</v>
      </c>
      <c r="I46" s="7" t="s">
        <v>230</v>
      </c>
      <c r="J46" s="5" t="s">
        <v>365</v>
      </c>
      <c r="K46" s="6"/>
      <c r="L46" s="6"/>
      <c r="M46" s="6"/>
      <c r="N46" s="64">
        <v>1050000</v>
      </c>
      <c r="O46" s="6"/>
      <c r="P46" s="6"/>
      <c r="Q46" s="6"/>
      <c r="R46" s="6"/>
      <c r="S46" s="6"/>
      <c r="T46" s="6"/>
      <c r="U46" s="8" t="s">
        <v>273</v>
      </c>
      <c r="V46" s="8"/>
      <c r="W46" s="10">
        <v>44930</v>
      </c>
      <c r="X46" s="10">
        <v>44930</v>
      </c>
      <c r="Y46" s="10"/>
      <c r="Z46" s="8"/>
      <c r="AA46" s="2" t="s">
        <v>234</v>
      </c>
      <c r="AB46" s="53"/>
      <c r="AC46" s="53"/>
      <c r="AD46" s="53"/>
      <c r="AE46" s="53"/>
      <c r="AF46" s="53"/>
      <c r="AG46" s="53"/>
      <c r="AH46" s="53"/>
      <c r="AI46" s="53"/>
      <c r="AJ46" s="53"/>
      <c r="AK46" s="53">
        <v>705863.2</v>
      </c>
      <c r="AL46" s="53">
        <v>217110.3</v>
      </c>
      <c r="AM46" s="53">
        <v>127026.5</v>
      </c>
      <c r="AN46" s="53"/>
      <c r="AO46" s="2"/>
      <c r="AP46" s="2"/>
      <c r="AQ46" s="2"/>
    </row>
    <row r="47" spans="1:43" ht="30" customHeight="1" x14ac:dyDescent="0.3">
      <c r="A47" s="5">
        <v>44</v>
      </c>
      <c r="B47" s="5"/>
      <c r="C47" s="6" t="s">
        <v>366</v>
      </c>
      <c r="D47" s="6" t="s">
        <v>335</v>
      </c>
      <c r="E47" s="6"/>
      <c r="F47" s="5"/>
      <c r="G47" s="5" t="s">
        <v>328</v>
      </c>
      <c r="H47" s="5" t="s">
        <v>257</v>
      </c>
      <c r="I47" s="7" t="s">
        <v>230</v>
      </c>
      <c r="J47" s="5" t="s">
        <v>336</v>
      </c>
      <c r="K47" s="6"/>
      <c r="L47" s="6"/>
      <c r="M47" s="6"/>
      <c r="N47" s="64">
        <v>6190000</v>
      </c>
      <c r="O47" s="6"/>
      <c r="P47" s="6"/>
      <c r="Q47" s="6"/>
      <c r="R47" s="6"/>
      <c r="S47" s="6"/>
      <c r="T47" s="6"/>
      <c r="U47" s="8" t="s">
        <v>273</v>
      </c>
      <c r="V47" s="8"/>
      <c r="W47" s="10">
        <v>44842</v>
      </c>
      <c r="X47" s="10">
        <v>45015</v>
      </c>
      <c r="Y47" s="10"/>
      <c r="Z47" s="8"/>
      <c r="AA47" s="2" t="s">
        <v>268</v>
      </c>
      <c r="AB47" s="53">
        <v>6190000</v>
      </c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2"/>
      <c r="AP47" s="2"/>
      <c r="AQ47" s="2"/>
    </row>
    <row r="48" spans="1:43" ht="30" customHeight="1" x14ac:dyDescent="0.3">
      <c r="A48" s="5">
        <v>45</v>
      </c>
      <c r="B48" s="5"/>
      <c r="C48" s="6" t="s">
        <v>367</v>
      </c>
      <c r="D48" s="6" t="s">
        <v>369</v>
      </c>
      <c r="E48" s="6"/>
      <c r="F48" s="5"/>
      <c r="G48" s="5" t="s">
        <v>368</v>
      </c>
      <c r="H48" s="5" t="s">
        <v>257</v>
      </c>
      <c r="I48" s="7" t="s">
        <v>270</v>
      </c>
      <c r="J48" s="5" t="s">
        <v>370</v>
      </c>
      <c r="K48" s="6"/>
      <c r="L48" s="6"/>
      <c r="M48" s="6"/>
      <c r="N48" s="64">
        <v>3000000</v>
      </c>
      <c r="O48" s="6"/>
      <c r="P48" s="6"/>
      <c r="Q48" s="6"/>
      <c r="R48" s="6"/>
      <c r="S48" s="6"/>
      <c r="T48" s="6"/>
      <c r="U48" s="8" t="s">
        <v>232</v>
      </c>
      <c r="V48" s="8"/>
      <c r="W48" s="10"/>
      <c r="X48" s="10"/>
      <c r="Y48" s="10"/>
      <c r="Z48" s="8"/>
      <c r="AA48" s="2" t="s">
        <v>268</v>
      </c>
      <c r="AB48" s="53">
        <v>3000000</v>
      </c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2"/>
      <c r="AP48" s="2"/>
      <c r="AQ48" s="2"/>
    </row>
    <row r="49" spans="1:43" ht="30" customHeight="1" x14ac:dyDescent="0.3">
      <c r="A49" s="5">
        <v>46</v>
      </c>
      <c r="B49" s="5"/>
      <c r="C49" s="6" t="s">
        <v>371</v>
      </c>
      <c r="D49" s="6" t="s">
        <v>245</v>
      </c>
      <c r="E49" s="6" t="s">
        <v>280</v>
      </c>
      <c r="F49" s="5" t="s">
        <v>290</v>
      </c>
      <c r="G49" s="5" t="s">
        <v>325</v>
      </c>
      <c r="H49" s="5" t="s">
        <v>229</v>
      </c>
      <c r="I49" s="7" t="s">
        <v>251</v>
      </c>
      <c r="J49" s="5" t="s">
        <v>372</v>
      </c>
      <c r="K49" s="6"/>
      <c r="L49" s="6"/>
      <c r="M49" s="6"/>
      <c r="N49" s="64">
        <v>4500000</v>
      </c>
      <c r="O49" s="6"/>
      <c r="P49" s="6"/>
      <c r="Q49" s="6"/>
      <c r="R49" s="6"/>
      <c r="S49" s="6"/>
      <c r="T49" s="6"/>
      <c r="U49" s="8" t="s">
        <v>273</v>
      </c>
      <c r="V49" s="8"/>
      <c r="W49" s="10">
        <v>45033</v>
      </c>
      <c r="X49" s="10">
        <v>45169</v>
      </c>
      <c r="Y49" s="10"/>
      <c r="Z49" s="8"/>
      <c r="AA49" s="2" t="s">
        <v>255</v>
      </c>
      <c r="AB49" s="53">
        <v>4500000</v>
      </c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2"/>
      <c r="AP49" s="2"/>
      <c r="AQ49" s="2"/>
    </row>
    <row r="50" spans="1:43" ht="30" customHeight="1" x14ac:dyDescent="0.3">
      <c r="A50" s="5">
        <v>47</v>
      </c>
      <c r="B50" s="5"/>
      <c r="C50" s="6" t="s">
        <v>373</v>
      </c>
      <c r="D50" s="6" t="s">
        <v>245</v>
      </c>
      <c r="E50" s="6" t="s">
        <v>280</v>
      </c>
      <c r="F50" s="5" t="s">
        <v>290</v>
      </c>
      <c r="G50" s="5" t="s">
        <v>328</v>
      </c>
      <c r="H50" s="5" t="s">
        <v>229</v>
      </c>
      <c r="I50" s="7" t="s">
        <v>251</v>
      </c>
      <c r="J50" s="5" t="s">
        <v>340</v>
      </c>
      <c r="K50" s="6"/>
      <c r="L50" s="6"/>
      <c r="M50" s="6"/>
      <c r="N50" s="64">
        <v>2000000</v>
      </c>
      <c r="O50" s="6"/>
      <c r="P50" s="6"/>
      <c r="Q50" s="6"/>
      <c r="R50" s="6"/>
      <c r="S50" s="6"/>
      <c r="T50" s="6"/>
      <c r="U50" s="8" t="s">
        <v>273</v>
      </c>
      <c r="V50" s="8"/>
      <c r="W50" s="10">
        <v>44985</v>
      </c>
      <c r="X50" s="10">
        <v>45382</v>
      </c>
      <c r="Y50" s="10"/>
      <c r="Z50" s="8"/>
      <c r="AA50" s="2" t="s">
        <v>268</v>
      </c>
      <c r="AB50" s="53">
        <v>2000000</v>
      </c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2"/>
      <c r="AP50" s="2"/>
      <c r="AQ50" s="2"/>
    </row>
    <row r="51" spans="1:43" ht="30" customHeight="1" x14ac:dyDescent="0.3">
      <c r="A51" s="5">
        <v>48</v>
      </c>
      <c r="B51" s="5"/>
      <c r="C51" s="6" t="s">
        <v>374</v>
      </c>
      <c r="D51" s="6" t="s">
        <v>245</v>
      </c>
      <c r="E51" s="6"/>
      <c r="F51" s="5"/>
      <c r="G51" s="5" t="s">
        <v>368</v>
      </c>
      <c r="H51" s="5" t="s">
        <v>257</v>
      </c>
      <c r="I51" s="7" t="s">
        <v>266</v>
      </c>
      <c r="J51" s="5" t="s">
        <v>375</v>
      </c>
      <c r="K51" s="6"/>
      <c r="L51" s="6"/>
      <c r="M51" s="6"/>
      <c r="N51" s="64">
        <v>1500000</v>
      </c>
      <c r="O51" s="6"/>
      <c r="P51" s="6"/>
      <c r="Q51" s="6"/>
      <c r="R51" s="6"/>
      <c r="S51" s="6"/>
      <c r="T51" s="6"/>
      <c r="U51" s="8" t="s">
        <v>273</v>
      </c>
      <c r="V51" s="8"/>
      <c r="W51" s="10"/>
      <c r="X51" s="10"/>
      <c r="Y51" s="10"/>
      <c r="Z51" s="8"/>
      <c r="AA51" s="2" t="s">
        <v>268</v>
      </c>
      <c r="AB51" s="53">
        <v>1500000</v>
      </c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2"/>
      <c r="AP51" s="2"/>
      <c r="AQ51" s="2"/>
    </row>
    <row r="52" spans="1:43" ht="30" customHeight="1" x14ac:dyDescent="0.3">
      <c r="A52" s="5">
        <v>49</v>
      </c>
      <c r="B52" s="5"/>
      <c r="C52" s="6" t="s">
        <v>376</v>
      </c>
      <c r="D52" s="6" t="s">
        <v>237</v>
      </c>
      <c r="E52" s="6" t="s">
        <v>238</v>
      </c>
      <c r="F52" s="5" t="s">
        <v>102</v>
      </c>
      <c r="G52" s="5" t="s">
        <v>328</v>
      </c>
      <c r="H52" s="5" t="s">
        <v>229</v>
      </c>
      <c r="I52" s="7" t="s">
        <v>251</v>
      </c>
      <c r="J52" s="5" t="s">
        <v>333</v>
      </c>
      <c r="K52" s="6"/>
      <c r="L52" s="6"/>
      <c r="M52" s="6"/>
      <c r="N52" s="64">
        <v>30000</v>
      </c>
      <c r="O52" s="6"/>
      <c r="P52" s="6"/>
      <c r="Q52" s="6"/>
      <c r="R52" s="6"/>
      <c r="S52" s="6"/>
      <c r="T52" s="6"/>
      <c r="U52" s="8" t="s">
        <v>273</v>
      </c>
      <c r="V52" s="8"/>
      <c r="W52" s="10">
        <v>44986</v>
      </c>
      <c r="X52" s="10">
        <v>45032</v>
      </c>
      <c r="Y52" s="10"/>
      <c r="Z52" s="8"/>
      <c r="AA52" s="2" t="s">
        <v>268</v>
      </c>
      <c r="AB52" s="53">
        <v>30000</v>
      </c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2"/>
      <c r="AP52" s="2"/>
      <c r="AQ52" s="2"/>
    </row>
    <row r="53" spans="1:43" ht="30" customHeight="1" x14ac:dyDescent="0.3">
      <c r="A53" s="5">
        <v>50</v>
      </c>
      <c r="B53" s="5"/>
      <c r="C53" s="6" t="s">
        <v>377</v>
      </c>
      <c r="D53" s="6" t="s">
        <v>237</v>
      </c>
      <c r="E53" s="6" t="s">
        <v>408</v>
      </c>
      <c r="F53" s="5" t="s">
        <v>408</v>
      </c>
      <c r="G53" s="5" t="s">
        <v>328</v>
      </c>
      <c r="H53" s="5" t="s">
        <v>229</v>
      </c>
      <c r="I53" s="7" t="s">
        <v>251</v>
      </c>
      <c r="J53" s="5" t="s">
        <v>333</v>
      </c>
      <c r="K53" s="6"/>
      <c r="L53" s="6"/>
      <c r="M53" s="6"/>
      <c r="N53" s="64">
        <v>30000</v>
      </c>
      <c r="O53" s="6"/>
      <c r="P53" s="6"/>
      <c r="Q53" s="6"/>
      <c r="R53" s="6"/>
      <c r="S53" s="6"/>
      <c r="T53" s="6"/>
      <c r="U53" s="8" t="s">
        <v>273</v>
      </c>
      <c r="V53" s="8"/>
      <c r="W53" s="10">
        <v>44986</v>
      </c>
      <c r="X53" s="10">
        <v>45017</v>
      </c>
      <c r="Y53" s="10"/>
      <c r="Z53" s="8"/>
      <c r="AA53" s="2" t="s">
        <v>268</v>
      </c>
      <c r="AB53" s="53">
        <v>30000</v>
      </c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2"/>
      <c r="AP53" s="2"/>
      <c r="AQ53" s="2"/>
    </row>
    <row r="54" spans="1:43" ht="30" customHeight="1" x14ac:dyDescent="0.3">
      <c r="A54" s="5">
        <v>51</v>
      </c>
      <c r="B54" s="5"/>
      <c r="C54" s="6" t="s">
        <v>378</v>
      </c>
      <c r="D54" s="6" t="s">
        <v>50</v>
      </c>
      <c r="E54" s="6" t="s">
        <v>206</v>
      </c>
      <c r="F54" s="5" t="s">
        <v>410</v>
      </c>
      <c r="G54" s="5" t="s">
        <v>325</v>
      </c>
      <c r="H54" s="5" t="s">
        <v>229</v>
      </c>
      <c r="I54" s="7" t="s">
        <v>266</v>
      </c>
      <c r="J54" s="5" t="s">
        <v>326</v>
      </c>
      <c r="K54" s="6"/>
      <c r="L54" s="6"/>
      <c r="M54" s="6"/>
      <c r="N54" s="64">
        <v>15000</v>
      </c>
      <c r="O54" s="6"/>
      <c r="P54" s="6"/>
      <c r="Q54" s="6"/>
      <c r="R54" s="6"/>
      <c r="S54" s="6"/>
      <c r="T54" s="6"/>
      <c r="U54" s="8" t="s">
        <v>253</v>
      </c>
      <c r="V54" s="8"/>
      <c r="W54" s="10">
        <v>44984</v>
      </c>
      <c r="X54" s="10">
        <v>44993</v>
      </c>
      <c r="Y54" s="10"/>
      <c r="Z54" s="8"/>
      <c r="AA54" s="2" t="s">
        <v>268</v>
      </c>
      <c r="AB54" s="53">
        <v>15000</v>
      </c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2"/>
      <c r="AP54" s="2"/>
      <c r="AQ54" s="2"/>
    </row>
    <row r="55" spans="1:43" ht="30" customHeight="1" x14ac:dyDescent="0.3">
      <c r="A55" s="5">
        <v>52</v>
      </c>
      <c r="B55" s="5"/>
      <c r="C55" s="6" t="s">
        <v>379</v>
      </c>
      <c r="D55" s="6" t="s">
        <v>245</v>
      </c>
      <c r="E55" s="6" t="s">
        <v>280</v>
      </c>
      <c r="F55" s="5" t="s">
        <v>290</v>
      </c>
      <c r="G55" s="5" t="s">
        <v>317</v>
      </c>
      <c r="H55" s="5" t="s">
        <v>229</v>
      </c>
      <c r="I55" s="7" t="s">
        <v>251</v>
      </c>
      <c r="J55" s="5" t="s">
        <v>318</v>
      </c>
      <c r="K55" s="6"/>
      <c r="L55" s="6"/>
      <c r="M55" s="6"/>
      <c r="N55" s="64">
        <v>2000000</v>
      </c>
      <c r="O55" s="6"/>
      <c r="P55" s="6"/>
      <c r="Q55" s="6"/>
      <c r="R55" s="6"/>
      <c r="S55" s="6"/>
      <c r="T55" s="6"/>
      <c r="U55" s="8" t="s">
        <v>273</v>
      </c>
      <c r="V55" s="8"/>
      <c r="W55" s="10">
        <v>44981</v>
      </c>
      <c r="X55" s="10">
        <v>45291</v>
      </c>
      <c r="Y55" s="10"/>
      <c r="Z55" s="8"/>
      <c r="AA55" s="2" t="s">
        <v>255</v>
      </c>
      <c r="AB55" s="53">
        <v>2000000</v>
      </c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2"/>
      <c r="AP55" s="2"/>
      <c r="AQ55" s="2"/>
    </row>
    <row r="56" spans="1:43" ht="30" customHeight="1" x14ac:dyDescent="0.3">
      <c r="A56" s="5">
        <v>53</v>
      </c>
      <c r="B56" s="5"/>
      <c r="C56" s="6" t="s">
        <v>380</v>
      </c>
      <c r="D56" s="6" t="s">
        <v>50</v>
      </c>
      <c r="E56" s="6" t="s">
        <v>415</v>
      </c>
      <c r="F56" s="5" t="s">
        <v>416</v>
      </c>
      <c r="G56" s="5" t="s">
        <v>325</v>
      </c>
      <c r="H56" s="5" t="s">
        <v>229</v>
      </c>
      <c r="I56" s="7" t="s">
        <v>266</v>
      </c>
      <c r="J56" s="5" t="s">
        <v>326</v>
      </c>
      <c r="K56" s="6"/>
      <c r="L56" s="6"/>
      <c r="M56" s="6"/>
      <c r="N56" s="64">
        <v>17869</v>
      </c>
      <c r="O56" s="6"/>
      <c r="P56" s="6"/>
      <c r="Q56" s="6"/>
      <c r="R56" s="6"/>
      <c r="S56" s="6"/>
      <c r="T56" s="6"/>
      <c r="U56" s="8" t="s">
        <v>273</v>
      </c>
      <c r="V56" s="8"/>
      <c r="W56" s="10">
        <v>44974</v>
      </c>
      <c r="X56" s="10">
        <v>45016</v>
      </c>
      <c r="Y56" s="10"/>
      <c r="Z56" s="8"/>
      <c r="AA56" s="2" t="s">
        <v>255</v>
      </c>
      <c r="AB56" s="53">
        <v>17869</v>
      </c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2"/>
      <c r="AP56" s="2"/>
      <c r="AQ56" s="2"/>
    </row>
    <row r="57" spans="1:43" ht="30" customHeight="1" x14ac:dyDescent="0.3">
      <c r="A57" s="5">
        <v>54</v>
      </c>
      <c r="B57" s="5"/>
      <c r="C57" s="6" t="s">
        <v>381</v>
      </c>
      <c r="D57" s="6" t="s">
        <v>382</v>
      </c>
      <c r="E57" s="6"/>
      <c r="F57" s="5"/>
      <c r="G57" s="5" t="s">
        <v>368</v>
      </c>
      <c r="H57" s="5" t="s">
        <v>257</v>
      </c>
      <c r="I57" s="7" t="s">
        <v>266</v>
      </c>
      <c r="J57" s="5" t="s">
        <v>383</v>
      </c>
      <c r="K57" s="6"/>
      <c r="L57" s="6"/>
      <c r="M57" s="6"/>
      <c r="N57" s="64">
        <v>1000000</v>
      </c>
      <c r="O57" s="6"/>
      <c r="P57" s="6"/>
      <c r="Q57" s="6"/>
      <c r="R57" s="6"/>
      <c r="S57" s="6"/>
      <c r="T57" s="6"/>
      <c r="U57" s="8" t="s">
        <v>273</v>
      </c>
      <c r="V57" s="8"/>
      <c r="W57" s="10"/>
      <c r="X57" s="10"/>
      <c r="Y57" s="10"/>
      <c r="Z57" s="8"/>
      <c r="AA57" s="2" t="s">
        <v>268</v>
      </c>
      <c r="AB57" s="53">
        <v>1000000</v>
      </c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2"/>
      <c r="AP57" s="2"/>
      <c r="AQ57" s="2"/>
    </row>
    <row r="58" spans="1:43" ht="30" customHeight="1" x14ac:dyDescent="0.3">
      <c r="A58" s="5">
        <v>55</v>
      </c>
      <c r="B58" s="5"/>
      <c r="C58" s="6" t="s">
        <v>384</v>
      </c>
      <c r="D58" s="6" t="s">
        <v>245</v>
      </c>
      <c r="E58" s="6" t="s">
        <v>417</v>
      </c>
      <c r="F58" s="5" t="s">
        <v>90</v>
      </c>
      <c r="G58" s="5" t="s">
        <v>317</v>
      </c>
      <c r="H58" s="5" t="s">
        <v>229</v>
      </c>
      <c r="I58" s="7" t="s">
        <v>251</v>
      </c>
      <c r="J58" s="5" t="s">
        <v>385</v>
      </c>
      <c r="K58" s="6"/>
      <c r="L58" s="6"/>
      <c r="M58" s="6"/>
      <c r="N58" s="64">
        <v>600000</v>
      </c>
      <c r="O58" s="6"/>
      <c r="P58" s="6"/>
      <c r="Q58" s="6"/>
      <c r="R58" s="6"/>
      <c r="S58" s="6"/>
      <c r="T58" s="6"/>
      <c r="U58" s="8" t="s">
        <v>273</v>
      </c>
      <c r="V58" s="8"/>
      <c r="W58" s="10">
        <v>45017</v>
      </c>
      <c r="X58" s="10">
        <v>45383</v>
      </c>
      <c r="Y58" s="10"/>
      <c r="Z58" s="8"/>
      <c r="AA58" s="2" t="s">
        <v>268</v>
      </c>
      <c r="AB58" s="53">
        <v>600000</v>
      </c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2"/>
      <c r="AP58" s="2"/>
      <c r="AQ58" s="2"/>
    </row>
    <row r="59" spans="1:43" ht="30" customHeight="1" x14ac:dyDescent="0.3">
      <c r="A59" s="5">
        <v>56</v>
      </c>
      <c r="B59" s="5"/>
      <c r="C59" s="6" t="s">
        <v>386</v>
      </c>
      <c r="D59" s="6" t="s">
        <v>245</v>
      </c>
      <c r="E59" s="6"/>
      <c r="F59" s="5"/>
      <c r="G59" s="5" t="s">
        <v>368</v>
      </c>
      <c r="H59" s="5" t="s">
        <v>257</v>
      </c>
      <c r="I59" s="7" t="s">
        <v>266</v>
      </c>
      <c r="J59" s="5" t="s">
        <v>387</v>
      </c>
      <c r="K59" s="6"/>
      <c r="L59" s="6"/>
      <c r="M59" s="6"/>
      <c r="N59" s="64">
        <v>2500000</v>
      </c>
      <c r="O59" s="6"/>
      <c r="P59" s="6"/>
      <c r="Q59" s="6"/>
      <c r="R59" s="6"/>
      <c r="S59" s="6"/>
      <c r="T59" s="6"/>
      <c r="U59" s="8" t="s">
        <v>273</v>
      </c>
      <c r="V59" s="8"/>
      <c r="W59" s="10"/>
      <c r="X59" s="10"/>
      <c r="Y59" s="10"/>
      <c r="Z59" s="8"/>
      <c r="AA59" s="2" t="s">
        <v>268</v>
      </c>
      <c r="AB59" s="53">
        <v>2500000</v>
      </c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2"/>
      <c r="AP59" s="2"/>
      <c r="AQ59" s="2"/>
    </row>
    <row r="60" spans="1:43" ht="30" customHeight="1" x14ac:dyDescent="0.3">
      <c r="A60" s="5">
        <v>57</v>
      </c>
      <c r="B60" s="5"/>
      <c r="C60" s="6" t="s">
        <v>388</v>
      </c>
      <c r="D60" s="6" t="s">
        <v>245</v>
      </c>
      <c r="E60" s="6" t="s">
        <v>89</v>
      </c>
      <c r="F60" s="5" t="s">
        <v>418</v>
      </c>
      <c r="G60" s="5" t="s">
        <v>317</v>
      </c>
      <c r="H60" s="5" t="s">
        <v>229</v>
      </c>
      <c r="I60" s="7" t="s">
        <v>251</v>
      </c>
      <c r="J60" s="5" t="s">
        <v>389</v>
      </c>
      <c r="K60" s="6"/>
      <c r="L60" s="6"/>
      <c r="M60" s="6"/>
      <c r="N60" s="64">
        <v>2000000</v>
      </c>
      <c r="O60" s="6"/>
      <c r="P60" s="6"/>
      <c r="Q60" s="6"/>
      <c r="R60" s="6"/>
      <c r="S60" s="6"/>
      <c r="T60" s="6"/>
      <c r="U60" s="8" t="s">
        <v>273</v>
      </c>
      <c r="V60" s="8"/>
      <c r="W60" s="10">
        <v>44967</v>
      </c>
      <c r="X60" s="10">
        <v>45332</v>
      </c>
      <c r="Y60" s="10"/>
      <c r="Z60" s="8"/>
      <c r="AA60" s="2" t="s">
        <v>268</v>
      </c>
      <c r="AB60" s="53">
        <v>2000000</v>
      </c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2"/>
      <c r="AP60" s="2"/>
      <c r="AQ60" s="2"/>
    </row>
    <row r="61" spans="1:43" ht="30" customHeight="1" x14ac:dyDescent="0.3">
      <c r="A61" s="5">
        <v>58</v>
      </c>
      <c r="B61" s="5"/>
      <c r="C61" s="6" t="s">
        <v>390</v>
      </c>
      <c r="D61" s="6" t="s">
        <v>245</v>
      </c>
      <c r="E61" s="6" t="s">
        <v>89</v>
      </c>
      <c r="F61" s="5" t="s">
        <v>418</v>
      </c>
      <c r="G61" s="5" t="s">
        <v>317</v>
      </c>
      <c r="H61" s="5" t="s">
        <v>229</v>
      </c>
      <c r="I61" s="7" t="s">
        <v>251</v>
      </c>
      <c r="J61" s="5" t="s">
        <v>389</v>
      </c>
      <c r="K61" s="6"/>
      <c r="L61" s="6"/>
      <c r="M61" s="6"/>
      <c r="N61" s="64">
        <v>3600000</v>
      </c>
      <c r="O61" s="6"/>
      <c r="P61" s="6"/>
      <c r="Q61" s="6"/>
      <c r="R61" s="6"/>
      <c r="S61" s="6"/>
      <c r="T61" s="6"/>
      <c r="U61" s="8" t="s">
        <v>273</v>
      </c>
      <c r="V61" s="8"/>
      <c r="W61" s="10">
        <v>44974</v>
      </c>
      <c r="X61" s="10">
        <v>45339</v>
      </c>
      <c r="Y61" s="10"/>
      <c r="Z61" s="8"/>
      <c r="AA61" s="2"/>
      <c r="AB61" s="53"/>
      <c r="AC61" s="53"/>
      <c r="AD61" s="53">
        <v>2800000</v>
      </c>
      <c r="AE61" s="53">
        <v>800000</v>
      </c>
      <c r="AF61" s="53"/>
      <c r="AG61" s="53"/>
      <c r="AH61" s="53"/>
      <c r="AI61" s="53"/>
      <c r="AJ61" s="53"/>
      <c r="AK61" s="53"/>
      <c r="AL61" s="53"/>
      <c r="AM61" s="53"/>
      <c r="AN61" s="53"/>
      <c r="AO61" s="2"/>
      <c r="AP61" s="2"/>
      <c r="AQ61" s="2"/>
    </row>
    <row r="62" spans="1:43" ht="30" customHeight="1" x14ac:dyDescent="0.3">
      <c r="A62" s="5">
        <v>59</v>
      </c>
      <c r="B62" s="5"/>
      <c r="C62" s="6" t="s">
        <v>391</v>
      </c>
      <c r="D62" s="6" t="s">
        <v>382</v>
      </c>
      <c r="E62" s="6"/>
      <c r="F62" s="5"/>
      <c r="G62" s="5" t="s">
        <v>368</v>
      </c>
      <c r="H62" s="5" t="s">
        <v>257</v>
      </c>
      <c r="I62" s="7" t="s">
        <v>266</v>
      </c>
      <c r="J62" s="5" t="s">
        <v>383</v>
      </c>
      <c r="K62" s="6"/>
      <c r="L62" s="6"/>
      <c r="M62" s="6"/>
      <c r="N62" s="64">
        <v>4000000</v>
      </c>
      <c r="O62" s="6"/>
      <c r="P62" s="6"/>
      <c r="Q62" s="6"/>
      <c r="R62" s="6"/>
      <c r="S62" s="6"/>
      <c r="T62" s="6"/>
      <c r="U62" s="8" t="s">
        <v>273</v>
      </c>
      <c r="V62" s="8"/>
      <c r="W62" s="10"/>
      <c r="X62" s="10"/>
      <c r="Y62" s="10"/>
      <c r="Z62" s="8"/>
      <c r="AA62" s="2" t="s">
        <v>268</v>
      </c>
      <c r="AB62" s="53">
        <v>4000000</v>
      </c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2"/>
      <c r="AP62" s="2"/>
      <c r="AQ62" s="2"/>
    </row>
    <row r="63" spans="1:43" ht="30" customHeight="1" x14ac:dyDescent="0.3">
      <c r="A63" s="5">
        <v>60</v>
      </c>
      <c r="B63" s="5"/>
      <c r="C63" s="6" t="s">
        <v>392</v>
      </c>
      <c r="D63" s="6" t="s">
        <v>245</v>
      </c>
      <c r="E63" s="6"/>
      <c r="F63" s="5"/>
      <c r="G63" s="5" t="s">
        <v>368</v>
      </c>
      <c r="H63" s="5" t="s">
        <v>257</v>
      </c>
      <c r="I63" s="7" t="s">
        <v>251</v>
      </c>
      <c r="J63" s="5" t="s">
        <v>340</v>
      </c>
      <c r="K63" s="6"/>
      <c r="L63" s="6"/>
      <c r="M63" s="6"/>
      <c r="N63" s="64">
        <v>27100000</v>
      </c>
      <c r="O63" s="6"/>
      <c r="P63" s="6"/>
      <c r="Q63" s="6"/>
      <c r="R63" s="6"/>
      <c r="S63" s="6"/>
      <c r="T63" s="6"/>
      <c r="U63" s="8" t="s">
        <v>273</v>
      </c>
      <c r="V63" s="8"/>
      <c r="W63" s="10"/>
      <c r="X63" s="10"/>
      <c r="Y63" s="10"/>
      <c r="Z63" s="8"/>
      <c r="AA63" s="2" t="s">
        <v>268</v>
      </c>
      <c r="AB63" s="53">
        <v>27100000</v>
      </c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2"/>
      <c r="AP63" s="2"/>
      <c r="AQ63" s="2"/>
    </row>
    <row r="64" spans="1:43" ht="30" customHeight="1" x14ac:dyDescent="0.3">
      <c r="A64" s="5">
        <v>61</v>
      </c>
      <c r="B64" s="5"/>
      <c r="C64" s="6" t="s">
        <v>393</v>
      </c>
      <c r="D64" s="6" t="s">
        <v>245</v>
      </c>
      <c r="E64" s="6" t="s">
        <v>280</v>
      </c>
      <c r="F64" s="5" t="s">
        <v>290</v>
      </c>
      <c r="G64" s="5" t="s">
        <v>317</v>
      </c>
      <c r="H64" s="5" t="s">
        <v>229</v>
      </c>
      <c r="I64" s="7" t="s">
        <v>251</v>
      </c>
      <c r="J64" s="5" t="s">
        <v>318</v>
      </c>
      <c r="K64" s="6"/>
      <c r="L64" s="6"/>
      <c r="M64" s="6"/>
      <c r="N64" s="64">
        <v>2000000</v>
      </c>
      <c r="O64" s="6"/>
      <c r="P64" s="6"/>
      <c r="Q64" s="6"/>
      <c r="R64" s="6"/>
      <c r="S64" s="6"/>
      <c r="T64" s="6"/>
      <c r="U64" s="8" t="s">
        <v>273</v>
      </c>
      <c r="V64" s="8"/>
      <c r="W64" s="10">
        <v>44970</v>
      </c>
      <c r="X64" s="10">
        <v>45291</v>
      </c>
      <c r="Y64" s="10"/>
      <c r="Z64" s="8"/>
      <c r="AA64" s="2" t="s">
        <v>255</v>
      </c>
      <c r="AB64" s="53">
        <v>2000000</v>
      </c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2"/>
      <c r="AP64" s="2"/>
      <c r="AQ64" s="2"/>
    </row>
    <row r="65" spans="1:43" ht="30" customHeight="1" x14ac:dyDescent="0.3">
      <c r="A65" s="5">
        <v>62</v>
      </c>
      <c r="B65" s="5"/>
      <c r="C65" s="6" t="s">
        <v>394</v>
      </c>
      <c r="D65" s="6" t="s">
        <v>50</v>
      </c>
      <c r="E65" s="6"/>
      <c r="F65" s="5"/>
      <c r="G65" s="5" t="s">
        <v>368</v>
      </c>
      <c r="H65" s="5" t="s">
        <v>257</v>
      </c>
      <c r="I65" s="7" t="s">
        <v>266</v>
      </c>
      <c r="J65" s="5" t="s">
        <v>326</v>
      </c>
      <c r="K65" s="6"/>
      <c r="L65" s="6"/>
      <c r="M65" s="6"/>
      <c r="N65" s="64">
        <v>699880</v>
      </c>
      <c r="O65" s="6"/>
      <c r="P65" s="6"/>
      <c r="Q65" s="6"/>
      <c r="R65" s="6"/>
      <c r="S65" s="6"/>
      <c r="T65" s="6"/>
      <c r="U65" s="8" t="s">
        <v>273</v>
      </c>
      <c r="V65" s="8"/>
      <c r="W65" s="10"/>
      <c r="X65" s="10"/>
      <c r="Y65" s="10"/>
      <c r="Z65" s="8"/>
      <c r="AA65" s="2"/>
      <c r="AB65" s="53"/>
      <c r="AC65" s="53"/>
      <c r="AD65" s="53"/>
      <c r="AE65" s="53">
        <v>349940</v>
      </c>
      <c r="AF65" s="53">
        <v>349940</v>
      </c>
      <c r="AG65" s="53"/>
      <c r="AH65" s="53"/>
      <c r="AI65" s="53"/>
      <c r="AJ65" s="53"/>
      <c r="AK65" s="53"/>
      <c r="AL65" s="53"/>
      <c r="AM65" s="53"/>
      <c r="AN65" s="53"/>
      <c r="AO65" s="2"/>
      <c r="AP65" s="2"/>
      <c r="AQ65" s="2"/>
    </row>
    <row r="66" spans="1:43" ht="30" customHeight="1" x14ac:dyDescent="0.3">
      <c r="A66" s="5">
        <v>63</v>
      </c>
      <c r="B66" s="5"/>
      <c r="C66" s="6" t="s">
        <v>395</v>
      </c>
      <c r="D66" s="6" t="s">
        <v>245</v>
      </c>
      <c r="E66" s="6" t="s">
        <v>89</v>
      </c>
      <c r="F66" s="5" t="s">
        <v>281</v>
      </c>
      <c r="G66" s="5" t="s">
        <v>317</v>
      </c>
      <c r="H66" s="5" t="s">
        <v>229</v>
      </c>
      <c r="I66" s="7" t="s">
        <v>251</v>
      </c>
      <c r="J66" s="5" t="s">
        <v>396</v>
      </c>
      <c r="K66" s="6"/>
      <c r="L66" s="6"/>
      <c r="M66" s="6"/>
      <c r="N66" s="64">
        <v>4500000</v>
      </c>
      <c r="O66" s="6"/>
      <c r="P66" s="6"/>
      <c r="Q66" s="6"/>
      <c r="R66" s="6"/>
      <c r="S66" s="6"/>
      <c r="T66" s="6"/>
      <c r="U66" s="8" t="s">
        <v>273</v>
      </c>
      <c r="V66" s="8"/>
      <c r="W66" s="10">
        <v>45000</v>
      </c>
      <c r="X66" s="10">
        <v>45291</v>
      </c>
      <c r="Y66" s="10"/>
      <c r="Z66" s="8"/>
      <c r="AA66" s="2" t="s">
        <v>255</v>
      </c>
      <c r="AB66" s="53">
        <v>4500000</v>
      </c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2"/>
      <c r="AP66" s="2"/>
      <c r="AQ66" s="2"/>
    </row>
    <row r="67" spans="1:43" ht="30" customHeight="1" x14ac:dyDescent="0.3">
      <c r="A67" s="5">
        <v>64</v>
      </c>
      <c r="B67" s="5"/>
      <c r="C67" s="6" t="s">
        <v>397</v>
      </c>
      <c r="D67" s="6" t="s">
        <v>245</v>
      </c>
      <c r="E67" s="6"/>
      <c r="F67" s="5"/>
      <c r="G67" s="5" t="s">
        <v>368</v>
      </c>
      <c r="H67" s="5" t="s">
        <v>257</v>
      </c>
      <c r="I67" s="7" t="s">
        <v>266</v>
      </c>
      <c r="J67" s="5" t="s">
        <v>398</v>
      </c>
      <c r="K67" s="6"/>
      <c r="L67" s="6"/>
      <c r="M67" s="6"/>
      <c r="N67" s="64">
        <v>3000000</v>
      </c>
      <c r="O67" s="6"/>
      <c r="P67" s="6"/>
      <c r="Q67" s="6"/>
      <c r="R67" s="6"/>
      <c r="S67" s="6"/>
      <c r="T67" s="6"/>
      <c r="U67" s="8" t="s">
        <v>273</v>
      </c>
      <c r="V67" s="8"/>
      <c r="W67" s="10"/>
      <c r="X67" s="10"/>
      <c r="Y67" s="10"/>
      <c r="Z67" s="8"/>
      <c r="AA67" s="2" t="s">
        <v>268</v>
      </c>
      <c r="AB67" s="53">
        <v>3000000</v>
      </c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2"/>
      <c r="AP67" s="2"/>
      <c r="AQ67" s="2"/>
    </row>
    <row r="68" spans="1:43" ht="30" customHeight="1" x14ac:dyDescent="0.3">
      <c r="A68" s="5">
        <v>65</v>
      </c>
      <c r="B68" s="5"/>
      <c r="C68" s="6" t="s">
        <v>399</v>
      </c>
      <c r="D68" s="6" t="s">
        <v>382</v>
      </c>
      <c r="E68" s="6"/>
      <c r="F68" s="5"/>
      <c r="G68" s="5" t="s">
        <v>368</v>
      </c>
      <c r="H68" s="5" t="s">
        <v>257</v>
      </c>
      <c r="I68" s="7" t="s">
        <v>251</v>
      </c>
      <c r="J68" s="5" t="s">
        <v>361</v>
      </c>
      <c r="K68" s="6"/>
      <c r="L68" s="6"/>
      <c r="M68" s="6"/>
      <c r="N68" s="64">
        <v>2800000</v>
      </c>
      <c r="O68" s="6"/>
      <c r="P68" s="6"/>
      <c r="Q68" s="6"/>
      <c r="R68" s="6"/>
      <c r="S68" s="6"/>
      <c r="T68" s="6"/>
      <c r="U68" s="8" t="s">
        <v>232</v>
      </c>
      <c r="V68" s="8"/>
      <c r="W68" s="10"/>
      <c r="X68" s="10"/>
      <c r="Y68" s="10"/>
      <c r="Z68" s="8"/>
      <c r="AA68" s="2" t="s">
        <v>255</v>
      </c>
      <c r="AB68" s="53">
        <v>2800000</v>
      </c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2"/>
      <c r="AP68" s="2"/>
      <c r="AQ68" s="2"/>
    </row>
    <row r="69" spans="1:43" ht="30" customHeight="1" x14ac:dyDescent="0.3">
      <c r="A69" s="5">
        <v>66</v>
      </c>
      <c r="B69" s="5"/>
      <c r="C69" s="6" t="s">
        <v>400</v>
      </c>
      <c r="D69" s="6" t="s">
        <v>382</v>
      </c>
      <c r="E69" s="6" t="s">
        <v>382</v>
      </c>
      <c r="F69" s="5" t="s">
        <v>249</v>
      </c>
      <c r="G69" s="5" t="s">
        <v>317</v>
      </c>
      <c r="H69" s="5" t="s">
        <v>229</v>
      </c>
      <c r="I69" s="7" t="s">
        <v>251</v>
      </c>
      <c r="J69" s="5" t="s">
        <v>361</v>
      </c>
      <c r="K69" s="6"/>
      <c r="L69" s="6"/>
      <c r="M69" s="6"/>
      <c r="N69" s="64">
        <v>260000</v>
      </c>
      <c r="O69" s="6"/>
      <c r="P69" s="6"/>
      <c r="Q69" s="6"/>
      <c r="R69" s="6"/>
      <c r="S69" s="6"/>
      <c r="T69" s="6"/>
      <c r="U69" s="8" t="s">
        <v>273</v>
      </c>
      <c r="V69" s="8"/>
      <c r="W69" s="10">
        <v>44927</v>
      </c>
      <c r="X69" s="10">
        <v>45291</v>
      </c>
      <c r="Y69" s="10"/>
      <c r="Z69" s="8"/>
      <c r="AA69" s="2" t="s">
        <v>255</v>
      </c>
      <c r="AB69" s="53">
        <v>260000</v>
      </c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2"/>
      <c r="AP69" s="2"/>
      <c r="AQ69" s="2"/>
    </row>
    <row r="70" spans="1:43" ht="30" customHeight="1" x14ac:dyDescent="0.3">
      <c r="A70" s="44"/>
      <c r="B70" s="44"/>
      <c r="C70" s="45"/>
      <c r="D70" s="45"/>
      <c r="E70" s="45"/>
      <c r="F70" s="44"/>
      <c r="G70" s="44"/>
      <c r="H70" s="44"/>
      <c r="I70" s="69"/>
      <c r="J70" s="44"/>
      <c r="K70" s="45"/>
      <c r="L70" s="45"/>
      <c r="M70" s="45"/>
      <c r="N70" s="65"/>
      <c r="O70" s="45"/>
      <c r="P70" s="45"/>
      <c r="Q70" s="45"/>
      <c r="R70" s="45"/>
      <c r="S70" s="45"/>
      <c r="T70" s="45"/>
      <c r="U70" s="46"/>
      <c r="V70" s="46"/>
      <c r="W70" s="47"/>
      <c r="X70" s="47"/>
      <c r="Y70" s="47"/>
      <c r="Z70" s="46"/>
    </row>
    <row r="71" spans="1:43" ht="30" customHeight="1" x14ac:dyDescent="0.3">
      <c r="A71" s="44"/>
      <c r="B71" s="44"/>
      <c r="C71" s="45"/>
      <c r="D71" s="45"/>
      <c r="E71" s="45"/>
      <c r="F71" s="44"/>
      <c r="G71" s="44"/>
      <c r="H71" s="44"/>
      <c r="I71" s="69"/>
      <c r="J71" s="44"/>
      <c r="K71" s="45"/>
      <c r="L71" s="45"/>
      <c r="M71" s="45"/>
      <c r="N71" s="65"/>
      <c r="O71" s="45"/>
      <c r="P71" s="45"/>
      <c r="Q71" s="45"/>
      <c r="R71" s="45"/>
      <c r="S71" s="45"/>
      <c r="T71" s="45"/>
      <c r="U71" s="46"/>
      <c r="V71" s="46"/>
      <c r="W71" s="47"/>
      <c r="X71" s="47"/>
      <c r="Y71" s="47"/>
      <c r="Z71" s="46"/>
    </row>
    <row r="72" spans="1:43" ht="30" customHeight="1" x14ac:dyDescent="0.3">
      <c r="C72" s="21" t="s">
        <v>37</v>
      </c>
      <c r="D72" s="21" t="s">
        <v>38</v>
      </c>
      <c r="E72" s="21" t="s">
        <v>39</v>
      </c>
    </row>
    <row r="73" spans="1:43" ht="30" customHeight="1" x14ac:dyDescent="0.3">
      <c r="C73" s="22" t="s">
        <v>40</v>
      </c>
      <c r="D73" s="22" t="s">
        <v>42</v>
      </c>
      <c r="E73" s="22" t="s">
        <v>44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43" ht="36" customHeight="1" x14ac:dyDescent="0.3">
      <c r="C74" s="22" t="s">
        <v>41</v>
      </c>
      <c r="D74" s="22" t="s">
        <v>43</v>
      </c>
      <c r="E74" s="22" t="s">
        <v>45</v>
      </c>
      <c r="Q74" s="4"/>
      <c r="R74" s="4"/>
      <c r="S74" s="4"/>
      <c r="T74" s="4"/>
      <c r="U74" s="4"/>
      <c r="V74" s="4"/>
      <c r="W74" s="4"/>
      <c r="X74" s="4"/>
      <c r="Y74" s="4"/>
      <c r="Z74" s="4"/>
    </row>
  </sheetData>
  <autoFilter ref="A3:AQ69" xr:uid="{00000000-0009-0000-0000-000002000000}"/>
  <mergeCells count="27">
    <mergeCell ref="AA1:AQ1"/>
    <mergeCell ref="AA2:AA3"/>
    <mergeCell ref="AN2:AN3"/>
    <mergeCell ref="AO2:AO3"/>
    <mergeCell ref="AP2:AP3"/>
    <mergeCell ref="AQ2:AQ3"/>
    <mergeCell ref="AB2:AM2"/>
    <mergeCell ref="Q2:S2"/>
    <mergeCell ref="U1:Z1"/>
    <mergeCell ref="T2:T3"/>
    <mergeCell ref="V2:V3"/>
    <mergeCell ref="W2:X2"/>
    <mergeCell ref="Y2:Z2"/>
    <mergeCell ref="U2:U3"/>
    <mergeCell ref="I2:I3"/>
    <mergeCell ref="J2:J3"/>
    <mergeCell ref="D2:F2"/>
    <mergeCell ref="K1:M1"/>
    <mergeCell ref="L2:M2"/>
    <mergeCell ref="K2:K3"/>
    <mergeCell ref="B38:B39"/>
    <mergeCell ref="C38:C39"/>
    <mergeCell ref="A1:A3"/>
    <mergeCell ref="G2:G3"/>
    <mergeCell ref="H2:H3"/>
    <mergeCell ref="B2:B3"/>
    <mergeCell ref="C2:C3"/>
  </mergeCells>
  <phoneticPr fontId="4" type="noConversion"/>
  <conditionalFormatting sqref="V6:V9 V4 U11:V71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{C46CC00C-D42D-4D3E-BA98-F0BE9AABE952}</x14:id>
        </ext>
      </extLst>
    </cfRule>
  </conditionalFormatting>
  <conditionalFormatting sqref="U4:U9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{7B418AFE-FD6F-483F-ADF0-EC39DB6998E7}</x14:id>
        </ext>
      </extLst>
    </cfRule>
  </conditionalFormatting>
  <conditionalFormatting sqref="C40:C1048576 C1:C38">
    <cfRule type="duplicateValues" dxfId="0" priority="1"/>
  </conditionalFormatting>
  <dataValidations count="8">
    <dataValidation type="list" allowBlank="1" showInputMessage="1" showErrorMessage="1" sqref="F1:F3 F72:F1048576" xr:uid="{00000000-0002-0000-0200-000000000000}">
      <formula1>INDIRECT($E$4)</formula1>
    </dataValidation>
    <dataValidation type="list" allowBlank="1" showInputMessage="1" showErrorMessage="1" sqref="E2:E3 E72:E1048576" xr:uid="{00000000-0002-0000-0200-000001000000}">
      <formula1>INDIRECT($D$4)</formula1>
    </dataValidation>
    <dataValidation type="list" allowBlank="1" showInputMessage="1" showErrorMessage="1" sqref="AA37 AA46 AA55 AA61 AA65 AA70:AA1048576 AA1:AA31" xr:uid="{00000000-0002-0000-0200-000002000000}">
      <formula1>"智屏,空调,冰箱,洗衣机,CIoT,空气净化器,扫地机器人,音箱,SMD,SCD,手机,通讯全品类,全品类,不区分"</formula1>
    </dataValidation>
    <dataValidation type="list" allowBlank="1" showInputMessage="1" showErrorMessage="1" sqref="H1:H1048576" xr:uid="{00000000-0002-0000-0200-000003000000}">
      <formula1>"品牌基金,实业推广费"</formula1>
    </dataValidation>
    <dataValidation type="list" allowBlank="1" showInputMessage="1" showErrorMessage="1" sqref="I1:I1048576" xr:uid="{00000000-0002-0000-0200-000004000000}">
      <formula1>"全球市场中心,海外营销本部,中国营销本部,北美营销本部,通讯事业部,空调事业部"</formula1>
    </dataValidation>
    <dataValidation type="list" allowBlank="1" showInputMessage="1" showErrorMessage="1" sqref="U1:U1048576" xr:uid="{00000000-0002-0000-0200-000005000000}">
      <formula1>"待立项,立项审核中,项目执行中,项目已结项"</formula1>
    </dataValidation>
    <dataValidation type="list" allowBlank="1" showInputMessage="1" showErrorMessage="1" sqref="G1:G1048576" xr:uid="{00000000-0002-0000-0200-000006000000}">
      <formula1>"S,A,B,C"</formula1>
    </dataValidation>
    <dataValidation type="list" allowBlank="1" showInputMessage="1" showErrorMessage="1" sqref="E4:F71" xr:uid="{00000000-0002-0000-0200-000007000000}">
      <formula1>INDIRECT(D4)</formula1>
    </dataValidation>
  </dataValidations>
  <pageMargins left="0.7" right="0.7" top="0.75" bottom="0.75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6CC00C-D42D-4D3E-BA98-F0BE9AABE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V6:V9 V4 U11:V71</xm:sqref>
        </x14:conditionalFormatting>
        <x14:conditionalFormatting xmlns:xm="http://schemas.microsoft.com/office/excel/2006/main">
          <x14:cfRule type="dataBar" id="{7B418AFE-FD6F-483F-ADF0-EC39DB6998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U4:U9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8000000}">
          <x14:formula1>
            <xm:f>'L2-L3'!$A$1:$M$1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G14" sqref="G14"/>
    </sheetView>
  </sheetViews>
  <sheetFormatPr defaultRowHeight="14" x14ac:dyDescent="0.3"/>
  <cols>
    <col min="1" max="1" width="11.4140625" bestFit="1" customWidth="1"/>
    <col min="2" max="2" width="10.08203125" bestFit="1" customWidth="1"/>
    <col min="4" max="4" width="5.08203125" bestFit="1" customWidth="1"/>
  </cols>
  <sheetData>
    <row r="1" spans="1:4" ht="16.5" x14ac:dyDescent="0.3">
      <c r="A1" s="6" t="s">
        <v>226</v>
      </c>
      <c r="B1" s="64">
        <v>3000000</v>
      </c>
      <c r="C1" s="6" t="s">
        <v>226</v>
      </c>
      <c r="D1" s="68">
        <f>SUMIF(A1:A18,C1,B1:B18)/10000</f>
        <v>300</v>
      </c>
    </row>
    <row r="2" spans="1:4" ht="16.5" x14ac:dyDescent="0.3">
      <c r="A2" s="6" t="s">
        <v>244</v>
      </c>
      <c r="B2" s="64">
        <v>260000</v>
      </c>
      <c r="C2" s="6" t="s">
        <v>244</v>
      </c>
      <c r="D2" s="68">
        <f t="shared" ref="D2:D6" si="0">SUMIF(A2:A19,C2,B2:B19)/10000</f>
        <v>701</v>
      </c>
    </row>
    <row r="3" spans="1:4" ht="16.5" x14ac:dyDescent="0.3">
      <c r="A3" s="6" t="s">
        <v>244</v>
      </c>
      <c r="B3" s="64">
        <v>2800000</v>
      </c>
      <c r="C3" s="6" t="s">
        <v>50</v>
      </c>
      <c r="D3" s="68">
        <f t="shared" si="0"/>
        <v>91.374263999999997</v>
      </c>
    </row>
    <row r="4" spans="1:4" ht="16.5" x14ac:dyDescent="0.3">
      <c r="A4" s="6" t="s">
        <v>244</v>
      </c>
      <c r="B4" s="64">
        <v>2150000</v>
      </c>
      <c r="C4" s="6" t="s">
        <v>245</v>
      </c>
      <c r="D4" s="68">
        <f t="shared" si="0"/>
        <v>2327.9605999999999</v>
      </c>
    </row>
    <row r="5" spans="1:4" ht="16.5" x14ac:dyDescent="0.3">
      <c r="A5" s="6" t="s">
        <v>244</v>
      </c>
      <c r="B5" s="64">
        <v>800000</v>
      </c>
      <c r="C5" s="6" t="s">
        <v>236</v>
      </c>
      <c r="D5" s="68">
        <f t="shared" si="0"/>
        <v>826.81200000000001</v>
      </c>
    </row>
    <row r="6" spans="1:4" ht="16.5" x14ac:dyDescent="0.3">
      <c r="A6" s="6" t="s">
        <v>244</v>
      </c>
      <c r="B6" s="64">
        <v>1000000</v>
      </c>
      <c r="C6" s="6" t="s">
        <v>237</v>
      </c>
      <c r="D6" s="68">
        <f t="shared" si="0"/>
        <v>100</v>
      </c>
    </row>
    <row r="7" spans="1:4" ht="16.5" x14ac:dyDescent="0.3">
      <c r="A7" s="6" t="s">
        <v>50</v>
      </c>
      <c r="B7" s="64">
        <v>699880</v>
      </c>
      <c r="C7" s="67"/>
    </row>
    <row r="8" spans="1:4" ht="16.5" x14ac:dyDescent="0.3">
      <c r="A8" s="6" t="s">
        <v>50</v>
      </c>
      <c r="B8" s="64">
        <v>213862.64</v>
      </c>
    </row>
    <row r="9" spans="1:4" ht="16.5" x14ac:dyDescent="0.3">
      <c r="A9" s="6" t="s">
        <v>245</v>
      </c>
      <c r="B9" s="64">
        <v>1000000</v>
      </c>
    </row>
    <row r="10" spans="1:4" ht="16.5" x14ac:dyDescent="0.3">
      <c r="A10" s="6" t="s">
        <v>245</v>
      </c>
      <c r="B10" s="64">
        <v>1820000</v>
      </c>
    </row>
    <row r="11" spans="1:4" ht="16.5" x14ac:dyDescent="0.3">
      <c r="A11" s="6" t="s">
        <v>245</v>
      </c>
      <c r="B11" s="64">
        <v>4500000</v>
      </c>
    </row>
    <row r="12" spans="1:4" ht="16.5" x14ac:dyDescent="0.3">
      <c r="A12" s="6" t="s">
        <v>245</v>
      </c>
      <c r="B12" s="64">
        <v>6</v>
      </c>
    </row>
    <row r="13" spans="1:4" ht="16.5" x14ac:dyDescent="0.3">
      <c r="A13" s="6" t="s">
        <v>245</v>
      </c>
      <c r="B13" s="64">
        <v>249600</v>
      </c>
    </row>
    <row r="14" spans="1:4" ht="16.5" x14ac:dyDescent="0.3">
      <c r="A14" s="6" t="s">
        <v>245</v>
      </c>
      <c r="B14" s="64">
        <v>7000000</v>
      </c>
    </row>
    <row r="15" spans="1:4" ht="16.5" x14ac:dyDescent="0.3">
      <c r="A15" s="6" t="s">
        <v>245</v>
      </c>
      <c r="B15" s="64">
        <v>6000000</v>
      </c>
    </row>
    <row r="16" spans="1:4" ht="16.5" x14ac:dyDescent="0.3">
      <c r="A16" s="6" t="s">
        <v>245</v>
      </c>
      <c r="B16" s="64">
        <v>2710000</v>
      </c>
    </row>
    <row r="17" spans="1:2" ht="16.5" x14ac:dyDescent="0.3">
      <c r="A17" s="6" t="s">
        <v>236</v>
      </c>
      <c r="B17" s="64">
        <v>8268120</v>
      </c>
    </row>
    <row r="18" spans="1:2" ht="16.5" x14ac:dyDescent="0.3">
      <c r="A18" s="6" t="s">
        <v>237</v>
      </c>
      <c r="B18" s="64">
        <v>1000000</v>
      </c>
    </row>
  </sheetData>
  <sortState xmlns:xlrd2="http://schemas.microsoft.com/office/spreadsheetml/2017/richdata2" ref="A1:B18">
    <sortCondition ref="A1:A18"/>
  </sortState>
  <dataConsolidate topLabels="1">
    <dataRefs count="2">
      <dataRef ref="B1:B18" sheet="Sheet3"/>
      <dataRef ref="B1:B1048576" sheet="Sheet3"/>
    </dataRefs>
  </dataConsolidate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'L2-L3'!$A$1:$M$1</xm:f>
          </x14:formula1>
          <xm:sqref>A1:A18 C1:C7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"/>
  <sheetViews>
    <sheetView zoomScale="130" zoomScaleNormal="130" workbookViewId="0">
      <selection activeCell="L11" sqref="L11"/>
    </sheetView>
  </sheetViews>
  <sheetFormatPr defaultColWidth="8.6640625" defaultRowHeight="16.5" x14ac:dyDescent="0.3"/>
  <cols>
    <col min="1" max="1" width="11.25" style="37" customWidth="1"/>
    <col min="2" max="2" width="9.08203125" style="37" customWidth="1"/>
    <col min="3" max="3" width="10.58203125" style="37" bestFit="1" customWidth="1"/>
    <col min="4" max="4" width="6.9140625" style="37" customWidth="1"/>
    <col min="5" max="5" width="14.75" style="37" customWidth="1"/>
    <col min="6" max="6" width="8.08203125" style="37" customWidth="1"/>
    <col min="7" max="10" width="8.6640625" style="37"/>
    <col min="11" max="12" width="11.6640625" style="37" customWidth="1"/>
    <col min="13" max="13" width="20" style="37" customWidth="1"/>
    <col min="14" max="14" width="8.6640625" style="37"/>
    <col min="15" max="15" width="5" style="37" bestFit="1" customWidth="1"/>
    <col min="16" max="16" width="6.58203125" style="37" bestFit="1" customWidth="1"/>
    <col min="17" max="17" width="8.6640625" style="37"/>
    <col min="18" max="19" width="10.58203125" style="37" bestFit="1" customWidth="1"/>
    <col min="20" max="20" width="14.4140625" style="37" bestFit="1" customWidth="1"/>
    <col min="21" max="16384" width="8.6640625" style="37"/>
  </cols>
  <sheetData>
    <row r="1" spans="1:20" x14ac:dyDescent="0.3">
      <c r="A1" s="104" t="s">
        <v>211</v>
      </c>
      <c r="B1" s="104"/>
      <c r="C1" s="102" t="s">
        <v>207</v>
      </c>
      <c r="D1" s="103"/>
      <c r="E1" s="104" t="s">
        <v>208</v>
      </c>
      <c r="F1" s="104"/>
      <c r="H1" s="105" t="s">
        <v>216</v>
      </c>
      <c r="I1" s="105"/>
      <c r="J1" s="105"/>
      <c r="K1" s="105"/>
      <c r="L1" s="105"/>
      <c r="M1" s="105"/>
      <c r="O1" s="106" t="s">
        <v>224</v>
      </c>
      <c r="P1" s="106"/>
      <c r="Q1" s="106"/>
      <c r="R1" s="106"/>
      <c r="S1" s="106"/>
      <c r="T1" s="106"/>
    </row>
    <row r="2" spans="1:20" x14ac:dyDescent="0.3">
      <c r="A2" s="38" t="s">
        <v>209</v>
      </c>
      <c r="B2" s="38"/>
      <c r="C2" s="38" t="s">
        <v>212</v>
      </c>
      <c r="D2" s="38"/>
      <c r="E2" s="38" t="s">
        <v>214</v>
      </c>
      <c r="F2" s="40"/>
      <c r="H2" s="42" t="s">
        <v>217</v>
      </c>
      <c r="I2" s="42" t="s">
        <v>218</v>
      </c>
      <c r="J2" s="42" t="s">
        <v>219</v>
      </c>
      <c r="K2" s="42" t="s">
        <v>220</v>
      </c>
      <c r="L2" s="42" t="s">
        <v>221</v>
      </c>
      <c r="M2" s="42" t="s">
        <v>222</v>
      </c>
      <c r="O2" s="42" t="s">
        <v>1</v>
      </c>
      <c r="P2" s="42" t="s">
        <v>218</v>
      </c>
      <c r="Q2" s="42" t="s">
        <v>219</v>
      </c>
      <c r="R2" s="42" t="s">
        <v>220</v>
      </c>
      <c r="S2" s="42" t="s">
        <v>221</v>
      </c>
      <c r="T2" s="42" t="s">
        <v>222</v>
      </c>
    </row>
    <row r="3" spans="1:20" x14ac:dyDescent="0.3">
      <c r="A3" s="38" t="s">
        <v>210</v>
      </c>
      <c r="B3" s="38"/>
      <c r="C3" s="38" t="s">
        <v>213</v>
      </c>
      <c r="D3" s="38"/>
      <c r="E3" s="38" t="s">
        <v>215</v>
      </c>
      <c r="F3" s="40"/>
      <c r="H3" s="39">
        <v>1</v>
      </c>
      <c r="I3" s="39" t="s">
        <v>311</v>
      </c>
      <c r="J3" s="39">
        <v>4600</v>
      </c>
      <c r="K3" s="55">
        <f>SUM('营销项目管理大盘表（模板）'!N9,'营销项目管理大盘表（模板）'!N14)/10000</f>
        <v>169.988</v>
      </c>
      <c r="L3" s="55">
        <f>J3-K3</f>
        <v>4430.0119999999997</v>
      </c>
      <c r="M3" s="66">
        <f>K3/J3*100%</f>
        <v>3.6953913043478261E-2</v>
      </c>
      <c r="O3" s="39">
        <v>1</v>
      </c>
      <c r="P3" s="39" t="s">
        <v>311</v>
      </c>
      <c r="Q3" s="39"/>
      <c r="R3" s="40">
        <f>SUM('营销项目管理大盘表（模板）'!N17)</f>
        <v>213862.64</v>
      </c>
      <c r="S3" s="39"/>
      <c r="T3" s="39"/>
    </row>
    <row r="4" spans="1:20" x14ac:dyDescent="0.3">
      <c r="H4" s="39">
        <v>2</v>
      </c>
      <c r="I4" s="39" t="s">
        <v>312</v>
      </c>
      <c r="J4" s="39">
        <v>10230</v>
      </c>
      <c r="K4" s="55"/>
      <c r="L4" s="55"/>
      <c r="M4" s="66"/>
      <c r="O4" s="39">
        <v>2</v>
      </c>
      <c r="P4" s="39" t="s">
        <v>312</v>
      </c>
      <c r="Q4" s="39"/>
      <c r="R4" s="40">
        <f>SUM('营销项目管理大盘表（模板）'!N10)</f>
        <v>800000</v>
      </c>
      <c r="S4" s="39"/>
      <c r="T4" s="39"/>
    </row>
    <row r="5" spans="1:20" x14ac:dyDescent="0.3">
      <c r="H5" s="39">
        <v>3</v>
      </c>
      <c r="I5" s="39" t="s">
        <v>313</v>
      </c>
      <c r="J5" s="55">
        <f>L16-6879</f>
        <v>4621.4799999999996</v>
      </c>
      <c r="K5" s="55" t="e">
        <f>SUM('营销项目管理大盘表（模板）'!N7,'营销项目管理大盘表（模板）'!N18,'营销项目管理大盘表（模板）'!#REF!)/10000</f>
        <v>#REF!</v>
      </c>
      <c r="L5" s="55" t="e">
        <f>J5-K5</f>
        <v>#REF!</v>
      </c>
      <c r="M5" s="66" t="e">
        <f t="shared" ref="M5:M8" si="0">K5/J5*100%</f>
        <v>#REF!</v>
      </c>
      <c r="O5" s="39">
        <v>3</v>
      </c>
      <c r="P5" s="39" t="s">
        <v>313</v>
      </c>
      <c r="Q5" s="39"/>
      <c r="R5" s="39">
        <f>SUM('营销项目管理大盘表（模板）'!N6,'营销项目管理大盘表（模板）'!N11,'营销项目管理大盘表（模板）'!N12,'营销项目管理大盘表（模板）'!N13,'营销项目管理大盘表（模板）'!N15,'营销项目管理大盘表（模板）'!N16,'营销项目管理大盘表（模板）'!N19)</f>
        <v>15829600</v>
      </c>
      <c r="S5" s="39"/>
      <c r="T5" s="39"/>
    </row>
    <row r="6" spans="1:20" x14ac:dyDescent="0.3">
      <c r="H6" s="39">
        <v>4</v>
      </c>
      <c r="I6" s="39" t="s">
        <v>314</v>
      </c>
      <c r="J6" s="39">
        <v>0</v>
      </c>
      <c r="K6" s="55"/>
      <c r="L6" s="55"/>
      <c r="M6" s="66"/>
      <c r="O6" s="39">
        <v>4</v>
      </c>
      <c r="P6" s="39" t="s">
        <v>314</v>
      </c>
      <c r="Q6" s="39"/>
      <c r="R6" s="39">
        <v>0</v>
      </c>
      <c r="S6" s="39"/>
      <c r="T6" s="39"/>
    </row>
    <row r="7" spans="1:20" x14ac:dyDescent="0.3">
      <c r="H7" s="39">
        <v>5</v>
      </c>
      <c r="I7" s="39" t="s">
        <v>315</v>
      </c>
      <c r="J7" s="55">
        <f>M16-349</f>
        <v>1050.4162859145058</v>
      </c>
      <c r="K7" s="55"/>
      <c r="L7" s="55"/>
      <c r="M7" s="66"/>
      <c r="O7" s="39">
        <v>5</v>
      </c>
      <c r="P7" s="39" t="s">
        <v>315</v>
      </c>
      <c r="Q7" s="39"/>
      <c r="R7" s="39" t="e">
        <f>SUM('营销项目管理大盘表（模板）'!N4,'营销项目管理大盘表（模板）'!N5,'营销项目管理大盘表（模板）'!N8,'营销项目管理大盘表（模板）'!#REF!)</f>
        <v>#REF!</v>
      </c>
      <c r="S7" s="39"/>
      <c r="T7" s="39"/>
    </row>
    <row r="8" spans="1:20" x14ac:dyDescent="0.3">
      <c r="H8" s="39"/>
      <c r="I8" s="41" t="s">
        <v>223</v>
      </c>
      <c r="J8" s="55">
        <f>SUM(J3:J7)</f>
        <v>20501.896285914507</v>
      </c>
      <c r="K8" s="55" t="e">
        <f>SUM(K3:K7)</f>
        <v>#REF!</v>
      </c>
      <c r="L8" s="55" t="e">
        <f>SUM(L3:L7)</f>
        <v>#REF!</v>
      </c>
      <c r="M8" s="66" t="e">
        <f t="shared" si="0"/>
        <v>#REF!</v>
      </c>
      <c r="O8" s="40"/>
      <c r="P8" s="41" t="s">
        <v>223</v>
      </c>
      <c r="Q8" s="40"/>
      <c r="R8" s="40" t="e">
        <f>SUM(R3:R7)</f>
        <v>#REF!</v>
      </c>
      <c r="S8" s="40"/>
      <c r="T8" s="40"/>
    </row>
    <row r="16" spans="1:20" hidden="1" x14ac:dyDescent="0.3">
      <c r="K16" s="37">
        <v>4272</v>
      </c>
      <c r="L16" s="37">
        <v>11500.48</v>
      </c>
      <c r="M16" s="37">
        <v>1399.4162859145058</v>
      </c>
    </row>
  </sheetData>
  <mergeCells count="5">
    <mergeCell ref="C1:D1"/>
    <mergeCell ref="E1:F1"/>
    <mergeCell ref="H1:M1"/>
    <mergeCell ref="A1:B1"/>
    <mergeCell ref="O1:T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z 3 t G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M 9 7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e 0 Z W k 0 0 B 1 / w B A A B t A w A A E w A c A E Z v c m 1 1 b G F z L 1 N l Y 3 R p b 2 4 x L m 0 g o h g A K K A U A A A A A A A A A A A A A A A A A A A A A A A A A A A A d Z F N a x p B H M b v g t 9 h 2 J P C V n R b 6 E v w k J i + 0 U I L G n p w p W x 0 S r Y Z Z 8 v u G F b E U 4 M v S Z p a S E 1 w a X D t o V 6 6 S c p C s 2 k g X y Y z q 6 d 8 h U 6 6 p t i u z m W Y 3 z w 8 8 z z / M W C R q B o G 2 W B P L U Q j 0 Y i x p u i w B C 5 P e 3 T L p l t D a v V B G i B I o h H A F z v r 8 O N D s w h R 4 p W m r 6 9 q 2 n r s k Y p g I q N h A j E x Y k L m g b x i Q N 2 Q F / F b p S q / w H B Z V z e g z L p N Z n + V 2 e d j + n 2 f 7 n T H t u d b j h x s v m P 7 n Y Y 8 c j 1 / b z g 5 m H y B p R X W 6 i 4 9 B i B H n U M e S 0 p K E v V c t j u k 3 g W X T y c d D z Z 9 Z 5 8 N b f b l A o C N p H T L P z s a b Z / w l / 1 2 i / 7 8 w S y X d Y 8 T J j J M I S 4 C X E F I B E S v w L g Y 9 J t 2 e 5 1 d g 5 D w u r x 0 L f + U w H J a m L 4 X x G c q L q W F P z K h U M 8 v K 0 Q p T I z Y x w 7 9 0 P R 7 m 6 z f H A 8 O u E t O W e V j e q l r Z Y 3 A J 1 A p 8 R H F w u + J I D / R L C K U L S p I 0 Y 3 0 d c T C T c b r E n s e t / Z P f t H D 7 b / W O V 3 B x h t N L 2 c 0 V C n j X P U d N G L / 5 R B r N S G Y k v / t E x + 7 w O t z H S D Q J H U R 1 I T n E u u f z r 8 e W w 1 q D b g X b T b 4 F w b a 0 c 5 7 a r l h q 9 t h d C e E q N O 7 9 N p X 5 6 3 A Z X T k s o P d q / N 2 S B i 0 u n v D F V y d w v d m 4 / u z c S o 5 h 6 f m c G k O / 7 d h P R 6 N q H j m J y 3 8 B l B L A Q I t A B Q A A g A I A M 9 7 R l b S D j A a p Q A A A P Y A A A A S A A A A A A A A A A A A A A A A A A A A A A B D b 2 5 m a W c v U G F j a 2 F n Z S 5 4 b W x Q S w E C L Q A U A A I A C A D P e 0 Z W D 8 r p q 6 Q A A A D p A A A A E w A A A A A A A A A A A A A A A A D x A A A A W 0 N v b n R l b n R f V H l w Z X N d L n h t b F B L A Q I t A B Q A A g A I A M 9 7 R l a T T Q H X / A E A A G 0 D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R A A A A A A A A d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O C U 5 Q S V F N S U 4 Q S V B M S V F N S U 4 Q S V B O C V F N S U 5 Q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w N j o w O T o x N C 4 3 N j k 0 N T A z W i I g L z 4 8 R W 5 0 c n k g V H l w Z T 0 i R m l s b E N v b H V t b l R 5 c G V z I i B W Y W x 1 Z T 0 i c 0 J n W U d C Z 1 l H Q U F B Q U F B Q U F C Z z 0 9 I i A v P j x F b n R y e S B U e X B l P S J G a W x s Q 2 9 s d W 1 u T m F t Z X M i I F Z h b H V l P S J z W y Z x d W 9 0 O + m i h O e u l + e n k e e b r i Z x d W 9 0 O y w m c X V v d D t M M u a g u O e u l + e n k e e b r i Z x d W 9 0 O y w m c X V v d D v p m 4 b l m 6 L m o I f l h 4 b l j J b m o L j n r p f o j I P l m 7 Q m c X V v d D s s J n F 1 b 3 Q 7 T D M m c X V v d D s s J n F 1 b 3 Q 7 T D Q m c X V v d D s s J n F 1 b 3 Q 7 5 a 6 a 5 L m J 7 7 y I 6 I y D 5 Z u 0 6 K + 0 5 p i O 7 7 y J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m u W K o e W K q O W b o C 9 B d X R v U m V t b 3 Z l Z E N v b H V t b n M x L n v p o o T n r p f n p 5 H n m 6 4 s M H 0 m c X V v d D s s J n F 1 b 3 Q 7 U 2 V j d G l v b j E v 5 L i a 5 Y q h 5 Y q o 5 Z u g L 0 F 1 d G 9 S Z W 1 v d m V k Q 2 9 s d W 1 u c z E u e 0 w y 5 q C 4 5 6 6 X 5 6 e R 5 5 u u L D F 9 J n F 1 b 3 Q 7 L C Z x d W 9 0 O 1 N l Y 3 R p b 2 4 x L + S 4 m u W K o e W K q O W b o C 9 B d X R v U m V t b 3 Z l Z E N v b H V t b n M x L n v p m 4 b l m 6 L m o I f l h 4 b l j J b m o L j n r p f o j I P l m 7 Q s M n 0 m c X V v d D s s J n F 1 b 3 Q 7 U 2 V j d G l v b j E v 5 L i a 5 Y q h 5 Y q o 5 Z u g L 0 F 1 d G 9 S Z W 1 v d m V k Q 2 9 s d W 1 u c z E u e 0 w z L D N 9 J n F 1 b 3 Q 7 L C Z x d W 9 0 O 1 N l Y 3 R p b 2 4 x L + S 4 m u W K o e W K q O W b o C 9 B d X R v U m V t b 3 Z l Z E N v b H V t b n M x L n t M N C w 0 f S Z x d W 9 0 O y w m c X V v d D t T Z W N 0 a W 9 u M S / k u J r l i q H l i q j l m 6 A v Q X V 0 b 1 J l b W 9 2 Z W R D b 2 x 1 b W 5 z M S 5 7 5 a 6 a 5 L m J 7 7 y I 6 I y D 5 Z u 0 6 K + 0 5 p i O 7 7 y J L D V 9 J n F 1 b 3 Q 7 L C Z x d W 9 0 O 1 N l Y 3 R p b 2 4 x L + S 4 m u W K o e W K q O W b o C 9 B d X R v U m V t b 3 Z l Z E N v b H V t b n M x L n t D b 2 x 1 b W 4 3 L D Z 9 J n F 1 b 3 Q 7 L C Z x d W 9 0 O 1 N l Y 3 R p b 2 4 x L + S 4 m u W K o e W K q O W b o C 9 B d X R v U m V t b 3 Z l Z E N v b H V t b n M x L n t D b 2 x 1 b W 4 4 L D d 9 J n F 1 b 3 Q 7 L C Z x d W 9 0 O 1 N l Y 3 R p b 2 4 x L + S 4 m u W K o e W K q O W b o C 9 B d X R v U m V t b 3 Z l Z E N v b H V t b n M x L n t D b 2 x 1 b W 4 5 L D h 9 J n F 1 b 3 Q 7 L C Z x d W 9 0 O 1 N l Y 3 R p b 2 4 x L + S 4 m u W K o e W K q O W b o C 9 B d X R v U m V t b 3 Z l Z E N v b H V t b n M x L n t D b 2 x 1 b W 4 x M C w 5 f S Z x d W 9 0 O y w m c X V v d D t T Z W N 0 a W 9 u M S / k u J r l i q H l i q j l m 6 A v Q X V 0 b 1 J l b W 9 2 Z W R D b 2 x 1 b W 5 z M S 5 7 Q 2 9 s d W 1 u M T E s M T B 9 J n F 1 b 3 Q 7 L C Z x d W 9 0 O 1 N l Y 3 R p b 2 4 x L + S 4 m u W K o e W K q O W b o C 9 B d X R v U m V t b 3 Z l Z E N v b H V t b n M x L n t D b 2 x 1 b W 4 x M i w x M X 0 m c X V v d D s s J n F 1 b 3 Q 7 U 2 V j d G l v b j E v 5 L i a 5 Y q h 5 Y q o 5 Z u g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i a 5 Y q h 5 Y q o 5 Z u g L 0 F 1 d G 9 S Z W 1 v d m V k Q 2 9 s d W 1 u c z E u e + m i h O e u l + e n k e e b r i w w f S Z x d W 9 0 O y w m c X V v d D t T Z W N 0 a W 9 u M S / k u J r l i q H l i q j l m 6 A v Q X V 0 b 1 J l b W 9 2 Z W R D b 2 x 1 b W 5 z M S 5 7 T D L m o L j n r p f n p 5 H n m 6 4 s M X 0 m c X V v d D s s J n F 1 b 3 Q 7 U 2 V j d G l v b j E v 5 L i a 5 Y q h 5 Y q o 5 Z u g L 0 F 1 d G 9 S Z W 1 v d m V k Q 2 9 s d W 1 u c z E u e + m b h u W b o u a g h + W H h u W M l u a g u O e u l + i M g + W b t C w y f S Z x d W 9 0 O y w m c X V v d D t T Z W N 0 a W 9 u M S / k u J r l i q H l i q j l m 6 A v Q X V 0 b 1 J l b W 9 2 Z W R D b 2 x 1 b W 5 z M S 5 7 T D M s M 3 0 m c X V v d D s s J n F 1 b 3 Q 7 U 2 V j d G l v b j E v 5 L i a 5 Y q h 5 Y q o 5 Z u g L 0 F 1 d G 9 S Z W 1 v d m V k Q 2 9 s d W 1 u c z E u e 0 w 0 L D R 9 J n F 1 b 3 Q 7 L C Z x d W 9 0 O 1 N l Y 3 R p b 2 4 x L + S 4 m u W K o e W K q O W b o C 9 B d X R v U m V t b 3 Z l Z E N v b H V t b n M x L n v l r p r k u Y n v v I j o j I P l m 7 T o r 7 T m m I 7 v v I k s N X 0 m c X V v d D s s J n F 1 b 3 Q 7 U 2 V j d G l v b j E v 5 L i a 5 Y q h 5 Y q o 5 Z u g L 0 F 1 d G 9 S Z W 1 v d m V k Q 2 9 s d W 1 u c z E u e 0 N v b H V t b j c s N n 0 m c X V v d D s s J n F 1 b 3 Q 7 U 2 V j d G l v b j E v 5 L i a 5 Y q h 5 Y q o 5 Z u g L 0 F 1 d G 9 S Z W 1 v d m V k Q 2 9 s d W 1 u c z E u e 0 N v b H V t b j g s N 3 0 m c X V v d D s s J n F 1 b 3 Q 7 U 2 V j d G l v b j E v 5 L i a 5 Y q h 5 Y q o 5 Z u g L 0 F 1 d G 9 S Z W 1 v d m V k Q 2 9 s d W 1 u c z E u e 0 N v b H V t b j k s O H 0 m c X V v d D s s J n F 1 b 3 Q 7 U 2 V j d G l v b j E v 5 L i a 5 Y q h 5 Y q o 5 Z u g L 0 F 1 d G 9 S Z W 1 v d m V k Q 2 9 s d W 1 u c z E u e 0 N v b H V t b j E w L D l 9 J n F 1 b 3 Q 7 L C Z x d W 9 0 O 1 N l Y 3 R p b 2 4 x L + S 4 m u W K o e W K q O W b o C 9 B d X R v U m V t b 3 Z l Z E N v b H V t b n M x L n t D b 2 x 1 b W 4 x M S w x M H 0 m c X V v d D s s J n F 1 b 3 Q 7 U 2 V j d G l v b j E v 5 L i a 5 Y q h 5 Y q o 5 Z u g L 0 F 1 d G 9 S Z W 1 v d m V k Q 2 9 s d W 1 u c z E u e 0 N v b H V t b j E y L D E x f S Z x d W 9 0 O y w m c X V v d D t T Z W N 0 a W 9 u M S / k u J r l i q H l i q j l m 6 A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j g l O U E l R T U l O E E l Q T E l R T U l O E E l Q T g l R T U l O U I l Q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l B J U U 1 J T h B J U E x J U U 1 J T h B J U E 4 J U U 1 J T l C J U E w L y V F N C V C O C U 5 Q S V F N S U 4 Q S V B M S V F N S U 4 Q S V B O C V F N S U 5 Q i V B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5 Q S V F N S U 4 Q S V B M S V F N S U 4 Q S V B O C V F N S U 5 Q i V B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U E l R T U l O E E l Q T E l R T U l O E E l Q T g l R T U l O U I l Q T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P q g i 1 u t Z J l s U l 6 H 4 0 b U 8 A A A A A A g A A A A A A E G Y A A A A B A A A g A A A A o / x H r h M y g P U / Z P y R F l Q f Q Y o 7 X W P c S 6 x 2 + 3 J A v L 5 w v x M A A A A A D o A A A A A C A A A g A A A A K K u 9 s C m Q 0 O c 8 n r d R a N u 3 z t u D G U D 6 o K R f O r i I q P P 8 B H h Q A A A A E p H Q H w 6 Q R B G f O S F u B l N h J C v R x z o y 5 L j 9 u s 4 z N V R / M + B J n l M h l V U a Q O e y t 5 M g V x W F c i + Y n 1 s + W Q l O 3 A 6 y a a q Z 6 g R d 4 S b m h D Z F D W 6 V D Z 9 c Y a d A A A A A u / H I q x 3 y v w n Y x Q k K 5 u T r I / q B j Z P 4 M V w 4 x v a m 3 2 G f U e z 3 0 o m C 1 i 7 3 o s U B k 6 e 1 U y z i C l d I f Y o M U t F C y u j 8 W 4 j p B Q = = < / D a t a M a s h u p > 
</file>

<file path=customXml/itemProps1.xml><?xml version="1.0" encoding="utf-8"?>
<ds:datastoreItem xmlns:ds="http://schemas.openxmlformats.org/officeDocument/2006/customXml" ds:itemID="{3DCF1B26-4314-414D-8A86-BE38FF1B19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48</vt:i4>
      </vt:variant>
    </vt:vector>
  </HeadingPairs>
  <TitlesOfParts>
    <vt:vector size="53" baseType="lpstr">
      <vt:lpstr>L2-L3</vt:lpstr>
      <vt:lpstr>L3-L4</vt:lpstr>
      <vt:lpstr>营销项目管理大盘表（模板）</vt:lpstr>
      <vt:lpstr>Sheet3</vt:lpstr>
      <vt:lpstr>管理报表</vt:lpstr>
      <vt:lpstr>IP管理</vt:lpstr>
      <vt:lpstr>KOL</vt:lpstr>
      <vt:lpstr>策略类</vt:lpstr>
      <vt:lpstr>产品功能竞争力研究</vt:lpstr>
      <vt:lpstr>产品全生命周期专项</vt:lpstr>
      <vt:lpstr>传统广告</vt:lpstr>
      <vt:lpstr>传统媒体</vt:lpstr>
      <vt:lpstr>创意及设计</vt:lpstr>
      <vt:lpstr>创意人力外协</vt:lpstr>
      <vt:lpstr>促销</vt:lpstr>
      <vt:lpstr>大型展厅</vt:lpstr>
      <vt:lpstr>电商平台</vt:lpstr>
      <vt:lpstr>电商营销费用</vt:lpstr>
      <vt:lpstr>电商赠品费用</vt:lpstr>
      <vt:lpstr>洞察基础项目</vt:lpstr>
      <vt:lpstr>公关PR</vt:lpstr>
      <vt:lpstr>公关PR_L3级</vt:lpstr>
      <vt:lpstr>官网运营</vt:lpstr>
      <vt:lpstr>广告创意概念测试</vt:lpstr>
      <vt:lpstr>会议_事件</vt:lpstr>
      <vt:lpstr>会员权益</vt:lpstr>
      <vt:lpstr>活动展览</vt:lpstr>
      <vt:lpstr>媒介采买</vt:lpstr>
      <vt:lpstr>品牌营销专项</vt:lpstr>
      <vt:lpstr>平面类</vt:lpstr>
      <vt:lpstr>平台代运营费用_Operation_agent</vt:lpstr>
      <vt:lpstr>平台引流费用</vt:lpstr>
      <vt:lpstr>平台运营费用</vt:lpstr>
      <vt:lpstr>平台直播费用</vt:lpstr>
      <vt:lpstr>其他</vt:lpstr>
      <vt:lpstr>其它</vt:lpstr>
      <vt:lpstr>其它品牌营销事件</vt:lpstr>
      <vt:lpstr>商标维护</vt:lpstr>
      <vt:lpstr>商标注册</vt:lpstr>
      <vt:lpstr>社媒</vt:lpstr>
      <vt:lpstr>视频类</vt:lpstr>
      <vt:lpstr>文案</vt:lpstr>
      <vt:lpstr>物料制作</vt:lpstr>
      <vt:lpstr>线下促销</vt:lpstr>
      <vt:lpstr>消费者洞察</vt:lpstr>
      <vt:lpstr>新媒体广告</vt:lpstr>
      <vt:lpstr>营销赞助</vt:lpstr>
      <vt:lpstr>用户触达</vt:lpstr>
      <vt:lpstr>用户促活</vt:lpstr>
      <vt:lpstr>用户营销</vt:lpstr>
      <vt:lpstr>用户运营</vt:lpstr>
      <vt:lpstr>终端建设</vt:lpstr>
      <vt:lpstr>终端体验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Anjay He</dc:creator>
  <cp:lastModifiedBy>Anjay He</cp:lastModifiedBy>
  <dcterms:created xsi:type="dcterms:W3CDTF">2023-01-16T08:12:48Z</dcterms:created>
  <dcterms:modified xsi:type="dcterms:W3CDTF">2023-04-14T05:57:43Z</dcterms:modified>
</cp:coreProperties>
</file>