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29" r:id="rId1"/>
    <sheet name="UV 选择性得分图" sheetId="6" r:id="rId2"/>
    <sheet name="FL 选择性得分图 " sheetId="8" r:id="rId3"/>
    <sheet name="UV 浓度线性得分图" sheetId="9" r:id="rId4"/>
    <sheet name="FL 浓度线性得分图 " sheetId="11" r:id="rId5"/>
  </sheets>
  <calcPr calcId="144525"/>
</workbook>
</file>

<file path=xl/sharedStrings.xml><?xml version="1.0" encoding="utf-8"?>
<sst xmlns="http://schemas.openxmlformats.org/spreadsheetml/2006/main" count="1090" uniqueCount="31">
  <si>
    <t>UV</t>
  </si>
  <si>
    <t>FL</t>
  </si>
  <si>
    <t>B-CDs</t>
  </si>
  <si>
    <t>G-CDs</t>
  </si>
  <si>
    <t>R-CDs</t>
  </si>
  <si>
    <r>
      <rPr>
        <sz val="11"/>
        <color theme="1"/>
        <rFont val="等线"/>
        <charset val="134"/>
        <scheme val="minor"/>
      </rPr>
      <t>SO</t>
    </r>
    <r>
      <rPr>
        <vertAlign val="subscript"/>
        <sz val="11"/>
        <color theme="1"/>
        <rFont val="等线"/>
        <charset val="134"/>
        <scheme val="minor"/>
      </rPr>
      <t>3</t>
    </r>
    <r>
      <rPr>
        <vertAlign val="superscript"/>
        <sz val="11"/>
        <color theme="1"/>
        <rFont val="等线"/>
        <charset val="134"/>
        <scheme val="minor"/>
      </rPr>
      <t>2-</t>
    </r>
  </si>
  <si>
    <t>0.5μM</t>
  </si>
  <si>
    <t>1μM</t>
  </si>
  <si>
    <t>10μM</t>
  </si>
  <si>
    <t>20μM</t>
  </si>
  <si>
    <t>25μM</t>
  </si>
  <si>
    <t>40μM</t>
  </si>
  <si>
    <t>50μM</t>
  </si>
  <si>
    <t>60μM</t>
  </si>
  <si>
    <t>80μM</t>
  </si>
  <si>
    <t>100μM</t>
  </si>
  <si>
    <r>
      <rPr>
        <sz val="11"/>
        <color theme="1"/>
        <rFont val="等线"/>
        <charset val="134"/>
        <scheme val="minor"/>
      </rPr>
      <t>SO</t>
    </r>
    <r>
      <rPr>
        <vertAlign val="subscript"/>
        <sz val="11"/>
        <color theme="1"/>
        <rFont val="等线"/>
        <charset val="134"/>
        <scheme val="minor"/>
      </rPr>
      <t>4</t>
    </r>
    <r>
      <rPr>
        <vertAlign val="superscript"/>
        <sz val="11"/>
        <color theme="1"/>
        <rFont val="等线"/>
        <charset val="134"/>
        <scheme val="minor"/>
      </rPr>
      <t>2-</t>
    </r>
  </si>
  <si>
    <r>
      <rPr>
        <sz val="11"/>
        <color theme="1"/>
        <rFont val="等线"/>
        <charset val="134"/>
        <scheme val="minor"/>
      </rPr>
      <t>S</t>
    </r>
    <r>
      <rPr>
        <vertAlign val="subscript"/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O</t>
    </r>
    <r>
      <rPr>
        <vertAlign val="subscript"/>
        <sz val="11"/>
        <color theme="1"/>
        <rFont val="等线"/>
        <charset val="134"/>
        <scheme val="minor"/>
      </rPr>
      <t>3</t>
    </r>
    <r>
      <rPr>
        <vertAlign val="superscript"/>
        <sz val="11"/>
        <color theme="1"/>
        <rFont val="等线"/>
        <charset val="134"/>
        <scheme val="minor"/>
      </rPr>
      <t>2-</t>
    </r>
  </si>
  <si>
    <r>
      <rPr>
        <sz val="11"/>
        <color theme="1"/>
        <rFont val="等线"/>
        <charset val="134"/>
        <scheme val="minor"/>
      </rPr>
      <t>S</t>
    </r>
    <r>
      <rPr>
        <vertAlign val="subscript"/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O</t>
    </r>
    <r>
      <rPr>
        <vertAlign val="subscript"/>
        <sz val="11"/>
        <color theme="1"/>
        <rFont val="等线"/>
        <charset val="134"/>
        <scheme val="minor"/>
      </rPr>
      <t>8</t>
    </r>
    <r>
      <rPr>
        <vertAlign val="superscript"/>
        <sz val="11"/>
        <color theme="1"/>
        <rFont val="等线"/>
        <charset val="134"/>
        <scheme val="minor"/>
      </rPr>
      <t>2-</t>
    </r>
  </si>
  <si>
    <r>
      <rPr>
        <sz val="11"/>
        <color theme="1"/>
        <rFont val="等线"/>
        <charset val="134"/>
        <scheme val="minor"/>
      </rPr>
      <t>S</t>
    </r>
    <r>
      <rPr>
        <vertAlign val="superscript"/>
        <sz val="11"/>
        <color theme="1"/>
        <rFont val="等线"/>
        <charset val="134"/>
        <scheme val="minor"/>
      </rPr>
      <t>2-</t>
    </r>
  </si>
  <si>
    <t>0.5uM</t>
  </si>
  <si>
    <t>1uM</t>
  </si>
  <si>
    <t>10uM</t>
  </si>
  <si>
    <t>25uM</t>
  </si>
  <si>
    <t>50uM</t>
  </si>
  <si>
    <t xml:space="preserve"> </t>
  </si>
  <si>
    <t>20uM</t>
  </si>
  <si>
    <t>40uM</t>
  </si>
  <si>
    <t>60uM</t>
  </si>
  <si>
    <t>80uM</t>
  </si>
  <si>
    <t>100uM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</si>
</sst>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vertAlign val="subscript"/>
      <sz val="11"/>
      <color theme="1"/>
      <name val="等线"/>
      <charset val="134"/>
      <scheme val="minor"/>
    </font>
    <font>
      <vertAlign val="superscript"/>
      <sz val="11"/>
      <color theme="1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2"/>
  <sheetViews>
    <sheetView tabSelected="1" topLeftCell="A36" workbookViewId="0">
      <selection activeCell="L6" sqref="L6"/>
    </sheetView>
  </sheetViews>
  <sheetFormatPr defaultColWidth="9" defaultRowHeight="14" outlineLevelCol="7"/>
  <sheetData>
    <row r="1" spans="3:6">
      <c r="C1" t="s">
        <v>0</v>
      </c>
      <c r="F1" t="s">
        <v>1</v>
      </c>
    </row>
    <row r="2" spans="3:8">
      <c r="C2" t="s">
        <v>2</v>
      </c>
      <c r="D2" t="s">
        <v>3</v>
      </c>
      <c r="E2" t="s">
        <v>4</v>
      </c>
      <c r="F2" t="s">
        <v>2</v>
      </c>
      <c r="G2" t="s">
        <v>3</v>
      </c>
      <c r="H2" t="s">
        <v>4</v>
      </c>
    </row>
    <row r="3" ht="17.5" spans="1:8">
      <c r="A3" t="s">
        <v>5</v>
      </c>
      <c r="B3" t="s">
        <v>6</v>
      </c>
      <c r="C3">
        <v>1.019</v>
      </c>
      <c r="D3">
        <v>0.756</v>
      </c>
      <c r="E3">
        <v>0.998</v>
      </c>
      <c r="F3">
        <v>1.087</v>
      </c>
      <c r="G3">
        <v>0.998</v>
      </c>
      <c r="H3">
        <v>0.976</v>
      </c>
    </row>
    <row r="4" ht="17.5" spans="1:8">
      <c r="A4" t="s">
        <v>5</v>
      </c>
      <c r="B4" t="s">
        <v>6</v>
      </c>
      <c r="C4">
        <v>1.017</v>
      </c>
      <c r="D4">
        <v>0.786</v>
      </c>
      <c r="E4">
        <v>0.999</v>
      </c>
      <c r="F4">
        <v>1.067</v>
      </c>
      <c r="G4">
        <v>0.976</v>
      </c>
      <c r="H4">
        <v>0.982</v>
      </c>
    </row>
    <row r="5" ht="17.5" spans="1:8">
      <c r="A5" t="s">
        <v>5</v>
      </c>
      <c r="B5" t="s">
        <v>6</v>
      </c>
      <c r="C5">
        <v>1.015</v>
      </c>
      <c r="D5">
        <v>0.776</v>
      </c>
      <c r="E5">
        <v>0.988</v>
      </c>
      <c r="F5">
        <v>1.107</v>
      </c>
      <c r="G5">
        <v>0.954</v>
      </c>
      <c r="H5">
        <v>0.959</v>
      </c>
    </row>
    <row r="6" ht="17.5" spans="1:8">
      <c r="A6" t="s">
        <v>5</v>
      </c>
      <c r="B6" t="s">
        <v>6</v>
      </c>
      <c r="C6">
        <v>1.018</v>
      </c>
      <c r="D6">
        <v>0.759</v>
      </c>
      <c r="E6">
        <v>0.989</v>
      </c>
      <c r="F6">
        <v>1.127</v>
      </c>
      <c r="G6">
        <v>0.939</v>
      </c>
      <c r="H6">
        <v>0.968</v>
      </c>
    </row>
    <row r="7" ht="17.5" spans="1:8">
      <c r="A7" t="s">
        <v>5</v>
      </c>
      <c r="B7" t="s">
        <v>6</v>
      </c>
      <c r="C7">
        <v>1.065</v>
      </c>
      <c r="D7">
        <v>0.736</v>
      </c>
      <c r="E7">
        <v>0.978</v>
      </c>
      <c r="F7">
        <v>1.147</v>
      </c>
      <c r="G7">
        <v>0.987</v>
      </c>
      <c r="H7">
        <v>0.979</v>
      </c>
    </row>
    <row r="8" ht="17.5" spans="1:8">
      <c r="A8" t="s">
        <v>5</v>
      </c>
      <c r="B8" t="s">
        <v>7</v>
      </c>
      <c r="C8">
        <v>1.162</v>
      </c>
      <c r="D8">
        <v>0.658</v>
      </c>
      <c r="E8">
        <v>0.955</v>
      </c>
      <c r="F8">
        <v>1.437</v>
      </c>
      <c r="G8">
        <v>0.902</v>
      </c>
      <c r="H8">
        <v>0.544</v>
      </c>
    </row>
    <row r="9" ht="17.5" spans="1:8">
      <c r="A9" t="s">
        <v>5</v>
      </c>
      <c r="B9" t="s">
        <v>7</v>
      </c>
      <c r="C9">
        <v>1.167</v>
      </c>
      <c r="D9">
        <v>0.688</v>
      </c>
      <c r="E9">
        <v>0.956</v>
      </c>
      <c r="F9">
        <v>1.417</v>
      </c>
      <c r="G9">
        <v>0.889</v>
      </c>
      <c r="H9">
        <v>0.539</v>
      </c>
    </row>
    <row r="10" ht="17.5" spans="1:8">
      <c r="A10" t="s">
        <v>5</v>
      </c>
      <c r="B10" t="s">
        <v>7</v>
      </c>
      <c r="C10">
        <v>1.163</v>
      </c>
      <c r="D10">
        <v>0.678</v>
      </c>
      <c r="E10">
        <v>0.945</v>
      </c>
      <c r="F10">
        <v>1.457</v>
      </c>
      <c r="G10">
        <v>0.858</v>
      </c>
      <c r="H10">
        <v>0.527</v>
      </c>
    </row>
    <row r="11" ht="17.5" spans="1:8">
      <c r="A11" t="s">
        <v>5</v>
      </c>
      <c r="B11" t="s">
        <v>7</v>
      </c>
      <c r="C11">
        <v>1.161</v>
      </c>
      <c r="D11">
        <v>0.661</v>
      </c>
      <c r="E11">
        <v>0.946</v>
      </c>
      <c r="F11">
        <v>1.477</v>
      </c>
      <c r="G11">
        <v>0.843</v>
      </c>
      <c r="H11">
        <v>0.536</v>
      </c>
    </row>
    <row r="12" ht="17.5" spans="1:8">
      <c r="A12" t="s">
        <v>5</v>
      </c>
      <c r="B12" t="s">
        <v>7</v>
      </c>
      <c r="C12">
        <v>1.159</v>
      </c>
      <c r="D12">
        <v>0.638</v>
      </c>
      <c r="E12">
        <v>0.935</v>
      </c>
      <c r="F12">
        <v>1.497</v>
      </c>
      <c r="G12">
        <v>0.891</v>
      </c>
      <c r="H12">
        <v>0.547</v>
      </c>
    </row>
    <row r="13" ht="17.5" spans="1:8">
      <c r="A13" t="s">
        <v>5</v>
      </c>
      <c r="B13" t="s">
        <v>8</v>
      </c>
      <c r="C13">
        <v>1.41</v>
      </c>
      <c r="D13">
        <v>0.401</v>
      </c>
      <c r="E13">
        <v>0.902</v>
      </c>
      <c r="F13">
        <v>2.937</v>
      </c>
      <c r="G13">
        <v>0.578</v>
      </c>
      <c r="H13">
        <v>0.344</v>
      </c>
    </row>
    <row r="14" ht="17.5" spans="1:8">
      <c r="A14" t="s">
        <v>5</v>
      </c>
      <c r="B14" t="s">
        <v>8</v>
      </c>
      <c r="C14">
        <v>1.45</v>
      </c>
      <c r="D14">
        <v>0.389</v>
      </c>
      <c r="E14">
        <v>0.915</v>
      </c>
      <c r="F14">
        <v>2.967</v>
      </c>
      <c r="G14">
        <v>0.556</v>
      </c>
      <c r="H14">
        <v>0.339</v>
      </c>
    </row>
    <row r="15" ht="17.5" spans="1:8">
      <c r="A15" t="s">
        <v>5</v>
      </c>
      <c r="B15" t="s">
        <v>8</v>
      </c>
      <c r="C15">
        <v>1.43</v>
      </c>
      <c r="D15">
        <v>0.412</v>
      </c>
      <c r="E15">
        <v>0.899</v>
      </c>
      <c r="F15">
        <v>2.957</v>
      </c>
      <c r="G15">
        <v>0.534</v>
      </c>
      <c r="H15">
        <v>0.327</v>
      </c>
    </row>
    <row r="16" ht="17.5" spans="1:8">
      <c r="A16" t="s">
        <v>5</v>
      </c>
      <c r="B16" t="s">
        <v>8</v>
      </c>
      <c r="C16">
        <v>1.42</v>
      </c>
      <c r="D16">
        <v>0.398</v>
      </c>
      <c r="E16">
        <v>0.912</v>
      </c>
      <c r="F16">
        <v>2.977</v>
      </c>
      <c r="G16">
        <v>0.529</v>
      </c>
      <c r="H16">
        <v>0.336</v>
      </c>
    </row>
    <row r="17" ht="17.5" spans="1:8">
      <c r="A17" t="s">
        <v>5</v>
      </c>
      <c r="B17" t="s">
        <v>8</v>
      </c>
      <c r="C17">
        <v>1.45</v>
      </c>
      <c r="D17">
        <v>0.403</v>
      </c>
      <c r="E17">
        <v>0.889</v>
      </c>
      <c r="F17">
        <v>2.997</v>
      </c>
      <c r="G17">
        <v>0.587</v>
      </c>
      <c r="H17">
        <v>0.347</v>
      </c>
    </row>
    <row r="18" ht="17.5" spans="1:8">
      <c r="A18" t="s">
        <v>5</v>
      </c>
      <c r="B18" t="s">
        <v>9</v>
      </c>
      <c r="C18">
        <v>1.891</v>
      </c>
      <c r="D18">
        <v>0.381</v>
      </c>
      <c r="E18">
        <v>0.782</v>
      </c>
      <c r="F18">
        <v>3.313</v>
      </c>
      <c r="G18">
        <v>0.506</v>
      </c>
      <c r="H18">
        <v>0.417</v>
      </c>
    </row>
    <row r="19" ht="17.5" spans="1:8">
      <c r="A19" t="s">
        <v>5</v>
      </c>
      <c r="B19" t="s">
        <v>9</v>
      </c>
      <c r="C19">
        <v>1.893</v>
      </c>
      <c r="D19">
        <v>0.385</v>
      </c>
      <c r="E19">
        <v>0.785</v>
      </c>
      <c r="F19">
        <v>3.324</v>
      </c>
      <c r="G19">
        <v>0.503</v>
      </c>
      <c r="H19">
        <v>0.414</v>
      </c>
    </row>
    <row r="20" ht="17.5" spans="1:8">
      <c r="A20" t="s">
        <v>5</v>
      </c>
      <c r="B20" t="s">
        <v>9</v>
      </c>
      <c r="C20">
        <v>1.892</v>
      </c>
      <c r="D20">
        <v>0.379</v>
      </c>
      <c r="E20">
        <v>0.779</v>
      </c>
      <c r="F20">
        <v>3.254</v>
      </c>
      <c r="G20">
        <v>0.499</v>
      </c>
      <c r="H20">
        <v>0.421</v>
      </c>
    </row>
    <row r="21" ht="17.5" spans="1:8">
      <c r="A21" t="s">
        <v>5</v>
      </c>
      <c r="B21" t="s">
        <v>9</v>
      </c>
      <c r="C21">
        <v>1.894</v>
      </c>
      <c r="D21">
        <v>0.378</v>
      </c>
      <c r="E21">
        <v>0.778</v>
      </c>
      <c r="F21">
        <v>3.299</v>
      </c>
      <c r="G21">
        <v>0.501</v>
      </c>
      <c r="H21">
        <v>0.418</v>
      </c>
    </row>
    <row r="22" ht="17.5" spans="1:8">
      <c r="A22" t="s">
        <v>5</v>
      </c>
      <c r="B22" t="s">
        <v>9</v>
      </c>
      <c r="C22">
        <v>1.889</v>
      </c>
      <c r="D22">
        <v>0.384</v>
      </c>
      <c r="E22">
        <v>0.783</v>
      </c>
      <c r="F22">
        <v>3.305</v>
      </c>
      <c r="G22">
        <v>0.508</v>
      </c>
      <c r="H22">
        <v>0.421</v>
      </c>
    </row>
    <row r="23" ht="17.5" spans="1:8">
      <c r="A23" t="s">
        <v>5</v>
      </c>
      <c r="B23" t="s">
        <v>10</v>
      </c>
      <c r="C23">
        <v>2.035</v>
      </c>
      <c r="D23">
        <v>0.275</v>
      </c>
      <c r="E23">
        <v>0.506</v>
      </c>
      <c r="F23">
        <v>3.363</v>
      </c>
      <c r="G23">
        <v>0.486</v>
      </c>
      <c r="H23">
        <v>0.277</v>
      </c>
    </row>
    <row r="24" ht="17.5" spans="1:8">
      <c r="A24" t="s">
        <v>5</v>
      </c>
      <c r="B24" t="s">
        <v>10</v>
      </c>
      <c r="C24">
        <v>2.075</v>
      </c>
      <c r="D24">
        <v>0.263</v>
      </c>
      <c r="E24">
        <v>0.519</v>
      </c>
      <c r="F24">
        <v>3.393</v>
      </c>
      <c r="G24">
        <v>0.464</v>
      </c>
      <c r="H24">
        <v>0.272</v>
      </c>
    </row>
    <row r="25" ht="17.5" spans="1:8">
      <c r="A25" t="s">
        <v>5</v>
      </c>
      <c r="B25" t="s">
        <v>10</v>
      </c>
      <c r="C25">
        <v>2.055</v>
      </c>
      <c r="D25">
        <v>0.286</v>
      </c>
      <c r="E25">
        <v>0.503</v>
      </c>
      <c r="F25">
        <v>3.383</v>
      </c>
      <c r="G25">
        <v>0.457</v>
      </c>
      <c r="H25">
        <v>0.26</v>
      </c>
    </row>
    <row r="26" ht="17.5" spans="1:8">
      <c r="A26" t="s">
        <v>5</v>
      </c>
      <c r="B26" t="s">
        <v>10</v>
      </c>
      <c r="C26">
        <v>2.045</v>
      </c>
      <c r="D26">
        <v>0.272</v>
      </c>
      <c r="E26">
        <v>0.516</v>
      </c>
      <c r="F26">
        <v>3.403</v>
      </c>
      <c r="G26">
        <v>0.487</v>
      </c>
      <c r="H26">
        <v>0.269</v>
      </c>
    </row>
    <row r="27" ht="17.5" spans="1:8">
      <c r="A27" t="s">
        <v>5</v>
      </c>
      <c r="B27" t="s">
        <v>10</v>
      </c>
      <c r="C27">
        <v>2.075</v>
      </c>
      <c r="D27">
        <v>0.277</v>
      </c>
      <c r="E27">
        <v>0.493</v>
      </c>
      <c r="F27">
        <v>3.423</v>
      </c>
      <c r="G27">
        <v>0.475</v>
      </c>
      <c r="H27">
        <v>0.28</v>
      </c>
    </row>
    <row r="28" ht="17.5" spans="1:8">
      <c r="A28" t="s">
        <v>5</v>
      </c>
      <c r="B28" t="s">
        <v>11</v>
      </c>
      <c r="C28">
        <v>2.404</v>
      </c>
      <c r="D28">
        <v>0.265</v>
      </c>
      <c r="E28">
        <v>0.465</v>
      </c>
      <c r="F28">
        <v>3.491</v>
      </c>
      <c r="G28">
        <v>0.461</v>
      </c>
      <c r="H28">
        <v>0.378</v>
      </c>
    </row>
    <row r="29" ht="17.5" spans="1:8">
      <c r="A29" t="s">
        <v>5</v>
      </c>
      <c r="B29" t="s">
        <v>11</v>
      </c>
      <c r="C29">
        <v>2.423</v>
      </c>
      <c r="D29">
        <v>0.268</v>
      </c>
      <c r="E29">
        <v>0.469</v>
      </c>
      <c r="F29">
        <v>3.506</v>
      </c>
      <c r="G29">
        <v>0.452</v>
      </c>
      <c r="H29">
        <v>0.398</v>
      </c>
    </row>
    <row r="30" ht="17.5" spans="1:8">
      <c r="A30" t="s">
        <v>5</v>
      </c>
      <c r="B30" t="s">
        <v>11</v>
      </c>
      <c r="C30">
        <v>2.406</v>
      </c>
      <c r="D30">
        <v>0.271</v>
      </c>
      <c r="E30">
        <v>0.468</v>
      </c>
      <c r="F30">
        <v>3.485</v>
      </c>
      <c r="G30">
        <v>0.472</v>
      </c>
      <c r="H30">
        <v>0.381</v>
      </c>
    </row>
    <row r="31" ht="17.5" spans="1:8">
      <c r="A31" t="s">
        <v>5</v>
      </c>
      <c r="B31" t="s">
        <v>11</v>
      </c>
      <c r="C31">
        <v>2.415</v>
      </c>
      <c r="D31">
        <v>0.264</v>
      </c>
      <c r="E31">
        <v>0.472</v>
      </c>
      <c r="F31">
        <v>3.496</v>
      </c>
      <c r="G31">
        <v>0.465</v>
      </c>
      <c r="H31">
        <v>0.379</v>
      </c>
    </row>
    <row r="32" ht="17.5" spans="1:8">
      <c r="A32" t="s">
        <v>5</v>
      </c>
      <c r="B32" t="s">
        <v>11</v>
      </c>
      <c r="C32">
        <v>2.439</v>
      </c>
      <c r="D32">
        <v>0.267</v>
      </c>
      <c r="E32">
        <v>0.463</v>
      </c>
      <c r="F32">
        <v>3.509</v>
      </c>
      <c r="G32">
        <v>0.476</v>
      </c>
      <c r="H32">
        <v>0.396</v>
      </c>
    </row>
    <row r="33" ht="17.5" spans="1:8">
      <c r="A33" t="s">
        <v>5</v>
      </c>
      <c r="B33" t="s">
        <v>12</v>
      </c>
      <c r="C33">
        <v>2.693</v>
      </c>
      <c r="D33">
        <v>0.219</v>
      </c>
      <c r="E33">
        <v>0.401</v>
      </c>
      <c r="F33">
        <v>3.421</v>
      </c>
      <c r="G33">
        <v>0.376</v>
      </c>
      <c r="H33">
        <v>0.207</v>
      </c>
    </row>
    <row r="34" ht="17.5" spans="1:8">
      <c r="A34" t="s">
        <v>5</v>
      </c>
      <c r="B34" t="s">
        <v>12</v>
      </c>
      <c r="C34">
        <v>2.733</v>
      </c>
      <c r="D34">
        <v>0.207</v>
      </c>
      <c r="E34">
        <v>0.414</v>
      </c>
      <c r="F34">
        <v>3.568</v>
      </c>
      <c r="G34">
        <v>0.321</v>
      </c>
      <c r="H34">
        <v>0.234</v>
      </c>
    </row>
    <row r="35" ht="17.5" spans="1:8">
      <c r="A35" t="s">
        <v>5</v>
      </c>
      <c r="B35" t="s">
        <v>12</v>
      </c>
      <c r="C35">
        <v>2.713</v>
      </c>
      <c r="D35">
        <v>0.23</v>
      </c>
      <c r="E35">
        <v>0.398</v>
      </c>
      <c r="F35">
        <v>3.439</v>
      </c>
      <c r="G35">
        <v>0.365</v>
      </c>
      <c r="H35">
        <v>0.211</v>
      </c>
    </row>
    <row r="36" ht="17.5" spans="1:8">
      <c r="A36" t="s">
        <v>5</v>
      </c>
      <c r="B36" t="s">
        <v>12</v>
      </c>
      <c r="C36">
        <v>2.703</v>
      </c>
      <c r="D36">
        <v>0.216</v>
      </c>
      <c r="E36">
        <v>0.411</v>
      </c>
      <c r="F36">
        <v>3.399</v>
      </c>
      <c r="G36">
        <v>0.345</v>
      </c>
      <c r="H36">
        <v>0.216</v>
      </c>
    </row>
    <row r="37" ht="17.5" spans="1:8">
      <c r="A37" t="s">
        <v>5</v>
      </c>
      <c r="B37" t="s">
        <v>12</v>
      </c>
      <c r="C37">
        <v>2.733</v>
      </c>
      <c r="D37">
        <v>0.221</v>
      </c>
      <c r="E37">
        <v>0.388</v>
      </c>
      <c r="F37">
        <v>3.421</v>
      </c>
      <c r="G37">
        <v>0.322</v>
      </c>
      <c r="H37">
        <v>0.208</v>
      </c>
    </row>
    <row r="38" ht="17.5" spans="1:8">
      <c r="A38" t="s">
        <v>5</v>
      </c>
      <c r="B38" t="s">
        <v>13</v>
      </c>
      <c r="C38">
        <v>2.925</v>
      </c>
      <c r="D38">
        <v>0.198</v>
      </c>
      <c r="E38">
        <v>0.315</v>
      </c>
      <c r="F38">
        <v>3.621</v>
      </c>
      <c r="G38">
        <v>0.356</v>
      </c>
      <c r="H38">
        <v>0.316</v>
      </c>
    </row>
    <row r="39" ht="17.5" spans="1:8">
      <c r="A39" t="s">
        <v>5</v>
      </c>
      <c r="B39" t="s">
        <v>13</v>
      </c>
      <c r="C39">
        <v>2.945</v>
      </c>
      <c r="D39">
        <v>0.188</v>
      </c>
      <c r="E39">
        <v>0.318</v>
      </c>
      <c r="F39">
        <v>3.641</v>
      </c>
      <c r="G39">
        <v>0.367</v>
      </c>
      <c r="H39">
        <v>0.321</v>
      </c>
    </row>
    <row r="40" ht="17.5" spans="1:8">
      <c r="A40" t="s">
        <v>5</v>
      </c>
      <c r="B40" t="s">
        <v>13</v>
      </c>
      <c r="C40">
        <v>2.931</v>
      </c>
      <c r="D40">
        <v>0.192</v>
      </c>
      <c r="E40">
        <v>0.321</v>
      </c>
      <c r="F40">
        <v>3.604</v>
      </c>
      <c r="G40">
        <v>0.362</v>
      </c>
      <c r="H40">
        <v>0.311</v>
      </c>
    </row>
    <row r="41" ht="17.5" spans="1:8">
      <c r="A41" t="s">
        <v>5</v>
      </c>
      <c r="B41" t="s">
        <v>13</v>
      </c>
      <c r="C41">
        <v>2.929</v>
      </c>
      <c r="D41">
        <v>0.196</v>
      </c>
      <c r="E41">
        <v>0.316</v>
      </c>
      <c r="F41">
        <v>3.578</v>
      </c>
      <c r="G41">
        <v>0.371</v>
      </c>
      <c r="H41">
        <v>0.319</v>
      </c>
    </row>
    <row r="42" ht="17.5" spans="1:8">
      <c r="A42" t="s">
        <v>5</v>
      </c>
      <c r="B42" t="s">
        <v>13</v>
      </c>
      <c r="C42">
        <v>2.935</v>
      </c>
      <c r="D42">
        <v>0.189</v>
      </c>
      <c r="E42">
        <v>0.317</v>
      </c>
      <c r="F42">
        <v>3.671</v>
      </c>
      <c r="G42">
        <v>0.369</v>
      </c>
      <c r="H42">
        <v>0.321</v>
      </c>
    </row>
    <row r="43" ht="17.5" spans="1:8">
      <c r="A43" t="s">
        <v>5</v>
      </c>
      <c r="B43" t="s">
        <v>14</v>
      </c>
      <c r="C43">
        <v>3.425</v>
      </c>
      <c r="D43">
        <v>0.158</v>
      </c>
      <c r="E43">
        <v>0.289</v>
      </c>
      <c r="F43">
        <v>3.961</v>
      </c>
      <c r="G43">
        <v>0.307</v>
      </c>
      <c r="H43">
        <v>0.235</v>
      </c>
    </row>
    <row r="44" ht="17.5" spans="1:8">
      <c r="A44" t="s">
        <v>5</v>
      </c>
      <c r="B44" t="s">
        <v>14</v>
      </c>
      <c r="C44">
        <v>3.431</v>
      </c>
      <c r="D44">
        <v>0.162</v>
      </c>
      <c r="E44">
        <v>0.282</v>
      </c>
      <c r="F44">
        <v>3.925</v>
      </c>
      <c r="G44">
        <v>0.305</v>
      </c>
      <c r="H44">
        <v>0.241</v>
      </c>
    </row>
    <row r="45" ht="17.5" spans="1:8">
      <c r="A45" t="s">
        <v>5</v>
      </c>
      <c r="B45" t="s">
        <v>14</v>
      </c>
      <c r="C45">
        <v>3.428</v>
      </c>
      <c r="D45">
        <v>0.159</v>
      </c>
      <c r="E45">
        <v>0.299</v>
      </c>
      <c r="F45">
        <v>3.897</v>
      </c>
      <c r="G45">
        <v>0.311</v>
      </c>
      <c r="H45">
        <v>0.239</v>
      </c>
    </row>
    <row r="46" ht="17.5" spans="1:8">
      <c r="A46" t="s">
        <v>5</v>
      </c>
      <c r="B46" t="s">
        <v>14</v>
      </c>
      <c r="C46">
        <v>3.439</v>
      </c>
      <c r="D46">
        <v>0.164</v>
      </c>
      <c r="E46">
        <v>0.284</v>
      </c>
      <c r="F46">
        <v>3.876</v>
      </c>
      <c r="G46">
        <v>0.312</v>
      </c>
      <c r="H46">
        <v>0.243</v>
      </c>
    </row>
    <row r="47" ht="17.5" spans="1:8">
      <c r="A47" t="s">
        <v>5</v>
      </c>
      <c r="B47" t="s">
        <v>14</v>
      </c>
      <c r="C47">
        <v>3.424</v>
      </c>
      <c r="D47">
        <v>0.162</v>
      </c>
      <c r="E47">
        <v>0.285</v>
      </c>
      <c r="F47">
        <v>3.893</v>
      </c>
      <c r="G47">
        <v>0.308</v>
      </c>
      <c r="H47">
        <v>0.231</v>
      </c>
    </row>
    <row r="48" ht="17.5" spans="1:8">
      <c r="A48" t="s">
        <v>5</v>
      </c>
      <c r="B48" t="s">
        <v>15</v>
      </c>
      <c r="C48">
        <v>3.836</v>
      </c>
      <c r="D48">
        <v>0.126</v>
      </c>
      <c r="E48">
        <v>0.357</v>
      </c>
      <c r="F48">
        <v>4.214</v>
      </c>
      <c r="G48">
        <v>0.275</v>
      </c>
      <c r="H48">
        <v>0.197</v>
      </c>
    </row>
    <row r="49" ht="17.5" spans="1:8">
      <c r="A49" t="s">
        <v>5</v>
      </c>
      <c r="B49" t="s">
        <v>15</v>
      </c>
      <c r="C49">
        <v>3.842</v>
      </c>
      <c r="D49">
        <v>0.125</v>
      </c>
      <c r="E49">
        <v>0.354</v>
      </c>
      <c r="F49">
        <v>4.256</v>
      </c>
      <c r="G49">
        <v>0.286</v>
      </c>
      <c r="H49">
        <v>0.192</v>
      </c>
    </row>
    <row r="50" ht="17.5" spans="1:8">
      <c r="A50" t="s">
        <v>5</v>
      </c>
      <c r="B50" t="s">
        <v>15</v>
      </c>
      <c r="C50">
        <v>3.839</v>
      </c>
      <c r="D50">
        <v>0.139</v>
      </c>
      <c r="E50">
        <v>0.348</v>
      </c>
      <c r="F50">
        <v>4.312</v>
      </c>
      <c r="G50">
        <v>0.279</v>
      </c>
      <c r="H50">
        <v>0.189</v>
      </c>
    </row>
    <row r="51" ht="17.5" spans="1:8">
      <c r="A51" t="s">
        <v>5</v>
      </c>
      <c r="B51" t="s">
        <v>15</v>
      </c>
      <c r="C51">
        <v>3.835</v>
      </c>
      <c r="D51">
        <v>0.127</v>
      </c>
      <c r="E51">
        <v>0.347</v>
      </c>
      <c r="F51">
        <v>4.298</v>
      </c>
      <c r="G51">
        <v>0.276</v>
      </c>
      <c r="H51">
        <v>0.191</v>
      </c>
    </row>
    <row r="52" ht="17.5" spans="1:8">
      <c r="A52" t="s">
        <v>5</v>
      </c>
      <c r="B52" t="s">
        <v>15</v>
      </c>
      <c r="C52">
        <v>3.844</v>
      </c>
      <c r="D52">
        <v>0.135</v>
      </c>
      <c r="E52">
        <v>0.356</v>
      </c>
      <c r="F52">
        <v>4.281</v>
      </c>
      <c r="G52">
        <v>0.281</v>
      </c>
      <c r="H52">
        <v>0.188</v>
      </c>
    </row>
    <row r="53" ht="17.5" spans="1:8">
      <c r="A53" t="s">
        <v>16</v>
      </c>
      <c r="B53" t="s">
        <v>6</v>
      </c>
      <c r="C53">
        <v>1.098</v>
      </c>
      <c r="D53">
        <v>0.993</v>
      </c>
      <c r="E53">
        <v>0.986</v>
      </c>
      <c r="F53">
        <v>1.024</v>
      </c>
      <c r="G53">
        <v>0.954</v>
      </c>
      <c r="H53">
        <v>0.759</v>
      </c>
    </row>
    <row r="54" ht="17.5" spans="1:8">
      <c r="A54" t="s">
        <v>16</v>
      </c>
      <c r="B54" t="s">
        <v>6</v>
      </c>
      <c r="C54">
        <v>1.099</v>
      </c>
      <c r="D54">
        <v>0.989</v>
      </c>
      <c r="E54">
        <v>0.998</v>
      </c>
      <c r="F54">
        <v>1.029</v>
      </c>
      <c r="G54">
        <v>0.974</v>
      </c>
      <c r="H54">
        <v>0.739</v>
      </c>
    </row>
    <row r="55" ht="17.5" spans="1:8">
      <c r="A55" t="s">
        <v>16</v>
      </c>
      <c r="B55" t="s">
        <v>6</v>
      </c>
      <c r="C55">
        <v>1.095</v>
      </c>
      <c r="D55">
        <v>0.985</v>
      </c>
      <c r="E55">
        <v>0.996</v>
      </c>
      <c r="F55">
        <v>1.031</v>
      </c>
      <c r="G55">
        <v>0.994</v>
      </c>
      <c r="H55">
        <v>0.741</v>
      </c>
    </row>
    <row r="56" ht="17.5" spans="1:8">
      <c r="A56" t="s">
        <v>16</v>
      </c>
      <c r="B56" t="s">
        <v>6</v>
      </c>
      <c r="C56">
        <v>1.096</v>
      </c>
      <c r="D56">
        <v>0.993</v>
      </c>
      <c r="E56">
        <v>0.995</v>
      </c>
      <c r="F56">
        <v>1.035</v>
      </c>
      <c r="G56">
        <v>0.964</v>
      </c>
      <c r="H56">
        <v>0.779</v>
      </c>
    </row>
    <row r="57" ht="17.5" spans="1:8">
      <c r="A57" t="s">
        <v>16</v>
      </c>
      <c r="B57" t="s">
        <v>6</v>
      </c>
      <c r="C57">
        <v>1.097</v>
      </c>
      <c r="D57">
        <v>0.998</v>
      </c>
      <c r="E57">
        <v>0.994</v>
      </c>
      <c r="F57">
        <v>1.026</v>
      </c>
      <c r="G57">
        <v>0.954</v>
      </c>
      <c r="H57">
        <v>0.743</v>
      </c>
    </row>
    <row r="58" ht="17.5" spans="1:8">
      <c r="A58" t="s">
        <v>16</v>
      </c>
      <c r="B58" t="s">
        <v>7</v>
      </c>
      <c r="C58">
        <v>1.194</v>
      </c>
      <c r="D58">
        <v>0.814</v>
      </c>
      <c r="E58">
        <v>0.857</v>
      </c>
      <c r="F58">
        <v>1.1208</v>
      </c>
      <c r="G58">
        <v>0.883</v>
      </c>
      <c r="H58">
        <v>0.631</v>
      </c>
    </row>
    <row r="59" ht="17.5" spans="1:8">
      <c r="A59" t="s">
        <v>16</v>
      </c>
      <c r="B59" t="s">
        <v>7</v>
      </c>
      <c r="C59">
        <v>1.195</v>
      </c>
      <c r="D59">
        <v>0.81</v>
      </c>
      <c r="E59">
        <v>0.869</v>
      </c>
      <c r="F59">
        <v>1.1258</v>
      </c>
      <c r="G59">
        <v>0.873</v>
      </c>
      <c r="H59">
        <v>0.611</v>
      </c>
    </row>
    <row r="60" ht="17.5" spans="1:8">
      <c r="A60" t="s">
        <v>16</v>
      </c>
      <c r="B60" t="s">
        <v>7</v>
      </c>
      <c r="C60">
        <v>1.191</v>
      </c>
      <c r="D60">
        <v>0.806</v>
      </c>
      <c r="E60">
        <v>0.867</v>
      </c>
      <c r="F60">
        <v>1.1278</v>
      </c>
      <c r="G60">
        <v>0.893</v>
      </c>
      <c r="H60">
        <v>0.613</v>
      </c>
    </row>
    <row r="61" ht="17.5" spans="1:8">
      <c r="A61" t="s">
        <v>16</v>
      </c>
      <c r="B61" t="s">
        <v>7</v>
      </c>
      <c r="C61">
        <v>1.192</v>
      </c>
      <c r="D61">
        <v>0.814</v>
      </c>
      <c r="E61">
        <v>0.866</v>
      </c>
      <c r="F61">
        <v>1.1318</v>
      </c>
      <c r="G61">
        <v>0.863</v>
      </c>
      <c r="H61">
        <v>0.651</v>
      </c>
    </row>
    <row r="62" ht="17.5" spans="1:8">
      <c r="A62" t="s">
        <v>16</v>
      </c>
      <c r="B62" t="s">
        <v>7</v>
      </c>
      <c r="C62">
        <v>1.193</v>
      </c>
      <c r="D62">
        <v>0.819</v>
      </c>
      <c r="E62">
        <v>0.865</v>
      </c>
      <c r="F62">
        <v>1.1228</v>
      </c>
      <c r="G62">
        <v>0.893</v>
      </c>
      <c r="H62">
        <v>0.615</v>
      </c>
    </row>
    <row r="63" ht="17.5" spans="1:8">
      <c r="A63" t="s">
        <v>16</v>
      </c>
      <c r="B63" t="s">
        <v>8</v>
      </c>
      <c r="C63">
        <v>1.33</v>
      </c>
      <c r="D63">
        <v>0.53</v>
      </c>
      <c r="E63">
        <v>0.61</v>
      </c>
      <c r="F63">
        <v>1.819</v>
      </c>
      <c r="G63">
        <v>0.753</v>
      </c>
      <c r="H63">
        <v>0.461</v>
      </c>
    </row>
    <row r="64" ht="17.5" spans="1:8">
      <c r="A64" t="s">
        <v>16</v>
      </c>
      <c r="B64" t="s">
        <v>8</v>
      </c>
      <c r="C64">
        <v>1.31</v>
      </c>
      <c r="D64">
        <v>0.52</v>
      </c>
      <c r="E64">
        <v>0.62</v>
      </c>
      <c r="F64">
        <v>1.829</v>
      </c>
      <c r="G64">
        <v>0.773</v>
      </c>
      <c r="H64">
        <v>0.441</v>
      </c>
    </row>
    <row r="65" ht="17.5" spans="1:8">
      <c r="A65" t="s">
        <v>16</v>
      </c>
      <c r="B65" t="s">
        <v>8</v>
      </c>
      <c r="C65">
        <v>1.32</v>
      </c>
      <c r="D65">
        <v>0.532</v>
      </c>
      <c r="E65">
        <v>0.618</v>
      </c>
      <c r="F65">
        <v>1.839</v>
      </c>
      <c r="G65">
        <v>0.793</v>
      </c>
      <c r="H65">
        <v>0.421</v>
      </c>
    </row>
    <row r="66" ht="17.5" spans="1:8">
      <c r="A66" t="s">
        <v>16</v>
      </c>
      <c r="B66" t="s">
        <v>8</v>
      </c>
      <c r="C66">
        <v>1.34</v>
      </c>
      <c r="D66">
        <v>0.542</v>
      </c>
      <c r="E66">
        <v>0.599</v>
      </c>
      <c r="F66">
        <v>1.809</v>
      </c>
      <c r="G66">
        <v>0.713</v>
      </c>
      <c r="H66">
        <v>0.481</v>
      </c>
    </row>
    <row r="67" ht="17.5" spans="1:8">
      <c r="A67" t="s">
        <v>16</v>
      </c>
      <c r="B67" t="s">
        <v>8</v>
      </c>
      <c r="C67">
        <v>1.35</v>
      </c>
      <c r="D67">
        <v>0.526</v>
      </c>
      <c r="E67">
        <v>0.601</v>
      </c>
      <c r="F67">
        <v>1.827</v>
      </c>
      <c r="G67">
        <v>0.653</v>
      </c>
      <c r="H67">
        <v>0.445</v>
      </c>
    </row>
    <row r="68" ht="17.5" spans="1:8">
      <c r="A68" t="s">
        <v>16</v>
      </c>
      <c r="B68" t="s">
        <v>9</v>
      </c>
      <c r="C68">
        <v>1.645</v>
      </c>
      <c r="D68">
        <v>0.457</v>
      </c>
      <c r="E68">
        <v>0.586</v>
      </c>
      <c r="F68">
        <v>1.777</v>
      </c>
      <c r="G68">
        <v>0.717</v>
      </c>
      <c r="H68">
        <v>0.496</v>
      </c>
    </row>
    <row r="69" ht="17.5" spans="1:8">
      <c r="A69" t="s">
        <v>16</v>
      </c>
      <c r="B69" t="s">
        <v>9</v>
      </c>
      <c r="C69">
        <v>1.648</v>
      </c>
      <c r="D69">
        <v>0.459</v>
      </c>
      <c r="E69">
        <v>0.589</v>
      </c>
      <c r="F69">
        <v>1.789</v>
      </c>
      <c r="G69">
        <v>0.711</v>
      </c>
      <c r="H69">
        <v>0.492</v>
      </c>
    </row>
    <row r="70" ht="17.5" spans="1:8">
      <c r="A70" t="s">
        <v>16</v>
      </c>
      <c r="B70" t="s">
        <v>9</v>
      </c>
      <c r="C70">
        <v>1.651</v>
      </c>
      <c r="D70">
        <v>0.461</v>
      </c>
      <c r="E70">
        <v>0.585</v>
      </c>
      <c r="F70">
        <v>1.797</v>
      </c>
      <c r="G70">
        <v>0.705</v>
      </c>
      <c r="H70">
        <v>0.489</v>
      </c>
    </row>
    <row r="71" ht="17.5" spans="1:8">
      <c r="A71" t="s">
        <v>16</v>
      </c>
      <c r="B71" t="s">
        <v>9</v>
      </c>
      <c r="C71">
        <v>1.649</v>
      </c>
      <c r="D71">
        <v>0.462</v>
      </c>
      <c r="E71">
        <v>0.591</v>
      </c>
      <c r="F71">
        <v>1.783</v>
      </c>
      <c r="G71">
        <v>0.722</v>
      </c>
      <c r="H71">
        <v>0.491</v>
      </c>
    </row>
    <row r="72" ht="17.5" spans="1:8">
      <c r="A72" t="s">
        <v>16</v>
      </c>
      <c r="B72" t="s">
        <v>9</v>
      </c>
      <c r="C72">
        <v>1.653</v>
      </c>
      <c r="D72">
        <v>0.458</v>
      </c>
      <c r="E72">
        <v>0.587</v>
      </c>
      <c r="F72">
        <v>1.769</v>
      </c>
      <c r="G72">
        <v>0.729</v>
      </c>
      <c r="H72">
        <v>0.493</v>
      </c>
    </row>
    <row r="73" ht="17.5" spans="1:8">
      <c r="A73" t="s">
        <v>16</v>
      </c>
      <c r="B73" t="s">
        <v>10</v>
      </c>
      <c r="C73">
        <v>1.753</v>
      </c>
      <c r="D73">
        <v>0.452</v>
      </c>
      <c r="E73">
        <v>0.552</v>
      </c>
      <c r="F73">
        <v>1.877</v>
      </c>
      <c r="G73">
        <v>0.687</v>
      </c>
      <c r="H73">
        <v>0.416</v>
      </c>
    </row>
    <row r="74" ht="17.5" spans="1:8">
      <c r="A74" t="s">
        <v>16</v>
      </c>
      <c r="B74" t="s">
        <v>10</v>
      </c>
      <c r="C74">
        <v>1.733</v>
      </c>
      <c r="D74">
        <v>0.442</v>
      </c>
      <c r="E74">
        <v>0.562</v>
      </c>
      <c r="F74">
        <v>1.887</v>
      </c>
      <c r="G74">
        <v>0.697</v>
      </c>
      <c r="H74">
        <v>0.436</v>
      </c>
    </row>
    <row r="75" ht="17.5" spans="1:8">
      <c r="A75" t="s">
        <v>16</v>
      </c>
      <c r="B75" t="s">
        <v>10</v>
      </c>
      <c r="C75">
        <v>1.743</v>
      </c>
      <c r="D75">
        <v>0.454</v>
      </c>
      <c r="E75">
        <v>0.56</v>
      </c>
      <c r="F75">
        <v>1.897</v>
      </c>
      <c r="G75">
        <v>0.647</v>
      </c>
      <c r="H75">
        <v>0.422</v>
      </c>
    </row>
    <row r="76" ht="17.5" spans="1:8">
      <c r="A76" t="s">
        <v>16</v>
      </c>
      <c r="B76" t="s">
        <v>10</v>
      </c>
      <c r="C76">
        <v>1.763</v>
      </c>
      <c r="D76">
        <v>0.464</v>
      </c>
      <c r="E76">
        <v>0.541</v>
      </c>
      <c r="F76">
        <v>1.867</v>
      </c>
      <c r="G76">
        <v>0.647</v>
      </c>
      <c r="H76">
        <v>0.436</v>
      </c>
    </row>
    <row r="77" ht="17.5" spans="1:8">
      <c r="A77" t="s">
        <v>16</v>
      </c>
      <c r="B77" t="s">
        <v>10</v>
      </c>
      <c r="C77">
        <v>1.773</v>
      </c>
      <c r="D77">
        <v>0.448</v>
      </c>
      <c r="E77">
        <v>0.543</v>
      </c>
      <c r="F77">
        <v>1.885</v>
      </c>
      <c r="G77">
        <v>0.587</v>
      </c>
      <c r="H77">
        <v>0.432</v>
      </c>
    </row>
    <row r="78" ht="17.5" spans="1:8">
      <c r="A78" t="s">
        <v>16</v>
      </c>
      <c r="B78" t="s">
        <v>11</v>
      </c>
      <c r="C78">
        <v>2.023</v>
      </c>
      <c r="D78">
        <v>0.419</v>
      </c>
      <c r="E78">
        <v>0.596</v>
      </c>
      <c r="F78">
        <v>1.923</v>
      </c>
      <c r="G78">
        <v>0.653</v>
      </c>
      <c r="H78">
        <v>0.421</v>
      </c>
    </row>
    <row r="79" ht="17.5" spans="1:8">
      <c r="A79" t="s">
        <v>16</v>
      </c>
      <c r="B79" t="s">
        <v>11</v>
      </c>
      <c r="C79">
        <v>2.025</v>
      </c>
      <c r="D79">
        <v>0.417</v>
      </c>
      <c r="E79">
        <v>0.598</v>
      </c>
      <c r="F79">
        <v>1.927</v>
      </c>
      <c r="G79">
        <v>0.656</v>
      </c>
      <c r="H79">
        <v>0.425</v>
      </c>
    </row>
    <row r="80" ht="17.5" spans="1:8">
      <c r="A80" t="s">
        <v>16</v>
      </c>
      <c r="B80" t="s">
        <v>11</v>
      </c>
      <c r="C80">
        <v>2.026</v>
      </c>
      <c r="D80">
        <v>0.418</v>
      </c>
      <c r="E80">
        <v>0.601</v>
      </c>
      <c r="F80">
        <v>1.931</v>
      </c>
      <c r="G80">
        <v>0.661</v>
      </c>
      <c r="H80">
        <v>0.431</v>
      </c>
    </row>
    <row r="81" ht="17.5" spans="1:8">
      <c r="A81" t="s">
        <v>16</v>
      </c>
      <c r="B81" t="s">
        <v>11</v>
      </c>
      <c r="C81">
        <v>2.021</v>
      </c>
      <c r="D81">
        <v>0.417</v>
      </c>
      <c r="E81">
        <v>0.599</v>
      </c>
      <c r="F81">
        <v>1.929</v>
      </c>
      <c r="G81">
        <v>0.659</v>
      </c>
      <c r="H81">
        <v>0.427</v>
      </c>
    </row>
    <row r="82" ht="17.5" spans="1:8">
      <c r="A82" t="s">
        <v>16</v>
      </c>
      <c r="B82" t="s">
        <v>11</v>
      </c>
      <c r="C82">
        <v>2.022</v>
      </c>
      <c r="D82">
        <v>0.415</v>
      </c>
      <c r="E82">
        <v>0.589</v>
      </c>
      <c r="F82">
        <v>1.933</v>
      </c>
      <c r="G82">
        <v>0.663</v>
      </c>
      <c r="H82">
        <v>0.426</v>
      </c>
    </row>
    <row r="83" ht="17.5" spans="1:8">
      <c r="A83" t="s">
        <v>16</v>
      </c>
      <c r="B83" t="s">
        <v>12</v>
      </c>
      <c r="C83">
        <v>2.122</v>
      </c>
      <c r="D83">
        <v>0.32</v>
      </c>
      <c r="E83">
        <v>0.447</v>
      </c>
      <c r="F83">
        <v>1.994</v>
      </c>
      <c r="G83">
        <v>0.521</v>
      </c>
      <c r="H83">
        <v>0.398</v>
      </c>
    </row>
    <row r="84" ht="17.5" spans="1:8">
      <c r="A84" t="s">
        <v>16</v>
      </c>
      <c r="B84" t="s">
        <v>12</v>
      </c>
      <c r="C84">
        <v>2.123</v>
      </c>
      <c r="D84">
        <v>0.31</v>
      </c>
      <c r="E84">
        <v>0.457</v>
      </c>
      <c r="F84">
        <v>1.906</v>
      </c>
      <c r="G84">
        <v>0.509</v>
      </c>
      <c r="H84">
        <v>0.396</v>
      </c>
    </row>
    <row r="85" ht="17.5" spans="1:8">
      <c r="A85" t="s">
        <v>16</v>
      </c>
      <c r="B85" t="s">
        <v>12</v>
      </c>
      <c r="C85">
        <v>2.125</v>
      </c>
      <c r="D85">
        <v>0.322</v>
      </c>
      <c r="E85">
        <v>0.455</v>
      </c>
      <c r="F85">
        <v>1.904</v>
      </c>
      <c r="G85">
        <v>0.519</v>
      </c>
      <c r="H85">
        <v>0.375</v>
      </c>
    </row>
    <row r="86" ht="17.5" spans="1:8">
      <c r="A86" t="s">
        <v>16</v>
      </c>
      <c r="B86" t="s">
        <v>12</v>
      </c>
      <c r="C86">
        <v>2.129</v>
      </c>
      <c r="D86">
        <v>0.332</v>
      </c>
      <c r="E86">
        <v>0.436</v>
      </c>
      <c r="F86">
        <v>1.901</v>
      </c>
      <c r="G86">
        <v>0.523</v>
      </c>
      <c r="H86">
        <v>0.389</v>
      </c>
    </row>
    <row r="87" ht="17.5" spans="1:8">
      <c r="A87" t="s">
        <v>16</v>
      </c>
      <c r="B87" t="s">
        <v>12</v>
      </c>
      <c r="C87">
        <v>2.126</v>
      </c>
      <c r="D87">
        <v>0.316</v>
      </c>
      <c r="E87">
        <v>0.438</v>
      </c>
      <c r="F87">
        <v>1.909</v>
      </c>
      <c r="G87">
        <v>0.525</v>
      </c>
      <c r="H87">
        <v>0.371</v>
      </c>
    </row>
    <row r="88" ht="17.5" spans="1:8">
      <c r="A88" t="s">
        <v>16</v>
      </c>
      <c r="B88" t="s">
        <v>13</v>
      </c>
      <c r="C88">
        <v>2.218</v>
      </c>
      <c r="D88">
        <v>0.305</v>
      </c>
      <c r="E88">
        <v>0.428</v>
      </c>
      <c r="F88">
        <v>2.112</v>
      </c>
      <c r="G88">
        <v>0.531</v>
      </c>
      <c r="H88">
        <v>0.378</v>
      </c>
    </row>
    <row r="89" ht="17.5" spans="1:8">
      <c r="A89" t="s">
        <v>16</v>
      </c>
      <c r="B89" t="s">
        <v>13</v>
      </c>
      <c r="C89">
        <v>2.217</v>
      </c>
      <c r="D89">
        <v>0.307</v>
      </c>
      <c r="E89">
        <v>0.431</v>
      </c>
      <c r="F89">
        <v>2.212</v>
      </c>
      <c r="G89">
        <v>0.521</v>
      </c>
      <c r="H89">
        <v>0.376</v>
      </c>
    </row>
    <row r="90" ht="17.5" spans="1:8">
      <c r="A90" t="s">
        <v>16</v>
      </c>
      <c r="B90" t="s">
        <v>13</v>
      </c>
      <c r="C90">
        <v>2.222</v>
      </c>
      <c r="D90">
        <v>0.311</v>
      </c>
      <c r="E90">
        <v>0.429</v>
      </c>
      <c r="F90">
        <v>2.213</v>
      </c>
      <c r="G90">
        <v>0.523</v>
      </c>
      <c r="H90">
        <v>0.383</v>
      </c>
    </row>
    <row r="91" ht="17.5" spans="1:8">
      <c r="A91" t="s">
        <v>16</v>
      </c>
      <c r="B91" t="s">
        <v>13</v>
      </c>
      <c r="C91">
        <v>2.215</v>
      </c>
      <c r="D91">
        <v>0.309</v>
      </c>
      <c r="E91">
        <v>0.427</v>
      </c>
      <c r="F91">
        <v>2.116</v>
      </c>
      <c r="G91">
        <v>0.529</v>
      </c>
      <c r="H91">
        <v>0.379</v>
      </c>
    </row>
    <row r="92" ht="17.5" spans="1:8">
      <c r="A92" t="s">
        <v>16</v>
      </c>
      <c r="B92" t="s">
        <v>13</v>
      </c>
      <c r="C92">
        <v>2.221</v>
      </c>
      <c r="D92">
        <v>0.312</v>
      </c>
      <c r="E92">
        <v>0.433</v>
      </c>
      <c r="F92">
        <v>2.211</v>
      </c>
      <c r="G92">
        <v>0.517</v>
      </c>
      <c r="H92">
        <v>0.381</v>
      </c>
    </row>
    <row r="93" ht="17.5" spans="1:8">
      <c r="A93" t="s">
        <v>16</v>
      </c>
      <c r="B93" t="s">
        <v>14</v>
      </c>
      <c r="C93">
        <v>2.454</v>
      </c>
      <c r="D93">
        <v>0.298</v>
      </c>
      <c r="E93">
        <v>0.399</v>
      </c>
      <c r="F93">
        <v>2.493</v>
      </c>
      <c r="G93">
        <v>0.498</v>
      </c>
      <c r="H93">
        <v>0.312</v>
      </c>
    </row>
    <row r="94" ht="17.5" spans="1:8">
      <c r="A94" t="s">
        <v>16</v>
      </c>
      <c r="B94" t="s">
        <v>14</v>
      </c>
      <c r="C94">
        <v>2.456</v>
      </c>
      <c r="D94">
        <v>0.299</v>
      </c>
      <c r="E94">
        <v>0.397</v>
      </c>
      <c r="F94">
        <v>2.489</v>
      </c>
      <c r="G94">
        <v>0.501</v>
      </c>
      <c r="H94">
        <v>0.315</v>
      </c>
    </row>
    <row r="95" ht="17.5" spans="1:8">
      <c r="A95" t="s">
        <v>16</v>
      </c>
      <c r="B95" t="s">
        <v>14</v>
      </c>
      <c r="C95">
        <v>2.455</v>
      </c>
      <c r="D95">
        <v>0.301</v>
      </c>
      <c r="E95">
        <v>0.395</v>
      </c>
      <c r="F95">
        <v>2.501</v>
      </c>
      <c r="G95">
        <v>0.486</v>
      </c>
      <c r="H95">
        <v>0.324</v>
      </c>
    </row>
    <row r="96" ht="17.5" spans="1:8">
      <c r="A96" t="s">
        <v>16</v>
      </c>
      <c r="B96" t="s">
        <v>14</v>
      </c>
      <c r="C96">
        <v>2.461</v>
      </c>
      <c r="D96">
        <v>0.303</v>
      </c>
      <c r="E96">
        <v>0.396</v>
      </c>
      <c r="F96">
        <v>2.474</v>
      </c>
      <c r="G96">
        <v>0.512</v>
      </c>
      <c r="H96">
        <v>0.321</v>
      </c>
    </row>
    <row r="97" ht="17.5" spans="1:8">
      <c r="A97" t="s">
        <v>16</v>
      </c>
      <c r="B97" t="s">
        <v>14</v>
      </c>
      <c r="C97">
        <v>2.463</v>
      </c>
      <c r="D97">
        <v>0.295</v>
      </c>
      <c r="E97">
        <v>0.389</v>
      </c>
      <c r="F97">
        <v>2.496</v>
      </c>
      <c r="G97">
        <v>0.493</v>
      </c>
      <c r="H97">
        <v>0.319</v>
      </c>
    </row>
    <row r="98" ht="17.5" spans="1:8">
      <c r="A98" t="s">
        <v>16</v>
      </c>
      <c r="B98" t="s">
        <v>15</v>
      </c>
      <c r="C98">
        <v>2.616</v>
      </c>
      <c r="D98">
        <v>0.275</v>
      </c>
      <c r="E98">
        <v>0.358</v>
      </c>
      <c r="F98">
        <v>2.674</v>
      </c>
      <c r="G98">
        <v>0.419</v>
      </c>
      <c r="H98">
        <v>0.281</v>
      </c>
    </row>
    <row r="99" ht="17.5" spans="1:8">
      <c r="A99" t="s">
        <v>16</v>
      </c>
      <c r="B99" t="s">
        <v>15</v>
      </c>
      <c r="C99">
        <v>2.614</v>
      </c>
      <c r="D99">
        <v>0.279</v>
      </c>
      <c r="E99">
        <v>0.361</v>
      </c>
      <c r="F99">
        <v>2.684</v>
      </c>
      <c r="G99">
        <v>0.412</v>
      </c>
      <c r="H99">
        <v>0.284</v>
      </c>
    </row>
    <row r="100" ht="17.5" spans="1:8">
      <c r="A100" t="s">
        <v>16</v>
      </c>
      <c r="B100" t="s">
        <v>15</v>
      </c>
      <c r="C100">
        <v>2.621</v>
      </c>
      <c r="D100">
        <v>0.274</v>
      </c>
      <c r="E100">
        <v>0.359</v>
      </c>
      <c r="F100">
        <v>2.679</v>
      </c>
      <c r="G100">
        <v>0.409</v>
      </c>
      <c r="H100">
        <v>0.291</v>
      </c>
    </row>
    <row r="101" ht="17.5" spans="1:8">
      <c r="A101" t="s">
        <v>16</v>
      </c>
      <c r="B101" t="s">
        <v>15</v>
      </c>
      <c r="C101">
        <v>2.619</v>
      </c>
      <c r="D101">
        <v>0.281</v>
      </c>
      <c r="E101">
        <v>0.362</v>
      </c>
      <c r="F101">
        <v>2.689</v>
      </c>
      <c r="G101">
        <v>0.414</v>
      </c>
      <c r="H101">
        <v>0.285</v>
      </c>
    </row>
    <row r="102" ht="17.5" spans="1:8">
      <c r="A102" t="s">
        <v>16</v>
      </c>
      <c r="B102" t="s">
        <v>15</v>
      </c>
      <c r="C102">
        <v>2.613</v>
      </c>
      <c r="D102">
        <v>0.273</v>
      </c>
      <c r="E102">
        <v>0.355</v>
      </c>
      <c r="F102">
        <v>2.681</v>
      </c>
      <c r="G102">
        <v>0.417</v>
      </c>
      <c r="H102">
        <v>0.289</v>
      </c>
    </row>
    <row r="103" ht="17.5" spans="1:8">
      <c r="A103" t="s">
        <v>17</v>
      </c>
      <c r="B103" t="s">
        <v>6</v>
      </c>
      <c r="C103">
        <v>1.057</v>
      </c>
      <c r="D103">
        <v>1.001</v>
      </c>
      <c r="E103">
        <v>0.533</v>
      </c>
      <c r="F103">
        <v>2.366</v>
      </c>
      <c r="G103">
        <v>1.037</v>
      </c>
      <c r="H103">
        <v>0.729</v>
      </c>
    </row>
    <row r="104" ht="17.5" spans="1:8">
      <c r="A104" t="s">
        <v>17</v>
      </c>
      <c r="B104" t="s">
        <v>6</v>
      </c>
      <c r="C104">
        <v>1.063</v>
      </c>
      <c r="D104">
        <v>1.002</v>
      </c>
      <c r="E104">
        <v>0.542</v>
      </c>
      <c r="F104">
        <v>2.386</v>
      </c>
      <c r="G104">
        <v>1.017</v>
      </c>
      <c r="H104">
        <v>0.733</v>
      </c>
    </row>
    <row r="105" ht="17.5" spans="1:8">
      <c r="A105" t="s">
        <v>17</v>
      </c>
      <c r="B105" t="s">
        <v>6</v>
      </c>
      <c r="C105">
        <v>1.055</v>
      </c>
      <c r="D105">
        <v>1.004</v>
      </c>
      <c r="E105">
        <v>0.562</v>
      </c>
      <c r="F105">
        <v>2.346</v>
      </c>
      <c r="G105">
        <v>1.057</v>
      </c>
      <c r="H105">
        <v>0.728</v>
      </c>
    </row>
    <row r="106" ht="17.5" spans="1:8">
      <c r="A106" t="s">
        <v>17</v>
      </c>
      <c r="B106" t="s">
        <v>6</v>
      </c>
      <c r="C106">
        <v>1.059</v>
      </c>
      <c r="D106">
        <v>1.003</v>
      </c>
      <c r="E106">
        <v>0.569</v>
      </c>
      <c r="F106">
        <v>2.306</v>
      </c>
      <c r="G106">
        <v>1.027</v>
      </c>
      <c r="H106">
        <v>0.734</v>
      </c>
    </row>
    <row r="107" ht="17.5" spans="1:8">
      <c r="A107" t="s">
        <v>17</v>
      </c>
      <c r="B107" t="s">
        <v>6</v>
      </c>
      <c r="C107">
        <v>1.062</v>
      </c>
      <c r="D107">
        <v>1.005</v>
      </c>
      <c r="E107">
        <v>0.565</v>
      </c>
      <c r="F107">
        <v>2.326</v>
      </c>
      <c r="G107">
        <v>1.047</v>
      </c>
      <c r="H107">
        <v>0.731</v>
      </c>
    </row>
    <row r="108" ht="17.5" spans="1:8">
      <c r="A108" t="s">
        <v>17</v>
      </c>
      <c r="B108" t="s">
        <v>7</v>
      </c>
      <c r="C108">
        <v>1.265</v>
      </c>
      <c r="D108">
        <v>1.013</v>
      </c>
      <c r="E108">
        <v>0.427</v>
      </c>
      <c r="F108">
        <v>3.333</v>
      </c>
      <c r="G108">
        <v>1.131</v>
      </c>
      <c r="H108">
        <v>0.532</v>
      </c>
    </row>
    <row r="109" ht="17.5" spans="1:8">
      <c r="A109" t="s">
        <v>17</v>
      </c>
      <c r="B109" t="s">
        <v>7</v>
      </c>
      <c r="C109">
        <v>1.271</v>
      </c>
      <c r="D109">
        <v>1.014</v>
      </c>
      <c r="E109">
        <v>0.436</v>
      </c>
      <c r="F109">
        <v>3.353</v>
      </c>
      <c r="G109">
        <v>1.111</v>
      </c>
      <c r="H109">
        <v>0.536</v>
      </c>
    </row>
    <row r="110" ht="17.5" spans="1:8">
      <c r="A110" t="s">
        <v>17</v>
      </c>
      <c r="B110" t="s">
        <v>7</v>
      </c>
      <c r="C110">
        <v>1.263</v>
      </c>
      <c r="D110">
        <v>1.016</v>
      </c>
      <c r="E110">
        <v>0.456</v>
      </c>
      <c r="F110">
        <v>3.313</v>
      </c>
      <c r="G110">
        <v>1.151</v>
      </c>
      <c r="H110">
        <v>0.531</v>
      </c>
    </row>
    <row r="111" ht="17.5" spans="1:8">
      <c r="A111" t="s">
        <v>17</v>
      </c>
      <c r="B111" t="s">
        <v>7</v>
      </c>
      <c r="C111">
        <v>1.267</v>
      </c>
      <c r="D111">
        <v>1.015</v>
      </c>
      <c r="E111">
        <v>0.463</v>
      </c>
      <c r="F111">
        <v>3.273</v>
      </c>
      <c r="G111">
        <v>1.121</v>
      </c>
      <c r="H111">
        <v>0.537</v>
      </c>
    </row>
    <row r="112" ht="17.5" spans="1:8">
      <c r="A112" t="s">
        <v>17</v>
      </c>
      <c r="B112" t="s">
        <v>7</v>
      </c>
      <c r="C112">
        <v>1.27</v>
      </c>
      <c r="D112">
        <v>1.017</v>
      </c>
      <c r="E112">
        <v>0.459</v>
      </c>
      <c r="F112">
        <v>3.293</v>
      </c>
      <c r="G112">
        <v>1.141</v>
      </c>
      <c r="H112">
        <v>0.534</v>
      </c>
    </row>
    <row r="113" ht="17.5" spans="1:8">
      <c r="A113" t="s">
        <v>17</v>
      </c>
      <c r="B113" t="s">
        <v>8</v>
      </c>
      <c r="C113">
        <v>1.67</v>
      </c>
      <c r="D113">
        <v>1.067</v>
      </c>
      <c r="E113">
        <v>0.272</v>
      </c>
      <c r="F113">
        <v>5.672</v>
      </c>
      <c r="G113">
        <v>1.387</v>
      </c>
      <c r="H113">
        <v>0.272</v>
      </c>
    </row>
    <row r="114" ht="17.5" spans="1:8">
      <c r="A114" t="s">
        <v>17</v>
      </c>
      <c r="B114" t="s">
        <v>8</v>
      </c>
      <c r="C114">
        <v>1.64</v>
      </c>
      <c r="D114">
        <v>1.058</v>
      </c>
      <c r="E114">
        <v>0.267</v>
      </c>
      <c r="F114">
        <v>5.652</v>
      </c>
      <c r="G114">
        <v>1.367</v>
      </c>
      <c r="H114">
        <v>0.252</v>
      </c>
    </row>
    <row r="115" ht="17.5" spans="1:8">
      <c r="A115" t="s">
        <v>17</v>
      </c>
      <c r="B115" t="s">
        <v>8</v>
      </c>
      <c r="C115">
        <v>1.61</v>
      </c>
      <c r="D115">
        <v>1.057</v>
      </c>
      <c r="E115">
        <v>0.261</v>
      </c>
      <c r="F115">
        <v>5.632</v>
      </c>
      <c r="G115">
        <v>1.347</v>
      </c>
      <c r="H115">
        <v>0.232</v>
      </c>
    </row>
    <row r="116" ht="17.5" spans="1:8">
      <c r="A116" t="s">
        <v>17</v>
      </c>
      <c r="B116" t="s">
        <v>8</v>
      </c>
      <c r="C116">
        <v>1.66</v>
      </c>
      <c r="D116">
        <v>1.061</v>
      </c>
      <c r="E116">
        <v>0.273</v>
      </c>
      <c r="F116">
        <v>5.612</v>
      </c>
      <c r="G116">
        <v>1.327</v>
      </c>
      <c r="H116">
        <v>0.212</v>
      </c>
    </row>
    <row r="117" ht="17.5" spans="1:8">
      <c r="A117" t="s">
        <v>17</v>
      </c>
      <c r="B117" t="s">
        <v>8</v>
      </c>
      <c r="C117">
        <v>1.65</v>
      </c>
      <c r="D117">
        <v>1.069</v>
      </c>
      <c r="E117">
        <v>0.262</v>
      </c>
      <c r="F117">
        <v>5.692</v>
      </c>
      <c r="G117">
        <v>1.307</v>
      </c>
      <c r="H117">
        <v>0.292</v>
      </c>
    </row>
    <row r="118" ht="17.5" spans="1:8">
      <c r="A118" t="s">
        <v>17</v>
      </c>
      <c r="B118" t="s">
        <v>9</v>
      </c>
      <c r="C118">
        <v>2.616</v>
      </c>
      <c r="D118">
        <v>1.953</v>
      </c>
      <c r="E118">
        <v>0.204</v>
      </c>
      <c r="F118">
        <v>6.143</v>
      </c>
      <c r="G118">
        <v>1.185</v>
      </c>
      <c r="H118">
        <v>0.231</v>
      </c>
    </row>
    <row r="119" ht="17.5" spans="1:8">
      <c r="A119" t="s">
        <v>17</v>
      </c>
      <c r="B119" t="s">
        <v>9</v>
      </c>
      <c r="C119">
        <v>2.614</v>
      </c>
      <c r="D119">
        <v>1.854</v>
      </c>
      <c r="E119">
        <v>0.201</v>
      </c>
      <c r="F119">
        <v>6.157</v>
      </c>
      <c r="G119">
        <v>1.192</v>
      </c>
      <c r="H119">
        <v>0.245</v>
      </c>
    </row>
    <row r="120" ht="17.5" spans="1:8">
      <c r="A120" t="s">
        <v>17</v>
      </c>
      <c r="B120" t="s">
        <v>9</v>
      </c>
      <c r="C120">
        <v>2.621</v>
      </c>
      <c r="D120">
        <v>1.743</v>
      </c>
      <c r="E120">
        <v>0.203</v>
      </c>
      <c r="F120">
        <v>6.201</v>
      </c>
      <c r="G120">
        <v>1.195</v>
      </c>
      <c r="H120">
        <v>0.233</v>
      </c>
    </row>
    <row r="121" ht="17.5" spans="1:8">
      <c r="A121" t="s">
        <v>17</v>
      </c>
      <c r="B121" t="s">
        <v>9</v>
      </c>
      <c r="C121">
        <v>2.619</v>
      </c>
      <c r="D121">
        <v>1.753</v>
      </c>
      <c r="E121">
        <v>0.203</v>
      </c>
      <c r="F121">
        <v>6.179</v>
      </c>
      <c r="G121">
        <v>1.179</v>
      </c>
      <c r="H121">
        <v>0.243</v>
      </c>
    </row>
    <row r="122" ht="17.5" spans="1:8">
      <c r="A122" t="s">
        <v>17</v>
      </c>
      <c r="B122" t="s">
        <v>9</v>
      </c>
      <c r="C122">
        <v>2.613</v>
      </c>
      <c r="D122">
        <v>1.753</v>
      </c>
      <c r="E122">
        <v>0.198</v>
      </c>
      <c r="F122">
        <v>6.215</v>
      </c>
      <c r="G122">
        <v>1.182</v>
      </c>
      <c r="H122">
        <v>0.232</v>
      </c>
    </row>
    <row r="123" ht="17.5" spans="1:8">
      <c r="A123" t="s">
        <v>17</v>
      </c>
      <c r="B123" t="s">
        <v>10</v>
      </c>
      <c r="C123">
        <v>2.673</v>
      </c>
      <c r="D123">
        <v>2.015</v>
      </c>
      <c r="E123">
        <v>0.204</v>
      </c>
      <c r="F123">
        <v>6.543</v>
      </c>
      <c r="G123">
        <v>1.485</v>
      </c>
      <c r="H123">
        <v>0.191</v>
      </c>
    </row>
    <row r="124" ht="17.5" spans="1:8">
      <c r="A124" t="s">
        <v>17</v>
      </c>
      <c r="B124" t="s">
        <v>10</v>
      </c>
      <c r="C124">
        <v>2.843</v>
      </c>
      <c r="D124">
        <v>1.954</v>
      </c>
      <c r="E124">
        <v>0.199</v>
      </c>
      <c r="F124">
        <v>6.531</v>
      </c>
      <c r="G124">
        <v>1.465</v>
      </c>
      <c r="H124">
        <v>0.171</v>
      </c>
    </row>
    <row r="125" ht="17.5" spans="1:8">
      <c r="A125" t="s">
        <v>17</v>
      </c>
      <c r="B125" t="s">
        <v>10</v>
      </c>
      <c r="C125">
        <v>2.813</v>
      </c>
      <c r="D125">
        <v>1.953</v>
      </c>
      <c r="E125">
        <v>0.203</v>
      </c>
      <c r="F125">
        <v>6.556</v>
      </c>
      <c r="G125">
        <v>1.476</v>
      </c>
      <c r="H125">
        <v>0.151</v>
      </c>
    </row>
    <row r="126" ht="17.5" spans="1:8">
      <c r="A126" t="s">
        <v>17</v>
      </c>
      <c r="B126" t="s">
        <v>10</v>
      </c>
      <c r="C126">
        <v>2.863</v>
      </c>
      <c r="D126">
        <v>2.015</v>
      </c>
      <c r="E126">
        <v>0.205</v>
      </c>
      <c r="F126">
        <v>6.549</v>
      </c>
      <c r="G126">
        <v>1.425</v>
      </c>
      <c r="H126">
        <v>0.131</v>
      </c>
    </row>
    <row r="127" ht="17.5" spans="1:8">
      <c r="A127" t="s">
        <v>17</v>
      </c>
      <c r="B127" t="s">
        <v>10</v>
      </c>
      <c r="C127">
        <v>2.968</v>
      </c>
      <c r="D127">
        <v>2.085</v>
      </c>
      <c r="E127">
        <v>0.194</v>
      </c>
      <c r="F127">
        <v>6.591</v>
      </c>
      <c r="G127">
        <v>1.405</v>
      </c>
      <c r="H127">
        <v>0.211</v>
      </c>
    </row>
    <row r="128" ht="17.5" spans="1:8">
      <c r="A128" t="s">
        <v>17</v>
      </c>
      <c r="B128" t="s">
        <v>11</v>
      </c>
      <c r="C128">
        <v>3.325</v>
      </c>
      <c r="D128">
        <v>2.244</v>
      </c>
      <c r="E128">
        <v>0.185</v>
      </c>
      <c r="F128">
        <v>6.679</v>
      </c>
      <c r="G128">
        <v>1.496</v>
      </c>
      <c r="H128">
        <v>0.221</v>
      </c>
    </row>
    <row r="129" ht="17.5" spans="1:8">
      <c r="A129" t="s">
        <v>17</v>
      </c>
      <c r="B129" t="s">
        <v>11</v>
      </c>
      <c r="C129">
        <v>3.431</v>
      </c>
      <c r="D129">
        <v>2.123</v>
      </c>
      <c r="E129">
        <v>0.188</v>
      </c>
      <c r="F129">
        <v>6.784</v>
      </c>
      <c r="G129">
        <v>1.502</v>
      </c>
      <c r="H129">
        <v>0.211</v>
      </c>
    </row>
    <row r="130" ht="17.5" spans="1:8">
      <c r="A130" t="s">
        <v>17</v>
      </c>
      <c r="B130" t="s">
        <v>11</v>
      </c>
      <c r="C130">
        <v>3.228</v>
      </c>
      <c r="D130">
        <v>2.156</v>
      </c>
      <c r="E130">
        <v>0.184</v>
      </c>
      <c r="F130">
        <v>6.812</v>
      </c>
      <c r="G130">
        <v>1.499</v>
      </c>
      <c r="H130">
        <v>0.222</v>
      </c>
    </row>
    <row r="131" ht="17.5" spans="1:8">
      <c r="A131" t="s">
        <v>17</v>
      </c>
      <c r="B131" t="s">
        <v>11</v>
      </c>
      <c r="C131">
        <v>3.339</v>
      </c>
      <c r="D131">
        <v>2.215</v>
      </c>
      <c r="E131">
        <v>0.186</v>
      </c>
      <c r="F131">
        <v>6.799</v>
      </c>
      <c r="G131">
        <v>1.523</v>
      </c>
      <c r="H131">
        <v>0.215</v>
      </c>
    </row>
    <row r="132" ht="17.5" spans="1:8">
      <c r="A132" t="s">
        <v>17</v>
      </c>
      <c r="B132" t="s">
        <v>11</v>
      </c>
      <c r="C132">
        <v>3.424</v>
      </c>
      <c r="D132">
        <v>2.104</v>
      </c>
      <c r="E132">
        <v>0.185</v>
      </c>
      <c r="F132">
        <v>6.801</v>
      </c>
      <c r="G132">
        <v>1.531</v>
      </c>
      <c r="H132">
        <v>0.219</v>
      </c>
    </row>
    <row r="133" ht="17.5" spans="1:8">
      <c r="A133" t="s">
        <v>17</v>
      </c>
      <c r="B133" t="s">
        <v>12</v>
      </c>
      <c r="C133">
        <v>4.132</v>
      </c>
      <c r="D133">
        <v>2.884</v>
      </c>
      <c r="E133">
        <v>0.185</v>
      </c>
      <c r="F133">
        <v>6.991</v>
      </c>
      <c r="G133">
        <v>1.621</v>
      </c>
      <c r="H133">
        <v>0.098</v>
      </c>
    </row>
    <row r="134" ht="17.5" spans="1:8">
      <c r="A134" t="s">
        <v>17</v>
      </c>
      <c r="B134" t="s">
        <v>12</v>
      </c>
      <c r="C134">
        <v>4.302</v>
      </c>
      <c r="D134">
        <v>2.823</v>
      </c>
      <c r="E134">
        <v>0.18</v>
      </c>
      <c r="F134">
        <v>6.895</v>
      </c>
      <c r="G134">
        <v>1.531</v>
      </c>
      <c r="H134">
        <v>0.099</v>
      </c>
    </row>
    <row r="135" ht="17.5" spans="1:8">
      <c r="A135" t="s">
        <v>17</v>
      </c>
      <c r="B135" t="s">
        <v>12</v>
      </c>
      <c r="C135">
        <v>4.272</v>
      </c>
      <c r="D135">
        <v>2.822</v>
      </c>
      <c r="E135">
        <v>0.184</v>
      </c>
      <c r="F135">
        <v>6.845</v>
      </c>
      <c r="G135">
        <v>1.523</v>
      </c>
      <c r="H135">
        <v>0.097</v>
      </c>
    </row>
    <row r="136" ht="17.5" spans="1:8">
      <c r="A136" t="s">
        <v>17</v>
      </c>
      <c r="B136" t="s">
        <v>12</v>
      </c>
      <c r="C136">
        <v>4.322</v>
      </c>
      <c r="D136">
        <v>2.884</v>
      </c>
      <c r="E136">
        <v>0.186</v>
      </c>
      <c r="F136">
        <v>6.899</v>
      </c>
      <c r="G136">
        <v>1.512</v>
      </c>
      <c r="H136">
        <v>0.089</v>
      </c>
    </row>
    <row r="137" ht="17.5" spans="1:8">
      <c r="A137" t="s">
        <v>17</v>
      </c>
      <c r="B137" t="s">
        <v>12</v>
      </c>
      <c r="C137">
        <v>4.427</v>
      </c>
      <c r="D137">
        <v>2.954</v>
      </c>
      <c r="E137">
        <v>0.175</v>
      </c>
      <c r="F137">
        <v>6.998</v>
      </c>
      <c r="G137">
        <v>1.501</v>
      </c>
      <c r="H137">
        <v>0.091</v>
      </c>
    </row>
    <row r="138" ht="17.5" spans="1:8">
      <c r="A138" t="s">
        <v>17</v>
      </c>
      <c r="B138" t="s">
        <v>13</v>
      </c>
      <c r="C138">
        <v>4.732</v>
      </c>
      <c r="D138">
        <v>2.984</v>
      </c>
      <c r="E138">
        <v>0.183</v>
      </c>
      <c r="F138">
        <v>7.231</v>
      </c>
      <c r="G138">
        <v>1.921</v>
      </c>
      <c r="H138">
        <v>0.094</v>
      </c>
    </row>
    <row r="139" ht="17.5" spans="1:8">
      <c r="A139" t="s">
        <v>17</v>
      </c>
      <c r="B139" t="s">
        <v>13</v>
      </c>
      <c r="C139">
        <v>4.842</v>
      </c>
      <c r="D139">
        <v>2.823</v>
      </c>
      <c r="E139">
        <v>0.181</v>
      </c>
      <c r="F139">
        <v>7.314</v>
      </c>
      <c r="G139">
        <v>2.123</v>
      </c>
      <c r="H139">
        <v>0.098</v>
      </c>
    </row>
    <row r="140" ht="17.5" spans="1:8">
      <c r="A140" t="s">
        <v>17</v>
      </c>
      <c r="B140" t="s">
        <v>13</v>
      </c>
      <c r="C140">
        <v>4.772</v>
      </c>
      <c r="D140">
        <v>2.922</v>
      </c>
      <c r="E140">
        <v>0.181</v>
      </c>
      <c r="F140">
        <v>7.243</v>
      </c>
      <c r="G140">
        <v>2.125</v>
      </c>
      <c r="H140">
        <v>0.095</v>
      </c>
    </row>
    <row r="141" ht="17.5" spans="1:8">
      <c r="A141" t="s">
        <v>17</v>
      </c>
      <c r="B141" t="s">
        <v>13</v>
      </c>
      <c r="C141">
        <v>4.522</v>
      </c>
      <c r="D141">
        <v>2.884</v>
      </c>
      <c r="E141">
        <v>0.181</v>
      </c>
      <c r="F141">
        <v>7.401</v>
      </c>
      <c r="G141">
        <v>2.119</v>
      </c>
      <c r="H141">
        <v>0.093</v>
      </c>
    </row>
    <row r="142" ht="17.5" spans="1:8">
      <c r="A142" t="s">
        <v>17</v>
      </c>
      <c r="B142" t="s">
        <v>13</v>
      </c>
      <c r="C142">
        <v>4.627</v>
      </c>
      <c r="D142">
        <v>2.854</v>
      </c>
      <c r="E142">
        <v>0.182</v>
      </c>
      <c r="F142">
        <v>7.299</v>
      </c>
      <c r="G142">
        <v>1.998</v>
      </c>
      <c r="H142">
        <v>0.091</v>
      </c>
    </row>
    <row r="143" ht="17.5" spans="1:8">
      <c r="A143" t="s">
        <v>17</v>
      </c>
      <c r="B143" t="s">
        <v>14</v>
      </c>
      <c r="C143">
        <v>5.672</v>
      </c>
      <c r="D143">
        <v>3.076</v>
      </c>
      <c r="E143">
        <v>0.171</v>
      </c>
      <c r="F143">
        <v>7.986</v>
      </c>
      <c r="G143">
        <v>2.479</v>
      </c>
      <c r="H143">
        <v>0.085</v>
      </c>
    </row>
    <row r="144" ht="17.5" spans="1:8">
      <c r="A144" t="s">
        <v>17</v>
      </c>
      <c r="B144" t="s">
        <v>14</v>
      </c>
      <c r="C144">
        <v>5.652</v>
      </c>
      <c r="D144">
        <v>3.013</v>
      </c>
      <c r="E144">
        <v>0.169</v>
      </c>
      <c r="F144">
        <v>7.899</v>
      </c>
      <c r="G144">
        <v>2.501</v>
      </c>
      <c r="H144">
        <v>0.084</v>
      </c>
    </row>
    <row r="145" ht="17.5" spans="1:8">
      <c r="A145" t="s">
        <v>17</v>
      </c>
      <c r="B145" t="s">
        <v>14</v>
      </c>
      <c r="C145">
        <v>5.632</v>
      </c>
      <c r="D145">
        <v>3.086</v>
      </c>
      <c r="E145">
        <v>0.168</v>
      </c>
      <c r="F145">
        <v>7.867</v>
      </c>
      <c r="G145">
        <v>2.497</v>
      </c>
      <c r="H145">
        <v>0.081</v>
      </c>
    </row>
    <row r="146" ht="17.5" spans="1:8">
      <c r="A146" t="s">
        <v>17</v>
      </c>
      <c r="B146" t="s">
        <v>14</v>
      </c>
      <c r="C146">
        <v>5.612</v>
      </c>
      <c r="D146">
        <v>3.097</v>
      </c>
      <c r="E146">
        <v>0.171</v>
      </c>
      <c r="F146">
        <v>7.901</v>
      </c>
      <c r="G146">
        <v>2.476</v>
      </c>
      <c r="H146">
        <v>0.083</v>
      </c>
    </row>
    <row r="147" ht="17.5" spans="1:8">
      <c r="A147" t="s">
        <v>17</v>
      </c>
      <c r="B147" t="s">
        <v>14</v>
      </c>
      <c r="C147">
        <v>5.692</v>
      </c>
      <c r="D147">
        <v>3.029</v>
      </c>
      <c r="E147">
        <v>0.167</v>
      </c>
      <c r="F147">
        <v>7.799</v>
      </c>
      <c r="G147">
        <v>2.503</v>
      </c>
      <c r="H147">
        <v>0.086</v>
      </c>
    </row>
    <row r="148" ht="17.5" spans="1:8">
      <c r="A148" t="s">
        <v>17</v>
      </c>
      <c r="B148" t="s">
        <v>15</v>
      </c>
      <c r="C148">
        <v>5.971</v>
      </c>
      <c r="D148">
        <v>3.736</v>
      </c>
      <c r="E148">
        <v>0.158</v>
      </c>
      <c r="F148">
        <v>8.213</v>
      </c>
      <c r="G148">
        <v>3.001</v>
      </c>
      <c r="H148">
        <v>0.078</v>
      </c>
    </row>
    <row r="149" ht="17.5" spans="1:8">
      <c r="A149" t="s">
        <v>17</v>
      </c>
      <c r="B149" t="s">
        <v>15</v>
      </c>
      <c r="C149">
        <v>5.968</v>
      </c>
      <c r="D149">
        <v>3.642</v>
      </c>
      <c r="E149">
        <v>0.159</v>
      </c>
      <c r="F149">
        <v>8.192</v>
      </c>
      <c r="G149">
        <v>2.912</v>
      </c>
      <c r="H149">
        <v>0.079</v>
      </c>
    </row>
    <row r="150" ht="17.5" spans="1:8">
      <c r="A150" t="s">
        <v>17</v>
      </c>
      <c r="B150" t="s">
        <v>15</v>
      </c>
      <c r="C150">
        <v>5.897</v>
      </c>
      <c r="D150">
        <v>3.649</v>
      </c>
      <c r="E150">
        <v>0.161</v>
      </c>
      <c r="F150">
        <v>8.217</v>
      </c>
      <c r="G150">
        <v>2.899</v>
      </c>
      <c r="H150">
        <v>0.074</v>
      </c>
    </row>
    <row r="151" ht="17.5" spans="1:8">
      <c r="A151" t="s">
        <v>17</v>
      </c>
      <c r="B151" t="s">
        <v>15</v>
      </c>
      <c r="C151">
        <v>5.991</v>
      </c>
      <c r="D151">
        <v>3.635</v>
      </c>
      <c r="E151">
        <v>0.161</v>
      </c>
      <c r="F151">
        <v>8.196</v>
      </c>
      <c r="G151">
        <v>3.015</v>
      </c>
      <c r="H151">
        <v>0.064</v>
      </c>
    </row>
    <row r="152" ht="17.5" spans="1:8">
      <c r="A152" t="s">
        <v>17</v>
      </c>
      <c r="B152" t="s">
        <v>15</v>
      </c>
      <c r="C152">
        <v>5.978</v>
      </c>
      <c r="D152">
        <v>3.844</v>
      </c>
      <c r="E152">
        <v>0.162</v>
      </c>
      <c r="F152">
        <v>8.203</v>
      </c>
      <c r="G152">
        <v>3.005</v>
      </c>
      <c r="H152">
        <v>0.075</v>
      </c>
    </row>
    <row r="153" ht="17.5" spans="1:8">
      <c r="A153" t="s">
        <v>18</v>
      </c>
      <c r="B153" t="s">
        <v>6</v>
      </c>
      <c r="C153">
        <v>1.512</v>
      </c>
      <c r="D153">
        <v>1.023</v>
      </c>
      <c r="E153">
        <v>0.914</v>
      </c>
      <c r="F153">
        <v>3.355</v>
      </c>
      <c r="G153">
        <v>1.361</v>
      </c>
      <c r="H153">
        <v>0.553</v>
      </c>
    </row>
    <row r="154" ht="17.5" spans="1:8">
      <c r="A154" t="s">
        <v>18</v>
      </c>
      <c r="B154" t="s">
        <v>6</v>
      </c>
      <c r="C154">
        <v>1.558</v>
      </c>
      <c r="D154">
        <v>1.028</v>
      </c>
      <c r="E154">
        <v>0.925</v>
      </c>
      <c r="F154">
        <v>3.355</v>
      </c>
      <c r="G154">
        <v>1.355</v>
      </c>
      <c r="H154">
        <v>0.563</v>
      </c>
    </row>
    <row r="155" ht="17.5" spans="1:8">
      <c r="A155" t="s">
        <v>18</v>
      </c>
      <c r="B155" t="s">
        <v>6</v>
      </c>
      <c r="C155">
        <v>1.562</v>
      </c>
      <c r="D155">
        <v>1.026</v>
      </c>
      <c r="E155">
        <v>0.916</v>
      </c>
      <c r="F155">
        <v>3.395</v>
      </c>
      <c r="G155">
        <v>1.364</v>
      </c>
      <c r="H155">
        <v>0.559</v>
      </c>
    </row>
    <row r="156" ht="17.5" spans="1:8">
      <c r="A156" t="s">
        <v>18</v>
      </c>
      <c r="B156" t="s">
        <v>6</v>
      </c>
      <c r="C156">
        <v>1.566</v>
      </c>
      <c r="D156">
        <v>1.025</v>
      </c>
      <c r="E156">
        <v>0.934</v>
      </c>
      <c r="F156">
        <v>3.385</v>
      </c>
      <c r="G156">
        <v>1.358</v>
      </c>
      <c r="H156">
        <v>0.557</v>
      </c>
    </row>
    <row r="157" ht="17.5" spans="1:8">
      <c r="A157" t="s">
        <v>18</v>
      </c>
      <c r="B157" t="s">
        <v>6</v>
      </c>
      <c r="C157">
        <v>1.553</v>
      </c>
      <c r="D157">
        <v>1.021</v>
      </c>
      <c r="E157">
        <v>0.915</v>
      </c>
      <c r="F157">
        <v>3.365</v>
      </c>
      <c r="G157">
        <v>1.354</v>
      </c>
      <c r="H157">
        <v>0.569</v>
      </c>
    </row>
    <row r="158" ht="17.5" spans="1:8">
      <c r="A158" t="s">
        <v>18</v>
      </c>
      <c r="B158" t="s">
        <v>7</v>
      </c>
      <c r="C158">
        <v>1.657</v>
      </c>
      <c r="D158">
        <v>1.065</v>
      </c>
      <c r="E158">
        <v>0.695</v>
      </c>
      <c r="F158">
        <v>4.548</v>
      </c>
      <c r="G158">
        <v>1.975</v>
      </c>
      <c r="H158">
        <v>0.479</v>
      </c>
    </row>
    <row r="159" ht="17.5" spans="1:8">
      <c r="A159" t="s">
        <v>18</v>
      </c>
      <c r="B159" t="s">
        <v>7</v>
      </c>
      <c r="C159">
        <v>1.703</v>
      </c>
      <c r="D159">
        <v>1.07</v>
      </c>
      <c r="E159">
        <v>0.706</v>
      </c>
      <c r="F159">
        <v>4.548</v>
      </c>
      <c r="G159">
        <v>1.969</v>
      </c>
      <c r="H159">
        <v>0.489</v>
      </c>
    </row>
    <row r="160" ht="17.5" spans="1:8">
      <c r="A160" t="s">
        <v>18</v>
      </c>
      <c r="B160" t="s">
        <v>7</v>
      </c>
      <c r="C160">
        <v>1.707</v>
      </c>
      <c r="D160">
        <v>1.068</v>
      </c>
      <c r="E160">
        <v>0.697</v>
      </c>
      <c r="F160">
        <v>4.588</v>
      </c>
      <c r="G160">
        <v>1.978</v>
      </c>
      <c r="H160">
        <v>0.485</v>
      </c>
    </row>
    <row r="161" ht="17.5" spans="1:8">
      <c r="A161" t="s">
        <v>18</v>
      </c>
      <c r="B161" t="s">
        <v>7</v>
      </c>
      <c r="C161">
        <v>1.711</v>
      </c>
      <c r="D161">
        <v>1.067</v>
      </c>
      <c r="E161">
        <v>0.715</v>
      </c>
      <c r="F161">
        <v>4.578</v>
      </c>
      <c r="G161">
        <v>1.972</v>
      </c>
      <c r="H161">
        <v>0.483</v>
      </c>
    </row>
    <row r="162" ht="17.5" spans="1:8">
      <c r="A162" t="s">
        <v>18</v>
      </c>
      <c r="B162" t="s">
        <v>7</v>
      </c>
      <c r="C162">
        <v>1.698</v>
      </c>
      <c r="D162">
        <v>1.063</v>
      </c>
      <c r="E162">
        <v>0.696</v>
      </c>
      <c r="F162">
        <v>4.558</v>
      </c>
      <c r="G162">
        <v>1.968</v>
      </c>
      <c r="H162">
        <v>0.495</v>
      </c>
    </row>
    <row r="163" ht="17.5" spans="1:8">
      <c r="A163" t="s">
        <v>18</v>
      </c>
      <c r="B163" t="s">
        <v>8</v>
      </c>
      <c r="C163">
        <v>2.012</v>
      </c>
      <c r="D163">
        <v>1.123</v>
      </c>
      <c r="E163">
        <v>0.314</v>
      </c>
      <c r="F163">
        <v>7.187</v>
      </c>
      <c r="G163">
        <v>3.14</v>
      </c>
      <c r="H163">
        <v>0.373</v>
      </c>
    </row>
    <row r="164" ht="17.5" spans="1:8">
      <c r="A164" t="s">
        <v>18</v>
      </c>
      <c r="B164" t="s">
        <v>8</v>
      </c>
      <c r="C164">
        <v>2.013</v>
      </c>
      <c r="D164">
        <v>1.139</v>
      </c>
      <c r="E164">
        <v>0.312</v>
      </c>
      <c r="F164">
        <v>7.167</v>
      </c>
      <c r="G164">
        <v>3.22</v>
      </c>
      <c r="H164">
        <v>0.353</v>
      </c>
    </row>
    <row r="165" ht="17.5" spans="1:8">
      <c r="A165" t="s">
        <v>18</v>
      </c>
      <c r="B165" t="s">
        <v>8</v>
      </c>
      <c r="C165">
        <v>2.018</v>
      </c>
      <c r="D165">
        <v>1.115</v>
      </c>
      <c r="E165">
        <v>0.335</v>
      </c>
      <c r="F165">
        <v>7.147</v>
      </c>
      <c r="G165">
        <v>3.16</v>
      </c>
      <c r="H165">
        <v>0.333</v>
      </c>
    </row>
    <row r="166" ht="17.5" spans="1:8">
      <c r="A166" t="s">
        <v>18</v>
      </c>
      <c r="B166" t="s">
        <v>8</v>
      </c>
      <c r="C166">
        <v>2.012</v>
      </c>
      <c r="D166">
        <v>1.124</v>
      </c>
      <c r="E166">
        <v>0.331</v>
      </c>
      <c r="F166">
        <v>7.127</v>
      </c>
      <c r="G166">
        <v>3.28</v>
      </c>
      <c r="H166">
        <v>0.313</v>
      </c>
    </row>
    <row r="167" ht="17.5" spans="1:8">
      <c r="A167" t="s">
        <v>18</v>
      </c>
      <c r="B167" t="s">
        <v>8</v>
      </c>
      <c r="C167">
        <v>2.019</v>
      </c>
      <c r="D167">
        <v>1.142</v>
      </c>
      <c r="E167">
        <v>0.333</v>
      </c>
      <c r="F167">
        <v>7.107</v>
      </c>
      <c r="G167">
        <v>3.31</v>
      </c>
      <c r="H167">
        <v>0.393</v>
      </c>
    </row>
    <row r="168" ht="17.5" spans="1:8">
      <c r="A168" t="s">
        <v>18</v>
      </c>
      <c r="B168" t="s">
        <v>9</v>
      </c>
      <c r="C168">
        <v>2.259</v>
      </c>
      <c r="D168">
        <v>1.439</v>
      </c>
      <c r="E168">
        <v>0.213</v>
      </c>
      <c r="F168">
        <v>7.254</v>
      </c>
      <c r="G168">
        <v>3.007</v>
      </c>
      <c r="H168">
        <v>0.402</v>
      </c>
    </row>
    <row r="169" ht="17.5" spans="1:8">
      <c r="A169" t="s">
        <v>18</v>
      </c>
      <c r="B169" t="s">
        <v>9</v>
      </c>
      <c r="C169">
        <v>2.252</v>
      </c>
      <c r="D169">
        <v>1.453</v>
      </c>
      <c r="E169">
        <v>0.221</v>
      </c>
      <c r="F169">
        <v>7.324</v>
      </c>
      <c r="G169">
        <v>3.018</v>
      </c>
      <c r="H169">
        <v>0.412</v>
      </c>
    </row>
    <row r="170" ht="17.5" spans="1:8">
      <c r="A170" t="s">
        <v>18</v>
      </c>
      <c r="B170" t="s">
        <v>9</v>
      </c>
      <c r="C170">
        <v>2.257</v>
      </c>
      <c r="D170">
        <v>1.325</v>
      </c>
      <c r="E170">
        <v>0.215</v>
      </c>
      <c r="F170">
        <v>7.298</v>
      </c>
      <c r="G170">
        <v>3.021</v>
      </c>
      <c r="H170">
        <v>0.405</v>
      </c>
    </row>
    <row r="171" ht="17.5" spans="1:8">
      <c r="A171" t="s">
        <v>18</v>
      </c>
      <c r="B171" t="s">
        <v>9</v>
      </c>
      <c r="C171">
        <v>2.254</v>
      </c>
      <c r="D171">
        <v>1.369</v>
      </c>
      <c r="E171">
        <v>0.214</v>
      </c>
      <c r="F171">
        <v>7.319</v>
      </c>
      <c r="G171">
        <v>3.009</v>
      </c>
      <c r="H171">
        <v>0.399</v>
      </c>
    </row>
    <row r="172" ht="17.5" spans="1:8">
      <c r="A172" t="s">
        <v>18</v>
      </c>
      <c r="B172" t="s">
        <v>9</v>
      </c>
      <c r="C172">
        <v>2.252</v>
      </c>
      <c r="D172">
        <v>1.423</v>
      </c>
      <c r="E172">
        <v>0.216</v>
      </c>
      <c r="F172">
        <v>7.267</v>
      </c>
      <c r="G172">
        <v>3.015</v>
      </c>
      <c r="H172">
        <v>0.403</v>
      </c>
    </row>
    <row r="173" ht="17.5" spans="1:8">
      <c r="A173" t="s">
        <v>18</v>
      </c>
      <c r="B173" t="s">
        <v>10</v>
      </c>
      <c r="C173">
        <v>2.309</v>
      </c>
      <c r="D173">
        <v>1.419</v>
      </c>
      <c r="E173">
        <v>0.196</v>
      </c>
      <c r="F173">
        <v>7.294</v>
      </c>
      <c r="G173">
        <v>3.227</v>
      </c>
      <c r="H173">
        <v>0.301</v>
      </c>
    </row>
    <row r="174" ht="17.5" spans="1:8">
      <c r="A174" t="s">
        <v>18</v>
      </c>
      <c r="B174" t="s">
        <v>10</v>
      </c>
      <c r="C174">
        <v>2.31</v>
      </c>
      <c r="D174">
        <v>1.435</v>
      </c>
      <c r="E174">
        <v>0.194</v>
      </c>
      <c r="F174">
        <v>7.274</v>
      </c>
      <c r="G174">
        <v>3.307</v>
      </c>
      <c r="H174">
        <v>0.302</v>
      </c>
    </row>
    <row r="175" ht="17.5" spans="1:8">
      <c r="A175" t="s">
        <v>18</v>
      </c>
      <c r="B175" t="s">
        <v>10</v>
      </c>
      <c r="C175">
        <v>2.315</v>
      </c>
      <c r="D175">
        <v>1.411</v>
      </c>
      <c r="E175">
        <v>0.217</v>
      </c>
      <c r="F175">
        <v>7.254</v>
      </c>
      <c r="G175">
        <v>3.247</v>
      </c>
      <c r="H175">
        <v>0.303</v>
      </c>
    </row>
    <row r="176" ht="17.5" spans="1:8">
      <c r="A176" t="s">
        <v>18</v>
      </c>
      <c r="B176" t="s">
        <v>10</v>
      </c>
      <c r="C176">
        <v>2.309</v>
      </c>
      <c r="D176">
        <v>1.42</v>
      </c>
      <c r="E176">
        <v>0.213</v>
      </c>
      <c r="F176">
        <v>7.234</v>
      </c>
      <c r="G176">
        <v>3.367</v>
      </c>
      <c r="H176">
        <v>0.299</v>
      </c>
    </row>
    <row r="177" ht="17.5" spans="1:8">
      <c r="A177" t="s">
        <v>18</v>
      </c>
      <c r="B177" t="s">
        <v>10</v>
      </c>
      <c r="C177">
        <v>2.4015</v>
      </c>
      <c r="D177">
        <v>1.438</v>
      </c>
      <c r="E177">
        <v>0.225</v>
      </c>
      <c r="F177">
        <v>7.214</v>
      </c>
      <c r="G177">
        <v>3.397</v>
      </c>
      <c r="H177">
        <v>0.304</v>
      </c>
    </row>
    <row r="178" ht="17.5" spans="1:8">
      <c r="A178" t="s">
        <v>18</v>
      </c>
      <c r="B178" t="s">
        <v>11</v>
      </c>
      <c r="C178">
        <v>2.341</v>
      </c>
      <c r="D178">
        <v>1.568</v>
      </c>
      <c r="E178">
        <v>0.186</v>
      </c>
      <c r="F178">
        <v>7.598</v>
      </c>
      <c r="G178">
        <v>3.567</v>
      </c>
      <c r="H178">
        <v>0.325</v>
      </c>
    </row>
    <row r="179" ht="17.5" spans="1:8">
      <c r="A179" t="s">
        <v>18</v>
      </c>
      <c r="B179" t="s">
        <v>11</v>
      </c>
      <c r="C179">
        <v>2.357</v>
      </c>
      <c r="D179">
        <v>1.523</v>
      </c>
      <c r="E179">
        <v>0.189</v>
      </c>
      <c r="F179">
        <v>7.613</v>
      </c>
      <c r="G179">
        <v>3.757</v>
      </c>
      <c r="H179">
        <v>0.321</v>
      </c>
    </row>
    <row r="180" ht="17.5" spans="1:8">
      <c r="A180" t="s">
        <v>18</v>
      </c>
      <c r="B180" t="s">
        <v>11</v>
      </c>
      <c r="C180">
        <v>2.328</v>
      </c>
      <c r="D180">
        <v>1.579</v>
      </c>
      <c r="E180">
        <v>0.187</v>
      </c>
      <c r="F180">
        <v>7.602</v>
      </c>
      <c r="G180">
        <v>3.697</v>
      </c>
      <c r="H180">
        <v>0.332</v>
      </c>
    </row>
    <row r="181" ht="17.5" spans="1:8">
      <c r="A181" t="s">
        <v>18</v>
      </c>
      <c r="B181" t="s">
        <v>11</v>
      </c>
      <c r="C181">
        <v>2.365</v>
      </c>
      <c r="D181">
        <v>1.531</v>
      </c>
      <c r="E181">
        <v>0.188</v>
      </c>
      <c r="F181">
        <v>7.599</v>
      </c>
      <c r="G181">
        <v>3.737</v>
      </c>
      <c r="H181">
        <v>0.319</v>
      </c>
    </row>
    <row r="182" ht="17.5" spans="1:8">
      <c r="A182" t="s">
        <v>18</v>
      </c>
      <c r="B182" t="s">
        <v>11</v>
      </c>
      <c r="C182">
        <v>2.398</v>
      </c>
      <c r="D182">
        <v>1.542</v>
      </c>
      <c r="E182">
        <v>0.186</v>
      </c>
      <c r="F182">
        <v>7.623</v>
      </c>
      <c r="G182">
        <v>3.699</v>
      </c>
      <c r="H182">
        <v>0.325</v>
      </c>
    </row>
    <row r="183" ht="17.5" spans="1:8">
      <c r="A183" t="s">
        <v>18</v>
      </c>
      <c r="B183" t="s">
        <v>12</v>
      </c>
      <c r="C183">
        <v>2.516</v>
      </c>
      <c r="D183">
        <v>1.551</v>
      </c>
      <c r="E183">
        <v>0.129</v>
      </c>
      <c r="F183">
        <v>7.552</v>
      </c>
      <c r="G183">
        <v>3.728</v>
      </c>
      <c r="H183">
        <v>0.276</v>
      </c>
    </row>
    <row r="184" ht="17.5" spans="1:8">
      <c r="A184" t="s">
        <v>18</v>
      </c>
      <c r="B184" t="s">
        <v>12</v>
      </c>
      <c r="C184">
        <v>2.517</v>
      </c>
      <c r="D184">
        <v>1.567</v>
      </c>
      <c r="E184">
        <v>0.127</v>
      </c>
      <c r="F184">
        <v>7.532</v>
      </c>
      <c r="G184">
        <v>3.808</v>
      </c>
      <c r="H184">
        <v>0.277</v>
      </c>
    </row>
    <row r="185" ht="17.5" spans="1:8">
      <c r="A185" t="s">
        <v>18</v>
      </c>
      <c r="B185" t="s">
        <v>12</v>
      </c>
      <c r="C185">
        <v>2.522</v>
      </c>
      <c r="D185">
        <v>1.543</v>
      </c>
      <c r="E185">
        <v>0.15</v>
      </c>
      <c r="F185">
        <v>7.512</v>
      </c>
      <c r="G185">
        <v>3.748</v>
      </c>
      <c r="H185">
        <v>0.278</v>
      </c>
    </row>
    <row r="186" ht="17.5" spans="1:8">
      <c r="A186" t="s">
        <v>18</v>
      </c>
      <c r="B186" t="s">
        <v>12</v>
      </c>
      <c r="C186">
        <v>2.516</v>
      </c>
      <c r="D186">
        <v>1.552</v>
      </c>
      <c r="E186">
        <v>0.146</v>
      </c>
      <c r="F186">
        <v>7.492</v>
      </c>
      <c r="G186">
        <v>3.868</v>
      </c>
      <c r="H186">
        <v>0.274</v>
      </c>
    </row>
    <row r="187" ht="17.5" spans="1:8">
      <c r="A187" t="s">
        <v>18</v>
      </c>
      <c r="B187" t="s">
        <v>12</v>
      </c>
      <c r="C187">
        <v>2.6085</v>
      </c>
      <c r="D187">
        <v>1.57</v>
      </c>
      <c r="E187">
        <v>0.158</v>
      </c>
      <c r="F187">
        <v>7.472</v>
      </c>
      <c r="G187">
        <v>3.898</v>
      </c>
      <c r="H187">
        <v>0.279</v>
      </c>
    </row>
    <row r="188" ht="17.5" spans="1:8">
      <c r="A188" t="s">
        <v>18</v>
      </c>
      <c r="B188" t="s">
        <v>13</v>
      </c>
      <c r="C188">
        <v>2.416</v>
      </c>
      <c r="D188">
        <v>1.631</v>
      </c>
      <c r="E188">
        <v>0.159</v>
      </c>
      <c r="F188">
        <v>8.032</v>
      </c>
      <c r="G188">
        <v>3.908</v>
      </c>
      <c r="H188">
        <v>0.297</v>
      </c>
    </row>
    <row r="189" ht="17.5" spans="1:8">
      <c r="A189" t="s">
        <v>18</v>
      </c>
      <c r="B189" t="s">
        <v>13</v>
      </c>
      <c r="C189">
        <v>2.429</v>
      </c>
      <c r="D189">
        <v>1.638</v>
      </c>
      <c r="E189">
        <v>0.158</v>
      </c>
      <c r="F189">
        <v>8.126</v>
      </c>
      <c r="G189">
        <v>4.014</v>
      </c>
      <c r="H189">
        <v>0.287</v>
      </c>
    </row>
    <row r="190" ht="17.5" spans="1:8">
      <c r="A190" t="s">
        <v>18</v>
      </c>
      <c r="B190" t="s">
        <v>13</v>
      </c>
      <c r="C190">
        <v>2.408</v>
      </c>
      <c r="D190">
        <v>1.621</v>
      </c>
      <c r="E190">
        <v>0.159</v>
      </c>
      <c r="F190">
        <v>8.119</v>
      </c>
      <c r="G190">
        <v>4.005</v>
      </c>
      <c r="H190">
        <v>0.289</v>
      </c>
    </row>
    <row r="191" ht="17.5" spans="1:8">
      <c r="A191" t="s">
        <v>18</v>
      </c>
      <c r="B191" t="s">
        <v>13</v>
      </c>
      <c r="C191">
        <v>2.421</v>
      </c>
      <c r="D191">
        <v>1.629</v>
      </c>
      <c r="E191">
        <v>0.157</v>
      </c>
      <c r="F191">
        <v>8.039</v>
      </c>
      <c r="G191">
        <v>4.114</v>
      </c>
      <c r="H191">
        <v>0.285</v>
      </c>
    </row>
    <row r="192" ht="17.5" spans="1:8">
      <c r="A192" t="s">
        <v>18</v>
      </c>
      <c r="B192" t="s">
        <v>13</v>
      </c>
      <c r="C192">
        <v>2.423</v>
      </c>
      <c r="D192">
        <v>1.623</v>
      </c>
      <c r="E192">
        <v>0.158</v>
      </c>
      <c r="F192">
        <v>8.009</v>
      </c>
      <c r="G192">
        <v>4.269</v>
      </c>
      <c r="H192">
        <v>0.291</v>
      </c>
    </row>
    <row r="193" ht="17.5" spans="1:8">
      <c r="A193" t="s">
        <v>18</v>
      </c>
      <c r="B193" t="s">
        <v>14</v>
      </c>
      <c r="C193">
        <v>2.805</v>
      </c>
      <c r="D193">
        <v>1.797</v>
      </c>
      <c r="E193">
        <v>0.152</v>
      </c>
      <c r="F193">
        <v>8.623</v>
      </c>
      <c r="G193">
        <v>4.784</v>
      </c>
      <c r="H193">
        <v>0.261</v>
      </c>
    </row>
    <row r="194" ht="17.5" spans="1:8">
      <c r="A194" t="s">
        <v>18</v>
      </c>
      <c r="B194" t="s">
        <v>14</v>
      </c>
      <c r="C194">
        <v>2.713</v>
      </c>
      <c r="D194">
        <v>1.898</v>
      </c>
      <c r="E194">
        <v>0.153</v>
      </c>
      <c r="F194">
        <v>8.531</v>
      </c>
      <c r="G194">
        <v>4.996</v>
      </c>
      <c r="H194">
        <v>0.253</v>
      </c>
    </row>
    <row r="195" ht="17.5" spans="1:8">
      <c r="A195" t="s">
        <v>18</v>
      </c>
      <c r="B195" t="s">
        <v>14</v>
      </c>
      <c r="C195">
        <v>2.806</v>
      </c>
      <c r="D195">
        <v>1.798</v>
      </c>
      <c r="E195">
        <v>0.151</v>
      </c>
      <c r="F195">
        <v>8.612</v>
      </c>
      <c r="G195">
        <v>4.798</v>
      </c>
      <c r="H195">
        <v>0.259</v>
      </c>
    </row>
    <row r="196" ht="17.5" spans="1:8">
      <c r="A196" t="s">
        <v>18</v>
      </c>
      <c r="B196" t="s">
        <v>14</v>
      </c>
      <c r="C196">
        <v>2.853</v>
      </c>
      <c r="D196">
        <v>1.696</v>
      </c>
      <c r="E196">
        <v>0.153</v>
      </c>
      <c r="F196">
        <v>8.598</v>
      </c>
      <c r="G196">
        <v>4.968</v>
      </c>
      <c r="H196">
        <v>0.264</v>
      </c>
    </row>
    <row r="197" ht="17.5" spans="1:8">
      <c r="A197" t="s">
        <v>18</v>
      </c>
      <c r="B197" t="s">
        <v>14</v>
      </c>
      <c r="C197">
        <v>2.809</v>
      </c>
      <c r="D197">
        <v>1.698</v>
      </c>
      <c r="E197">
        <v>0.152</v>
      </c>
      <c r="F197">
        <v>8.624</v>
      </c>
      <c r="G197">
        <v>4.897</v>
      </c>
      <c r="H197">
        <v>0.251</v>
      </c>
    </row>
    <row r="198" ht="17.5" spans="1:8">
      <c r="A198" t="s">
        <v>18</v>
      </c>
      <c r="B198" t="s">
        <v>15</v>
      </c>
      <c r="C198">
        <v>3.514</v>
      </c>
      <c r="D198">
        <v>2.092</v>
      </c>
      <c r="E198">
        <v>0.148</v>
      </c>
      <c r="F198">
        <v>8.976</v>
      </c>
      <c r="G198">
        <v>5.214</v>
      </c>
      <c r="H198">
        <v>0.213</v>
      </c>
    </row>
    <row r="199" ht="17.5" spans="1:8">
      <c r="A199" t="s">
        <v>18</v>
      </c>
      <c r="B199" t="s">
        <v>15</v>
      </c>
      <c r="C199">
        <v>3.319</v>
      </c>
      <c r="D199">
        <v>2.101</v>
      </c>
      <c r="E199">
        <v>0.149</v>
      </c>
      <c r="F199">
        <v>8.954</v>
      </c>
      <c r="G199">
        <v>5.274</v>
      </c>
      <c r="H199">
        <v>0.209</v>
      </c>
    </row>
    <row r="200" ht="17.5" spans="1:8">
      <c r="A200" t="s">
        <v>18</v>
      </c>
      <c r="B200" t="s">
        <v>15</v>
      </c>
      <c r="C200">
        <v>3.518</v>
      </c>
      <c r="D200">
        <v>2.098</v>
      </c>
      <c r="E200">
        <v>0.147</v>
      </c>
      <c r="F200">
        <v>8.962</v>
      </c>
      <c r="G200">
        <v>5.327</v>
      </c>
      <c r="H200">
        <v>0.216</v>
      </c>
    </row>
    <row r="201" ht="17.5" spans="1:8">
      <c r="A201" t="s">
        <v>18</v>
      </c>
      <c r="B201" t="s">
        <v>15</v>
      </c>
      <c r="C201">
        <v>3.521</v>
      </c>
      <c r="D201">
        <v>2.099</v>
      </c>
      <c r="E201">
        <v>0.148</v>
      </c>
      <c r="F201">
        <v>8.932</v>
      </c>
      <c r="G201">
        <v>5.295</v>
      </c>
      <c r="H201">
        <v>0.213</v>
      </c>
    </row>
    <row r="202" ht="17.5" spans="1:8">
      <c r="A202" t="s">
        <v>18</v>
      </c>
      <c r="B202" t="s">
        <v>15</v>
      </c>
      <c r="C202">
        <v>3.415</v>
      </c>
      <c r="D202">
        <v>2.099</v>
      </c>
      <c r="E202">
        <v>0.145</v>
      </c>
      <c r="F202">
        <v>8.899</v>
      </c>
      <c r="G202">
        <v>5.246</v>
      </c>
      <c r="H202">
        <v>0.208</v>
      </c>
    </row>
    <row r="203" ht="17.5" spans="1:8">
      <c r="A203" t="s">
        <v>19</v>
      </c>
      <c r="B203" t="s">
        <v>6</v>
      </c>
      <c r="C203">
        <v>0.959</v>
      </c>
      <c r="D203">
        <v>1.009</v>
      </c>
      <c r="E203">
        <v>0.992</v>
      </c>
      <c r="F203">
        <v>0.958</v>
      </c>
      <c r="G203">
        <v>1.672</v>
      </c>
      <c r="H203">
        <v>0.961</v>
      </c>
    </row>
    <row r="204" ht="17.5" spans="1:8">
      <c r="A204" t="s">
        <v>19</v>
      </c>
      <c r="B204" t="s">
        <v>6</v>
      </c>
      <c r="C204">
        <v>0.962</v>
      </c>
      <c r="D204">
        <v>1.007</v>
      </c>
      <c r="E204">
        <v>0.973</v>
      </c>
      <c r="F204">
        <v>0.928</v>
      </c>
      <c r="G204">
        <v>1.653</v>
      </c>
      <c r="H204">
        <v>0.921</v>
      </c>
    </row>
    <row r="205" ht="17.5" spans="1:8">
      <c r="A205" t="s">
        <v>19</v>
      </c>
      <c r="B205" t="s">
        <v>6</v>
      </c>
      <c r="C205">
        <v>0.963</v>
      </c>
      <c r="D205">
        <v>1.008</v>
      </c>
      <c r="E205">
        <v>0.989</v>
      </c>
      <c r="F205">
        <v>0.948</v>
      </c>
      <c r="G205">
        <v>1.659</v>
      </c>
      <c r="H205">
        <v>0.941</v>
      </c>
    </row>
    <row r="206" ht="17.5" spans="1:8">
      <c r="A206" t="s">
        <v>19</v>
      </c>
      <c r="B206" t="s">
        <v>6</v>
      </c>
      <c r="C206">
        <v>0.958</v>
      </c>
      <c r="D206">
        <v>1.014</v>
      </c>
      <c r="E206">
        <v>0.982</v>
      </c>
      <c r="F206">
        <v>0.968</v>
      </c>
      <c r="G206">
        <v>1.646</v>
      </c>
      <c r="H206">
        <v>0.981</v>
      </c>
    </row>
    <row r="207" ht="17.5" spans="1:8">
      <c r="A207" t="s">
        <v>19</v>
      </c>
      <c r="B207" t="s">
        <v>6</v>
      </c>
      <c r="C207">
        <v>0.965</v>
      </c>
      <c r="D207">
        <v>1.005</v>
      </c>
      <c r="E207">
        <v>0.998</v>
      </c>
      <c r="F207">
        <v>0.988</v>
      </c>
      <c r="G207">
        <v>1.651</v>
      </c>
      <c r="H207">
        <v>0.951</v>
      </c>
    </row>
    <row r="208" ht="17.5" spans="1:8">
      <c r="A208" t="s">
        <v>19</v>
      </c>
      <c r="B208" t="s">
        <v>7</v>
      </c>
      <c r="C208">
        <v>0.955</v>
      </c>
      <c r="D208">
        <v>1.025</v>
      </c>
      <c r="E208">
        <v>0.981</v>
      </c>
      <c r="F208">
        <v>0.856</v>
      </c>
      <c r="G208">
        <v>2.728</v>
      </c>
      <c r="H208">
        <v>0.865</v>
      </c>
    </row>
    <row r="209" ht="17.5" spans="1:8">
      <c r="A209" t="s">
        <v>19</v>
      </c>
      <c r="B209" t="s">
        <v>7</v>
      </c>
      <c r="C209">
        <v>0.958</v>
      </c>
      <c r="D209">
        <v>1.023</v>
      </c>
      <c r="E209">
        <v>0.962</v>
      </c>
      <c r="F209">
        <v>0.826</v>
      </c>
      <c r="G209">
        <v>2.709</v>
      </c>
      <c r="H209">
        <v>0.825</v>
      </c>
    </row>
    <row r="210" ht="17.5" spans="1:8">
      <c r="A210" t="s">
        <v>19</v>
      </c>
      <c r="B210" t="s">
        <v>7</v>
      </c>
      <c r="C210">
        <v>0.959</v>
      </c>
      <c r="D210">
        <v>1.024</v>
      </c>
      <c r="E210">
        <v>0.978</v>
      </c>
      <c r="F210">
        <v>0.846</v>
      </c>
      <c r="G210">
        <v>2.715</v>
      </c>
      <c r="H210">
        <v>0.845</v>
      </c>
    </row>
    <row r="211" ht="17.5" spans="1:8">
      <c r="A211" t="s">
        <v>19</v>
      </c>
      <c r="B211" t="s">
        <v>7</v>
      </c>
      <c r="C211">
        <v>0.954</v>
      </c>
      <c r="D211">
        <v>1.03</v>
      </c>
      <c r="E211">
        <v>0.971</v>
      </c>
      <c r="F211">
        <v>0.866</v>
      </c>
      <c r="G211">
        <v>2.702</v>
      </c>
      <c r="H211">
        <v>0.885</v>
      </c>
    </row>
    <row r="212" ht="17.5" spans="1:8">
      <c r="A212" t="s">
        <v>19</v>
      </c>
      <c r="B212" t="s">
        <v>7</v>
      </c>
      <c r="C212">
        <v>0.961</v>
      </c>
      <c r="D212">
        <v>1.021</v>
      </c>
      <c r="E212">
        <v>0.987</v>
      </c>
      <c r="F212">
        <v>0.886</v>
      </c>
      <c r="G212">
        <v>2.707</v>
      </c>
      <c r="H212">
        <v>0.855</v>
      </c>
    </row>
    <row r="213" ht="17.5" spans="1:8">
      <c r="A213" t="s">
        <v>19</v>
      </c>
      <c r="B213" t="s">
        <v>8</v>
      </c>
      <c r="C213">
        <v>0.81</v>
      </c>
      <c r="D213">
        <v>1.2</v>
      </c>
      <c r="E213">
        <v>0.812</v>
      </c>
      <c r="F213">
        <v>0.61</v>
      </c>
      <c r="G213">
        <v>4.25</v>
      </c>
      <c r="H213">
        <v>0.661</v>
      </c>
    </row>
    <row r="214" ht="17.5" spans="1:8">
      <c r="A214" t="s">
        <v>19</v>
      </c>
      <c r="B214" t="s">
        <v>8</v>
      </c>
      <c r="C214">
        <v>0.82</v>
      </c>
      <c r="D214">
        <v>1.21</v>
      </c>
      <c r="E214">
        <v>0.913</v>
      </c>
      <c r="F214">
        <v>0.63</v>
      </c>
      <c r="G214">
        <v>4.21</v>
      </c>
      <c r="H214">
        <v>0.621</v>
      </c>
    </row>
    <row r="215" ht="17.5" spans="1:8">
      <c r="A215" t="s">
        <v>19</v>
      </c>
      <c r="B215" t="s">
        <v>8</v>
      </c>
      <c r="C215">
        <v>0.83</v>
      </c>
      <c r="D215">
        <v>1.22</v>
      </c>
      <c r="E215">
        <v>0.819</v>
      </c>
      <c r="F215">
        <v>0.65</v>
      </c>
      <c r="G215">
        <v>4.23</v>
      </c>
      <c r="H215">
        <v>0.641</v>
      </c>
    </row>
    <row r="216" ht="17.5" spans="1:8">
      <c r="A216" t="s">
        <v>19</v>
      </c>
      <c r="B216" t="s">
        <v>8</v>
      </c>
      <c r="C216">
        <v>0.8</v>
      </c>
      <c r="D216">
        <v>1.23</v>
      </c>
      <c r="E216">
        <v>0.921</v>
      </c>
      <c r="F216">
        <v>0.67</v>
      </c>
      <c r="G216">
        <v>4.27</v>
      </c>
      <c r="H216">
        <v>0.681</v>
      </c>
    </row>
    <row r="217" ht="17.5" spans="1:8">
      <c r="A217" t="s">
        <v>19</v>
      </c>
      <c r="B217" t="s">
        <v>8</v>
      </c>
      <c r="C217">
        <v>0.812</v>
      </c>
      <c r="D217">
        <v>1.19</v>
      </c>
      <c r="E217">
        <v>0.818</v>
      </c>
      <c r="F217">
        <v>0.69</v>
      </c>
      <c r="G217">
        <v>4.29</v>
      </c>
      <c r="H217">
        <v>0.601</v>
      </c>
    </row>
    <row r="218" ht="17.5" spans="1:8">
      <c r="A218" t="s">
        <v>19</v>
      </c>
      <c r="B218" t="s">
        <v>9</v>
      </c>
      <c r="C218">
        <v>0.498</v>
      </c>
      <c r="D218">
        <v>2.193</v>
      </c>
      <c r="E218">
        <v>0.995</v>
      </c>
      <c r="F218">
        <v>0.593</v>
      </c>
      <c r="G218">
        <v>4.006</v>
      </c>
      <c r="H218">
        <v>0.596</v>
      </c>
    </row>
    <row r="219" ht="17.5" spans="1:8">
      <c r="A219" t="s">
        <v>19</v>
      </c>
      <c r="B219" t="s">
        <v>9</v>
      </c>
      <c r="C219">
        <v>0.488</v>
      </c>
      <c r="D219">
        <v>2.221</v>
      </c>
      <c r="E219">
        <v>0.987</v>
      </c>
      <c r="F219">
        <v>0.589</v>
      </c>
      <c r="G219">
        <v>4.036</v>
      </c>
      <c r="H219">
        <v>0.597</v>
      </c>
    </row>
    <row r="220" ht="17.5" spans="1:8">
      <c r="A220" t="s">
        <v>19</v>
      </c>
      <c r="B220" t="s">
        <v>9</v>
      </c>
      <c r="C220">
        <v>0.501</v>
      </c>
      <c r="D220">
        <v>2.189</v>
      </c>
      <c r="E220">
        <v>0.993</v>
      </c>
      <c r="F220">
        <v>0.591</v>
      </c>
      <c r="G220">
        <v>4.016</v>
      </c>
      <c r="H220">
        <v>0.601</v>
      </c>
    </row>
    <row r="221" ht="17.5" spans="1:8">
      <c r="A221" t="s">
        <v>19</v>
      </c>
      <c r="B221" t="s">
        <v>9</v>
      </c>
      <c r="C221">
        <v>0.497</v>
      </c>
      <c r="D221">
        <v>2.228</v>
      </c>
      <c r="E221">
        <v>0.991</v>
      </c>
      <c r="F221">
        <v>0.592</v>
      </c>
      <c r="G221">
        <v>4.012</v>
      </c>
      <c r="H221">
        <v>0.598</v>
      </c>
    </row>
    <row r="222" ht="17.5" spans="1:8">
      <c r="A222" t="s">
        <v>19</v>
      </c>
      <c r="B222" t="s">
        <v>9</v>
      </c>
      <c r="C222">
        <v>0.496</v>
      </c>
      <c r="D222">
        <v>2.229</v>
      </c>
      <c r="E222">
        <v>0.987</v>
      </c>
      <c r="F222">
        <v>0.589</v>
      </c>
      <c r="G222">
        <v>4.021</v>
      </c>
      <c r="H222">
        <v>0.605</v>
      </c>
    </row>
    <row r="223" ht="17.5" spans="1:8">
      <c r="A223" t="s">
        <v>19</v>
      </c>
      <c r="B223" t="s">
        <v>10</v>
      </c>
      <c r="C223">
        <v>0.512</v>
      </c>
      <c r="D223">
        <v>2.203</v>
      </c>
      <c r="E223">
        <v>0.695</v>
      </c>
      <c r="F223">
        <v>0.523</v>
      </c>
      <c r="G223">
        <v>4.346</v>
      </c>
      <c r="H223">
        <v>0.566</v>
      </c>
    </row>
    <row r="224" ht="17.5" spans="1:8">
      <c r="A224" t="s">
        <v>19</v>
      </c>
      <c r="B224" t="s">
        <v>10</v>
      </c>
      <c r="C224">
        <v>0.522</v>
      </c>
      <c r="D224">
        <v>2.213</v>
      </c>
      <c r="E224">
        <v>0.695</v>
      </c>
      <c r="F224">
        <v>0.543</v>
      </c>
      <c r="G224">
        <v>4.306</v>
      </c>
      <c r="H224">
        <v>0.546</v>
      </c>
    </row>
    <row r="225" ht="17.5" spans="1:8">
      <c r="A225" t="s">
        <v>19</v>
      </c>
      <c r="B225" t="s">
        <v>10</v>
      </c>
      <c r="C225">
        <v>0.532</v>
      </c>
      <c r="D225">
        <v>2.223</v>
      </c>
      <c r="E225">
        <v>0.681</v>
      </c>
      <c r="F225">
        <v>0.563</v>
      </c>
      <c r="G225">
        <v>4.326</v>
      </c>
      <c r="H225">
        <v>0.566</v>
      </c>
    </row>
    <row r="226" ht="17.5" spans="1:8">
      <c r="A226" t="s">
        <v>19</v>
      </c>
      <c r="B226" t="s">
        <v>10</v>
      </c>
      <c r="C226">
        <v>0.502</v>
      </c>
      <c r="D226">
        <v>2.233</v>
      </c>
      <c r="E226">
        <v>0.703</v>
      </c>
      <c r="F226">
        <v>0.583</v>
      </c>
      <c r="G226">
        <v>4.366</v>
      </c>
      <c r="H226">
        <v>0.538</v>
      </c>
    </row>
    <row r="227" ht="17.5" spans="1:8">
      <c r="A227" t="s">
        <v>19</v>
      </c>
      <c r="B227" t="s">
        <v>10</v>
      </c>
      <c r="C227">
        <v>0.514</v>
      </c>
      <c r="D227">
        <v>2.193</v>
      </c>
      <c r="E227">
        <v>0.698</v>
      </c>
      <c r="F227">
        <v>0.603</v>
      </c>
      <c r="G227">
        <v>4.386</v>
      </c>
      <c r="H227">
        <v>0.526</v>
      </c>
    </row>
    <row r="228" ht="17.5" spans="1:8">
      <c r="A228" t="s">
        <v>19</v>
      </c>
      <c r="B228" t="s">
        <v>11</v>
      </c>
      <c r="C228">
        <v>0.473</v>
      </c>
      <c r="D228">
        <v>3.109</v>
      </c>
      <c r="E228">
        <v>0.857</v>
      </c>
      <c r="F228">
        <v>0.467</v>
      </c>
      <c r="G228">
        <v>4.999</v>
      </c>
      <c r="H228">
        <v>0.552</v>
      </c>
    </row>
    <row r="229" ht="17.5" spans="1:8">
      <c r="A229" t="s">
        <v>19</v>
      </c>
      <c r="B229" t="s">
        <v>11</v>
      </c>
      <c r="C229">
        <v>0.464</v>
      </c>
      <c r="D229">
        <v>3.128</v>
      </c>
      <c r="E229">
        <v>0.865</v>
      </c>
      <c r="F229">
        <v>0.469</v>
      </c>
      <c r="G229">
        <v>4.987</v>
      </c>
      <c r="H229">
        <v>0.549</v>
      </c>
    </row>
    <row r="230" ht="17.5" spans="1:8">
      <c r="A230" t="s">
        <v>19</v>
      </c>
      <c r="B230" t="s">
        <v>11</v>
      </c>
      <c r="C230">
        <v>0.478</v>
      </c>
      <c r="D230">
        <v>3.105</v>
      </c>
      <c r="E230">
        <v>0.866</v>
      </c>
      <c r="F230">
        <v>0.472</v>
      </c>
      <c r="G230">
        <v>4.993</v>
      </c>
      <c r="H230">
        <v>0.551</v>
      </c>
    </row>
    <row r="231" ht="17.5" spans="1:8">
      <c r="A231" t="s">
        <v>19</v>
      </c>
      <c r="B231" t="s">
        <v>11</v>
      </c>
      <c r="C231">
        <v>0.481</v>
      </c>
      <c r="D231">
        <v>3.103</v>
      </c>
      <c r="E231">
        <v>0.876</v>
      </c>
      <c r="F231">
        <v>0.476</v>
      </c>
      <c r="G231">
        <v>4.986</v>
      </c>
      <c r="H231">
        <v>0.546</v>
      </c>
    </row>
    <row r="232" ht="17.5" spans="1:8">
      <c r="A232" t="s">
        <v>19</v>
      </c>
      <c r="B232" t="s">
        <v>11</v>
      </c>
      <c r="C232">
        <v>0.479</v>
      </c>
      <c r="D232">
        <v>3.111</v>
      </c>
      <c r="E232">
        <v>0.868</v>
      </c>
      <c r="F232">
        <v>0.479</v>
      </c>
      <c r="G232">
        <v>4.991</v>
      </c>
      <c r="H232">
        <v>0.553</v>
      </c>
    </row>
    <row r="233" ht="17.5" spans="1:8">
      <c r="A233" t="s">
        <v>19</v>
      </c>
      <c r="B233" t="s">
        <v>12</v>
      </c>
      <c r="C233">
        <v>0.463</v>
      </c>
      <c r="D233">
        <v>3.281</v>
      </c>
      <c r="E233">
        <v>0.457</v>
      </c>
      <c r="F233">
        <v>0.315</v>
      </c>
      <c r="G233">
        <v>5.496</v>
      </c>
      <c r="H233">
        <v>0.467</v>
      </c>
    </row>
    <row r="234" ht="17.5" spans="1:8">
      <c r="A234" t="s">
        <v>19</v>
      </c>
      <c r="B234" t="s">
        <v>12</v>
      </c>
      <c r="C234">
        <v>0.473</v>
      </c>
      <c r="D234">
        <v>3.291</v>
      </c>
      <c r="E234">
        <v>0.469</v>
      </c>
      <c r="F234">
        <v>0.335</v>
      </c>
      <c r="G234">
        <v>5.356</v>
      </c>
      <c r="H234">
        <v>0.447</v>
      </c>
    </row>
    <row r="235" ht="17.5" spans="1:8">
      <c r="A235" t="s">
        <v>19</v>
      </c>
      <c r="B235" t="s">
        <v>12</v>
      </c>
      <c r="C235">
        <v>0.483</v>
      </c>
      <c r="D235">
        <v>3.301</v>
      </c>
      <c r="E235">
        <v>0.443</v>
      </c>
      <c r="F235">
        <v>0.355</v>
      </c>
      <c r="G235">
        <v>5.316</v>
      </c>
      <c r="H235">
        <v>0.467</v>
      </c>
    </row>
    <row r="236" ht="17.5" spans="1:8">
      <c r="A236" t="s">
        <v>19</v>
      </c>
      <c r="B236" t="s">
        <v>12</v>
      </c>
      <c r="C236">
        <v>0.453</v>
      </c>
      <c r="D236">
        <v>3.311</v>
      </c>
      <c r="E236">
        <v>0.465</v>
      </c>
      <c r="F236">
        <v>0.375</v>
      </c>
      <c r="G236">
        <v>5.416</v>
      </c>
      <c r="H236">
        <v>0.439</v>
      </c>
    </row>
    <row r="237" ht="17.5" spans="1:8">
      <c r="A237" t="s">
        <v>19</v>
      </c>
      <c r="B237" t="s">
        <v>12</v>
      </c>
      <c r="C237">
        <v>0.465</v>
      </c>
      <c r="D237">
        <v>3.271</v>
      </c>
      <c r="E237">
        <v>0.46</v>
      </c>
      <c r="F237">
        <v>0.395</v>
      </c>
      <c r="G237">
        <v>5.436</v>
      </c>
      <c r="H237">
        <v>0.427</v>
      </c>
    </row>
    <row r="238" ht="17.5" spans="1:8">
      <c r="A238" t="s">
        <v>19</v>
      </c>
      <c r="B238" t="s">
        <v>13</v>
      </c>
      <c r="C238">
        <v>0.451</v>
      </c>
      <c r="D238">
        <v>3.987</v>
      </c>
      <c r="E238">
        <v>0.801</v>
      </c>
      <c r="F238">
        <v>0.349</v>
      </c>
      <c r="G238">
        <v>5.956</v>
      </c>
      <c r="H238">
        <v>0.441</v>
      </c>
    </row>
    <row r="239" ht="17.5" spans="1:8">
      <c r="A239" t="s">
        <v>19</v>
      </c>
      <c r="B239" t="s">
        <v>13</v>
      </c>
      <c r="C239">
        <v>0.452</v>
      </c>
      <c r="D239">
        <v>3.956</v>
      </c>
      <c r="E239">
        <v>0.802</v>
      </c>
      <c r="F239">
        <v>0.351</v>
      </c>
      <c r="G239">
        <v>5.936</v>
      </c>
      <c r="H239">
        <v>0.439</v>
      </c>
    </row>
    <row r="240" ht="17.5" spans="1:8">
      <c r="A240" t="s">
        <v>19</v>
      </c>
      <c r="B240" t="s">
        <v>13</v>
      </c>
      <c r="C240">
        <v>0.457</v>
      </c>
      <c r="D240">
        <v>3.996</v>
      </c>
      <c r="E240">
        <v>0.812</v>
      </c>
      <c r="F240">
        <v>0.338</v>
      </c>
      <c r="G240">
        <v>5.947</v>
      </c>
      <c r="H240">
        <v>0.443</v>
      </c>
    </row>
    <row r="241" ht="17.5" spans="1:8">
      <c r="A241" t="s">
        <v>19</v>
      </c>
      <c r="B241" t="s">
        <v>13</v>
      </c>
      <c r="C241">
        <v>0.455</v>
      </c>
      <c r="D241">
        <v>3.978</v>
      </c>
      <c r="E241">
        <v>0.812</v>
      </c>
      <c r="F241">
        <v>0.345</v>
      </c>
      <c r="G241">
        <v>5.939</v>
      </c>
      <c r="H241">
        <v>0.438</v>
      </c>
    </row>
    <row r="242" ht="17.5" spans="1:8">
      <c r="A242" t="s">
        <v>19</v>
      </c>
      <c r="B242" t="s">
        <v>13</v>
      </c>
      <c r="C242">
        <v>0.453</v>
      </c>
      <c r="D242">
        <v>3.995</v>
      </c>
      <c r="E242">
        <v>0.811</v>
      </c>
      <c r="F242">
        <v>0.353</v>
      </c>
      <c r="G242">
        <v>5.952</v>
      </c>
      <c r="H242">
        <v>0.444</v>
      </c>
    </row>
    <row r="243" ht="17.5" spans="1:8">
      <c r="A243" t="s">
        <v>19</v>
      </c>
      <c r="B243" t="s">
        <v>14</v>
      </c>
      <c r="C243">
        <v>0.431</v>
      </c>
      <c r="D243">
        <v>4.675</v>
      </c>
      <c r="E243">
        <v>0.798</v>
      </c>
      <c r="F243">
        <v>0.267</v>
      </c>
      <c r="G243">
        <v>6.537</v>
      </c>
      <c r="H243">
        <v>0.379</v>
      </c>
    </row>
    <row r="244" ht="17.5" spans="1:8">
      <c r="A244" t="s">
        <v>19</v>
      </c>
      <c r="B244" t="s">
        <v>14</v>
      </c>
      <c r="C244">
        <v>0.428</v>
      </c>
      <c r="D244">
        <v>4.688</v>
      </c>
      <c r="E244">
        <v>0.795</v>
      </c>
      <c r="F244">
        <v>0.261</v>
      </c>
      <c r="G244">
        <v>6.547</v>
      </c>
      <c r="H244">
        <v>0.374</v>
      </c>
    </row>
    <row r="245" ht="17.5" spans="1:8">
      <c r="A245" t="s">
        <v>19</v>
      </c>
      <c r="B245" t="s">
        <v>14</v>
      </c>
      <c r="C245">
        <v>0.429</v>
      </c>
      <c r="D245">
        <v>4.587</v>
      </c>
      <c r="E245">
        <v>0.789</v>
      </c>
      <c r="F245">
        <v>0.272</v>
      </c>
      <c r="G245">
        <v>6.539</v>
      </c>
      <c r="H245">
        <v>0.369</v>
      </c>
    </row>
    <row r="246" ht="17.5" spans="1:8">
      <c r="A246" t="s">
        <v>19</v>
      </c>
      <c r="B246" t="s">
        <v>14</v>
      </c>
      <c r="C246">
        <v>0.432</v>
      </c>
      <c r="D246">
        <v>4.574</v>
      </c>
      <c r="E246">
        <v>0.778</v>
      </c>
      <c r="F246">
        <v>0.271</v>
      </c>
      <c r="G246">
        <v>6.541</v>
      </c>
      <c r="H246">
        <v>0.375</v>
      </c>
    </row>
    <row r="247" ht="17.5" spans="1:8">
      <c r="A247" t="s">
        <v>19</v>
      </c>
      <c r="B247" t="s">
        <v>14</v>
      </c>
      <c r="C247">
        <v>0.433</v>
      </c>
      <c r="D247">
        <v>4.571</v>
      </c>
      <c r="E247">
        <v>0.788</v>
      </c>
      <c r="F247">
        <v>0.269</v>
      </c>
      <c r="G247">
        <v>6.544</v>
      </c>
      <c r="H247">
        <v>0.377</v>
      </c>
    </row>
    <row r="248" ht="17.5" spans="1:8">
      <c r="A248" t="s">
        <v>19</v>
      </c>
      <c r="B248" t="s">
        <v>15</v>
      </c>
      <c r="C248">
        <v>0.421</v>
      </c>
      <c r="D248">
        <v>5.015</v>
      </c>
      <c r="E248">
        <v>0.713</v>
      </c>
      <c r="F248">
        <v>0.211</v>
      </c>
      <c r="G248">
        <v>7.013</v>
      </c>
      <c r="H248">
        <v>0.298</v>
      </c>
    </row>
    <row r="249" ht="17.5" spans="1:8">
      <c r="A249" t="s">
        <v>19</v>
      </c>
      <c r="B249" t="s">
        <v>15</v>
      </c>
      <c r="C249">
        <v>0.412</v>
      </c>
      <c r="D249">
        <v>5.019</v>
      </c>
      <c r="E249">
        <v>0.721</v>
      </c>
      <c r="F249">
        <v>0.231</v>
      </c>
      <c r="G249">
        <v>7.019</v>
      </c>
      <c r="H249">
        <v>0.291</v>
      </c>
    </row>
    <row r="250" ht="17.5" spans="1:8">
      <c r="A250" t="s">
        <v>19</v>
      </c>
      <c r="B250" t="s">
        <v>15</v>
      </c>
      <c r="C250">
        <v>0.419</v>
      </c>
      <c r="D250">
        <v>5.013</v>
      </c>
      <c r="E250">
        <v>0.718</v>
      </c>
      <c r="F250">
        <v>0.223</v>
      </c>
      <c r="G250">
        <v>7.021</v>
      </c>
      <c r="H250">
        <v>0.288</v>
      </c>
    </row>
    <row r="251" ht="17.5" spans="1:8">
      <c r="A251" t="s">
        <v>19</v>
      </c>
      <c r="B251" t="s">
        <v>15</v>
      </c>
      <c r="C251">
        <v>0.411</v>
      </c>
      <c r="D251">
        <v>5.023</v>
      </c>
      <c r="E251">
        <v>0.719</v>
      </c>
      <c r="F251">
        <v>0.219</v>
      </c>
      <c r="G251">
        <v>7.022</v>
      </c>
      <c r="H251">
        <v>0.293</v>
      </c>
    </row>
    <row r="252" ht="17.5" spans="1:8">
      <c r="A252" t="s">
        <v>19</v>
      </c>
      <c r="B252" t="s">
        <v>15</v>
      </c>
      <c r="C252">
        <v>0.418</v>
      </c>
      <c r="D252">
        <v>5.013</v>
      </c>
      <c r="E252">
        <v>0.725</v>
      </c>
      <c r="F252">
        <v>0.228</v>
      </c>
      <c r="G252">
        <v>7.015</v>
      </c>
      <c r="H252">
        <v>0.295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6"/>
  <sheetViews>
    <sheetView topLeftCell="G1" workbookViewId="0">
      <selection activeCell="AA22" sqref="AA22:AC26"/>
    </sheetView>
  </sheetViews>
  <sheetFormatPr defaultColWidth="9" defaultRowHeight="14"/>
  <sheetData>
    <row r="1" spans="1:29">
      <c r="A1" t="s">
        <v>20</v>
      </c>
      <c r="C1" t="s">
        <v>2</v>
      </c>
      <c r="D1" t="s">
        <v>3</v>
      </c>
      <c r="E1" t="s">
        <v>4</v>
      </c>
      <c r="H1" t="s">
        <v>21</v>
      </c>
      <c r="I1" t="s">
        <v>2</v>
      </c>
      <c r="J1" t="s">
        <v>3</v>
      </c>
      <c r="K1" t="s">
        <v>4</v>
      </c>
      <c r="N1" t="s">
        <v>22</v>
      </c>
      <c r="O1" t="s">
        <v>2</v>
      </c>
      <c r="P1" t="s">
        <v>3</v>
      </c>
      <c r="Q1" t="s">
        <v>4</v>
      </c>
      <c r="T1" t="s">
        <v>23</v>
      </c>
      <c r="U1" t="s">
        <v>2</v>
      </c>
      <c r="V1" t="s">
        <v>3</v>
      </c>
      <c r="W1" t="s">
        <v>4</v>
      </c>
      <c r="Z1" t="s">
        <v>24</v>
      </c>
      <c r="AA1" t="s">
        <v>2</v>
      </c>
      <c r="AB1" t="s">
        <v>3</v>
      </c>
      <c r="AC1" t="s">
        <v>4</v>
      </c>
    </row>
    <row r="2" ht="17.5" spans="1:29">
      <c r="A2" t="s">
        <v>5</v>
      </c>
      <c r="C2">
        <v>1.019</v>
      </c>
      <c r="D2">
        <v>0.756</v>
      </c>
      <c r="E2">
        <v>0.998</v>
      </c>
      <c r="H2" t="s">
        <v>5</v>
      </c>
      <c r="I2">
        <f>C2+0.143</f>
        <v>1.162</v>
      </c>
      <c r="J2">
        <f>D2-0.098</f>
        <v>0.658</v>
      </c>
      <c r="K2">
        <f>E2-0.043</f>
        <v>0.955</v>
      </c>
      <c r="N2" t="s">
        <v>5</v>
      </c>
      <c r="O2">
        <v>1.41</v>
      </c>
      <c r="P2">
        <v>0.401</v>
      </c>
      <c r="Q2">
        <v>0.902</v>
      </c>
      <c r="T2" t="s">
        <v>5</v>
      </c>
      <c r="U2">
        <f>O2+0.625</f>
        <v>2.035</v>
      </c>
      <c r="V2">
        <f>P2-0.126</f>
        <v>0.275</v>
      </c>
      <c r="W2">
        <f>Q2-0.396</f>
        <v>0.506</v>
      </c>
      <c r="Z2" t="s">
        <v>5</v>
      </c>
      <c r="AA2">
        <f>U2+0.658</f>
        <v>2.693</v>
      </c>
      <c r="AB2">
        <f>V2-0.056</f>
        <v>0.219</v>
      </c>
      <c r="AC2">
        <f>W2-0.105</f>
        <v>0.401</v>
      </c>
    </row>
    <row r="3" ht="17.5" spans="1:29">
      <c r="A3" t="s">
        <v>5</v>
      </c>
      <c r="C3">
        <v>1.017</v>
      </c>
      <c r="D3">
        <v>0.786</v>
      </c>
      <c r="E3">
        <v>0.999</v>
      </c>
      <c r="H3" t="s">
        <v>5</v>
      </c>
      <c r="I3">
        <v>1.167</v>
      </c>
      <c r="J3">
        <f t="shared" ref="J3:J6" si="0">D3-0.098</f>
        <v>0.688</v>
      </c>
      <c r="K3">
        <f t="shared" ref="K3:K6" si="1">E3-0.043</f>
        <v>0.956</v>
      </c>
      <c r="N3" t="s">
        <v>5</v>
      </c>
      <c r="O3">
        <v>1.45</v>
      </c>
      <c r="P3">
        <v>0.389</v>
      </c>
      <c r="Q3">
        <v>0.915</v>
      </c>
      <c r="T3" t="s">
        <v>5</v>
      </c>
      <c r="U3">
        <f t="shared" ref="U3:U6" si="2">O3+0.625</f>
        <v>2.075</v>
      </c>
      <c r="V3">
        <f t="shared" ref="V3:V6" si="3">P3-0.126</f>
        <v>0.263</v>
      </c>
      <c r="W3">
        <f t="shared" ref="W3:W6" si="4">Q3-0.396</f>
        <v>0.519</v>
      </c>
      <c r="Z3" t="s">
        <v>5</v>
      </c>
      <c r="AA3">
        <f t="shared" ref="AA3:AA6" si="5">U3+0.658</f>
        <v>2.733</v>
      </c>
      <c r="AB3">
        <f t="shared" ref="AB3:AB6" si="6">V3-0.056</f>
        <v>0.207</v>
      </c>
      <c r="AC3">
        <f t="shared" ref="AC3:AC11" si="7">W3-0.105</f>
        <v>0.414</v>
      </c>
    </row>
    <row r="4" ht="17.5" spans="1:29">
      <c r="A4" t="s">
        <v>5</v>
      </c>
      <c r="C4">
        <v>1.015</v>
      </c>
      <c r="D4">
        <v>0.776</v>
      </c>
      <c r="E4">
        <v>0.988</v>
      </c>
      <c r="H4" t="s">
        <v>5</v>
      </c>
      <c r="I4">
        <v>1.163</v>
      </c>
      <c r="J4">
        <f t="shared" si="0"/>
        <v>0.678</v>
      </c>
      <c r="K4">
        <f t="shared" si="1"/>
        <v>0.945</v>
      </c>
      <c r="N4" t="s">
        <v>5</v>
      </c>
      <c r="O4">
        <v>1.43</v>
      </c>
      <c r="P4">
        <v>0.412</v>
      </c>
      <c r="Q4">
        <v>0.899</v>
      </c>
      <c r="T4" t="s">
        <v>5</v>
      </c>
      <c r="U4">
        <f t="shared" si="2"/>
        <v>2.055</v>
      </c>
      <c r="V4">
        <f t="shared" si="3"/>
        <v>0.286</v>
      </c>
      <c r="W4">
        <f t="shared" si="4"/>
        <v>0.503</v>
      </c>
      <c r="Z4" t="s">
        <v>5</v>
      </c>
      <c r="AA4">
        <f t="shared" si="5"/>
        <v>2.713</v>
      </c>
      <c r="AB4">
        <f t="shared" si="6"/>
        <v>0.23</v>
      </c>
      <c r="AC4">
        <f t="shared" si="7"/>
        <v>0.398</v>
      </c>
    </row>
    <row r="5" ht="17.5" spans="1:29">
      <c r="A5" t="s">
        <v>5</v>
      </c>
      <c r="C5">
        <v>1.018</v>
      </c>
      <c r="D5">
        <v>0.759</v>
      </c>
      <c r="E5">
        <v>0.989</v>
      </c>
      <c r="H5" t="s">
        <v>5</v>
      </c>
      <c r="I5">
        <f t="shared" ref="I5" si="8">C5+0.143</f>
        <v>1.161</v>
      </c>
      <c r="J5">
        <f t="shared" si="0"/>
        <v>0.661</v>
      </c>
      <c r="K5">
        <f t="shared" si="1"/>
        <v>0.946</v>
      </c>
      <c r="N5" t="s">
        <v>5</v>
      </c>
      <c r="O5">
        <v>1.42</v>
      </c>
      <c r="P5">
        <v>0.398</v>
      </c>
      <c r="Q5">
        <v>0.912</v>
      </c>
      <c r="T5" t="s">
        <v>5</v>
      </c>
      <c r="U5">
        <f t="shared" si="2"/>
        <v>2.045</v>
      </c>
      <c r="V5">
        <f t="shared" si="3"/>
        <v>0.272</v>
      </c>
      <c r="W5">
        <f t="shared" si="4"/>
        <v>0.516</v>
      </c>
      <c r="Z5" t="s">
        <v>5</v>
      </c>
      <c r="AA5">
        <f t="shared" si="5"/>
        <v>2.703</v>
      </c>
      <c r="AB5">
        <f t="shared" si="6"/>
        <v>0.216</v>
      </c>
      <c r="AC5">
        <f t="shared" si="7"/>
        <v>0.411</v>
      </c>
    </row>
    <row r="6" ht="17.5" spans="1:29">
      <c r="A6" t="s">
        <v>5</v>
      </c>
      <c r="C6">
        <v>1.065</v>
      </c>
      <c r="D6">
        <v>0.736</v>
      </c>
      <c r="E6">
        <v>0.978</v>
      </c>
      <c r="H6" t="s">
        <v>5</v>
      </c>
      <c r="I6">
        <v>1.159</v>
      </c>
      <c r="J6">
        <f t="shared" si="0"/>
        <v>0.638</v>
      </c>
      <c r="K6">
        <f t="shared" si="1"/>
        <v>0.935</v>
      </c>
      <c r="N6" t="s">
        <v>5</v>
      </c>
      <c r="O6">
        <v>1.45</v>
      </c>
      <c r="P6">
        <v>0.403</v>
      </c>
      <c r="Q6">
        <v>0.889</v>
      </c>
      <c r="T6" t="s">
        <v>5</v>
      </c>
      <c r="U6">
        <f t="shared" si="2"/>
        <v>2.075</v>
      </c>
      <c r="V6">
        <f t="shared" si="3"/>
        <v>0.277</v>
      </c>
      <c r="W6">
        <f t="shared" si="4"/>
        <v>0.493</v>
      </c>
      <c r="Z6" t="s">
        <v>5</v>
      </c>
      <c r="AA6">
        <f t="shared" si="5"/>
        <v>2.733</v>
      </c>
      <c r="AB6">
        <f t="shared" si="6"/>
        <v>0.221</v>
      </c>
      <c r="AC6">
        <f t="shared" si="7"/>
        <v>0.388</v>
      </c>
    </row>
    <row r="7" ht="17.5" spans="1:29">
      <c r="A7" t="s">
        <v>16</v>
      </c>
      <c r="C7">
        <v>1.098</v>
      </c>
      <c r="D7">
        <v>0.993</v>
      </c>
      <c r="E7">
        <v>0.986</v>
      </c>
      <c r="H7" t="s">
        <v>16</v>
      </c>
      <c r="I7">
        <f>C7+0.096</f>
        <v>1.194</v>
      </c>
      <c r="J7">
        <f>D7-0.179</f>
        <v>0.814</v>
      </c>
      <c r="K7">
        <f>E7-0.129</f>
        <v>0.857</v>
      </c>
      <c r="N7" t="s">
        <v>16</v>
      </c>
      <c r="O7">
        <v>1.33</v>
      </c>
      <c r="P7">
        <v>0.53</v>
      </c>
      <c r="Q7">
        <v>0.61</v>
      </c>
      <c r="T7" t="s">
        <v>16</v>
      </c>
      <c r="U7">
        <f>O7+0.423</f>
        <v>1.753</v>
      </c>
      <c r="V7">
        <f>P7-0.078</f>
        <v>0.452</v>
      </c>
      <c r="W7">
        <f>Q7-0.058</f>
        <v>0.552</v>
      </c>
      <c r="Z7" t="s">
        <v>16</v>
      </c>
      <c r="AA7">
        <f>U7+0.369</f>
        <v>2.122</v>
      </c>
      <c r="AB7">
        <f>V7-0.132</f>
        <v>0.32</v>
      </c>
      <c r="AC7">
        <f t="shared" si="7"/>
        <v>0.447</v>
      </c>
    </row>
    <row r="8" ht="17.5" spans="1:29">
      <c r="A8" t="s">
        <v>16</v>
      </c>
      <c r="C8">
        <v>1.099</v>
      </c>
      <c r="D8">
        <v>0.989</v>
      </c>
      <c r="E8">
        <v>0.998</v>
      </c>
      <c r="H8" t="s">
        <v>16</v>
      </c>
      <c r="I8">
        <f t="shared" ref="I8:I11" si="9">C8+0.096</f>
        <v>1.195</v>
      </c>
      <c r="J8">
        <f t="shared" ref="J8:J11" si="10">D8-0.179</f>
        <v>0.81</v>
      </c>
      <c r="K8">
        <f t="shared" ref="K8:K11" si="11">E8-0.129</f>
        <v>0.869</v>
      </c>
      <c r="N8" t="s">
        <v>16</v>
      </c>
      <c r="O8">
        <v>1.31</v>
      </c>
      <c r="P8">
        <v>0.52</v>
      </c>
      <c r="Q8">
        <v>0.62</v>
      </c>
      <c r="T8" t="s">
        <v>16</v>
      </c>
      <c r="U8">
        <f t="shared" ref="U8:U11" si="12">O8+0.423</f>
        <v>1.733</v>
      </c>
      <c r="V8">
        <f t="shared" ref="V8:V11" si="13">P8-0.078</f>
        <v>0.442</v>
      </c>
      <c r="W8">
        <f t="shared" ref="W8:W11" si="14">Q8-0.058</f>
        <v>0.562</v>
      </c>
      <c r="Z8" t="s">
        <v>16</v>
      </c>
      <c r="AA8">
        <v>2.123</v>
      </c>
      <c r="AB8">
        <f>V8-0.132</f>
        <v>0.31</v>
      </c>
      <c r="AC8">
        <f t="shared" si="7"/>
        <v>0.457</v>
      </c>
    </row>
    <row r="9" ht="17.5" spans="1:29">
      <c r="A9" t="s">
        <v>16</v>
      </c>
      <c r="C9">
        <v>1.095</v>
      </c>
      <c r="D9">
        <v>0.985</v>
      </c>
      <c r="E9">
        <v>0.996</v>
      </c>
      <c r="H9" t="s">
        <v>16</v>
      </c>
      <c r="I9">
        <f t="shared" si="9"/>
        <v>1.191</v>
      </c>
      <c r="J9">
        <f t="shared" si="10"/>
        <v>0.806</v>
      </c>
      <c r="K9">
        <f t="shared" si="11"/>
        <v>0.867</v>
      </c>
      <c r="M9" t="s">
        <v>25</v>
      </c>
      <c r="N9" t="s">
        <v>16</v>
      </c>
      <c r="O9">
        <v>1.32</v>
      </c>
      <c r="P9">
        <v>0.532</v>
      </c>
      <c r="Q9">
        <v>0.618</v>
      </c>
      <c r="T9" t="s">
        <v>16</v>
      </c>
      <c r="U9">
        <f t="shared" si="12"/>
        <v>1.743</v>
      </c>
      <c r="V9">
        <f t="shared" si="13"/>
        <v>0.454</v>
      </c>
      <c r="W9">
        <f t="shared" si="14"/>
        <v>0.56</v>
      </c>
      <c r="Z9" t="s">
        <v>16</v>
      </c>
      <c r="AA9">
        <v>2.125</v>
      </c>
      <c r="AB9">
        <f t="shared" ref="AB9:AB11" si="15">V9-0.132</f>
        <v>0.322</v>
      </c>
      <c r="AC9">
        <f t="shared" si="7"/>
        <v>0.455</v>
      </c>
    </row>
    <row r="10" ht="17.5" spans="1:29">
      <c r="A10" t="s">
        <v>16</v>
      </c>
      <c r="C10">
        <v>1.096</v>
      </c>
      <c r="D10">
        <v>0.993</v>
      </c>
      <c r="E10">
        <v>0.995</v>
      </c>
      <c r="H10" t="s">
        <v>16</v>
      </c>
      <c r="I10">
        <f t="shared" si="9"/>
        <v>1.192</v>
      </c>
      <c r="J10">
        <f t="shared" si="10"/>
        <v>0.814</v>
      </c>
      <c r="K10">
        <f t="shared" si="11"/>
        <v>0.866</v>
      </c>
      <c r="N10" t="s">
        <v>16</v>
      </c>
      <c r="O10">
        <v>1.34</v>
      </c>
      <c r="P10">
        <v>0.542</v>
      </c>
      <c r="Q10">
        <v>0.599</v>
      </c>
      <c r="T10" t="s">
        <v>16</v>
      </c>
      <c r="U10">
        <f t="shared" si="12"/>
        <v>1.763</v>
      </c>
      <c r="V10">
        <f t="shared" si="13"/>
        <v>0.464</v>
      </c>
      <c r="W10">
        <f t="shared" si="14"/>
        <v>0.541</v>
      </c>
      <c r="Z10" t="s">
        <v>16</v>
      </c>
      <c r="AA10">
        <v>2.129</v>
      </c>
      <c r="AB10">
        <f t="shared" si="15"/>
        <v>0.332</v>
      </c>
      <c r="AC10">
        <f t="shared" si="7"/>
        <v>0.436</v>
      </c>
    </row>
    <row r="11" ht="17.5" spans="1:29">
      <c r="A11" t="s">
        <v>16</v>
      </c>
      <c r="C11">
        <v>1.097</v>
      </c>
      <c r="D11">
        <v>0.998</v>
      </c>
      <c r="E11">
        <v>0.994</v>
      </c>
      <c r="H11" t="s">
        <v>16</v>
      </c>
      <c r="I11">
        <f t="shared" si="9"/>
        <v>1.193</v>
      </c>
      <c r="J11">
        <f t="shared" si="10"/>
        <v>0.819</v>
      </c>
      <c r="K11">
        <f t="shared" si="11"/>
        <v>0.865</v>
      </c>
      <c r="N11" t="s">
        <v>16</v>
      </c>
      <c r="O11">
        <v>1.35</v>
      </c>
      <c r="P11">
        <v>0.526</v>
      </c>
      <c r="Q11">
        <v>0.601</v>
      </c>
      <c r="T11" t="s">
        <v>16</v>
      </c>
      <c r="U11">
        <f t="shared" si="12"/>
        <v>1.773</v>
      </c>
      <c r="V11">
        <f t="shared" si="13"/>
        <v>0.448</v>
      </c>
      <c r="W11">
        <f t="shared" si="14"/>
        <v>0.543</v>
      </c>
      <c r="Z11" t="s">
        <v>16</v>
      </c>
      <c r="AA11">
        <v>2.126</v>
      </c>
      <c r="AB11">
        <f t="shared" si="15"/>
        <v>0.316</v>
      </c>
      <c r="AC11">
        <f t="shared" si="7"/>
        <v>0.438</v>
      </c>
    </row>
    <row r="12" ht="17.5" spans="1:29">
      <c r="A12" t="s">
        <v>17</v>
      </c>
      <c r="C12">
        <v>1.057</v>
      </c>
      <c r="D12">
        <v>1.001</v>
      </c>
      <c r="E12">
        <v>0.533</v>
      </c>
      <c r="H12" t="s">
        <v>17</v>
      </c>
      <c r="I12">
        <f>C12+0.208</f>
        <v>1.265</v>
      </c>
      <c r="J12">
        <f>D12+0.012</f>
        <v>1.013</v>
      </c>
      <c r="K12">
        <f>E12-0.106</f>
        <v>0.427</v>
      </c>
      <c r="N12" t="s">
        <v>17</v>
      </c>
      <c r="O12">
        <v>1.67</v>
      </c>
      <c r="P12">
        <v>1.067</v>
      </c>
      <c r="Q12">
        <v>0.272</v>
      </c>
      <c r="T12" t="s">
        <v>17</v>
      </c>
      <c r="U12">
        <f>O12+1.003</f>
        <v>2.673</v>
      </c>
      <c r="V12">
        <v>2.015</v>
      </c>
      <c r="W12">
        <f>Q12-0.068</f>
        <v>0.204</v>
      </c>
      <c r="Z12" t="s">
        <v>17</v>
      </c>
      <c r="AA12">
        <f>U12+1.459</f>
        <v>4.132</v>
      </c>
      <c r="AB12">
        <f>V12+0.869</f>
        <v>2.884</v>
      </c>
      <c r="AC12">
        <f>W12-0.019</f>
        <v>0.185</v>
      </c>
    </row>
    <row r="13" ht="17.5" spans="1:29">
      <c r="A13" t="s">
        <v>17</v>
      </c>
      <c r="C13">
        <v>1.063</v>
      </c>
      <c r="D13">
        <v>1.002</v>
      </c>
      <c r="E13">
        <v>0.542</v>
      </c>
      <c r="H13" t="s">
        <v>17</v>
      </c>
      <c r="I13">
        <f t="shared" ref="I13:I16" si="16">C13+0.208</f>
        <v>1.271</v>
      </c>
      <c r="J13">
        <f t="shared" ref="J13:J16" si="17">D13+0.012</f>
        <v>1.014</v>
      </c>
      <c r="K13">
        <f t="shared" ref="K13:K16" si="18">E13-0.106</f>
        <v>0.436</v>
      </c>
      <c r="N13" t="s">
        <v>17</v>
      </c>
      <c r="O13">
        <v>1.64</v>
      </c>
      <c r="P13">
        <v>1.058</v>
      </c>
      <c r="Q13">
        <v>0.267</v>
      </c>
      <c r="T13" t="s">
        <v>17</v>
      </c>
      <c r="U13">
        <f>O13+1.203</f>
        <v>2.843</v>
      </c>
      <c r="V13">
        <f>P13+0.896</f>
        <v>1.954</v>
      </c>
      <c r="W13">
        <f t="shared" ref="W13:W16" si="19">Q13-0.068</f>
        <v>0.199</v>
      </c>
      <c r="Z13" t="s">
        <v>17</v>
      </c>
      <c r="AA13">
        <f t="shared" ref="AA13:AA16" si="20">U13+1.459</f>
        <v>4.302</v>
      </c>
      <c r="AB13">
        <f t="shared" ref="AB13:AB16" si="21">V13+0.869</f>
        <v>2.823</v>
      </c>
      <c r="AC13">
        <f t="shared" ref="AC13:AC16" si="22">W13-0.019</f>
        <v>0.18</v>
      </c>
    </row>
    <row r="14" ht="17.5" spans="1:29">
      <c r="A14" t="s">
        <v>17</v>
      </c>
      <c r="C14">
        <v>1.055</v>
      </c>
      <c r="D14">
        <v>1.004</v>
      </c>
      <c r="E14">
        <v>0.562</v>
      </c>
      <c r="H14" t="s">
        <v>17</v>
      </c>
      <c r="I14">
        <f t="shared" si="16"/>
        <v>1.263</v>
      </c>
      <c r="J14">
        <f t="shared" si="17"/>
        <v>1.016</v>
      </c>
      <c r="K14">
        <f t="shared" si="18"/>
        <v>0.456</v>
      </c>
      <c r="N14" t="s">
        <v>17</v>
      </c>
      <c r="O14">
        <v>1.61</v>
      </c>
      <c r="P14">
        <v>1.057</v>
      </c>
      <c r="Q14">
        <v>0.261</v>
      </c>
      <c r="T14" t="s">
        <v>17</v>
      </c>
      <c r="U14">
        <f t="shared" ref="U14:U15" si="23">O14+1.203</f>
        <v>2.813</v>
      </c>
      <c r="V14">
        <f t="shared" ref="V14" si="24">P14+0.896</f>
        <v>1.953</v>
      </c>
      <c r="W14">
        <v>0.203</v>
      </c>
      <c r="Z14" t="s">
        <v>17</v>
      </c>
      <c r="AA14">
        <f t="shared" si="20"/>
        <v>4.272</v>
      </c>
      <c r="AB14">
        <f t="shared" si="21"/>
        <v>2.822</v>
      </c>
      <c r="AC14">
        <f t="shared" si="22"/>
        <v>0.184</v>
      </c>
    </row>
    <row r="15" ht="17.5" spans="1:29">
      <c r="A15" t="s">
        <v>17</v>
      </c>
      <c r="C15">
        <v>1.059</v>
      </c>
      <c r="D15">
        <v>1.003</v>
      </c>
      <c r="E15">
        <v>0.569</v>
      </c>
      <c r="H15" t="s">
        <v>17</v>
      </c>
      <c r="I15">
        <f t="shared" si="16"/>
        <v>1.267</v>
      </c>
      <c r="J15">
        <f t="shared" si="17"/>
        <v>1.015</v>
      </c>
      <c r="K15">
        <f t="shared" si="18"/>
        <v>0.463</v>
      </c>
      <c r="N15" t="s">
        <v>17</v>
      </c>
      <c r="O15">
        <v>1.66</v>
      </c>
      <c r="P15">
        <v>1.061</v>
      </c>
      <c r="Q15">
        <v>0.273</v>
      </c>
      <c r="T15" t="s">
        <v>17</v>
      </c>
      <c r="U15">
        <f t="shared" si="23"/>
        <v>2.863</v>
      </c>
      <c r="V15">
        <v>2.015</v>
      </c>
      <c r="W15">
        <f t="shared" si="19"/>
        <v>0.205</v>
      </c>
      <c r="Z15" t="s">
        <v>17</v>
      </c>
      <c r="AA15">
        <f t="shared" si="20"/>
        <v>4.322</v>
      </c>
      <c r="AB15">
        <f t="shared" si="21"/>
        <v>2.884</v>
      </c>
      <c r="AC15">
        <f t="shared" si="22"/>
        <v>0.186</v>
      </c>
    </row>
    <row r="16" ht="17.5" spans="1:29">
      <c r="A16" t="s">
        <v>17</v>
      </c>
      <c r="C16">
        <v>1.062</v>
      </c>
      <c r="D16">
        <v>1.005</v>
      </c>
      <c r="E16">
        <v>0.565</v>
      </c>
      <c r="H16" t="s">
        <v>17</v>
      </c>
      <c r="I16">
        <f t="shared" si="16"/>
        <v>1.27</v>
      </c>
      <c r="J16">
        <f t="shared" si="17"/>
        <v>1.017</v>
      </c>
      <c r="K16">
        <f t="shared" si="18"/>
        <v>0.459</v>
      </c>
      <c r="N16" t="s">
        <v>17</v>
      </c>
      <c r="O16">
        <v>1.65</v>
      </c>
      <c r="P16">
        <v>1.069</v>
      </c>
      <c r="Q16">
        <v>0.262</v>
      </c>
      <c r="T16" t="s">
        <v>17</v>
      </c>
      <c r="U16">
        <v>2.968</v>
      </c>
      <c r="V16">
        <v>2.085</v>
      </c>
      <c r="W16">
        <f t="shared" si="19"/>
        <v>0.194</v>
      </c>
      <c r="Z16" t="s">
        <v>17</v>
      </c>
      <c r="AA16">
        <f t="shared" si="20"/>
        <v>4.427</v>
      </c>
      <c r="AB16">
        <f t="shared" si="21"/>
        <v>2.954</v>
      </c>
      <c r="AC16">
        <f t="shared" si="22"/>
        <v>0.175</v>
      </c>
    </row>
    <row r="17" ht="17.5" spans="1:29">
      <c r="A17" t="s">
        <v>18</v>
      </c>
      <c r="C17">
        <v>1.512</v>
      </c>
      <c r="D17">
        <v>1.023</v>
      </c>
      <c r="E17">
        <v>0.914</v>
      </c>
      <c r="H17" t="s">
        <v>18</v>
      </c>
      <c r="I17">
        <f>C17+0.145</f>
        <v>1.657</v>
      </c>
      <c r="J17">
        <f>D17+0.042</f>
        <v>1.065</v>
      </c>
      <c r="K17">
        <f>E17-0.219</f>
        <v>0.695</v>
      </c>
      <c r="N17" t="s">
        <v>18</v>
      </c>
      <c r="O17">
        <v>2.012</v>
      </c>
      <c r="P17">
        <v>1.123</v>
      </c>
      <c r="Q17">
        <v>0.314</v>
      </c>
      <c r="T17" t="s">
        <v>18</v>
      </c>
      <c r="U17">
        <f>O17+0.297</f>
        <v>2.309</v>
      </c>
      <c r="V17">
        <f>P17+0.296</f>
        <v>1.419</v>
      </c>
      <c r="W17">
        <f>Q17-0.118</f>
        <v>0.196</v>
      </c>
      <c r="Z17" t="s">
        <v>18</v>
      </c>
      <c r="AA17">
        <f>U17+0.207</f>
        <v>2.516</v>
      </c>
      <c r="AB17">
        <f>V17+0.132</f>
        <v>1.551</v>
      </c>
      <c r="AC17">
        <f>W17-0.067</f>
        <v>0.129</v>
      </c>
    </row>
    <row r="18" ht="17.5" spans="1:29">
      <c r="A18" t="s">
        <v>18</v>
      </c>
      <c r="C18">
        <v>1.558</v>
      </c>
      <c r="D18">
        <v>1.028</v>
      </c>
      <c r="E18">
        <v>0.925</v>
      </c>
      <c r="H18" t="s">
        <v>18</v>
      </c>
      <c r="I18">
        <f t="shared" ref="I18:I21" si="25">C18+0.145</f>
        <v>1.703</v>
      </c>
      <c r="J18">
        <f t="shared" ref="J18:J21" si="26">D18+0.042</f>
        <v>1.07</v>
      </c>
      <c r="K18">
        <f t="shared" ref="K18:K21" si="27">E18-0.219</f>
        <v>0.706</v>
      </c>
      <c r="N18" t="s">
        <v>18</v>
      </c>
      <c r="O18">
        <v>2.013</v>
      </c>
      <c r="P18">
        <v>1.139</v>
      </c>
      <c r="Q18">
        <v>0.312</v>
      </c>
      <c r="T18" t="s">
        <v>18</v>
      </c>
      <c r="U18">
        <f t="shared" ref="U18:U20" si="28">O18+0.297</f>
        <v>2.31</v>
      </c>
      <c r="V18">
        <f>P18+0.296</f>
        <v>1.435</v>
      </c>
      <c r="W18">
        <f t="shared" ref="W18:W20" si="29">Q18-0.118</f>
        <v>0.194</v>
      </c>
      <c r="Z18" t="s">
        <v>18</v>
      </c>
      <c r="AA18">
        <f t="shared" ref="AA18:AA21" si="30">U18+0.207</f>
        <v>2.517</v>
      </c>
      <c r="AB18">
        <f>V18+0.132</f>
        <v>1.567</v>
      </c>
      <c r="AC18">
        <f t="shared" ref="AC18:AC21" si="31">W18-0.067</f>
        <v>0.127</v>
      </c>
    </row>
    <row r="19" ht="17.5" spans="1:29">
      <c r="A19" t="s">
        <v>18</v>
      </c>
      <c r="C19">
        <v>1.562</v>
      </c>
      <c r="D19">
        <v>1.026</v>
      </c>
      <c r="E19">
        <v>0.916</v>
      </c>
      <c r="H19" t="s">
        <v>18</v>
      </c>
      <c r="I19">
        <f t="shared" si="25"/>
        <v>1.707</v>
      </c>
      <c r="J19">
        <f t="shared" si="26"/>
        <v>1.068</v>
      </c>
      <c r="K19">
        <f t="shared" si="27"/>
        <v>0.697</v>
      </c>
      <c r="N19" t="s">
        <v>18</v>
      </c>
      <c r="O19">
        <v>2.018</v>
      </c>
      <c r="P19">
        <v>1.115</v>
      </c>
      <c r="Q19">
        <v>0.335</v>
      </c>
      <c r="T19" t="s">
        <v>18</v>
      </c>
      <c r="U19">
        <f t="shared" si="28"/>
        <v>2.315</v>
      </c>
      <c r="V19">
        <f t="shared" ref="V19:V21" si="32">P19+0.296</f>
        <v>1.411</v>
      </c>
      <c r="W19">
        <f t="shared" si="29"/>
        <v>0.217</v>
      </c>
      <c r="Z19" t="s">
        <v>18</v>
      </c>
      <c r="AA19">
        <f t="shared" si="30"/>
        <v>2.522</v>
      </c>
      <c r="AB19">
        <f t="shared" ref="AB19:AB21" si="33">V19+0.132</f>
        <v>1.543</v>
      </c>
      <c r="AC19">
        <f t="shared" si="31"/>
        <v>0.15</v>
      </c>
    </row>
    <row r="20" ht="17.5" spans="1:29">
      <c r="A20" t="s">
        <v>18</v>
      </c>
      <c r="C20">
        <v>1.566</v>
      </c>
      <c r="D20">
        <v>1.025</v>
      </c>
      <c r="E20">
        <v>0.934</v>
      </c>
      <c r="H20" t="s">
        <v>18</v>
      </c>
      <c r="I20">
        <f t="shared" si="25"/>
        <v>1.711</v>
      </c>
      <c r="J20">
        <f t="shared" si="26"/>
        <v>1.067</v>
      </c>
      <c r="K20">
        <f t="shared" si="27"/>
        <v>0.715</v>
      </c>
      <c r="N20" t="s">
        <v>18</v>
      </c>
      <c r="O20">
        <v>2.012</v>
      </c>
      <c r="P20">
        <v>1.124</v>
      </c>
      <c r="Q20">
        <v>0.331</v>
      </c>
      <c r="T20" t="s">
        <v>18</v>
      </c>
      <c r="U20">
        <f t="shared" si="28"/>
        <v>2.309</v>
      </c>
      <c r="V20">
        <f t="shared" si="32"/>
        <v>1.42</v>
      </c>
      <c r="W20">
        <f t="shared" si="29"/>
        <v>0.213</v>
      </c>
      <c r="Z20" t="s">
        <v>18</v>
      </c>
      <c r="AA20">
        <f t="shared" si="30"/>
        <v>2.516</v>
      </c>
      <c r="AB20">
        <f t="shared" si="33"/>
        <v>1.552</v>
      </c>
      <c r="AC20">
        <f t="shared" si="31"/>
        <v>0.146</v>
      </c>
    </row>
    <row r="21" ht="17.5" spans="1:29">
      <c r="A21" t="s">
        <v>18</v>
      </c>
      <c r="C21">
        <v>1.553</v>
      </c>
      <c r="D21">
        <v>1.021</v>
      </c>
      <c r="E21">
        <v>0.915</v>
      </c>
      <c r="H21" t="s">
        <v>18</v>
      </c>
      <c r="I21">
        <f t="shared" si="25"/>
        <v>1.698</v>
      </c>
      <c r="J21">
        <f t="shared" si="26"/>
        <v>1.063</v>
      </c>
      <c r="K21">
        <f t="shared" si="27"/>
        <v>0.696</v>
      </c>
      <c r="N21" t="s">
        <v>18</v>
      </c>
      <c r="O21">
        <v>2.019</v>
      </c>
      <c r="P21">
        <v>1.142</v>
      </c>
      <c r="Q21">
        <v>0.333</v>
      </c>
      <c r="T21" t="s">
        <v>18</v>
      </c>
      <c r="U21">
        <v>2.4015</v>
      </c>
      <c r="V21">
        <f t="shared" si="32"/>
        <v>1.438</v>
      </c>
      <c r="W21">
        <f t="shared" ref="W21" si="34">Q21-0.108</f>
        <v>0.225</v>
      </c>
      <c r="Z21" t="s">
        <v>18</v>
      </c>
      <c r="AA21">
        <f t="shared" si="30"/>
        <v>2.6085</v>
      </c>
      <c r="AB21">
        <f t="shared" si="33"/>
        <v>1.57</v>
      </c>
      <c r="AC21">
        <f t="shared" si="31"/>
        <v>0.158</v>
      </c>
    </row>
    <row r="22" ht="17.5" spans="1:29">
      <c r="A22" t="s">
        <v>19</v>
      </c>
      <c r="C22">
        <v>0.959</v>
      </c>
      <c r="D22">
        <v>1.009</v>
      </c>
      <c r="E22">
        <v>0.992</v>
      </c>
      <c r="H22" t="s">
        <v>19</v>
      </c>
      <c r="I22">
        <f>C22-0.004</f>
        <v>0.955</v>
      </c>
      <c r="J22">
        <f>D22+0.016</f>
        <v>1.025</v>
      </c>
      <c r="K22">
        <f>E22-0.011</f>
        <v>0.981</v>
      </c>
      <c r="N22" t="s">
        <v>19</v>
      </c>
      <c r="O22">
        <v>0.81</v>
      </c>
      <c r="P22">
        <v>1.2</v>
      </c>
      <c r="Q22">
        <v>0.812</v>
      </c>
      <c r="T22" t="s">
        <v>19</v>
      </c>
      <c r="U22">
        <f>O22-0.298</f>
        <v>0.512</v>
      </c>
      <c r="V22">
        <f>P22+1.003</f>
        <v>2.203</v>
      </c>
      <c r="W22">
        <v>0.695</v>
      </c>
      <c r="Z22" t="s">
        <v>19</v>
      </c>
      <c r="AA22">
        <f>U22-0.049</f>
        <v>0.463</v>
      </c>
      <c r="AB22">
        <f>V22+1.078</f>
        <v>3.281</v>
      </c>
      <c r="AC22">
        <f>W22-0.238</f>
        <v>0.457</v>
      </c>
    </row>
    <row r="23" ht="17.5" spans="1:29">
      <c r="A23" t="s">
        <v>19</v>
      </c>
      <c r="C23">
        <v>0.962</v>
      </c>
      <c r="D23">
        <v>1.007</v>
      </c>
      <c r="E23">
        <v>0.973</v>
      </c>
      <c r="H23" t="s">
        <v>19</v>
      </c>
      <c r="I23">
        <f t="shared" ref="I23:I26" si="35">C23-0.004</f>
        <v>0.958</v>
      </c>
      <c r="J23">
        <f t="shared" ref="J23:J26" si="36">D23+0.016</f>
        <v>1.023</v>
      </c>
      <c r="K23">
        <f t="shared" ref="K23:K26" si="37">E23-0.011</f>
        <v>0.962</v>
      </c>
      <c r="N23" t="s">
        <v>19</v>
      </c>
      <c r="O23">
        <v>0.82</v>
      </c>
      <c r="P23">
        <v>1.21</v>
      </c>
      <c r="Q23">
        <v>0.913</v>
      </c>
      <c r="T23" t="s">
        <v>19</v>
      </c>
      <c r="U23">
        <f t="shared" ref="U23:U26" si="38">O23-0.298</f>
        <v>0.522</v>
      </c>
      <c r="V23">
        <f>P23+1.003</f>
        <v>2.213</v>
      </c>
      <c r="W23">
        <f t="shared" ref="W23:W25" si="39">Q23-0.218</f>
        <v>0.695</v>
      </c>
      <c r="Z23" t="s">
        <v>19</v>
      </c>
      <c r="AA23">
        <f t="shared" ref="AA23:AA26" si="40">U23-0.049</f>
        <v>0.473</v>
      </c>
      <c r="AB23">
        <f t="shared" ref="AB23:AB26" si="41">V23+1.078</f>
        <v>3.291</v>
      </c>
      <c r="AC23">
        <f>0.469</f>
        <v>0.469</v>
      </c>
    </row>
    <row r="24" ht="17.5" spans="1:29">
      <c r="A24" t="s">
        <v>19</v>
      </c>
      <c r="C24">
        <v>0.963</v>
      </c>
      <c r="D24">
        <v>1.008</v>
      </c>
      <c r="E24">
        <v>0.989</v>
      </c>
      <c r="H24" t="s">
        <v>19</v>
      </c>
      <c r="I24">
        <f t="shared" si="35"/>
        <v>0.959</v>
      </c>
      <c r="J24">
        <f t="shared" si="36"/>
        <v>1.024</v>
      </c>
      <c r="K24">
        <f t="shared" si="37"/>
        <v>0.978</v>
      </c>
      <c r="N24" t="s">
        <v>19</v>
      </c>
      <c r="O24">
        <v>0.83</v>
      </c>
      <c r="P24">
        <v>1.22</v>
      </c>
      <c r="Q24">
        <v>0.819</v>
      </c>
      <c r="T24" t="s">
        <v>19</v>
      </c>
      <c r="U24">
        <f t="shared" si="38"/>
        <v>0.532</v>
      </c>
      <c r="V24">
        <f t="shared" ref="V24:V26" si="42">P24+1.003</f>
        <v>2.223</v>
      </c>
      <c r="W24">
        <v>0.681</v>
      </c>
      <c r="Z24" t="s">
        <v>19</v>
      </c>
      <c r="AA24">
        <f t="shared" si="40"/>
        <v>0.483</v>
      </c>
      <c r="AB24">
        <f t="shared" si="41"/>
        <v>3.301</v>
      </c>
      <c r="AC24">
        <f t="shared" ref="AC24:AC26" si="43">W24-0.238</f>
        <v>0.443</v>
      </c>
    </row>
    <row r="25" ht="17.5" spans="1:29">
      <c r="A25" t="s">
        <v>19</v>
      </c>
      <c r="C25">
        <v>0.958</v>
      </c>
      <c r="D25">
        <v>1.014</v>
      </c>
      <c r="E25">
        <v>0.982</v>
      </c>
      <c r="H25" t="s">
        <v>19</v>
      </c>
      <c r="I25">
        <f t="shared" si="35"/>
        <v>0.954</v>
      </c>
      <c r="J25">
        <f t="shared" si="36"/>
        <v>1.03</v>
      </c>
      <c r="K25">
        <f t="shared" si="37"/>
        <v>0.971</v>
      </c>
      <c r="N25" t="s">
        <v>19</v>
      </c>
      <c r="O25">
        <v>0.8</v>
      </c>
      <c r="P25">
        <v>1.23</v>
      </c>
      <c r="Q25">
        <v>0.921</v>
      </c>
      <c r="T25" t="s">
        <v>19</v>
      </c>
      <c r="U25">
        <f t="shared" si="38"/>
        <v>0.502</v>
      </c>
      <c r="V25">
        <f t="shared" si="42"/>
        <v>2.233</v>
      </c>
      <c r="W25">
        <f t="shared" si="39"/>
        <v>0.703</v>
      </c>
      <c r="Z25" t="s">
        <v>19</v>
      </c>
      <c r="AA25">
        <f t="shared" si="40"/>
        <v>0.453</v>
      </c>
      <c r="AB25">
        <f t="shared" si="41"/>
        <v>3.311</v>
      </c>
      <c r="AC25">
        <f t="shared" si="43"/>
        <v>0.465</v>
      </c>
    </row>
    <row r="26" ht="17.5" spans="1:29">
      <c r="A26" t="s">
        <v>19</v>
      </c>
      <c r="C26">
        <v>0.965</v>
      </c>
      <c r="D26">
        <v>1.005</v>
      </c>
      <c r="E26">
        <v>0.998</v>
      </c>
      <c r="H26" t="s">
        <v>19</v>
      </c>
      <c r="I26">
        <f t="shared" si="35"/>
        <v>0.961</v>
      </c>
      <c r="J26">
        <f t="shared" si="36"/>
        <v>1.021</v>
      </c>
      <c r="K26">
        <f t="shared" si="37"/>
        <v>0.987</v>
      </c>
      <c r="N26" t="s">
        <v>19</v>
      </c>
      <c r="O26">
        <v>0.812</v>
      </c>
      <c r="P26">
        <v>1.19</v>
      </c>
      <c r="Q26">
        <v>0.818</v>
      </c>
      <c r="T26" t="s">
        <v>19</v>
      </c>
      <c r="U26">
        <f t="shared" si="38"/>
        <v>0.514</v>
      </c>
      <c r="V26">
        <f t="shared" si="42"/>
        <v>2.193</v>
      </c>
      <c r="W26">
        <v>0.698</v>
      </c>
      <c r="Z26" t="s">
        <v>19</v>
      </c>
      <c r="AA26">
        <f t="shared" si="40"/>
        <v>0.465</v>
      </c>
      <c r="AB26">
        <f t="shared" si="41"/>
        <v>3.271</v>
      </c>
      <c r="AC26">
        <f t="shared" si="43"/>
        <v>0.46</v>
      </c>
    </row>
  </sheetData>
  <pageMargins left="0.7" right="0.7" top="0.75" bottom="0.75" header="0.3" footer="0.3"/>
  <headerFooter/>
  <ignoredErrors>
    <ignoredError sqref="AC2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6"/>
  <sheetViews>
    <sheetView topLeftCell="L13" workbookViewId="0">
      <selection activeCell="Z22" sqref="Z22:AB26"/>
    </sheetView>
  </sheetViews>
  <sheetFormatPr defaultColWidth="9" defaultRowHeight="14"/>
  <sheetData>
    <row r="1" spans="1:28">
      <c r="A1" t="s">
        <v>20</v>
      </c>
      <c r="B1" t="s">
        <v>2</v>
      </c>
      <c r="C1" t="s">
        <v>3</v>
      </c>
      <c r="D1" t="s">
        <v>4</v>
      </c>
      <c r="G1" t="s">
        <v>21</v>
      </c>
      <c r="H1" t="s">
        <v>2</v>
      </c>
      <c r="I1" t="s">
        <v>3</v>
      </c>
      <c r="J1" t="s">
        <v>4</v>
      </c>
      <c r="M1" t="s">
        <v>22</v>
      </c>
      <c r="N1" t="s">
        <v>2</v>
      </c>
      <c r="O1" t="s">
        <v>3</v>
      </c>
      <c r="P1" t="s">
        <v>4</v>
      </c>
      <c r="S1" t="s">
        <v>23</v>
      </c>
      <c r="T1" t="s">
        <v>2</v>
      </c>
      <c r="U1" t="s">
        <v>3</v>
      </c>
      <c r="V1" t="s">
        <v>4</v>
      </c>
      <c r="Y1" t="s">
        <v>24</v>
      </c>
      <c r="Z1" t="s">
        <v>2</v>
      </c>
      <c r="AA1" t="s">
        <v>3</v>
      </c>
      <c r="AB1" t="s">
        <v>4</v>
      </c>
    </row>
    <row r="2" ht="17.5" spans="1:28">
      <c r="A2" t="s">
        <v>5</v>
      </c>
      <c r="B2">
        <v>1.087</v>
      </c>
      <c r="C2">
        <f>0.998</f>
        <v>0.998</v>
      </c>
      <c r="D2">
        <v>0.976</v>
      </c>
      <c r="G2" t="s">
        <v>5</v>
      </c>
      <c r="H2">
        <f>B2+0.35</f>
        <v>1.437</v>
      </c>
      <c r="I2">
        <f>C2-0.096</f>
        <v>0.902</v>
      </c>
      <c r="J2">
        <f>D2-0.432</f>
        <v>0.544</v>
      </c>
      <c r="M2" t="s">
        <v>5</v>
      </c>
      <c r="N2">
        <v>2.937</v>
      </c>
      <c r="O2">
        <v>0.578</v>
      </c>
      <c r="P2">
        <v>0.344</v>
      </c>
      <c r="Q2">
        <v>0.118</v>
      </c>
      <c r="S2" t="s">
        <v>5</v>
      </c>
      <c r="T2">
        <f>N2+0.426</f>
        <v>3.363</v>
      </c>
      <c r="U2">
        <f>O2-0.092</f>
        <v>0.486</v>
      </c>
      <c r="V2">
        <f>P2-0.067</f>
        <v>0.277</v>
      </c>
      <c r="Y2" t="s">
        <v>5</v>
      </c>
      <c r="Z2">
        <v>3.421</v>
      </c>
      <c r="AA2">
        <v>0.376</v>
      </c>
      <c r="AB2">
        <v>0.207</v>
      </c>
    </row>
    <row r="3" ht="17.5" spans="1:28">
      <c r="A3" t="s">
        <v>5</v>
      </c>
      <c r="B3">
        <v>1.067</v>
      </c>
      <c r="C3">
        <f>0.976</f>
        <v>0.976</v>
      </c>
      <c r="D3">
        <v>0.982</v>
      </c>
      <c r="G3" t="s">
        <v>5</v>
      </c>
      <c r="H3">
        <f t="shared" ref="H3:H6" si="0">B3+0.35</f>
        <v>1.417</v>
      </c>
      <c r="I3">
        <v>0.889</v>
      </c>
      <c r="J3">
        <v>0.539</v>
      </c>
      <c r="M3" t="s">
        <v>5</v>
      </c>
      <c r="N3">
        <v>2.967</v>
      </c>
      <c r="O3">
        <v>0.556</v>
      </c>
      <c r="P3">
        <v>0.339</v>
      </c>
      <c r="Q3">
        <v>0.132</v>
      </c>
      <c r="S3" t="s">
        <v>5</v>
      </c>
      <c r="T3">
        <f t="shared" ref="T3:T6" si="1">N3+0.426</f>
        <v>3.393</v>
      </c>
      <c r="U3">
        <f t="shared" ref="U3" si="2">O3-0.092</f>
        <v>0.464</v>
      </c>
      <c r="V3">
        <f t="shared" ref="V3:V6" si="3">P3-0.067</f>
        <v>0.272</v>
      </c>
      <c r="Y3" t="s">
        <v>5</v>
      </c>
      <c r="Z3">
        <v>3.568</v>
      </c>
      <c r="AA3">
        <v>0.321</v>
      </c>
      <c r="AB3">
        <v>0.234</v>
      </c>
    </row>
    <row r="4" ht="17.5" spans="1:28">
      <c r="A4" t="s">
        <v>5</v>
      </c>
      <c r="B4">
        <f>1.107</f>
        <v>1.107</v>
      </c>
      <c r="C4">
        <f>0.954</f>
        <v>0.954</v>
      </c>
      <c r="D4">
        <v>0.959</v>
      </c>
      <c r="G4" t="s">
        <v>5</v>
      </c>
      <c r="H4">
        <f t="shared" si="0"/>
        <v>1.457</v>
      </c>
      <c r="I4">
        <f t="shared" ref="I4:I6" si="4">C4-0.096</f>
        <v>0.858</v>
      </c>
      <c r="J4">
        <f t="shared" ref="J4:J6" si="5">D4-0.432</f>
        <v>0.527</v>
      </c>
      <c r="M4" t="s">
        <v>5</v>
      </c>
      <c r="N4">
        <v>2.957</v>
      </c>
      <c r="O4">
        <v>0.534</v>
      </c>
      <c r="P4">
        <v>0.327</v>
      </c>
      <c r="Q4">
        <v>0.109</v>
      </c>
      <c r="S4" t="s">
        <v>5</v>
      </c>
      <c r="T4">
        <f t="shared" si="1"/>
        <v>3.383</v>
      </c>
      <c r="U4">
        <v>0.457</v>
      </c>
      <c r="V4">
        <f t="shared" si="3"/>
        <v>0.26</v>
      </c>
      <c r="Y4" t="s">
        <v>5</v>
      </c>
      <c r="Z4">
        <v>3.439</v>
      </c>
      <c r="AA4">
        <v>0.365</v>
      </c>
      <c r="AB4">
        <v>0.211</v>
      </c>
    </row>
    <row r="5" ht="17.5" spans="1:28">
      <c r="A5" t="s">
        <v>5</v>
      </c>
      <c r="B5">
        <f>1.127</f>
        <v>1.127</v>
      </c>
      <c r="C5">
        <f>0.939</f>
        <v>0.939</v>
      </c>
      <c r="D5">
        <v>0.968</v>
      </c>
      <c r="G5" t="s">
        <v>5</v>
      </c>
      <c r="H5">
        <f t="shared" si="0"/>
        <v>1.477</v>
      </c>
      <c r="I5">
        <f t="shared" si="4"/>
        <v>0.843</v>
      </c>
      <c r="J5">
        <f t="shared" si="5"/>
        <v>0.536</v>
      </c>
      <c r="M5" t="s">
        <v>5</v>
      </c>
      <c r="N5">
        <v>2.977</v>
      </c>
      <c r="O5">
        <v>0.529</v>
      </c>
      <c r="P5">
        <v>0.336</v>
      </c>
      <c r="Q5">
        <v>0.118</v>
      </c>
      <c r="S5" t="s">
        <v>5</v>
      </c>
      <c r="T5">
        <f t="shared" si="1"/>
        <v>3.403</v>
      </c>
      <c r="U5">
        <v>0.487</v>
      </c>
      <c r="V5">
        <f t="shared" si="3"/>
        <v>0.269</v>
      </c>
      <c r="Y5" t="s">
        <v>5</v>
      </c>
      <c r="Z5">
        <v>3.399</v>
      </c>
      <c r="AA5">
        <v>0.345</v>
      </c>
      <c r="AB5">
        <v>0.216</v>
      </c>
    </row>
    <row r="6" ht="17.5" spans="1:28">
      <c r="A6" t="s">
        <v>5</v>
      </c>
      <c r="B6">
        <f>1.147</f>
        <v>1.147</v>
      </c>
      <c r="C6">
        <f>0.987</f>
        <v>0.987</v>
      </c>
      <c r="D6">
        <v>0.979</v>
      </c>
      <c r="G6" t="s">
        <v>5</v>
      </c>
      <c r="H6">
        <f t="shared" si="0"/>
        <v>1.497</v>
      </c>
      <c r="I6">
        <f t="shared" si="4"/>
        <v>0.891</v>
      </c>
      <c r="J6">
        <f t="shared" si="5"/>
        <v>0.547</v>
      </c>
      <c r="M6" t="s">
        <v>5</v>
      </c>
      <c r="N6">
        <v>2.997</v>
      </c>
      <c r="O6">
        <v>0.587</v>
      </c>
      <c r="P6">
        <v>0.347</v>
      </c>
      <c r="Q6">
        <v>0.129</v>
      </c>
      <c r="S6" t="s">
        <v>5</v>
      </c>
      <c r="T6">
        <f t="shared" si="1"/>
        <v>3.423</v>
      </c>
      <c r="U6">
        <v>0.475</v>
      </c>
      <c r="V6">
        <f t="shared" si="3"/>
        <v>0.28</v>
      </c>
      <c r="Y6" t="s">
        <v>5</v>
      </c>
      <c r="Z6">
        <v>3.421</v>
      </c>
      <c r="AA6">
        <v>0.322</v>
      </c>
      <c r="AB6">
        <v>0.208</v>
      </c>
    </row>
    <row r="7" ht="17.5" spans="1:28">
      <c r="A7" t="s">
        <v>16</v>
      </c>
      <c r="B7">
        <v>1.024</v>
      </c>
      <c r="C7">
        <f>O7+0.201</f>
        <v>0.954</v>
      </c>
      <c r="D7">
        <f>P7+0.298</f>
        <v>0.759</v>
      </c>
      <c r="G7" t="s">
        <v>16</v>
      </c>
      <c r="H7">
        <f>B7+0.0968</f>
        <v>1.1208</v>
      </c>
      <c r="I7">
        <v>0.883</v>
      </c>
      <c r="J7">
        <f>D7-0.128</f>
        <v>0.631</v>
      </c>
      <c r="M7" t="s">
        <v>16</v>
      </c>
      <c r="N7">
        <v>1.819</v>
      </c>
      <c r="O7">
        <v>0.753</v>
      </c>
      <c r="P7">
        <v>0.461</v>
      </c>
      <c r="S7" t="s">
        <v>16</v>
      </c>
      <c r="T7">
        <f>N7+0.058</f>
        <v>1.877</v>
      </c>
      <c r="U7">
        <f>O7-0.066</f>
        <v>0.687</v>
      </c>
      <c r="V7">
        <f>P7-0.045</f>
        <v>0.416</v>
      </c>
      <c r="Y7" t="s">
        <v>16</v>
      </c>
      <c r="Z7">
        <v>1.994</v>
      </c>
      <c r="AA7">
        <v>0.521</v>
      </c>
      <c r="AB7">
        <v>0.398</v>
      </c>
    </row>
    <row r="8" ht="17.5" spans="1:28">
      <c r="A8" t="s">
        <v>16</v>
      </c>
      <c r="B8">
        <v>1.029</v>
      </c>
      <c r="C8">
        <f t="shared" ref="C8:C9" si="6">O8+0.201</f>
        <v>0.974</v>
      </c>
      <c r="D8">
        <f t="shared" ref="D8:D11" si="7">P8+0.298</f>
        <v>0.739</v>
      </c>
      <c r="G8" t="s">
        <v>16</v>
      </c>
      <c r="H8">
        <f t="shared" ref="H8:H11" si="8">B8+0.0968</f>
        <v>1.1258</v>
      </c>
      <c r="I8">
        <v>0.873</v>
      </c>
      <c r="J8">
        <f t="shared" ref="J8:J11" si="9">D8-0.128</f>
        <v>0.611</v>
      </c>
      <c r="M8" t="s">
        <v>16</v>
      </c>
      <c r="N8">
        <v>1.829</v>
      </c>
      <c r="O8">
        <v>0.773</v>
      </c>
      <c r="P8">
        <v>0.441</v>
      </c>
      <c r="S8" t="s">
        <v>16</v>
      </c>
      <c r="T8">
        <f t="shared" ref="T8:T11" si="10">N8+0.058</f>
        <v>1.887</v>
      </c>
      <c r="U8">
        <v>0.697</v>
      </c>
      <c r="V8">
        <v>0.436</v>
      </c>
      <c r="Y8" t="s">
        <v>16</v>
      </c>
      <c r="Z8">
        <v>1.906</v>
      </c>
      <c r="AA8">
        <v>0.509</v>
      </c>
      <c r="AB8">
        <v>0.396</v>
      </c>
    </row>
    <row r="9" ht="17.5" spans="1:28">
      <c r="A9" t="s">
        <v>16</v>
      </c>
      <c r="B9">
        <v>1.031</v>
      </c>
      <c r="C9">
        <f t="shared" si="6"/>
        <v>0.994</v>
      </c>
      <c r="D9">
        <v>0.741</v>
      </c>
      <c r="G9" t="s">
        <v>16</v>
      </c>
      <c r="H9">
        <f t="shared" si="8"/>
        <v>1.1278</v>
      </c>
      <c r="I9">
        <v>0.893</v>
      </c>
      <c r="J9">
        <f t="shared" si="9"/>
        <v>0.613</v>
      </c>
      <c r="L9" t="s">
        <v>25</v>
      </c>
      <c r="M9" t="s">
        <v>16</v>
      </c>
      <c r="N9">
        <v>1.839</v>
      </c>
      <c r="O9">
        <v>0.793</v>
      </c>
      <c r="P9">
        <v>0.421</v>
      </c>
      <c r="S9" t="s">
        <v>16</v>
      </c>
      <c r="T9">
        <f t="shared" si="10"/>
        <v>1.897</v>
      </c>
      <c r="U9">
        <v>0.647</v>
      </c>
      <c r="V9">
        <v>0.422</v>
      </c>
      <c r="Y9" t="s">
        <v>16</v>
      </c>
      <c r="Z9">
        <v>1.904</v>
      </c>
      <c r="AA9">
        <v>0.519</v>
      </c>
      <c r="AB9">
        <v>0.375</v>
      </c>
    </row>
    <row r="10" ht="17.5" spans="1:28">
      <c r="A10" t="s">
        <v>16</v>
      </c>
      <c r="B10">
        <v>1.035</v>
      </c>
      <c r="C10">
        <v>0.964</v>
      </c>
      <c r="D10">
        <f t="shared" si="7"/>
        <v>0.779</v>
      </c>
      <c r="G10" t="s">
        <v>16</v>
      </c>
      <c r="H10">
        <f t="shared" si="8"/>
        <v>1.1318</v>
      </c>
      <c r="I10">
        <v>0.863</v>
      </c>
      <c r="J10">
        <f t="shared" si="9"/>
        <v>0.651</v>
      </c>
      <c r="M10" t="s">
        <v>16</v>
      </c>
      <c r="N10">
        <v>1.809</v>
      </c>
      <c r="O10">
        <v>0.713</v>
      </c>
      <c r="P10">
        <v>0.481</v>
      </c>
      <c r="S10" t="s">
        <v>16</v>
      </c>
      <c r="T10">
        <f t="shared" si="10"/>
        <v>1.867</v>
      </c>
      <c r="U10">
        <f t="shared" ref="U10:U11" si="11">O10-0.066</f>
        <v>0.647</v>
      </c>
      <c r="V10">
        <f t="shared" ref="V10" si="12">P10-0.045</f>
        <v>0.436</v>
      </c>
      <c r="Y10" t="s">
        <v>16</v>
      </c>
      <c r="Z10">
        <v>1.901</v>
      </c>
      <c r="AA10">
        <v>0.523</v>
      </c>
      <c r="AB10">
        <v>0.389</v>
      </c>
    </row>
    <row r="11" ht="17.5" spans="1:28">
      <c r="A11" t="s">
        <v>16</v>
      </c>
      <c r="B11">
        <v>1.026</v>
      </c>
      <c r="C11">
        <v>0.954</v>
      </c>
      <c r="D11">
        <f t="shared" si="7"/>
        <v>0.743</v>
      </c>
      <c r="G11" t="s">
        <v>16</v>
      </c>
      <c r="H11">
        <f t="shared" si="8"/>
        <v>1.1228</v>
      </c>
      <c r="I11">
        <v>0.893</v>
      </c>
      <c r="J11">
        <f t="shared" si="9"/>
        <v>0.615</v>
      </c>
      <c r="M11" t="s">
        <v>16</v>
      </c>
      <c r="N11">
        <v>1.827</v>
      </c>
      <c r="O11">
        <v>0.653</v>
      </c>
      <c r="P11">
        <v>0.445</v>
      </c>
      <c r="S11" t="s">
        <v>16</v>
      </c>
      <c r="T11">
        <f t="shared" si="10"/>
        <v>1.885</v>
      </c>
      <c r="U11">
        <f t="shared" si="11"/>
        <v>0.587</v>
      </c>
      <c r="V11">
        <v>0.432</v>
      </c>
      <c r="Y11" t="s">
        <v>16</v>
      </c>
      <c r="Z11">
        <v>1.909</v>
      </c>
      <c r="AA11">
        <v>0.525</v>
      </c>
      <c r="AB11">
        <v>0.371</v>
      </c>
    </row>
    <row r="12" ht="17.5" spans="1:28">
      <c r="A12" t="s">
        <v>17</v>
      </c>
      <c r="B12">
        <v>2.366</v>
      </c>
      <c r="C12">
        <v>1.037</v>
      </c>
      <c r="D12">
        <v>0.729</v>
      </c>
      <c r="G12" t="s">
        <v>17</v>
      </c>
      <c r="H12">
        <f>B12+0.967</f>
        <v>3.333</v>
      </c>
      <c r="I12">
        <f>C12+0.094</f>
        <v>1.131</v>
      </c>
      <c r="J12">
        <f>D12-0.197</f>
        <v>0.532</v>
      </c>
      <c r="M12" t="s">
        <v>17</v>
      </c>
      <c r="N12">
        <v>5.672</v>
      </c>
      <c r="O12">
        <v>1.387</v>
      </c>
      <c r="P12">
        <v>0.272</v>
      </c>
      <c r="S12" t="s">
        <v>17</v>
      </c>
      <c r="T12">
        <v>6.543</v>
      </c>
      <c r="U12">
        <f>O12+0.098</f>
        <v>1.485</v>
      </c>
      <c r="V12">
        <f>P12-0.081</f>
        <v>0.191</v>
      </c>
      <c r="Y12" t="s">
        <v>17</v>
      </c>
      <c r="Z12">
        <v>6.991</v>
      </c>
      <c r="AA12">
        <v>1.621</v>
      </c>
      <c r="AB12">
        <v>0.098</v>
      </c>
    </row>
    <row r="13" ht="17.5" spans="1:28">
      <c r="A13" t="s">
        <v>17</v>
      </c>
      <c r="B13">
        <v>2.386</v>
      </c>
      <c r="C13">
        <v>1.017</v>
      </c>
      <c r="D13">
        <v>0.733</v>
      </c>
      <c r="G13" t="s">
        <v>17</v>
      </c>
      <c r="H13">
        <f t="shared" ref="H13:H16" si="13">B13+0.967</f>
        <v>3.353</v>
      </c>
      <c r="I13">
        <f t="shared" ref="I13:I16" si="14">C13+0.094</f>
        <v>1.111</v>
      </c>
      <c r="J13">
        <f t="shared" ref="J13:J16" si="15">D13-0.197</f>
        <v>0.536</v>
      </c>
      <c r="M13" t="s">
        <v>17</v>
      </c>
      <c r="N13">
        <v>5.652</v>
      </c>
      <c r="O13">
        <v>1.367</v>
      </c>
      <c r="P13">
        <v>0.252</v>
      </c>
      <c r="S13" t="s">
        <v>17</v>
      </c>
      <c r="T13">
        <v>6.531</v>
      </c>
      <c r="U13">
        <f t="shared" ref="U13:U16" si="16">O13+0.098</f>
        <v>1.465</v>
      </c>
      <c r="V13">
        <f t="shared" ref="V13:V16" si="17">P13-0.081</f>
        <v>0.171</v>
      </c>
      <c r="Y13" t="s">
        <v>17</v>
      </c>
      <c r="Z13">
        <v>6.895</v>
      </c>
      <c r="AA13">
        <v>1.531</v>
      </c>
      <c r="AB13">
        <v>0.099</v>
      </c>
    </row>
    <row r="14" ht="17.5" spans="1:28">
      <c r="A14" t="s">
        <v>17</v>
      </c>
      <c r="B14">
        <v>2.346</v>
      </c>
      <c r="C14">
        <v>1.057</v>
      </c>
      <c r="D14">
        <v>0.728</v>
      </c>
      <c r="G14" t="s">
        <v>17</v>
      </c>
      <c r="H14">
        <f t="shared" si="13"/>
        <v>3.313</v>
      </c>
      <c r="I14">
        <f t="shared" si="14"/>
        <v>1.151</v>
      </c>
      <c r="J14">
        <f t="shared" si="15"/>
        <v>0.531</v>
      </c>
      <c r="M14" t="s">
        <v>17</v>
      </c>
      <c r="N14">
        <v>5.632</v>
      </c>
      <c r="O14">
        <v>1.347</v>
      </c>
      <c r="P14">
        <v>0.232</v>
      </c>
      <c r="S14" t="s">
        <v>17</v>
      </c>
      <c r="T14">
        <v>6.556</v>
      </c>
      <c r="U14">
        <v>1.476</v>
      </c>
      <c r="V14">
        <f t="shared" si="17"/>
        <v>0.151</v>
      </c>
      <c r="Y14" t="s">
        <v>17</v>
      </c>
      <c r="Z14">
        <v>6.845</v>
      </c>
      <c r="AA14">
        <v>1.523</v>
      </c>
      <c r="AB14">
        <v>0.097</v>
      </c>
    </row>
    <row r="15" ht="17.5" spans="1:28">
      <c r="A15" t="s">
        <v>17</v>
      </c>
      <c r="B15">
        <v>2.306</v>
      </c>
      <c r="C15">
        <v>1.027</v>
      </c>
      <c r="D15">
        <v>0.734</v>
      </c>
      <c r="G15" t="s">
        <v>17</v>
      </c>
      <c r="H15">
        <f t="shared" si="13"/>
        <v>3.273</v>
      </c>
      <c r="I15">
        <f t="shared" si="14"/>
        <v>1.121</v>
      </c>
      <c r="J15">
        <f t="shared" si="15"/>
        <v>0.537</v>
      </c>
      <c r="M15" t="s">
        <v>17</v>
      </c>
      <c r="N15">
        <v>5.612</v>
      </c>
      <c r="O15">
        <v>1.327</v>
      </c>
      <c r="P15">
        <v>0.212</v>
      </c>
      <c r="S15" t="s">
        <v>17</v>
      </c>
      <c r="T15">
        <v>6.549</v>
      </c>
      <c r="U15">
        <f t="shared" si="16"/>
        <v>1.425</v>
      </c>
      <c r="V15">
        <f t="shared" si="17"/>
        <v>0.131</v>
      </c>
      <c r="Y15" t="s">
        <v>17</v>
      </c>
      <c r="Z15">
        <v>6.899</v>
      </c>
      <c r="AA15">
        <v>1.512</v>
      </c>
      <c r="AB15">
        <v>0.089</v>
      </c>
    </row>
    <row r="16" ht="17.5" spans="1:28">
      <c r="A16" t="s">
        <v>17</v>
      </c>
      <c r="B16">
        <v>2.326</v>
      </c>
      <c r="C16">
        <v>1.047</v>
      </c>
      <c r="D16">
        <v>0.731</v>
      </c>
      <c r="G16" t="s">
        <v>17</v>
      </c>
      <c r="H16">
        <f t="shared" si="13"/>
        <v>3.293</v>
      </c>
      <c r="I16">
        <f t="shared" si="14"/>
        <v>1.141</v>
      </c>
      <c r="J16">
        <f t="shared" si="15"/>
        <v>0.534</v>
      </c>
      <c r="M16" t="s">
        <v>17</v>
      </c>
      <c r="N16">
        <v>5.692</v>
      </c>
      <c r="O16">
        <v>1.307</v>
      </c>
      <c r="P16">
        <v>0.292</v>
      </c>
      <c r="S16" t="s">
        <v>17</v>
      </c>
      <c r="T16">
        <f t="shared" ref="T16" si="18">N16+0.899</f>
        <v>6.591</v>
      </c>
      <c r="U16">
        <f t="shared" si="16"/>
        <v>1.405</v>
      </c>
      <c r="V16">
        <f t="shared" si="17"/>
        <v>0.211</v>
      </c>
      <c r="Y16" t="s">
        <v>17</v>
      </c>
      <c r="Z16">
        <v>6.998</v>
      </c>
      <c r="AA16">
        <v>1.501</v>
      </c>
      <c r="AB16">
        <v>0.091</v>
      </c>
    </row>
    <row r="17" ht="17.5" spans="1:28">
      <c r="A17" t="s">
        <v>18</v>
      </c>
      <c r="B17">
        <v>3.355</v>
      </c>
      <c r="C17">
        <v>1.361</v>
      </c>
      <c r="D17">
        <v>0.553</v>
      </c>
      <c r="G17" t="s">
        <v>18</v>
      </c>
      <c r="H17">
        <f>B17+1.193</f>
        <v>4.548</v>
      </c>
      <c r="I17">
        <f>C17+0.614</f>
        <v>1.975</v>
      </c>
      <c r="J17">
        <f>D17-0.074</f>
        <v>0.479</v>
      </c>
      <c r="M17" t="s">
        <v>18</v>
      </c>
      <c r="N17">
        <v>7.187</v>
      </c>
      <c r="O17">
        <v>3.14</v>
      </c>
      <c r="P17">
        <v>0.373</v>
      </c>
      <c r="S17" t="s">
        <v>18</v>
      </c>
      <c r="T17">
        <f>N17+0.107</f>
        <v>7.294</v>
      </c>
      <c r="U17">
        <f>O17+0.087</f>
        <v>3.227</v>
      </c>
      <c r="V17">
        <v>0.301</v>
      </c>
      <c r="Y17" t="s">
        <v>18</v>
      </c>
      <c r="Z17">
        <f>T17+0.258</f>
        <v>7.552</v>
      </c>
      <c r="AA17">
        <f>U17+0.501</f>
        <v>3.728</v>
      </c>
      <c r="AB17">
        <f>V17-0.025</f>
        <v>0.276</v>
      </c>
    </row>
    <row r="18" ht="17.5" spans="1:28">
      <c r="A18" t="s">
        <v>18</v>
      </c>
      <c r="B18">
        <v>3.355</v>
      </c>
      <c r="C18">
        <v>1.355</v>
      </c>
      <c r="D18">
        <v>0.563</v>
      </c>
      <c r="G18" t="s">
        <v>18</v>
      </c>
      <c r="H18">
        <f t="shared" ref="H18:H21" si="19">B18+1.193</f>
        <v>4.548</v>
      </c>
      <c r="I18">
        <f t="shared" ref="I18:I21" si="20">C18+0.614</f>
        <v>1.969</v>
      </c>
      <c r="J18">
        <f t="shared" ref="J18:J21" si="21">D18-0.074</f>
        <v>0.489</v>
      </c>
      <c r="M18" t="s">
        <v>18</v>
      </c>
      <c r="N18">
        <v>7.167</v>
      </c>
      <c r="O18">
        <v>3.22</v>
      </c>
      <c r="P18">
        <v>0.353</v>
      </c>
      <c r="S18" t="s">
        <v>18</v>
      </c>
      <c r="T18">
        <f t="shared" ref="T18:T21" si="22">N18+0.107</f>
        <v>7.274</v>
      </c>
      <c r="U18">
        <f t="shared" ref="U18:U21" si="23">O18+0.087</f>
        <v>3.307</v>
      </c>
      <c r="V18">
        <v>0.302</v>
      </c>
      <c r="Y18" t="s">
        <v>18</v>
      </c>
      <c r="Z18">
        <f t="shared" ref="Z18:Z21" si="24">T18+0.258</f>
        <v>7.532</v>
      </c>
      <c r="AA18">
        <f>U18+0.501</f>
        <v>3.808</v>
      </c>
      <c r="AB18">
        <f t="shared" ref="AB18:AB21" si="25">V18-0.025</f>
        <v>0.277</v>
      </c>
    </row>
    <row r="19" ht="17.5" spans="1:28">
      <c r="A19" t="s">
        <v>18</v>
      </c>
      <c r="B19">
        <v>3.395</v>
      </c>
      <c r="C19">
        <v>1.364</v>
      </c>
      <c r="D19">
        <v>0.559</v>
      </c>
      <c r="G19" t="s">
        <v>18</v>
      </c>
      <c r="H19">
        <f t="shared" si="19"/>
        <v>4.588</v>
      </c>
      <c r="I19">
        <f t="shared" si="20"/>
        <v>1.978</v>
      </c>
      <c r="J19">
        <f t="shared" si="21"/>
        <v>0.485</v>
      </c>
      <c r="M19" t="s">
        <v>18</v>
      </c>
      <c r="N19">
        <v>7.147</v>
      </c>
      <c r="O19">
        <v>3.16</v>
      </c>
      <c r="P19">
        <v>0.333</v>
      </c>
      <c r="S19" t="s">
        <v>18</v>
      </c>
      <c r="T19">
        <f t="shared" si="22"/>
        <v>7.254</v>
      </c>
      <c r="U19">
        <f t="shared" si="23"/>
        <v>3.247</v>
      </c>
      <c r="V19">
        <v>0.303</v>
      </c>
      <c r="Y19" t="s">
        <v>18</v>
      </c>
      <c r="Z19">
        <f t="shared" si="24"/>
        <v>7.512</v>
      </c>
      <c r="AA19">
        <f t="shared" ref="AA19:AA21" si="26">U19+0.501</f>
        <v>3.748</v>
      </c>
      <c r="AB19">
        <f t="shared" si="25"/>
        <v>0.278</v>
      </c>
    </row>
    <row r="20" ht="17.5" spans="1:28">
      <c r="A20" t="s">
        <v>18</v>
      </c>
      <c r="B20">
        <v>3.385</v>
      </c>
      <c r="C20">
        <v>1.358</v>
      </c>
      <c r="D20">
        <v>0.557</v>
      </c>
      <c r="G20" t="s">
        <v>18</v>
      </c>
      <c r="H20">
        <f t="shared" si="19"/>
        <v>4.578</v>
      </c>
      <c r="I20">
        <f t="shared" si="20"/>
        <v>1.972</v>
      </c>
      <c r="J20">
        <f t="shared" si="21"/>
        <v>0.483</v>
      </c>
      <c r="M20" t="s">
        <v>18</v>
      </c>
      <c r="N20">
        <v>7.127</v>
      </c>
      <c r="O20">
        <v>3.28</v>
      </c>
      <c r="P20">
        <v>0.313</v>
      </c>
      <c r="S20" t="s">
        <v>18</v>
      </c>
      <c r="T20">
        <f t="shared" si="22"/>
        <v>7.234</v>
      </c>
      <c r="U20">
        <f t="shared" si="23"/>
        <v>3.367</v>
      </c>
      <c r="V20">
        <v>0.299</v>
      </c>
      <c r="Y20" t="s">
        <v>18</v>
      </c>
      <c r="Z20">
        <f t="shared" si="24"/>
        <v>7.492</v>
      </c>
      <c r="AA20">
        <f t="shared" si="26"/>
        <v>3.868</v>
      </c>
      <c r="AB20">
        <f t="shared" si="25"/>
        <v>0.274</v>
      </c>
    </row>
    <row r="21" ht="17.5" spans="1:28">
      <c r="A21" t="s">
        <v>18</v>
      </c>
      <c r="B21">
        <v>3.365</v>
      </c>
      <c r="C21">
        <v>1.354</v>
      </c>
      <c r="D21">
        <v>0.569</v>
      </c>
      <c r="G21" t="s">
        <v>18</v>
      </c>
      <c r="H21">
        <f t="shared" si="19"/>
        <v>4.558</v>
      </c>
      <c r="I21">
        <f t="shared" si="20"/>
        <v>1.968</v>
      </c>
      <c r="J21">
        <f t="shared" si="21"/>
        <v>0.495</v>
      </c>
      <c r="M21" t="s">
        <v>18</v>
      </c>
      <c r="N21">
        <v>7.107</v>
      </c>
      <c r="O21">
        <v>3.31</v>
      </c>
      <c r="P21">
        <v>0.393</v>
      </c>
      <c r="S21" t="s">
        <v>18</v>
      </c>
      <c r="T21">
        <f t="shared" si="22"/>
        <v>7.214</v>
      </c>
      <c r="U21">
        <f t="shared" si="23"/>
        <v>3.397</v>
      </c>
      <c r="V21">
        <v>0.304</v>
      </c>
      <c r="Y21" t="s">
        <v>18</v>
      </c>
      <c r="Z21">
        <f t="shared" si="24"/>
        <v>7.472</v>
      </c>
      <c r="AA21">
        <f t="shared" si="26"/>
        <v>3.898</v>
      </c>
      <c r="AB21">
        <f t="shared" si="25"/>
        <v>0.279</v>
      </c>
    </row>
    <row r="22" ht="17.5" spans="1:28">
      <c r="A22" t="s">
        <v>19</v>
      </c>
      <c r="B22">
        <v>0.958</v>
      </c>
      <c r="C22">
        <v>1.672</v>
      </c>
      <c r="D22">
        <v>0.961</v>
      </c>
      <c r="G22" t="s">
        <v>19</v>
      </c>
      <c r="H22">
        <f>B22-0.102</f>
        <v>0.856</v>
      </c>
      <c r="I22">
        <f>C22+1.056</f>
        <v>2.728</v>
      </c>
      <c r="J22">
        <f>D22-0.096</f>
        <v>0.865</v>
      </c>
      <c r="M22" t="s">
        <v>19</v>
      </c>
      <c r="N22">
        <v>0.61</v>
      </c>
      <c r="O22">
        <v>4.25</v>
      </c>
      <c r="P22">
        <v>0.661</v>
      </c>
      <c r="S22" t="s">
        <v>19</v>
      </c>
      <c r="T22">
        <f>N22-0.087</f>
        <v>0.523</v>
      </c>
      <c r="U22">
        <f>O22+0.096</f>
        <v>4.346</v>
      </c>
      <c r="V22">
        <f>P22-0.095</f>
        <v>0.566</v>
      </c>
      <c r="Y22" t="s">
        <v>19</v>
      </c>
      <c r="Z22">
        <f>T22-0.208</f>
        <v>0.315</v>
      </c>
      <c r="AA22">
        <f>U22+1.15</f>
        <v>5.496</v>
      </c>
      <c r="AB22">
        <f>V22-0.099</f>
        <v>0.467</v>
      </c>
    </row>
    <row r="23" ht="17.5" spans="1:28">
      <c r="A23" t="s">
        <v>19</v>
      </c>
      <c r="B23">
        <v>0.928</v>
      </c>
      <c r="C23">
        <v>1.653</v>
      </c>
      <c r="D23">
        <v>0.921</v>
      </c>
      <c r="G23" t="s">
        <v>19</v>
      </c>
      <c r="H23">
        <f t="shared" ref="H23:H26" si="27">B23-0.102</f>
        <v>0.826</v>
      </c>
      <c r="I23">
        <f t="shared" ref="I23:I26" si="28">C23+1.056</f>
        <v>2.709</v>
      </c>
      <c r="J23">
        <f t="shared" ref="J23:J26" si="29">D23-0.096</f>
        <v>0.825</v>
      </c>
      <c r="M23" t="s">
        <v>19</v>
      </c>
      <c r="N23">
        <v>0.63</v>
      </c>
      <c r="O23">
        <v>4.21</v>
      </c>
      <c r="P23">
        <v>0.621</v>
      </c>
      <c r="S23" t="s">
        <v>19</v>
      </c>
      <c r="T23">
        <f t="shared" ref="T23:T26" si="30">N23-0.087</f>
        <v>0.543</v>
      </c>
      <c r="U23">
        <f t="shared" ref="U23:U26" si="31">O23+0.096</f>
        <v>4.306</v>
      </c>
      <c r="V23">
        <f t="shared" ref="V23:V26" si="32">P23-0.075</f>
        <v>0.546</v>
      </c>
      <c r="Y23" t="s">
        <v>19</v>
      </c>
      <c r="Z23">
        <f t="shared" ref="Z23:Z26" si="33">T23-0.208</f>
        <v>0.335</v>
      </c>
      <c r="AA23">
        <f t="shared" ref="AA23:AA26" si="34">U23+1.05</f>
        <v>5.356</v>
      </c>
      <c r="AB23">
        <f t="shared" ref="AB23:AB26" si="35">V23-0.099</f>
        <v>0.447</v>
      </c>
    </row>
    <row r="24" ht="17.5" spans="1:28">
      <c r="A24" t="s">
        <v>19</v>
      </c>
      <c r="B24">
        <v>0.948</v>
      </c>
      <c r="C24">
        <v>1.659</v>
      </c>
      <c r="D24">
        <v>0.941</v>
      </c>
      <c r="G24" t="s">
        <v>19</v>
      </c>
      <c r="H24">
        <f t="shared" si="27"/>
        <v>0.846</v>
      </c>
      <c r="I24">
        <f t="shared" si="28"/>
        <v>2.715</v>
      </c>
      <c r="J24">
        <f t="shared" si="29"/>
        <v>0.845</v>
      </c>
      <c r="M24" t="s">
        <v>19</v>
      </c>
      <c r="N24">
        <v>0.65</v>
      </c>
      <c r="O24">
        <v>4.23</v>
      </c>
      <c r="P24">
        <v>0.641</v>
      </c>
      <c r="S24" t="s">
        <v>19</v>
      </c>
      <c r="T24">
        <f t="shared" si="30"/>
        <v>0.563</v>
      </c>
      <c r="U24">
        <f t="shared" si="31"/>
        <v>4.326</v>
      </c>
      <c r="V24">
        <f t="shared" si="32"/>
        <v>0.566</v>
      </c>
      <c r="Y24" t="s">
        <v>19</v>
      </c>
      <c r="Z24">
        <f t="shared" si="33"/>
        <v>0.355</v>
      </c>
      <c r="AA24">
        <f>U24+0.99</f>
        <v>5.316</v>
      </c>
      <c r="AB24">
        <f t="shared" si="35"/>
        <v>0.467</v>
      </c>
    </row>
    <row r="25" ht="17.5" spans="1:28">
      <c r="A25" t="s">
        <v>19</v>
      </c>
      <c r="B25">
        <v>0.968</v>
      </c>
      <c r="C25">
        <v>1.646</v>
      </c>
      <c r="D25">
        <v>0.981</v>
      </c>
      <c r="G25" t="s">
        <v>19</v>
      </c>
      <c r="H25">
        <f t="shared" si="27"/>
        <v>0.866</v>
      </c>
      <c r="I25">
        <f t="shared" si="28"/>
        <v>2.702</v>
      </c>
      <c r="J25">
        <f t="shared" si="29"/>
        <v>0.885</v>
      </c>
      <c r="M25" t="s">
        <v>19</v>
      </c>
      <c r="N25">
        <v>0.67</v>
      </c>
      <c r="O25">
        <v>4.27</v>
      </c>
      <c r="P25">
        <v>0.681</v>
      </c>
      <c r="S25" t="s">
        <v>19</v>
      </c>
      <c r="T25">
        <f t="shared" si="30"/>
        <v>0.583</v>
      </c>
      <c r="U25">
        <f t="shared" si="31"/>
        <v>4.366</v>
      </c>
      <c r="V25">
        <v>0.538</v>
      </c>
      <c r="Y25" t="s">
        <v>19</v>
      </c>
      <c r="Z25">
        <f t="shared" si="33"/>
        <v>0.375</v>
      </c>
      <c r="AA25">
        <f t="shared" si="34"/>
        <v>5.416</v>
      </c>
      <c r="AB25">
        <f t="shared" si="35"/>
        <v>0.439</v>
      </c>
    </row>
    <row r="26" ht="17.5" spans="1:28">
      <c r="A26" t="s">
        <v>19</v>
      </c>
      <c r="B26">
        <v>0.988</v>
      </c>
      <c r="C26">
        <v>1.651</v>
      </c>
      <c r="D26">
        <v>0.951</v>
      </c>
      <c r="G26" t="s">
        <v>19</v>
      </c>
      <c r="H26">
        <f t="shared" si="27"/>
        <v>0.886</v>
      </c>
      <c r="I26">
        <f t="shared" si="28"/>
        <v>2.707</v>
      </c>
      <c r="J26">
        <f t="shared" si="29"/>
        <v>0.855</v>
      </c>
      <c r="M26" t="s">
        <v>19</v>
      </c>
      <c r="N26">
        <v>0.69</v>
      </c>
      <c r="O26">
        <v>4.29</v>
      </c>
      <c r="P26">
        <v>0.601</v>
      </c>
      <c r="S26" t="s">
        <v>19</v>
      </c>
      <c r="T26">
        <f t="shared" si="30"/>
        <v>0.603</v>
      </c>
      <c r="U26">
        <f t="shared" si="31"/>
        <v>4.386</v>
      </c>
      <c r="V26">
        <f t="shared" si="32"/>
        <v>0.526</v>
      </c>
      <c r="Y26" t="s">
        <v>19</v>
      </c>
      <c r="Z26">
        <f t="shared" si="33"/>
        <v>0.395</v>
      </c>
      <c r="AA26">
        <f t="shared" si="34"/>
        <v>5.436</v>
      </c>
      <c r="AB26">
        <f t="shared" si="35"/>
        <v>0.427</v>
      </c>
    </row>
  </sheetData>
  <pageMargins left="0.7" right="0.7" top="0.75" bottom="0.75" header="0.3" footer="0.3"/>
  <pageSetup paperSize="9" orientation="portrait"/>
  <headerFooter/>
  <ignoredErrors>
    <ignoredError sqref="AA2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6"/>
  <sheetViews>
    <sheetView topLeftCell="L6" workbookViewId="0">
      <selection activeCell="Z12" sqref="Z12:AB26"/>
    </sheetView>
  </sheetViews>
  <sheetFormatPr defaultColWidth="9" defaultRowHeight="14"/>
  <sheetData>
    <row r="1" ht="17.5" spans="1:28">
      <c r="A1" t="s">
        <v>5</v>
      </c>
      <c r="B1" t="s">
        <v>2</v>
      </c>
      <c r="C1" t="s">
        <v>3</v>
      </c>
      <c r="D1" t="s">
        <v>4</v>
      </c>
      <c r="G1" t="s">
        <v>16</v>
      </c>
      <c r="H1" t="s">
        <v>2</v>
      </c>
      <c r="I1" t="s">
        <v>3</v>
      </c>
      <c r="J1" t="s">
        <v>4</v>
      </c>
      <c r="M1" t="s">
        <v>17</v>
      </c>
      <c r="N1" t="s">
        <v>2</v>
      </c>
      <c r="O1" t="s">
        <v>3</v>
      </c>
      <c r="P1" t="s">
        <v>4</v>
      </c>
      <c r="S1" t="s">
        <v>18</v>
      </c>
      <c r="T1" t="s">
        <v>2</v>
      </c>
      <c r="U1" t="s">
        <v>3</v>
      </c>
      <c r="V1" t="s">
        <v>4</v>
      </c>
      <c r="Y1" t="s">
        <v>19</v>
      </c>
      <c r="Z1" t="s">
        <v>2</v>
      </c>
      <c r="AA1" t="s">
        <v>3</v>
      </c>
      <c r="AB1" t="s">
        <v>4</v>
      </c>
    </row>
    <row r="2" spans="1:28">
      <c r="A2" t="s">
        <v>26</v>
      </c>
      <c r="B2">
        <v>1.891</v>
      </c>
      <c r="C2">
        <v>0.381</v>
      </c>
      <c r="D2">
        <v>0.782</v>
      </c>
      <c r="G2" t="s">
        <v>26</v>
      </c>
      <c r="H2">
        <v>1.645</v>
      </c>
      <c r="I2">
        <v>0.457</v>
      </c>
      <c r="J2">
        <v>0.586</v>
      </c>
      <c r="M2" t="s">
        <v>26</v>
      </c>
      <c r="N2">
        <v>2.616</v>
      </c>
      <c r="O2">
        <v>1.953</v>
      </c>
      <c r="P2">
        <v>0.204</v>
      </c>
      <c r="S2" t="s">
        <v>26</v>
      </c>
      <c r="T2">
        <v>2.259</v>
      </c>
      <c r="U2">
        <v>1.439</v>
      </c>
      <c r="V2">
        <v>0.213</v>
      </c>
      <c r="Y2" t="s">
        <v>26</v>
      </c>
      <c r="Z2">
        <v>0.498</v>
      </c>
      <c r="AA2">
        <v>2.193</v>
      </c>
      <c r="AB2">
        <v>0.995</v>
      </c>
    </row>
    <row r="3" spans="1:28">
      <c r="A3" t="s">
        <v>26</v>
      </c>
      <c r="B3">
        <v>1.893</v>
      </c>
      <c r="C3">
        <v>0.385</v>
      </c>
      <c r="D3">
        <v>0.785</v>
      </c>
      <c r="G3" t="s">
        <v>26</v>
      </c>
      <c r="H3">
        <v>1.648</v>
      </c>
      <c r="I3">
        <v>0.459</v>
      </c>
      <c r="J3">
        <v>0.589</v>
      </c>
      <c r="M3" t="s">
        <v>26</v>
      </c>
      <c r="N3">
        <v>2.614</v>
      </c>
      <c r="O3">
        <v>1.854</v>
      </c>
      <c r="P3">
        <v>0.201</v>
      </c>
      <c r="S3" t="s">
        <v>26</v>
      </c>
      <c r="T3">
        <v>2.252</v>
      </c>
      <c r="U3">
        <v>1.453</v>
      </c>
      <c r="V3">
        <v>0.221</v>
      </c>
      <c r="Y3" t="s">
        <v>26</v>
      </c>
      <c r="Z3">
        <v>0.488</v>
      </c>
      <c r="AA3">
        <v>2.221</v>
      </c>
      <c r="AB3">
        <v>0.987</v>
      </c>
    </row>
    <row r="4" spans="1:28">
      <c r="A4" t="s">
        <v>26</v>
      </c>
      <c r="B4">
        <v>1.892</v>
      </c>
      <c r="C4">
        <v>0.379</v>
      </c>
      <c r="D4">
        <v>0.779</v>
      </c>
      <c r="G4" t="s">
        <v>26</v>
      </c>
      <c r="H4">
        <v>1.651</v>
      </c>
      <c r="I4">
        <v>0.461</v>
      </c>
      <c r="J4">
        <v>0.585</v>
      </c>
      <c r="M4" t="s">
        <v>26</v>
      </c>
      <c r="N4">
        <v>2.621</v>
      </c>
      <c r="O4">
        <v>1.743</v>
      </c>
      <c r="P4">
        <v>0.203</v>
      </c>
      <c r="S4" t="s">
        <v>26</v>
      </c>
      <c r="T4">
        <v>2.257</v>
      </c>
      <c r="U4">
        <v>1.325</v>
      </c>
      <c r="V4">
        <v>0.215</v>
      </c>
      <c r="Y4" t="s">
        <v>26</v>
      </c>
      <c r="Z4">
        <v>0.501</v>
      </c>
      <c r="AA4">
        <v>2.189</v>
      </c>
      <c r="AB4">
        <v>0.993</v>
      </c>
    </row>
    <row r="5" spans="1:28">
      <c r="A5" t="s">
        <v>26</v>
      </c>
      <c r="B5">
        <v>1.894</v>
      </c>
      <c r="C5">
        <v>0.378</v>
      </c>
      <c r="D5">
        <v>0.778</v>
      </c>
      <c r="G5" t="s">
        <v>26</v>
      </c>
      <c r="H5">
        <v>1.649</v>
      </c>
      <c r="I5">
        <v>0.462</v>
      </c>
      <c r="J5">
        <v>0.591</v>
      </c>
      <c r="M5" t="s">
        <v>26</v>
      </c>
      <c r="N5">
        <v>2.619</v>
      </c>
      <c r="O5">
        <v>1.753</v>
      </c>
      <c r="P5">
        <v>0.203</v>
      </c>
      <c r="S5" t="s">
        <v>26</v>
      </c>
      <c r="T5">
        <v>2.254</v>
      </c>
      <c r="U5">
        <v>1.369</v>
      </c>
      <c r="V5">
        <v>0.214</v>
      </c>
      <c r="Y5" t="s">
        <v>26</v>
      </c>
      <c r="Z5">
        <v>0.497</v>
      </c>
      <c r="AA5">
        <v>2.228</v>
      </c>
      <c r="AB5">
        <v>0.991</v>
      </c>
    </row>
    <row r="6" spans="1:28">
      <c r="A6" t="s">
        <v>26</v>
      </c>
      <c r="B6">
        <v>1.889</v>
      </c>
      <c r="C6">
        <v>0.384</v>
      </c>
      <c r="D6">
        <v>0.783</v>
      </c>
      <c r="G6" t="s">
        <v>26</v>
      </c>
      <c r="H6">
        <v>1.653</v>
      </c>
      <c r="I6">
        <v>0.458</v>
      </c>
      <c r="J6">
        <v>0.587</v>
      </c>
      <c r="M6" t="s">
        <v>26</v>
      </c>
      <c r="N6">
        <v>2.613</v>
      </c>
      <c r="O6">
        <v>1.753</v>
      </c>
      <c r="P6">
        <v>0.198</v>
      </c>
      <c r="S6" t="s">
        <v>26</v>
      </c>
      <c r="T6">
        <v>2.252</v>
      </c>
      <c r="U6">
        <v>1.423</v>
      </c>
      <c r="V6">
        <v>0.216</v>
      </c>
      <c r="Y6" t="s">
        <v>26</v>
      </c>
      <c r="Z6">
        <v>0.496</v>
      </c>
      <c r="AA6">
        <v>2.229</v>
      </c>
      <c r="AB6">
        <v>0.987</v>
      </c>
    </row>
    <row r="7" spans="1:28">
      <c r="A7" t="s">
        <v>27</v>
      </c>
      <c r="B7">
        <v>2.404</v>
      </c>
      <c r="C7">
        <v>0.265</v>
      </c>
      <c r="D7">
        <v>0.465</v>
      </c>
      <c r="G7" t="s">
        <v>27</v>
      </c>
      <c r="H7">
        <v>2.023</v>
      </c>
      <c r="I7">
        <v>0.419</v>
      </c>
      <c r="J7">
        <v>0.596</v>
      </c>
      <c r="M7" t="s">
        <v>27</v>
      </c>
      <c r="N7">
        <v>3.325</v>
      </c>
      <c r="O7">
        <v>2.244</v>
      </c>
      <c r="P7">
        <v>0.185</v>
      </c>
      <c r="S7" t="s">
        <v>27</v>
      </c>
      <c r="T7">
        <v>2.341</v>
      </c>
      <c r="U7">
        <v>1.568</v>
      </c>
      <c r="V7">
        <v>0.186</v>
      </c>
      <c r="Y7" t="s">
        <v>27</v>
      </c>
      <c r="Z7">
        <v>0.473</v>
      </c>
      <c r="AA7">
        <v>3.109</v>
      </c>
      <c r="AB7">
        <v>0.857</v>
      </c>
    </row>
    <row r="8" spans="1:28">
      <c r="A8" t="s">
        <v>27</v>
      </c>
      <c r="B8">
        <v>2.423</v>
      </c>
      <c r="C8">
        <v>0.268</v>
      </c>
      <c r="D8">
        <v>0.469</v>
      </c>
      <c r="G8" t="s">
        <v>27</v>
      </c>
      <c r="H8">
        <v>2.025</v>
      </c>
      <c r="I8">
        <v>0.417</v>
      </c>
      <c r="J8">
        <v>0.598</v>
      </c>
      <c r="M8" t="s">
        <v>27</v>
      </c>
      <c r="N8">
        <v>3.431</v>
      </c>
      <c r="O8">
        <v>2.123</v>
      </c>
      <c r="P8">
        <v>0.188</v>
      </c>
      <c r="S8" t="s">
        <v>27</v>
      </c>
      <c r="T8">
        <v>2.357</v>
      </c>
      <c r="U8">
        <v>1.523</v>
      </c>
      <c r="V8">
        <v>0.189</v>
      </c>
      <c r="Y8" t="s">
        <v>27</v>
      </c>
      <c r="Z8">
        <v>0.464</v>
      </c>
      <c r="AA8">
        <v>3.128</v>
      </c>
      <c r="AB8">
        <v>0.865</v>
      </c>
    </row>
    <row r="9" spans="1:28">
      <c r="A9" t="s">
        <v>27</v>
      </c>
      <c r="B9">
        <v>2.406</v>
      </c>
      <c r="C9">
        <v>0.271</v>
      </c>
      <c r="D9">
        <v>0.468</v>
      </c>
      <c r="G9" t="s">
        <v>27</v>
      </c>
      <c r="H9">
        <v>2.026</v>
      </c>
      <c r="I9">
        <v>0.418</v>
      </c>
      <c r="J9">
        <v>0.601</v>
      </c>
      <c r="M9" t="s">
        <v>27</v>
      </c>
      <c r="N9">
        <v>3.228</v>
      </c>
      <c r="O9">
        <v>2.156</v>
      </c>
      <c r="P9">
        <v>0.184</v>
      </c>
      <c r="S9" t="s">
        <v>27</v>
      </c>
      <c r="T9">
        <v>2.328</v>
      </c>
      <c r="U9">
        <v>1.579</v>
      </c>
      <c r="V9">
        <v>0.187</v>
      </c>
      <c r="Y9" t="s">
        <v>27</v>
      </c>
      <c r="Z9">
        <v>0.478</v>
      </c>
      <c r="AA9">
        <v>3.105</v>
      </c>
      <c r="AB9">
        <v>0.866</v>
      </c>
    </row>
    <row r="10" spans="1:28">
      <c r="A10" t="s">
        <v>27</v>
      </c>
      <c r="B10">
        <v>2.415</v>
      </c>
      <c r="C10">
        <v>0.264</v>
      </c>
      <c r="D10">
        <v>0.472</v>
      </c>
      <c r="G10" t="s">
        <v>27</v>
      </c>
      <c r="H10">
        <v>2.021</v>
      </c>
      <c r="I10">
        <v>0.417</v>
      </c>
      <c r="J10">
        <v>0.599</v>
      </c>
      <c r="M10" t="s">
        <v>27</v>
      </c>
      <c r="N10">
        <v>3.339</v>
      </c>
      <c r="O10">
        <v>2.215</v>
      </c>
      <c r="P10">
        <v>0.186</v>
      </c>
      <c r="S10" t="s">
        <v>27</v>
      </c>
      <c r="T10">
        <v>2.365</v>
      </c>
      <c r="U10">
        <v>1.531</v>
      </c>
      <c r="V10">
        <v>0.188</v>
      </c>
      <c r="Y10" t="s">
        <v>27</v>
      </c>
      <c r="Z10">
        <v>0.481</v>
      </c>
      <c r="AA10">
        <v>3.103</v>
      </c>
      <c r="AB10">
        <v>0.876</v>
      </c>
    </row>
    <row r="11" spans="1:28">
      <c r="A11" t="s">
        <v>27</v>
      </c>
      <c r="B11">
        <v>2.439</v>
      </c>
      <c r="C11">
        <v>0.267</v>
      </c>
      <c r="D11">
        <v>0.463</v>
      </c>
      <c r="G11" t="s">
        <v>27</v>
      </c>
      <c r="H11">
        <v>2.022</v>
      </c>
      <c r="I11">
        <v>0.415</v>
      </c>
      <c r="J11">
        <v>0.589</v>
      </c>
      <c r="M11" t="s">
        <v>27</v>
      </c>
      <c r="N11">
        <v>3.424</v>
      </c>
      <c r="O11">
        <v>2.104</v>
      </c>
      <c r="P11">
        <v>0.185</v>
      </c>
      <c r="S11" t="s">
        <v>27</v>
      </c>
      <c r="T11">
        <v>2.398</v>
      </c>
      <c r="U11">
        <v>1.542</v>
      </c>
      <c r="V11">
        <v>0.186</v>
      </c>
      <c r="Y11" t="s">
        <v>27</v>
      </c>
      <c r="Z11">
        <v>0.479</v>
      </c>
      <c r="AA11">
        <v>3.111</v>
      </c>
      <c r="AB11">
        <v>0.868</v>
      </c>
    </row>
    <row r="12" spans="1:28">
      <c r="A12" t="s">
        <v>28</v>
      </c>
      <c r="B12">
        <v>2.925</v>
      </c>
      <c r="C12">
        <v>0.198</v>
      </c>
      <c r="D12">
        <v>0.315</v>
      </c>
      <c r="G12" t="s">
        <v>28</v>
      </c>
      <c r="H12">
        <v>2.218</v>
      </c>
      <c r="I12">
        <v>0.305</v>
      </c>
      <c r="J12">
        <v>0.428</v>
      </c>
      <c r="M12" t="s">
        <v>28</v>
      </c>
      <c r="N12">
        <v>4.732</v>
      </c>
      <c r="O12">
        <v>2.984</v>
      </c>
      <c r="P12">
        <v>0.183</v>
      </c>
      <c r="S12" t="s">
        <v>28</v>
      </c>
      <c r="T12">
        <v>2.416</v>
      </c>
      <c r="U12">
        <v>1.631</v>
      </c>
      <c r="V12">
        <v>0.159</v>
      </c>
      <c r="Y12" t="s">
        <v>28</v>
      </c>
      <c r="Z12">
        <v>0.451</v>
      </c>
      <c r="AA12">
        <v>3.987</v>
      </c>
      <c r="AB12">
        <v>0.801</v>
      </c>
    </row>
    <row r="13" spans="1:28">
      <c r="A13" t="s">
        <v>28</v>
      </c>
      <c r="B13">
        <v>2.945</v>
      </c>
      <c r="C13">
        <v>0.188</v>
      </c>
      <c r="D13">
        <v>0.318</v>
      </c>
      <c r="G13" t="s">
        <v>28</v>
      </c>
      <c r="H13">
        <v>2.217</v>
      </c>
      <c r="I13">
        <v>0.307</v>
      </c>
      <c r="J13">
        <v>0.431</v>
      </c>
      <c r="M13" t="s">
        <v>28</v>
      </c>
      <c r="N13">
        <v>4.842</v>
      </c>
      <c r="O13">
        <v>2.823</v>
      </c>
      <c r="P13">
        <v>0.181</v>
      </c>
      <c r="S13" t="s">
        <v>28</v>
      </c>
      <c r="T13">
        <v>2.429</v>
      </c>
      <c r="U13">
        <v>1.638</v>
      </c>
      <c r="V13">
        <v>0.158</v>
      </c>
      <c r="Y13" t="s">
        <v>28</v>
      </c>
      <c r="Z13">
        <v>0.452</v>
      </c>
      <c r="AA13">
        <v>3.956</v>
      </c>
      <c r="AB13">
        <v>0.802</v>
      </c>
    </row>
    <row r="14" spans="1:28">
      <c r="A14" t="s">
        <v>28</v>
      </c>
      <c r="B14">
        <v>2.931</v>
      </c>
      <c r="C14">
        <v>0.192</v>
      </c>
      <c r="D14">
        <v>0.321</v>
      </c>
      <c r="G14" t="s">
        <v>28</v>
      </c>
      <c r="H14">
        <v>2.222</v>
      </c>
      <c r="I14">
        <v>0.311</v>
      </c>
      <c r="J14">
        <v>0.429</v>
      </c>
      <c r="M14" t="s">
        <v>28</v>
      </c>
      <c r="N14">
        <v>4.772</v>
      </c>
      <c r="O14">
        <v>2.922</v>
      </c>
      <c r="P14">
        <v>0.181</v>
      </c>
      <c r="S14" t="s">
        <v>28</v>
      </c>
      <c r="T14">
        <v>2.408</v>
      </c>
      <c r="U14">
        <v>1.621</v>
      </c>
      <c r="V14">
        <v>0.159</v>
      </c>
      <c r="Y14" t="s">
        <v>28</v>
      </c>
      <c r="Z14">
        <v>0.457</v>
      </c>
      <c r="AA14">
        <v>3.996</v>
      </c>
      <c r="AB14">
        <v>0.812</v>
      </c>
    </row>
    <row r="15" spans="1:28">
      <c r="A15" t="s">
        <v>28</v>
      </c>
      <c r="B15">
        <v>2.929</v>
      </c>
      <c r="C15">
        <v>0.196</v>
      </c>
      <c r="D15">
        <v>0.316</v>
      </c>
      <c r="G15" t="s">
        <v>28</v>
      </c>
      <c r="H15">
        <v>2.215</v>
      </c>
      <c r="I15">
        <v>0.309</v>
      </c>
      <c r="J15">
        <v>0.427</v>
      </c>
      <c r="M15" t="s">
        <v>28</v>
      </c>
      <c r="N15">
        <v>4.522</v>
      </c>
      <c r="O15">
        <v>2.884</v>
      </c>
      <c r="P15">
        <v>0.181</v>
      </c>
      <c r="S15" t="s">
        <v>28</v>
      </c>
      <c r="T15">
        <v>2.421</v>
      </c>
      <c r="U15">
        <v>1.629</v>
      </c>
      <c r="V15">
        <v>0.157</v>
      </c>
      <c r="Y15" t="s">
        <v>28</v>
      </c>
      <c r="Z15">
        <v>0.455</v>
      </c>
      <c r="AA15">
        <v>3.978</v>
      </c>
      <c r="AB15">
        <v>0.812</v>
      </c>
    </row>
    <row r="16" spans="1:28">
      <c r="A16" t="s">
        <v>28</v>
      </c>
      <c r="B16">
        <v>2.935</v>
      </c>
      <c r="C16">
        <v>0.189</v>
      </c>
      <c r="D16">
        <v>0.317</v>
      </c>
      <c r="G16" t="s">
        <v>28</v>
      </c>
      <c r="H16">
        <v>2.221</v>
      </c>
      <c r="I16">
        <v>0.312</v>
      </c>
      <c r="J16">
        <v>0.433</v>
      </c>
      <c r="M16" t="s">
        <v>28</v>
      </c>
      <c r="N16">
        <v>4.627</v>
      </c>
      <c r="O16">
        <v>2.854</v>
      </c>
      <c r="P16">
        <v>0.182</v>
      </c>
      <c r="S16" t="s">
        <v>28</v>
      </c>
      <c r="T16">
        <v>2.423</v>
      </c>
      <c r="U16">
        <v>1.623</v>
      </c>
      <c r="V16">
        <v>0.158</v>
      </c>
      <c r="Y16" t="s">
        <v>28</v>
      </c>
      <c r="Z16">
        <v>0.453</v>
      </c>
      <c r="AA16">
        <v>3.995</v>
      </c>
      <c r="AB16">
        <v>0.811</v>
      </c>
    </row>
    <row r="17" spans="1:28">
      <c r="A17" t="s">
        <v>29</v>
      </c>
      <c r="B17">
        <v>3.425</v>
      </c>
      <c r="C17">
        <v>0.158</v>
      </c>
      <c r="D17">
        <v>0.289</v>
      </c>
      <c r="G17" t="s">
        <v>29</v>
      </c>
      <c r="H17">
        <v>2.454</v>
      </c>
      <c r="I17">
        <v>0.298</v>
      </c>
      <c r="J17">
        <v>0.399</v>
      </c>
      <c r="M17" t="s">
        <v>29</v>
      </c>
      <c r="N17">
        <v>5.672</v>
      </c>
      <c r="O17">
        <v>3.076</v>
      </c>
      <c r="P17">
        <v>0.171</v>
      </c>
      <c r="S17" t="s">
        <v>29</v>
      </c>
      <c r="T17">
        <v>2.805</v>
      </c>
      <c r="U17">
        <v>1.797</v>
      </c>
      <c r="V17">
        <v>0.152</v>
      </c>
      <c r="Y17" t="s">
        <v>29</v>
      </c>
      <c r="Z17">
        <v>0.431</v>
      </c>
      <c r="AA17">
        <v>4.675</v>
      </c>
      <c r="AB17">
        <v>0.798</v>
      </c>
    </row>
    <row r="18" spans="1:28">
      <c r="A18" t="s">
        <v>29</v>
      </c>
      <c r="B18">
        <v>3.431</v>
      </c>
      <c r="C18">
        <v>0.162</v>
      </c>
      <c r="D18">
        <v>0.282</v>
      </c>
      <c r="G18" t="s">
        <v>29</v>
      </c>
      <c r="H18">
        <v>2.456</v>
      </c>
      <c r="I18">
        <v>0.299</v>
      </c>
      <c r="J18">
        <v>0.397</v>
      </c>
      <c r="M18" t="s">
        <v>29</v>
      </c>
      <c r="N18">
        <v>5.652</v>
      </c>
      <c r="O18">
        <v>3.013</v>
      </c>
      <c r="P18">
        <v>0.169</v>
      </c>
      <c r="S18" t="s">
        <v>29</v>
      </c>
      <c r="T18">
        <v>2.713</v>
      </c>
      <c r="U18">
        <v>1.898</v>
      </c>
      <c r="V18">
        <v>0.153</v>
      </c>
      <c r="Y18" t="s">
        <v>29</v>
      </c>
      <c r="Z18">
        <v>0.428</v>
      </c>
      <c r="AA18">
        <v>4.688</v>
      </c>
      <c r="AB18">
        <v>0.795</v>
      </c>
    </row>
    <row r="19" spans="1:28">
      <c r="A19" t="s">
        <v>29</v>
      </c>
      <c r="B19">
        <v>3.428</v>
      </c>
      <c r="C19">
        <v>0.159</v>
      </c>
      <c r="D19">
        <v>0.299</v>
      </c>
      <c r="G19" t="s">
        <v>29</v>
      </c>
      <c r="H19">
        <v>2.455</v>
      </c>
      <c r="I19">
        <v>0.301</v>
      </c>
      <c r="J19">
        <v>0.395</v>
      </c>
      <c r="M19" t="s">
        <v>29</v>
      </c>
      <c r="N19">
        <v>5.632</v>
      </c>
      <c r="O19">
        <v>3.086</v>
      </c>
      <c r="P19">
        <v>0.168</v>
      </c>
      <c r="S19" t="s">
        <v>29</v>
      </c>
      <c r="T19">
        <v>2.806</v>
      </c>
      <c r="U19">
        <v>1.798</v>
      </c>
      <c r="V19">
        <v>0.151</v>
      </c>
      <c r="Y19" t="s">
        <v>29</v>
      </c>
      <c r="Z19">
        <v>0.429</v>
      </c>
      <c r="AA19">
        <v>4.587</v>
      </c>
      <c r="AB19">
        <v>0.789</v>
      </c>
    </row>
    <row r="20" spans="1:28">
      <c r="A20" t="s">
        <v>29</v>
      </c>
      <c r="B20">
        <v>3.439</v>
      </c>
      <c r="C20">
        <v>0.164</v>
      </c>
      <c r="D20">
        <v>0.284</v>
      </c>
      <c r="G20" t="s">
        <v>29</v>
      </c>
      <c r="H20">
        <v>2.461</v>
      </c>
      <c r="I20">
        <v>0.303</v>
      </c>
      <c r="J20">
        <v>0.396</v>
      </c>
      <c r="M20" t="s">
        <v>29</v>
      </c>
      <c r="N20">
        <v>5.612</v>
      </c>
      <c r="O20">
        <v>3.097</v>
      </c>
      <c r="P20">
        <v>0.171</v>
      </c>
      <c r="S20" t="s">
        <v>29</v>
      </c>
      <c r="T20">
        <v>2.853</v>
      </c>
      <c r="U20">
        <v>1.696</v>
      </c>
      <c r="V20">
        <v>0.153</v>
      </c>
      <c r="Y20" t="s">
        <v>29</v>
      </c>
      <c r="Z20">
        <v>0.432</v>
      </c>
      <c r="AA20">
        <v>4.574</v>
      </c>
      <c r="AB20">
        <v>0.778</v>
      </c>
    </row>
    <row r="21" spans="1:28">
      <c r="A21" t="s">
        <v>29</v>
      </c>
      <c r="B21">
        <v>3.424</v>
      </c>
      <c r="C21">
        <v>0.162</v>
      </c>
      <c r="D21">
        <v>0.285</v>
      </c>
      <c r="G21" t="s">
        <v>29</v>
      </c>
      <c r="H21">
        <v>2.463</v>
      </c>
      <c r="I21">
        <v>0.295</v>
      </c>
      <c r="J21">
        <v>0.389</v>
      </c>
      <c r="M21" t="s">
        <v>29</v>
      </c>
      <c r="N21">
        <v>5.692</v>
      </c>
      <c r="O21">
        <v>3.029</v>
      </c>
      <c r="P21">
        <v>0.167</v>
      </c>
      <c r="S21" t="s">
        <v>29</v>
      </c>
      <c r="T21">
        <v>2.809</v>
      </c>
      <c r="U21">
        <v>1.698</v>
      </c>
      <c r="V21">
        <v>0.152</v>
      </c>
      <c r="Y21" t="s">
        <v>29</v>
      </c>
      <c r="Z21">
        <v>0.433</v>
      </c>
      <c r="AA21">
        <v>4.571</v>
      </c>
      <c r="AB21">
        <v>0.788</v>
      </c>
    </row>
    <row r="22" spans="1:28">
      <c r="A22" t="s">
        <v>30</v>
      </c>
      <c r="B22">
        <v>3.836</v>
      </c>
      <c r="C22">
        <v>0.126</v>
      </c>
      <c r="D22">
        <v>0.357</v>
      </c>
      <c r="G22" t="s">
        <v>30</v>
      </c>
      <c r="H22">
        <v>2.616</v>
      </c>
      <c r="I22">
        <v>0.275</v>
      </c>
      <c r="J22">
        <v>0.358</v>
      </c>
      <c r="M22" t="s">
        <v>30</v>
      </c>
      <c r="N22">
        <v>5.971</v>
      </c>
      <c r="O22">
        <v>3.736</v>
      </c>
      <c r="P22">
        <v>0.158</v>
      </c>
      <c r="S22" t="s">
        <v>30</v>
      </c>
      <c r="T22">
        <v>3.514</v>
      </c>
      <c r="U22">
        <v>2.092</v>
      </c>
      <c r="V22">
        <v>0.148</v>
      </c>
      <c r="Y22" t="s">
        <v>30</v>
      </c>
      <c r="Z22">
        <v>0.421</v>
      </c>
      <c r="AA22">
        <v>5.015</v>
      </c>
      <c r="AB22">
        <v>0.713</v>
      </c>
    </row>
    <row r="23" spans="1:28">
      <c r="A23" t="s">
        <v>30</v>
      </c>
      <c r="B23">
        <v>3.842</v>
      </c>
      <c r="C23">
        <v>0.125</v>
      </c>
      <c r="D23">
        <v>0.354</v>
      </c>
      <c r="G23" t="s">
        <v>30</v>
      </c>
      <c r="H23">
        <v>2.614</v>
      </c>
      <c r="I23">
        <v>0.279</v>
      </c>
      <c r="J23">
        <v>0.361</v>
      </c>
      <c r="M23" t="s">
        <v>30</v>
      </c>
      <c r="N23">
        <v>5.968</v>
      </c>
      <c r="O23">
        <v>3.642</v>
      </c>
      <c r="P23">
        <v>0.159</v>
      </c>
      <c r="S23" t="s">
        <v>30</v>
      </c>
      <c r="T23">
        <v>3.319</v>
      </c>
      <c r="U23">
        <v>2.101</v>
      </c>
      <c r="V23">
        <v>0.149</v>
      </c>
      <c r="Y23" t="s">
        <v>30</v>
      </c>
      <c r="Z23">
        <v>0.412</v>
      </c>
      <c r="AA23">
        <v>5.019</v>
      </c>
      <c r="AB23">
        <v>0.721</v>
      </c>
    </row>
    <row r="24" spans="1:28">
      <c r="A24" t="s">
        <v>30</v>
      </c>
      <c r="B24">
        <v>3.839</v>
      </c>
      <c r="C24">
        <v>0.139</v>
      </c>
      <c r="D24">
        <v>0.348</v>
      </c>
      <c r="G24" t="s">
        <v>30</v>
      </c>
      <c r="H24">
        <v>2.621</v>
      </c>
      <c r="I24">
        <v>0.274</v>
      </c>
      <c r="J24">
        <v>0.359</v>
      </c>
      <c r="M24" t="s">
        <v>30</v>
      </c>
      <c r="N24">
        <v>5.897</v>
      </c>
      <c r="O24">
        <v>3.649</v>
      </c>
      <c r="P24">
        <v>0.161</v>
      </c>
      <c r="S24" t="s">
        <v>30</v>
      </c>
      <c r="T24">
        <v>3.518</v>
      </c>
      <c r="U24">
        <v>2.098</v>
      </c>
      <c r="V24">
        <v>0.147</v>
      </c>
      <c r="Y24" t="s">
        <v>30</v>
      </c>
      <c r="Z24">
        <v>0.419</v>
      </c>
      <c r="AA24">
        <v>5.013</v>
      </c>
      <c r="AB24">
        <v>0.718</v>
      </c>
    </row>
    <row r="25" spans="1:28">
      <c r="A25" t="s">
        <v>30</v>
      </c>
      <c r="B25">
        <v>3.835</v>
      </c>
      <c r="C25">
        <v>0.127</v>
      </c>
      <c r="D25">
        <v>0.347</v>
      </c>
      <c r="G25" t="s">
        <v>30</v>
      </c>
      <c r="H25">
        <v>2.619</v>
      </c>
      <c r="I25">
        <v>0.281</v>
      </c>
      <c r="J25">
        <v>0.362</v>
      </c>
      <c r="M25" t="s">
        <v>30</v>
      </c>
      <c r="N25">
        <v>5.991</v>
      </c>
      <c r="O25">
        <v>3.635</v>
      </c>
      <c r="P25">
        <v>0.161</v>
      </c>
      <c r="S25" t="s">
        <v>30</v>
      </c>
      <c r="T25">
        <v>3.521</v>
      </c>
      <c r="U25">
        <v>2.099</v>
      </c>
      <c r="V25">
        <v>0.148</v>
      </c>
      <c r="Y25" t="s">
        <v>30</v>
      </c>
      <c r="Z25">
        <v>0.411</v>
      </c>
      <c r="AA25">
        <v>5.023</v>
      </c>
      <c r="AB25">
        <v>0.719</v>
      </c>
    </row>
    <row r="26" spans="1:28">
      <c r="A26" t="s">
        <v>30</v>
      </c>
      <c r="B26">
        <v>3.844</v>
      </c>
      <c r="C26">
        <v>0.135</v>
      </c>
      <c r="D26">
        <v>0.356</v>
      </c>
      <c r="G26" t="s">
        <v>30</v>
      </c>
      <c r="H26">
        <v>2.613</v>
      </c>
      <c r="I26">
        <v>0.273</v>
      </c>
      <c r="J26">
        <v>0.355</v>
      </c>
      <c r="M26" t="s">
        <v>30</v>
      </c>
      <c r="N26">
        <v>5.978</v>
      </c>
      <c r="O26">
        <v>3.844</v>
      </c>
      <c r="P26">
        <v>0.162</v>
      </c>
      <c r="S26" t="s">
        <v>30</v>
      </c>
      <c r="T26">
        <v>3.415</v>
      </c>
      <c r="U26">
        <v>2.099</v>
      </c>
      <c r="V26">
        <v>0.145</v>
      </c>
      <c r="Y26" t="s">
        <v>30</v>
      </c>
      <c r="Z26">
        <v>0.418</v>
      </c>
      <c r="AA26">
        <v>5.013</v>
      </c>
      <c r="AB26">
        <v>0.725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6"/>
  <sheetViews>
    <sheetView topLeftCell="L6" workbookViewId="0">
      <selection activeCell="Z12" sqref="Z12:AB26"/>
    </sheetView>
  </sheetViews>
  <sheetFormatPr defaultColWidth="9" defaultRowHeight="14"/>
  <sheetData>
    <row r="1" ht="17.5" spans="1:28">
      <c r="A1" t="s">
        <v>5</v>
      </c>
      <c r="B1" t="s">
        <v>2</v>
      </c>
      <c r="C1" t="s">
        <v>3</v>
      </c>
      <c r="D1" t="s">
        <v>4</v>
      </c>
      <c r="G1" t="s">
        <v>16</v>
      </c>
      <c r="H1" t="s">
        <v>2</v>
      </c>
      <c r="I1" t="s">
        <v>3</v>
      </c>
      <c r="J1" t="s">
        <v>4</v>
      </c>
      <c r="M1" t="s">
        <v>17</v>
      </c>
      <c r="N1" t="s">
        <v>2</v>
      </c>
      <c r="O1" t="s">
        <v>3</v>
      </c>
      <c r="P1" t="s">
        <v>4</v>
      </c>
      <c r="S1" t="s">
        <v>18</v>
      </c>
      <c r="T1" t="s">
        <v>2</v>
      </c>
      <c r="U1" t="s">
        <v>3</v>
      </c>
      <c r="V1" t="s">
        <v>4</v>
      </c>
      <c r="Y1" t="s">
        <v>19</v>
      </c>
      <c r="Z1" t="s">
        <v>2</v>
      </c>
      <c r="AA1" t="s">
        <v>3</v>
      </c>
      <c r="AB1" t="s">
        <v>4</v>
      </c>
    </row>
    <row r="2" spans="1:28">
      <c r="A2" t="s">
        <v>26</v>
      </c>
      <c r="B2">
        <v>3.313</v>
      </c>
      <c r="C2">
        <v>0.506</v>
      </c>
      <c r="D2">
        <v>0.417</v>
      </c>
      <c r="G2" t="s">
        <v>26</v>
      </c>
      <c r="H2">
        <v>1.777</v>
      </c>
      <c r="I2">
        <v>0.717</v>
      </c>
      <c r="J2">
        <v>0.496</v>
      </c>
      <c r="M2" t="s">
        <v>26</v>
      </c>
      <c r="N2">
        <v>6.143</v>
      </c>
      <c r="O2">
        <v>1.185</v>
      </c>
      <c r="P2">
        <v>0.231</v>
      </c>
      <c r="S2" t="s">
        <v>26</v>
      </c>
      <c r="T2">
        <v>7.254</v>
      </c>
      <c r="U2">
        <v>3.007</v>
      </c>
      <c r="V2">
        <v>0.402</v>
      </c>
      <c r="Y2" t="s">
        <v>26</v>
      </c>
      <c r="Z2">
        <v>0.593</v>
      </c>
      <c r="AA2">
        <v>4.006</v>
      </c>
      <c r="AB2">
        <v>0.596</v>
      </c>
    </row>
    <row r="3" spans="1:28">
      <c r="A3" t="s">
        <v>26</v>
      </c>
      <c r="B3">
        <v>3.324</v>
      </c>
      <c r="C3">
        <v>0.503</v>
      </c>
      <c r="D3">
        <v>0.414</v>
      </c>
      <c r="G3" t="s">
        <v>26</v>
      </c>
      <c r="H3">
        <v>1.789</v>
      </c>
      <c r="I3">
        <v>0.711</v>
      </c>
      <c r="J3">
        <v>0.492</v>
      </c>
      <c r="M3" t="s">
        <v>26</v>
      </c>
      <c r="N3">
        <v>6.157</v>
      </c>
      <c r="O3">
        <v>1.192</v>
      </c>
      <c r="P3">
        <v>0.245</v>
      </c>
      <c r="S3" t="s">
        <v>26</v>
      </c>
      <c r="T3">
        <v>7.324</v>
      </c>
      <c r="U3">
        <v>3.018</v>
      </c>
      <c r="V3">
        <v>0.412</v>
      </c>
      <c r="Y3" t="s">
        <v>26</v>
      </c>
      <c r="Z3">
        <v>0.589</v>
      </c>
      <c r="AA3">
        <v>4.036</v>
      </c>
      <c r="AB3">
        <v>0.597</v>
      </c>
    </row>
    <row r="4" spans="1:28">
      <c r="A4" t="s">
        <v>26</v>
      </c>
      <c r="B4">
        <v>3.254</v>
      </c>
      <c r="C4">
        <v>0.499</v>
      </c>
      <c r="D4">
        <v>0.421</v>
      </c>
      <c r="G4" t="s">
        <v>26</v>
      </c>
      <c r="H4">
        <v>1.797</v>
      </c>
      <c r="I4">
        <v>0.705</v>
      </c>
      <c r="J4">
        <v>0.489</v>
      </c>
      <c r="M4" t="s">
        <v>26</v>
      </c>
      <c r="N4">
        <v>6.201</v>
      </c>
      <c r="O4">
        <v>1.195</v>
      </c>
      <c r="P4">
        <v>0.233</v>
      </c>
      <c r="S4" t="s">
        <v>26</v>
      </c>
      <c r="T4">
        <v>7.298</v>
      </c>
      <c r="U4">
        <v>3.021</v>
      </c>
      <c r="V4">
        <v>0.405</v>
      </c>
      <c r="Y4" t="s">
        <v>26</v>
      </c>
      <c r="Z4">
        <v>0.591</v>
      </c>
      <c r="AA4">
        <v>4.016</v>
      </c>
      <c r="AB4">
        <v>0.601</v>
      </c>
    </row>
    <row r="5" spans="1:28">
      <c r="A5" t="s">
        <v>26</v>
      </c>
      <c r="B5">
        <v>3.299</v>
      </c>
      <c r="C5">
        <v>0.501</v>
      </c>
      <c r="D5">
        <v>0.418</v>
      </c>
      <c r="G5" t="s">
        <v>26</v>
      </c>
      <c r="H5">
        <v>1.783</v>
      </c>
      <c r="I5">
        <v>0.722</v>
      </c>
      <c r="J5">
        <v>0.491</v>
      </c>
      <c r="M5" t="s">
        <v>26</v>
      </c>
      <c r="N5">
        <v>6.179</v>
      </c>
      <c r="O5">
        <v>1.179</v>
      </c>
      <c r="P5">
        <v>0.243</v>
      </c>
      <c r="S5" t="s">
        <v>26</v>
      </c>
      <c r="T5">
        <v>7.319</v>
      </c>
      <c r="U5">
        <v>3.009</v>
      </c>
      <c r="V5">
        <v>0.399</v>
      </c>
      <c r="Y5" t="s">
        <v>26</v>
      </c>
      <c r="Z5">
        <v>0.592</v>
      </c>
      <c r="AA5">
        <v>4.012</v>
      </c>
      <c r="AB5">
        <v>0.598</v>
      </c>
    </row>
    <row r="6" spans="1:28">
      <c r="A6" t="s">
        <v>26</v>
      </c>
      <c r="B6">
        <v>3.305</v>
      </c>
      <c r="C6">
        <v>0.508</v>
      </c>
      <c r="D6">
        <v>0.421</v>
      </c>
      <c r="G6" t="s">
        <v>26</v>
      </c>
      <c r="H6">
        <v>1.769</v>
      </c>
      <c r="I6">
        <v>0.729</v>
      </c>
      <c r="J6">
        <v>0.493</v>
      </c>
      <c r="M6" t="s">
        <v>26</v>
      </c>
      <c r="N6">
        <v>6.215</v>
      </c>
      <c r="O6">
        <v>1.182</v>
      </c>
      <c r="P6">
        <v>0.232</v>
      </c>
      <c r="S6" t="s">
        <v>26</v>
      </c>
      <c r="T6">
        <v>7.267</v>
      </c>
      <c r="U6">
        <v>3.015</v>
      </c>
      <c r="V6">
        <v>0.403</v>
      </c>
      <c r="Y6" t="s">
        <v>26</v>
      </c>
      <c r="Z6">
        <v>0.589</v>
      </c>
      <c r="AA6">
        <v>4.021</v>
      </c>
      <c r="AB6">
        <v>0.605</v>
      </c>
    </row>
    <row r="7" spans="1:28">
      <c r="A7" t="s">
        <v>27</v>
      </c>
      <c r="B7">
        <v>3.491</v>
      </c>
      <c r="C7">
        <v>0.461</v>
      </c>
      <c r="D7">
        <v>0.378</v>
      </c>
      <c r="G7" t="s">
        <v>27</v>
      </c>
      <c r="H7">
        <v>1.923</v>
      </c>
      <c r="I7">
        <v>0.653</v>
      </c>
      <c r="J7">
        <v>0.421</v>
      </c>
      <c r="M7" t="s">
        <v>27</v>
      </c>
      <c r="N7">
        <v>6.679</v>
      </c>
      <c r="O7">
        <v>1.496</v>
      </c>
      <c r="P7">
        <v>0.221</v>
      </c>
      <c r="S7" t="s">
        <v>27</v>
      </c>
      <c r="T7">
        <v>7.598</v>
      </c>
      <c r="U7">
        <v>3.567</v>
      </c>
      <c r="V7">
        <v>0.325</v>
      </c>
      <c r="Y7" t="s">
        <v>27</v>
      </c>
      <c r="Z7">
        <v>0.467</v>
      </c>
      <c r="AA7">
        <v>4.999</v>
      </c>
      <c r="AB7">
        <v>0.552</v>
      </c>
    </row>
    <row r="8" spans="1:28">
      <c r="A8" t="s">
        <v>27</v>
      </c>
      <c r="B8">
        <v>3.506</v>
      </c>
      <c r="C8">
        <v>0.452</v>
      </c>
      <c r="D8">
        <v>0.398</v>
      </c>
      <c r="G8" t="s">
        <v>27</v>
      </c>
      <c r="H8">
        <v>1.927</v>
      </c>
      <c r="I8">
        <v>0.656</v>
      </c>
      <c r="J8">
        <v>0.425</v>
      </c>
      <c r="M8" t="s">
        <v>27</v>
      </c>
      <c r="N8">
        <v>6.784</v>
      </c>
      <c r="O8">
        <v>1.502</v>
      </c>
      <c r="P8">
        <v>0.211</v>
      </c>
      <c r="S8" t="s">
        <v>27</v>
      </c>
      <c r="T8">
        <v>7.613</v>
      </c>
      <c r="U8">
        <v>3.757</v>
      </c>
      <c r="V8">
        <v>0.321</v>
      </c>
      <c r="Y8" t="s">
        <v>27</v>
      </c>
      <c r="Z8">
        <v>0.469</v>
      </c>
      <c r="AA8">
        <v>4.987</v>
      </c>
      <c r="AB8">
        <v>0.549</v>
      </c>
    </row>
    <row r="9" spans="1:28">
      <c r="A9" t="s">
        <v>27</v>
      </c>
      <c r="B9">
        <v>3.485</v>
      </c>
      <c r="C9">
        <v>0.472</v>
      </c>
      <c r="D9">
        <v>0.381</v>
      </c>
      <c r="G9" t="s">
        <v>27</v>
      </c>
      <c r="H9">
        <v>1.931</v>
      </c>
      <c r="I9">
        <v>0.661</v>
      </c>
      <c r="J9">
        <v>0.431</v>
      </c>
      <c r="M9" t="s">
        <v>27</v>
      </c>
      <c r="N9">
        <v>6.812</v>
      </c>
      <c r="O9">
        <v>1.499</v>
      </c>
      <c r="P9">
        <v>0.222</v>
      </c>
      <c r="S9" t="s">
        <v>27</v>
      </c>
      <c r="T9">
        <v>7.602</v>
      </c>
      <c r="U9">
        <v>3.697</v>
      </c>
      <c r="V9">
        <v>0.332</v>
      </c>
      <c r="Y9" t="s">
        <v>27</v>
      </c>
      <c r="Z9">
        <v>0.472</v>
      </c>
      <c r="AA9">
        <v>4.993</v>
      </c>
      <c r="AB9">
        <v>0.551</v>
      </c>
    </row>
    <row r="10" spans="1:28">
      <c r="A10" t="s">
        <v>27</v>
      </c>
      <c r="B10">
        <v>3.496</v>
      </c>
      <c r="C10">
        <v>0.465</v>
      </c>
      <c r="D10">
        <v>0.379</v>
      </c>
      <c r="G10" t="s">
        <v>27</v>
      </c>
      <c r="H10">
        <v>1.929</v>
      </c>
      <c r="I10">
        <v>0.659</v>
      </c>
      <c r="J10">
        <v>0.427</v>
      </c>
      <c r="M10" t="s">
        <v>27</v>
      </c>
      <c r="N10">
        <v>6.799</v>
      </c>
      <c r="O10">
        <v>1.523</v>
      </c>
      <c r="P10">
        <v>0.215</v>
      </c>
      <c r="S10" t="s">
        <v>27</v>
      </c>
      <c r="T10">
        <v>7.599</v>
      </c>
      <c r="U10">
        <v>3.737</v>
      </c>
      <c r="V10">
        <v>0.319</v>
      </c>
      <c r="Y10" t="s">
        <v>27</v>
      </c>
      <c r="Z10">
        <v>0.476</v>
      </c>
      <c r="AA10">
        <v>4.986</v>
      </c>
      <c r="AB10">
        <v>0.546</v>
      </c>
    </row>
    <row r="11" spans="1:28">
      <c r="A11" t="s">
        <v>27</v>
      </c>
      <c r="B11">
        <v>3.509</v>
      </c>
      <c r="C11">
        <v>0.476</v>
      </c>
      <c r="D11">
        <v>0.396</v>
      </c>
      <c r="G11" t="s">
        <v>27</v>
      </c>
      <c r="H11">
        <v>1.933</v>
      </c>
      <c r="I11">
        <v>0.663</v>
      </c>
      <c r="J11">
        <v>0.426</v>
      </c>
      <c r="M11" t="s">
        <v>27</v>
      </c>
      <c r="N11">
        <v>6.801</v>
      </c>
      <c r="O11">
        <v>1.531</v>
      </c>
      <c r="P11">
        <v>0.219</v>
      </c>
      <c r="S11" t="s">
        <v>27</v>
      </c>
      <c r="T11">
        <v>7.623</v>
      </c>
      <c r="U11">
        <v>3.699</v>
      </c>
      <c r="V11">
        <v>0.325</v>
      </c>
      <c r="Y11" t="s">
        <v>27</v>
      </c>
      <c r="Z11">
        <v>0.479</v>
      </c>
      <c r="AA11">
        <v>4.991</v>
      </c>
      <c r="AB11">
        <v>0.553</v>
      </c>
    </row>
    <row r="12" spans="1:28">
      <c r="A12" t="s">
        <v>28</v>
      </c>
      <c r="B12">
        <v>3.621</v>
      </c>
      <c r="C12">
        <v>0.356</v>
      </c>
      <c r="D12">
        <v>0.316</v>
      </c>
      <c r="G12" t="s">
        <v>28</v>
      </c>
      <c r="H12">
        <v>2.112</v>
      </c>
      <c r="I12">
        <v>0.531</v>
      </c>
      <c r="J12">
        <v>0.378</v>
      </c>
      <c r="M12" t="s">
        <v>28</v>
      </c>
      <c r="N12">
        <v>7.231</v>
      </c>
      <c r="O12">
        <v>1.921</v>
      </c>
      <c r="P12">
        <v>0.094</v>
      </c>
      <c r="S12" t="s">
        <v>28</v>
      </c>
      <c r="T12">
        <v>8.032</v>
      </c>
      <c r="U12">
        <v>3.908</v>
      </c>
      <c r="V12">
        <v>0.297</v>
      </c>
      <c r="Y12" t="s">
        <v>28</v>
      </c>
      <c r="Z12">
        <v>0.349</v>
      </c>
      <c r="AA12">
        <v>5.956</v>
      </c>
      <c r="AB12">
        <v>0.441</v>
      </c>
    </row>
    <row r="13" spans="1:28">
      <c r="A13" t="s">
        <v>28</v>
      </c>
      <c r="B13">
        <v>3.641</v>
      </c>
      <c r="C13">
        <v>0.367</v>
      </c>
      <c r="D13">
        <v>0.321</v>
      </c>
      <c r="G13" t="s">
        <v>28</v>
      </c>
      <c r="H13">
        <v>2.212</v>
      </c>
      <c r="I13">
        <v>0.521</v>
      </c>
      <c r="J13">
        <v>0.376</v>
      </c>
      <c r="M13" t="s">
        <v>28</v>
      </c>
      <c r="N13">
        <v>7.314</v>
      </c>
      <c r="O13">
        <v>2.123</v>
      </c>
      <c r="P13">
        <v>0.098</v>
      </c>
      <c r="S13" t="s">
        <v>28</v>
      </c>
      <c r="T13">
        <v>8.126</v>
      </c>
      <c r="U13">
        <v>4.014</v>
      </c>
      <c r="V13">
        <v>0.287</v>
      </c>
      <c r="Y13" t="s">
        <v>28</v>
      </c>
      <c r="Z13">
        <v>0.351</v>
      </c>
      <c r="AA13">
        <v>5.936</v>
      </c>
      <c r="AB13">
        <v>0.439</v>
      </c>
    </row>
    <row r="14" spans="1:28">
      <c r="A14" t="s">
        <v>28</v>
      </c>
      <c r="B14">
        <v>3.604</v>
      </c>
      <c r="C14">
        <v>0.362</v>
      </c>
      <c r="D14">
        <v>0.311</v>
      </c>
      <c r="G14" t="s">
        <v>28</v>
      </c>
      <c r="H14">
        <v>2.213</v>
      </c>
      <c r="I14">
        <v>0.523</v>
      </c>
      <c r="J14">
        <v>0.383</v>
      </c>
      <c r="M14" t="s">
        <v>28</v>
      </c>
      <c r="N14">
        <v>7.243</v>
      </c>
      <c r="O14">
        <v>2.125</v>
      </c>
      <c r="P14">
        <v>0.095</v>
      </c>
      <c r="S14" t="s">
        <v>28</v>
      </c>
      <c r="T14">
        <v>8.119</v>
      </c>
      <c r="U14">
        <v>4.005</v>
      </c>
      <c r="V14">
        <v>0.289</v>
      </c>
      <c r="Y14" t="s">
        <v>28</v>
      </c>
      <c r="Z14">
        <v>0.338</v>
      </c>
      <c r="AA14">
        <v>5.947</v>
      </c>
      <c r="AB14">
        <v>0.443</v>
      </c>
    </row>
    <row r="15" spans="1:28">
      <c r="A15" t="s">
        <v>28</v>
      </c>
      <c r="B15">
        <v>3.578</v>
      </c>
      <c r="C15">
        <v>0.371</v>
      </c>
      <c r="D15">
        <v>0.319</v>
      </c>
      <c r="G15" t="s">
        <v>28</v>
      </c>
      <c r="H15">
        <v>2.116</v>
      </c>
      <c r="I15">
        <v>0.529</v>
      </c>
      <c r="J15">
        <v>0.379</v>
      </c>
      <c r="M15" t="s">
        <v>28</v>
      </c>
      <c r="N15">
        <v>7.401</v>
      </c>
      <c r="O15">
        <v>2.119</v>
      </c>
      <c r="P15">
        <v>0.093</v>
      </c>
      <c r="S15" t="s">
        <v>28</v>
      </c>
      <c r="T15">
        <v>8.039</v>
      </c>
      <c r="U15">
        <v>4.114</v>
      </c>
      <c r="V15">
        <v>0.285</v>
      </c>
      <c r="Y15" t="s">
        <v>28</v>
      </c>
      <c r="Z15">
        <v>0.345</v>
      </c>
      <c r="AA15">
        <v>5.939</v>
      </c>
      <c r="AB15">
        <v>0.438</v>
      </c>
    </row>
    <row r="16" spans="1:28">
      <c r="A16" t="s">
        <v>28</v>
      </c>
      <c r="B16">
        <v>3.671</v>
      </c>
      <c r="C16">
        <v>0.369</v>
      </c>
      <c r="D16">
        <v>0.321</v>
      </c>
      <c r="G16" t="s">
        <v>28</v>
      </c>
      <c r="H16">
        <v>2.211</v>
      </c>
      <c r="I16">
        <v>0.517</v>
      </c>
      <c r="J16">
        <v>0.381</v>
      </c>
      <c r="M16" t="s">
        <v>28</v>
      </c>
      <c r="N16">
        <v>7.299</v>
      </c>
      <c r="O16">
        <v>1.998</v>
      </c>
      <c r="P16">
        <v>0.091</v>
      </c>
      <c r="S16" t="s">
        <v>28</v>
      </c>
      <c r="T16">
        <v>8.009</v>
      </c>
      <c r="U16">
        <v>4.269</v>
      </c>
      <c r="V16">
        <v>0.291</v>
      </c>
      <c r="Y16" t="s">
        <v>28</v>
      </c>
      <c r="Z16">
        <v>0.353</v>
      </c>
      <c r="AA16">
        <v>5.952</v>
      </c>
      <c r="AB16">
        <v>0.444</v>
      </c>
    </row>
    <row r="17" spans="1:28">
      <c r="A17" t="s">
        <v>29</v>
      </c>
      <c r="B17">
        <v>3.961</v>
      </c>
      <c r="C17">
        <v>0.307</v>
      </c>
      <c r="D17">
        <v>0.235</v>
      </c>
      <c r="G17" t="s">
        <v>29</v>
      </c>
      <c r="H17">
        <v>2.493</v>
      </c>
      <c r="I17">
        <v>0.498</v>
      </c>
      <c r="J17">
        <v>0.312</v>
      </c>
      <c r="M17" t="s">
        <v>29</v>
      </c>
      <c r="N17">
        <v>7.986</v>
      </c>
      <c r="O17">
        <v>2.479</v>
      </c>
      <c r="P17">
        <v>0.085</v>
      </c>
      <c r="S17" t="s">
        <v>29</v>
      </c>
      <c r="T17">
        <v>8.623</v>
      </c>
      <c r="U17">
        <v>4.784</v>
      </c>
      <c r="V17">
        <v>0.261</v>
      </c>
      <c r="Y17" t="s">
        <v>29</v>
      </c>
      <c r="Z17">
        <v>0.267</v>
      </c>
      <c r="AA17">
        <v>6.537</v>
      </c>
      <c r="AB17">
        <v>0.379</v>
      </c>
    </row>
    <row r="18" spans="1:28">
      <c r="A18" t="s">
        <v>29</v>
      </c>
      <c r="B18">
        <v>3.925</v>
      </c>
      <c r="C18">
        <v>0.305</v>
      </c>
      <c r="D18">
        <v>0.241</v>
      </c>
      <c r="G18" t="s">
        <v>29</v>
      </c>
      <c r="H18">
        <v>2.489</v>
      </c>
      <c r="I18">
        <v>0.501</v>
      </c>
      <c r="J18">
        <v>0.315</v>
      </c>
      <c r="M18" t="s">
        <v>29</v>
      </c>
      <c r="N18">
        <v>7.899</v>
      </c>
      <c r="O18">
        <v>2.501</v>
      </c>
      <c r="P18">
        <v>0.084</v>
      </c>
      <c r="S18" t="s">
        <v>29</v>
      </c>
      <c r="T18">
        <v>8.531</v>
      </c>
      <c r="U18">
        <v>4.996</v>
      </c>
      <c r="V18">
        <v>0.253</v>
      </c>
      <c r="Y18" t="s">
        <v>29</v>
      </c>
      <c r="Z18">
        <v>0.261</v>
      </c>
      <c r="AA18">
        <v>6.547</v>
      </c>
      <c r="AB18">
        <v>0.374</v>
      </c>
    </row>
    <row r="19" spans="1:28">
      <c r="A19" t="s">
        <v>29</v>
      </c>
      <c r="B19">
        <v>3.897</v>
      </c>
      <c r="C19">
        <v>0.311</v>
      </c>
      <c r="D19">
        <v>0.239</v>
      </c>
      <c r="G19" t="s">
        <v>29</v>
      </c>
      <c r="H19">
        <v>2.501</v>
      </c>
      <c r="I19">
        <v>0.486</v>
      </c>
      <c r="J19">
        <v>0.324</v>
      </c>
      <c r="M19" t="s">
        <v>29</v>
      </c>
      <c r="N19">
        <v>7.867</v>
      </c>
      <c r="O19">
        <v>2.497</v>
      </c>
      <c r="P19">
        <v>0.081</v>
      </c>
      <c r="S19" t="s">
        <v>29</v>
      </c>
      <c r="T19">
        <v>8.612</v>
      </c>
      <c r="U19">
        <v>4.798</v>
      </c>
      <c r="V19">
        <v>0.259</v>
      </c>
      <c r="Y19" t="s">
        <v>29</v>
      </c>
      <c r="Z19">
        <v>0.272</v>
      </c>
      <c r="AA19">
        <v>6.539</v>
      </c>
      <c r="AB19">
        <v>0.369</v>
      </c>
    </row>
    <row r="20" spans="1:28">
      <c r="A20" t="s">
        <v>29</v>
      </c>
      <c r="B20">
        <v>3.876</v>
      </c>
      <c r="C20">
        <v>0.312</v>
      </c>
      <c r="D20">
        <v>0.243</v>
      </c>
      <c r="G20" t="s">
        <v>29</v>
      </c>
      <c r="H20">
        <v>2.474</v>
      </c>
      <c r="I20">
        <v>0.512</v>
      </c>
      <c r="J20">
        <v>0.321</v>
      </c>
      <c r="M20" t="s">
        <v>29</v>
      </c>
      <c r="N20">
        <v>7.901</v>
      </c>
      <c r="O20">
        <v>2.476</v>
      </c>
      <c r="P20">
        <v>0.083</v>
      </c>
      <c r="S20" t="s">
        <v>29</v>
      </c>
      <c r="T20">
        <v>8.598</v>
      </c>
      <c r="U20">
        <v>4.968</v>
      </c>
      <c r="V20">
        <v>0.264</v>
      </c>
      <c r="Y20" t="s">
        <v>29</v>
      </c>
      <c r="Z20">
        <v>0.271</v>
      </c>
      <c r="AA20">
        <v>6.541</v>
      </c>
      <c r="AB20">
        <v>0.375</v>
      </c>
    </row>
    <row r="21" spans="1:28">
      <c r="A21" t="s">
        <v>29</v>
      </c>
      <c r="B21">
        <v>3.893</v>
      </c>
      <c r="C21">
        <v>0.308</v>
      </c>
      <c r="D21">
        <v>0.231</v>
      </c>
      <c r="G21" t="s">
        <v>29</v>
      </c>
      <c r="H21">
        <v>2.496</v>
      </c>
      <c r="I21">
        <v>0.493</v>
      </c>
      <c r="J21">
        <v>0.319</v>
      </c>
      <c r="M21" t="s">
        <v>29</v>
      </c>
      <c r="N21">
        <v>7.799</v>
      </c>
      <c r="O21">
        <v>2.503</v>
      </c>
      <c r="P21">
        <v>0.086</v>
      </c>
      <c r="S21" t="s">
        <v>29</v>
      </c>
      <c r="T21">
        <v>8.624</v>
      </c>
      <c r="U21">
        <v>4.897</v>
      </c>
      <c r="V21">
        <v>0.251</v>
      </c>
      <c r="Y21" t="s">
        <v>29</v>
      </c>
      <c r="Z21">
        <v>0.269</v>
      </c>
      <c r="AA21">
        <v>6.544</v>
      </c>
      <c r="AB21">
        <v>0.377</v>
      </c>
    </row>
    <row r="22" spans="1:28">
      <c r="A22" t="s">
        <v>30</v>
      </c>
      <c r="B22">
        <v>4.214</v>
      </c>
      <c r="C22">
        <v>0.275</v>
      </c>
      <c r="D22">
        <v>0.197</v>
      </c>
      <c r="G22" t="s">
        <v>30</v>
      </c>
      <c r="H22">
        <v>2.674</v>
      </c>
      <c r="I22">
        <v>0.419</v>
      </c>
      <c r="J22">
        <v>0.281</v>
      </c>
      <c r="M22" t="s">
        <v>30</v>
      </c>
      <c r="N22">
        <v>8.213</v>
      </c>
      <c r="O22">
        <v>3.001</v>
      </c>
      <c r="P22">
        <v>0.078</v>
      </c>
      <c r="S22" t="s">
        <v>30</v>
      </c>
      <c r="T22">
        <v>8.976</v>
      </c>
      <c r="U22">
        <v>5.214</v>
      </c>
      <c r="V22">
        <v>0.213</v>
      </c>
      <c r="Y22" t="s">
        <v>30</v>
      </c>
      <c r="Z22">
        <v>0.211</v>
      </c>
      <c r="AA22">
        <v>7.013</v>
      </c>
      <c r="AB22">
        <v>0.298</v>
      </c>
    </row>
    <row r="23" spans="1:28">
      <c r="A23" t="s">
        <v>30</v>
      </c>
      <c r="B23">
        <v>4.256</v>
      </c>
      <c r="C23">
        <v>0.286</v>
      </c>
      <c r="D23">
        <v>0.192</v>
      </c>
      <c r="G23" t="s">
        <v>30</v>
      </c>
      <c r="H23">
        <v>2.684</v>
      </c>
      <c r="I23">
        <v>0.412</v>
      </c>
      <c r="J23">
        <v>0.284</v>
      </c>
      <c r="M23" t="s">
        <v>30</v>
      </c>
      <c r="N23">
        <v>8.192</v>
      </c>
      <c r="O23">
        <v>2.912</v>
      </c>
      <c r="P23">
        <v>0.079</v>
      </c>
      <c r="S23" t="s">
        <v>30</v>
      </c>
      <c r="T23">
        <v>8.954</v>
      </c>
      <c r="U23">
        <v>5.274</v>
      </c>
      <c r="V23">
        <v>0.209</v>
      </c>
      <c r="Y23" t="s">
        <v>30</v>
      </c>
      <c r="Z23">
        <v>0.231</v>
      </c>
      <c r="AA23">
        <v>7.019</v>
      </c>
      <c r="AB23">
        <v>0.291</v>
      </c>
    </row>
    <row r="24" spans="1:28">
      <c r="A24" t="s">
        <v>30</v>
      </c>
      <c r="B24">
        <v>4.312</v>
      </c>
      <c r="C24">
        <v>0.279</v>
      </c>
      <c r="D24">
        <v>0.189</v>
      </c>
      <c r="G24" t="s">
        <v>30</v>
      </c>
      <c r="H24">
        <v>2.679</v>
      </c>
      <c r="I24">
        <v>0.409</v>
      </c>
      <c r="J24">
        <v>0.291</v>
      </c>
      <c r="M24" t="s">
        <v>30</v>
      </c>
      <c r="N24">
        <v>8.217</v>
      </c>
      <c r="O24">
        <v>2.899</v>
      </c>
      <c r="P24">
        <v>0.074</v>
      </c>
      <c r="S24" t="s">
        <v>30</v>
      </c>
      <c r="T24">
        <v>8.962</v>
      </c>
      <c r="U24">
        <v>5.327</v>
      </c>
      <c r="V24">
        <v>0.216</v>
      </c>
      <c r="Y24" t="s">
        <v>30</v>
      </c>
      <c r="Z24">
        <v>0.223</v>
      </c>
      <c r="AA24">
        <v>7.021</v>
      </c>
      <c r="AB24">
        <v>0.288</v>
      </c>
    </row>
    <row r="25" spans="1:28">
      <c r="A25" t="s">
        <v>30</v>
      </c>
      <c r="B25">
        <v>4.298</v>
      </c>
      <c r="C25">
        <v>0.276</v>
      </c>
      <c r="D25">
        <v>0.191</v>
      </c>
      <c r="G25" t="s">
        <v>30</v>
      </c>
      <c r="H25">
        <v>2.689</v>
      </c>
      <c r="I25">
        <v>0.414</v>
      </c>
      <c r="J25">
        <v>0.285</v>
      </c>
      <c r="M25" t="s">
        <v>30</v>
      </c>
      <c r="N25">
        <v>8.196</v>
      </c>
      <c r="O25">
        <v>3.015</v>
      </c>
      <c r="P25">
        <v>0.064</v>
      </c>
      <c r="S25" t="s">
        <v>30</v>
      </c>
      <c r="T25">
        <v>8.932</v>
      </c>
      <c r="U25">
        <v>5.295</v>
      </c>
      <c r="V25">
        <v>0.213</v>
      </c>
      <c r="Y25" t="s">
        <v>30</v>
      </c>
      <c r="Z25">
        <v>0.219</v>
      </c>
      <c r="AA25">
        <v>7.022</v>
      </c>
      <c r="AB25">
        <v>0.293</v>
      </c>
    </row>
    <row r="26" spans="1:28">
      <c r="A26" t="s">
        <v>30</v>
      </c>
      <c r="B26">
        <v>4.281</v>
      </c>
      <c r="C26">
        <v>0.281</v>
      </c>
      <c r="D26">
        <v>0.188</v>
      </c>
      <c r="G26" t="s">
        <v>30</v>
      </c>
      <c r="H26">
        <v>2.681</v>
      </c>
      <c r="I26">
        <v>0.417</v>
      </c>
      <c r="J26">
        <v>0.289</v>
      </c>
      <c r="M26" t="s">
        <v>30</v>
      </c>
      <c r="N26">
        <v>8.203</v>
      </c>
      <c r="O26">
        <v>3.005</v>
      </c>
      <c r="P26">
        <v>0.075</v>
      </c>
      <c r="S26" t="s">
        <v>30</v>
      </c>
      <c r="T26">
        <v>8.899</v>
      </c>
      <c r="U26">
        <v>5.246</v>
      </c>
      <c r="V26">
        <v>0.208</v>
      </c>
      <c r="Y26" t="s">
        <v>30</v>
      </c>
      <c r="Z26">
        <v>0.228</v>
      </c>
      <c r="AA26">
        <v>7.015</v>
      </c>
      <c r="AB26">
        <v>0.295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UV 选择性得分图</vt:lpstr>
      <vt:lpstr>FL 选择性得分图 </vt:lpstr>
      <vt:lpstr>UV 浓度线性得分图</vt:lpstr>
      <vt:lpstr>FL 浓度线性得分图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GS</cp:lastModifiedBy>
  <dcterms:created xsi:type="dcterms:W3CDTF">2023-07-20T08:23:00Z</dcterms:created>
  <dcterms:modified xsi:type="dcterms:W3CDTF">2023-10-09T09:26:08Z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80D8C9F636754BF7A40BDC68C98F2811_13</vt:lpwstr>
  </property>
  <property fmtid="{D5CDD505-2E9C-101B-9397-08002B2CF9AE}" pid="3" name="KSOProductBuildVer">
    <vt:lpwstr>2052-12.1.0.15374</vt:lpwstr>
  </property>
</Properties>
</file>